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27.xml" ContentType="application/vnd.openxmlformats-officedocument.drawingml.chart+xml"/>
  <Override PartName="/xl/charts/chart15.xml" ContentType="application/vnd.openxmlformats-officedocument.drawingml.chart+xml"/>
  <Override PartName="/xl/charts/chart26.xml" ContentType="application/vnd.openxmlformats-officedocument.drawingml.chart+xml"/>
  <Override PartName="/xl/charts/chart25.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BT" sheetId="2" state="visible" r:id="rId4"/>
    <sheet name="SRB" sheetId="3" state="visible" r:id="rId5"/>
    <sheet name="TEMPLAT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<sst xmlns="http://schemas.openxmlformats.org/spreadsheetml/2006/main" count="794" uniqueCount="228">
  <si>
    <t xml:space="preserve">TDOT Aeronautics LCCA - Decision Workbook (MBT and SRB runs)</t>
  </si>
  <si>
    <t xml:space="preserve">Purpose: show the two 2026-05-21 analyses side by side with the sensitivity, break-even and closure views the framework workbook does not produce. Companion to TDOA_LCCA_Framework v1.2.0; base costs, closure days and policies are copied from those files.</t>
  </si>
  <si>
    <t xml:space="preserve">How to use</t>
  </si>
  <si>
    <t xml:space="preserve">1. Open the MBT or SRB sheet. Yellow cells (B5:B14) are the only inputs. Change the discount rate, period, revenue share lost, closure multiplier, bid multipliers or salvage multiplier and every table and chart updates.</t>
  </si>
  <si>
    <t xml:space="preserve">2. RESULTS gives present worth by category, EUAC, cost per SY, closure days and runway availability, the winner, the margin, and whether the winner holds at the FAA AIP 7% rate.</t>
  </si>
  <si>
    <t xml:space="preserve">3. BREAK-EVEN VALUES answer "how wrong would an input have to be" without a goal seek: daily revenue, PCC and HMA bid levels, PCC salvage fraction and discount rate at which the two alternatives tie.</t>
  </si>
  <si>
    <t xml:space="preserve">4. SENSITIVITY, TORNADO, SCENARIO SCORECARD and the DECISION MAP are pre-run: the scorecard rows carry their own parameters (TDOT policy, FAA AIP 7%/20 yr, no lost revenue, 40% revenue loss, no salvage, bids +20%, closures x2 and x0.5, and a stress case).</t>
  </si>
  <si>
    <t xml:space="preserve">5. Charts start in column T of each project sheet: PW by category, expenditure stream, cumulative discounted cost, rate sensitivity, tornado, closure timeline, closure days by year, NPW by scenario.</t>
  </si>
  <si>
    <t xml:space="preserve">6. A live Monte Carlo block (column AK onward on each project sheet) draws 1,000 joint scenarios from triangular ranges you can edit; RESULTS shows the probability that PCC is the lower-cost alternative. Press F9 to redraw; results move by a percent or two between draws.</t>
  </si>
  <si>
    <t xml:space="preserve">7. To analyse a new project: right-click the TEMPLATE sheet tab &gt; Move or Copy &gt; Create a copy, rename it, then fill the yellow cells: parameters B5:B18, and for each alternative the base direct cost and closure days of every policy activity (columns C:D and L:M of the activity tables). Take them from the framework workbook: General Information D25 (year) and D39 (daily revenue), each Alt sheet column D of the NPW table and cells F4:F10. Every table and chart updates.</t>
  </si>
  <si>
    <t xml:space="preserve">8. The workbook compares one HMA and one PCC alternative per sheet, which is how the TDOT framework is used. Activity rows follow the TDOT Maintenance Policies (six maintenance events and one rehabilitation for HMA, one maintenance and one rehabilitation for PCC); the years are editable if the policies change.</t>
  </si>
  <si>
    <t xml:space="preserve">Method notes</t>
  </si>
  <si>
    <t xml:space="preserve">Present worth = sum over activities within the period of (direct cost x cost multiplier + closure days x closure multiplier x daily revenue x revenue share lost) / (1 + r)^year, plus salvage x cost multiplier x salvage multiplier / (1 + r)^period. Initial construction is year 0. This reproduces the framework workbook NPW exactly at its own settings (3%, 30 years, multipliers = 1).</t>
  </si>
  <si>
    <t xml:space="preserve">Salvage follows TDOT Maintenance Policies: PCC 25% of initial construction; HMA 12.5% of one mill-and-overlay (2 of 16 years). When the period is shortened the same fraction is applied at the end of the shorter period, which is a conservative simplification.</t>
  </si>
  <si>
    <t xml:space="preserve">Closure days are the production-rate defaults from the framework (surface treatment 15,000 SY/day; mill and overlay 3,800 SY/day; PCC joint and slab rates). Initial construction closures are not modelled, as in the framework.</t>
  </si>
  <si>
    <t xml:space="preserve">Lost revenue uses the framework method (sum of the seven RevenueData categories). The "revenue share lost" input lets you test margin-based assumptions.</t>
  </si>
  <si>
    <t xml:space="preserve">Sources: TDOA_LCCA_Framework_v1.1.2_MBT_20260521_LostRevenue_1.xlsm and _SRB_20260521_LostRevenue.xlsm (ARA); TDOT Maintenance Policies tables 1 and 2; FAA AIP Handbook Appendix U (7% rate, 20-year life for AIP-funded LCCA).</t>
  </si>
  <si>
    <t xml:space="preserve">Murfreesboro Municipal (MBT) - Runway 18-36 Reconstruction</t>
  </si>
  <si>
    <t xml:space="preserve">Life-cycle cost comparison with runway-closure lost revenue. Yellow cells are inputs; everything else recalculates.</t>
  </si>
  <si>
    <t xml:space="preserve">Parameter</t>
  </si>
  <si>
    <t xml:space="preserve">Value</t>
  </si>
  <si>
    <t xml:space="preserve">Note</t>
  </si>
  <si>
    <t xml:space="preserve">MONTE CARLO (live): uncertain inputs drawn jointly from triangular ranges; press F9 to redraw</t>
  </si>
  <si>
    <t xml:space="preserve">Discount rate (%)</t>
  </si>
  <si>
    <t xml:space="preserve">TDOT default 3; FAA AIP handbook requires 7 for AIP-funded LCCA</t>
  </si>
  <si>
    <t xml:space="preserve">Uncertain input</t>
  </si>
  <si>
    <t xml:space="preserve">Min</t>
  </si>
  <si>
    <t xml:space="preserve">Most likely</t>
  </si>
  <si>
    <t xml:space="preserve">Max</t>
  </si>
  <si>
    <t xml:space="preserve">Simulation summary</t>
  </si>
  <si>
    <t xml:space="preserve">Analysis period (years)</t>
  </si>
  <si>
    <t xml:space="preserve">TDOT policy 30; FAA AIP caps project life at 20</t>
  </si>
  <si>
    <t xml:space="preserve">Draws</t>
  </si>
  <si>
    <t xml:space="preserve">Construction year</t>
  </si>
  <si>
    <t xml:space="preserve">HMA cost multiplier</t>
  </si>
  <si>
    <t xml:space="preserve">Probability PCC is lower cost</t>
  </si>
  <si>
    <t xml:space="preserve">Airport daily revenue ($/day)</t>
  </si>
  <si>
    <t xml:space="preserve">Sum of the seven RevenueData columns for this airport (workbook method)</t>
  </si>
  <si>
    <t xml:space="preserve">PCC cost multiplier</t>
  </si>
  <si>
    <t xml:space="preserve">Mean PCC - HMA</t>
  </si>
  <si>
    <t xml:space="preserve">Share of daily revenue actually lost during a closure</t>
  </si>
  <si>
    <t xml:space="preserve">1.0 = workbook method (gross fuel sales and tenant rent count as lost). Try 0.3 to 0.5 for margin-based revenue</t>
  </si>
  <si>
    <t xml:space="preserve">Closure-days multiplier</t>
  </si>
  <si>
    <t xml:space="preserve">P10</t>
  </si>
  <si>
    <t xml:space="preserve">Scales every closure duration (production-rate defaults from the workbook)</t>
  </si>
  <si>
    <t xml:space="preserve">Salvage multiplier</t>
  </si>
  <si>
    <t xml:space="preserve">P50 (median)</t>
  </si>
  <si>
    <t xml:space="preserve">Bid-price uncertainty on all HMA direct costs</t>
  </si>
  <si>
    <t xml:space="preserve">Share of revenue lost</t>
  </si>
  <si>
    <t xml:space="preserve">P90</t>
  </si>
  <si>
    <t xml:space="preserve">Bid-price uncertainty on all PCC direct costs</t>
  </si>
  <si>
    <t xml:space="preserve">0 = no salvage credit; 1 = workbook policy (PCC 25% of initial, HMA 12.5% of one mill-and-overlay)</t>
  </si>
  <si>
    <t xml:space="preserve">Draw</t>
  </si>
  <si>
    <t xml:space="preserve">Rate %</t>
  </si>
  <si>
    <t xml:space="preserve">HMA cost x</t>
  </si>
  <si>
    <t xml:space="preserve">PCC cost x</t>
  </si>
  <si>
    <t xml:space="preserve">Closure x</t>
  </si>
  <si>
    <t xml:space="preserve">Salvage x</t>
  </si>
  <si>
    <t xml:space="preserve">Revenue share</t>
  </si>
  <si>
    <t xml:space="preserve">NPW HMA</t>
  </si>
  <si>
    <t xml:space="preserve">NPW PCC</t>
  </si>
  <si>
    <t xml:space="preserve">PCC - HMA</t>
  </si>
  <si>
    <t xml:space="preserve">u1</t>
  </si>
  <si>
    <t xml:space="preserve">u2</t>
  </si>
  <si>
    <t xml:space="preserve">u3</t>
  </si>
  <si>
    <t xml:space="preserve">u4</t>
  </si>
  <si>
    <t xml:space="preserve">u5</t>
  </si>
  <si>
    <t xml:space="preserve">u6</t>
  </si>
  <si>
    <t xml:space="preserve">Histogram of PCC - HMA</t>
  </si>
  <si>
    <t xml:space="preserve">Mainline area (SY)</t>
  </si>
  <si>
    <t xml:space="preserve">Bin upper edge</t>
  </si>
  <si>
    <t xml:space="preserve">Cumulative</t>
  </si>
  <si>
    <t xml:space="preserve">HMA salvage fraction</t>
  </si>
  <si>
    <t xml:space="preserve">TDOT policy: 2 of 16 years of the mill-and-overlay = 0.125</t>
  </si>
  <si>
    <t xml:space="preserve">HMA salvage basis</t>
  </si>
  <si>
    <t xml:space="preserve">Rehabilitation</t>
  </si>
  <si>
    <t xml:space="preserve">Initial or Rehabilitation (which cost the fraction applies to)</t>
  </si>
  <si>
    <t xml:space="preserve">PCC salvage fraction</t>
  </si>
  <si>
    <t xml:space="preserve">TDOT policy: 10 of 40 years of initial construction = 0.25</t>
  </si>
  <si>
    <t xml:space="preserve">PCC salvage basis</t>
  </si>
  <si>
    <t xml:space="preserve">Initial</t>
  </si>
  <si>
    <t xml:space="preserve">Initial or Rehabilitation</t>
  </si>
  <si>
    <t xml:space="preserve">ACTIVITY TABLES: type the base direct cost and closure days for each policy activity (yellow). Years follow the TDOT Maintenance Policies. Copy them from the framework workbook alternative sheets (column D of the NPW table and cells F4:F10).</t>
  </si>
  <si>
    <t xml:space="preserve">Alt 1 - New HMA  (5" P-401 on 16" P-209)</t>
  </si>
  <si>
    <t xml:space="preserve">Alt 2 - New PCC  (8" P-501 on 6" P-209)</t>
  </si>
  <si>
    <t xml:space="preserve">Activity</t>
  </si>
  <si>
    <t xml:space="preserve">Year</t>
  </si>
  <si>
    <t xml:space="preserve">Direct cost (base $)</t>
  </si>
  <si>
    <t xml:space="preserve">Closure days (base)</t>
  </si>
  <si>
    <t xml:space="preserve">Direct cost (scenario)</t>
  </si>
  <si>
    <t xml:space="preserve">Lost revenue (scenario)</t>
  </si>
  <si>
    <t xml:space="preserve">Present worth</t>
  </si>
  <si>
    <t xml:space="preserve">Initial construction</t>
  </si>
  <si>
    <t xml:space="preserve">Maintenance 1</t>
  </si>
  <si>
    <t xml:space="preserve">Maintenance 2</t>
  </si>
  <si>
    <t xml:space="preserve">Rehabilitation 1</t>
  </si>
  <si>
    <t xml:space="preserve">Maintenance 3</t>
  </si>
  <si>
    <t xml:space="preserve">Salvage value (at end of period)</t>
  </si>
  <si>
    <t xml:space="preserve">Maintenance 4</t>
  </si>
  <si>
    <t xml:space="preserve">Net present worth</t>
  </si>
  <si>
    <t xml:space="preserve">Salvage = fraction x basis from the parameter block (TDOT Maintenance Policies). Base costs and closure days are inputs.</t>
  </si>
  <si>
    <t xml:space="preserve">Maintenance 5</t>
  </si>
  <si>
    <t xml:space="preserve">Maintenance 6</t>
  </si>
  <si>
    <t xml:space="preserve">RESULTS</t>
  </si>
  <si>
    <t xml:space="preserve">COMPARISON  (RealCost layout)</t>
  </si>
  <si>
    <t xml:space="preserve">Measure</t>
  </si>
  <si>
    <t xml:space="preserve">HMA</t>
  </si>
  <si>
    <t xml:space="preserve">PCC</t>
  </si>
  <si>
    <t xml:space="preserve">Initial construction (scenario)</t>
  </si>
  <si>
    <t xml:space="preserve">Agency cost PW (initial + M&amp;R + salvage)</t>
  </si>
  <si>
    <t xml:space="preserve">Maintenance PW</t>
  </si>
  <si>
    <t xml:space="preserve">Agency EUAC</t>
  </si>
  <si>
    <t xml:space="preserve">Rehabilitation PW</t>
  </si>
  <si>
    <t xml:space="preserve">User cost PW (lost airport revenue)</t>
  </si>
  <si>
    <t xml:space="preserve">Lost revenue PW</t>
  </si>
  <si>
    <t xml:space="preserve">User EUAC</t>
  </si>
  <si>
    <t xml:space="preserve">Salvage PW</t>
  </si>
  <si>
    <t xml:space="preserve">Total PW</t>
  </si>
  <si>
    <t xml:space="preserve">Total EUAC</t>
  </si>
  <si>
    <t xml:space="preserve">Equivalent uniform annual cost</t>
  </si>
  <si>
    <t xml:space="preserve">Difference vs. lowest total PW (%)</t>
  </si>
  <si>
    <t xml:space="preserve">NPW per SY of mainline</t>
  </si>
  <si>
    <t xml:space="preserve">Lowest total PW</t>
  </si>
  <si>
    <t xml:space="preserve">Closure days in period</t>
  </si>
  <si>
    <t xml:space="preserve">Agency cost = initial + maintenance + rehabilitation + salvage; user cost = lost airport revenue during closures (the airport-side counterpart of RealCost user delay cost); EUAC at the rate and period above.</t>
  </si>
  <si>
    <t xml:space="preserve">Runway availability over period</t>
  </si>
  <si>
    <t xml:space="preserve">Lost revenue, undiscounted</t>
  </si>
  <si>
    <t xml:space="preserve">Lower-cost alternative</t>
  </si>
  <si>
    <t xml:space="preserve">Same winner at 7% (FAA AIP)?</t>
  </si>
  <si>
    <t xml:space="preserve">Probability PCC is lower (live simulation, F9 redraws)</t>
  </si>
  <si>
    <t xml:space="preserve">BREAK-EVEN VALUES (where PCC and HMA present worth are equal)</t>
  </si>
  <si>
    <t xml:space="preserve">Input</t>
  </si>
  <si>
    <t xml:space="preserve">Break-even value</t>
  </si>
  <si>
    <t xml:space="preserve">Current value</t>
  </si>
  <si>
    <t xml:space="preserve">Reading</t>
  </si>
  <si>
    <t xml:space="preserve">Daily revenue at which lost-revenue exposure alone flips the decision</t>
  </si>
  <si>
    <t xml:space="preserve">PCC bid level (x base estimate) at which the two tie</t>
  </si>
  <si>
    <t xml:space="preserve">HMA bid level (x base estimate) at which the two tie</t>
  </si>
  <si>
    <t xml:space="preserve">PCC salvage credit (% of initial)</t>
  </si>
  <si>
    <t xml:space="preserve">Salvage fraction PCC needs to tie; compare with the 25% policy</t>
  </si>
  <si>
    <t xml:space="preserve">First rate in the 2-8% sweep where the winner changes (from the sensitivity table)</t>
  </si>
  <si>
    <t xml:space="preserve">DISCOUNT-RATE SENSITIVITY</t>
  </si>
  <si>
    <t xml:space="preserve">Rate (%)</t>
  </si>
  <si>
    <t xml:space="preserve">Winner</t>
  </si>
  <si>
    <t xml:space="preserve">EXPENDITURE BY CALENDAR YEAR</t>
  </si>
  <si>
    <t xml:space="preserve">Calendar year</t>
  </si>
  <si>
    <t xml:space="preserve">HMA direct</t>
  </si>
  <si>
    <t xml:space="preserve">HMA lost revenue</t>
  </si>
  <si>
    <t xml:space="preserve">PCC direct</t>
  </si>
  <si>
    <t xml:space="preserve">PCC lost revenue</t>
  </si>
  <si>
    <t xml:space="preserve">HMA cumulative PW</t>
  </si>
  <si>
    <t xml:space="preserve">PCC cumulative PW</t>
  </si>
  <si>
    <t xml:space="preserve">HMA closure days</t>
  </si>
  <si>
    <t xml:space="preserve">PCC closure days</t>
  </si>
  <si>
    <t xml:space="preserve">HMA total</t>
  </si>
  <si>
    <t xml:space="preserve">PCC total</t>
  </si>
  <si>
    <t xml:space="preserve">Crossover year (cumulative PW lines cross)</t>
  </si>
  <si>
    <t xml:space="preserve">WHAT COULD FLIP THE ANSWER (one input at a time, PCC - HMA present worth)</t>
  </si>
  <si>
    <t xml:space="preserve">Input moved</t>
  </si>
  <si>
    <t xml:space="preserve">Low case</t>
  </si>
  <si>
    <t xml:space="preserve">High case</t>
  </si>
  <si>
    <t xml:space="preserve">Low PCC-HMA</t>
  </si>
  <si>
    <t xml:space="preserve">High PCC-HMA</t>
  </si>
  <si>
    <t xml:space="preserve">Swing</t>
  </si>
  <si>
    <t xml:space="preserve">Winner changes?</t>
  </si>
  <si>
    <t xml:space="preserve">Discount rate</t>
  </si>
  <si>
    <t xml:space="preserve">2%</t>
  </si>
  <si>
    <t xml:space="preserve">8%</t>
  </si>
  <si>
    <t xml:space="preserve">PCC salvage credit</t>
  </si>
  <si>
    <t xml:space="preserve">0</t>
  </si>
  <si>
    <t xml:space="preserve">policy</t>
  </si>
  <si>
    <t xml:space="preserve">HMA salvage credit</t>
  </si>
  <si>
    <t xml:space="preserve">PCC direct costs</t>
  </si>
  <si>
    <t xml:space="preserve">-20%</t>
  </si>
  <si>
    <t xml:space="preserve">+20%</t>
  </si>
  <si>
    <t xml:space="preserve">HMA direct costs</t>
  </si>
  <si>
    <t xml:space="preserve">Closure durations</t>
  </si>
  <si>
    <t xml:space="preserve">x0.5</t>
  </si>
  <si>
    <t xml:space="preserve">x2</t>
  </si>
  <si>
    <t xml:space="preserve">Lost revenue</t>
  </si>
  <si>
    <t xml:space="preserve">excluded</t>
  </si>
  <si>
    <t xml:space="preserve">included</t>
  </si>
  <si>
    <t xml:space="preserve">Analysis period</t>
  </si>
  <si>
    <t xml:space="preserve">20 yr (FAA)</t>
  </si>
  <si>
    <t xml:space="preserve">30 yr</t>
  </si>
  <si>
    <t xml:space="preserve">Base case PCC - HMA</t>
  </si>
  <si>
    <t xml:space="preserve">SCENARIO SCORECARD</t>
  </si>
  <si>
    <t xml:space="preserve">Scenario</t>
  </si>
  <si>
    <t xml:space="preserve">Period</t>
  </si>
  <si>
    <t xml:space="preserve">Revenue share lost</t>
  </si>
  <si>
    <t xml:space="preserve">Base: TDOT policy (3%, 30 yr)</t>
  </si>
  <si>
    <t xml:space="preserve">FAA AIP funded (7%, 20 yr)</t>
  </si>
  <si>
    <t xml:space="preserve">TDOT 3% but 20-yr life</t>
  </si>
  <si>
    <t xml:space="preserve">High rate 5%</t>
  </si>
  <si>
    <t xml:space="preserve">No lost-revenue term</t>
  </si>
  <si>
    <t xml:space="preserve">Revenue loss at 40% of gross</t>
  </si>
  <si>
    <t xml:space="preserve">No salvage credit</t>
  </si>
  <si>
    <t xml:space="preserve">PCC bids +20%</t>
  </si>
  <si>
    <t xml:space="preserve">HMA bids +20%</t>
  </si>
  <si>
    <t xml:space="preserve">Closures twice as long</t>
  </si>
  <si>
    <t xml:space="preserve">Closures half as long</t>
  </si>
  <si>
    <t xml:space="preserve">Stress: 7%, no salvage, no lost revenue</t>
  </si>
  <si>
    <t xml:space="preserve">Note: scenario rows use their own parameters, not the yellow inputs. A 20-year period applies the same salvage fraction at year 20 (conservative simplification).</t>
  </si>
  <si>
    <t xml:space="preserve">DECISION MAP: PCC - HMA present worth by discount rate and salvage credit</t>
  </si>
  <si>
    <t xml:space="preserve">Salvage multiplier \ Rate (%)</t>
  </si>
  <si>
    <t xml:space="preserve">Orange = PCC lower, blue = HMA lower. White cells are within a rounding error of a tie.</t>
  </si>
  <si>
    <t xml:space="preserve">PW by category (chart data)</t>
  </si>
  <si>
    <t xml:space="preserve">Alternative</t>
  </si>
  <si>
    <t xml:space="preserve">Maintenance</t>
  </si>
  <si>
    <t xml:space="preserve">Salvage</t>
  </si>
  <si>
    <t xml:space="preserve">Closure events (chart data)</t>
  </si>
  <si>
    <t xml:space="preserve">Lane</t>
  </si>
  <si>
    <t xml:space="preserve">Days</t>
  </si>
  <si>
    <t xml:space="preserve">HMA: Maintenance 1</t>
  </si>
  <si>
    <t xml:space="preserve">HMA: Maintenance 2</t>
  </si>
  <si>
    <t xml:space="preserve">HMA: Maintenance 3</t>
  </si>
  <si>
    <t xml:space="preserve">HMA: Maintenance 4</t>
  </si>
  <si>
    <t xml:space="preserve">HMA: Rehabilitation 1</t>
  </si>
  <si>
    <t xml:space="preserve">HMA: Maintenance 5</t>
  </si>
  <si>
    <t xml:space="preserve">HMA: Maintenance 6</t>
  </si>
  <si>
    <t xml:space="preserve">PCC: Maintenance 1</t>
  </si>
  <si>
    <t xml:space="preserve">PCC: Rehabilitation 1</t>
  </si>
  <si>
    <t xml:space="preserve">Upper Cumberland Regional (SRB) - Runway Reconstruction</t>
  </si>
  <si>
    <t xml:space="preserve">Alt 2 - New HMA  (4" P-401 + 5" P-403 on 6" P-209)</t>
  </si>
  <si>
    <t xml:space="preserve">Alt 1 - New PCC  (11" P-501 on 6" P-209 + P-403 base)</t>
  </si>
  <si>
    <t xml:space="preserve">NEW PROJECT (template) - copy this sheet, rename it, fill the yellow cells</t>
  </si>
  <si>
    <t xml:space="preserve">Alt 1 - New HMA  (fill in)</t>
  </si>
  <si>
    <t xml:space="preserve">Alt 2 - New PCC  (fill in)</t>
  </si>
</sst>
</file>

<file path=xl/styles.xml><?xml version="1.0" encoding="utf-8"?>
<styleSheet xmlns="http://schemas.openxmlformats.org/spreadsheetml/2006/main">
  <numFmts count="14">
    <numFmt numFmtId="164" formatCode="General"/>
    <numFmt numFmtId="165" formatCode="0.00"/>
    <numFmt numFmtId="166" formatCode="0"/>
    <numFmt numFmtId="167" formatCode="0%"/>
    <numFmt numFmtId="168" formatCode="\$#,##0.00"/>
    <numFmt numFmtId="169" formatCode="\$#,##0;&quot;($&quot;#,##0\);\-"/>
    <numFmt numFmtId="170" formatCode="#,##0"/>
    <numFmt numFmtId="171" formatCode="General"/>
    <numFmt numFmtId="172" formatCode="0.0%"/>
    <numFmt numFmtId="173" formatCode="\$#,##0,\k"/>
    <numFmt numFmtId="174" formatCode="0.00%"/>
    <numFmt numFmtId="175" formatCode="\$#,##0"/>
    <numFmt numFmtId="176" formatCode="\$#,##0,,\M"/>
    <numFmt numFmtId="177"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9"/>
      <color rgb="FF595959"/>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D9D9"/>
        <bgColor rgb="FFDCDCDC"/>
      </patternFill>
    </fill>
    <fill>
      <patternFill patternType="solid">
        <fgColor rgb="FFFFFF99"/>
        <bgColor rgb="FFFBE3D6"/>
      </patternFill>
    </fill>
    <fill>
      <patternFill patternType="solid">
        <fgColor rgb="FFDCE9F9"/>
        <bgColor rgb="FFDCDCDC"/>
      </patternFill>
    </fill>
    <fill>
      <patternFill patternType="solid">
        <fgColor rgb="FFFBE3D6"/>
        <bgColor rgb="FFDCDCD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2" fontId="8" fillId="3" borderId="1" xfId="0" applyFont="true" applyBorder="tru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general" vertical="center"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8C8C8C"/>
      <rgbColor rgb="FF993366"/>
      <rgbColor rgb="FFFBE3D6"/>
      <rgbColor rgb="FFDCE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DCDC"/>
      <rgbColor rgb="FFFFFF99"/>
      <rgbColor rgb="FFB8B6AE"/>
      <rgbColor rgb="FFFF99CC"/>
      <rgbColor rgb="FFCC99FF"/>
      <rgbColor rgb="FFFFCC99"/>
      <rgbColor rgb="FF2A78D6"/>
      <rgbColor rgb="FF33CCCC"/>
      <rgbColor rgb="FF99CC00"/>
      <rgbColor rgb="FFFFCC00"/>
      <rgbColor rgb="FFFF9900"/>
      <rgbColor rgb="FFEB6834"/>
      <rgbColor rgb="FF646464"/>
      <rgbColor rgb="FF9E9E9E"/>
      <rgbColor rgb="FF003366"/>
      <rgbColor rgb="FF339966"/>
      <rgbColor rgb="FF003300"/>
      <rgbColor rgb="FF333300"/>
      <rgbColor rgb="FF993300"/>
      <rgbColor rgb="FF993366"/>
      <rgbColor rgb="FF595959"/>
      <rgbColor rgb="FF4A4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Present worth by category (salvage shown below zero)</a:t>
            </a:r>
          </a:p>
        </c:rich>
      </c:tx>
      <c:overlay val="0"/>
      <c:spPr>
        <a:noFill/>
        <a:ln w="0">
          <a:noFill/>
        </a:ln>
      </c:spPr>
    </c:title>
    <c:autoTitleDeleted val="0"/>
    <c:plotArea>
      <c:barChart>
        <c:barDir val="col"/>
        <c:grouping val="stacked"/>
        <c:varyColors val="0"/>
        <c:ser>
          <c:idx val="0"/>
          <c:order val="0"/>
          <c:tx>
            <c:strRef>
              <c:f>MBT!B169</c:f>
              <c:strCache>
                <c:ptCount val="1"/>
                <c:pt idx="0">
                  <c:v>Initial</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MBT!$A$170:$A$171</c:f>
              <c:strCache>
                <c:ptCount val="2"/>
                <c:pt idx="0">
                  <c:v>HMA</c:v>
                </c:pt>
                <c:pt idx="1">
                  <c:v>PCC</c:v>
                </c:pt>
              </c:strCache>
            </c:strRef>
          </c:cat>
          <c:val>
            <c:numRef>
              <c:f>MBT!$B$170:$B$171</c:f>
              <c:numCache>
                <c:formatCode>\$#,##0;"($"#,##0\);\-</c:formatCode>
                <c:ptCount val="2"/>
                <c:pt idx="0">
                  <c:v>5306576.53</c:v>
                </c:pt>
                <c:pt idx="1">
                  <c:v>8410244.97</c:v>
                </c:pt>
              </c:numCache>
            </c:numRef>
          </c:val>
        </c:ser>
        <c:ser>
          <c:idx val="1"/>
          <c:order val="1"/>
          <c:tx>
            <c:strRef>
              <c:f>MBT!C169</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MBT!$A$170:$A$171</c:f>
              <c:strCache>
                <c:ptCount val="2"/>
                <c:pt idx="0">
                  <c:v>HMA</c:v>
                </c:pt>
                <c:pt idx="1">
                  <c:v>PCC</c:v>
                </c:pt>
              </c:strCache>
            </c:strRef>
          </c:cat>
          <c:val>
            <c:numRef>
              <c:f>MBT!$C$170:$C$171</c:f>
              <c:numCache>
                <c:formatCode>\$#,##0;"($"#,##0\);\-</c:formatCode>
                <c:ptCount val="2"/>
                <c:pt idx="0">
                  <c:v>2033261.34056966</c:v>
                </c:pt>
                <c:pt idx="1">
                  <c:v>174828.983032042</c:v>
                </c:pt>
              </c:numCache>
            </c:numRef>
          </c:val>
        </c:ser>
        <c:ser>
          <c:idx val="2"/>
          <c:order val="2"/>
          <c:tx>
            <c:strRef>
              <c:f>MBT!D169</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MBT!$A$170:$A$171</c:f>
              <c:strCache>
                <c:ptCount val="2"/>
                <c:pt idx="0">
                  <c:v>HMA</c:v>
                </c:pt>
                <c:pt idx="1">
                  <c:v>PCC</c:v>
                </c:pt>
              </c:strCache>
            </c:strRef>
          </c:cat>
          <c:val>
            <c:numRef>
              <c:f>MBT!$D$170:$D$171</c:f>
              <c:numCache>
                <c:formatCode>\$#,##0;"($"#,##0\);\-</c:formatCode>
                <c:ptCount val="2"/>
                <c:pt idx="0">
                  <c:v>1274870.38217857</c:v>
                </c:pt>
                <c:pt idx="1">
                  <c:v>192863.629597823</c:v>
                </c:pt>
              </c:numCache>
            </c:numRef>
          </c:val>
        </c:ser>
        <c:ser>
          <c:idx val="3"/>
          <c:order val="3"/>
          <c:tx>
            <c:strRef>
              <c:f>MBT!E169</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MBT!$A$170:$A$171</c:f>
              <c:strCache>
                <c:ptCount val="2"/>
                <c:pt idx="0">
                  <c:v>HMA</c:v>
                </c:pt>
                <c:pt idx="1">
                  <c:v>PCC</c:v>
                </c:pt>
              </c:strCache>
            </c:strRef>
          </c:cat>
          <c:val>
            <c:numRef>
              <c:f>MBT!$E$170:$E$171</c:f>
              <c:numCache>
                <c:formatCode>\$#,##0;"($"#,##0\);\-</c:formatCode>
                <c:ptCount val="2"/>
                <c:pt idx="0">
                  <c:v>313136.083848027</c:v>
                </c:pt>
                <c:pt idx="1">
                  <c:v>117024.304495167</c:v>
                </c:pt>
              </c:numCache>
            </c:numRef>
          </c:val>
        </c:ser>
        <c:ser>
          <c:idx val="4"/>
          <c:order val="4"/>
          <c:tx>
            <c:strRef>
              <c:f>MBT!F169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MBT!$A$170:$A$171</c:f>
              <c:strCache>
                <c:ptCount val="2"/>
                <c:pt idx="0">
                  <c:v>HMA</c:v>
                </c:pt>
                <c:pt idx="1">
                  <c:v>PCC</c:v>
                </c:pt>
              </c:strCache>
            </c:strRef>
          </c:cat>
          <c:val>
            <c:numRef>
              <c:f>MBT!$F$170:$F$171</c:f>
              <c:numCache>
                <c:formatCode>\$#,##0;"($"#,##0\);\-</c:formatCode>
                <c:ptCount val="2"/>
                <c:pt idx="0">
                  <c:v>-118577.911707642</c:v>
                </c:pt>
                <c:pt idx="1">
                  <c:v>-866227.392981313</c:v>
                </c:pt>
              </c:numCache>
            </c:numRef>
          </c:val>
        </c:ser>
        <c:gapWidth val="60"/>
        <c:overlap val="100"/>
        <c:axId val="89974674"/>
        <c:axId val="27057112"/>
      </c:barChart>
      <c:catAx>
        <c:axId val="8997467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57112"/>
        <c:crosses val="autoZero"/>
        <c:auto val="1"/>
        <c:lblAlgn val="ctr"/>
        <c:lblOffset val="100"/>
        <c:noMultiLvlLbl val="0"/>
      </c:catAx>
      <c:valAx>
        <c:axId val="2705711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97467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Expenditure stream by calendar year (undiscounted, incl. lost revenue)</a:t>
            </a:r>
          </a:p>
        </c:rich>
      </c:tx>
      <c:overlay val="0"/>
      <c:spPr>
        <a:noFill/>
        <a:ln w="0">
          <a:noFill/>
        </a:ln>
      </c:spPr>
    </c:title>
    <c:autoTitleDeleted val="0"/>
    <c:plotArea>
      <c:barChart>
        <c:barDir val="col"/>
        <c:grouping val="clustered"/>
        <c:varyColors val="0"/>
        <c:ser>
          <c:idx val="0"/>
          <c:order val="0"/>
          <c:tx>
            <c:strRef>
              <c:f>MBT!M93</c:f>
              <c:strCache>
                <c:ptCount val="1"/>
                <c:pt idx="0">
                  <c:v>HMA total</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MBT!$M$94:$M$124</c:f>
              <c:numCache>
                <c:formatCode>\$#,##0;"($"#,##0\);\-</c:formatCode>
                <c:ptCount val="31"/>
                <c:pt idx="0">
                  <c:v>5306576.53</c:v>
                </c:pt>
                <c:pt idx="1">
                  <c:v>0</c:v>
                </c:pt>
                <c:pt idx="2">
                  <c:v>0</c:v>
                </c:pt>
                <c:pt idx="3">
                  <c:v>0</c:v>
                </c:pt>
                <c:pt idx="4">
                  <c:v>535878.2</c:v>
                </c:pt>
                <c:pt idx="5">
                  <c:v>0</c:v>
                </c:pt>
                <c:pt idx="6">
                  <c:v>0</c:v>
                </c:pt>
                <c:pt idx="7">
                  <c:v>0</c:v>
                </c:pt>
                <c:pt idx="8">
                  <c:v>535878.2</c:v>
                </c:pt>
                <c:pt idx="9">
                  <c:v>0</c:v>
                </c:pt>
                <c:pt idx="10">
                  <c:v>0</c:v>
                </c:pt>
                <c:pt idx="11">
                  <c:v>0</c:v>
                </c:pt>
                <c:pt idx="12">
                  <c:v>617860.34</c:v>
                </c:pt>
                <c:pt idx="13">
                  <c:v>0</c:v>
                </c:pt>
                <c:pt idx="14">
                  <c:v>0</c:v>
                </c:pt>
                <c:pt idx="15">
                  <c:v>0</c:v>
                </c:pt>
                <c:pt idx="16">
                  <c:v>631735.52</c:v>
                </c:pt>
                <c:pt idx="17">
                  <c:v>0</c:v>
                </c:pt>
                <c:pt idx="18">
                  <c:v>0</c:v>
                </c:pt>
                <c:pt idx="19">
                  <c:v>0</c:v>
                </c:pt>
                <c:pt idx="20">
                  <c:v>2435178.42</c:v>
                </c:pt>
                <c:pt idx="21">
                  <c:v>0</c:v>
                </c:pt>
                <c:pt idx="22">
                  <c:v>0</c:v>
                </c:pt>
                <c:pt idx="23">
                  <c:v>0</c:v>
                </c:pt>
                <c:pt idx="24">
                  <c:v>535878.2</c:v>
                </c:pt>
                <c:pt idx="25">
                  <c:v>0</c:v>
                </c:pt>
                <c:pt idx="26">
                  <c:v>0</c:v>
                </c:pt>
                <c:pt idx="27">
                  <c:v>0</c:v>
                </c:pt>
                <c:pt idx="28">
                  <c:v>647878.09</c:v>
                </c:pt>
                <c:pt idx="29">
                  <c:v>0</c:v>
                </c:pt>
                <c:pt idx="30">
                  <c:v>-287819.715</c:v>
                </c:pt>
              </c:numCache>
            </c:numRef>
          </c:val>
        </c:ser>
        <c:ser>
          <c:idx val="1"/>
          <c:order val="1"/>
          <c:tx>
            <c:strRef>
              <c:f>MBT!N93</c:f>
              <c:strCache>
                <c:ptCount val="1"/>
                <c:pt idx="0">
                  <c:v>PCC total</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MBT!$N$94:$N$124</c:f>
              <c:numCache>
                <c:formatCode>\$#,##0;"($"#,##0\);\-</c:formatCode>
                <c:ptCount val="31"/>
                <c:pt idx="0">
                  <c:v>8410244.97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386136.1</c:v>
                </c:pt>
                <c:pt idx="20">
                  <c:v>0</c:v>
                </c:pt>
                <c:pt idx="21">
                  <c:v>0</c:v>
                </c:pt>
                <c:pt idx="22">
                  <c:v>0</c:v>
                </c:pt>
                <c:pt idx="23">
                  <c:v>0</c:v>
                </c:pt>
                <c:pt idx="24">
                  <c:v>0</c:v>
                </c:pt>
                <c:pt idx="25">
                  <c:v>0</c:v>
                </c:pt>
                <c:pt idx="26">
                  <c:v>0</c:v>
                </c:pt>
                <c:pt idx="27">
                  <c:v>587550.7</c:v>
                </c:pt>
                <c:pt idx="28">
                  <c:v>0</c:v>
                </c:pt>
                <c:pt idx="29">
                  <c:v>0</c:v>
                </c:pt>
                <c:pt idx="30">
                  <c:v>-2102561.2425</c:v>
                </c:pt>
              </c:numCache>
            </c:numRef>
          </c:val>
        </c:ser>
        <c:gapWidth val="40"/>
        <c:overlap val="0"/>
        <c:axId val="37724822"/>
        <c:axId val="85721451"/>
      </c:barChart>
      <c:catAx>
        <c:axId val="377248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21451"/>
        <c:crosses val="autoZero"/>
        <c:auto val="1"/>
        <c:lblAlgn val="ctr"/>
        <c:lblOffset val="100"/>
        <c:noMultiLvlLbl val="0"/>
      </c:catAx>
      <c:valAx>
        <c:axId val="8572145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7248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discounted cost (crossover = payback year of the higher first cost)</a:t>
            </a:r>
          </a:p>
        </c:rich>
      </c:tx>
      <c:overlay val="0"/>
      <c:spPr>
        <a:noFill/>
        <a:ln w="0">
          <a:noFill/>
        </a:ln>
      </c:spPr>
    </c:title>
    <c:autoTitleDeleted val="0"/>
    <c:plotArea>
      <c:lineChart>
        <c:grouping val="standard"/>
        <c:varyColors val="0"/>
        <c:ser>
          <c:idx val="0"/>
          <c:order val="0"/>
          <c:tx>
            <c:strRef>
              <c:f>MBT!G93</c:f>
              <c:strCache>
                <c:ptCount val="1"/>
                <c:pt idx="0">
                  <c:v>HMA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MBT!$G$94:$G$124</c:f>
              <c:numCache>
                <c:formatCode>\$#,##0;"($"#,##0\);\-</c:formatCode>
                <c:ptCount val="31"/>
                <c:pt idx="0">
                  <c:v>5306576.53</c:v>
                </c:pt>
                <c:pt idx="1">
                  <c:v>5306576.53</c:v>
                </c:pt>
                <c:pt idx="2">
                  <c:v>5306576.53</c:v>
                </c:pt>
                <c:pt idx="3">
                  <c:v>5306576.53</c:v>
                </c:pt>
                <c:pt idx="4">
                  <c:v>5782697.36996037</c:v>
                </c:pt>
                <c:pt idx="5">
                  <c:v>5782697.36996037</c:v>
                </c:pt>
                <c:pt idx="6">
                  <c:v>5782697.36996037</c:v>
                </c:pt>
                <c:pt idx="7">
                  <c:v>5782697.36996037</c:v>
                </c:pt>
                <c:pt idx="8">
                  <c:v>6205724.5695079</c:v>
                </c:pt>
                <c:pt idx="9">
                  <c:v>6205724.5695079</c:v>
                </c:pt>
                <c:pt idx="10">
                  <c:v>6205724.5695079</c:v>
                </c:pt>
                <c:pt idx="11">
                  <c:v>6205724.5695079</c:v>
                </c:pt>
                <c:pt idx="12">
                  <c:v>6639079.38075309</c:v>
                </c:pt>
                <c:pt idx="13">
                  <c:v>6639079.38075309</c:v>
                </c:pt>
                <c:pt idx="14">
                  <c:v>6639079.38075309</c:v>
                </c:pt>
                <c:pt idx="15">
                  <c:v>6639079.38075309</c:v>
                </c:pt>
                <c:pt idx="16">
                  <c:v>7032756.07114812</c:v>
                </c:pt>
                <c:pt idx="17">
                  <c:v>7032756.07114812</c:v>
                </c:pt>
                <c:pt idx="18">
                  <c:v>7032756.07114812</c:v>
                </c:pt>
                <c:pt idx="19">
                  <c:v>7032756.07114812</c:v>
                </c:pt>
                <c:pt idx="20">
                  <c:v>8381055.31941991</c:v>
                </c:pt>
                <c:pt idx="21">
                  <c:v>8381055.31941991</c:v>
                </c:pt>
                <c:pt idx="22">
                  <c:v>8381055.31941991</c:v>
                </c:pt>
                <c:pt idx="23">
                  <c:v>8381055.31941991</c:v>
                </c:pt>
                <c:pt idx="24">
                  <c:v>8644671.8845688</c:v>
                </c:pt>
                <c:pt idx="25">
                  <c:v>8644671.8845688</c:v>
                </c:pt>
                <c:pt idx="26">
                  <c:v>8644671.8845688</c:v>
                </c:pt>
                <c:pt idx="27">
                  <c:v>8644671.8845688</c:v>
                </c:pt>
                <c:pt idx="28">
                  <c:v>8927844.33659625</c:v>
                </c:pt>
                <c:pt idx="29">
                  <c:v>8927844.33659625</c:v>
                </c:pt>
                <c:pt idx="30">
                  <c:v>8809266.42488861</c:v>
                </c:pt>
              </c:numCache>
            </c:numRef>
          </c:val>
          <c:smooth val="0"/>
        </c:ser>
        <c:ser>
          <c:idx val="1"/>
          <c:order val="1"/>
          <c:tx>
            <c:strRef>
              <c:f>MBT!H93</c:f>
              <c:strCache>
                <c:ptCount val="1"/>
                <c:pt idx="0">
                  <c:v>PCC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MBT!$H$94:$H$124</c:f>
              <c:numCache>
                <c:formatCode>\$#,##0;"($"#,##0\);\-</c:formatCode>
                <c:ptCount val="31"/>
                <c:pt idx="0">
                  <c:v>8410244.97</c:v>
                </c:pt>
                <c:pt idx="1">
                  <c:v>8410244.97</c:v>
                </c:pt>
                <c:pt idx="2">
                  <c:v>8410244.97</c:v>
                </c:pt>
                <c:pt idx="3">
                  <c:v>8410244.97</c:v>
                </c:pt>
                <c:pt idx="4">
                  <c:v>8410244.97</c:v>
                </c:pt>
                <c:pt idx="5">
                  <c:v>8410244.97</c:v>
                </c:pt>
                <c:pt idx="6">
                  <c:v>8410244.97</c:v>
                </c:pt>
                <c:pt idx="7">
                  <c:v>8410244.97</c:v>
                </c:pt>
                <c:pt idx="8">
                  <c:v>8410244.97</c:v>
                </c:pt>
                <c:pt idx="9">
                  <c:v>8410244.97</c:v>
                </c:pt>
                <c:pt idx="10">
                  <c:v>8410244.97</c:v>
                </c:pt>
                <c:pt idx="11">
                  <c:v>8410244.97</c:v>
                </c:pt>
                <c:pt idx="12">
                  <c:v>8410244.97</c:v>
                </c:pt>
                <c:pt idx="13">
                  <c:v>8410244.97</c:v>
                </c:pt>
                <c:pt idx="14">
                  <c:v>8410244.97</c:v>
                </c:pt>
                <c:pt idx="15">
                  <c:v>8410244.97</c:v>
                </c:pt>
                <c:pt idx="16">
                  <c:v>8410244.97</c:v>
                </c:pt>
                <c:pt idx="17">
                  <c:v>8410244.97</c:v>
                </c:pt>
                <c:pt idx="18">
                  <c:v>8410244.97</c:v>
                </c:pt>
                <c:pt idx="19">
                  <c:v>8630452.99227765</c:v>
                </c:pt>
                <c:pt idx="20">
                  <c:v>8630452.99227765</c:v>
                </c:pt>
                <c:pt idx="21">
                  <c:v>8630452.99227765</c:v>
                </c:pt>
                <c:pt idx="22">
                  <c:v>8630452.99227765</c:v>
                </c:pt>
                <c:pt idx="23">
                  <c:v>8630452.99227765</c:v>
                </c:pt>
                <c:pt idx="24">
                  <c:v>8630452.99227765</c:v>
                </c:pt>
                <c:pt idx="25">
                  <c:v>8630452.99227765</c:v>
                </c:pt>
                <c:pt idx="26">
                  <c:v>8630452.99227765</c:v>
                </c:pt>
                <c:pt idx="27">
                  <c:v>8894961.88712503</c:v>
                </c:pt>
                <c:pt idx="28">
                  <c:v>8894961.88712503</c:v>
                </c:pt>
                <c:pt idx="29">
                  <c:v>8894961.88712503</c:v>
                </c:pt>
                <c:pt idx="30">
                  <c:v>8028734.49414372</c:v>
                </c:pt>
              </c:numCache>
            </c:numRef>
          </c:val>
          <c:smooth val="0"/>
        </c:ser>
        <c:hiLowLines>
          <c:spPr>
            <a:ln w="0">
              <a:noFill/>
            </a:ln>
          </c:spPr>
        </c:hiLowLines>
        <c:marker val="0"/>
        <c:axId val="38798667"/>
        <c:axId val="99078443"/>
      </c:lineChart>
      <c:catAx>
        <c:axId val="3879866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078443"/>
        <c:crosses val="autoZero"/>
        <c:auto val="1"/>
        <c:lblAlgn val="ctr"/>
        <c:lblOffset val="100"/>
        <c:noMultiLvlLbl val="0"/>
      </c:catAx>
      <c:valAx>
        <c:axId val="9907844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79866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present worth vs. discount rate (TDOT 3%, FAA AIP 7%)</a:t>
            </a:r>
          </a:p>
        </c:rich>
      </c:tx>
      <c:overlay val="0"/>
      <c:spPr>
        <a:noFill/>
        <a:ln w="0">
          <a:noFill/>
        </a:ln>
      </c:spPr>
    </c:title>
    <c:autoTitleDeleted val="0"/>
    <c:plotArea>
      <c:scatterChart>
        <c:scatterStyle val="line"/>
        <c:varyColors val="0"/>
        <c:ser>
          <c:idx val="0"/>
          <c:order val="0"/>
          <c:tx>
            <c:strRef>
              <c:f>MBT!B64</c:f>
              <c:strCache>
                <c:ptCount val="1"/>
                <c:pt idx="0">
                  <c:v>NPW HMA</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MBT!$A$65:$A$89</c:f>
              <c:numCache>
                <c:formatCode>0.00</c:formatCode>
                <c:ptCount val="25"/>
                <c:pt idx="0">
                  <c:v>2</c:v>
                </c:pt>
                <c:pt idx="1">
                  <c:v>2.25</c:v>
                </c:pt>
                <c:pt idx="2">
                  <c:v>2.5</c:v>
                </c:pt>
                <c:pt idx="3">
                  <c:v>2.75</c:v>
                </c:pt>
                <c:pt idx="4">
                  <c:v>3</c:v>
                </c:pt>
                <c:pt idx="5">
                  <c:v>3.25</c:v>
                </c:pt>
                <c:pt idx="6">
                  <c:v>3.5</c:v>
                </c:pt>
                <c:pt idx="7">
                  <c:v>3.75</c:v>
                </c:pt>
                <c:pt idx="8">
                  <c:v>4</c:v>
                </c:pt>
                <c:pt idx="9">
                  <c:v>4.25</c:v>
                </c:pt>
                <c:pt idx="10">
                  <c:v>4.5</c:v>
                </c:pt>
                <c:pt idx="11">
                  <c:v>4.75</c:v>
                </c:pt>
                <c:pt idx="12">
                  <c:v>5</c:v>
                </c:pt>
                <c:pt idx="13">
                  <c:v>5.25</c:v>
                </c:pt>
                <c:pt idx="14">
                  <c:v>5.5</c:v>
                </c:pt>
                <c:pt idx="15">
                  <c:v>5.75</c:v>
                </c:pt>
                <c:pt idx="16">
                  <c:v>6</c:v>
                </c:pt>
                <c:pt idx="17">
                  <c:v>6.25</c:v>
                </c:pt>
                <c:pt idx="18">
                  <c:v>6.5</c:v>
                </c:pt>
                <c:pt idx="19">
                  <c:v>6.75</c:v>
                </c:pt>
                <c:pt idx="20">
                  <c:v>7</c:v>
                </c:pt>
                <c:pt idx="21">
                  <c:v>7.25</c:v>
                </c:pt>
                <c:pt idx="22">
                  <c:v>7.5</c:v>
                </c:pt>
                <c:pt idx="23">
                  <c:v>7.75</c:v>
                </c:pt>
                <c:pt idx="24">
                  <c:v>8</c:v>
                </c:pt>
              </c:numCache>
            </c:numRef>
          </c:xVal>
          <c:yVal>
            <c:numRef>
              <c:f>MBT!$B$65:$B$89</c:f>
              <c:numCache>
                <c:formatCode>\$#,##0;"($"#,##0\);\-</c:formatCode>
                <c:ptCount val="25"/>
                <c:pt idx="0">
                  <c:v>9391575.85614855</c:v>
                </c:pt>
                <c:pt idx="1">
                  <c:v>9235388.81162657</c:v>
                </c:pt>
                <c:pt idx="2">
                  <c:v>9086526.69346631</c:v>
                </c:pt>
                <c:pt idx="3">
                  <c:v>8944606.40334678</c:v>
                </c:pt>
                <c:pt idx="4">
                  <c:v>8809266.42488861</c:v>
                </c:pt>
                <c:pt idx="5">
                  <c:v>8680165.53471751</c:v>
                </c:pt>
                <c:pt idx="6">
                  <c:v>8556981.59438036</c:v>
                </c:pt>
                <c:pt idx="7">
                  <c:v>8439410.41782177</c:v>
                </c:pt>
                <c:pt idx="8">
                  <c:v>8327164.70948887</c:v>
                </c:pt>
                <c:pt idx="9">
                  <c:v>8219973.06846578</c:v>
                </c:pt>
                <c:pt idx="10">
                  <c:v>8117579.05435089</c:v>
                </c:pt>
                <c:pt idx="11">
                  <c:v>8019740.31087828</c:v>
                </c:pt>
                <c:pt idx="12">
                  <c:v>7926227.74355441</c:v>
                </c:pt>
                <c:pt idx="13">
                  <c:v>7836824.74783077</c:v>
                </c:pt>
                <c:pt idx="14">
                  <c:v>7751326.48456671</c:v>
                </c:pt>
                <c:pt idx="15">
                  <c:v>7669539.19975294</c:v>
                </c:pt>
                <c:pt idx="16">
                  <c:v>7591279.58566834</c:v>
                </c:pt>
                <c:pt idx="17">
                  <c:v>7516374.18083016</c:v>
                </c:pt>
                <c:pt idx="18">
                  <c:v>7444658.80627329</c:v>
                </c:pt>
                <c:pt idx="19">
                  <c:v>7375978.0358565</c:v>
                </c:pt>
                <c:pt idx="20">
                  <c:v>7310184.69844594</c:v>
                </c:pt>
                <c:pt idx="21">
                  <c:v>7247139.40996721</c:v>
                </c:pt>
                <c:pt idx="22">
                  <c:v>7186710.1334492</c:v>
                </c:pt>
                <c:pt idx="23">
                  <c:v>7128771.76530596</c:v>
                </c:pt>
                <c:pt idx="24">
                  <c:v>7073205.74621684</c:v>
                </c:pt>
              </c:numCache>
            </c:numRef>
          </c:yVal>
          <c:smooth val="0"/>
        </c:ser>
        <c:ser>
          <c:idx val="1"/>
          <c:order val="1"/>
          <c:tx>
            <c:strRef>
              <c:f>MBT!C64</c:f>
              <c:strCache>
                <c:ptCount val="1"/>
                <c:pt idx="0">
                  <c:v>NPW PCC</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MBT!$A$65:$A$89</c:f>
              <c:numCache>
                <c:formatCode>0.00</c:formatCode>
                <c:ptCount val="25"/>
                <c:pt idx="0">
                  <c:v>2</c:v>
                </c:pt>
                <c:pt idx="1">
                  <c:v>2.25</c:v>
                </c:pt>
                <c:pt idx="2">
                  <c:v>2.5</c:v>
                </c:pt>
                <c:pt idx="3">
                  <c:v>2.75</c:v>
                </c:pt>
                <c:pt idx="4">
                  <c:v>3</c:v>
                </c:pt>
                <c:pt idx="5">
                  <c:v>3.25</c:v>
                </c:pt>
                <c:pt idx="6">
                  <c:v>3.5</c:v>
                </c:pt>
                <c:pt idx="7">
                  <c:v>3.75</c:v>
                </c:pt>
                <c:pt idx="8">
                  <c:v>4</c:v>
                </c:pt>
                <c:pt idx="9">
                  <c:v>4.25</c:v>
                </c:pt>
                <c:pt idx="10">
                  <c:v>4.5</c:v>
                </c:pt>
                <c:pt idx="11">
                  <c:v>4.75</c:v>
                </c:pt>
                <c:pt idx="12">
                  <c:v>5</c:v>
                </c:pt>
                <c:pt idx="13">
                  <c:v>5.25</c:v>
                </c:pt>
                <c:pt idx="14">
                  <c:v>5.5</c:v>
                </c:pt>
                <c:pt idx="15">
                  <c:v>5.75</c:v>
                </c:pt>
                <c:pt idx="16">
                  <c:v>6</c:v>
                </c:pt>
                <c:pt idx="17">
                  <c:v>6.25</c:v>
                </c:pt>
                <c:pt idx="18">
                  <c:v>6.5</c:v>
                </c:pt>
                <c:pt idx="19">
                  <c:v>6.75</c:v>
                </c:pt>
                <c:pt idx="20">
                  <c:v>7</c:v>
                </c:pt>
                <c:pt idx="21">
                  <c:v>7.25</c:v>
                </c:pt>
                <c:pt idx="22">
                  <c:v>7.5</c:v>
                </c:pt>
                <c:pt idx="23">
                  <c:v>7.75</c:v>
                </c:pt>
                <c:pt idx="24">
                  <c:v>8</c:v>
                </c:pt>
              </c:numCache>
            </c:numRef>
          </c:xVal>
          <c:yVal>
            <c:numRef>
              <c:f>MBT!$C$65:$C$89</c:f>
              <c:numCache>
                <c:formatCode>\$#,##0;"($"#,##0\);\-</c:formatCode>
                <c:ptCount val="25"/>
                <c:pt idx="0">
                  <c:v>7858761.46624381</c:v>
                </c:pt>
                <c:pt idx="1">
                  <c:v>7906890.3786048</c:v>
                </c:pt>
                <c:pt idx="2">
                  <c:v>7951051.48004625</c:v>
                </c:pt>
                <c:pt idx="3">
                  <c:v>7991567.41878717</c:v>
                </c:pt>
                <c:pt idx="4">
                  <c:v>8028734.49414372</c:v>
                </c:pt>
                <c:pt idx="5">
                  <c:v>8062824.83610427</c:v>
                </c:pt>
                <c:pt idx="6">
                  <c:v>8094088.40148547</c:v>
                </c:pt>
                <c:pt idx="7">
                  <c:v>8122754.80240763</c:v>
                </c:pt>
                <c:pt idx="8">
                  <c:v>8149034.98144904</c:v>
                </c:pt>
                <c:pt idx="9">
                  <c:v>8173122.74658374</c:v>
                </c:pt>
                <c:pt idx="10">
                  <c:v>8195196.17786431</c:v>
                </c:pt>
                <c:pt idx="11">
                  <c:v>8215418.91676977</c:v>
                </c:pt>
                <c:pt idx="12">
                  <c:v>8233941.34819005</c:v>
                </c:pt>
                <c:pt idx="13">
                  <c:v>8250901.68415396</c:v>
                </c:pt>
                <c:pt idx="14">
                  <c:v>8266426.95761948</c:v>
                </c:pt>
                <c:pt idx="15">
                  <c:v>8280633.93392678</c:v>
                </c:pt>
                <c:pt idx="16">
                  <c:v>8293629.94685933</c:v>
                </c:pt>
                <c:pt idx="17">
                  <c:v>8305513.66566087</c:v>
                </c:pt>
                <c:pt idx="18">
                  <c:v>8316375.79881129</c:v>
                </c:pt>
                <c:pt idx="19">
                  <c:v>8326299.73986685</c:v>
                </c:pt>
                <c:pt idx="20">
                  <c:v>8335362.16021672</c:v>
                </c:pt>
                <c:pt idx="21">
                  <c:v>8343633.55319342</c:v>
                </c:pt>
                <c:pt idx="22">
                  <c:v>8351178.73359688</c:v>
                </c:pt>
                <c:pt idx="23">
                  <c:v>8358057.29634632</c:v>
                </c:pt>
                <c:pt idx="24">
                  <c:v>8364324.03765928</c:v>
                </c:pt>
              </c:numCache>
            </c:numRef>
          </c:yVal>
          <c:smooth val="0"/>
        </c:ser>
        <c:axId val="6328440"/>
        <c:axId val="6294106"/>
      </c:scatterChart>
      <c:valAx>
        <c:axId val="6328440"/>
        <c:scaling>
          <c:orientation val="minMax"/>
          <c:max val="8"/>
          <c:min val="2"/>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94106"/>
        <c:crosses val="autoZero"/>
        <c:crossBetween val="midCat"/>
      </c:valAx>
      <c:valAx>
        <c:axId val="629410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8440"/>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PCC minus HMA present worth when one input moves (bars crossing zero flip the winner)</a:t>
            </a:r>
          </a:p>
        </c:rich>
      </c:tx>
      <c:overlay val="0"/>
      <c:spPr>
        <a:noFill/>
        <a:ln w="0">
          <a:noFill/>
        </a:ln>
      </c:spPr>
    </c:title>
    <c:autoTitleDeleted val="0"/>
    <c:plotArea>
      <c:barChart>
        <c:barDir val="bar"/>
        <c:grouping val="clustered"/>
        <c:varyColors val="0"/>
        <c:ser>
          <c:idx val="0"/>
          <c:order val="0"/>
          <c:tx>
            <c:strRef>
              <c:f>MBT!D129</c:f>
              <c:strCache>
                <c:ptCount val="1"/>
                <c:pt idx="0">
                  <c:v>Low PCC-HMA</c:v>
                </c:pt>
              </c:strCache>
            </c:strRef>
          </c:tx>
          <c:spPr>
            <a:solidFill>
              <a:srgbClr val="9e9e9e"/>
            </a:solidFill>
            <a:ln w="0">
              <a:solidFill>
                <a:srgbClr val="9e9e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MBT!$A$130:$A$137</c:f>
              <c:strCache>
                <c:ptCount val="8"/>
                <c:pt idx="0">
                  <c:v>Discount rate</c:v>
                </c:pt>
                <c:pt idx="1">
                  <c:v>PCC salvage credit</c:v>
                </c:pt>
                <c:pt idx="2">
                  <c:v>HMA salvage credit</c:v>
                </c:pt>
                <c:pt idx="3">
                  <c:v>PCC direct costs</c:v>
                </c:pt>
                <c:pt idx="4">
                  <c:v>HMA direct costs</c:v>
                </c:pt>
                <c:pt idx="5">
                  <c:v>Closure durations</c:v>
                </c:pt>
                <c:pt idx="6">
                  <c:v>Lost revenue</c:v>
                </c:pt>
                <c:pt idx="7">
                  <c:v>Analysis period</c:v>
                </c:pt>
              </c:strCache>
            </c:strRef>
          </c:cat>
          <c:val>
            <c:numRef>
              <c:f>MBT!$D$130:$D$137</c:f>
              <c:numCache>
                <c:formatCode>\$#,##0;"($"#,##0\);\-</c:formatCode>
                <c:ptCount val="8"/>
                <c:pt idx="0">
                  <c:v>-1532814.38990474</c:v>
                </c:pt>
                <c:pt idx="1">
                  <c:v>85695.4622364212</c:v>
                </c:pt>
                <c:pt idx="2">
                  <c:v>-899109.842452534</c:v>
                </c:pt>
                <c:pt idx="3">
                  <c:v>-2362873.9686746</c:v>
                </c:pt>
                <c:pt idx="4">
                  <c:v>918694.137463225</c:v>
                </c:pt>
                <c:pt idx="5">
                  <c:v>-682476.041068461</c:v>
                </c:pt>
                <c:pt idx="6">
                  <c:v>-584420.151392032</c:v>
                </c:pt>
                <c:pt idx="7">
                  <c:v>-755380.711034078</c:v>
                </c:pt>
              </c:numCache>
            </c:numRef>
          </c:val>
        </c:ser>
        <c:ser>
          <c:idx val="1"/>
          <c:order val="1"/>
          <c:tx>
            <c:strRef>
              <c:f>MBT!E129</c:f>
              <c:strCache>
                <c:ptCount val="1"/>
                <c:pt idx="0">
                  <c:v>High PCC-HMA</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MBT!$A$130:$A$137</c:f>
              <c:strCache>
                <c:ptCount val="8"/>
                <c:pt idx="0">
                  <c:v>Discount rate</c:v>
                </c:pt>
                <c:pt idx="1">
                  <c:v>PCC salvage credit</c:v>
                </c:pt>
                <c:pt idx="2">
                  <c:v>HMA salvage credit</c:v>
                </c:pt>
                <c:pt idx="3">
                  <c:v>PCC direct costs</c:v>
                </c:pt>
                <c:pt idx="4">
                  <c:v>HMA direct costs</c:v>
                </c:pt>
                <c:pt idx="5">
                  <c:v>Closure durations</c:v>
                </c:pt>
                <c:pt idx="6">
                  <c:v>Lost revenue</c:v>
                </c:pt>
                <c:pt idx="7">
                  <c:v>Analysis period</c:v>
                </c:pt>
              </c:strCache>
            </c:strRef>
          </c:cat>
          <c:val>
            <c:numRef>
              <c:f>MBT!$E$130:$E$137</c:f>
              <c:numCache>
                <c:formatCode>\$#,##0;"($"#,##0\);\-</c:formatCode>
                <c:ptCount val="8"/>
                <c:pt idx="0">
                  <c:v>1291118.29144244</c:v>
                </c:pt>
                <c:pt idx="1">
                  <c:v>-780531.930744892</c:v>
                </c:pt>
                <c:pt idx="2">
                  <c:v>-780531.930744892</c:v>
                </c:pt>
                <c:pt idx="3">
                  <c:v>801810.107184816</c:v>
                </c:pt>
                <c:pt idx="4">
                  <c:v>-2479757.99895301</c:v>
                </c:pt>
                <c:pt idx="5">
                  <c:v>-976643.710097751</c:v>
                </c:pt>
                <c:pt idx="6">
                  <c:v>-780531.930744892</c:v>
                </c:pt>
                <c:pt idx="7">
                  <c:v>-780531.930744892</c:v>
                </c:pt>
              </c:numCache>
            </c:numRef>
          </c:val>
        </c:ser>
        <c:gapWidth val="50"/>
        <c:overlap val="0"/>
        <c:axId val="76132990"/>
        <c:axId val="42231088"/>
      </c:barChart>
      <c:catAx>
        <c:axId val="76132990"/>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PCC minus HMA present worth ($)</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2231088"/>
        <c:crosses val="autoZero"/>
        <c:auto val="1"/>
        <c:lblAlgn val="ctr"/>
        <c:lblOffset val="100"/>
        <c:noMultiLvlLbl val="0"/>
      </c:catAx>
      <c:valAx>
        <c:axId val="42231088"/>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Input moved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13299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Runway closure timeline (bubble size = days closed; lane 1 HMA, lane 2 PCC)</a:t>
            </a:r>
          </a:p>
        </c:rich>
      </c:tx>
      <c:overlay val="0"/>
      <c:spPr>
        <a:noFill/>
        <a:ln w="0">
          <a:noFill/>
        </a:ln>
      </c:spPr>
    </c:title>
    <c:autoTitleDeleted val="0"/>
    <c:plotArea>
      <c:bubbleChart>
        <c:varyColors val="0"/>
        <c:ser>
          <c:idx val="0"/>
          <c:order val="0"/>
          <c:tx>
            <c:strRef>
              <c:f>"HMA closures"</c:f>
              <c:strCache>
                <c:ptCount val="1"/>
                <c:pt idx="0">
                  <c:v>HMA closures</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MBT!$B$175:$B$181</c:f>
              <c:numCache>
                <c:formatCode>General</c:formatCode>
                <c:ptCount val="7"/>
                <c:pt idx="0">
                  <c:v>2031</c:v>
                </c:pt>
                <c:pt idx="1">
                  <c:v>2035</c:v>
                </c:pt>
                <c:pt idx="2">
                  <c:v>2039</c:v>
                </c:pt>
                <c:pt idx="3">
                  <c:v>2043</c:v>
                </c:pt>
                <c:pt idx="4">
                  <c:v>2047</c:v>
                </c:pt>
                <c:pt idx="5">
                  <c:v>2051</c:v>
                </c:pt>
                <c:pt idx="6">
                  <c:v>2055</c:v>
                </c:pt>
              </c:numCache>
            </c:numRef>
          </c:xVal>
          <c:yVal>
            <c:numRef>
              <c:f>MBT!$C$175:$C$181</c:f>
              <c:numCache>
                <c:formatCode>General</c:formatCode>
                <c:ptCount val="7"/>
                <c:pt idx="0">
                  <c:v>1</c:v>
                </c:pt>
                <c:pt idx="1">
                  <c:v>1</c:v>
                </c:pt>
                <c:pt idx="2">
                  <c:v>1</c:v>
                </c:pt>
                <c:pt idx="3">
                  <c:v>1</c:v>
                </c:pt>
                <c:pt idx="4">
                  <c:v>1</c:v>
                </c:pt>
                <c:pt idx="5">
                  <c:v>1</c:v>
                </c:pt>
                <c:pt idx="6">
                  <c:v>1</c:v>
                </c:pt>
              </c:numCache>
            </c:numRef>
          </c:yVal>
          <c:bubbleSize>
            <c:numRef>
              <c:f>MBT!$D$175:$D$181</c:f>
              <c:numCache>
                <c:formatCode>General</c:formatCode>
                <c:ptCount val="7"/>
                <c:pt idx="0">
                  <c:v>6</c:v>
                </c:pt>
                <c:pt idx="1">
                  <c:v>6</c:v>
                </c:pt>
                <c:pt idx="2">
                  <c:v>8</c:v>
                </c:pt>
                <c:pt idx="3">
                  <c:v>8</c:v>
                </c:pt>
                <c:pt idx="4">
                  <c:v>15</c:v>
                </c:pt>
                <c:pt idx="5">
                  <c:v>6</c:v>
                </c:pt>
                <c:pt idx="6">
                  <c:v>8</c:v>
                </c:pt>
              </c:numCache>
            </c:numRef>
          </c:bubbleSize>
          <c:bubble3D val="0"/>
        </c:ser>
        <c:ser>
          <c:idx val="1"/>
          <c:order val="1"/>
          <c:tx>
            <c:strRef>
              <c:f>"PCC closures"</c:f>
              <c:strCache>
                <c:ptCount val="1"/>
                <c:pt idx="0">
                  <c:v>PCC closures</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MBT!$B$182:$B$183</c:f>
              <c:numCache>
                <c:formatCode>General</c:formatCode>
                <c:ptCount val="2"/>
                <c:pt idx="0">
                  <c:v>2046</c:v>
                </c:pt>
                <c:pt idx="1">
                  <c:v>2054</c:v>
                </c:pt>
              </c:numCache>
            </c:numRef>
          </c:xVal>
          <c:yVal>
            <c:numRef>
              <c:f>MBT!$C$182:$C$183</c:f>
              <c:numCache>
                <c:formatCode>General</c:formatCode>
                <c:ptCount val="2"/>
                <c:pt idx="0">
                  <c:v>2</c:v>
                </c:pt>
                <c:pt idx="1">
                  <c:v>2</c:v>
                </c:pt>
              </c:numCache>
            </c:numRef>
          </c:yVal>
          <c:bubbleSize>
            <c:numRef>
              <c:f>MBT!$D$182:$D$183</c:f>
              <c:numCache>
                <c:formatCode>General</c:formatCode>
                <c:ptCount val="2"/>
                <c:pt idx="0">
                  <c:v>9</c:v>
                </c:pt>
                <c:pt idx="1">
                  <c:v>18</c:v>
                </c:pt>
              </c:numCache>
            </c:numRef>
          </c:bubbleSize>
          <c:bubble3D val="0"/>
        </c:ser>
        <c:axId val="73577437"/>
        <c:axId val="70132248"/>
      </c:bubbleChart>
      <c:valAx>
        <c:axId val="73577437"/>
        <c:scaling>
          <c:orientation val="minMax"/>
          <c:max val="2057"/>
          <c:min val="2027"/>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132248"/>
        <c:crosses val="autoZero"/>
        <c:crossBetween val="midCat"/>
      </c:valAx>
      <c:valAx>
        <c:axId val="70132248"/>
        <c:scaling>
          <c:orientation val="minMax"/>
          <c:max val="3"/>
          <c:min val="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Lane (1 HMA, 2 PCC)</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577437"/>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Runway closure days by calendar year</a:t>
            </a:r>
          </a:p>
        </c:rich>
      </c:tx>
      <c:overlay val="0"/>
      <c:spPr>
        <a:noFill/>
        <a:ln w="0">
          <a:noFill/>
        </a:ln>
      </c:spPr>
    </c:title>
    <c:autoTitleDeleted val="0"/>
    <c:plotArea>
      <c:barChart>
        <c:barDir val="col"/>
        <c:grouping val="clustered"/>
        <c:varyColors val="0"/>
        <c:ser>
          <c:idx val="0"/>
          <c:order val="0"/>
          <c:tx>
            <c:strRef>
              <c:f>MBT!I93</c:f>
              <c:strCache>
                <c:ptCount val="1"/>
                <c:pt idx="0">
                  <c:v>HMA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MBT!$I$94:$I$124</c:f>
              <c:numCache>
                <c:formatCode>General</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15</c:v>
                </c:pt>
                <c:pt idx="21">
                  <c:v>0</c:v>
                </c:pt>
                <c:pt idx="22">
                  <c:v>0</c:v>
                </c:pt>
                <c:pt idx="23">
                  <c:v>0</c:v>
                </c:pt>
                <c:pt idx="24">
                  <c:v>6</c:v>
                </c:pt>
                <c:pt idx="25">
                  <c:v>0</c:v>
                </c:pt>
                <c:pt idx="26">
                  <c:v>0</c:v>
                </c:pt>
                <c:pt idx="27">
                  <c:v>0</c:v>
                </c:pt>
                <c:pt idx="28">
                  <c:v>8</c:v>
                </c:pt>
                <c:pt idx="29">
                  <c:v>0</c:v>
                </c:pt>
                <c:pt idx="30">
                  <c:v>0</c:v>
                </c:pt>
              </c:numCache>
            </c:numRef>
          </c:val>
        </c:ser>
        <c:ser>
          <c:idx val="1"/>
          <c:order val="1"/>
          <c:tx>
            <c:strRef>
              <c:f>MBT!J93</c:f>
              <c:strCache>
                <c:ptCount val="1"/>
                <c:pt idx="0">
                  <c:v>PCC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MBT!$J$94:$J$124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c:v>
                </c:pt>
                <c:pt idx="20">
                  <c:v>0</c:v>
                </c:pt>
                <c:pt idx="21">
                  <c:v>0</c:v>
                </c:pt>
                <c:pt idx="22">
                  <c:v>0</c:v>
                </c:pt>
                <c:pt idx="23">
                  <c:v>0</c:v>
                </c:pt>
                <c:pt idx="24">
                  <c:v>0</c:v>
                </c:pt>
                <c:pt idx="25">
                  <c:v>0</c:v>
                </c:pt>
                <c:pt idx="26">
                  <c:v>0</c:v>
                </c:pt>
                <c:pt idx="27">
                  <c:v>18</c:v>
                </c:pt>
                <c:pt idx="28">
                  <c:v>0</c:v>
                </c:pt>
                <c:pt idx="29">
                  <c:v>0</c:v>
                </c:pt>
                <c:pt idx="30">
                  <c:v>0</c:v>
                </c:pt>
              </c:numCache>
            </c:numRef>
          </c:val>
        </c:ser>
        <c:gapWidth val="40"/>
        <c:overlap val="0"/>
        <c:axId val="82346040"/>
        <c:axId val="99335617"/>
      </c:barChart>
      <c:catAx>
        <c:axId val="8234604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335617"/>
        <c:crosses val="autoZero"/>
        <c:auto val="1"/>
        <c:lblAlgn val="ctr"/>
        <c:lblOffset val="100"/>
        <c:noMultiLvlLbl val="0"/>
      </c:catAx>
      <c:valAx>
        <c:axId val="9933561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34604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present worth by scenario</a:t>
            </a:r>
          </a:p>
        </c:rich>
      </c:tx>
      <c:overlay val="0"/>
      <c:spPr>
        <a:noFill/>
        <a:ln w="0">
          <a:noFill/>
        </a:ln>
      </c:spPr>
    </c:title>
    <c:autoTitleDeleted val="0"/>
    <c:plotArea>
      <c:barChart>
        <c:barDir val="bar"/>
        <c:grouping val="clustered"/>
        <c:varyColors val="0"/>
        <c:ser>
          <c:idx val="0"/>
          <c:order val="0"/>
          <c:tx>
            <c:strRef>
              <c:f>MBT!I142</c:f>
              <c:strCache>
                <c:ptCount val="1"/>
                <c:pt idx="0">
                  <c:v>NPW HMA</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MBT!$A$143:$A$154</c:f>
              <c:strCache>
                <c:ptCount val="12"/>
                <c:pt idx="0">
                  <c:v>Base: TDOT policy (3%, 30 yr)</c:v>
                </c:pt>
                <c:pt idx="1">
                  <c:v>FAA AIP funded (7%, 20 yr)</c:v>
                </c:pt>
                <c:pt idx="2">
                  <c:v>TDOT 3% but 20-yr life</c:v>
                </c:pt>
                <c:pt idx="3">
                  <c:v>High rate 5%</c:v>
                </c:pt>
                <c:pt idx="4">
                  <c:v>No lost-revenue term</c:v>
                </c:pt>
                <c:pt idx="5">
                  <c:v>Revenue loss at 40% of gross</c:v>
                </c:pt>
                <c:pt idx="6">
                  <c:v>No salvage credit</c:v>
                </c:pt>
                <c:pt idx="7">
                  <c:v>PCC bids +20%</c:v>
                </c:pt>
                <c:pt idx="8">
                  <c:v>HMA bids +20%</c:v>
                </c:pt>
                <c:pt idx="9">
                  <c:v>Closures twice as long</c:v>
                </c:pt>
                <c:pt idx="10">
                  <c:v>Closures half as long</c:v>
                </c:pt>
                <c:pt idx="11">
                  <c:v>Stress: 7%, no salvage, no lost revenue</c:v>
                </c:pt>
              </c:strCache>
            </c:strRef>
          </c:cat>
          <c:val>
            <c:numRef>
              <c:f>MBT!$I$143:$I$154</c:f>
              <c:numCache>
                <c:formatCode>\$#,##0;"($"#,##0\);\-</c:formatCode>
                <c:ptCount val="12"/>
                <c:pt idx="0">
                  <c:v>8809266.42488861</c:v>
                </c:pt>
                <c:pt idx="1">
                  <c:v>7070527.78696992</c:v>
                </c:pt>
                <c:pt idx="2">
                  <c:v>8221696.52164759</c:v>
                </c:pt>
                <c:pt idx="3">
                  <c:v>7926227.74355441</c:v>
                </c:pt>
                <c:pt idx="4">
                  <c:v>8496130.34104059</c:v>
                </c:pt>
                <c:pt idx="5">
                  <c:v>8621384.7745798</c:v>
                </c:pt>
                <c:pt idx="6">
                  <c:v>8927844.33659625</c:v>
                </c:pt>
                <c:pt idx="7">
                  <c:v>8809266.42488861</c:v>
                </c:pt>
                <c:pt idx="8">
                  <c:v>10508492.4930967</c:v>
                </c:pt>
                <c:pt idx="9">
                  <c:v>9122402.50873664</c:v>
                </c:pt>
                <c:pt idx="10">
                  <c:v>8652698.3829646</c:v>
                </c:pt>
                <c:pt idx="11">
                  <c:v>7165917.30282314</c:v>
                </c:pt>
              </c:numCache>
            </c:numRef>
          </c:val>
        </c:ser>
        <c:ser>
          <c:idx val="1"/>
          <c:order val="1"/>
          <c:tx>
            <c:strRef>
              <c:f>MBT!J142</c:f>
              <c:strCache>
                <c:ptCount val="1"/>
                <c:pt idx="0">
                  <c:v>NPW PCC</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MBT!$A$143:$A$154</c:f>
              <c:strCache>
                <c:ptCount val="12"/>
                <c:pt idx="0">
                  <c:v>Base: TDOT policy (3%, 30 yr)</c:v>
                </c:pt>
                <c:pt idx="1">
                  <c:v>FAA AIP funded (7%, 20 yr)</c:v>
                </c:pt>
                <c:pt idx="2">
                  <c:v>TDOT 3% but 20-yr life</c:v>
                </c:pt>
                <c:pt idx="3">
                  <c:v>High rate 5%</c:v>
                </c:pt>
                <c:pt idx="4">
                  <c:v>No lost-revenue term</c:v>
                </c:pt>
                <c:pt idx="5">
                  <c:v>Revenue loss at 40% of gross</c:v>
                </c:pt>
                <c:pt idx="6">
                  <c:v>No salvage credit</c:v>
                </c:pt>
                <c:pt idx="7">
                  <c:v>PCC bids +20%</c:v>
                </c:pt>
                <c:pt idx="8">
                  <c:v>HMA bids +20%</c:v>
                </c:pt>
                <c:pt idx="9">
                  <c:v>Closures twice as long</c:v>
                </c:pt>
                <c:pt idx="10">
                  <c:v>Closures half as long</c:v>
                </c:pt>
                <c:pt idx="11">
                  <c:v>Stress: 7%, no salvage, no lost revenue</c:v>
                </c:pt>
              </c:strCache>
            </c:strRef>
          </c:cat>
          <c:val>
            <c:numRef>
              <c:f>MBT!$J$143:$J$154</c:f>
              <c:numCache>
                <c:formatCode>\$#,##0;"($"#,##0\);\-</c:formatCode>
                <c:ptCount val="12"/>
                <c:pt idx="0">
                  <c:v>8028734.49414372</c:v>
                </c:pt>
                <c:pt idx="1">
                  <c:v>7973673.03968437</c:v>
                </c:pt>
                <c:pt idx="2">
                  <c:v>7466315.81061351</c:v>
                </c:pt>
                <c:pt idx="3">
                  <c:v>8233941.34819005</c:v>
                </c:pt>
                <c:pt idx="4">
                  <c:v>7911710.18964855</c:v>
                </c:pt>
                <c:pt idx="5">
                  <c:v>7958519.91144662</c:v>
                </c:pt>
                <c:pt idx="6">
                  <c:v>8894961.88712503</c:v>
                </c:pt>
                <c:pt idx="7">
                  <c:v>9611076.53207343</c:v>
                </c:pt>
                <c:pt idx="8">
                  <c:v>8028734.49414372</c:v>
                </c:pt>
                <c:pt idx="9">
                  <c:v>8145758.79863889</c:v>
                </c:pt>
                <c:pt idx="10">
                  <c:v>7970222.34189614</c:v>
                </c:pt>
                <c:pt idx="11">
                  <c:v>8563955.89452192</c:v>
                </c:pt>
              </c:numCache>
            </c:numRef>
          </c:val>
        </c:ser>
        <c:gapWidth val="40"/>
        <c:overlap val="0"/>
        <c:axId val="95072355"/>
        <c:axId val="66034142"/>
      </c:barChart>
      <c:catAx>
        <c:axId val="95072355"/>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Scenario</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034142"/>
        <c:crosses val="autoZero"/>
        <c:auto val="1"/>
        <c:lblAlgn val="ctr"/>
        <c:lblOffset val="100"/>
        <c:noMultiLvlLbl val="0"/>
      </c:catAx>
      <c:valAx>
        <c:axId val="66034142"/>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07235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Monte Carlo: PCC minus HMA present worth (left of zero = PCC cheaper)</a:t>
            </a:r>
          </a:p>
        </c:rich>
      </c:tx>
      <c:overlay val="0"/>
      <c:spPr>
        <a:noFill/>
        <a:ln w="0">
          <a:noFill/>
        </a:ln>
      </c:spPr>
    </c:title>
    <c:autoTitleDeleted val="0"/>
    <c:plotArea>
      <c:barChart>
        <c:barDir val="col"/>
        <c:grouping val="clustered"/>
        <c:varyColors val="0"/>
        <c:ser>
          <c:idx val="0"/>
          <c:order val="0"/>
          <c:tx>
            <c:strRef>
              <c:f>MBT!BC14</c:f>
              <c:strCache>
                <c:ptCount val="1"/>
                <c:pt idx="0">
                  <c:v>Draws</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MBT!$BB$15:$BB$34</c:f>
              <c:strCache>
                <c:ptCount val="20"/>
                <c:pt idx="0">
                  <c:v>-$2,479k</c:v>
                </c:pt>
                <c:pt idx="1">
                  <c:v>-$2,219k</c:v>
                </c:pt>
                <c:pt idx="2">
                  <c:v>-$1,958k</c:v>
                </c:pt>
                <c:pt idx="3">
                  <c:v>-$1,698k</c:v>
                </c:pt>
                <c:pt idx="4">
                  <c:v>-$1,437k</c:v>
                </c:pt>
                <c:pt idx="5">
                  <c:v>-$1,176k</c:v>
                </c:pt>
                <c:pt idx="6">
                  <c:v>-$916k</c:v>
                </c:pt>
                <c:pt idx="7">
                  <c:v>-$655k</c:v>
                </c:pt>
                <c:pt idx="8">
                  <c:v>-$394k</c:v>
                </c:pt>
                <c:pt idx="9">
                  <c:v>-$134k</c:v>
                </c:pt>
                <c:pt idx="10">
                  <c:v>$127k</c:v>
                </c:pt>
                <c:pt idx="11">
                  <c:v>$388k</c:v>
                </c:pt>
                <c:pt idx="12">
                  <c:v>$648k</c:v>
                </c:pt>
                <c:pt idx="13">
                  <c:v>$909k</c:v>
                </c:pt>
                <c:pt idx="14">
                  <c:v>$1,170k</c:v>
                </c:pt>
                <c:pt idx="15">
                  <c:v>$1,430k</c:v>
                </c:pt>
                <c:pt idx="16">
                  <c:v>$1,691k</c:v>
                </c:pt>
                <c:pt idx="17">
                  <c:v>$1,951k</c:v>
                </c:pt>
                <c:pt idx="18">
                  <c:v>$2,212k</c:v>
                </c:pt>
                <c:pt idx="19">
                  <c:v>$2,473k</c:v>
                </c:pt>
              </c:strCache>
            </c:strRef>
          </c:cat>
          <c:val>
            <c:numRef>
              <c:f>MBT!$BC$15:$BC$34</c:f>
              <c:numCache>
                <c:formatCode>General</c:formatCode>
                <c:ptCount val="20"/>
                <c:pt idx="0">
                  <c:v>21</c:v>
                </c:pt>
                <c:pt idx="1">
                  <c:v>13</c:v>
                </c:pt>
                <c:pt idx="2">
                  <c:v>29</c:v>
                </c:pt>
                <c:pt idx="3">
                  <c:v>24</c:v>
                </c:pt>
                <c:pt idx="4">
                  <c:v>46</c:v>
                </c:pt>
                <c:pt idx="5">
                  <c:v>63</c:v>
                </c:pt>
                <c:pt idx="6">
                  <c:v>66</c:v>
                </c:pt>
                <c:pt idx="7">
                  <c:v>67</c:v>
                </c:pt>
                <c:pt idx="8">
                  <c:v>63</c:v>
                </c:pt>
                <c:pt idx="9">
                  <c:v>87</c:v>
                </c:pt>
                <c:pt idx="10">
                  <c:v>94</c:v>
                </c:pt>
                <c:pt idx="11">
                  <c:v>89</c:v>
                </c:pt>
                <c:pt idx="12">
                  <c:v>63</c:v>
                </c:pt>
                <c:pt idx="13">
                  <c:v>64</c:v>
                </c:pt>
                <c:pt idx="14">
                  <c:v>58</c:v>
                </c:pt>
                <c:pt idx="15">
                  <c:v>52</c:v>
                </c:pt>
                <c:pt idx="16">
                  <c:v>31</c:v>
                </c:pt>
                <c:pt idx="17">
                  <c:v>27</c:v>
                </c:pt>
                <c:pt idx="18">
                  <c:v>18</c:v>
                </c:pt>
                <c:pt idx="19">
                  <c:v>15</c:v>
                </c:pt>
              </c:numCache>
            </c:numRef>
          </c:val>
        </c:ser>
        <c:gapWidth val="10"/>
        <c:overlap val="0"/>
        <c:axId val="2526292"/>
        <c:axId val="37948909"/>
      </c:barChart>
      <c:catAx>
        <c:axId val="252629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PCC minus HMA present worth ($)</a:t>
                </a:r>
              </a:p>
            </c:rich>
          </c:tx>
          <c:overlay val="0"/>
          <c:spPr>
            <a:noFill/>
            <a:ln w="0">
              <a:noFill/>
            </a:ln>
          </c:spPr>
        </c:title>
        <c:numFmt formatCode="\$#,##0,\k"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948909"/>
        <c:crosses val="autoZero"/>
        <c:auto val="1"/>
        <c:lblAlgn val="ctr"/>
        <c:lblOffset val="100"/>
        <c:noMultiLvlLbl val="0"/>
      </c:catAx>
      <c:valAx>
        <c:axId val="3794890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Draws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262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Present worth by category (salvage shown below zero)</a:t>
            </a:r>
          </a:p>
        </c:rich>
      </c:tx>
      <c:overlay val="0"/>
      <c:spPr>
        <a:noFill/>
        <a:ln w="0">
          <a:noFill/>
        </a:ln>
      </c:spPr>
    </c:title>
    <c:autoTitleDeleted val="0"/>
    <c:plotArea>
      <c:barChart>
        <c:barDir val="col"/>
        <c:grouping val="stacked"/>
        <c:varyColors val="0"/>
        <c:ser>
          <c:idx val="0"/>
          <c:order val="0"/>
          <c:tx>
            <c:strRef>
              <c:f>SRB!B169</c:f>
              <c:strCache>
                <c:ptCount val="1"/>
                <c:pt idx="0">
                  <c:v>Initial</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SRB!$A$170:$A$171</c:f>
              <c:strCache>
                <c:ptCount val="2"/>
                <c:pt idx="0">
                  <c:v>HMA</c:v>
                </c:pt>
                <c:pt idx="1">
                  <c:v>PCC</c:v>
                </c:pt>
              </c:strCache>
            </c:strRef>
          </c:cat>
          <c:val>
            <c:numRef>
              <c:f>SRB!$B$170:$B$171</c:f>
              <c:numCache>
                <c:formatCode>\$#,##0;"($"#,##0\);\-</c:formatCode>
                <c:ptCount val="2"/>
                <c:pt idx="0">
                  <c:v>9009181.19</c:v>
                </c:pt>
                <c:pt idx="1">
                  <c:v>15445398.25</c:v>
                </c:pt>
              </c:numCache>
            </c:numRef>
          </c:val>
        </c:ser>
        <c:ser>
          <c:idx val="1"/>
          <c:order val="1"/>
          <c:tx>
            <c:strRef>
              <c:f>SRB!C169</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SRB!$A$170:$A$171</c:f>
              <c:strCache>
                <c:ptCount val="2"/>
                <c:pt idx="0">
                  <c:v>HMA</c:v>
                </c:pt>
                <c:pt idx="1">
                  <c:v>PCC</c:v>
                </c:pt>
              </c:strCache>
            </c:strRef>
          </c:cat>
          <c:val>
            <c:numRef>
              <c:f>SRB!$C$170:$C$171</c:f>
              <c:numCache>
                <c:formatCode>\$#,##0;"($"#,##0\);\-</c:formatCode>
                <c:ptCount val="2"/>
                <c:pt idx="0">
                  <c:v>3000392.4790109</c:v>
                </c:pt>
                <c:pt idx="1">
                  <c:v>246748.466730828</c:v>
                </c:pt>
              </c:numCache>
            </c:numRef>
          </c:val>
        </c:ser>
        <c:ser>
          <c:idx val="2"/>
          <c:order val="2"/>
          <c:tx>
            <c:strRef>
              <c:f>SRB!D169</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SRB!$A$170:$A$171</c:f>
              <c:strCache>
                <c:ptCount val="2"/>
                <c:pt idx="0">
                  <c:v>HMA</c:v>
                </c:pt>
                <c:pt idx="1">
                  <c:v>PCC</c:v>
                </c:pt>
              </c:strCache>
            </c:strRef>
          </c:cat>
          <c:val>
            <c:numRef>
              <c:f>SRB!$D$170:$D$171</c:f>
              <c:numCache>
                <c:formatCode>\$#,##0;"($"#,##0\);\-</c:formatCode>
                <c:ptCount val="2"/>
                <c:pt idx="0">
                  <c:v>1810578.49440738</c:v>
                </c:pt>
                <c:pt idx="1">
                  <c:v>272202.040564641</c:v>
                </c:pt>
              </c:numCache>
            </c:numRef>
          </c:val>
        </c:ser>
        <c:ser>
          <c:idx val="3"/>
          <c:order val="3"/>
          <c:tx>
            <c:strRef>
              <c:f>SRB!E169</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SRB!$A$170:$A$171</c:f>
              <c:strCache>
                <c:ptCount val="2"/>
                <c:pt idx="0">
                  <c:v>HMA</c:v>
                </c:pt>
                <c:pt idx="1">
                  <c:v>PCC</c:v>
                </c:pt>
              </c:strCache>
            </c:strRef>
          </c:cat>
          <c:val>
            <c:numRef>
              <c:f>SRB!$E$170:$E$171</c:f>
              <c:numCache>
                <c:formatCode>\$#,##0;"($"#,##0\);\-</c:formatCode>
                <c:ptCount val="2"/>
                <c:pt idx="0">
                  <c:v>202444.970046242</c:v>
                </c:pt>
                <c:pt idx="1">
                  <c:v>66364.8059013802</c:v>
                </c:pt>
              </c:numCache>
            </c:numRef>
          </c:val>
        </c:ser>
        <c:ser>
          <c:idx val="4"/>
          <c:order val="4"/>
          <c:tx>
            <c:strRef>
              <c:f>SRB!F169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SRB!$A$170:$A$171</c:f>
              <c:strCache>
                <c:ptCount val="2"/>
                <c:pt idx="0">
                  <c:v>HMA</c:v>
                </c:pt>
                <c:pt idx="1">
                  <c:v>PCC</c:v>
                </c:pt>
              </c:strCache>
            </c:strRef>
          </c:cat>
          <c:val>
            <c:numRef>
              <c:f>SRB!$F$170:$F$171</c:f>
              <c:numCache>
                <c:formatCode>\$#,##0;"($"#,##0\);\-</c:formatCode>
                <c:ptCount val="2"/>
                <c:pt idx="0">
                  <c:v>-168405.055016426</c:v>
                </c:pt>
                <c:pt idx="1">
                  <c:v>-1590824.89361254</c:v>
                </c:pt>
              </c:numCache>
            </c:numRef>
          </c:val>
        </c:ser>
        <c:gapWidth val="60"/>
        <c:overlap val="100"/>
        <c:axId val="78084993"/>
        <c:axId val="51660907"/>
      </c:barChart>
      <c:catAx>
        <c:axId val="7808499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660907"/>
        <c:crosses val="autoZero"/>
        <c:auto val="1"/>
        <c:lblAlgn val="ctr"/>
        <c:lblOffset val="100"/>
        <c:noMultiLvlLbl val="0"/>
      </c:catAx>
      <c:valAx>
        <c:axId val="5166090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08499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Expenditure stream by calendar year (undiscounted, incl. lost revenue)</a:t>
            </a:r>
          </a:p>
        </c:rich>
      </c:tx>
      <c:overlay val="0"/>
      <c:spPr>
        <a:noFill/>
        <a:ln w="0">
          <a:noFill/>
        </a:ln>
      </c:spPr>
    </c:title>
    <c:autoTitleDeleted val="0"/>
    <c:plotArea>
      <c:barChart>
        <c:barDir val="col"/>
        <c:grouping val="clustered"/>
        <c:varyColors val="0"/>
        <c:ser>
          <c:idx val="0"/>
          <c:order val="0"/>
          <c:tx>
            <c:strRef>
              <c:f>SRB!M93</c:f>
              <c:strCache>
                <c:ptCount val="1"/>
                <c:pt idx="0">
                  <c:v>HMA total</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SRB!$M$94:$M$124</c:f>
              <c:numCache>
                <c:formatCode>\$#,##0;"($"#,##0\);\-</c:formatCode>
                <c:ptCount val="31"/>
                <c:pt idx="0">
                  <c:v>9009181.19</c:v>
                </c:pt>
                <c:pt idx="1">
                  <c:v>0</c:v>
                </c:pt>
                <c:pt idx="2">
                  <c:v>0</c:v>
                </c:pt>
                <c:pt idx="3">
                  <c:v>0</c:v>
                </c:pt>
                <c:pt idx="4">
                  <c:v>749451.45</c:v>
                </c:pt>
                <c:pt idx="5">
                  <c:v>0</c:v>
                </c:pt>
                <c:pt idx="6">
                  <c:v>0</c:v>
                </c:pt>
                <c:pt idx="7">
                  <c:v>0</c:v>
                </c:pt>
                <c:pt idx="8">
                  <c:v>749451.45</c:v>
                </c:pt>
                <c:pt idx="9">
                  <c:v>0</c:v>
                </c:pt>
                <c:pt idx="10">
                  <c:v>0</c:v>
                </c:pt>
                <c:pt idx="11">
                  <c:v>0</c:v>
                </c:pt>
                <c:pt idx="12">
                  <c:v>848889.94</c:v>
                </c:pt>
                <c:pt idx="13">
                  <c:v>0</c:v>
                </c:pt>
                <c:pt idx="14">
                  <c:v>0</c:v>
                </c:pt>
                <c:pt idx="15">
                  <c:v>0</c:v>
                </c:pt>
                <c:pt idx="16">
                  <c:v>868472.96</c:v>
                </c:pt>
                <c:pt idx="17">
                  <c:v>0</c:v>
                </c:pt>
                <c:pt idx="18">
                  <c:v>0</c:v>
                </c:pt>
                <c:pt idx="19">
                  <c:v>0</c:v>
                </c:pt>
                <c:pt idx="20">
                  <c:v>3361332.68</c:v>
                </c:pt>
                <c:pt idx="21">
                  <c:v>0</c:v>
                </c:pt>
                <c:pt idx="22">
                  <c:v>0</c:v>
                </c:pt>
                <c:pt idx="23">
                  <c:v>0</c:v>
                </c:pt>
                <c:pt idx="24">
                  <c:v>749451.45</c:v>
                </c:pt>
                <c:pt idx="25">
                  <c:v>0</c:v>
                </c:pt>
                <c:pt idx="26">
                  <c:v>0</c:v>
                </c:pt>
                <c:pt idx="27">
                  <c:v>0</c:v>
                </c:pt>
                <c:pt idx="28">
                  <c:v>891256.1</c:v>
                </c:pt>
                <c:pt idx="29">
                  <c:v>0</c:v>
                </c:pt>
                <c:pt idx="30">
                  <c:v>-408763.27</c:v>
                </c:pt>
              </c:numCache>
            </c:numRef>
          </c:val>
        </c:ser>
        <c:ser>
          <c:idx val="1"/>
          <c:order val="1"/>
          <c:tx>
            <c:strRef>
              <c:f>SRB!N93</c:f>
              <c:strCache>
                <c:ptCount val="1"/>
                <c:pt idx="0">
                  <c:v>PCC total</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SRB!$N$94:$N$124</c:f>
              <c:numCache>
                <c:formatCode>\$#,##0;"($"#,##0\);\-</c:formatCode>
                <c:ptCount val="31"/>
                <c:pt idx="0">
                  <c:v>15445398.25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480460.25</c:v>
                </c:pt>
                <c:pt idx="20">
                  <c:v>0</c:v>
                </c:pt>
                <c:pt idx="21">
                  <c:v>0</c:v>
                </c:pt>
                <c:pt idx="22">
                  <c:v>0</c:v>
                </c:pt>
                <c:pt idx="23">
                  <c:v>0</c:v>
                </c:pt>
                <c:pt idx="24">
                  <c:v>0</c:v>
                </c:pt>
                <c:pt idx="25">
                  <c:v>0</c:v>
                </c:pt>
                <c:pt idx="26">
                  <c:v>0</c:v>
                </c:pt>
                <c:pt idx="27">
                  <c:v>691521.8</c:v>
                </c:pt>
                <c:pt idx="28">
                  <c:v>0</c:v>
                </c:pt>
                <c:pt idx="29">
                  <c:v>0</c:v>
                </c:pt>
                <c:pt idx="30">
                  <c:v>-3861349.5625</c:v>
                </c:pt>
              </c:numCache>
            </c:numRef>
          </c:val>
        </c:ser>
        <c:gapWidth val="40"/>
        <c:overlap val="0"/>
        <c:axId val="86363779"/>
        <c:axId val="84089703"/>
      </c:barChart>
      <c:catAx>
        <c:axId val="863637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089703"/>
        <c:crosses val="autoZero"/>
        <c:auto val="1"/>
        <c:lblAlgn val="ctr"/>
        <c:lblOffset val="100"/>
        <c:noMultiLvlLbl val="0"/>
      </c:catAx>
      <c:valAx>
        <c:axId val="8408970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36377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discounted cost (crossover = payback year of the higher first cost)</a:t>
            </a:r>
          </a:p>
        </c:rich>
      </c:tx>
      <c:overlay val="0"/>
      <c:spPr>
        <a:noFill/>
        <a:ln w="0">
          <a:noFill/>
        </a:ln>
      </c:spPr>
    </c:title>
    <c:autoTitleDeleted val="0"/>
    <c:plotArea>
      <c:lineChart>
        <c:grouping val="standard"/>
        <c:varyColors val="0"/>
        <c:ser>
          <c:idx val="0"/>
          <c:order val="0"/>
          <c:tx>
            <c:strRef>
              <c:f>SRB!G93</c:f>
              <c:strCache>
                <c:ptCount val="1"/>
                <c:pt idx="0">
                  <c:v>HMA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SRB!$G$94:$G$124</c:f>
              <c:numCache>
                <c:formatCode>\$#,##0;"($"#,##0\);\-</c:formatCode>
                <c:ptCount val="31"/>
                <c:pt idx="0">
                  <c:v>9009181.19</c:v>
                </c:pt>
                <c:pt idx="1">
                  <c:v>9009181.19</c:v>
                </c:pt>
                <c:pt idx="2">
                  <c:v>9009181.19</c:v>
                </c:pt>
                <c:pt idx="3">
                  <c:v>9009181.19</c:v>
                </c:pt>
                <c:pt idx="4">
                  <c:v>9675059.09636663</c:v>
                </c:pt>
                <c:pt idx="5">
                  <c:v>9675059.09636663</c:v>
                </c:pt>
                <c:pt idx="6">
                  <c:v>9675059.09636663</c:v>
                </c:pt>
                <c:pt idx="7">
                  <c:v>9675059.09636663</c:v>
                </c:pt>
                <c:pt idx="8">
                  <c:v>10266682.9916666</c:v>
                </c:pt>
                <c:pt idx="9">
                  <c:v>10266682.9916666</c:v>
                </c:pt>
                <c:pt idx="10">
                  <c:v>10266682.9916666</c:v>
                </c:pt>
                <c:pt idx="11">
                  <c:v>10266682.9916666</c:v>
                </c:pt>
                <c:pt idx="12">
                  <c:v>10862077.3160808</c:v>
                </c:pt>
                <c:pt idx="13">
                  <c:v>10862077.3160808</c:v>
                </c:pt>
                <c:pt idx="14">
                  <c:v>10862077.3160808</c:v>
                </c:pt>
                <c:pt idx="15">
                  <c:v>10862077.3160808</c:v>
                </c:pt>
                <c:pt idx="16">
                  <c:v>11403280.9523595</c:v>
                </c:pt>
                <c:pt idx="17">
                  <c:v>11403280.9523595</c:v>
                </c:pt>
                <c:pt idx="18">
                  <c:v>11403280.9523595</c:v>
                </c:pt>
                <c:pt idx="19">
                  <c:v>11403280.9523595</c:v>
                </c:pt>
                <c:pt idx="20">
                  <c:v>13264369.3590296</c:v>
                </c:pt>
                <c:pt idx="21">
                  <c:v>13264369.3590296</c:v>
                </c:pt>
                <c:pt idx="22">
                  <c:v>13264369.3590296</c:v>
                </c:pt>
                <c:pt idx="23">
                  <c:v>13264369.3590296</c:v>
                </c:pt>
                <c:pt idx="24">
                  <c:v>13633049.8110332</c:v>
                </c:pt>
                <c:pt idx="25">
                  <c:v>13633049.8110332</c:v>
                </c:pt>
                <c:pt idx="26">
                  <c:v>13633049.8110332</c:v>
                </c:pt>
                <c:pt idx="27">
                  <c:v>13633049.8110332</c:v>
                </c:pt>
                <c:pt idx="28">
                  <c:v>14022597.1334645</c:v>
                </c:pt>
                <c:pt idx="29">
                  <c:v>14022597.1334645</c:v>
                </c:pt>
                <c:pt idx="30">
                  <c:v>13854192.0784481</c:v>
                </c:pt>
              </c:numCache>
            </c:numRef>
          </c:val>
          <c:smooth val="0"/>
        </c:ser>
        <c:ser>
          <c:idx val="1"/>
          <c:order val="1"/>
          <c:tx>
            <c:strRef>
              <c:f>SRB!H93</c:f>
              <c:strCache>
                <c:ptCount val="1"/>
                <c:pt idx="0">
                  <c:v>PCC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SRB!$H$94:$H$124</c:f>
              <c:numCache>
                <c:formatCode>\$#,##0;"($"#,##0\);\-</c:formatCode>
                <c:ptCount val="31"/>
                <c:pt idx="0">
                  <c:v>15445398.25</c:v>
                </c:pt>
                <c:pt idx="1">
                  <c:v>15445398.25</c:v>
                </c:pt>
                <c:pt idx="2">
                  <c:v>15445398.25</c:v>
                </c:pt>
                <c:pt idx="3">
                  <c:v>15445398.25</c:v>
                </c:pt>
                <c:pt idx="4">
                  <c:v>15445398.25</c:v>
                </c:pt>
                <c:pt idx="5">
                  <c:v>15445398.25</c:v>
                </c:pt>
                <c:pt idx="6">
                  <c:v>15445398.25</c:v>
                </c:pt>
                <c:pt idx="7">
                  <c:v>15445398.25</c:v>
                </c:pt>
                <c:pt idx="8">
                  <c:v>15445398.25</c:v>
                </c:pt>
                <c:pt idx="9">
                  <c:v>15445398.25</c:v>
                </c:pt>
                <c:pt idx="10">
                  <c:v>15445398.25</c:v>
                </c:pt>
                <c:pt idx="11">
                  <c:v>15445398.25</c:v>
                </c:pt>
                <c:pt idx="12">
                  <c:v>15445398.25</c:v>
                </c:pt>
                <c:pt idx="13">
                  <c:v>15445398.25</c:v>
                </c:pt>
                <c:pt idx="14">
                  <c:v>15445398.25</c:v>
                </c:pt>
                <c:pt idx="15">
                  <c:v>15445398.25</c:v>
                </c:pt>
                <c:pt idx="16">
                  <c:v>15445398.25</c:v>
                </c:pt>
                <c:pt idx="17">
                  <c:v>15445398.25</c:v>
                </c:pt>
                <c:pt idx="18">
                  <c:v>15445398.25</c:v>
                </c:pt>
                <c:pt idx="19">
                  <c:v>15719398.0170136</c:v>
                </c:pt>
                <c:pt idx="20">
                  <c:v>15719398.0170136</c:v>
                </c:pt>
                <c:pt idx="21">
                  <c:v>15719398.0170136</c:v>
                </c:pt>
                <c:pt idx="22">
                  <c:v>15719398.0170136</c:v>
                </c:pt>
                <c:pt idx="23">
                  <c:v>15719398.0170136</c:v>
                </c:pt>
                <c:pt idx="24">
                  <c:v>15719398.0170136</c:v>
                </c:pt>
                <c:pt idx="25">
                  <c:v>15719398.0170136</c:v>
                </c:pt>
                <c:pt idx="26">
                  <c:v>15719398.0170136</c:v>
                </c:pt>
                <c:pt idx="27">
                  <c:v>16030713.5631969</c:v>
                </c:pt>
                <c:pt idx="28">
                  <c:v>16030713.5631969</c:v>
                </c:pt>
                <c:pt idx="29">
                  <c:v>16030713.5631969</c:v>
                </c:pt>
                <c:pt idx="30">
                  <c:v>14439888.6695843</c:v>
                </c:pt>
              </c:numCache>
            </c:numRef>
          </c:val>
          <c:smooth val="0"/>
        </c:ser>
        <c:hiLowLines>
          <c:spPr>
            <a:ln w="0">
              <a:noFill/>
            </a:ln>
          </c:spPr>
        </c:hiLowLines>
        <c:marker val="0"/>
        <c:axId val="61064701"/>
        <c:axId val="91262721"/>
      </c:lineChart>
      <c:catAx>
        <c:axId val="6106470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62721"/>
        <c:crosses val="autoZero"/>
        <c:auto val="1"/>
        <c:lblAlgn val="ctr"/>
        <c:lblOffset val="100"/>
        <c:noMultiLvlLbl val="0"/>
      </c:catAx>
      <c:valAx>
        <c:axId val="9126272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0647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present worth vs. discount rate (TDOT 3%, FAA AIP 7%)</a:t>
            </a:r>
          </a:p>
        </c:rich>
      </c:tx>
      <c:overlay val="0"/>
      <c:spPr>
        <a:noFill/>
        <a:ln w="0">
          <a:noFill/>
        </a:ln>
      </c:spPr>
    </c:title>
    <c:autoTitleDeleted val="0"/>
    <c:plotArea>
      <c:scatterChart>
        <c:scatterStyle val="line"/>
        <c:varyColors val="0"/>
        <c:ser>
          <c:idx val="0"/>
          <c:order val="0"/>
          <c:tx>
            <c:strRef>
              <c:f>SRB!B64</c:f>
              <c:strCache>
                <c:ptCount val="1"/>
                <c:pt idx="0">
                  <c:v>NPW HMA</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SRB!$A$65:$A$89</c:f>
              <c:numCache>
                <c:formatCode>0.00</c:formatCode>
                <c:ptCount val="25"/>
                <c:pt idx="0">
                  <c:v>2</c:v>
                </c:pt>
                <c:pt idx="1">
                  <c:v>2.25</c:v>
                </c:pt>
                <c:pt idx="2">
                  <c:v>2.5</c:v>
                </c:pt>
                <c:pt idx="3">
                  <c:v>2.75</c:v>
                </c:pt>
                <c:pt idx="4">
                  <c:v>3</c:v>
                </c:pt>
                <c:pt idx="5">
                  <c:v>3.25</c:v>
                </c:pt>
                <c:pt idx="6">
                  <c:v>3.5</c:v>
                </c:pt>
                <c:pt idx="7">
                  <c:v>3.75</c:v>
                </c:pt>
                <c:pt idx="8">
                  <c:v>4</c:v>
                </c:pt>
                <c:pt idx="9">
                  <c:v>4.25</c:v>
                </c:pt>
                <c:pt idx="10">
                  <c:v>4.5</c:v>
                </c:pt>
                <c:pt idx="11">
                  <c:v>4.75</c:v>
                </c:pt>
                <c:pt idx="12">
                  <c:v>5</c:v>
                </c:pt>
                <c:pt idx="13">
                  <c:v>5.25</c:v>
                </c:pt>
                <c:pt idx="14">
                  <c:v>5.5</c:v>
                </c:pt>
                <c:pt idx="15">
                  <c:v>5.75</c:v>
                </c:pt>
                <c:pt idx="16">
                  <c:v>6</c:v>
                </c:pt>
                <c:pt idx="17">
                  <c:v>6.25</c:v>
                </c:pt>
                <c:pt idx="18">
                  <c:v>6.5</c:v>
                </c:pt>
                <c:pt idx="19">
                  <c:v>6.75</c:v>
                </c:pt>
                <c:pt idx="20">
                  <c:v>7</c:v>
                </c:pt>
                <c:pt idx="21">
                  <c:v>7.25</c:v>
                </c:pt>
                <c:pt idx="22">
                  <c:v>7.5</c:v>
                </c:pt>
                <c:pt idx="23">
                  <c:v>7.75</c:v>
                </c:pt>
                <c:pt idx="24">
                  <c:v>8</c:v>
                </c:pt>
              </c:numCache>
            </c:numRef>
          </c:xVal>
          <c:yVal>
            <c:numRef>
              <c:f>SRB!$B$65:$B$89</c:f>
              <c:numCache>
                <c:formatCode>\$#,##0;"($"#,##0\);\-</c:formatCode>
                <c:ptCount val="25"/>
                <c:pt idx="0">
                  <c:v>14657466.624319</c:v>
                </c:pt>
                <c:pt idx="1">
                  <c:v>14442034.8295926</c:v>
                </c:pt>
                <c:pt idx="2">
                  <c:v>14236691.4533331</c:v>
                </c:pt>
                <c:pt idx="3">
                  <c:v>14040909.6183684</c:v>
                </c:pt>
                <c:pt idx="4">
                  <c:v>13854192.0784481</c:v>
                </c:pt>
                <c:pt idx="5">
                  <c:v>13676069.4523931</c:v>
                </c:pt>
                <c:pt idx="6">
                  <c:v>13506098.5687179</c:v>
                </c:pt>
                <c:pt idx="7">
                  <c:v>13343860.9135179</c:v>
                </c:pt>
                <c:pt idx="8">
                  <c:v>13188961.1749043</c:v>
                </c:pt>
                <c:pt idx="9">
                  <c:v>13041025.8777188</c:v>
                </c:pt>
                <c:pt idx="10">
                  <c:v>12899702.1026851</c:v>
                </c:pt>
                <c:pt idx="11">
                  <c:v>12764656.2845476</c:v>
                </c:pt>
                <c:pt idx="12">
                  <c:v>12635573.0841086</c:v>
                </c:pt>
                <c:pt idx="13">
                  <c:v>12512154.3294208</c:v>
                </c:pt>
                <c:pt idx="14">
                  <c:v>12394118.0217048</c:v>
                </c:pt>
                <c:pt idx="15">
                  <c:v>12281197.4018571</c:v>
                </c:pt>
                <c:pt idx="16">
                  <c:v>12173140.0736887</c:v>
                </c:pt>
                <c:pt idx="17">
                  <c:v>12069707.1802904</c:v>
                </c:pt>
                <c:pt idx="18">
                  <c:v>11970672.6301578</c:v>
                </c:pt>
                <c:pt idx="19">
                  <c:v>11875822.3699317</c:v>
                </c:pt>
                <c:pt idx="20">
                  <c:v>11784953.7008164</c:v>
                </c:pt>
                <c:pt idx="21">
                  <c:v>11697874.6359308</c:v>
                </c:pt>
                <c:pt idx="22">
                  <c:v>11614403.2960258</c:v>
                </c:pt>
                <c:pt idx="23">
                  <c:v>11534367.3411713</c:v>
                </c:pt>
                <c:pt idx="24">
                  <c:v>11457603.436169</c:v>
                </c:pt>
              </c:numCache>
            </c:numRef>
          </c:yVal>
          <c:smooth val="0"/>
        </c:ser>
        <c:ser>
          <c:idx val="1"/>
          <c:order val="1"/>
          <c:tx>
            <c:strRef>
              <c:f>SRB!C64</c:f>
              <c:strCache>
                <c:ptCount val="1"/>
                <c:pt idx="0">
                  <c:v>NPW PCC</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SRB!$A$65:$A$89</c:f>
              <c:numCache>
                <c:formatCode>0.00</c:formatCode>
                <c:ptCount val="25"/>
                <c:pt idx="0">
                  <c:v>2</c:v>
                </c:pt>
                <c:pt idx="1">
                  <c:v>2.25</c:v>
                </c:pt>
                <c:pt idx="2">
                  <c:v>2.5</c:v>
                </c:pt>
                <c:pt idx="3">
                  <c:v>2.75</c:v>
                </c:pt>
                <c:pt idx="4">
                  <c:v>3</c:v>
                </c:pt>
                <c:pt idx="5">
                  <c:v>3.25</c:v>
                </c:pt>
                <c:pt idx="6">
                  <c:v>3.5</c:v>
                </c:pt>
                <c:pt idx="7">
                  <c:v>3.75</c:v>
                </c:pt>
                <c:pt idx="8">
                  <c:v>4</c:v>
                </c:pt>
                <c:pt idx="9">
                  <c:v>4.25</c:v>
                </c:pt>
                <c:pt idx="10">
                  <c:v>4.5</c:v>
                </c:pt>
                <c:pt idx="11">
                  <c:v>4.75</c:v>
                </c:pt>
                <c:pt idx="12">
                  <c:v>5</c:v>
                </c:pt>
                <c:pt idx="13">
                  <c:v>5.25</c:v>
                </c:pt>
                <c:pt idx="14">
                  <c:v>5.5</c:v>
                </c:pt>
                <c:pt idx="15">
                  <c:v>5.75</c:v>
                </c:pt>
                <c:pt idx="16">
                  <c:v>6</c:v>
                </c:pt>
                <c:pt idx="17">
                  <c:v>6.25</c:v>
                </c:pt>
                <c:pt idx="18">
                  <c:v>6.5</c:v>
                </c:pt>
                <c:pt idx="19">
                  <c:v>6.75</c:v>
                </c:pt>
                <c:pt idx="20">
                  <c:v>7</c:v>
                </c:pt>
                <c:pt idx="21">
                  <c:v>7.25</c:v>
                </c:pt>
                <c:pt idx="22">
                  <c:v>7.5</c:v>
                </c:pt>
                <c:pt idx="23">
                  <c:v>7.75</c:v>
                </c:pt>
                <c:pt idx="24">
                  <c:v>8</c:v>
                </c:pt>
              </c:numCache>
            </c:numRef>
          </c:xVal>
          <c:yVal>
            <c:numRef>
              <c:f>SRB!$C$65:$C$89</c:f>
              <c:numCache>
                <c:formatCode>\$#,##0;"($"#,##0\);\-</c:formatCode>
                <c:ptCount val="25"/>
                <c:pt idx="0">
                  <c:v>14048598.6340011</c:v>
                </c:pt>
                <c:pt idx="1">
                  <c:v>14158641.5905216</c:v>
                </c:pt>
                <c:pt idx="2">
                  <c:v>14260096.3983398</c:v>
                </c:pt>
                <c:pt idx="3">
                  <c:v>14353638.3114303</c:v>
                </c:pt>
                <c:pt idx="4">
                  <c:v>14439888.6695843</c:v>
                </c:pt>
                <c:pt idx="5">
                  <c:v>14519419.2868239</c:v>
                </c:pt>
                <c:pt idx="6">
                  <c:v>14592756.4749599</c:v>
                </c:pt>
                <c:pt idx="7">
                  <c:v>14660384.7333081</c:v>
                </c:pt>
                <c:pt idx="8">
                  <c:v>14722750.1328766</c:v>
                </c:pt>
                <c:pt idx="9">
                  <c:v>14780263.4208871</c:v>
                </c:pt>
                <c:pt idx="10">
                  <c:v>14833302.869251</c:v>
                </c:pt>
                <c:pt idx="11">
                  <c:v>14882216.8885813</c:v>
                </c:pt>
                <c:pt idx="12">
                  <c:v>14927326.4274641</c:v>
                </c:pt>
                <c:pt idx="13">
                  <c:v>14968927.1750139</c:v>
                </c:pt>
                <c:pt idx="14">
                  <c:v>15007291.5831931</c:v>
                </c:pt>
                <c:pt idx="15">
                  <c:v>15042670.7239618</c:v>
                </c:pt>
                <c:pt idx="16">
                  <c:v>15075295.9950399</c:v>
                </c:pt>
                <c:pt idx="17">
                  <c:v>15105380.6868855</c:v>
                </c:pt>
                <c:pt idx="18">
                  <c:v>15133121.4224221</c:v>
                </c:pt>
                <c:pt idx="19">
                  <c:v>15158699.4800677</c:v>
                </c:pt>
                <c:pt idx="20">
                  <c:v>15182282.009724</c:v>
                </c:pt>
                <c:pt idx="21">
                  <c:v>15204023.1505685</c:v>
                </c:pt>
                <c:pt idx="22">
                  <c:v>15224065.0587439</c:v>
                </c:pt>
                <c:pt idx="23">
                  <c:v>15242538.8523582</c:v>
                </c:pt>
                <c:pt idx="24">
                  <c:v>15259565.4805876</c:v>
                </c:pt>
              </c:numCache>
            </c:numRef>
          </c:yVal>
          <c:smooth val="0"/>
        </c:ser>
        <c:axId val="4904953"/>
        <c:axId val="83466099"/>
      </c:scatterChart>
      <c:valAx>
        <c:axId val="4904953"/>
        <c:scaling>
          <c:orientation val="minMax"/>
          <c:max val="8"/>
          <c:min val="2"/>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466099"/>
        <c:crosses val="autoZero"/>
        <c:crossBetween val="midCat"/>
      </c:valAx>
      <c:valAx>
        <c:axId val="8346609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04953"/>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PCC minus HMA present worth when one input moves (bars crossing zero flip the winner)</a:t>
            </a:r>
          </a:p>
        </c:rich>
      </c:tx>
      <c:overlay val="0"/>
      <c:spPr>
        <a:noFill/>
        <a:ln w="0">
          <a:noFill/>
        </a:ln>
      </c:spPr>
    </c:title>
    <c:autoTitleDeleted val="0"/>
    <c:plotArea>
      <c:barChart>
        <c:barDir val="bar"/>
        <c:grouping val="clustered"/>
        <c:varyColors val="0"/>
        <c:ser>
          <c:idx val="0"/>
          <c:order val="0"/>
          <c:tx>
            <c:strRef>
              <c:f>SRB!D129</c:f>
              <c:strCache>
                <c:ptCount val="1"/>
                <c:pt idx="0">
                  <c:v>Low PCC-HMA</c:v>
                </c:pt>
              </c:strCache>
            </c:strRef>
          </c:tx>
          <c:spPr>
            <a:solidFill>
              <a:srgbClr val="9e9e9e"/>
            </a:solidFill>
            <a:ln w="0">
              <a:solidFill>
                <a:srgbClr val="9e9e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SRB!$A$130:$A$137</c:f>
              <c:strCache>
                <c:ptCount val="8"/>
                <c:pt idx="0">
                  <c:v>Discount rate</c:v>
                </c:pt>
                <c:pt idx="1">
                  <c:v>PCC salvage credit</c:v>
                </c:pt>
                <c:pt idx="2">
                  <c:v>HMA salvage credit</c:v>
                </c:pt>
                <c:pt idx="3">
                  <c:v>PCC direct costs</c:v>
                </c:pt>
                <c:pt idx="4">
                  <c:v>HMA direct costs</c:v>
                </c:pt>
                <c:pt idx="5">
                  <c:v>Closure durations</c:v>
                </c:pt>
                <c:pt idx="6">
                  <c:v>Lost revenue</c:v>
                </c:pt>
                <c:pt idx="7">
                  <c:v>Analysis period</c:v>
                </c:pt>
              </c:strCache>
            </c:strRef>
          </c:cat>
          <c:val>
            <c:numRef>
              <c:f>SRB!$D$130:$D$137</c:f>
              <c:numCache>
                <c:formatCode>\$#,##0;"($"#,##0\);\-</c:formatCode>
                <c:ptCount val="8"/>
                <c:pt idx="0">
                  <c:v>-608867.990317881</c:v>
                </c:pt>
                <c:pt idx="1">
                  <c:v>2176521.48474875</c:v>
                </c:pt>
                <c:pt idx="2">
                  <c:v>417291.536119787</c:v>
                </c:pt>
                <c:pt idx="3">
                  <c:v>-2289008.18160037</c:v>
                </c:pt>
                <c:pt idx="4">
                  <c:v>3316046.01281658</c:v>
                </c:pt>
                <c:pt idx="5">
                  <c:v>653736.673208647</c:v>
                </c:pt>
                <c:pt idx="6">
                  <c:v>721776.755281076</c:v>
                </c:pt>
                <c:pt idx="7">
                  <c:v>543415.338590602</c:v>
                </c:pt>
              </c:numCache>
            </c:numRef>
          </c:val>
        </c:ser>
        <c:ser>
          <c:idx val="1"/>
          <c:order val="1"/>
          <c:tx>
            <c:strRef>
              <c:f>SRB!E129</c:f>
              <c:strCache>
                <c:ptCount val="1"/>
                <c:pt idx="0">
                  <c:v>High PCC-HMA</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SRB!$A$130:$A$137</c:f>
              <c:strCache>
                <c:ptCount val="8"/>
                <c:pt idx="0">
                  <c:v>Discount rate</c:v>
                </c:pt>
                <c:pt idx="1">
                  <c:v>PCC salvage credit</c:v>
                </c:pt>
                <c:pt idx="2">
                  <c:v>HMA salvage credit</c:v>
                </c:pt>
                <c:pt idx="3">
                  <c:v>PCC direct costs</c:v>
                </c:pt>
                <c:pt idx="4">
                  <c:v>HMA direct costs</c:v>
                </c:pt>
                <c:pt idx="5">
                  <c:v>Closure durations</c:v>
                </c:pt>
                <c:pt idx="6">
                  <c:v>Lost revenue</c:v>
                </c:pt>
                <c:pt idx="7">
                  <c:v>Analysis period</c:v>
                </c:pt>
              </c:strCache>
            </c:strRef>
          </c:cat>
          <c:val>
            <c:numRef>
              <c:f>SRB!$E$130:$E$137</c:f>
              <c:numCache>
                <c:formatCode>\$#,##0;"($"#,##0\);\-</c:formatCode>
                <c:ptCount val="8"/>
                <c:pt idx="0">
                  <c:v>3801962.04441852</c:v>
                </c:pt>
                <c:pt idx="1">
                  <c:v>585696.591136213</c:v>
                </c:pt>
                <c:pt idx="2">
                  <c:v>585696.591136213</c:v>
                </c:pt>
                <c:pt idx="3">
                  <c:v>3460401.3638728</c:v>
                </c:pt>
                <c:pt idx="4">
                  <c:v>-2144652.83054416</c:v>
                </c:pt>
                <c:pt idx="5">
                  <c:v>449616.426991351</c:v>
                </c:pt>
                <c:pt idx="6">
                  <c:v>585696.591136213</c:v>
                </c:pt>
                <c:pt idx="7">
                  <c:v>585696.591136213</c:v>
                </c:pt>
              </c:numCache>
            </c:numRef>
          </c:val>
        </c:ser>
        <c:gapWidth val="50"/>
        <c:overlap val="0"/>
        <c:axId val="72910058"/>
        <c:axId val="83190287"/>
      </c:barChart>
      <c:catAx>
        <c:axId val="72910058"/>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PCC minus HMA present worth ($)</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3190287"/>
        <c:crosses val="autoZero"/>
        <c:auto val="1"/>
        <c:lblAlgn val="ctr"/>
        <c:lblOffset val="100"/>
        <c:noMultiLvlLbl val="0"/>
      </c:catAx>
      <c:valAx>
        <c:axId val="83190287"/>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Input moved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1005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Runway closure timeline (bubble size = days closed; lane 1 HMA, lane 2 PCC)</a:t>
            </a:r>
          </a:p>
        </c:rich>
      </c:tx>
      <c:overlay val="0"/>
      <c:spPr>
        <a:noFill/>
        <a:ln w="0">
          <a:noFill/>
        </a:ln>
      </c:spPr>
    </c:title>
    <c:autoTitleDeleted val="0"/>
    <c:plotArea>
      <c:bubbleChart>
        <c:varyColors val="0"/>
        <c:ser>
          <c:idx val="0"/>
          <c:order val="0"/>
          <c:tx>
            <c:strRef>
              <c:f>"HMA closures"</c:f>
              <c:strCache>
                <c:ptCount val="1"/>
                <c:pt idx="0">
                  <c:v>HMA closures</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SRB!$B$175:$B$181</c:f>
              <c:numCache>
                <c:formatCode>General</c:formatCode>
                <c:ptCount val="7"/>
                <c:pt idx="0">
                  <c:v>2031</c:v>
                </c:pt>
                <c:pt idx="1">
                  <c:v>2035</c:v>
                </c:pt>
                <c:pt idx="2">
                  <c:v>2039</c:v>
                </c:pt>
                <c:pt idx="3">
                  <c:v>2043</c:v>
                </c:pt>
                <c:pt idx="4">
                  <c:v>2047</c:v>
                </c:pt>
                <c:pt idx="5">
                  <c:v>2051</c:v>
                </c:pt>
                <c:pt idx="6">
                  <c:v>2055</c:v>
                </c:pt>
              </c:numCache>
            </c:numRef>
          </c:xVal>
          <c:yVal>
            <c:numRef>
              <c:f>SRB!$C$175:$C$181</c:f>
              <c:numCache>
                <c:formatCode>General</c:formatCode>
                <c:ptCount val="7"/>
                <c:pt idx="0">
                  <c:v>1</c:v>
                </c:pt>
                <c:pt idx="1">
                  <c:v>1</c:v>
                </c:pt>
                <c:pt idx="2">
                  <c:v>1</c:v>
                </c:pt>
                <c:pt idx="3">
                  <c:v>1</c:v>
                </c:pt>
                <c:pt idx="4">
                  <c:v>1</c:v>
                </c:pt>
                <c:pt idx="5">
                  <c:v>1</c:v>
                </c:pt>
                <c:pt idx="6">
                  <c:v>1</c:v>
                </c:pt>
              </c:numCache>
            </c:numRef>
          </c:yVal>
          <c:bubbleSize>
            <c:numRef>
              <c:f>SRB!$D$175:$D$181</c:f>
              <c:numCache>
                <c:formatCode>General</c:formatCode>
                <c:ptCount val="7"/>
                <c:pt idx="0">
                  <c:v>8</c:v>
                </c:pt>
                <c:pt idx="1">
                  <c:v>8</c:v>
                </c:pt>
                <c:pt idx="2">
                  <c:v>10</c:v>
                </c:pt>
                <c:pt idx="3">
                  <c:v>10</c:v>
                </c:pt>
                <c:pt idx="4">
                  <c:v>21</c:v>
                </c:pt>
                <c:pt idx="5">
                  <c:v>8</c:v>
                </c:pt>
                <c:pt idx="6">
                  <c:v>10</c:v>
                </c:pt>
              </c:numCache>
            </c:numRef>
          </c:bubbleSize>
          <c:bubble3D val="0"/>
        </c:ser>
        <c:ser>
          <c:idx val="1"/>
          <c:order val="1"/>
          <c:tx>
            <c:strRef>
              <c:f>"PCC closures"</c:f>
              <c:strCache>
                <c:ptCount val="1"/>
                <c:pt idx="0">
                  <c:v>PCC closures</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SRB!$B$182:$B$183</c:f>
              <c:numCache>
                <c:formatCode>General</c:formatCode>
                <c:ptCount val="2"/>
                <c:pt idx="0">
                  <c:v>2046</c:v>
                </c:pt>
                <c:pt idx="1">
                  <c:v>2054</c:v>
                </c:pt>
              </c:numCache>
            </c:numRef>
          </c:xVal>
          <c:yVal>
            <c:numRef>
              <c:f>SRB!$C$182:$C$183</c:f>
              <c:numCache>
                <c:formatCode>General</c:formatCode>
                <c:ptCount val="2"/>
                <c:pt idx="0">
                  <c:v>2</c:v>
                </c:pt>
                <c:pt idx="1">
                  <c:v>2</c:v>
                </c:pt>
              </c:numCache>
            </c:numRef>
          </c:yVal>
          <c:bubbleSize>
            <c:numRef>
              <c:f>SRB!$D$182:$D$183</c:f>
              <c:numCache>
                <c:formatCode>General</c:formatCode>
                <c:ptCount val="2"/>
                <c:pt idx="0">
                  <c:v>11</c:v>
                </c:pt>
                <c:pt idx="1">
                  <c:v>20</c:v>
                </c:pt>
              </c:numCache>
            </c:numRef>
          </c:bubbleSize>
          <c:bubble3D val="0"/>
        </c:ser>
        <c:axId val="40997925"/>
        <c:axId val="76881647"/>
      </c:bubbleChart>
      <c:valAx>
        <c:axId val="40997925"/>
        <c:scaling>
          <c:orientation val="minMax"/>
          <c:max val="2057"/>
          <c:min val="2027"/>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881647"/>
        <c:crosses val="autoZero"/>
        <c:crossBetween val="midCat"/>
      </c:valAx>
      <c:valAx>
        <c:axId val="76881647"/>
        <c:scaling>
          <c:orientation val="minMax"/>
          <c:max val="3"/>
          <c:min val="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Lane (1 HMA, 2 PCC)</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99792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Runway closure days by calendar year</a:t>
            </a:r>
          </a:p>
        </c:rich>
      </c:tx>
      <c:overlay val="0"/>
      <c:spPr>
        <a:noFill/>
        <a:ln w="0">
          <a:noFill/>
        </a:ln>
      </c:spPr>
    </c:title>
    <c:autoTitleDeleted val="0"/>
    <c:plotArea>
      <c:barChart>
        <c:barDir val="col"/>
        <c:grouping val="clustered"/>
        <c:varyColors val="0"/>
        <c:ser>
          <c:idx val="0"/>
          <c:order val="0"/>
          <c:tx>
            <c:strRef>
              <c:f>SRB!I93</c:f>
              <c:strCache>
                <c:ptCount val="1"/>
                <c:pt idx="0">
                  <c:v>HMA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SRB!$I$94:$I$124</c:f>
              <c:numCache>
                <c:formatCode>General</c:formatCode>
                <c:ptCount val="31"/>
                <c:pt idx="0">
                  <c:v>0</c:v>
                </c:pt>
                <c:pt idx="1">
                  <c:v>0</c:v>
                </c:pt>
                <c:pt idx="2">
                  <c:v>0</c:v>
                </c:pt>
                <c:pt idx="3">
                  <c:v>0</c:v>
                </c:pt>
                <c:pt idx="4">
                  <c:v>8</c:v>
                </c:pt>
                <c:pt idx="5">
                  <c:v>0</c:v>
                </c:pt>
                <c:pt idx="6">
                  <c:v>0</c:v>
                </c:pt>
                <c:pt idx="7">
                  <c:v>0</c:v>
                </c:pt>
                <c:pt idx="8">
                  <c:v>8</c:v>
                </c:pt>
                <c:pt idx="9">
                  <c:v>0</c:v>
                </c:pt>
                <c:pt idx="10">
                  <c:v>0</c:v>
                </c:pt>
                <c:pt idx="11">
                  <c:v>0</c:v>
                </c:pt>
                <c:pt idx="12">
                  <c:v>10</c:v>
                </c:pt>
                <c:pt idx="13">
                  <c:v>0</c:v>
                </c:pt>
                <c:pt idx="14">
                  <c:v>0</c:v>
                </c:pt>
                <c:pt idx="15">
                  <c:v>0</c:v>
                </c:pt>
                <c:pt idx="16">
                  <c:v>10</c:v>
                </c:pt>
                <c:pt idx="17">
                  <c:v>0</c:v>
                </c:pt>
                <c:pt idx="18">
                  <c:v>0</c:v>
                </c:pt>
                <c:pt idx="19">
                  <c:v>0</c:v>
                </c:pt>
                <c:pt idx="20">
                  <c:v>21</c:v>
                </c:pt>
                <c:pt idx="21">
                  <c:v>0</c:v>
                </c:pt>
                <c:pt idx="22">
                  <c:v>0</c:v>
                </c:pt>
                <c:pt idx="23">
                  <c:v>0</c:v>
                </c:pt>
                <c:pt idx="24">
                  <c:v>8</c:v>
                </c:pt>
                <c:pt idx="25">
                  <c:v>0</c:v>
                </c:pt>
                <c:pt idx="26">
                  <c:v>0</c:v>
                </c:pt>
                <c:pt idx="27">
                  <c:v>0</c:v>
                </c:pt>
                <c:pt idx="28">
                  <c:v>10</c:v>
                </c:pt>
                <c:pt idx="29">
                  <c:v>0</c:v>
                </c:pt>
                <c:pt idx="30">
                  <c:v>0</c:v>
                </c:pt>
              </c:numCache>
            </c:numRef>
          </c:val>
        </c:ser>
        <c:ser>
          <c:idx val="1"/>
          <c:order val="1"/>
          <c:tx>
            <c:strRef>
              <c:f>SRB!J93</c:f>
              <c:strCache>
                <c:ptCount val="1"/>
                <c:pt idx="0">
                  <c:v>PCC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SRB!$J$94:$J$124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c:v>
                </c:pt>
                <c:pt idx="20">
                  <c:v>0</c:v>
                </c:pt>
                <c:pt idx="21">
                  <c:v>0</c:v>
                </c:pt>
                <c:pt idx="22">
                  <c:v>0</c:v>
                </c:pt>
                <c:pt idx="23">
                  <c:v>0</c:v>
                </c:pt>
                <c:pt idx="24">
                  <c:v>0</c:v>
                </c:pt>
                <c:pt idx="25">
                  <c:v>0</c:v>
                </c:pt>
                <c:pt idx="26">
                  <c:v>0</c:v>
                </c:pt>
                <c:pt idx="27">
                  <c:v>20</c:v>
                </c:pt>
                <c:pt idx="28">
                  <c:v>0</c:v>
                </c:pt>
                <c:pt idx="29">
                  <c:v>0</c:v>
                </c:pt>
                <c:pt idx="30">
                  <c:v>0</c:v>
                </c:pt>
              </c:numCache>
            </c:numRef>
          </c:val>
        </c:ser>
        <c:gapWidth val="40"/>
        <c:overlap val="0"/>
        <c:axId val="4304937"/>
        <c:axId val="25446501"/>
      </c:barChart>
      <c:catAx>
        <c:axId val="430493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446501"/>
        <c:crosses val="autoZero"/>
        <c:auto val="1"/>
        <c:lblAlgn val="ctr"/>
        <c:lblOffset val="100"/>
        <c:noMultiLvlLbl val="0"/>
      </c:catAx>
      <c:valAx>
        <c:axId val="2544650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0493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present worth by scenario</a:t>
            </a:r>
          </a:p>
        </c:rich>
      </c:tx>
      <c:overlay val="0"/>
      <c:spPr>
        <a:noFill/>
        <a:ln w="0">
          <a:noFill/>
        </a:ln>
      </c:spPr>
    </c:title>
    <c:autoTitleDeleted val="0"/>
    <c:plotArea>
      <c:barChart>
        <c:barDir val="bar"/>
        <c:grouping val="clustered"/>
        <c:varyColors val="0"/>
        <c:ser>
          <c:idx val="0"/>
          <c:order val="0"/>
          <c:tx>
            <c:strRef>
              <c:f>SRB!I142</c:f>
              <c:strCache>
                <c:ptCount val="1"/>
                <c:pt idx="0">
                  <c:v>NPW HMA</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SRB!$A$143:$A$154</c:f>
              <c:strCache>
                <c:ptCount val="12"/>
                <c:pt idx="0">
                  <c:v>Base: TDOT policy (3%, 30 yr)</c:v>
                </c:pt>
                <c:pt idx="1">
                  <c:v>FAA AIP funded (7%, 20 yr)</c:v>
                </c:pt>
                <c:pt idx="2">
                  <c:v>TDOT 3% but 20-yr life</c:v>
                </c:pt>
                <c:pt idx="3">
                  <c:v>High rate 5%</c:v>
                </c:pt>
                <c:pt idx="4">
                  <c:v>No lost-revenue term</c:v>
                </c:pt>
                <c:pt idx="5">
                  <c:v>Revenue loss at 40% of gross</c:v>
                </c:pt>
                <c:pt idx="6">
                  <c:v>No salvage credit</c:v>
                </c:pt>
                <c:pt idx="7">
                  <c:v>PCC bids +20%</c:v>
                </c:pt>
                <c:pt idx="8">
                  <c:v>HMA bids +20%</c:v>
                </c:pt>
                <c:pt idx="9">
                  <c:v>Closures twice as long</c:v>
                </c:pt>
                <c:pt idx="10">
                  <c:v>Closures half as long</c:v>
                </c:pt>
                <c:pt idx="11">
                  <c:v>Stress: 7%, no salvage, no lost revenue</c:v>
                </c:pt>
              </c:strCache>
            </c:strRef>
          </c:cat>
          <c:val>
            <c:numRef>
              <c:f>SRB!$I$143:$I$154</c:f>
              <c:numCache>
                <c:formatCode>\$#,##0;"($"#,##0\);\-</c:formatCode>
                <c:ptCount val="12"/>
                <c:pt idx="0">
                  <c:v>13854192.0784481</c:v>
                </c:pt>
                <c:pt idx="1">
                  <c:v>11451220.8471094</c:v>
                </c:pt>
                <c:pt idx="2">
                  <c:v>13038047.0472287</c:v>
                </c:pt>
                <c:pt idx="3">
                  <c:v>12635573.0841086</c:v>
                </c:pt>
                <c:pt idx="4">
                  <c:v>13651747.1084019</c:v>
                </c:pt>
                <c:pt idx="5">
                  <c:v>13732725.0964204</c:v>
                </c:pt>
                <c:pt idx="6">
                  <c:v>14022597.1334645</c:v>
                </c:pt>
                <c:pt idx="7">
                  <c:v>13854192.0784481</c:v>
                </c:pt>
                <c:pt idx="8">
                  <c:v>16584541.5001285</c:v>
                </c:pt>
                <c:pt idx="9">
                  <c:v>14056637.0484943</c:v>
                </c:pt>
                <c:pt idx="10">
                  <c:v>13752969.593425</c:v>
                </c:pt>
                <c:pt idx="11">
                  <c:v>11720949.1500259</c:v>
                </c:pt>
              </c:numCache>
            </c:numRef>
          </c:val>
        </c:ser>
        <c:ser>
          <c:idx val="1"/>
          <c:order val="1"/>
          <c:tx>
            <c:strRef>
              <c:f>SRB!J142</c:f>
              <c:strCache>
                <c:ptCount val="1"/>
                <c:pt idx="0">
                  <c:v>NPW PCC</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SRB!$A$143:$A$154</c:f>
              <c:strCache>
                <c:ptCount val="12"/>
                <c:pt idx="0">
                  <c:v>Base: TDOT policy (3%, 30 yr)</c:v>
                </c:pt>
                <c:pt idx="1">
                  <c:v>FAA AIP funded (7%, 20 yr)</c:v>
                </c:pt>
                <c:pt idx="2">
                  <c:v>TDOT 3% but 20-yr life</c:v>
                </c:pt>
                <c:pt idx="3">
                  <c:v>High rate 5%</c:v>
                </c:pt>
                <c:pt idx="4">
                  <c:v>No lost-revenue term</c:v>
                </c:pt>
                <c:pt idx="5">
                  <c:v>Revenue loss at 40% of gross</c:v>
                </c:pt>
                <c:pt idx="6">
                  <c:v>No salvage credit</c:v>
                </c:pt>
                <c:pt idx="7">
                  <c:v>PCC bids +20%</c:v>
                </c:pt>
                <c:pt idx="8">
                  <c:v>HMA bids +20%</c:v>
                </c:pt>
                <c:pt idx="9">
                  <c:v>Closures twice as long</c:v>
                </c:pt>
                <c:pt idx="10">
                  <c:v>Closures half as long</c:v>
                </c:pt>
                <c:pt idx="11">
                  <c:v>Stress: 7%, no salvage, no lost revenue</c:v>
                </c:pt>
              </c:strCache>
            </c:strRef>
          </c:cat>
          <c:val>
            <c:numRef>
              <c:f>SRB!$J$143:$J$154</c:f>
              <c:numCache>
                <c:formatCode>\$#,##0;"($"#,##0\);\-</c:formatCode>
                <c:ptCount val="12"/>
                <c:pt idx="0">
                  <c:v>14439888.6695843</c:v>
                </c:pt>
                <c:pt idx="1">
                  <c:v>14580403.4093485</c:v>
                </c:pt>
                <c:pt idx="2">
                  <c:v>13581462.3858193</c:v>
                </c:pt>
                <c:pt idx="3">
                  <c:v>14927326.4274641</c:v>
                </c:pt>
                <c:pt idx="4">
                  <c:v>14373523.8636829</c:v>
                </c:pt>
                <c:pt idx="5">
                  <c:v>14400069.7860435</c:v>
                </c:pt>
                <c:pt idx="6">
                  <c:v>16030713.5631969</c:v>
                </c:pt>
                <c:pt idx="7">
                  <c:v>17314593.4423209</c:v>
                </c:pt>
                <c:pt idx="8">
                  <c:v>14439888.6695843</c:v>
                </c:pt>
                <c:pt idx="9">
                  <c:v>14506253.4754857</c:v>
                </c:pt>
                <c:pt idx="10">
                  <c:v>14406706.2666336</c:v>
                </c:pt>
                <c:pt idx="11">
                  <c:v>15662341.3143562</c:v>
                </c:pt>
              </c:numCache>
            </c:numRef>
          </c:val>
        </c:ser>
        <c:gapWidth val="40"/>
        <c:overlap val="0"/>
        <c:axId val="95935774"/>
        <c:axId val="31702101"/>
      </c:barChart>
      <c:catAx>
        <c:axId val="95935774"/>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Scenario</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702101"/>
        <c:crosses val="autoZero"/>
        <c:auto val="1"/>
        <c:lblAlgn val="ctr"/>
        <c:lblOffset val="100"/>
        <c:noMultiLvlLbl val="0"/>
      </c:catAx>
      <c:valAx>
        <c:axId val="31702101"/>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93577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Monte Carlo: PCC minus HMA present worth (left of zero = PCC cheaper)</a:t>
            </a:r>
          </a:p>
        </c:rich>
      </c:tx>
      <c:overlay val="0"/>
      <c:spPr>
        <a:noFill/>
        <a:ln w="0">
          <a:noFill/>
        </a:ln>
      </c:spPr>
    </c:title>
    <c:autoTitleDeleted val="0"/>
    <c:plotArea>
      <c:barChart>
        <c:barDir val="col"/>
        <c:grouping val="clustered"/>
        <c:varyColors val="0"/>
        <c:ser>
          <c:idx val="0"/>
          <c:order val="0"/>
          <c:tx>
            <c:strRef>
              <c:f>SRB!BC14</c:f>
              <c:strCache>
                <c:ptCount val="1"/>
                <c:pt idx="0">
                  <c:v>Draws</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SRB!$BB$15:$BB$34</c:f>
              <c:strCache>
                <c:ptCount val="20"/>
                <c:pt idx="0">
                  <c:v>-$2,524k</c:v>
                </c:pt>
                <c:pt idx="1">
                  <c:v>-$2,064k</c:v>
                </c:pt>
                <c:pt idx="2">
                  <c:v>-$1,604k</c:v>
                </c:pt>
                <c:pt idx="3">
                  <c:v>-$1,144k</c:v>
                </c:pt>
                <c:pt idx="4">
                  <c:v>-$684k</c:v>
                </c:pt>
                <c:pt idx="5">
                  <c:v>-$224k</c:v>
                </c:pt>
                <c:pt idx="6">
                  <c:v>$236k</c:v>
                </c:pt>
                <c:pt idx="7">
                  <c:v>$696k</c:v>
                </c:pt>
                <c:pt idx="8">
                  <c:v>$1,156k</c:v>
                </c:pt>
                <c:pt idx="9">
                  <c:v>$1,616k</c:v>
                </c:pt>
                <c:pt idx="10">
                  <c:v>$2,076k</c:v>
                </c:pt>
                <c:pt idx="11">
                  <c:v>$2,536k</c:v>
                </c:pt>
                <c:pt idx="12">
                  <c:v>$2,996k</c:v>
                </c:pt>
                <c:pt idx="13">
                  <c:v>$3,456k</c:v>
                </c:pt>
                <c:pt idx="14">
                  <c:v>$3,916k</c:v>
                </c:pt>
                <c:pt idx="15">
                  <c:v>$4,376k</c:v>
                </c:pt>
                <c:pt idx="16">
                  <c:v>$4,836k</c:v>
                </c:pt>
                <c:pt idx="17">
                  <c:v>$5,296k</c:v>
                </c:pt>
                <c:pt idx="18">
                  <c:v>$5,756k</c:v>
                </c:pt>
                <c:pt idx="19">
                  <c:v>$6,216k</c:v>
                </c:pt>
              </c:strCache>
            </c:strRef>
          </c:cat>
          <c:val>
            <c:numRef>
              <c:f>SRB!$BC$15:$BC$34</c:f>
              <c:numCache>
                <c:formatCode>General</c:formatCode>
                <c:ptCount val="20"/>
                <c:pt idx="0">
                  <c:v>19</c:v>
                </c:pt>
                <c:pt idx="1">
                  <c:v>11</c:v>
                </c:pt>
                <c:pt idx="2">
                  <c:v>30</c:v>
                </c:pt>
                <c:pt idx="3">
                  <c:v>40</c:v>
                </c:pt>
                <c:pt idx="4">
                  <c:v>53</c:v>
                </c:pt>
                <c:pt idx="5">
                  <c:v>55</c:v>
                </c:pt>
                <c:pt idx="6">
                  <c:v>66</c:v>
                </c:pt>
                <c:pt idx="7">
                  <c:v>86</c:v>
                </c:pt>
                <c:pt idx="8">
                  <c:v>81</c:v>
                </c:pt>
                <c:pt idx="9">
                  <c:v>91</c:v>
                </c:pt>
                <c:pt idx="10">
                  <c:v>78</c:v>
                </c:pt>
                <c:pt idx="11">
                  <c:v>77</c:v>
                </c:pt>
                <c:pt idx="12">
                  <c:v>69</c:v>
                </c:pt>
                <c:pt idx="13">
                  <c:v>60</c:v>
                </c:pt>
                <c:pt idx="14">
                  <c:v>55</c:v>
                </c:pt>
                <c:pt idx="15">
                  <c:v>37</c:v>
                </c:pt>
                <c:pt idx="16">
                  <c:v>29</c:v>
                </c:pt>
                <c:pt idx="17">
                  <c:v>33</c:v>
                </c:pt>
                <c:pt idx="18">
                  <c:v>11</c:v>
                </c:pt>
                <c:pt idx="19">
                  <c:v>9</c:v>
                </c:pt>
              </c:numCache>
            </c:numRef>
          </c:val>
        </c:ser>
        <c:gapWidth val="10"/>
        <c:overlap val="0"/>
        <c:axId val="84726111"/>
        <c:axId val="9952286"/>
      </c:barChart>
      <c:catAx>
        <c:axId val="847261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PCC minus HMA present worth ($)</a:t>
                </a:r>
              </a:p>
            </c:rich>
          </c:tx>
          <c:overlay val="0"/>
          <c:spPr>
            <a:noFill/>
            <a:ln w="0">
              <a:noFill/>
            </a:ln>
          </c:spPr>
        </c:title>
        <c:numFmt formatCode="\$#,##0,\k"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2286"/>
        <c:crosses val="autoZero"/>
        <c:auto val="1"/>
        <c:lblAlgn val="ctr"/>
        <c:lblOffset val="100"/>
        <c:noMultiLvlLbl val="0"/>
      </c:catAx>
      <c:valAx>
        <c:axId val="995228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Draws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7261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Present worth by category (salvage shown below zero)</a:t>
            </a:r>
          </a:p>
        </c:rich>
      </c:tx>
      <c:overlay val="0"/>
      <c:spPr>
        <a:noFill/>
        <a:ln w="0">
          <a:noFill/>
        </a:ln>
      </c:spPr>
    </c:title>
    <c:autoTitleDeleted val="0"/>
    <c:plotArea>
      <c:barChart>
        <c:barDir val="col"/>
        <c:grouping val="stacked"/>
        <c:varyColors val="0"/>
        <c:ser>
          <c:idx val="0"/>
          <c:order val="0"/>
          <c:tx>
            <c:strRef>
              <c:f>TEMPLATE!B169</c:f>
              <c:strCache>
                <c:ptCount val="1"/>
                <c:pt idx="0">
                  <c:v>Initial</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TEMPLATE!$A$170:$A$171</c:f>
              <c:strCache>
                <c:ptCount val="2"/>
                <c:pt idx="0">
                  <c:v>HMA</c:v>
                </c:pt>
                <c:pt idx="1">
                  <c:v>PCC</c:v>
                </c:pt>
              </c:strCache>
            </c:strRef>
          </c:cat>
          <c:val>
            <c:numRef>
              <c:f>TEMPLATE!$B$170:$B$171</c:f>
              <c:numCache>
                <c:formatCode>\$#,##0;"($"#,##0\);\-</c:formatCode>
                <c:ptCount val="2"/>
                <c:pt idx="0">
                  <c:v>0</c:v>
                </c:pt>
                <c:pt idx="1">
                  <c:v>0</c:v>
                </c:pt>
              </c:numCache>
            </c:numRef>
          </c:val>
        </c:ser>
        <c:ser>
          <c:idx val="1"/>
          <c:order val="1"/>
          <c:tx>
            <c:strRef>
              <c:f>TEMPLATE!C169</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TEMPLATE!$A$170:$A$171</c:f>
              <c:strCache>
                <c:ptCount val="2"/>
                <c:pt idx="0">
                  <c:v>HMA</c:v>
                </c:pt>
                <c:pt idx="1">
                  <c:v>PCC</c:v>
                </c:pt>
              </c:strCache>
            </c:strRef>
          </c:cat>
          <c:val>
            <c:numRef>
              <c:f>TEMPLATE!$C$170:$C$171</c:f>
              <c:numCache>
                <c:formatCode>\$#,##0;"($"#,##0\);\-</c:formatCode>
                <c:ptCount val="2"/>
                <c:pt idx="0">
                  <c:v>0</c:v>
                </c:pt>
                <c:pt idx="1">
                  <c:v>0</c:v>
                </c:pt>
              </c:numCache>
            </c:numRef>
          </c:val>
        </c:ser>
        <c:ser>
          <c:idx val="2"/>
          <c:order val="2"/>
          <c:tx>
            <c:strRef>
              <c:f>TEMPLATE!D169</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TEMPLATE!$A$170:$A$171</c:f>
              <c:strCache>
                <c:ptCount val="2"/>
                <c:pt idx="0">
                  <c:v>HMA</c:v>
                </c:pt>
                <c:pt idx="1">
                  <c:v>PCC</c:v>
                </c:pt>
              </c:strCache>
            </c:strRef>
          </c:cat>
          <c:val>
            <c:numRef>
              <c:f>TEMPLATE!$D$170:$D$171</c:f>
              <c:numCache>
                <c:formatCode>\$#,##0;"($"#,##0\);\-</c:formatCode>
                <c:ptCount val="2"/>
                <c:pt idx="0">
                  <c:v>0</c:v>
                </c:pt>
                <c:pt idx="1">
                  <c:v>0</c:v>
                </c:pt>
              </c:numCache>
            </c:numRef>
          </c:val>
        </c:ser>
        <c:ser>
          <c:idx val="3"/>
          <c:order val="3"/>
          <c:tx>
            <c:strRef>
              <c:f>TEMPLATE!E169</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TEMPLATE!$A$170:$A$171</c:f>
              <c:strCache>
                <c:ptCount val="2"/>
                <c:pt idx="0">
                  <c:v>HMA</c:v>
                </c:pt>
                <c:pt idx="1">
                  <c:v>PCC</c:v>
                </c:pt>
              </c:strCache>
            </c:strRef>
          </c:cat>
          <c:val>
            <c:numRef>
              <c:f>TEMPLATE!$E$170:$E$171</c:f>
              <c:numCache>
                <c:formatCode>\$#,##0;"($"#,##0\);\-</c:formatCode>
                <c:ptCount val="2"/>
                <c:pt idx="0">
                  <c:v>0</c:v>
                </c:pt>
                <c:pt idx="1">
                  <c:v>0</c:v>
                </c:pt>
              </c:numCache>
            </c:numRef>
          </c:val>
        </c:ser>
        <c:ser>
          <c:idx val="4"/>
          <c:order val="4"/>
          <c:tx>
            <c:strRef>
              <c:f>TEMPLATE!F169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TEMPLATE!$A$170:$A$171</c:f>
              <c:strCache>
                <c:ptCount val="2"/>
                <c:pt idx="0">
                  <c:v>HMA</c:v>
                </c:pt>
                <c:pt idx="1">
                  <c:v>PCC</c:v>
                </c:pt>
              </c:strCache>
            </c:strRef>
          </c:cat>
          <c:val>
            <c:numRef>
              <c:f>TEMPLATE!$F$170:$F$171</c:f>
              <c:numCache>
                <c:formatCode>\$#,##0;"($"#,##0\);\-</c:formatCode>
                <c:ptCount val="2"/>
                <c:pt idx="0">
                  <c:v>-0</c:v>
                </c:pt>
                <c:pt idx="1">
                  <c:v>-0</c:v>
                </c:pt>
              </c:numCache>
            </c:numRef>
          </c:val>
        </c:ser>
        <c:gapWidth val="60"/>
        <c:overlap val="100"/>
        <c:axId val="49428062"/>
        <c:axId val="31517828"/>
      </c:barChart>
      <c:catAx>
        <c:axId val="4942806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517828"/>
        <c:crosses val="autoZero"/>
        <c:auto val="1"/>
        <c:lblAlgn val="ctr"/>
        <c:lblOffset val="100"/>
        <c:noMultiLvlLbl val="0"/>
      </c:catAx>
      <c:valAx>
        <c:axId val="3151782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42806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Expenditure stream by calendar year (undiscounted, incl. lost revenue)</a:t>
            </a:r>
          </a:p>
        </c:rich>
      </c:tx>
      <c:overlay val="0"/>
      <c:spPr>
        <a:noFill/>
        <a:ln w="0">
          <a:noFill/>
        </a:ln>
      </c:spPr>
    </c:title>
    <c:autoTitleDeleted val="0"/>
    <c:plotArea>
      <c:barChart>
        <c:barDir val="col"/>
        <c:grouping val="clustered"/>
        <c:varyColors val="0"/>
        <c:ser>
          <c:idx val="0"/>
          <c:order val="0"/>
          <c:tx>
            <c:strRef>
              <c:f>TEMPLATE!M93</c:f>
              <c:strCache>
                <c:ptCount val="1"/>
                <c:pt idx="0">
                  <c:v>HMA total</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TEMPLATE!$M$94:$M$124</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1"/>
          <c:order val="1"/>
          <c:tx>
            <c:strRef>
              <c:f>TEMPLATE!N93</c:f>
              <c:strCache>
                <c:ptCount val="1"/>
                <c:pt idx="0">
                  <c:v>PCC total</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TEMPLATE!$N$94:$N$124</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80401478"/>
        <c:axId val="50006480"/>
      </c:barChart>
      <c:catAx>
        <c:axId val="8040147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006480"/>
        <c:crosses val="autoZero"/>
        <c:auto val="1"/>
        <c:lblAlgn val="ctr"/>
        <c:lblOffset val="100"/>
        <c:noMultiLvlLbl val="0"/>
      </c:catAx>
      <c:valAx>
        <c:axId val="5000648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0147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discounted cost (crossover = payback year of the higher first cost)</a:t>
            </a:r>
          </a:p>
        </c:rich>
      </c:tx>
      <c:overlay val="0"/>
      <c:spPr>
        <a:noFill/>
        <a:ln w="0">
          <a:noFill/>
        </a:ln>
      </c:spPr>
    </c:title>
    <c:autoTitleDeleted val="0"/>
    <c:plotArea>
      <c:lineChart>
        <c:grouping val="standard"/>
        <c:varyColors val="0"/>
        <c:ser>
          <c:idx val="0"/>
          <c:order val="0"/>
          <c:tx>
            <c:strRef>
              <c:f>TEMPLATE!G93</c:f>
              <c:strCache>
                <c:ptCount val="1"/>
                <c:pt idx="0">
                  <c:v>HMA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TEMPLATE!$G$94:$G$124</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ser>
          <c:idx val="1"/>
          <c:order val="1"/>
          <c:tx>
            <c:strRef>
              <c:f>TEMPLATE!H93</c:f>
              <c:strCache>
                <c:ptCount val="1"/>
                <c:pt idx="0">
                  <c:v>PCC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TEMPLATE!$H$94:$H$124</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79039548"/>
        <c:axId val="33836154"/>
      </c:lineChart>
      <c:catAx>
        <c:axId val="7903954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836154"/>
        <c:crosses val="autoZero"/>
        <c:auto val="1"/>
        <c:lblAlgn val="ctr"/>
        <c:lblOffset val="100"/>
        <c:noMultiLvlLbl val="0"/>
      </c:catAx>
      <c:valAx>
        <c:axId val="3383615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3954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present worth vs. discount rate (TDOT 3%, FAA AIP 7%)</a:t>
            </a:r>
          </a:p>
        </c:rich>
      </c:tx>
      <c:overlay val="0"/>
      <c:spPr>
        <a:noFill/>
        <a:ln w="0">
          <a:noFill/>
        </a:ln>
      </c:spPr>
    </c:title>
    <c:autoTitleDeleted val="0"/>
    <c:plotArea>
      <c:scatterChart>
        <c:scatterStyle val="line"/>
        <c:varyColors val="0"/>
        <c:ser>
          <c:idx val="0"/>
          <c:order val="0"/>
          <c:tx>
            <c:strRef>
              <c:f>TEMPLATE!B64</c:f>
              <c:strCache>
                <c:ptCount val="1"/>
                <c:pt idx="0">
                  <c:v>NPW HMA</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TEMPLATE!$A$65:$A$89</c:f>
              <c:numCache>
                <c:formatCode>0.00</c:formatCode>
                <c:ptCount val="25"/>
                <c:pt idx="0">
                  <c:v>2</c:v>
                </c:pt>
                <c:pt idx="1">
                  <c:v>2.25</c:v>
                </c:pt>
                <c:pt idx="2">
                  <c:v>2.5</c:v>
                </c:pt>
                <c:pt idx="3">
                  <c:v>2.75</c:v>
                </c:pt>
                <c:pt idx="4">
                  <c:v>3</c:v>
                </c:pt>
                <c:pt idx="5">
                  <c:v>3.25</c:v>
                </c:pt>
                <c:pt idx="6">
                  <c:v>3.5</c:v>
                </c:pt>
                <c:pt idx="7">
                  <c:v>3.75</c:v>
                </c:pt>
                <c:pt idx="8">
                  <c:v>4</c:v>
                </c:pt>
                <c:pt idx="9">
                  <c:v>4.25</c:v>
                </c:pt>
                <c:pt idx="10">
                  <c:v>4.5</c:v>
                </c:pt>
                <c:pt idx="11">
                  <c:v>4.75</c:v>
                </c:pt>
                <c:pt idx="12">
                  <c:v>5</c:v>
                </c:pt>
                <c:pt idx="13">
                  <c:v>5.25</c:v>
                </c:pt>
                <c:pt idx="14">
                  <c:v>5.5</c:v>
                </c:pt>
                <c:pt idx="15">
                  <c:v>5.75</c:v>
                </c:pt>
                <c:pt idx="16">
                  <c:v>6</c:v>
                </c:pt>
                <c:pt idx="17">
                  <c:v>6.25</c:v>
                </c:pt>
                <c:pt idx="18">
                  <c:v>6.5</c:v>
                </c:pt>
                <c:pt idx="19">
                  <c:v>6.75</c:v>
                </c:pt>
                <c:pt idx="20">
                  <c:v>7</c:v>
                </c:pt>
                <c:pt idx="21">
                  <c:v>7.25</c:v>
                </c:pt>
                <c:pt idx="22">
                  <c:v>7.5</c:v>
                </c:pt>
                <c:pt idx="23">
                  <c:v>7.75</c:v>
                </c:pt>
                <c:pt idx="24">
                  <c:v>8</c:v>
                </c:pt>
              </c:numCache>
            </c:numRef>
          </c:xVal>
          <c:yVal>
            <c:numRef>
              <c:f>TEMPLATE!$B$65:$B$89</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yVal>
          <c:smooth val="0"/>
        </c:ser>
        <c:ser>
          <c:idx val="1"/>
          <c:order val="1"/>
          <c:tx>
            <c:strRef>
              <c:f>TEMPLATE!C64</c:f>
              <c:strCache>
                <c:ptCount val="1"/>
                <c:pt idx="0">
                  <c:v>NPW PCC</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TEMPLATE!$A$65:$A$89</c:f>
              <c:numCache>
                <c:formatCode>0.00</c:formatCode>
                <c:ptCount val="25"/>
                <c:pt idx="0">
                  <c:v>2</c:v>
                </c:pt>
                <c:pt idx="1">
                  <c:v>2.25</c:v>
                </c:pt>
                <c:pt idx="2">
                  <c:v>2.5</c:v>
                </c:pt>
                <c:pt idx="3">
                  <c:v>2.75</c:v>
                </c:pt>
                <c:pt idx="4">
                  <c:v>3</c:v>
                </c:pt>
                <c:pt idx="5">
                  <c:v>3.25</c:v>
                </c:pt>
                <c:pt idx="6">
                  <c:v>3.5</c:v>
                </c:pt>
                <c:pt idx="7">
                  <c:v>3.75</c:v>
                </c:pt>
                <c:pt idx="8">
                  <c:v>4</c:v>
                </c:pt>
                <c:pt idx="9">
                  <c:v>4.25</c:v>
                </c:pt>
                <c:pt idx="10">
                  <c:v>4.5</c:v>
                </c:pt>
                <c:pt idx="11">
                  <c:v>4.75</c:v>
                </c:pt>
                <c:pt idx="12">
                  <c:v>5</c:v>
                </c:pt>
                <c:pt idx="13">
                  <c:v>5.25</c:v>
                </c:pt>
                <c:pt idx="14">
                  <c:v>5.5</c:v>
                </c:pt>
                <c:pt idx="15">
                  <c:v>5.75</c:v>
                </c:pt>
                <c:pt idx="16">
                  <c:v>6</c:v>
                </c:pt>
                <c:pt idx="17">
                  <c:v>6.25</c:v>
                </c:pt>
                <c:pt idx="18">
                  <c:v>6.5</c:v>
                </c:pt>
                <c:pt idx="19">
                  <c:v>6.75</c:v>
                </c:pt>
                <c:pt idx="20">
                  <c:v>7</c:v>
                </c:pt>
                <c:pt idx="21">
                  <c:v>7.25</c:v>
                </c:pt>
                <c:pt idx="22">
                  <c:v>7.5</c:v>
                </c:pt>
                <c:pt idx="23">
                  <c:v>7.75</c:v>
                </c:pt>
                <c:pt idx="24">
                  <c:v>8</c:v>
                </c:pt>
              </c:numCache>
            </c:numRef>
          </c:xVal>
          <c:yVal>
            <c:numRef>
              <c:f>TEMPLATE!$C$65:$C$89</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yVal>
          <c:smooth val="0"/>
        </c:ser>
        <c:axId val="35642096"/>
        <c:axId val="60389660"/>
      </c:scatterChart>
      <c:valAx>
        <c:axId val="35642096"/>
        <c:scaling>
          <c:orientation val="minMax"/>
          <c:max val="8"/>
          <c:min val="2"/>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389660"/>
        <c:crosses val="autoZero"/>
        <c:crossBetween val="midCat"/>
      </c:valAx>
      <c:valAx>
        <c:axId val="6038966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642096"/>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PCC minus HMA present worth when one input moves (bars crossing zero flip the winner)</a:t>
            </a:r>
          </a:p>
        </c:rich>
      </c:tx>
      <c:overlay val="0"/>
      <c:spPr>
        <a:noFill/>
        <a:ln w="0">
          <a:noFill/>
        </a:ln>
      </c:spPr>
    </c:title>
    <c:autoTitleDeleted val="0"/>
    <c:plotArea>
      <c:barChart>
        <c:barDir val="bar"/>
        <c:grouping val="clustered"/>
        <c:varyColors val="0"/>
        <c:ser>
          <c:idx val="0"/>
          <c:order val="0"/>
          <c:tx>
            <c:strRef>
              <c:f>TEMPLATE!D129</c:f>
              <c:strCache>
                <c:ptCount val="1"/>
                <c:pt idx="0">
                  <c:v>Low PCC-HMA</c:v>
                </c:pt>
              </c:strCache>
            </c:strRef>
          </c:tx>
          <c:spPr>
            <a:solidFill>
              <a:srgbClr val="9e9e9e"/>
            </a:solidFill>
            <a:ln w="0">
              <a:solidFill>
                <a:srgbClr val="9e9e9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TEMPLATE!$A$130:$A$137</c:f>
              <c:strCache>
                <c:ptCount val="8"/>
                <c:pt idx="0">
                  <c:v>Discount rate</c:v>
                </c:pt>
                <c:pt idx="1">
                  <c:v>PCC salvage credit</c:v>
                </c:pt>
                <c:pt idx="2">
                  <c:v>HMA salvage credit</c:v>
                </c:pt>
                <c:pt idx="3">
                  <c:v>PCC direct costs</c:v>
                </c:pt>
                <c:pt idx="4">
                  <c:v>HMA direct costs</c:v>
                </c:pt>
                <c:pt idx="5">
                  <c:v>Closure durations</c:v>
                </c:pt>
                <c:pt idx="6">
                  <c:v>Lost revenue</c:v>
                </c:pt>
                <c:pt idx="7">
                  <c:v>Analysis period</c:v>
                </c:pt>
              </c:strCache>
            </c:strRef>
          </c:cat>
          <c:val>
            <c:numRef>
              <c:f>TEMPLATE!$D$130:$D$137</c:f>
              <c:numCache>
                <c:formatCode>\$#,##0;"($"#,##0\);\-</c:formatCode>
                <c:ptCount val="8"/>
                <c:pt idx="0">
                  <c:v>0</c:v>
                </c:pt>
                <c:pt idx="1">
                  <c:v>0</c:v>
                </c:pt>
                <c:pt idx="2">
                  <c:v>0</c:v>
                </c:pt>
                <c:pt idx="3">
                  <c:v>0</c:v>
                </c:pt>
                <c:pt idx="4">
                  <c:v>0</c:v>
                </c:pt>
                <c:pt idx="5">
                  <c:v>0</c:v>
                </c:pt>
                <c:pt idx="6">
                  <c:v>0</c:v>
                </c:pt>
                <c:pt idx="7">
                  <c:v>0</c:v>
                </c:pt>
              </c:numCache>
            </c:numRef>
          </c:val>
        </c:ser>
        <c:ser>
          <c:idx val="1"/>
          <c:order val="1"/>
          <c:tx>
            <c:strRef>
              <c:f>TEMPLATE!E129</c:f>
              <c:strCache>
                <c:ptCount val="1"/>
                <c:pt idx="0">
                  <c:v>High PCC-HMA</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TEMPLATE!$A$130:$A$137</c:f>
              <c:strCache>
                <c:ptCount val="8"/>
                <c:pt idx="0">
                  <c:v>Discount rate</c:v>
                </c:pt>
                <c:pt idx="1">
                  <c:v>PCC salvage credit</c:v>
                </c:pt>
                <c:pt idx="2">
                  <c:v>HMA salvage credit</c:v>
                </c:pt>
                <c:pt idx="3">
                  <c:v>PCC direct costs</c:v>
                </c:pt>
                <c:pt idx="4">
                  <c:v>HMA direct costs</c:v>
                </c:pt>
                <c:pt idx="5">
                  <c:v>Closure durations</c:v>
                </c:pt>
                <c:pt idx="6">
                  <c:v>Lost revenue</c:v>
                </c:pt>
                <c:pt idx="7">
                  <c:v>Analysis period</c:v>
                </c:pt>
              </c:strCache>
            </c:strRef>
          </c:cat>
          <c:val>
            <c:numRef>
              <c:f>TEMPLATE!$E$130:$E$137</c:f>
              <c:numCache>
                <c:formatCode>\$#,##0;"($"#,##0\);\-</c:formatCode>
                <c:ptCount val="8"/>
                <c:pt idx="0">
                  <c:v>0</c:v>
                </c:pt>
                <c:pt idx="1">
                  <c:v>0</c:v>
                </c:pt>
                <c:pt idx="2">
                  <c:v>0</c:v>
                </c:pt>
                <c:pt idx="3">
                  <c:v>0</c:v>
                </c:pt>
                <c:pt idx="4">
                  <c:v>0</c:v>
                </c:pt>
                <c:pt idx="5">
                  <c:v>0</c:v>
                </c:pt>
                <c:pt idx="6">
                  <c:v>0</c:v>
                </c:pt>
                <c:pt idx="7">
                  <c:v>0</c:v>
                </c:pt>
              </c:numCache>
            </c:numRef>
          </c:val>
        </c:ser>
        <c:gapWidth val="50"/>
        <c:overlap val="0"/>
        <c:axId val="77077318"/>
        <c:axId val="13121909"/>
      </c:barChart>
      <c:catAx>
        <c:axId val="77077318"/>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PCC minus HMA present worth ($)</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3121909"/>
        <c:crosses val="autoZero"/>
        <c:auto val="1"/>
        <c:lblAlgn val="ctr"/>
        <c:lblOffset val="100"/>
        <c:noMultiLvlLbl val="0"/>
      </c:catAx>
      <c:valAx>
        <c:axId val="13121909"/>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Input moved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07731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Runway closure timeline (bubble size = days closed; lane 1 HMA, lane 2 PCC)</a:t>
            </a:r>
          </a:p>
        </c:rich>
      </c:tx>
      <c:overlay val="0"/>
      <c:spPr>
        <a:noFill/>
        <a:ln w="0">
          <a:noFill/>
        </a:ln>
      </c:spPr>
    </c:title>
    <c:autoTitleDeleted val="0"/>
    <c:plotArea>
      <c:bubbleChart>
        <c:varyColors val="0"/>
        <c:ser>
          <c:idx val="0"/>
          <c:order val="0"/>
          <c:tx>
            <c:strRef>
              <c:f>"HMA closures"</c:f>
              <c:strCache>
                <c:ptCount val="1"/>
                <c:pt idx="0">
                  <c:v>HMA closures</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TEMPLATE!$B$175:$B$181</c:f>
              <c:numCache>
                <c:formatCode>General</c:formatCode>
                <c:ptCount val="7"/>
                <c:pt idx="0">
                  <c:v>2031</c:v>
                </c:pt>
                <c:pt idx="1">
                  <c:v>2035</c:v>
                </c:pt>
                <c:pt idx="2">
                  <c:v>2039</c:v>
                </c:pt>
                <c:pt idx="3">
                  <c:v>2043</c:v>
                </c:pt>
                <c:pt idx="4">
                  <c:v>2047</c:v>
                </c:pt>
                <c:pt idx="5">
                  <c:v>2051</c:v>
                </c:pt>
                <c:pt idx="6">
                  <c:v>2055</c:v>
                </c:pt>
              </c:numCache>
            </c:numRef>
          </c:xVal>
          <c:yVal>
            <c:numRef>
              <c:f>TEMPLATE!$C$175:$C$181</c:f>
              <c:numCache>
                <c:formatCode>General</c:formatCode>
                <c:ptCount val="7"/>
                <c:pt idx="0">
                  <c:v>1</c:v>
                </c:pt>
                <c:pt idx="1">
                  <c:v>1</c:v>
                </c:pt>
                <c:pt idx="2">
                  <c:v>1</c:v>
                </c:pt>
                <c:pt idx="3">
                  <c:v>1</c:v>
                </c:pt>
                <c:pt idx="4">
                  <c:v>1</c:v>
                </c:pt>
                <c:pt idx="5">
                  <c:v>1</c:v>
                </c:pt>
                <c:pt idx="6">
                  <c:v>1</c:v>
                </c:pt>
              </c:numCache>
            </c:numRef>
          </c:yVal>
          <c:bubbleSize>
            <c:numRef>
              <c:f>TEMPLATE!$D$175:$D$181</c:f>
              <c:numCache>
                <c:formatCode>General</c:formatCode>
                <c:ptCount val="7"/>
                <c:pt idx="0">
                  <c:v>0</c:v>
                </c:pt>
                <c:pt idx="1">
                  <c:v>0</c:v>
                </c:pt>
                <c:pt idx="2">
                  <c:v>0</c:v>
                </c:pt>
                <c:pt idx="3">
                  <c:v>0</c:v>
                </c:pt>
                <c:pt idx="4">
                  <c:v>0</c:v>
                </c:pt>
                <c:pt idx="5">
                  <c:v>0</c:v>
                </c:pt>
                <c:pt idx="6">
                  <c:v>0</c:v>
                </c:pt>
              </c:numCache>
            </c:numRef>
          </c:bubbleSize>
          <c:bubble3D val="0"/>
        </c:ser>
        <c:ser>
          <c:idx val="1"/>
          <c:order val="1"/>
          <c:tx>
            <c:strRef>
              <c:f>"PCC closures"</c:f>
              <c:strCache>
                <c:ptCount val="1"/>
                <c:pt idx="0">
                  <c:v>PCC closures</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TEMPLATE!$B$182:$B$183</c:f>
              <c:numCache>
                <c:formatCode>General</c:formatCode>
                <c:ptCount val="2"/>
                <c:pt idx="0">
                  <c:v>2046</c:v>
                </c:pt>
                <c:pt idx="1">
                  <c:v>2054</c:v>
                </c:pt>
              </c:numCache>
            </c:numRef>
          </c:xVal>
          <c:yVal>
            <c:numRef>
              <c:f>TEMPLATE!$C$182:$C$183</c:f>
              <c:numCache>
                <c:formatCode>General</c:formatCode>
                <c:ptCount val="2"/>
                <c:pt idx="0">
                  <c:v>2</c:v>
                </c:pt>
                <c:pt idx="1">
                  <c:v>2</c:v>
                </c:pt>
              </c:numCache>
            </c:numRef>
          </c:yVal>
          <c:bubbleSize>
            <c:numRef>
              <c:f>TEMPLATE!$D$182:$D$183</c:f>
              <c:numCache>
                <c:formatCode>General</c:formatCode>
                <c:ptCount val="2"/>
                <c:pt idx="0">
                  <c:v>0</c:v>
                </c:pt>
                <c:pt idx="1">
                  <c:v>0</c:v>
                </c:pt>
              </c:numCache>
            </c:numRef>
          </c:bubbleSize>
          <c:bubble3D val="0"/>
        </c:ser>
        <c:axId val="77647897"/>
        <c:axId val="72391532"/>
      </c:bubbleChart>
      <c:valAx>
        <c:axId val="77647897"/>
        <c:scaling>
          <c:orientation val="minMax"/>
          <c:max val="2057"/>
          <c:min val="2027"/>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391532"/>
        <c:crosses val="autoZero"/>
        <c:crossBetween val="midCat"/>
      </c:valAx>
      <c:valAx>
        <c:axId val="72391532"/>
        <c:scaling>
          <c:orientation val="minMax"/>
          <c:max val="3"/>
          <c:min val="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Lane (1 HMA, 2 PCC)</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647897"/>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Runway closure days by calendar year</a:t>
            </a:r>
          </a:p>
        </c:rich>
      </c:tx>
      <c:overlay val="0"/>
      <c:spPr>
        <a:noFill/>
        <a:ln w="0">
          <a:noFill/>
        </a:ln>
      </c:spPr>
    </c:title>
    <c:autoTitleDeleted val="0"/>
    <c:plotArea>
      <c:barChart>
        <c:barDir val="col"/>
        <c:grouping val="clustered"/>
        <c:varyColors val="0"/>
        <c:ser>
          <c:idx val="0"/>
          <c:order val="0"/>
          <c:tx>
            <c:strRef>
              <c:f>TEMPLATE!I93</c:f>
              <c:strCache>
                <c:ptCount val="1"/>
                <c:pt idx="0">
                  <c:v>HMA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TEMPLATE!$I$94:$I$124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1"/>
          <c:order val="1"/>
          <c:tx>
            <c:strRef>
              <c:f>TEMPLATE!J93</c:f>
              <c:strCache>
                <c:ptCount val="1"/>
                <c:pt idx="0">
                  <c:v>PCC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TEMPLATE!$B$94:$B$124</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TEMPLATE!$J$94:$J$124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18071819"/>
        <c:axId val="53333897"/>
      </c:barChart>
      <c:catAx>
        <c:axId val="1807181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333897"/>
        <c:crosses val="autoZero"/>
        <c:auto val="1"/>
        <c:lblAlgn val="ctr"/>
        <c:lblOffset val="100"/>
        <c:noMultiLvlLbl val="0"/>
      </c:catAx>
      <c:valAx>
        <c:axId val="5333389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07181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present worth by scenario</a:t>
            </a:r>
          </a:p>
        </c:rich>
      </c:tx>
      <c:overlay val="0"/>
      <c:spPr>
        <a:noFill/>
        <a:ln w="0">
          <a:noFill/>
        </a:ln>
      </c:spPr>
    </c:title>
    <c:autoTitleDeleted val="0"/>
    <c:plotArea>
      <c:barChart>
        <c:barDir val="bar"/>
        <c:grouping val="clustered"/>
        <c:varyColors val="0"/>
        <c:ser>
          <c:idx val="0"/>
          <c:order val="0"/>
          <c:tx>
            <c:strRef>
              <c:f>TEMPLATE!I142</c:f>
              <c:strCache>
                <c:ptCount val="1"/>
                <c:pt idx="0">
                  <c:v>NPW HMA</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TEMPLATE!$A$143:$A$154</c:f>
              <c:strCache>
                <c:ptCount val="12"/>
                <c:pt idx="0">
                  <c:v>Base: TDOT policy (3%, 30 yr)</c:v>
                </c:pt>
                <c:pt idx="1">
                  <c:v>FAA AIP funded (7%, 20 yr)</c:v>
                </c:pt>
                <c:pt idx="2">
                  <c:v>TDOT 3% but 20-yr life</c:v>
                </c:pt>
                <c:pt idx="3">
                  <c:v>High rate 5%</c:v>
                </c:pt>
                <c:pt idx="4">
                  <c:v>No lost-revenue term</c:v>
                </c:pt>
                <c:pt idx="5">
                  <c:v>Revenue loss at 40% of gross</c:v>
                </c:pt>
                <c:pt idx="6">
                  <c:v>No salvage credit</c:v>
                </c:pt>
                <c:pt idx="7">
                  <c:v>PCC bids +20%</c:v>
                </c:pt>
                <c:pt idx="8">
                  <c:v>HMA bids +20%</c:v>
                </c:pt>
                <c:pt idx="9">
                  <c:v>Closures twice as long</c:v>
                </c:pt>
                <c:pt idx="10">
                  <c:v>Closures half as long</c:v>
                </c:pt>
                <c:pt idx="11">
                  <c:v>Stress: 7%, no salvage, no lost revenue</c:v>
                </c:pt>
              </c:strCache>
            </c:strRef>
          </c:cat>
          <c:val>
            <c:numRef>
              <c:f>TEMPLATE!$I$143:$I$154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TEMPLATE!J142</c:f>
              <c:strCache>
                <c:ptCount val="1"/>
                <c:pt idx="0">
                  <c:v>NPW PCC</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TEMPLATE!$A$143:$A$154</c:f>
              <c:strCache>
                <c:ptCount val="12"/>
                <c:pt idx="0">
                  <c:v>Base: TDOT policy (3%, 30 yr)</c:v>
                </c:pt>
                <c:pt idx="1">
                  <c:v>FAA AIP funded (7%, 20 yr)</c:v>
                </c:pt>
                <c:pt idx="2">
                  <c:v>TDOT 3% but 20-yr life</c:v>
                </c:pt>
                <c:pt idx="3">
                  <c:v>High rate 5%</c:v>
                </c:pt>
                <c:pt idx="4">
                  <c:v>No lost-revenue term</c:v>
                </c:pt>
                <c:pt idx="5">
                  <c:v>Revenue loss at 40% of gross</c:v>
                </c:pt>
                <c:pt idx="6">
                  <c:v>No salvage credit</c:v>
                </c:pt>
                <c:pt idx="7">
                  <c:v>PCC bids +20%</c:v>
                </c:pt>
                <c:pt idx="8">
                  <c:v>HMA bids +20%</c:v>
                </c:pt>
                <c:pt idx="9">
                  <c:v>Closures twice as long</c:v>
                </c:pt>
                <c:pt idx="10">
                  <c:v>Closures half as long</c:v>
                </c:pt>
                <c:pt idx="11">
                  <c:v>Stress: 7%, no salvage, no lost revenue</c:v>
                </c:pt>
              </c:strCache>
            </c:strRef>
          </c:cat>
          <c:val>
            <c:numRef>
              <c:f>TEMPLATE!$J$143:$J$154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40"/>
        <c:overlap val="0"/>
        <c:axId val="87635108"/>
        <c:axId val="64910411"/>
      </c:barChart>
      <c:catAx>
        <c:axId val="87635108"/>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Scenario</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910411"/>
        <c:crosses val="autoZero"/>
        <c:auto val="1"/>
        <c:lblAlgn val="ctr"/>
        <c:lblOffset val="100"/>
        <c:noMultiLvlLbl val="0"/>
      </c:catAx>
      <c:valAx>
        <c:axId val="64910411"/>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63510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Monte Carlo: PCC minus HMA present worth (left of zero = PCC cheaper)</a:t>
            </a:r>
          </a:p>
        </c:rich>
      </c:tx>
      <c:overlay val="0"/>
      <c:spPr>
        <a:noFill/>
        <a:ln w="0">
          <a:noFill/>
        </a:ln>
      </c:spPr>
    </c:title>
    <c:autoTitleDeleted val="0"/>
    <c:plotArea>
      <c:barChart>
        <c:barDir val="col"/>
        <c:grouping val="clustered"/>
        <c:varyColors val="0"/>
        <c:ser>
          <c:idx val="0"/>
          <c:order val="0"/>
          <c:tx>
            <c:strRef>
              <c:f>TEMPLATE!BC14</c:f>
              <c:strCache>
                <c:ptCount val="1"/>
                <c:pt idx="0">
                  <c:v>Draws</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TEMPLATE!$BB$15:$BB$34</c:f>
              <c:strCache>
                <c:ptCount val="20"/>
                <c:pt idx="0">
                  <c:v>$0k</c:v>
                </c:pt>
                <c:pt idx="1">
                  <c:v>$0k</c:v>
                </c:pt>
                <c:pt idx="2">
                  <c:v>$0k</c:v>
                </c:pt>
                <c:pt idx="3">
                  <c:v>$0k</c:v>
                </c:pt>
                <c:pt idx="4">
                  <c:v>$0k</c:v>
                </c:pt>
                <c:pt idx="5">
                  <c:v>$0k</c:v>
                </c:pt>
                <c:pt idx="6">
                  <c:v>$0k</c:v>
                </c:pt>
                <c:pt idx="7">
                  <c:v>$0k</c:v>
                </c:pt>
                <c:pt idx="8">
                  <c:v>$0k</c:v>
                </c:pt>
                <c:pt idx="9">
                  <c:v>$0k</c:v>
                </c:pt>
                <c:pt idx="10">
                  <c:v>$0k</c:v>
                </c:pt>
                <c:pt idx="11">
                  <c:v>$0k</c:v>
                </c:pt>
                <c:pt idx="12">
                  <c:v>$0k</c:v>
                </c:pt>
                <c:pt idx="13">
                  <c:v>$0k</c:v>
                </c:pt>
                <c:pt idx="14">
                  <c:v>$0k</c:v>
                </c:pt>
                <c:pt idx="15">
                  <c:v>$0k</c:v>
                </c:pt>
                <c:pt idx="16">
                  <c:v>$0k</c:v>
                </c:pt>
                <c:pt idx="17">
                  <c:v>$0k</c:v>
                </c:pt>
                <c:pt idx="18">
                  <c:v>$0k</c:v>
                </c:pt>
                <c:pt idx="19">
                  <c:v>$0k</c:v>
                </c:pt>
              </c:strCache>
            </c:strRef>
          </c:cat>
          <c:val>
            <c:numRef>
              <c:f>TEMPLATE!$BC$15:$BC$34</c:f>
              <c:numCache>
                <c:formatCode>General</c:formatCode>
                <c:ptCount val="20"/>
                <c:pt idx="0">
                  <c:v>1000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er>
        <c:gapWidth val="10"/>
        <c:overlap val="0"/>
        <c:axId val="17935272"/>
        <c:axId val="45629758"/>
      </c:barChart>
      <c:catAx>
        <c:axId val="1793527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PCC minus HMA present worth ($)</a:t>
                </a:r>
              </a:p>
            </c:rich>
          </c:tx>
          <c:overlay val="0"/>
          <c:spPr>
            <a:noFill/>
            <a:ln w="0">
              <a:noFill/>
            </a:ln>
          </c:spPr>
        </c:title>
        <c:numFmt formatCode="\$#,##0,\k"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629758"/>
        <c:crosses val="autoZero"/>
        <c:auto val="1"/>
        <c:lblAlgn val="ctr"/>
        <c:lblOffset val="100"/>
        <c:noMultiLvlLbl val="0"/>
      </c:catAx>
      <c:valAx>
        <c:axId val="4562975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Draws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93527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
</Relationships>
</file>

<file path=xl/drawings/_rels/drawing2.xml.rels><?xml version="1.0" encoding="UTF-8"?>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 Id="rId4" Type="http://schemas.openxmlformats.org/officeDocument/2006/relationships/chart" Target="../charts/chart13.xml"/><Relationship Id="rId5" Type="http://schemas.openxmlformats.org/officeDocument/2006/relationships/chart" Target="../charts/chart14.xml"/><Relationship Id="rId6" Type="http://schemas.openxmlformats.org/officeDocument/2006/relationships/chart" Target="../charts/chart15.xml"/><Relationship Id="rId7" Type="http://schemas.openxmlformats.org/officeDocument/2006/relationships/chart" Target="../charts/chart16.xml"/><Relationship Id="rId8" Type="http://schemas.openxmlformats.org/officeDocument/2006/relationships/chart" Target="../charts/chart17.xml"/><Relationship Id="rId9" Type="http://schemas.openxmlformats.org/officeDocument/2006/relationships/chart" Target="../charts/chart18.xml"/>
</Relationships>
</file>

<file path=xl/drawings/_rels/drawing3.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 Id="rId4" Type="http://schemas.openxmlformats.org/officeDocument/2006/relationships/chart" Target="../charts/chart22.xml"/><Relationship Id="rId5" Type="http://schemas.openxmlformats.org/officeDocument/2006/relationships/chart" Target="../charts/chart23.xml"/><Relationship Id="rId6" Type="http://schemas.openxmlformats.org/officeDocument/2006/relationships/chart" Target="../charts/chart24.xml"/><Relationship Id="rId7" Type="http://schemas.openxmlformats.org/officeDocument/2006/relationships/chart" Target="../charts/chart25.xml"/><Relationship Id="rId8" Type="http://schemas.openxmlformats.org/officeDocument/2006/relationships/chart" Target="../charts/chart26.xml"/><Relationship Id="rId9" Type="http://schemas.openxmlformats.org/officeDocument/2006/relationships/chart" Target="../charts/chart2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0</xdr:colOff>
      <xdr:row>2</xdr:row>
      <xdr:rowOff>160920</xdr:rowOff>
    </xdr:from>
    <xdr:to>
      <xdr:col>27</xdr:col>
      <xdr:colOff>408960</xdr:colOff>
      <xdr:row>17</xdr:row>
      <xdr:rowOff>176040</xdr:rowOff>
    </xdr:to>
    <xdr:graphicFrame>
      <xdr:nvGraphicFramePr>
        <xdr:cNvPr id="0" name="Chart 1"/>
        <xdr:cNvGraphicFramePr/>
      </xdr:nvGraphicFramePr>
      <xdr:xfrm>
        <a:off x="2653992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0</xdr:colOff>
      <xdr:row>20</xdr:row>
      <xdr:rowOff>174600</xdr:rowOff>
    </xdr:from>
    <xdr:to>
      <xdr:col>27</xdr:col>
      <xdr:colOff>408960</xdr:colOff>
      <xdr:row>37</xdr:row>
      <xdr:rowOff>33480</xdr:rowOff>
    </xdr:to>
    <xdr:graphicFrame>
      <xdr:nvGraphicFramePr>
        <xdr:cNvPr id="1" name="Chart 2"/>
        <xdr:cNvGraphicFramePr/>
      </xdr:nvGraphicFramePr>
      <xdr:xfrm>
        <a:off x="26539920" y="438156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0</xdr:colOff>
      <xdr:row>40</xdr:row>
      <xdr:rowOff>32400</xdr:rowOff>
    </xdr:from>
    <xdr:to>
      <xdr:col>27</xdr:col>
      <xdr:colOff>408960</xdr:colOff>
      <xdr:row>57</xdr:row>
      <xdr:rowOff>3600</xdr:rowOff>
    </xdr:to>
    <xdr:graphicFrame>
      <xdr:nvGraphicFramePr>
        <xdr:cNvPr id="2" name="Chart 3"/>
        <xdr:cNvGraphicFramePr/>
      </xdr:nvGraphicFramePr>
      <xdr:xfrm>
        <a:off x="26539920" y="819144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0</xdr:colOff>
      <xdr:row>60</xdr:row>
      <xdr:rowOff>2880</xdr:rowOff>
    </xdr:from>
    <xdr:to>
      <xdr:col>27</xdr:col>
      <xdr:colOff>408960</xdr:colOff>
      <xdr:row>76</xdr:row>
      <xdr:rowOff>164520</xdr:rowOff>
    </xdr:to>
    <xdr:graphicFrame>
      <xdr:nvGraphicFramePr>
        <xdr:cNvPr id="3" name="Chart 4"/>
        <xdr:cNvGraphicFramePr/>
      </xdr:nvGraphicFramePr>
      <xdr:xfrm>
        <a:off x="26539920" y="1200168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0</xdr:colOff>
      <xdr:row>79</xdr:row>
      <xdr:rowOff>163080</xdr:rowOff>
    </xdr:from>
    <xdr:to>
      <xdr:col>27</xdr:col>
      <xdr:colOff>408960</xdr:colOff>
      <xdr:row>96</xdr:row>
      <xdr:rowOff>22320</xdr:rowOff>
    </xdr:to>
    <xdr:graphicFrame>
      <xdr:nvGraphicFramePr>
        <xdr:cNvPr id="4" name="Chart 5"/>
        <xdr:cNvGraphicFramePr/>
      </xdr:nvGraphicFramePr>
      <xdr:xfrm>
        <a:off x="26539920" y="1581156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19</xdr:col>
      <xdr:colOff>0</xdr:colOff>
      <xdr:row>99</xdr:row>
      <xdr:rowOff>20880</xdr:rowOff>
    </xdr:from>
    <xdr:to>
      <xdr:col>27</xdr:col>
      <xdr:colOff>408960</xdr:colOff>
      <xdr:row>116</xdr:row>
      <xdr:rowOff>21960</xdr:rowOff>
    </xdr:to>
    <xdr:graphicFrame>
      <xdr:nvGraphicFramePr>
        <xdr:cNvPr id="5" name="Chart 6"/>
        <xdr:cNvGraphicFramePr/>
      </xdr:nvGraphicFramePr>
      <xdr:xfrm>
        <a:off x="26539920" y="1962144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0</xdr:colOff>
      <xdr:row>119</xdr:row>
      <xdr:rowOff>21240</xdr:rowOff>
    </xdr:from>
    <xdr:to>
      <xdr:col>27</xdr:col>
      <xdr:colOff>408960</xdr:colOff>
      <xdr:row>135</xdr:row>
      <xdr:rowOff>182880</xdr:rowOff>
    </xdr:to>
    <xdr:graphicFrame>
      <xdr:nvGraphicFramePr>
        <xdr:cNvPr id="6" name="Chart 7"/>
        <xdr:cNvGraphicFramePr/>
      </xdr:nvGraphicFramePr>
      <xdr:xfrm>
        <a:off x="26539920" y="23431680"/>
        <a:ext cx="6479640" cy="323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0</xdr:colOff>
      <xdr:row>138</xdr:row>
      <xdr:rowOff>181800</xdr:rowOff>
    </xdr:from>
    <xdr:to>
      <xdr:col>27</xdr:col>
      <xdr:colOff>408960</xdr:colOff>
      <xdr:row>161</xdr:row>
      <xdr:rowOff>60120</xdr:rowOff>
    </xdr:to>
    <xdr:graphicFrame>
      <xdr:nvGraphicFramePr>
        <xdr:cNvPr id="7" name="Chart 8"/>
        <xdr:cNvGraphicFramePr/>
      </xdr:nvGraphicFramePr>
      <xdr:xfrm>
        <a:off x="26539920" y="27241560"/>
        <a:ext cx="6479640" cy="431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0</xdr:colOff>
      <xdr:row>158</xdr:row>
      <xdr:rowOff>121680</xdr:rowOff>
    </xdr:from>
    <xdr:to>
      <xdr:col>27</xdr:col>
      <xdr:colOff>408960</xdr:colOff>
      <xdr:row>175</xdr:row>
      <xdr:rowOff>123120</xdr:rowOff>
    </xdr:to>
    <xdr:graphicFrame>
      <xdr:nvGraphicFramePr>
        <xdr:cNvPr id="8" name="Chart 9"/>
        <xdr:cNvGraphicFramePr/>
      </xdr:nvGraphicFramePr>
      <xdr:xfrm>
        <a:off x="26539920" y="31051440"/>
        <a:ext cx="6479640" cy="323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0</xdr:colOff>
      <xdr:row>2</xdr:row>
      <xdr:rowOff>160920</xdr:rowOff>
    </xdr:from>
    <xdr:to>
      <xdr:col>27</xdr:col>
      <xdr:colOff>408960</xdr:colOff>
      <xdr:row>17</xdr:row>
      <xdr:rowOff>176040</xdr:rowOff>
    </xdr:to>
    <xdr:graphicFrame>
      <xdr:nvGraphicFramePr>
        <xdr:cNvPr id="9" name="Chart 1"/>
        <xdr:cNvGraphicFramePr/>
      </xdr:nvGraphicFramePr>
      <xdr:xfrm>
        <a:off x="2653992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0</xdr:colOff>
      <xdr:row>20</xdr:row>
      <xdr:rowOff>174600</xdr:rowOff>
    </xdr:from>
    <xdr:to>
      <xdr:col>27</xdr:col>
      <xdr:colOff>408960</xdr:colOff>
      <xdr:row>37</xdr:row>
      <xdr:rowOff>33480</xdr:rowOff>
    </xdr:to>
    <xdr:graphicFrame>
      <xdr:nvGraphicFramePr>
        <xdr:cNvPr id="10" name="Chart 2"/>
        <xdr:cNvGraphicFramePr/>
      </xdr:nvGraphicFramePr>
      <xdr:xfrm>
        <a:off x="26539920" y="438156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0</xdr:colOff>
      <xdr:row>40</xdr:row>
      <xdr:rowOff>32400</xdr:rowOff>
    </xdr:from>
    <xdr:to>
      <xdr:col>27</xdr:col>
      <xdr:colOff>408960</xdr:colOff>
      <xdr:row>57</xdr:row>
      <xdr:rowOff>3600</xdr:rowOff>
    </xdr:to>
    <xdr:graphicFrame>
      <xdr:nvGraphicFramePr>
        <xdr:cNvPr id="11" name="Chart 3"/>
        <xdr:cNvGraphicFramePr/>
      </xdr:nvGraphicFramePr>
      <xdr:xfrm>
        <a:off x="26539920" y="819144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0</xdr:colOff>
      <xdr:row>60</xdr:row>
      <xdr:rowOff>2880</xdr:rowOff>
    </xdr:from>
    <xdr:to>
      <xdr:col>27</xdr:col>
      <xdr:colOff>408960</xdr:colOff>
      <xdr:row>76</xdr:row>
      <xdr:rowOff>164520</xdr:rowOff>
    </xdr:to>
    <xdr:graphicFrame>
      <xdr:nvGraphicFramePr>
        <xdr:cNvPr id="12" name="Chart 4"/>
        <xdr:cNvGraphicFramePr/>
      </xdr:nvGraphicFramePr>
      <xdr:xfrm>
        <a:off x="26539920" y="1200168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0</xdr:colOff>
      <xdr:row>79</xdr:row>
      <xdr:rowOff>163080</xdr:rowOff>
    </xdr:from>
    <xdr:to>
      <xdr:col>27</xdr:col>
      <xdr:colOff>408960</xdr:colOff>
      <xdr:row>96</xdr:row>
      <xdr:rowOff>22320</xdr:rowOff>
    </xdr:to>
    <xdr:graphicFrame>
      <xdr:nvGraphicFramePr>
        <xdr:cNvPr id="13" name="Chart 5"/>
        <xdr:cNvGraphicFramePr/>
      </xdr:nvGraphicFramePr>
      <xdr:xfrm>
        <a:off x="26539920" y="1581156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19</xdr:col>
      <xdr:colOff>0</xdr:colOff>
      <xdr:row>99</xdr:row>
      <xdr:rowOff>20880</xdr:rowOff>
    </xdr:from>
    <xdr:to>
      <xdr:col>27</xdr:col>
      <xdr:colOff>408960</xdr:colOff>
      <xdr:row>116</xdr:row>
      <xdr:rowOff>21960</xdr:rowOff>
    </xdr:to>
    <xdr:graphicFrame>
      <xdr:nvGraphicFramePr>
        <xdr:cNvPr id="14" name="Chart 6"/>
        <xdr:cNvGraphicFramePr/>
      </xdr:nvGraphicFramePr>
      <xdr:xfrm>
        <a:off x="26539920" y="1962144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0</xdr:colOff>
      <xdr:row>119</xdr:row>
      <xdr:rowOff>21240</xdr:rowOff>
    </xdr:from>
    <xdr:to>
      <xdr:col>27</xdr:col>
      <xdr:colOff>408960</xdr:colOff>
      <xdr:row>135</xdr:row>
      <xdr:rowOff>182880</xdr:rowOff>
    </xdr:to>
    <xdr:graphicFrame>
      <xdr:nvGraphicFramePr>
        <xdr:cNvPr id="15" name="Chart 7"/>
        <xdr:cNvGraphicFramePr/>
      </xdr:nvGraphicFramePr>
      <xdr:xfrm>
        <a:off x="26539920" y="23431680"/>
        <a:ext cx="6479640" cy="323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0</xdr:colOff>
      <xdr:row>138</xdr:row>
      <xdr:rowOff>181800</xdr:rowOff>
    </xdr:from>
    <xdr:to>
      <xdr:col>27</xdr:col>
      <xdr:colOff>408960</xdr:colOff>
      <xdr:row>161</xdr:row>
      <xdr:rowOff>60120</xdr:rowOff>
    </xdr:to>
    <xdr:graphicFrame>
      <xdr:nvGraphicFramePr>
        <xdr:cNvPr id="16" name="Chart 8"/>
        <xdr:cNvGraphicFramePr/>
      </xdr:nvGraphicFramePr>
      <xdr:xfrm>
        <a:off x="26539920" y="27241560"/>
        <a:ext cx="6479640" cy="431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0</xdr:colOff>
      <xdr:row>158</xdr:row>
      <xdr:rowOff>121680</xdr:rowOff>
    </xdr:from>
    <xdr:to>
      <xdr:col>27</xdr:col>
      <xdr:colOff>408960</xdr:colOff>
      <xdr:row>175</xdr:row>
      <xdr:rowOff>123120</xdr:rowOff>
    </xdr:to>
    <xdr:graphicFrame>
      <xdr:nvGraphicFramePr>
        <xdr:cNvPr id="17" name="Chart 9"/>
        <xdr:cNvGraphicFramePr/>
      </xdr:nvGraphicFramePr>
      <xdr:xfrm>
        <a:off x="26539920" y="31051440"/>
        <a:ext cx="6479640" cy="323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0</xdr:colOff>
      <xdr:row>2</xdr:row>
      <xdr:rowOff>160920</xdr:rowOff>
    </xdr:from>
    <xdr:to>
      <xdr:col>27</xdr:col>
      <xdr:colOff>408960</xdr:colOff>
      <xdr:row>17</xdr:row>
      <xdr:rowOff>176040</xdr:rowOff>
    </xdr:to>
    <xdr:graphicFrame>
      <xdr:nvGraphicFramePr>
        <xdr:cNvPr id="18" name="Chart 1"/>
        <xdr:cNvGraphicFramePr/>
      </xdr:nvGraphicFramePr>
      <xdr:xfrm>
        <a:off x="2653992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0</xdr:colOff>
      <xdr:row>20</xdr:row>
      <xdr:rowOff>174600</xdr:rowOff>
    </xdr:from>
    <xdr:to>
      <xdr:col>27</xdr:col>
      <xdr:colOff>408960</xdr:colOff>
      <xdr:row>37</xdr:row>
      <xdr:rowOff>33480</xdr:rowOff>
    </xdr:to>
    <xdr:graphicFrame>
      <xdr:nvGraphicFramePr>
        <xdr:cNvPr id="19" name="Chart 2"/>
        <xdr:cNvGraphicFramePr/>
      </xdr:nvGraphicFramePr>
      <xdr:xfrm>
        <a:off x="26539920" y="438156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0</xdr:colOff>
      <xdr:row>40</xdr:row>
      <xdr:rowOff>32400</xdr:rowOff>
    </xdr:from>
    <xdr:to>
      <xdr:col>27</xdr:col>
      <xdr:colOff>408960</xdr:colOff>
      <xdr:row>57</xdr:row>
      <xdr:rowOff>3600</xdr:rowOff>
    </xdr:to>
    <xdr:graphicFrame>
      <xdr:nvGraphicFramePr>
        <xdr:cNvPr id="20" name="Chart 3"/>
        <xdr:cNvGraphicFramePr/>
      </xdr:nvGraphicFramePr>
      <xdr:xfrm>
        <a:off x="26539920" y="819144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0</xdr:colOff>
      <xdr:row>60</xdr:row>
      <xdr:rowOff>2880</xdr:rowOff>
    </xdr:from>
    <xdr:to>
      <xdr:col>27</xdr:col>
      <xdr:colOff>408960</xdr:colOff>
      <xdr:row>76</xdr:row>
      <xdr:rowOff>164520</xdr:rowOff>
    </xdr:to>
    <xdr:graphicFrame>
      <xdr:nvGraphicFramePr>
        <xdr:cNvPr id="21" name="Chart 4"/>
        <xdr:cNvGraphicFramePr/>
      </xdr:nvGraphicFramePr>
      <xdr:xfrm>
        <a:off x="26539920" y="1200168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0</xdr:colOff>
      <xdr:row>79</xdr:row>
      <xdr:rowOff>163080</xdr:rowOff>
    </xdr:from>
    <xdr:to>
      <xdr:col>27</xdr:col>
      <xdr:colOff>408960</xdr:colOff>
      <xdr:row>96</xdr:row>
      <xdr:rowOff>22320</xdr:rowOff>
    </xdr:to>
    <xdr:graphicFrame>
      <xdr:nvGraphicFramePr>
        <xdr:cNvPr id="22" name="Chart 5"/>
        <xdr:cNvGraphicFramePr/>
      </xdr:nvGraphicFramePr>
      <xdr:xfrm>
        <a:off x="26539920" y="1581156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19</xdr:col>
      <xdr:colOff>0</xdr:colOff>
      <xdr:row>99</xdr:row>
      <xdr:rowOff>20880</xdr:rowOff>
    </xdr:from>
    <xdr:to>
      <xdr:col>27</xdr:col>
      <xdr:colOff>408960</xdr:colOff>
      <xdr:row>116</xdr:row>
      <xdr:rowOff>21960</xdr:rowOff>
    </xdr:to>
    <xdr:graphicFrame>
      <xdr:nvGraphicFramePr>
        <xdr:cNvPr id="23" name="Chart 6"/>
        <xdr:cNvGraphicFramePr/>
      </xdr:nvGraphicFramePr>
      <xdr:xfrm>
        <a:off x="26539920" y="1962144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0</xdr:colOff>
      <xdr:row>119</xdr:row>
      <xdr:rowOff>21240</xdr:rowOff>
    </xdr:from>
    <xdr:to>
      <xdr:col>27</xdr:col>
      <xdr:colOff>408960</xdr:colOff>
      <xdr:row>135</xdr:row>
      <xdr:rowOff>182880</xdr:rowOff>
    </xdr:to>
    <xdr:graphicFrame>
      <xdr:nvGraphicFramePr>
        <xdr:cNvPr id="24" name="Chart 7"/>
        <xdr:cNvGraphicFramePr/>
      </xdr:nvGraphicFramePr>
      <xdr:xfrm>
        <a:off x="26539920" y="23431680"/>
        <a:ext cx="6479640" cy="323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0</xdr:colOff>
      <xdr:row>138</xdr:row>
      <xdr:rowOff>181800</xdr:rowOff>
    </xdr:from>
    <xdr:to>
      <xdr:col>27</xdr:col>
      <xdr:colOff>408960</xdr:colOff>
      <xdr:row>161</xdr:row>
      <xdr:rowOff>60120</xdr:rowOff>
    </xdr:to>
    <xdr:graphicFrame>
      <xdr:nvGraphicFramePr>
        <xdr:cNvPr id="25" name="Chart 8"/>
        <xdr:cNvGraphicFramePr/>
      </xdr:nvGraphicFramePr>
      <xdr:xfrm>
        <a:off x="26539920" y="27241560"/>
        <a:ext cx="6479640" cy="431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0</xdr:colOff>
      <xdr:row>158</xdr:row>
      <xdr:rowOff>121680</xdr:rowOff>
    </xdr:from>
    <xdr:to>
      <xdr:col>27</xdr:col>
      <xdr:colOff>408960</xdr:colOff>
      <xdr:row>175</xdr:row>
      <xdr:rowOff>123120</xdr:rowOff>
    </xdr:to>
    <xdr:graphicFrame>
      <xdr:nvGraphicFramePr>
        <xdr:cNvPr id="26" name="Chart 9"/>
        <xdr:cNvGraphicFramePr/>
      </xdr:nvGraphicFramePr>
      <xdr:xfrm>
        <a:off x="26539920" y="31051440"/>
        <a:ext cx="6479640" cy="323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t="s">
        <v>4</v>
      </c>
    </row>
    <row r="7" customFormat="false" ht="23.85" hidden="false" customHeight="false" outlineLevel="0" collapsed="false">
      <c r="A7" s="2" t="s">
        <v>5</v>
      </c>
    </row>
    <row r="8" customFormat="false" ht="23.85" hidden="false" customHeight="false" outlineLevel="0" collapsed="false">
      <c r="A8" s="2" t="s">
        <v>6</v>
      </c>
    </row>
    <row r="9" customFormat="false" ht="23.85" hidden="false" customHeight="false" outlineLevel="0" collapsed="false">
      <c r="A9" s="2" t="s">
        <v>7</v>
      </c>
    </row>
    <row r="10" customFormat="false" ht="23.85" hidden="false" customHeight="false" outlineLevel="0" collapsed="false">
      <c r="A10" s="2" t="s">
        <v>8</v>
      </c>
    </row>
    <row r="11" customFormat="false" ht="35.05" hidden="false" customHeight="false" outlineLevel="0" collapsed="false">
      <c r="A11" s="2" t="s">
        <v>9</v>
      </c>
    </row>
    <row r="12" customFormat="false" ht="23.8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23.85" hidden="false" customHeight="false" outlineLevel="0" collapsed="false">
      <c r="A15" s="2" t="s">
        <v>12</v>
      </c>
    </row>
    <row r="16" customFormat="false" ht="23.8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23.85" hidden="false" customHeight="false" outlineLevel="0" collapsed="false">
      <c r="A1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0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36"/>
    <col collapsed="false" customWidth="true" hidden="false" outlineLevel="0" max="18" min="8" style="0" width="14"/>
  </cols>
  <sheetData>
    <row r="1" customFormat="false" ht="17.35" hidden="false" customHeight="false" outlineLevel="0" collapsed="false">
      <c r="A1" s="4" t="s">
        <v>17</v>
      </c>
    </row>
    <row r="2" customFormat="false" ht="15" hidden="false" customHeight="false" outlineLevel="0" collapsed="false">
      <c r="A2" s="5" t="s">
        <v>18</v>
      </c>
    </row>
    <row r="4" customFormat="false" ht="17.35" hidden="false" customHeight="false" outlineLevel="0" collapsed="false">
      <c r="A4" s="6" t="s">
        <v>19</v>
      </c>
      <c r="B4" s="6" t="s">
        <v>20</v>
      </c>
      <c r="C4" s="6" t="s">
        <v>21</v>
      </c>
      <c r="AK4" s="4" t="s">
        <v>22</v>
      </c>
    </row>
    <row r="5" customFormat="false" ht="23.85" hidden="false" customHeight="false" outlineLevel="0" collapsed="false">
      <c r="A5" s="7" t="s">
        <v>23</v>
      </c>
      <c r="B5" s="8" t="n">
        <v>3</v>
      </c>
      <c r="C5" s="5" t="s">
        <v>24</v>
      </c>
      <c r="AK5" s="6" t="s">
        <v>25</v>
      </c>
      <c r="AL5" s="6" t="s">
        <v>26</v>
      </c>
      <c r="AM5" s="6" t="s">
        <v>27</v>
      </c>
      <c r="AN5" s="6" t="s">
        <v>28</v>
      </c>
      <c r="BB5" s="9" t="s">
        <v>29</v>
      </c>
    </row>
    <row r="6" customFormat="false" ht="15" hidden="false" customHeight="false" outlineLevel="0" collapsed="false">
      <c r="A6" s="7" t="s">
        <v>30</v>
      </c>
      <c r="B6" s="10" t="n">
        <v>30</v>
      </c>
      <c r="C6" s="5" t="s">
        <v>31</v>
      </c>
      <c r="AK6" s="7" t="s">
        <v>23</v>
      </c>
      <c r="AL6" s="10" t="n">
        <v>2</v>
      </c>
      <c r="AM6" s="10" t="n">
        <v>3</v>
      </c>
      <c r="AN6" s="10" t="n">
        <v>7</v>
      </c>
      <c r="BB6" s="7" t="s">
        <v>32</v>
      </c>
      <c r="BC6" s="11" t="n">
        <f aca="false">COUNT($AT$14:$AT$1013)</f>
        <v>1000</v>
      </c>
    </row>
    <row r="7" customFormat="false" ht="15" hidden="false" customHeight="false" outlineLevel="0" collapsed="false">
      <c r="A7" s="7" t="s">
        <v>33</v>
      </c>
      <c r="B7" s="10" t="n">
        <v>2027</v>
      </c>
      <c r="C7" s="5"/>
      <c r="AK7" s="7" t="s">
        <v>34</v>
      </c>
      <c r="AL7" s="10" t="n">
        <v>0.8</v>
      </c>
      <c r="AM7" s="10" t="n">
        <v>1</v>
      </c>
      <c r="AN7" s="10" t="n">
        <v>1.25</v>
      </c>
      <c r="BB7" s="7" t="s">
        <v>35</v>
      </c>
      <c r="BC7" s="12" t="n">
        <f aca="false">COUNTIF($AT$14:$AT$1013,"&lt;0")/COUNT($AT$14:$AT$1013)</f>
        <v>0.532</v>
      </c>
    </row>
    <row r="8" customFormat="false" ht="15" hidden="false" customHeight="false" outlineLevel="0" collapsed="false">
      <c r="A8" s="7" t="s">
        <v>36</v>
      </c>
      <c r="B8" s="13" t="n">
        <v>8841.38</v>
      </c>
      <c r="C8" s="5" t="s">
        <v>37</v>
      </c>
      <c r="AK8" s="7" t="s">
        <v>38</v>
      </c>
      <c r="AL8" s="10" t="n">
        <v>0.8</v>
      </c>
      <c r="AM8" s="10" t="n">
        <v>1</v>
      </c>
      <c r="AN8" s="10" t="n">
        <v>1.25</v>
      </c>
      <c r="BB8" s="7" t="s">
        <v>39</v>
      </c>
      <c r="BC8" s="14" t="n">
        <f aca="false">AVERAGE($AT$14:$AT$1013)</f>
        <v>-101531.434182982</v>
      </c>
    </row>
    <row r="9" customFormat="false" ht="15" hidden="false" customHeight="false" outlineLevel="0" collapsed="false">
      <c r="A9" s="7" t="s">
        <v>40</v>
      </c>
      <c r="B9" s="15" t="n">
        <v>1</v>
      </c>
      <c r="C9" s="5" t="s">
        <v>41</v>
      </c>
      <c r="AK9" s="7" t="s">
        <v>42</v>
      </c>
      <c r="AL9" s="10" t="n">
        <v>0.5</v>
      </c>
      <c r="AM9" s="10" t="n">
        <v>1</v>
      </c>
      <c r="AN9" s="10" t="n">
        <v>2</v>
      </c>
      <c r="BB9" s="7" t="s">
        <v>43</v>
      </c>
      <c r="BC9" s="14" t="n">
        <f aca="false">PERCENTILE($AT$14:$AT$1013,0.1)</f>
        <v>-1589843.19783735</v>
      </c>
    </row>
    <row r="10" customFormat="false" ht="15" hidden="false" customHeight="false" outlineLevel="0" collapsed="false">
      <c r="A10" s="7" t="s">
        <v>42</v>
      </c>
      <c r="B10" s="10" t="n">
        <v>1</v>
      </c>
      <c r="C10" s="5" t="s">
        <v>44</v>
      </c>
      <c r="AK10" s="7" t="s">
        <v>45</v>
      </c>
      <c r="AL10" s="10" t="n">
        <v>0.5</v>
      </c>
      <c r="AM10" s="10" t="n">
        <v>1</v>
      </c>
      <c r="AN10" s="10" t="n">
        <v>1</v>
      </c>
      <c r="BB10" s="7" t="s">
        <v>46</v>
      </c>
      <c r="BC10" s="14" t="n">
        <f aca="false">PERCENTILE($AT$14:$AT$1013,0.5)</f>
        <v>-78334.6769370032</v>
      </c>
    </row>
    <row r="11" customFormat="false" ht="15" hidden="false" customHeight="false" outlineLevel="0" collapsed="false">
      <c r="A11" s="7" t="s">
        <v>34</v>
      </c>
      <c r="B11" s="10" t="n">
        <v>1</v>
      </c>
      <c r="C11" s="5" t="s">
        <v>47</v>
      </c>
      <c r="AK11" s="7" t="s">
        <v>48</v>
      </c>
      <c r="AL11" s="10" t="n">
        <v>0.3</v>
      </c>
      <c r="AM11" s="10" t="n">
        <v>0.65</v>
      </c>
      <c r="AN11" s="10" t="n">
        <v>1</v>
      </c>
      <c r="BB11" s="7" t="s">
        <v>49</v>
      </c>
      <c r="BC11" s="14" t="n">
        <f aca="false">PERCENTILE($AT$14:$AT$1013,0.9)</f>
        <v>1436344.38914665</v>
      </c>
    </row>
    <row r="12" customFormat="false" ht="15" hidden="false" customHeight="false" outlineLevel="0" collapsed="false">
      <c r="A12" s="7" t="s">
        <v>38</v>
      </c>
      <c r="B12" s="10" t="n">
        <v>1</v>
      </c>
      <c r="C12" s="5" t="s">
        <v>50</v>
      </c>
    </row>
    <row r="13" customFormat="false" ht="23.85" hidden="false" customHeight="false" outlineLevel="0" collapsed="false">
      <c r="A13" s="7" t="s">
        <v>45</v>
      </c>
      <c r="B13" s="10" t="n">
        <v>1</v>
      </c>
      <c r="C13" s="5" t="s">
        <v>51</v>
      </c>
      <c r="AK13" s="6" t="s">
        <v>52</v>
      </c>
      <c r="AL13" s="6" t="s">
        <v>53</v>
      </c>
      <c r="AM13" s="6" t="s">
        <v>54</v>
      </c>
      <c r="AN13" s="6" t="s">
        <v>55</v>
      </c>
      <c r="AO13" s="6" t="s">
        <v>56</v>
      </c>
      <c r="AP13" s="6" t="s">
        <v>57</v>
      </c>
      <c r="AQ13" s="6" t="s">
        <v>58</v>
      </c>
      <c r="AR13" s="6" t="s">
        <v>59</v>
      </c>
      <c r="AS13" s="6" t="s">
        <v>60</v>
      </c>
      <c r="AT13" s="6" t="s">
        <v>61</v>
      </c>
      <c r="AU13" s="6" t="s">
        <v>62</v>
      </c>
      <c r="AV13" s="6" t="s">
        <v>63</v>
      </c>
      <c r="AW13" s="6" t="s">
        <v>64</v>
      </c>
      <c r="AX13" s="6" t="s">
        <v>65</v>
      </c>
      <c r="AY13" s="6" t="s">
        <v>66</v>
      </c>
      <c r="AZ13" s="6" t="s">
        <v>67</v>
      </c>
      <c r="BB13" s="9" t="s">
        <v>68</v>
      </c>
    </row>
    <row r="14" customFormat="false" ht="23.85" hidden="false" customHeight="false" outlineLevel="0" collapsed="false">
      <c r="A14" s="7" t="s">
        <v>69</v>
      </c>
      <c r="B14" s="16" t="n">
        <v>52777.7</v>
      </c>
      <c r="C14" s="5"/>
      <c r="AK14" s="0" t="n">
        <v>1</v>
      </c>
      <c r="AL14" s="17" t="n">
        <f aca="false">IFERROR(IF(AU14&lt;($AM$6-$AL$6)/($AN$6-$AL$6),$AL$6+SQRT(AU14*($AN$6-$AL$6)*($AM$6-$AL$6)),$AN$6-SQRT((1-AU14)*($AN$6-$AL$6)*($AN$6-$AM$6))),$AM$6)</f>
        <v>4.36317943931283</v>
      </c>
      <c r="AM14" s="17" t="n">
        <f aca="false">IFERROR(IF(AV14&lt;($AM$7-$AL$7)/($AN$7-$AL$7),$AL$7+SQRT(AV14*($AN$7-$AL$7)*($AM$7-$AL$7)),$AN$7-SQRT((1-AV14)*($AN$7-$AL$7)*($AN$7-$AM$7))),$AM$7)</f>
        <v>1.04757784565759</v>
      </c>
      <c r="AN14" s="17" t="n">
        <f aca="false">IFERROR(IF(AW14&lt;($AM$8-$AL$8)/($AN$8-$AL$8),$AL$8+SQRT(AW14*($AN$8-$AL$8)*($AM$8-$AL$8)),$AN$8-SQRT((1-AW14)*($AN$8-$AL$8)*($AN$8-$AM$8))),$AM$8)</f>
        <v>0.99948300377491</v>
      </c>
      <c r="AO14" s="17" t="n">
        <f aca="false">IFERROR(IF(AX14&lt;($AM$9-$AL$9)/($AN$9-$AL$9),$AL$9+SQRT(AX14*($AN$9-$AL$9)*($AM$9-$AL$9)),$AN$9-SQRT((1-AX14)*($AN$9-$AL$9)*($AN$9-$AM$9))),$AM$9)</f>
        <v>1.11079085650548</v>
      </c>
      <c r="AP14" s="17" t="n">
        <f aca="false">IFERROR(IF(AY14&lt;($AM$10-$AL$10)/($AN$10-$AL$10),$AL$10+SQRT(AY14*($AN$10-$AL$10)*($AM$10-$AL$10)),$AN$10-SQRT((1-AY14)*($AN$10-$AL$10)*($AN$10-$AM$10))),$AM$10)</f>
        <v>0.70572713158298</v>
      </c>
      <c r="AQ14" s="17" t="n">
        <f aca="false">IFERROR(IF(AZ14&lt;($AM$11-$AL$11)/($AN$11-$AL$11),$AL$11+SQRT(AZ14*($AN$11-$AL$11)*($AM$11-$AL$11)),$AN$11-SQRT((1-AZ14)*($AN$11-$AL$11)*($AN$11-$AM$11))),$AM$11)</f>
        <v>0.515943957303134</v>
      </c>
      <c r="AR14" s="17" t="n">
        <f aca="false">SUMPRODUCT((B24:B31&lt;=$B$6)*(C24:C31*AM14+D24:D31*AO14*$B$8*AQ14)/(1+AL14/100)^B24:B31)+C32*AM14*AP14/(1+AL14/100)^$B$6</f>
        <v>8464415.89456135</v>
      </c>
      <c r="AS14" s="17" t="n">
        <f aca="false">SUMPRODUCT((K24:K26&lt;=$B$6)*(L24:L26*AN14+M24:M26*AO14*$B$8*AQ14)/(1+AL14/100)^K24:K26)+L27*AN14*AP14/(1+AL14/100)^$B$6</f>
        <v>8314366.96125661</v>
      </c>
      <c r="AT14" s="17" t="n">
        <f aca="false">AS14-AR14</f>
        <v>-150048.933304749</v>
      </c>
      <c r="AU14" s="17" t="n">
        <f aca="true">RAND()</f>
        <v>0.65235886653687</v>
      </c>
      <c r="AV14" s="17" t="n">
        <f aca="true">RAND()</f>
        <v>0.635780190501148</v>
      </c>
      <c r="AW14" s="17" t="n">
        <f aca="true">RAND()</f>
        <v>0.442149653278454</v>
      </c>
      <c r="AX14" s="17" t="n">
        <f aca="true">RAND()</f>
        <v>0.472871399417161</v>
      </c>
      <c r="AY14" s="17" t="n">
        <f aca="true">RAND()</f>
        <v>0.169294610677443</v>
      </c>
      <c r="AZ14" s="17" t="n">
        <f aca="true">RAND()</f>
        <v>0.190333847737705</v>
      </c>
      <c r="BB14" s="6" t="s">
        <v>70</v>
      </c>
      <c r="BC14" s="6" t="s">
        <v>32</v>
      </c>
      <c r="BD14" s="6" t="s">
        <v>71</v>
      </c>
    </row>
    <row r="15" customFormat="false" ht="15" hidden="false" customHeight="false" outlineLevel="0" collapsed="false">
      <c r="A15" s="7" t="s">
        <v>72</v>
      </c>
      <c r="B15" s="18" t="n">
        <v>0.125</v>
      </c>
      <c r="C15" s="5" t="s">
        <v>73</v>
      </c>
      <c r="AK15" s="0" t="n">
        <v>2</v>
      </c>
      <c r="AL15" s="17" t="n">
        <f aca="false">IFERROR(IF(AU15&lt;($AM$6-$AL$6)/($AN$6-$AL$6),$AL$6+SQRT(AU15*($AN$6-$AL$6)*($AM$6-$AL$6)),$AN$6-SQRT((1-AU15)*($AN$6-$AL$6)*($AN$6-$AM$6))),$AM$6)</f>
        <v>6.02376371286082</v>
      </c>
      <c r="AM15" s="17" t="n">
        <f aca="false">IFERROR(IF(AV15&lt;($AM$7-$AL$7)/($AN$7-$AL$7),$AL$7+SQRT(AV15*($AN$7-$AL$7)*($AM$7-$AL$7)),$AN$7-SQRT((1-AV15)*($AN$7-$AL$7)*($AN$7-$AM$7))),$AM$7)</f>
        <v>1.01247518832261</v>
      </c>
      <c r="AN15" s="17" t="n">
        <f aca="false">IFERROR(IF(AW15&lt;($AM$8-$AL$8)/($AN$8-$AL$8),$AL$8+SQRT(AW15*($AN$8-$AL$8)*($AM$8-$AL$8)),$AN$8-SQRT((1-AW15)*($AN$8-$AL$8)*($AN$8-$AM$8))),$AM$8)</f>
        <v>0.977655429978495</v>
      </c>
      <c r="AO15" s="17" t="n">
        <f aca="false">IFERROR(IF(AX15&lt;($AM$9-$AL$9)/($AN$9-$AL$9),$AL$9+SQRT(AX15*($AN$9-$AL$9)*($AM$9-$AL$9)),$AN$9-SQRT((1-AX15)*($AN$9-$AL$9)*($AN$9-$AM$9))),$AM$9)</f>
        <v>1.32469592218779</v>
      </c>
      <c r="AP15" s="17" t="n">
        <f aca="false">IFERROR(IF(AY15&lt;($AM$10-$AL$10)/($AN$10-$AL$10),$AL$10+SQRT(AY15*($AN$10-$AL$10)*($AM$10-$AL$10)),$AN$10-SQRT((1-AY15)*($AN$10-$AL$10)*($AN$10-$AM$10))),$AM$10)</f>
        <v>0.710679767763394</v>
      </c>
      <c r="AQ15" s="17" t="n">
        <f aca="false">IFERROR(IF(AZ15&lt;($AM$11-$AL$11)/($AN$11-$AL$11),$AL$11+SQRT(AZ15*($AN$11-$AL$11)*($AM$11-$AL$11)),$AN$11-SQRT((1-AZ15)*($AN$11-$AL$11)*($AN$11-$AM$11))),$AM$11)</f>
        <v>0.832258186240404</v>
      </c>
      <c r="AR15" s="17" t="n">
        <f aca="false">SUMPRODUCT((B24:B31&lt;=$B$6)*(C24:C31*AM15+D24:D31*AO15*$B$8*AQ15)/(1+AL15/100)^B24:B31)+C32*AM15*AP15/(1+AL15/100)^$B$6</f>
        <v>7711749.59813611</v>
      </c>
      <c r="AS15" s="17" t="n">
        <f aca="false">SUMPRODUCT((K24:K26&lt;=$B$6)*(L24:L26*AN15+M24:M26*AO15*$B$8*AQ15)/(1+AL15/100)^K24:K26)+L27*AN15*AP15/(1+AL15/100)^$B$6</f>
        <v>8219678.96897039</v>
      </c>
      <c r="AT15" s="17" t="n">
        <f aca="false">AS15-AR15</f>
        <v>507929.370834284</v>
      </c>
      <c r="AU15" s="17" t="n">
        <f aca="true">RAND()</f>
        <v>0.952348135583635</v>
      </c>
      <c r="AV15" s="17" t="n">
        <f aca="true">RAND()</f>
        <v>0.498506345223285</v>
      </c>
      <c r="AW15" s="17" t="n">
        <f aca="true">RAND()</f>
        <v>0.350682797787153</v>
      </c>
      <c r="AX15" s="17" t="n">
        <f aca="true">RAND()</f>
        <v>0.695976268326798</v>
      </c>
      <c r="AY15" s="17" t="n">
        <f aca="true">RAND()</f>
        <v>0.17754385817935</v>
      </c>
      <c r="AZ15" s="17" t="n">
        <f aca="true">RAND()</f>
        <v>0.885153811904658</v>
      </c>
      <c r="BB15" s="19" t="n">
        <f aca="false">PERCENTILE($AT$14:$AT$1013,0.01)+(PERCENTILE($AT$14:$AT$1013,0.99)-PERCENTILE($AT$14:$AT$1013,0.01))*1/20</f>
        <v>-2479453.12844705</v>
      </c>
      <c r="BC15" s="17" t="n">
        <f aca="false">COUNTIF($AT$14:$AT$1013,"&lt;="&amp;BB15)</f>
        <v>21</v>
      </c>
      <c r="BD15" s="12" t="n">
        <f aca="false">COUNTIF($AT$14:$AT$1013,"&lt;="&amp;BB15)/COUNT($AT$14:$AT$1013)</f>
        <v>0.021</v>
      </c>
    </row>
    <row r="16" customFormat="false" ht="15" hidden="false" customHeight="false" outlineLevel="0" collapsed="false">
      <c r="A16" s="7" t="s">
        <v>74</v>
      </c>
      <c r="B16" s="10" t="s">
        <v>75</v>
      </c>
      <c r="C16" s="5" t="s">
        <v>76</v>
      </c>
      <c r="AK16" s="0" t="n">
        <v>3</v>
      </c>
      <c r="AL16" s="17" t="n">
        <f aca="false">IFERROR(IF(AU16&lt;($AM$6-$AL$6)/($AN$6-$AL$6),$AL$6+SQRT(AU16*($AN$6-$AL$6)*($AM$6-$AL$6)),$AN$6-SQRT((1-AU16)*($AN$6-$AL$6)*($AN$6-$AM$6))),$AM$6)</f>
        <v>3.09006078173208</v>
      </c>
      <c r="AM16" s="17" t="n">
        <f aca="false">IFERROR(IF(AV16&lt;($AM$7-$AL$7)/($AN$7-$AL$7),$AL$7+SQRT(AV16*($AN$7-$AL$7)*($AM$7-$AL$7)),$AN$7-SQRT((1-AV16)*($AN$7-$AL$7)*($AN$7-$AM$7))),$AM$7)</f>
        <v>0.859009871776107</v>
      </c>
      <c r="AN16" s="17" t="n">
        <f aca="false">IFERROR(IF(AW16&lt;($AM$8-$AL$8)/($AN$8-$AL$8),$AL$8+SQRT(AW16*($AN$8-$AL$8)*($AM$8-$AL$8)),$AN$8-SQRT((1-AW16)*($AN$8-$AL$8)*($AN$8-$AM$8))),$AM$8)</f>
        <v>1.06043153985157</v>
      </c>
      <c r="AO16" s="17" t="n">
        <f aca="false">IFERROR(IF(AX16&lt;($AM$9-$AL$9)/($AN$9-$AL$9),$AL$9+SQRT(AX16*($AN$9-$AL$9)*($AM$9-$AL$9)),$AN$9-SQRT((1-AX16)*($AN$9-$AL$9)*($AN$9-$AM$9))),$AM$9)</f>
        <v>0.926716540756722</v>
      </c>
      <c r="AP16" s="17" t="n">
        <f aca="false">IFERROR(IF(AY16&lt;($AM$10-$AL$10)/($AN$10-$AL$10),$AL$10+SQRT(AY16*($AN$10-$AL$10)*($AM$10-$AL$10)),$AN$10-SQRT((1-AY16)*($AN$10-$AL$10)*($AN$10-$AM$10))),$AM$10)</f>
        <v>0.852561334624952</v>
      </c>
      <c r="AQ16" s="17" t="n">
        <f aca="false">IFERROR(IF(AZ16&lt;($AM$11-$AL$11)/($AN$11-$AL$11),$AL$11+SQRT(AZ16*($AN$11-$AL$11)*($AM$11-$AL$11)),$AN$11-SQRT((1-AZ16)*($AN$11-$AL$11)*($AN$11-$AM$11))),$AM$11)</f>
        <v>0.887545714610078</v>
      </c>
      <c r="AR16" s="17" t="n">
        <f aca="false">SUMPRODUCT((B24:B31&lt;=$B$6)*(C24:C31*AM16+D24:D31*AO16*$B$8*AQ16)/(1+AL16/100)^B24:B31)+C32*AM16*AP16/(1+AL16/100)^$B$6</f>
        <v>7530042.7202753</v>
      </c>
      <c r="AS16" s="17" t="n">
        <f aca="false">SUMPRODUCT((K24:K26&lt;=$B$6)*(L24:L26*AN16+M24:M26*AO16*$B$8*AQ16)/(1+AL16/100)^K24:K26)+L27*AN16*AP16/(1+AL16/100)^$B$6</f>
        <v>8631968.41193295</v>
      </c>
      <c r="AT16" s="17" t="n">
        <f aca="false">AS16-AR16</f>
        <v>1101925.69165765</v>
      </c>
      <c r="AU16" s="17" t="n">
        <f aca="true">RAND()</f>
        <v>0.235618765472521</v>
      </c>
      <c r="AV16" s="17" t="n">
        <f aca="true">RAND()</f>
        <v>0.038690721855917</v>
      </c>
      <c r="AW16" s="17" t="n">
        <f aca="true">RAND()</f>
        <v>0.680567101484037</v>
      </c>
      <c r="AX16" s="17" t="n">
        <f aca="true">RAND()</f>
        <v>0.242782674873844</v>
      </c>
      <c r="AY16" s="17" t="n">
        <f aca="true">RAND()</f>
        <v>0.49719797869011</v>
      </c>
      <c r="AZ16" s="17" t="n">
        <f aca="true">RAND()</f>
        <v>0.948383811009967</v>
      </c>
      <c r="BB16" s="19" t="n">
        <f aca="false">PERCENTILE($AT$14:$AT$1013,0.01)+(PERCENTILE($AT$14:$AT$1013,0.99)-PERCENTILE($AT$14:$AT$1013,0.01))*2/20</f>
        <v>-2218809.55187175</v>
      </c>
      <c r="BC16" s="17" t="n">
        <f aca="false">COUNTIF($AT$14:$AT$1013,"&lt;="&amp;BB16)-COUNTIF($AT$14:$AT$1013,"&lt;="&amp;BB15)</f>
        <v>13</v>
      </c>
      <c r="BD16" s="12" t="n">
        <f aca="false">COUNTIF($AT$14:$AT$1013,"&lt;="&amp;BB16)/COUNT($AT$14:$AT$1013)</f>
        <v>0.034</v>
      </c>
    </row>
    <row r="17" customFormat="false" ht="15" hidden="false" customHeight="false" outlineLevel="0" collapsed="false">
      <c r="A17" s="7" t="s">
        <v>77</v>
      </c>
      <c r="B17" s="18" t="n">
        <v>0.25</v>
      </c>
      <c r="C17" s="5" t="s">
        <v>78</v>
      </c>
      <c r="AK17" s="0" t="n">
        <v>4</v>
      </c>
      <c r="AL17" s="17" t="n">
        <f aca="false">IFERROR(IF(AU17&lt;($AM$6-$AL$6)/($AN$6-$AL$6),$AL$6+SQRT(AU17*($AN$6-$AL$6)*($AM$6-$AL$6)),$AN$6-SQRT((1-AU17)*($AN$6-$AL$6)*($AN$6-$AM$6))),$AM$6)</f>
        <v>4.77145306007027</v>
      </c>
      <c r="AM17" s="17" t="n">
        <f aca="false">IFERROR(IF(AV17&lt;($AM$7-$AL$7)/($AN$7-$AL$7),$AL$7+SQRT(AV17*($AN$7-$AL$7)*($AM$7-$AL$7)),$AN$7-SQRT((1-AV17)*($AN$7-$AL$7)*($AN$7-$AM$7))),$AM$7)</f>
        <v>1.04003072646745</v>
      </c>
      <c r="AN17" s="17" t="n">
        <f aca="false">IFERROR(IF(AW17&lt;($AM$8-$AL$8)/($AN$8-$AL$8),$AL$8+SQRT(AW17*($AN$8-$AL$8)*($AM$8-$AL$8)),$AN$8-SQRT((1-AW17)*($AN$8-$AL$8)*($AN$8-$AM$8))),$AM$8)</f>
        <v>1.00159935221473</v>
      </c>
      <c r="AO17" s="17" t="n">
        <f aca="false">IFERROR(IF(AX17&lt;($AM$9-$AL$9)/($AN$9-$AL$9),$AL$9+SQRT(AX17*($AN$9-$AL$9)*($AM$9-$AL$9)),$AN$9-SQRT((1-AX17)*($AN$9-$AL$9)*($AN$9-$AM$9))),$AM$9)</f>
        <v>0.993538896047334</v>
      </c>
      <c r="AP17" s="17" t="n">
        <f aca="false">IFERROR(IF(AY17&lt;($AM$10-$AL$10)/($AN$10-$AL$10),$AL$10+SQRT(AY17*($AN$10-$AL$10)*($AM$10-$AL$10)),$AN$10-SQRT((1-AY17)*($AN$10-$AL$10)*($AN$10-$AM$10))),$AM$10)</f>
        <v>0.967683755205453</v>
      </c>
      <c r="AQ17" s="17" t="n">
        <f aca="false">IFERROR(IF(AZ17&lt;($AM$11-$AL$11)/($AN$11-$AL$11),$AL$11+SQRT(AZ17*($AN$11-$AL$11)*($AM$11-$AL$11)),$AN$11-SQRT((1-AZ17)*($AN$11-$AL$11)*($AN$11-$AM$11))),$AM$11)</f>
        <v>0.679673939109</v>
      </c>
      <c r="AR17" s="17" t="n">
        <f aca="false">SUMPRODUCT((B24:B31&lt;=$B$6)*(C24:C31*AM17+D24:D31*AO17*$B$8*AQ17)/(1+AL17/100)^B24:B31)+C32*AM17*AP17/(1+AL17/100)^$B$6</f>
        <v>8245917.23201091</v>
      </c>
      <c r="AS17" s="17" t="n">
        <f aca="false">SUMPRODUCT((K24:K26&lt;=$B$6)*(L24:L26*AN17+M24:M26*AO17*$B$8*AQ17)/(1+AL17/100)^K24:K26)+L27*AN17*AP17/(1+AL17/100)^$B$6</f>
        <v>8221562.65637035</v>
      </c>
      <c r="AT17" s="17" t="n">
        <f aca="false">AS17-AR17</f>
        <v>-24354.5756405564</v>
      </c>
      <c r="AU17" s="17" t="n">
        <f aca="true">RAND()</f>
        <v>0.751678926826492</v>
      </c>
      <c r="AV17" s="17" t="n">
        <f aca="true">RAND()</f>
        <v>0.608114703753008</v>
      </c>
      <c r="AW17" s="17" t="n">
        <f aca="true">RAND()</f>
        <v>0.451529939376516</v>
      </c>
      <c r="AX17" s="17" t="n">
        <f aca="true">RAND()</f>
        <v>0.324774189215494</v>
      </c>
      <c r="AY17" s="17" t="n">
        <f aca="true">RAND()</f>
        <v>0.874912379532295</v>
      </c>
      <c r="AZ17" s="17" t="n">
        <f aca="true">RAND()</f>
        <v>0.581188631485939</v>
      </c>
      <c r="BB17" s="19" t="n">
        <f aca="false">PERCENTILE($AT$14:$AT$1013,0.01)+(PERCENTILE($AT$14:$AT$1013,0.99)-PERCENTILE($AT$14:$AT$1013,0.01))*3/20</f>
        <v>-1958165.97529645</v>
      </c>
      <c r="BC17" s="17" t="n">
        <f aca="false">COUNTIF($AT$14:$AT$1013,"&lt;="&amp;BB17)-COUNTIF($AT$14:$AT$1013,"&lt;="&amp;BB16)</f>
        <v>29</v>
      </c>
      <c r="BD17" s="12" t="n">
        <f aca="false">COUNTIF($AT$14:$AT$1013,"&lt;="&amp;BB17)/COUNT($AT$14:$AT$1013)</f>
        <v>0.063</v>
      </c>
    </row>
    <row r="18" customFormat="false" ht="15" hidden="false" customHeight="false" outlineLevel="0" collapsed="false">
      <c r="A18" s="7" t="s">
        <v>79</v>
      </c>
      <c r="B18" s="10" t="s">
        <v>80</v>
      </c>
      <c r="C18" s="5" t="s">
        <v>81</v>
      </c>
      <c r="AK18" s="0" t="n">
        <v>5</v>
      </c>
      <c r="AL18" s="17" t="n">
        <f aca="false">IFERROR(IF(AU18&lt;($AM$6-$AL$6)/($AN$6-$AL$6),$AL$6+SQRT(AU18*($AN$6-$AL$6)*($AM$6-$AL$6)),$AN$6-SQRT((1-AU18)*($AN$6-$AL$6)*($AN$6-$AM$6))),$AM$6)</f>
        <v>4.62668291685031</v>
      </c>
      <c r="AM18" s="17" t="n">
        <f aca="false">IFERROR(IF(AV18&lt;($AM$7-$AL$7)/($AN$7-$AL$7),$AL$7+SQRT(AV18*($AN$7-$AL$7)*($AM$7-$AL$7)),$AN$7-SQRT((1-AV18)*($AN$7-$AL$7)*($AN$7-$AM$7))),$AM$7)</f>
        <v>0.867585384495369</v>
      </c>
      <c r="AN18" s="17" t="n">
        <f aca="false">IFERROR(IF(AW18&lt;($AM$8-$AL$8)/($AN$8-$AL$8),$AL$8+SQRT(AW18*($AN$8-$AL$8)*($AM$8-$AL$8)),$AN$8-SQRT((1-AW18)*($AN$8-$AL$8)*($AN$8-$AM$8))),$AM$8)</f>
        <v>0.966629318985702</v>
      </c>
      <c r="AO18" s="17" t="n">
        <f aca="false">IFERROR(IF(AX18&lt;($AM$9-$AL$9)/($AN$9-$AL$9),$AL$9+SQRT(AX18*($AN$9-$AL$9)*($AM$9-$AL$9)),$AN$9-SQRT((1-AX18)*($AN$9-$AL$9)*($AN$9-$AM$9))),$AM$9)</f>
        <v>0.663012302161119</v>
      </c>
      <c r="AP18" s="17" t="n">
        <f aca="false">IFERROR(IF(AY18&lt;($AM$10-$AL$10)/($AN$10-$AL$10),$AL$10+SQRT(AY18*($AN$10-$AL$10)*($AM$10-$AL$10)),$AN$10-SQRT((1-AY18)*($AN$10-$AL$10)*($AN$10-$AM$10))),$AM$10)</f>
        <v>0.935759694433438</v>
      </c>
      <c r="AQ18" s="17" t="n">
        <f aca="false">IFERROR(IF(AZ18&lt;($AM$11-$AL$11)/($AN$11-$AL$11),$AL$11+SQRT(AZ18*($AN$11-$AL$11)*($AM$11-$AL$11)),$AN$11-SQRT((1-AZ18)*($AN$11-$AL$11)*($AN$11-$AM$11))),$AM$11)</f>
        <v>0.470889874687297</v>
      </c>
      <c r="AR18" s="17" t="n">
        <f aca="false">SUMPRODUCT((B24:B31&lt;=$B$6)*(C24:C31*AM18+D24:D31*AO18*$B$8*AQ18)/(1+AL18/100)^B24:B31)+C32*AM18*AP18/(1+AL18/100)^$B$6</f>
        <v>6865513.5165458</v>
      </c>
      <c r="AS18" s="17" t="n">
        <f aca="false">SUMPRODUCT((K24:K26&lt;=$B$6)*(L24:L26*AN18+M24:M26*AO18*$B$8*AQ18)/(1+AL18/100)^K24:K26)+L27*AN18*AP18/(1+AL18/100)^$B$6</f>
        <v>7912690.22196525</v>
      </c>
      <c r="AT18" s="17" t="n">
        <f aca="false">AS18-AR18</f>
        <v>1047176.70541944</v>
      </c>
      <c r="AU18" s="17" t="n">
        <f aca="true">RAND()</f>
        <v>0.718368301141492</v>
      </c>
      <c r="AV18" s="17" t="n">
        <f aca="true">RAND()</f>
        <v>0.050753157748742</v>
      </c>
      <c r="AW18" s="17" t="n">
        <f aca="true">RAND()</f>
        <v>0.308503666062652</v>
      </c>
      <c r="AX18" s="17" t="n">
        <f aca="true">RAND()</f>
        <v>0.0354306808744908</v>
      </c>
      <c r="AY18" s="17" t="n">
        <f aca="true">RAND()</f>
        <v>0.759546045170891</v>
      </c>
      <c r="AZ18" s="17" t="n">
        <f aca="true">RAND()</f>
        <v>0.119197343961797</v>
      </c>
      <c r="BB18" s="19" t="n">
        <f aca="false">PERCENTILE($AT$14:$AT$1013,0.01)+(PERCENTILE($AT$14:$AT$1013,0.99)-PERCENTILE($AT$14:$AT$1013,0.01))*4/20</f>
        <v>-1697522.39872115</v>
      </c>
      <c r="BC18" s="17" t="n">
        <f aca="false">COUNTIF($AT$14:$AT$1013,"&lt;="&amp;BB18)-COUNTIF($AT$14:$AT$1013,"&lt;="&amp;BB17)</f>
        <v>24</v>
      </c>
      <c r="BD18" s="12" t="n">
        <f aca="false">COUNTIF($AT$14:$AT$1013,"&lt;="&amp;BB18)/COUNT($AT$14:$AT$1013)</f>
        <v>0.087</v>
      </c>
    </row>
    <row r="19" customFormat="false" ht="15" hidden="false" customHeight="false" outlineLevel="0" collapsed="false">
      <c r="AK19" s="0" t="n">
        <v>6</v>
      </c>
      <c r="AL19" s="0" t="n">
        <f aca="false">IFERROR(IF(AU19&lt;($AM$6-$AL$6)/($AN$6-$AL$6),$AL$6+SQRT(AU19*($AN$6-$AL$6)*($AM$6-$AL$6)),$AN$6-SQRT((1-AU19)*($AN$6-$AL$6)*($AN$6-$AM$6))),$AM$6)</f>
        <v>3.26160180739367</v>
      </c>
      <c r="AM19" s="0" t="n">
        <f aca="false">IFERROR(IF(AV19&lt;($AM$7-$AL$7)/($AN$7-$AL$7),$AL$7+SQRT(AV19*($AN$7-$AL$7)*($AM$7-$AL$7)),$AN$7-SQRT((1-AV19)*($AN$7-$AL$7)*($AN$7-$AM$7))),$AM$7)</f>
        <v>1.1249038297575</v>
      </c>
      <c r="AN19" s="0" t="n">
        <f aca="false">IFERROR(IF(AW19&lt;($AM$8-$AL$8)/($AN$8-$AL$8),$AL$8+SQRT(AW19*($AN$8-$AL$8)*($AM$8-$AL$8)),$AN$8-SQRT((1-AW19)*($AN$8-$AL$8)*($AN$8-$AM$8))),$AM$8)</f>
        <v>1.08577794587661</v>
      </c>
      <c r="AO19" s="0" t="n">
        <f aca="false">IFERROR(IF(AX19&lt;($AM$9-$AL$9)/($AN$9-$AL$9),$AL$9+SQRT(AX19*($AN$9-$AL$9)*($AM$9-$AL$9)),$AN$9-SQRT((1-AX19)*($AN$9-$AL$9)*($AN$9-$AM$9))),$AM$9)</f>
        <v>1.04048229307155</v>
      </c>
      <c r="AP19" s="0" t="n">
        <f aca="false">IFERROR(IF(AY19&lt;($AM$10-$AL$10)/($AN$10-$AL$10),$AL$10+SQRT(AY19*($AN$10-$AL$10)*($AM$10-$AL$10)),$AN$10-SQRT((1-AY19)*($AN$10-$AL$10)*($AN$10-$AM$10))),$AM$10)</f>
        <v>0.76833441257892</v>
      </c>
      <c r="AQ19" s="0" t="n">
        <f aca="false">IFERROR(IF(AZ19&lt;($AM$11-$AL$11)/($AN$11-$AL$11),$AL$11+SQRT(AZ19*($AN$11-$AL$11)*($AM$11-$AL$11)),$AN$11-SQRT((1-AZ19)*($AN$11-$AL$11)*($AN$11-$AM$11))),$AM$11)</f>
        <v>0.417693190770604</v>
      </c>
      <c r="AR19" s="0" t="n">
        <f aca="false">SUMPRODUCT((B24:B31&lt;=$B$6)*(C24:C31*AM19+D24:D31*AO19*$B$8*AQ19)/(1+AL19/100)^B24:B31)+C32*AM19*AP19/(1+AL19/100)^$B$6</f>
        <v>9578435.71114123</v>
      </c>
      <c r="AS19" s="0" t="n">
        <f aca="false">SUMPRODUCT((K24:K26&lt;=$B$6)*(L24:L26*AN19+M24:M26*AO19*$B$8*AQ19)/(1+AL19/100)^K24:K26)+L27*AN19*AP19/(1+AL19/100)^$B$6</f>
        <v>8886276.74044517</v>
      </c>
      <c r="AT19" s="0" t="n">
        <f aca="false">AS19-AR19</f>
        <v>-692158.970696054</v>
      </c>
      <c r="AU19" s="0" t="n">
        <f aca="true">RAND()</f>
        <v>0.301218947675887</v>
      </c>
      <c r="AV19" s="0" t="n">
        <f aca="true">RAND()</f>
        <v>0.860897317250307</v>
      </c>
      <c r="AW19" s="0" t="n">
        <f aca="true">RAND()</f>
        <v>0.760276595017735</v>
      </c>
      <c r="AX19" s="0" t="n">
        <f aca="true">RAND()</f>
        <v>0.386217180060506</v>
      </c>
      <c r="AY19" s="0" t="n">
        <f aca="true">RAND()</f>
        <v>0.288013427896297</v>
      </c>
      <c r="AZ19" s="0" t="n">
        <f aca="true">RAND()</f>
        <v>0.0565374985867989</v>
      </c>
      <c r="BB19" s="19" t="n">
        <f aca="false">PERCENTILE($AT$14:$AT$1013,0.01)+(PERCENTILE($AT$14:$AT$1013,0.99)-PERCENTILE($AT$14:$AT$1013,0.01))*5/20</f>
        <v>-1436878.82214585</v>
      </c>
      <c r="BC19" s="17" t="n">
        <f aca="false">COUNTIF($AT$14:$AT$1013,"&lt;="&amp;BB19)-COUNTIF($AT$14:$AT$1013,"&lt;="&amp;BB18)</f>
        <v>46</v>
      </c>
      <c r="BD19" s="12" t="n">
        <f aca="false">COUNTIF($AT$14:$AT$1013,"&lt;="&amp;BB19)/COUNT($AT$14:$AT$1013)</f>
        <v>0.133</v>
      </c>
    </row>
    <row r="20" customFormat="false" ht="15" hidden="false" customHeight="false" outlineLevel="0" collapsed="false">
      <c r="A20" s="5" t="s">
        <v>82</v>
      </c>
      <c r="AK20" s="0" t="n">
        <v>7</v>
      </c>
      <c r="AL20" s="17" t="n">
        <f aca="false">IFERROR(IF(AU20&lt;($AM$6-$AL$6)/($AN$6-$AL$6),$AL$6+SQRT(AU20*($AN$6-$AL$6)*($AM$6-$AL$6)),$AN$6-SQRT((1-AU20)*($AN$6-$AL$6)*($AN$6-$AM$6))),$AM$6)</f>
        <v>3.47787258772908</v>
      </c>
      <c r="AM20" s="17" t="n">
        <f aca="false">IFERROR(IF(AV20&lt;($AM$7-$AL$7)/($AN$7-$AL$7),$AL$7+SQRT(AV20*($AN$7-$AL$7)*($AM$7-$AL$7)),$AN$7-SQRT((1-AV20)*($AN$7-$AL$7)*($AN$7-$AM$7))),$AM$7)</f>
        <v>0.997399571668193</v>
      </c>
      <c r="AN20" s="17" t="n">
        <f aca="false">IFERROR(IF(AW20&lt;($AM$8-$AL$8)/($AN$8-$AL$8),$AL$8+SQRT(AW20*($AN$8-$AL$8)*($AM$8-$AL$8)),$AN$8-SQRT((1-AW20)*($AN$8-$AL$8)*($AN$8-$AM$8))),$AM$8)</f>
        <v>1.0423272662221</v>
      </c>
      <c r="AO20" s="17" t="n">
        <f aca="false">IFERROR(IF(AX20&lt;($AM$9-$AL$9)/($AN$9-$AL$9),$AL$9+SQRT(AX20*($AN$9-$AL$9)*($AM$9-$AL$9)),$AN$9-SQRT((1-AX20)*($AN$9-$AL$9)*($AN$9-$AM$9))),$AM$9)</f>
        <v>1.33347629678356</v>
      </c>
      <c r="AP20" s="17" t="n">
        <f aca="false">IFERROR(IF(AY20&lt;($AM$10-$AL$10)/($AN$10-$AL$10),$AL$10+SQRT(AY20*($AN$10-$AL$10)*($AM$10-$AL$10)),$AN$10-SQRT((1-AY20)*($AN$10-$AL$10)*($AN$10-$AM$10))),$AM$10)</f>
        <v>0.85403897508601</v>
      </c>
      <c r="AQ20" s="17" t="n">
        <f aca="false">IFERROR(IF(AZ20&lt;($AM$11-$AL$11)/($AN$11-$AL$11),$AL$11+SQRT(AZ20*($AN$11-$AL$11)*($AM$11-$AL$11)),$AN$11-SQRT((1-AZ20)*($AN$11-$AL$11)*($AN$11-$AM$11))),$AM$11)</f>
        <v>0.703413154592907</v>
      </c>
      <c r="AR20" s="17" t="n">
        <f aca="false">SUMPRODUCT((B24:B31&lt;=$B$6)*(C24:C31*AM20+D24:D31*AO20*$B$8*AQ20)/(1+AL20/100)^B24:B31)+C32*AM20*AP20/(1+AL20/100)^$B$6</f>
        <v>8543053.98824764</v>
      </c>
      <c r="AS20" s="17" t="n">
        <f aca="false">SUMPRODUCT((K24:K26&lt;=$B$6)*(L24:L26*AN20+M24:M26*AO20*$B$8*AQ20)/(1+AL20/100)^K24:K26)+L27*AN20*AP20/(1+AL20/100)^$B$6</f>
        <v>8537684.03780371</v>
      </c>
      <c r="AT20" s="17" t="n">
        <f aca="false">AS20-AR20</f>
        <v>-5369.95044393279</v>
      </c>
      <c r="AU20" s="17" t="n">
        <f aca="true">RAND()</f>
        <v>0.379730924586487</v>
      </c>
      <c r="AV20" s="17" t="n">
        <f aca="true">RAND()</f>
        <v>0.432962121053179</v>
      </c>
      <c r="AW20" s="17" t="n">
        <f aca="true">RAND()</f>
        <v>0.616640316846326</v>
      </c>
      <c r="AX20" s="17" t="n">
        <f aca="true">RAND()</f>
        <v>0.703830768700432</v>
      </c>
      <c r="AY20" s="17" t="n">
        <f aca="true">RAND()</f>
        <v>0.501374383519809</v>
      </c>
      <c r="AZ20" s="17" t="n">
        <f aca="true">RAND()</f>
        <v>0.640964257679466</v>
      </c>
      <c r="BB20" s="19" t="n">
        <f aca="false">PERCENTILE($AT$14:$AT$1013,0.01)+(PERCENTILE($AT$14:$AT$1013,0.99)-PERCENTILE($AT$14:$AT$1013,0.01))*6/20</f>
        <v>-1176235.24557054</v>
      </c>
      <c r="BC20" s="17" t="n">
        <f aca="false">COUNTIF($AT$14:$AT$1013,"&lt;="&amp;BB20)-COUNTIF($AT$14:$AT$1013,"&lt;="&amp;BB19)</f>
        <v>63</v>
      </c>
      <c r="BD20" s="12" t="n">
        <f aca="false">COUNTIF($AT$14:$AT$1013,"&lt;="&amp;BB20)/COUNT($AT$14:$AT$1013)</f>
        <v>0.196</v>
      </c>
    </row>
    <row r="21" customFormat="false" ht="15" hidden="false" customHeight="false" outlineLevel="0" collapsed="false">
      <c r="AK21" s="0" t="n">
        <v>8</v>
      </c>
      <c r="AL21" s="0" t="n">
        <f aca="false">IFERROR(IF(AU21&lt;($AM$6-$AL$6)/($AN$6-$AL$6),$AL$6+SQRT(AU21*($AN$6-$AL$6)*($AM$6-$AL$6)),$AN$6-SQRT((1-AU21)*($AN$6-$AL$6)*($AN$6-$AM$6))),$AM$6)</f>
        <v>2.58558177560164</v>
      </c>
      <c r="AM21" s="0" t="n">
        <f aca="false">IFERROR(IF(AV21&lt;($AM$7-$AL$7)/($AN$7-$AL$7),$AL$7+SQRT(AV21*($AN$7-$AL$7)*($AM$7-$AL$7)),$AN$7-SQRT((1-AV21)*($AN$7-$AL$7)*($AN$7-$AM$7))),$AM$7)</f>
        <v>0.915882370838197</v>
      </c>
      <c r="AN21" s="0" t="n">
        <f aca="false">IFERROR(IF(AW21&lt;($AM$8-$AL$8)/($AN$8-$AL$8),$AL$8+SQRT(AW21*($AN$8-$AL$8)*($AM$8-$AL$8)),$AN$8-SQRT((1-AW21)*($AN$8-$AL$8)*($AN$8-$AM$8))),$AM$8)</f>
        <v>0.990891267138139</v>
      </c>
      <c r="AO21" s="0" t="n">
        <f aca="false">IFERROR(IF(AX21&lt;($AM$9-$AL$9)/($AN$9-$AL$9),$AL$9+SQRT(AX21*($AN$9-$AL$9)*($AM$9-$AL$9)),$AN$9-SQRT((1-AX21)*($AN$9-$AL$9)*($AN$9-$AM$9))),$AM$9)</f>
        <v>0.998928155871518</v>
      </c>
      <c r="AP21" s="0" t="n">
        <f aca="false">IFERROR(IF(AY21&lt;($AM$10-$AL$10)/($AN$10-$AL$10),$AL$10+SQRT(AY21*($AN$10-$AL$10)*($AM$10-$AL$10)),$AN$10-SQRT((1-AY21)*($AN$10-$AL$10)*($AN$10-$AM$10))),$AM$10)</f>
        <v>0.89825208799896</v>
      </c>
      <c r="AQ21" s="0" t="n">
        <f aca="false">IFERROR(IF(AZ21&lt;($AM$11-$AL$11)/($AN$11-$AL$11),$AL$11+SQRT(AZ21*($AN$11-$AL$11)*($AM$11-$AL$11)),$AN$11-SQRT((1-AZ21)*($AN$11-$AL$11)*($AN$11-$AM$11))),$AM$11)</f>
        <v>0.75158123671642</v>
      </c>
      <c r="AR21" s="0" t="n">
        <f aca="false">SUMPRODUCT((B24:B31&lt;=$B$6)*(C24:C31*AM21+D24:D31*AO21*$B$8*AQ21)/(1+AL21/100)^B24:B31)+C32*AM21*AP21/(1+AL21/100)^$B$6</f>
        <v>8234454.69087523</v>
      </c>
      <c r="AS21" s="0" t="n">
        <f aca="false">SUMPRODUCT((K24:K26&lt;=$B$6)*(L24:L26*AN21+M24:M26*AO21*$B$8*AQ21)/(1+AL21/100)^K24:K26)+L27*AN21*AP21/(1+AL21/100)^$B$6</f>
        <v>7960379.18020283</v>
      </c>
      <c r="AT21" s="0" t="n">
        <f aca="false">AS21-AR21</f>
        <v>-274075.5106724</v>
      </c>
      <c r="AU21" s="0" t="n">
        <f aca="true">RAND()</f>
        <v>0.068581203183355</v>
      </c>
      <c r="AV21" s="0" t="n">
        <f aca="true">RAND()</f>
        <v>0.149208043012015</v>
      </c>
      <c r="AW21" s="0" t="n">
        <f aca="true">RAND()</f>
        <v>0.404883065217824</v>
      </c>
      <c r="AX21" s="0" t="n">
        <f aca="true">RAND()</f>
        <v>0.331905739628472</v>
      </c>
      <c r="AY21" s="0" t="n">
        <f aca="true">RAND()</f>
        <v>0.634418902382124</v>
      </c>
      <c r="AZ21" s="0" t="n">
        <f aca="true">RAND()</f>
        <v>0.748114767545536</v>
      </c>
      <c r="BB21" s="19" t="n">
        <f aca="false">PERCENTILE($AT$14:$AT$1013,0.01)+(PERCENTILE($AT$14:$AT$1013,0.99)-PERCENTILE($AT$14:$AT$1013,0.01))*7/20</f>
        <v>-915591.668995242</v>
      </c>
      <c r="BC21" s="17" t="n">
        <f aca="false">COUNTIF($AT$14:$AT$1013,"&lt;="&amp;BB21)-COUNTIF($AT$14:$AT$1013,"&lt;="&amp;BB20)</f>
        <v>66</v>
      </c>
      <c r="BD21" s="12" t="n">
        <f aca="false">COUNTIF($AT$14:$AT$1013,"&lt;="&amp;BB21)/COUNT($AT$14:$AT$1013)</f>
        <v>0.262</v>
      </c>
    </row>
    <row r="22" customFormat="false" ht="15" hidden="false" customHeight="false" outlineLevel="0" collapsed="false">
      <c r="A22" s="9" t="s">
        <v>83</v>
      </c>
      <c r="J22" s="9" t="s">
        <v>84</v>
      </c>
      <c r="AK22" s="0" t="n">
        <v>9</v>
      </c>
      <c r="AL22" s="17" t="n">
        <f aca="false">IFERROR(IF(AU22&lt;($AM$6-$AL$6)/($AN$6-$AL$6),$AL$6+SQRT(AU22*($AN$6-$AL$6)*($AM$6-$AL$6)),$AN$6-SQRT((1-AU22)*($AN$6-$AL$6)*($AN$6-$AM$6))),$AM$6)</f>
        <v>3.62918349764191</v>
      </c>
      <c r="AM22" s="17" t="n">
        <f aca="false">IFERROR(IF(AV22&lt;($AM$7-$AL$7)/($AN$7-$AL$7),$AL$7+SQRT(AV22*($AN$7-$AL$7)*($AM$7-$AL$7)),$AN$7-SQRT((1-AV22)*($AN$7-$AL$7)*($AN$7-$AM$7))),$AM$7)</f>
        <v>1.10334435644662</v>
      </c>
      <c r="AN22" s="17" t="n">
        <f aca="false">IFERROR(IF(AW22&lt;($AM$8-$AL$8)/($AN$8-$AL$8),$AL$8+SQRT(AW22*($AN$8-$AL$8)*($AM$8-$AL$8)),$AN$8-SQRT((1-AW22)*($AN$8-$AL$8)*($AN$8-$AM$8))),$AM$8)</f>
        <v>1.14246928387327</v>
      </c>
      <c r="AO22" s="17" t="n">
        <f aca="false">IFERROR(IF(AX22&lt;($AM$9-$AL$9)/($AN$9-$AL$9),$AL$9+SQRT(AX22*($AN$9-$AL$9)*($AM$9-$AL$9)),$AN$9-SQRT((1-AX22)*($AN$9-$AL$9)*($AN$9-$AM$9))),$AM$9)</f>
        <v>0.605250211505902</v>
      </c>
      <c r="AP22" s="17" t="n">
        <f aca="false">IFERROR(IF(AY22&lt;($AM$10-$AL$10)/($AN$10-$AL$10),$AL$10+SQRT(AY22*($AN$10-$AL$10)*($AM$10-$AL$10)),$AN$10-SQRT((1-AY22)*($AN$10-$AL$10)*($AN$10-$AM$10))),$AM$10)</f>
        <v>0.850068150774389</v>
      </c>
      <c r="AQ22" s="17" t="n">
        <f aca="false">IFERROR(IF(AZ22&lt;($AM$11-$AL$11)/($AN$11-$AL$11),$AL$11+SQRT(AZ22*($AN$11-$AL$11)*($AM$11-$AL$11)),$AN$11-SQRT((1-AZ22)*($AN$11-$AL$11)*($AN$11-$AM$11))),$AM$11)</f>
        <v>0.614382597123333</v>
      </c>
      <c r="AR22" s="17" t="n">
        <f aca="false">SUMPRODUCT((B24:B31&lt;=$B$6)*(C24:C31*AM22+D24:D31*AO22*$B$8*AQ22)/(1+AL22/100)^B24:B31)+C32*AM22*AP22/(1+AL22/100)^$B$6</f>
        <v>9180935.46675945</v>
      </c>
      <c r="AS22" s="17" t="n">
        <f aca="false">SUMPRODUCT((K24:K26&lt;=$B$6)*(L24:L26*AN22+M24:M26*AO22*$B$8*AQ22)/(1+AL22/100)^K24:K26)+L27*AN22*AP22/(1+AL22/100)^$B$6</f>
        <v>9310138.91968274</v>
      </c>
      <c r="AT22" s="17" t="n">
        <f aca="false">AS22-AR22</f>
        <v>129203.452923294</v>
      </c>
      <c r="AU22" s="17" t="n">
        <f aca="true">RAND()</f>
        <v>0.431879805371519</v>
      </c>
      <c r="AV22" s="17" t="n">
        <f aca="true">RAND()</f>
        <v>0.808818864123953</v>
      </c>
      <c r="AW22" s="17" t="n">
        <f aca="true">RAND()</f>
        <v>0.897219067460208</v>
      </c>
      <c r="AX22" s="17" t="n">
        <f aca="true">RAND()</f>
        <v>0.0147701426960495</v>
      </c>
      <c r="AY22" s="17" t="n">
        <f aca="true">RAND()</f>
        <v>0.4901908407464</v>
      </c>
      <c r="AZ22" s="17" t="n">
        <f aca="true">RAND()</f>
        <v>0.403413948465355</v>
      </c>
      <c r="BB22" s="19" t="n">
        <f aca="false">PERCENTILE($AT$14:$AT$1013,0.01)+(PERCENTILE($AT$14:$AT$1013,0.99)-PERCENTILE($AT$14:$AT$1013,0.01))*8/20</f>
        <v>-654948.092419941</v>
      </c>
      <c r="BC22" s="17" t="n">
        <f aca="false">COUNTIF($AT$14:$AT$1013,"&lt;="&amp;BB22)-COUNTIF($AT$14:$AT$1013,"&lt;="&amp;BB21)</f>
        <v>67</v>
      </c>
      <c r="BD22" s="12" t="n">
        <f aca="false">COUNTIF($AT$14:$AT$1013,"&lt;="&amp;BB22)/COUNT($AT$14:$AT$1013)</f>
        <v>0.329</v>
      </c>
    </row>
    <row r="23" customFormat="false" ht="23.85" hidden="false" customHeight="false" outlineLevel="0" collapsed="false">
      <c r="A23" s="20" t="s">
        <v>85</v>
      </c>
      <c r="B23" s="20" t="s">
        <v>86</v>
      </c>
      <c r="C23" s="20" t="s">
        <v>87</v>
      </c>
      <c r="D23" s="20" t="s">
        <v>88</v>
      </c>
      <c r="E23" s="20" t="s">
        <v>89</v>
      </c>
      <c r="F23" s="20" t="s">
        <v>90</v>
      </c>
      <c r="G23" s="20" t="s">
        <v>91</v>
      </c>
      <c r="J23" s="21" t="s">
        <v>85</v>
      </c>
      <c r="K23" s="21" t="s">
        <v>86</v>
      </c>
      <c r="L23" s="21" t="s">
        <v>87</v>
      </c>
      <c r="M23" s="21" t="s">
        <v>88</v>
      </c>
      <c r="N23" s="21" t="s">
        <v>89</v>
      </c>
      <c r="O23" s="21" t="s">
        <v>90</v>
      </c>
      <c r="P23" s="21" t="s">
        <v>91</v>
      </c>
      <c r="AK23" s="0" t="n">
        <v>10</v>
      </c>
      <c r="AL23" s="17" t="n">
        <f aca="false">IFERROR(IF(AU23&lt;($AM$6-$AL$6)/($AN$6-$AL$6),$AL$6+SQRT(AU23*($AN$6-$AL$6)*($AM$6-$AL$6)),$AN$6-SQRT((1-AU23)*($AN$6-$AL$6)*($AN$6-$AM$6))),$AM$6)</f>
        <v>4.21384496311319</v>
      </c>
      <c r="AM23" s="17" t="n">
        <f aca="false">IFERROR(IF(AV23&lt;($AM$7-$AL$7)/($AN$7-$AL$7),$AL$7+SQRT(AV23*($AN$7-$AL$7)*($AM$7-$AL$7)),$AN$7-SQRT((1-AV23)*($AN$7-$AL$7)*($AN$7-$AM$7))),$AM$7)</f>
        <v>0.834967018322975</v>
      </c>
      <c r="AN23" s="17" t="n">
        <f aca="false">IFERROR(IF(AW23&lt;($AM$8-$AL$8)/($AN$8-$AL$8),$AL$8+SQRT(AW23*($AN$8-$AL$8)*($AM$8-$AL$8)),$AN$8-SQRT((1-AW23)*($AN$8-$AL$8)*($AN$8-$AM$8))),$AM$8)</f>
        <v>0.887022357024737</v>
      </c>
      <c r="AO23" s="17" t="n">
        <f aca="false">IFERROR(IF(AX23&lt;($AM$9-$AL$9)/($AN$9-$AL$9),$AL$9+SQRT(AX23*($AN$9-$AL$9)*($AM$9-$AL$9)),$AN$9-SQRT((1-AX23)*($AN$9-$AL$9)*($AN$9-$AM$9))),$AM$9)</f>
        <v>1.03999480484171</v>
      </c>
      <c r="AP23" s="17" t="n">
        <f aca="false">IFERROR(IF(AY23&lt;($AM$10-$AL$10)/($AN$10-$AL$10),$AL$10+SQRT(AY23*($AN$10-$AL$10)*($AM$10-$AL$10)),$AN$10-SQRT((1-AY23)*($AN$10-$AL$10)*($AN$10-$AM$10))),$AM$10)</f>
        <v>0.975252351997583</v>
      </c>
      <c r="AQ23" s="17" t="n">
        <f aca="false">IFERROR(IF(AZ23&lt;($AM$11-$AL$11)/($AN$11-$AL$11),$AL$11+SQRT(AZ23*($AN$11-$AL$11)*($AM$11-$AL$11)),$AN$11-SQRT((1-AZ23)*($AN$11-$AL$11)*($AN$11-$AM$11))),$AM$11)</f>
        <v>0.628082016166705</v>
      </c>
      <c r="AR23" s="17" t="n">
        <f aca="false">SUMPRODUCT((B24:B31&lt;=$B$6)*(C24:C31*AM23+D24:D31*AO23*$B$8*AQ23)/(1+AL23/100)^B24:B31)+C32*AM23*AP23/(1+AL23/100)^$B$6</f>
        <v>6830051.96212588</v>
      </c>
      <c r="AS23" s="17" t="n">
        <f aca="false">SUMPRODUCT((K24:K26&lt;=$B$6)*(L24:L26*AN23+M24:M26*AO23*$B$8*AQ23)/(1+AL23/100)^K24:K26)+L27*AN23*AP23/(1+AL23/100)^$B$6</f>
        <v>7239444.39306592</v>
      </c>
      <c r="AT23" s="17" t="n">
        <f aca="false">AS23-AR23</f>
        <v>409392.430940041</v>
      </c>
      <c r="AU23" s="17" t="n">
        <f aca="true">RAND()</f>
        <v>0.611867005521514</v>
      </c>
      <c r="AV23" s="17" t="n">
        <f aca="true">RAND()</f>
        <v>0.0135854707822139</v>
      </c>
      <c r="AW23" s="17" t="n">
        <f aca="true">RAND()</f>
        <v>0.0841432291348975</v>
      </c>
      <c r="AX23" s="17" t="n">
        <f aca="true">RAND()</f>
        <v>0.385593350179398</v>
      </c>
      <c r="AY23" s="17" t="n">
        <f aca="true">RAND()</f>
        <v>0.903459192316937</v>
      </c>
      <c r="AZ23" s="17" t="n">
        <f aca="true">RAND()</f>
        <v>0.439337997273511</v>
      </c>
      <c r="BB23" s="19" t="n">
        <f aca="false">PERCENTILE($AT$14:$AT$1013,0.01)+(PERCENTILE($AT$14:$AT$1013,0.99)-PERCENTILE($AT$14:$AT$1013,0.01))*9/20</f>
        <v>-394304.515844639</v>
      </c>
      <c r="BC23" s="17" t="n">
        <f aca="false">COUNTIF($AT$14:$AT$1013,"&lt;="&amp;BB23)-COUNTIF($AT$14:$AT$1013,"&lt;="&amp;BB22)</f>
        <v>63</v>
      </c>
      <c r="BD23" s="12" t="n">
        <f aca="false">COUNTIF($AT$14:$AT$1013,"&lt;="&amp;BB23)/COUNT($AT$14:$AT$1013)</f>
        <v>0.392</v>
      </c>
    </row>
    <row r="24" customFormat="false" ht="15" hidden="false" customHeight="false" outlineLevel="0" collapsed="false">
      <c r="A24" s="7" t="s">
        <v>92</v>
      </c>
      <c r="B24" s="7" t="n">
        <v>0</v>
      </c>
      <c r="C24" s="22" t="n">
        <v>5306576.53</v>
      </c>
      <c r="D24" s="10" t="n">
        <v>0</v>
      </c>
      <c r="E24" s="14" t="n">
        <f aca="false">C24*$B$11</f>
        <v>5306576.53</v>
      </c>
      <c r="F24" s="14" t="n">
        <f aca="false">D24*$B$10*$B$8*$B$9</f>
        <v>0</v>
      </c>
      <c r="G24" s="14" t="n">
        <f aca="false">IF(B24&gt;$B$6,0,(E24+F24)/(1+$B$5/100)^B24)</f>
        <v>5306576.53</v>
      </c>
      <c r="J24" s="7" t="s">
        <v>92</v>
      </c>
      <c r="K24" s="7" t="n">
        <v>0</v>
      </c>
      <c r="L24" s="22" t="n">
        <v>8410244.97</v>
      </c>
      <c r="M24" s="10" t="n">
        <v>0</v>
      </c>
      <c r="N24" s="14" t="n">
        <f aca="false">L24*$B$12</f>
        <v>8410244.97</v>
      </c>
      <c r="O24" s="14" t="n">
        <f aca="false">M24*$B$10*$B$8*$B$9</f>
        <v>0</v>
      </c>
      <c r="P24" s="14" t="n">
        <f aca="false">IF(K24&gt;$B$6,0,(N24+O24)/(1+$B$5/100)^K24)</f>
        <v>8410244.97</v>
      </c>
      <c r="AK24" s="0" t="n">
        <v>11</v>
      </c>
      <c r="AL24" s="17" t="n">
        <f aca="false">IFERROR(IF(AU24&lt;($AM$6-$AL$6)/($AN$6-$AL$6),$AL$6+SQRT(AU24*($AN$6-$AL$6)*($AM$6-$AL$6)),$AN$6-SQRT((1-AU24)*($AN$6-$AL$6)*($AN$6-$AM$6))),$AM$6)</f>
        <v>3.47948396426244</v>
      </c>
      <c r="AM24" s="17" t="n">
        <f aca="false">IFERROR(IF(AV24&lt;($AM$7-$AL$7)/($AN$7-$AL$7),$AL$7+SQRT(AV24*($AN$7-$AL$7)*($AM$7-$AL$7)),$AN$7-SQRT((1-AV24)*($AN$7-$AL$7)*($AN$7-$AM$7))),$AM$7)</f>
        <v>0.923781448409908</v>
      </c>
      <c r="AN24" s="17" t="n">
        <f aca="false">IFERROR(IF(AW24&lt;($AM$8-$AL$8)/($AN$8-$AL$8),$AL$8+SQRT(AW24*($AN$8-$AL$8)*($AM$8-$AL$8)),$AN$8-SQRT((1-AW24)*($AN$8-$AL$8)*($AN$8-$AM$8))),$AM$8)</f>
        <v>1.17957393296589</v>
      </c>
      <c r="AO24" s="17" t="n">
        <f aca="false">IFERROR(IF(AX24&lt;($AM$9-$AL$9)/($AN$9-$AL$9),$AL$9+SQRT(AX24*($AN$9-$AL$9)*($AM$9-$AL$9)),$AN$9-SQRT((1-AX24)*($AN$9-$AL$9)*($AN$9-$AM$9))),$AM$9)</f>
        <v>0.793526859621438</v>
      </c>
      <c r="AP24" s="17" t="n">
        <f aca="false">IFERROR(IF(AY24&lt;($AM$10-$AL$10)/($AN$10-$AL$10),$AL$10+SQRT(AY24*($AN$10-$AL$10)*($AM$10-$AL$10)),$AN$10-SQRT((1-AY24)*($AN$10-$AL$10)*($AN$10-$AM$10))),$AM$10)</f>
        <v>0.965627338604502</v>
      </c>
      <c r="AQ24" s="17" t="n">
        <f aca="false">IFERROR(IF(AZ24&lt;($AM$11-$AL$11)/($AN$11-$AL$11),$AL$11+SQRT(AZ24*($AN$11-$AL$11)*($AM$11-$AL$11)),$AN$11-SQRT((1-AZ24)*($AN$11-$AL$11)*($AN$11-$AM$11))),$AM$11)</f>
        <v>0.678965059740331</v>
      </c>
      <c r="AR24" s="17" t="n">
        <f aca="false">SUMPRODUCT((B24:B31&lt;=$B$6)*(C24:C31*AM24+D24:D31*AO24*$B$8*AQ24)/(1+AL24/100)^B24:B31)+C32*AM24*AP24/(1+AL24/100)^$B$6</f>
        <v>7804828.63097227</v>
      </c>
      <c r="AS24" s="17" t="n">
        <f aca="false">SUMPRODUCT((K24:K26&lt;=$B$6)*(L24:L26*AN24+M24:M26*AO24*$B$8*AQ24)/(1+AL24/100)^K24:K26)+L27*AN24*AP24/(1+AL24/100)^$B$6</f>
        <v>9508099.60018302</v>
      </c>
      <c r="AT24" s="17" t="n">
        <f aca="false">AS24-AR24</f>
        <v>1703270.96921075</v>
      </c>
      <c r="AU24" s="17" t="n">
        <f aca="true">RAND()</f>
        <v>0.380298342105736</v>
      </c>
      <c r="AV24" s="17" t="n">
        <f aca="true">RAND()</f>
        <v>0.170242744116163</v>
      </c>
      <c r="AW24" s="17" t="n">
        <f aca="true">RAND()</f>
        <v>0.955912614063178</v>
      </c>
      <c r="AX24" s="17" t="n">
        <f aca="true">RAND()</f>
        <v>0.114877356425631</v>
      </c>
      <c r="AY24" s="17" t="n">
        <f aca="true">RAND()</f>
        <v>0.867235273823645</v>
      </c>
      <c r="AZ24" s="17" t="n">
        <f aca="true">RAND()</f>
        <v>0.57933292707131</v>
      </c>
      <c r="BB24" s="19" t="n">
        <f aca="false">PERCENTILE($AT$14:$AT$1013,0.01)+(PERCENTILE($AT$14:$AT$1013,0.99)-PERCENTILE($AT$14:$AT$1013,0.01))*10/20</f>
        <v>-133660.939269337</v>
      </c>
      <c r="BC24" s="17" t="n">
        <f aca="false">COUNTIF($AT$14:$AT$1013,"&lt;="&amp;BB24)-COUNTIF($AT$14:$AT$1013,"&lt;="&amp;BB23)</f>
        <v>87</v>
      </c>
      <c r="BD24" s="12" t="n">
        <f aca="false">COUNTIF($AT$14:$AT$1013,"&lt;="&amp;BB24)/COUNT($AT$14:$AT$1013)</f>
        <v>0.479</v>
      </c>
    </row>
    <row r="25" customFormat="false" ht="15" hidden="false" customHeight="false" outlineLevel="0" collapsed="false">
      <c r="A25" s="7" t="s">
        <v>93</v>
      </c>
      <c r="B25" s="7" t="n">
        <v>4</v>
      </c>
      <c r="C25" s="22" t="n">
        <v>482829.92</v>
      </c>
      <c r="D25" s="10" t="n">
        <v>6</v>
      </c>
      <c r="E25" s="14" t="n">
        <f aca="false">C25*$B$11</f>
        <v>482829.92</v>
      </c>
      <c r="F25" s="14" t="n">
        <f aca="false">D25*$B$10*$B$8*$B$9</f>
        <v>53048.28</v>
      </c>
      <c r="G25" s="14" t="n">
        <f aca="false">IF(B25&gt;$B$6,0,(E25+F25)/(1+$B$5/100)^B25)</f>
        <v>476120.839960373</v>
      </c>
      <c r="J25" s="7" t="s">
        <v>93</v>
      </c>
      <c r="K25" s="7" t="n">
        <v>19</v>
      </c>
      <c r="L25" s="22" t="n">
        <v>306563.68</v>
      </c>
      <c r="M25" s="10" t="n">
        <v>9</v>
      </c>
      <c r="N25" s="14" t="n">
        <f aca="false">L25*$B$12</f>
        <v>306563.68</v>
      </c>
      <c r="O25" s="14" t="n">
        <f aca="false">M25*$B$10*$B$8*$B$9</f>
        <v>79572.42</v>
      </c>
      <c r="P25" s="14" t="n">
        <f aca="false">IF(K25&gt;$B$6,0,(N25+O25)/(1+$B$5/100)^K25)</f>
        <v>220208.022277652</v>
      </c>
      <c r="AK25" s="0" t="n">
        <v>12</v>
      </c>
      <c r="AL25" s="17" t="n">
        <f aca="false">IFERROR(IF(AU25&lt;($AM$6-$AL$6)/($AN$6-$AL$6),$AL$6+SQRT(AU25*($AN$6-$AL$6)*($AM$6-$AL$6)),$AN$6-SQRT((1-AU25)*($AN$6-$AL$6)*($AN$6-$AM$6))),$AM$6)</f>
        <v>3.01636407295161</v>
      </c>
      <c r="AM25" s="17" t="n">
        <f aca="false">IFERROR(IF(AV25&lt;($AM$7-$AL$7)/($AN$7-$AL$7),$AL$7+SQRT(AV25*($AN$7-$AL$7)*($AM$7-$AL$7)),$AN$7-SQRT((1-AV25)*($AN$7-$AL$7)*($AN$7-$AM$7))),$AM$7)</f>
        <v>1.07510424225966</v>
      </c>
      <c r="AN25" s="17" t="n">
        <f aca="false">IFERROR(IF(AW25&lt;($AM$8-$AL$8)/($AN$8-$AL$8),$AL$8+SQRT(AW25*($AN$8-$AL$8)*($AM$8-$AL$8)),$AN$8-SQRT((1-AW25)*($AN$8-$AL$8)*($AN$8-$AM$8))),$AM$8)</f>
        <v>0.986184897384672</v>
      </c>
      <c r="AO25" s="17" t="n">
        <f aca="false">IFERROR(IF(AX25&lt;($AM$9-$AL$9)/($AN$9-$AL$9),$AL$9+SQRT(AX25*($AN$9-$AL$9)*($AM$9-$AL$9)),$AN$9-SQRT((1-AX25)*($AN$9-$AL$9)*($AN$9-$AM$9))),$AM$9)</f>
        <v>1.58071396793505</v>
      </c>
      <c r="AP25" s="17" t="n">
        <f aca="false">IFERROR(IF(AY25&lt;($AM$10-$AL$10)/($AN$10-$AL$10),$AL$10+SQRT(AY25*($AN$10-$AL$10)*($AM$10-$AL$10)),$AN$10-SQRT((1-AY25)*($AN$10-$AL$10)*($AN$10-$AM$10))),$AM$10)</f>
        <v>0.902164319886767</v>
      </c>
      <c r="AQ25" s="17" t="n">
        <f aca="false">IFERROR(IF(AZ25&lt;($AM$11-$AL$11)/($AN$11-$AL$11),$AL$11+SQRT(AZ25*($AN$11-$AL$11)*($AM$11-$AL$11)),$AN$11-SQRT((1-AZ25)*($AN$11-$AL$11)*($AN$11-$AM$11))),$AM$11)</f>
        <v>0.585001920839571</v>
      </c>
      <c r="AR25" s="17" t="n">
        <f aca="false">SUMPRODUCT((B24:B31&lt;=$B$6)*(C24:C31*AM25+D24:D31*AO25*$B$8*AQ25)/(1+AL25/100)^B24:B31)+C32*AM25*AP25/(1+AL25/100)^$B$6</f>
        <v>9427030.0485289</v>
      </c>
      <c r="AS25" s="17" t="n">
        <f aca="false">SUMPRODUCT((K24:K26&lt;=$B$6)*(L24:L26*AN25+M24:M26*AO25*$B$8*AQ25)/(1+AL25/100)^K24:K26)+L27*AN25*AP25/(1+AL25/100)^$B$6</f>
        <v>7996121.54473243</v>
      </c>
      <c r="AT25" s="17" t="n">
        <f aca="false">AS25-AR25</f>
        <v>-1430908.50379647</v>
      </c>
      <c r="AU25" s="17" t="n">
        <f aca="true">RAND()</f>
        <v>0.206532240036465</v>
      </c>
      <c r="AV25" s="17" t="n">
        <f aca="true">RAND()</f>
        <v>0.728101990439396</v>
      </c>
      <c r="AW25" s="17" t="n">
        <f aca="true">RAND()</f>
        <v>0.385164622379343</v>
      </c>
      <c r="AX25" s="17" t="n">
        <f aca="true">RAND()</f>
        <v>0.882799482210153</v>
      </c>
      <c r="AY25" s="17" t="n">
        <f aca="true">RAND()</f>
        <v>0.646944560759942</v>
      </c>
      <c r="AZ25" s="17" t="n">
        <f aca="true">RAND()</f>
        <v>0.33153508115202</v>
      </c>
      <c r="BB25" s="19" t="n">
        <f aca="false">PERCENTILE($AT$14:$AT$1013,0.01)+(PERCENTILE($AT$14:$AT$1013,0.99)-PERCENTILE($AT$14:$AT$1013,0.01))*11/20</f>
        <v>126982.637305964</v>
      </c>
      <c r="BC25" s="17" t="n">
        <f aca="false">COUNTIF($AT$14:$AT$1013,"&lt;="&amp;BB25)-COUNTIF($AT$14:$AT$1013,"&lt;="&amp;BB24)</f>
        <v>94</v>
      </c>
      <c r="BD25" s="12" t="n">
        <f aca="false">COUNTIF($AT$14:$AT$1013,"&lt;="&amp;BB25)/COUNT($AT$14:$AT$1013)</f>
        <v>0.573</v>
      </c>
    </row>
    <row r="26" customFormat="false" ht="15" hidden="false" customHeight="false" outlineLevel="0" collapsed="false">
      <c r="A26" s="7" t="s">
        <v>94</v>
      </c>
      <c r="B26" s="7" t="n">
        <v>8</v>
      </c>
      <c r="C26" s="22" t="n">
        <v>482829.92</v>
      </c>
      <c r="D26" s="10" t="n">
        <v>6</v>
      </c>
      <c r="E26" s="14" t="n">
        <f aca="false">C26*$B$11</f>
        <v>482829.92</v>
      </c>
      <c r="F26" s="14" t="n">
        <f aca="false">D26*$B$10*$B$8*$B$9</f>
        <v>53048.28</v>
      </c>
      <c r="G26" s="14" t="n">
        <f aca="false">IF(B26&gt;$B$6,0,(E26+F26)/(1+$B$5/100)^B26)</f>
        <v>423027.19954753</v>
      </c>
      <c r="J26" s="7" t="s">
        <v>95</v>
      </c>
      <c r="K26" s="7" t="n">
        <v>27</v>
      </c>
      <c r="L26" s="22" t="n">
        <v>428405.86</v>
      </c>
      <c r="M26" s="10" t="n">
        <v>18</v>
      </c>
      <c r="N26" s="14" t="n">
        <f aca="false">L26*$B$12</f>
        <v>428405.86</v>
      </c>
      <c r="O26" s="14" t="n">
        <f aca="false">M26*$B$10*$B$8*$B$9</f>
        <v>159144.84</v>
      </c>
      <c r="P26" s="14" t="n">
        <f aca="false">IF(K26&gt;$B$6,0,(N26+O26)/(1+$B$5/100)^K26)</f>
        <v>264508.894847381</v>
      </c>
      <c r="AK26" s="0" t="n">
        <v>13</v>
      </c>
      <c r="AL26" s="17" t="n">
        <f aca="false">IFERROR(IF(AU26&lt;($AM$6-$AL$6)/($AN$6-$AL$6),$AL$6+SQRT(AU26*($AN$6-$AL$6)*($AM$6-$AL$6)),$AN$6-SQRT((1-AU26)*($AN$6-$AL$6)*($AN$6-$AM$6))),$AM$6)</f>
        <v>6.84888454809964</v>
      </c>
      <c r="AM26" s="17" t="n">
        <f aca="false">IFERROR(IF(AV26&lt;($AM$7-$AL$7)/($AN$7-$AL$7),$AL$7+SQRT(AV26*($AN$7-$AL$7)*($AM$7-$AL$7)),$AN$7-SQRT((1-AV26)*($AN$7-$AL$7)*($AN$7-$AM$7))),$AM$7)</f>
        <v>1.00496759831052</v>
      </c>
      <c r="AN26" s="17" t="n">
        <f aca="false">IFERROR(IF(AW26&lt;($AM$8-$AL$8)/($AN$8-$AL$8),$AL$8+SQRT(AW26*($AN$8-$AL$8)*($AM$8-$AL$8)),$AN$8-SQRT((1-AW26)*($AN$8-$AL$8)*($AN$8-$AM$8))),$AM$8)</f>
        <v>0.990690342546628</v>
      </c>
      <c r="AO26" s="17" t="n">
        <f aca="false">IFERROR(IF(AX26&lt;($AM$9-$AL$9)/($AN$9-$AL$9),$AL$9+SQRT(AX26*($AN$9-$AL$9)*($AM$9-$AL$9)),$AN$9-SQRT((1-AX26)*($AN$9-$AL$9)*($AN$9-$AM$9))),$AM$9)</f>
        <v>1.32039975989259</v>
      </c>
      <c r="AP26" s="17" t="n">
        <f aca="false">IFERROR(IF(AY26&lt;($AM$10-$AL$10)/($AN$10-$AL$10),$AL$10+SQRT(AY26*($AN$10-$AL$10)*($AM$10-$AL$10)),$AN$10-SQRT((1-AY26)*($AN$10-$AL$10)*($AN$10-$AM$10))),$AM$10)</f>
        <v>0.678930707978309</v>
      </c>
      <c r="AQ26" s="17" t="n">
        <f aca="false">IFERROR(IF(AZ26&lt;($AM$11-$AL$11)/($AN$11-$AL$11),$AL$11+SQRT(AZ26*($AN$11-$AL$11)*($AM$11-$AL$11)),$AN$11-SQRT((1-AZ26)*($AN$11-$AL$11)*($AN$11-$AM$11))),$AM$11)</f>
        <v>0.597984555440625</v>
      </c>
      <c r="AR26" s="17" t="n">
        <f aca="false">SUMPRODUCT((B24:B31&lt;=$B$6)*(C24:C31*AM26+D24:D31*AO26*$B$8*AQ26)/(1+AL26/100)^B24:B31)+C32*AM26*AP26/(1+AL26/100)^$B$6</f>
        <v>7358897.22807225</v>
      </c>
      <c r="AS26" s="17" t="n">
        <f aca="false">SUMPRODUCT((K24:K26&lt;=$B$6)*(L24:L26*AN26+M24:M26*AO26*$B$8*AQ26)/(1+AL26/100)^K24:K26)+L27*AN26*AP26/(1+AL26/100)^$B$6</f>
        <v>8334198.68673921</v>
      </c>
      <c r="AT26" s="17" t="n">
        <f aca="false">AS26-AR26</f>
        <v>975301.458666957</v>
      </c>
      <c r="AU26" s="17" t="n">
        <f aca="true">RAND()</f>
        <v>0.998858206009848</v>
      </c>
      <c r="AV26" s="17" t="n">
        <f aca="true">RAND()</f>
        <v>0.46630330775363</v>
      </c>
      <c r="AW26" s="17" t="n">
        <f aca="true">RAND()</f>
        <v>0.404031186006113</v>
      </c>
      <c r="AX26" s="17" t="n">
        <f aca="true">RAND()</f>
        <v>0.692095675763966</v>
      </c>
      <c r="AY26" s="17" t="n">
        <f aca="true">RAND()</f>
        <v>0.128064793030475</v>
      </c>
      <c r="AZ26" s="17" t="n">
        <f aca="true">RAND()</f>
        <v>0.362427735841416</v>
      </c>
      <c r="BB26" s="19" t="n">
        <f aca="false">PERCENTILE($AT$14:$AT$1013,0.01)+(PERCENTILE($AT$14:$AT$1013,0.99)-PERCENTILE($AT$14:$AT$1013,0.01))*12/20</f>
        <v>387626.213881266</v>
      </c>
      <c r="BC26" s="17" t="n">
        <f aca="false">COUNTIF($AT$14:$AT$1013,"&lt;="&amp;BB26)-COUNTIF($AT$14:$AT$1013,"&lt;="&amp;BB25)</f>
        <v>89</v>
      </c>
      <c r="BD26" s="12" t="n">
        <f aca="false">COUNTIF($AT$14:$AT$1013,"&lt;="&amp;BB26)/COUNT($AT$14:$AT$1013)</f>
        <v>0.662</v>
      </c>
    </row>
    <row r="27" customFormat="false" ht="15" hidden="false" customHeight="false" outlineLevel="0" collapsed="false">
      <c r="A27" s="7" t="s">
        <v>96</v>
      </c>
      <c r="B27" s="7" t="n">
        <v>12</v>
      </c>
      <c r="C27" s="22" t="n">
        <v>547129.3</v>
      </c>
      <c r="D27" s="10" t="n">
        <v>8</v>
      </c>
      <c r="E27" s="14" t="n">
        <f aca="false">C27*$B$11</f>
        <v>547129.3</v>
      </c>
      <c r="F27" s="14" t="n">
        <f aca="false">D27*$B$10*$B$8*$B$9</f>
        <v>70731.04</v>
      </c>
      <c r="G27" s="14" t="n">
        <f aca="false">IF(B27&gt;$B$6,0,(E27+F27)/(1+$B$5/100)^B27)</f>
        <v>433354.81124519</v>
      </c>
      <c r="J27" s="7" t="s">
        <v>97</v>
      </c>
      <c r="K27" s="17" t="n">
        <f aca="false">$B$6</f>
        <v>30</v>
      </c>
      <c r="L27" s="14" t="n">
        <f aca="false">-$B$17*IF($B$18="Initial",L24,SUMPRODUCT(ISNUMBER(SEARCH("Rehab",J25:J26))*L25:L26))</f>
        <v>-2102561.2425</v>
      </c>
      <c r="N27" s="14" t="n">
        <f aca="false">L27*$B$12*$B$13</f>
        <v>-2102561.2425</v>
      </c>
      <c r="P27" s="14" t="n">
        <f aca="false">N27/(1+$B$5/100)^K27</f>
        <v>-866227.392981313</v>
      </c>
      <c r="AK27" s="0" t="n">
        <v>14</v>
      </c>
      <c r="AL27" s="17" t="n">
        <f aca="false">IFERROR(IF(AU27&lt;($AM$6-$AL$6)/($AN$6-$AL$6),$AL$6+SQRT(AU27*($AN$6-$AL$6)*($AM$6-$AL$6)),$AN$6-SQRT((1-AU27)*($AN$6-$AL$6)*($AN$6-$AM$6))),$AM$6)</f>
        <v>3.27928785209697</v>
      </c>
      <c r="AM27" s="17" t="n">
        <f aca="false">IFERROR(IF(AV27&lt;($AM$7-$AL$7)/($AN$7-$AL$7),$AL$7+SQRT(AV27*($AN$7-$AL$7)*($AM$7-$AL$7)),$AN$7-SQRT((1-AV27)*($AN$7-$AL$7)*($AN$7-$AM$7))),$AM$7)</f>
        <v>0.940731597828414</v>
      </c>
      <c r="AN27" s="17" t="n">
        <f aca="false">IFERROR(IF(AW27&lt;($AM$8-$AL$8)/($AN$8-$AL$8),$AL$8+SQRT(AW27*($AN$8-$AL$8)*($AM$8-$AL$8)),$AN$8-SQRT((1-AW27)*($AN$8-$AL$8)*($AN$8-$AM$8))),$AM$8)</f>
        <v>1.06152669377958</v>
      </c>
      <c r="AO27" s="17" t="n">
        <f aca="false">IFERROR(IF(AX27&lt;($AM$9-$AL$9)/($AN$9-$AL$9),$AL$9+SQRT(AX27*($AN$9-$AL$9)*($AM$9-$AL$9)),$AN$9-SQRT((1-AX27)*($AN$9-$AL$9)*($AN$9-$AM$9))),$AM$9)</f>
        <v>1.10013660779857</v>
      </c>
      <c r="AP27" s="17" t="n">
        <f aca="false">IFERROR(IF(AY27&lt;($AM$10-$AL$10)/($AN$10-$AL$10),$AL$10+SQRT(AY27*($AN$10-$AL$10)*($AM$10-$AL$10)),$AN$10-SQRT((1-AY27)*($AN$10-$AL$10)*($AN$10-$AM$10))),$AM$10)</f>
        <v>0.611478553913121</v>
      </c>
      <c r="AQ27" s="17" t="n">
        <f aca="false">IFERROR(IF(AZ27&lt;($AM$11-$AL$11)/($AN$11-$AL$11),$AL$11+SQRT(AZ27*($AN$11-$AL$11)*($AM$11-$AL$11)),$AN$11-SQRT((1-AZ27)*($AN$11-$AL$11)*($AN$11-$AM$11))),$AM$11)</f>
        <v>0.898098271715559</v>
      </c>
      <c r="AR27" s="17" t="n">
        <f aca="false">SUMPRODUCT((B24:B31&lt;=$B$6)*(C24:C31*AM27+D24:D31*AO27*$B$8*AQ27)/(1+AL27/100)^B24:B31)+C32*AM27*AP27/(1+AL27/100)^$B$6</f>
        <v>8206019.65808608</v>
      </c>
      <c r="AS27" s="17" t="n">
        <f aca="false">SUMPRODUCT((K24:K26&lt;=$B$6)*(L24:L26*AN27+M24:M26*AO27*$B$8*AQ27)/(1+AL27/100)^K24:K26)+L27*AN27*AP27/(1+AL27/100)^$B$6</f>
        <v>8884259.9253219</v>
      </c>
      <c r="AT27" s="17" t="n">
        <f aca="false">AS27-AR27</f>
        <v>678240.267235822</v>
      </c>
      <c r="AU27" s="17" t="n">
        <f aca="true">RAND()</f>
        <v>0.30781505562234</v>
      </c>
      <c r="AV27" s="17" t="n">
        <f aca="true">RAND()</f>
        <v>0.220059806970427</v>
      </c>
      <c r="AW27" s="17" t="n">
        <f aca="true">RAND()</f>
        <v>0.684247225265277</v>
      </c>
      <c r="AX27" s="17" t="n">
        <f aca="true">RAND()</f>
        <v>0.460163916917152</v>
      </c>
      <c r="AY27" s="17" t="n">
        <f aca="true">RAND()</f>
        <v>0.0497098719302424</v>
      </c>
      <c r="AZ27" s="17" t="n">
        <f aca="true">RAND()</f>
        <v>0.957616480704669</v>
      </c>
      <c r="BB27" s="19" t="n">
        <f aca="false">PERCENTILE($AT$14:$AT$1013,0.01)+(PERCENTILE($AT$14:$AT$1013,0.99)-PERCENTILE($AT$14:$AT$1013,0.01))*13/20</f>
        <v>648269.790456568</v>
      </c>
      <c r="BC27" s="17" t="n">
        <f aca="false">COUNTIF($AT$14:$AT$1013,"&lt;="&amp;BB27)-COUNTIF($AT$14:$AT$1013,"&lt;="&amp;BB26)</f>
        <v>63</v>
      </c>
      <c r="BD27" s="12" t="n">
        <f aca="false">COUNTIF($AT$14:$AT$1013,"&lt;="&amp;BB27)/COUNT($AT$14:$AT$1013)</f>
        <v>0.725</v>
      </c>
    </row>
    <row r="28" customFormat="false" ht="15" hidden="false" customHeight="false" outlineLevel="0" collapsed="false">
      <c r="A28" s="7" t="s">
        <v>98</v>
      </c>
      <c r="B28" s="7" t="n">
        <v>16</v>
      </c>
      <c r="C28" s="22" t="n">
        <v>561004.48</v>
      </c>
      <c r="D28" s="10" t="n">
        <v>8</v>
      </c>
      <c r="E28" s="14" t="n">
        <f aca="false">C28*$B$11</f>
        <v>561004.48</v>
      </c>
      <c r="F28" s="14" t="n">
        <f aca="false">D28*$B$10*$B$8*$B$9</f>
        <v>70731.04</v>
      </c>
      <c r="G28" s="14" t="n">
        <f aca="false">IF(B28&gt;$B$6,0,(E28+F28)/(1+$B$5/100)^B28)</f>
        <v>393676.690395027</v>
      </c>
      <c r="J28" s="9" t="s">
        <v>99</v>
      </c>
      <c r="P28" s="23" t="n">
        <f aca="false">SUM(P24:P27)</f>
        <v>8028734.49414372</v>
      </c>
      <c r="AK28" s="0" t="n">
        <v>15</v>
      </c>
      <c r="AL28" s="17" t="n">
        <f aca="false">IFERROR(IF(AU28&lt;($AM$6-$AL$6)/($AN$6-$AL$6),$AL$6+SQRT(AU28*($AN$6-$AL$6)*($AM$6-$AL$6)),$AN$6-SQRT((1-AU28)*($AN$6-$AL$6)*($AN$6-$AM$6))),$AM$6)</f>
        <v>5.47303425561912</v>
      </c>
      <c r="AM28" s="17" t="n">
        <f aca="false">IFERROR(IF(AV28&lt;($AM$7-$AL$7)/($AN$7-$AL$7),$AL$7+SQRT(AV28*($AN$7-$AL$7)*($AM$7-$AL$7)),$AN$7-SQRT((1-AV28)*($AN$7-$AL$7)*($AN$7-$AM$7))),$AM$7)</f>
        <v>0.936868963486486</v>
      </c>
      <c r="AN28" s="17" t="n">
        <f aca="false">IFERROR(IF(AW28&lt;($AM$8-$AL$8)/($AN$8-$AL$8),$AL$8+SQRT(AW28*($AN$8-$AL$8)*($AM$8-$AL$8)),$AN$8-SQRT((1-AW28)*($AN$8-$AL$8)*($AN$8-$AM$8))),$AM$8)</f>
        <v>1.14827361939889</v>
      </c>
      <c r="AO28" s="17" t="n">
        <f aca="false">IFERROR(IF(AX28&lt;($AM$9-$AL$9)/($AN$9-$AL$9),$AL$9+SQRT(AX28*($AN$9-$AL$9)*($AM$9-$AL$9)),$AN$9-SQRT((1-AX28)*($AN$9-$AL$9)*($AN$9-$AM$9))),$AM$9)</f>
        <v>1.32008079392799</v>
      </c>
      <c r="AP28" s="17" t="n">
        <f aca="false">IFERROR(IF(AY28&lt;($AM$10-$AL$10)/($AN$10-$AL$10),$AL$10+SQRT(AY28*($AN$10-$AL$10)*($AM$10-$AL$10)),$AN$10-SQRT((1-AY28)*($AN$10-$AL$10)*($AN$10-$AM$10))),$AM$10)</f>
        <v>0.871619114492205</v>
      </c>
      <c r="AQ28" s="17" t="n">
        <f aca="false">IFERROR(IF(AZ28&lt;($AM$11-$AL$11)/($AN$11-$AL$11),$AL$11+SQRT(AZ28*($AN$11-$AL$11)*($AM$11-$AL$11)),$AN$11-SQRT((1-AZ28)*($AN$11-$AL$11)*($AN$11-$AM$11))),$AM$11)</f>
        <v>0.402660315328538</v>
      </c>
      <c r="AR28" s="17" t="n">
        <f aca="false">SUMPRODUCT((B24:B31&lt;=$B$6)*(C24:C31*AM28+D24:D31*AO28*$B$8*AQ28)/(1+AL28/100)^B24:B31)+C32*AM28*AP28/(1+AL28/100)^$B$6</f>
        <v>7187733.22646119</v>
      </c>
      <c r="AS28" s="17" t="n">
        <f aca="false">SUMPRODUCT((K24:K26&lt;=$B$6)*(L24:L26*AN28+M24:M26*AO28*$B$8*AQ28)/(1+AL28/100)^K24:K26)+L27*AN28*AP28/(1+AL28/100)^$B$6</f>
        <v>9511825.65695024</v>
      </c>
      <c r="AT28" s="17" t="n">
        <f aca="false">AS28-AR28</f>
        <v>2324092.43048905</v>
      </c>
      <c r="AU28" s="17" t="n">
        <f aca="true">RAND()</f>
        <v>0.883418780774367</v>
      </c>
      <c r="AV28" s="17" t="n">
        <f aca="true">RAND()</f>
        <v>0.208145701842945</v>
      </c>
      <c r="AW28" s="17" t="n">
        <f aca="true">RAND()</f>
        <v>0.908015497687094</v>
      </c>
      <c r="AX28" s="17" t="n">
        <f aca="true">RAND()</f>
        <v>0.691806582142938</v>
      </c>
      <c r="AY28" s="17" t="n">
        <f aca="true">RAND()</f>
        <v>0.552403065023881</v>
      </c>
      <c r="AZ28" s="17" t="n">
        <f aca="true">RAND()</f>
        <v>0.0430168993606317</v>
      </c>
      <c r="BB28" s="19" t="n">
        <f aca="false">PERCENTILE($AT$14:$AT$1013,0.01)+(PERCENTILE($AT$14:$AT$1013,0.99)-PERCENTILE($AT$14:$AT$1013,0.01))*14/20</f>
        <v>908913.36703187</v>
      </c>
      <c r="BC28" s="17" t="n">
        <f aca="false">COUNTIF($AT$14:$AT$1013,"&lt;="&amp;BB28)-COUNTIF($AT$14:$AT$1013,"&lt;="&amp;BB27)</f>
        <v>64</v>
      </c>
      <c r="BD28" s="12" t="n">
        <f aca="false">COUNTIF($AT$14:$AT$1013,"&lt;="&amp;BB28)/COUNT($AT$14:$AT$1013)</f>
        <v>0.789</v>
      </c>
    </row>
    <row r="29" customFormat="false" ht="15" hidden="false" customHeight="false" outlineLevel="0" collapsed="false">
      <c r="A29" s="7" t="s">
        <v>95</v>
      </c>
      <c r="B29" s="7" t="n">
        <v>20</v>
      </c>
      <c r="C29" s="22" t="n">
        <v>2302557.72</v>
      </c>
      <c r="D29" s="10" t="n">
        <v>15</v>
      </c>
      <c r="E29" s="14" t="n">
        <f aca="false">C29*$B$11</f>
        <v>2302557.72</v>
      </c>
      <c r="F29" s="14" t="n">
        <f aca="false">D29*$B$10*$B$8*$B$9</f>
        <v>132620.7</v>
      </c>
      <c r="G29" s="14" t="n">
        <f aca="false">IF(B29&gt;$B$6,0,(E29+F29)/(1+$B$5/100)^B29)</f>
        <v>1348299.24827179</v>
      </c>
      <c r="J29" s="5" t="s">
        <v>100</v>
      </c>
      <c r="AK29" s="0" t="n">
        <v>16</v>
      </c>
      <c r="AL29" s="17" t="n">
        <f aca="false">IFERROR(IF(AU29&lt;($AM$6-$AL$6)/($AN$6-$AL$6),$AL$6+SQRT(AU29*($AN$6-$AL$6)*($AM$6-$AL$6)),$AN$6-SQRT((1-AU29)*($AN$6-$AL$6)*($AN$6-$AM$6))),$AM$6)</f>
        <v>4.05592768489164</v>
      </c>
      <c r="AM29" s="17" t="n">
        <f aca="false">IFERROR(IF(AV29&lt;($AM$7-$AL$7)/($AN$7-$AL$7),$AL$7+SQRT(AV29*($AN$7-$AL$7)*($AM$7-$AL$7)),$AN$7-SQRT((1-AV29)*($AN$7-$AL$7)*($AN$7-$AM$7))),$AM$7)</f>
        <v>1.03293599384903</v>
      </c>
      <c r="AN29" s="17" t="n">
        <f aca="false">IFERROR(IF(AW29&lt;($AM$8-$AL$8)/($AN$8-$AL$8),$AL$8+SQRT(AW29*($AN$8-$AL$8)*($AM$8-$AL$8)),$AN$8-SQRT((1-AW29)*($AN$8-$AL$8)*($AN$8-$AM$8))),$AM$8)</f>
        <v>0.978612581826714</v>
      </c>
      <c r="AO29" s="17" t="n">
        <f aca="false">IFERROR(IF(AX29&lt;($AM$9-$AL$9)/($AN$9-$AL$9),$AL$9+SQRT(AX29*($AN$9-$AL$9)*($AM$9-$AL$9)),$AN$9-SQRT((1-AX29)*($AN$9-$AL$9)*($AN$9-$AM$9))),$AM$9)</f>
        <v>0.953895823066394</v>
      </c>
      <c r="AP29" s="17" t="n">
        <f aca="false">IFERROR(IF(AY29&lt;($AM$10-$AL$10)/($AN$10-$AL$10),$AL$10+SQRT(AY29*($AN$10-$AL$10)*($AM$10-$AL$10)),$AN$10-SQRT((1-AY29)*($AN$10-$AL$10)*($AN$10-$AM$10))),$AM$10)</f>
        <v>0.964808986601089</v>
      </c>
      <c r="AQ29" s="17" t="n">
        <f aca="false">IFERROR(IF(AZ29&lt;($AM$11-$AL$11)/($AN$11-$AL$11),$AL$11+SQRT(AZ29*($AN$11-$AL$11)*($AM$11-$AL$11)),$AN$11-SQRT((1-AZ29)*($AN$11-$AL$11)*($AN$11-$AM$11))),$AM$11)</f>
        <v>0.866421694084192</v>
      </c>
      <c r="AR29" s="17" t="n">
        <f aca="false">SUMPRODUCT((B24:B31&lt;=$B$6)*(C24:C31*AM29+D24:D31*AO29*$B$8*AQ29)/(1+AL29/100)^B24:B31)+C32*AM29*AP29/(1+AL29/100)^$B$6</f>
        <v>8523908.40426251</v>
      </c>
      <c r="AS29" s="17" t="n">
        <f aca="false">SUMPRODUCT((K24:K26&lt;=$B$6)*(L24:L26*AN29+M24:M26*AO29*$B$8*AQ29)/(1+AL29/100)^K24:K26)+L27*AN29*AP29/(1+AL29/100)^$B$6</f>
        <v>7988205.70221218</v>
      </c>
      <c r="AT29" s="17" t="n">
        <f aca="false">AS29-AR29</f>
        <v>-535702.702050331</v>
      </c>
      <c r="AU29" s="17" t="n">
        <f aca="true">RAND()</f>
        <v>0.566621910170626</v>
      </c>
      <c r="AV29" s="17" t="n">
        <f aca="true">RAND()</f>
        <v>0.581184153188384</v>
      </c>
      <c r="AW29" s="17" t="n">
        <f aca="true">RAND()</f>
        <v>0.354471715408938</v>
      </c>
      <c r="AX29" s="17" t="n">
        <f aca="true">RAND()</f>
        <v>0.274695224262826</v>
      </c>
      <c r="AY29" s="17" t="n">
        <f aca="true">RAND()</f>
        <v>0.864189576100526</v>
      </c>
      <c r="AZ29" s="17" t="n">
        <f aca="true">RAND()</f>
        <v>0.927170759953725</v>
      </c>
      <c r="BB29" s="19" t="n">
        <f aca="false">PERCENTILE($AT$14:$AT$1013,0.01)+(PERCENTILE($AT$14:$AT$1013,0.99)-PERCENTILE($AT$14:$AT$1013,0.01))*15/20</f>
        <v>1169556.94360717</v>
      </c>
      <c r="BC29" s="17" t="n">
        <f aca="false">COUNTIF($AT$14:$AT$1013,"&lt;="&amp;BB29)-COUNTIF($AT$14:$AT$1013,"&lt;="&amp;BB28)</f>
        <v>58</v>
      </c>
      <c r="BD29" s="12" t="n">
        <f aca="false">COUNTIF($AT$14:$AT$1013,"&lt;="&amp;BB29)/COUNT($AT$14:$AT$1013)</f>
        <v>0.847</v>
      </c>
    </row>
    <row r="30" customFormat="false" ht="15" hidden="false" customHeight="false" outlineLevel="0" collapsed="false">
      <c r="A30" s="7" t="s">
        <v>101</v>
      </c>
      <c r="B30" s="7" t="n">
        <v>24</v>
      </c>
      <c r="C30" s="22" t="n">
        <v>482829.92</v>
      </c>
      <c r="D30" s="10" t="n">
        <v>6</v>
      </c>
      <c r="E30" s="14" t="n">
        <f aca="false">C30*$B$11</f>
        <v>482829.92</v>
      </c>
      <c r="F30" s="14" t="n">
        <f aca="false">D30*$B$10*$B$8*$B$9</f>
        <v>53048.28</v>
      </c>
      <c r="G30" s="14" t="n">
        <f aca="false">IF(B30&gt;$B$6,0,(E30+F30)/(1+$B$5/100)^B30)</f>
        <v>263616.565148891</v>
      </c>
      <c r="AK30" s="0" t="n">
        <v>17</v>
      </c>
      <c r="AL30" s="17" t="n">
        <f aca="false">IFERROR(IF(AU30&lt;($AM$6-$AL$6)/($AN$6-$AL$6),$AL$6+SQRT(AU30*($AN$6-$AL$6)*($AM$6-$AL$6)),$AN$6-SQRT((1-AU30)*($AN$6-$AL$6)*($AN$6-$AM$6))),$AM$6)</f>
        <v>3.19092350378219</v>
      </c>
      <c r="AM30" s="17" t="n">
        <f aca="false">IFERROR(IF(AV30&lt;($AM$7-$AL$7)/($AN$7-$AL$7),$AL$7+SQRT(AV30*($AN$7-$AL$7)*($AM$7-$AL$7)),$AN$7-SQRT((1-AV30)*($AN$7-$AL$7)*($AN$7-$AM$7))),$AM$7)</f>
        <v>0.925382089601967</v>
      </c>
      <c r="AN30" s="17" t="n">
        <f aca="false">IFERROR(IF(AW30&lt;($AM$8-$AL$8)/($AN$8-$AL$8),$AL$8+SQRT(AW30*($AN$8-$AL$8)*($AM$8-$AL$8)),$AN$8-SQRT((1-AW30)*($AN$8-$AL$8)*($AN$8-$AM$8))),$AM$8)</f>
        <v>1.18746188409773</v>
      </c>
      <c r="AO30" s="17" t="n">
        <f aca="false">IFERROR(IF(AX30&lt;($AM$9-$AL$9)/($AN$9-$AL$9),$AL$9+SQRT(AX30*($AN$9-$AL$9)*($AM$9-$AL$9)),$AN$9-SQRT((1-AX30)*($AN$9-$AL$9)*($AN$9-$AM$9))),$AM$9)</f>
        <v>1.06730876644906</v>
      </c>
      <c r="AP30" s="17" t="n">
        <f aca="false">IFERROR(IF(AY30&lt;($AM$10-$AL$10)/($AN$10-$AL$10),$AL$10+SQRT(AY30*($AN$10-$AL$10)*($AM$10-$AL$10)),$AN$10-SQRT((1-AY30)*($AN$10-$AL$10)*($AN$10-$AM$10))),$AM$10)</f>
        <v>0.869437089932561</v>
      </c>
      <c r="AQ30" s="17" t="n">
        <f aca="false">IFERROR(IF(AZ30&lt;($AM$11-$AL$11)/($AN$11-$AL$11),$AL$11+SQRT(AZ30*($AN$11-$AL$11)*($AM$11-$AL$11)),$AN$11-SQRT((1-AZ30)*($AN$11-$AL$11)*($AN$11-$AM$11))),$AM$11)</f>
        <v>0.564403985742793</v>
      </c>
      <c r="AR30" s="17" t="n">
        <f aca="false">SUMPRODUCT((B24:B31&lt;=$B$6)*(C24:C31*AM30+D24:D31*AO30*$B$8*AQ30)/(1+AL30/100)^B24:B31)+C32*AM30*AP30/(1+AL30/100)^$B$6</f>
        <v>7975421.15560383</v>
      </c>
      <c r="AS30" s="17" t="n">
        <f aca="false">SUMPRODUCT((K24:K26&lt;=$B$6)*(L24:L26*AN30+M24:M26*AO30*$B$8*AQ30)/(1+AL30/100)^K24:K26)+L27*AN30*AP30/(1+AL30/100)^$B$6</f>
        <v>9626580.67316338</v>
      </c>
      <c r="AT30" s="17" t="n">
        <f aca="false">AS30-AR30</f>
        <v>1651159.51755955</v>
      </c>
      <c r="AU30" s="17" t="n">
        <f aca="true">RAND()</f>
        <v>0.274546812298052</v>
      </c>
      <c r="AV30" s="17" t="n">
        <f aca="true">RAND()</f>
        <v>0.174674093255064</v>
      </c>
      <c r="AW30" s="17" t="n">
        <f aca="true">RAND()</f>
        <v>0.965235413861285</v>
      </c>
      <c r="AX30" s="17" t="n">
        <f aca="true">RAND()</f>
        <v>0.420058041904814</v>
      </c>
      <c r="AY30" s="17" t="n">
        <f aca="true">RAND()</f>
        <v>0.545935053671356</v>
      </c>
      <c r="AZ30" s="17" t="n">
        <f aca="true">RAND()</f>
        <v>0.285344766027246</v>
      </c>
      <c r="BB30" s="19" t="n">
        <f aca="false">PERCENTILE($AT$14:$AT$1013,0.01)+(PERCENTILE($AT$14:$AT$1013,0.99)-PERCENTILE($AT$14:$AT$1013,0.01))*16/20</f>
        <v>1430200.52018247</v>
      </c>
      <c r="BC30" s="17" t="n">
        <f aca="false">COUNTIF($AT$14:$AT$1013,"&lt;="&amp;BB30)-COUNTIF($AT$14:$AT$1013,"&lt;="&amp;BB29)</f>
        <v>52</v>
      </c>
      <c r="BD30" s="12" t="n">
        <f aca="false">COUNTIF($AT$14:$AT$1013,"&lt;="&amp;BB30)/COUNT($AT$14:$AT$1013)</f>
        <v>0.899</v>
      </c>
    </row>
    <row r="31" customFormat="false" ht="15" hidden="false" customHeight="false" outlineLevel="0" collapsed="false">
      <c r="A31" s="7" t="s">
        <v>102</v>
      </c>
      <c r="B31" s="7" t="n">
        <v>28</v>
      </c>
      <c r="C31" s="22" t="n">
        <v>577147.05</v>
      </c>
      <c r="D31" s="10" t="n">
        <v>8</v>
      </c>
      <c r="E31" s="14" t="n">
        <f aca="false">C31*$B$11</f>
        <v>577147.05</v>
      </c>
      <c r="F31" s="14" t="n">
        <f aca="false">D31*$B$10*$B$8*$B$9</f>
        <v>70731.04</v>
      </c>
      <c r="G31" s="14" t="n">
        <f aca="false">IF(B31&gt;$B$6,0,(E31+F31)/(1+$B$5/100)^B31)</f>
        <v>283172.452027457</v>
      </c>
      <c r="AK31" s="0" t="n">
        <v>18</v>
      </c>
      <c r="AL31" s="17" t="n">
        <f aca="false">IFERROR(IF(AU31&lt;($AM$6-$AL$6)/($AN$6-$AL$6),$AL$6+SQRT(AU31*($AN$6-$AL$6)*($AM$6-$AL$6)),$AN$6-SQRT((1-AU31)*($AN$6-$AL$6)*($AN$6-$AM$6))),$AM$6)</f>
        <v>3.57027733231414</v>
      </c>
      <c r="AM31" s="17" t="n">
        <f aca="false">IFERROR(IF(AV31&lt;($AM$7-$AL$7)/($AN$7-$AL$7),$AL$7+SQRT(AV31*($AN$7-$AL$7)*($AM$7-$AL$7)),$AN$7-SQRT((1-AV31)*($AN$7-$AL$7)*($AN$7-$AM$7))),$AM$7)</f>
        <v>1.04208603185666</v>
      </c>
      <c r="AN31" s="17" t="n">
        <f aca="false">IFERROR(IF(AW31&lt;($AM$8-$AL$8)/($AN$8-$AL$8),$AL$8+SQRT(AW31*($AN$8-$AL$8)*($AM$8-$AL$8)),$AN$8-SQRT((1-AW31)*($AN$8-$AL$8)*($AN$8-$AM$8))),$AM$8)</f>
        <v>0.969474647328386</v>
      </c>
      <c r="AO31" s="17" t="n">
        <f aca="false">IFERROR(IF(AX31&lt;($AM$9-$AL$9)/($AN$9-$AL$9),$AL$9+SQRT(AX31*($AN$9-$AL$9)*($AM$9-$AL$9)),$AN$9-SQRT((1-AX31)*($AN$9-$AL$9)*($AN$9-$AM$9))),$AM$9)</f>
        <v>0.89289670672808</v>
      </c>
      <c r="AP31" s="17" t="n">
        <f aca="false">IFERROR(IF(AY31&lt;($AM$10-$AL$10)/($AN$10-$AL$10),$AL$10+SQRT(AY31*($AN$10-$AL$10)*($AM$10-$AL$10)),$AN$10-SQRT((1-AY31)*($AN$10-$AL$10)*($AN$10-$AM$10))),$AM$10)</f>
        <v>0.955931885794626</v>
      </c>
      <c r="AQ31" s="17" t="n">
        <f aca="false">IFERROR(IF(AZ31&lt;($AM$11-$AL$11)/($AN$11-$AL$11),$AL$11+SQRT(AZ31*($AN$11-$AL$11)*($AM$11-$AL$11)),$AN$11-SQRT((1-AZ31)*($AN$11-$AL$11)*($AN$11-$AM$11))),$AM$11)</f>
        <v>0.490405845133632</v>
      </c>
      <c r="AR31" s="17" t="n">
        <f aca="false">SUMPRODUCT((B24:B31&lt;=$B$6)*(C24:C31*AM31+D24:D31*AO31*$B$8*AQ31)/(1+AL31/100)^B24:B31)+C32*AM31*AP31/(1+AL31/100)^$B$6</f>
        <v>8712667.61569783</v>
      </c>
      <c r="AS31" s="17" t="n">
        <f aca="false">SUMPRODUCT((K24:K26&lt;=$B$6)*(L24:L26*AN31+M24:M26*AO31*$B$8*AQ31)/(1+AL31/100)^K24:K26)+L27*AN31*AP31/(1+AL31/100)^$B$6</f>
        <v>7831897.70654031</v>
      </c>
      <c r="AT31" s="17" t="n">
        <f aca="false">AS31-AR31</f>
        <v>-880769.909157518</v>
      </c>
      <c r="AU31" s="17" t="n">
        <f aca="true">RAND()</f>
        <v>0.411850121138089</v>
      </c>
      <c r="AV31" s="17" t="n">
        <f aca="true">RAND()</f>
        <v>0.615749172007895</v>
      </c>
      <c r="AW31" s="17" t="n">
        <f aca="true">RAND()</f>
        <v>0.319129512078677</v>
      </c>
      <c r="AX31" s="17" t="n">
        <f aca="true">RAND()</f>
        <v>0.205823762877028</v>
      </c>
      <c r="AY31" s="17" t="n">
        <f aca="true">RAND()</f>
        <v>0.831495537936976</v>
      </c>
      <c r="AZ31" s="17" t="n">
        <f aca="true">RAND()</f>
        <v>0.147977085147153</v>
      </c>
      <c r="BB31" s="19" t="n">
        <f aca="false">PERCENTILE($AT$14:$AT$1013,0.01)+(PERCENTILE($AT$14:$AT$1013,0.99)-PERCENTILE($AT$14:$AT$1013,0.01))*17/20</f>
        <v>1690844.09675777</v>
      </c>
      <c r="BC31" s="17" t="n">
        <f aca="false">COUNTIF($AT$14:$AT$1013,"&lt;="&amp;BB31)-COUNTIF($AT$14:$AT$1013,"&lt;="&amp;BB30)</f>
        <v>31</v>
      </c>
      <c r="BD31" s="12" t="n">
        <f aca="false">COUNTIF($AT$14:$AT$1013,"&lt;="&amp;BB31)/COUNT($AT$14:$AT$1013)</f>
        <v>0.93</v>
      </c>
    </row>
    <row r="32" customFormat="false" ht="15" hidden="false" customHeight="false" outlineLevel="0" collapsed="false">
      <c r="A32" s="7" t="s">
        <v>97</v>
      </c>
      <c r="B32" s="17" t="n">
        <f aca="false">$B$6</f>
        <v>30</v>
      </c>
      <c r="C32" s="14" t="n">
        <f aca="false">-$B$15*IF($B$16="Initial",C24,SUMPRODUCT(ISNUMBER(SEARCH("Rehab",A25:A31))*C25:C31))</f>
        <v>-287819.715</v>
      </c>
      <c r="E32" s="14" t="n">
        <f aca="false">C32*$B$11*$B$13</f>
        <v>-287819.715</v>
      </c>
      <c r="G32" s="14" t="n">
        <f aca="false">E32/(1+$B$5/100)^B32</f>
        <v>-118577.911707642</v>
      </c>
      <c r="AK32" s="0" t="n">
        <v>19</v>
      </c>
      <c r="AL32" s="17" t="n">
        <f aca="false">IFERROR(IF(AU32&lt;($AM$6-$AL$6)/($AN$6-$AL$6),$AL$6+SQRT(AU32*($AN$6-$AL$6)*($AM$6-$AL$6)),$AN$6-SQRT((1-AU32)*($AN$6-$AL$6)*($AN$6-$AM$6))),$AM$6)</f>
        <v>3.78132544928575</v>
      </c>
      <c r="AM32" s="17" t="n">
        <f aca="false">IFERROR(IF(AV32&lt;($AM$7-$AL$7)/($AN$7-$AL$7),$AL$7+SQRT(AV32*($AN$7-$AL$7)*($AM$7-$AL$7)),$AN$7-SQRT((1-AV32)*($AN$7-$AL$7)*($AN$7-$AM$7))),$AM$7)</f>
        <v>0.833800140654433</v>
      </c>
      <c r="AN32" s="17" t="n">
        <f aca="false">IFERROR(IF(AW32&lt;($AM$8-$AL$8)/($AN$8-$AL$8),$AL$8+SQRT(AW32*($AN$8-$AL$8)*($AM$8-$AL$8)),$AN$8-SQRT((1-AW32)*($AN$8-$AL$8)*($AN$8-$AM$8))),$AM$8)</f>
        <v>0.923896403134244</v>
      </c>
      <c r="AO32" s="17" t="n">
        <f aca="false">IFERROR(IF(AX32&lt;($AM$9-$AL$9)/($AN$9-$AL$9),$AL$9+SQRT(AX32*($AN$9-$AL$9)*($AM$9-$AL$9)),$AN$9-SQRT((1-AX32)*($AN$9-$AL$9)*($AN$9-$AM$9))),$AM$9)</f>
        <v>0.85267871981656</v>
      </c>
      <c r="AP32" s="17" t="n">
        <f aca="false">IFERROR(IF(AY32&lt;($AM$10-$AL$10)/($AN$10-$AL$10),$AL$10+SQRT(AY32*($AN$10-$AL$10)*($AM$10-$AL$10)),$AN$10-SQRT((1-AY32)*($AN$10-$AL$10)*($AN$10-$AM$10))),$AM$10)</f>
        <v>0.920820804610483</v>
      </c>
      <c r="AQ32" s="17" t="n">
        <f aca="false">IFERROR(IF(AZ32&lt;($AM$11-$AL$11)/($AN$11-$AL$11),$AL$11+SQRT(AZ32*($AN$11-$AL$11)*($AM$11-$AL$11)),$AN$11-SQRT((1-AZ32)*($AN$11-$AL$11)*($AN$11-$AM$11))),$AM$11)</f>
        <v>0.553705693550943</v>
      </c>
      <c r="AR32" s="17" t="n">
        <f aca="false">SUMPRODUCT((B24:B31&lt;=$B$6)*(C24:C31*AM32+D24:D31*AO32*$B$8*AQ32)/(1+AL32/100)^B24:B31)+C32*AM32*AP32/(1+AL32/100)^$B$6</f>
        <v>6929995.58608805</v>
      </c>
      <c r="AS32" s="17" t="n">
        <f aca="false">SUMPRODUCT((K24:K26&lt;=$B$6)*(L24:L26*AN32+M24:M26*AO32*$B$8*AQ32)/(1+AL32/100)^K24:K26)+L27*AN32*AP32/(1+AL32/100)^$B$6</f>
        <v>7514105.3329179</v>
      </c>
      <c r="AT32" s="17" t="n">
        <f aca="false">AS32-AR32</f>
        <v>584109.746829853</v>
      </c>
      <c r="AU32" s="17" t="n">
        <f aca="true">RAND()</f>
        <v>0.482006706829222</v>
      </c>
      <c r="AV32" s="17" t="n">
        <f aca="true">RAND()</f>
        <v>0.0126938834251053</v>
      </c>
      <c r="AW32" s="17" t="n">
        <f aca="true">RAND()</f>
        <v>0.170559096773368</v>
      </c>
      <c r="AX32" s="17" t="n">
        <f aca="true">RAND()</f>
        <v>0.165843039215263</v>
      </c>
      <c r="AY32" s="17" t="n">
        <f aca="true">RAND()</f>
        <v>0.708360598372056</v>
      </c>
      <c r="AZ32" s="17" t="n">
        <f aca="true">RAND()</f>
        <v>0.262720730368021</v>
      </c>
      <c r="BB32" s="19" t="n">
        <f aca="false">PERCENTILE($AT$14:$AT$1013,0.01)+(PERCENTILE($AT$14:$AT$1013,0.99)-PERCENTILE($AT$14:$AT$1013,0.01))*18/20</f>
        <v>1951487.67333308</v>
      </c>
      <c r="BC32" s="17" t="n">
        <f aca="false">COUNTIF($AT$14:$AT$1013,"&lt;="&amp;BB32)-COUNTIF($AT$14:$AT$1013,"&lt;="&amp;BB31)</f>
        <v>27</v>
      </c>
      <c r="BD32" s="12" t="n">
        <f aca="false">COUNTIF($AT$14:$AT$1013,"&lt;="&amp;BB32)/COUNT($AT$14:$AT$1013)</f>
        <v>0.957</v>
      </c>
    </row>
    <row r="33" customFormat="false" ht="15" hidden="false" customHeight="false" outlineLevel="0" collapsed="false">
      <c r="A33" s="9" t="s">
        <v>99</v>
      </c>
      <c r="G33" s="23" t="n">
        <f aca="false">SUM(G24:G32)</f>
        <v>8809266.42488861</v>
      </c>
      <c r="AK33" s="0" t="n">
        <v>20</v>
      </c>
      <c r="AL33" s="17" t="n">
        <f aca="false">IFERROR(IF(AU33&lt;($AM$6-$AL$6)/($AN$6-$AL$6),$AL$6+SQRT(AU33*($AN$6-$AL$6)*($AM$6-$AL$6)),$AN$6-SQRT((1-AU33)*($AN$6-$AL$6)*($AN$6-$AM$6))),$AM$6)</f>
        <v>6.80495509471253</v>
      </c>
      <c r="AM33" s="17" t="n">
        <f aca="false">IFERROR(IF(AV33&lt;($AM$7-$AL$7)/($AN$7-$AL$7),$AL$7+SQRT(AV33*($AN$7-$AL$7)*($AM$7-$AL$7)),$AN$7-SQRT((1-AV33)*($AN$7-$AL$7)*($AN$7-$AM$7))),$AM$7)</f>
        <v>1.07923256836518</v>
      </c>
      <c r="AN33" s="17" t="n">
        <f aca="false">IFERROR(IF(AW33&lt;($AM$8-$AL$8)/($AN$8-$AL$8),$AL$8+SQRT(AW33*($AN$8-$AL$8)*($AM$8-$AL$8)),$AN$8-SQRT((1-AW33)*($AN$8-$AL$8)*($AN$8-$AM$8))),$AM$8)</f>
        <v>1.04341385600149</v>
      </c>
      <c r="AO33" s="17" t="n">
        <f aca="false">IFERROR(IF(AX33&lt;($AM$9-$AL$9)/($AN$9-$AL$9),$AL$9+SQRT(AX33*($AN$9-$AL$9)*($AM$9-$AL$9)),$AN$9-SQRT((1-AX33)*($AN$9-$AL$9)*($AN$9-$AM$9))),$AM$9)</f>
        <v>1.304487261939</v>
      </c>
      <c r="AP33" s="17" t="n">
        <f aca="false">IFERROR(IF(AY33&lt;($AM$10-$AL$10)/($AN$10-$AL$10),$AL$10+SQRT(AY33*($AN$10-$AL$10)*($AM$10-$AL$10)),$AN$10-SQRT((1-AY33)*($AN$10-$AL$10)*($AN$10-$AM$10))),$AM$10)</f>
        <v>0.93569299604401</v>
      </c>
      <c r="AQ33" s="17" t="n">
        <f aca="false">IFERROR(IF(AZ33&lt;($AM$11-$AL$11)/($AN$11-$AL$11),$AL$11+SQRT(AZ33*($AN$11-$AL$11)*($AM$11-$AL$11)),$AN$11-SQRT((1-AZ33)*($AN$11-$AL$11)*($AN$11-$AM$11))),$AM$11)</f>
        <v>0.509645061590481</v>
      </c>
      <c r="AR33" s="17" t="n">
        <f aca="false">SUMPRODUCT((B24:B31&lt;=$B$6)*(C24:C31*AM33+D24:D31*AO33*$B$8*AQ33)/(1+AL33/100)^B24:B31)+C32*AM33*AP33/(1+AL33/100)^$B$6</f>
        <v>7869996.74661578</v>
      </c>
      <c r="AS33" s="17" t="n">
        <f aca="false">SUMPRODUCT((K24:K26&lt;=$B$6)*(L24:L26*AN33+M24:M26*AO33*$B$8*AQ33)/(1+AL33/100)^K24:K26)+L27*AN33*AP33/(1+AL33/100)^$B$6</f>
        <v>8690696.0002913</v>
      </c>
      <c r="AT33" s="17" t="n">
        <f aca="false">AS33-AR33</f>
        <v>820699.25367552</v>
      </c>
      <c r="AU33" s="17" t="n">
        <f aca="true">RAND()</f>
        <v>0.99809787424607</v>
      </c>
      <c r="AV33" s="17" t="n">
        <f aca="true">RAND()</f>
        <v>0.740786527047524</v>
      </c>
      <c r="AW33" s="17" t="n">
        <f aca="true">RAND()</f>
        <v>0.620641467625137</v>
      </c>
      <c r="AX33" s="17" t="n">
        <f aca="true">RAND()</f>
        <v>0.677508020796593</v>
      </c>
      <c r="AY33" s="17" t="n">
        <f aca="true">RAND()</f>
        <v>0.759313547207223</v>
      </c>
      <c r="AZ33" s="17" t="n">
        <f aca="true">RAND()</f>
        <v>0.179392048364394</v>
      </c>
      <c r="BB33" s="19" t="n">
        <f aca="false">PERCENTILE($AT$14:$AT$1013,0.01)+(PERCENTILE($AT$14:$AT$1013,0.99)-PERCENTILE($AT$14:$AT$1013,0.01))*19/20</f>
        <v>2212131.24990838</v>
      </c>
      <c r="BC33" s="17" t="n">
        <f aca="false">COUNTIF($AT$14:$AT$1013,"&lt;="&amp;BB33)-COUNTIF($AT$14:$AT$1013,"&lt;="&amp;BB32)</f>
        <v>18</v>
      </c>
      <c r="BD33" s="12" t="n">
        <f aca="false">COUNTIF($AT$14:$AT$1013,"&lt;="&amp;BB33)/COUNT($AT$14:$AT$1013)</f>
        <v>0.975</v>
      </c>
    </row>
    <row r="34" customFormat="false" ht="15" hidden="false" customHeight="false" outlineLevel="0" collapsed="false">
      <c r="A34" s="5" t="s">
        <v>100</v>
      </c>
      <c r="AK34" s="0" t="n">
        <v>21</v>
      </c>
      <c r="AL34" s="17" t="n">
        <f aca="false">IFERROR(IF(AU34&lt;($AM$6-$AL$6)/($AN$6-$AL$6),$AL$6+SQRT(AU34*($AN$6-$AL$6)*($AM$6-$AL$6)),$AN$6-SQRT((1-AU34)*($AN$6-$AL$6)*($AN$6-$AM$6))),$AM$6)</f>
        <v>5.91836549569488</v>
      </c>
      <c r="AM34" s="17" t="n">
        <f aca="false">IFERROR(IF(AV34&lt;($AM$7-$AL$7)/($AN$7-$AL$7),$AL$7+SQRT(AV34*($AN$7-$AL$7)*($AM$7-$AL$7)),$AN$7-SQRT((1-AV34)*($AN$7-$AL$7)*($AN$7-$AM$7))),$AM$7)</f>
        <v>1.01885734643616</v>
      </c>
      <c r="AN34" s="17" t="n">
        <f aca="false">IFERROR(IF(AW34&lt;($AM$8-$AL$8)/($AN$8-$AL$8),$AL$8+SQRT(AW34*($AN$8-$AL$8)*($AM$8-$AL$8)),$AN$8-SQRT((1-AW34)*($AN$8-$AL$8)*($AN$8-$AM$8))),$AM$8)</f>
        <v>1.04174889243149</v>
      </c>
      <c r="AO34" s="17" t="n">
        <f aca="false">IFERROR(IF(AX34&lt;($AM$9-$AL$9)/($AN$9-$AL$9),$AL$9+SQRT(AX34*($AN$9-$AL$9)*($AM$9-$AL$9)),$AN$9-SQRT((1-AX34)*($AN$9-$AL$9)*($AN$9-$AM$9))),$AM$9)</f>
        <v>0.875656203187559</v>
      </c>
      <c r="AP34" s="17" t="n">
        <f aca="false">IFERROR(IF(AY34&lt;($AM$10-$AL$10)/($AN$10-$AL$10),$AL$10+SQRT(AY34*($AN$10-$AL$10)*($AM$10-$AL$10)),$AN$10-SQRT((1-AY34)*($AN$10-$AL$10)*($AN$10-$AM$10))),$AM$10)</f>
        <v>0.887539006958925</v>
      </c>
      <c r="AQ34" s="17" t="n">
        <f aca="false">IFERROR(IF(AZ34&lt;($AM$11-$AL$11)/($AN$11-$AL$11),$AL$11+SQRT(AZ34*($AN$11-$AL$11)*($AM$11-$AL$11)),$AN$11-SQRT((1-AZ34)*($AN$11-$AL$11)*($AN$11-$AM$11))),$AM$11)</f>
        <v>0.795697872851541</v>
      </c>
      <c r="AR34" s="17" t="n">
        <f aca="false">SUMPRODUCT((B24:B31&lt;=$B$6)*(C24:C31*AM34+D24:D31*AO34*$B$8*AQ34)/(1+AL34/100)^B24:B31)+C32*AM34*AP34/(1+AL34/100)^$B$6</f>
        <v>7698710.79440771</v>
      </c>
      <c r="AS34" s="17" t="n">
        <f aca="false">SUMPRODUCT((K24:K26&lt;=$B$6)*(L24:L26*AN34+M24:M26*AO34*$B$8*AQ34)/(1+AL34/100)^K24:K26)+L27*AN34*AP34/(1+AL34/100)^$B$6</f>
        <v>8658650.67158136</v>
      </c>
      <c r="AT34" s="17" t="n">
        <f aca="false">AS34-AR34</f>
        <v>959939.877173654</v>
      </c>
      <c r="AU34" s="17" t="n">
        <f aca="true">RAND()</f>
        <v>0.941503339954831</v>
      </c>
      <c r="AV34" s="17" t="n">
        <f aca="true">RAND()</f>
        <v>0.525093988475271</v>
      </c>
      <c r="AW34" s="17" t="n">
        <f aca="true">RAND()</f>
        <v>0.614502010635451</v>
      </c>
      <c r="AX34" s="17" t="n">
        <f aca="true">RAND()</f>
        <v>0.18815677732439</v>
      </c>
      <c r="AY34" s="17" t="n">
        <f aca="true">RAND()</f>
        <v>0.600745927658838</v>
      </c>
      <c r="AZ34" s="17" t="n">
        <f aca="true">RAND()</f>
        <v>0.829635268745367</v>
      </c>
      <c r="BB34" s="19" t="n">
        <f aca="false">PERCENTILE($AT$14:$AT$1013,0.01)+(PERCENTILE($AT$14:$AT$1013,0.99)-PERCENTILE($AT$14:$AT$1013,0.01))*20/20</f>
        <v>2472774.82648368</v>
      </c>
      <c r="BC34" s="17" t="n">
        <f aca="false">COUNTIF($AT$14:$AT$1013,"&lt;="&amp;BB34)-COUNTIF($AT$14:$AT$1013,"&lt;="&amp;BB33)</f>
        <v>15</v>
      </c>
      <c r="BD34" s="12" t="n">
        <f aca="false">COUNTIF($AT$14:$AT$1013,"&lt;="&amp;BB34)/COUNT($AT$14:$AT$1013)</f>
        <v>0.99</v>
      </c>
    </row>
    <row r="35" customFormat="false" ht="15" hidden="false" customHeight="false" outlineLevel="0" collapsed="false">
      <c r="AK35" s="0" t="n">
        <v>22</v>
      </c>
      <c r="AL35" s="0" t="n">
        <f aca="false">IFERROR(IF(AU35&lt;($AM$6-$AL$6)/($AN$6-$AL$6),$AL$6+SQRT(AU35*($AN$6-$AL$6)*($AM$6-$AL$6)),$AN$6-SQRT((1-AU35)*($AN$6-$AL$6)*($AN$6-$AM$6))),$AM$6)</f>
        <v>5.96996638419492</v>
      </c>
      <c r="AM35" s="0" t="n">
        <f aca="false">IFERROR(IF(AV35&lt;($AM$7-$AL$7)/($AN$7-$AL$7),$AL$7+SQRT(AV35*($AN$7-$AL$7)*($AM$7-$AL$7)),$AN$7-SQRT((1-AV35)*($AN$7-$AL$7)*($AN$7-$AM$7))),$AM$7)</f>
        <v>0.900306103240142</v>
      </c>
      <c r="AN35" s="0" t="n">
        <f aca="false">IFERROR(IF(AW35&lt;($AM$8-$AL$8)/($AN$8-$AL$8),$AL$8+SQRT(AW35*($AN$8-$AL$8)*($AM$8-$AL$8)),$AN$8-SQRT((1-AW35)*($AN$8-$AL$8)*($AN$8-$AM$8))),$AM$8)</f>
        <v>1.11162618345658</v>
      </c>
      <c r="AO35" s="0" t="n">
        <f aca="false">IFERROR(IF(AX35&lt;($AM$9-$AL$9)/($AN$9-$AL$9),$AL$9+SQRT(AX35*($AN$9-$AL$9)*($AM$9-$AL$9)),$AN$9-SQRT((1-AX35)*($AN$9-$AL$9)*($AN$9-$AM$9))),$AM$9)</f>
        <v>1.37502036195932</v>
      </c>
      <c r="AP35" s="0" t="n">
        <f aca="false">IFERROR(IF(AY35&lt;($AM$10-$AL$10)/($AN$10-$AL$10),$AL$10+SQRT(AY35*($AN$10-$AL$10)*($AM$10-$AL$10)),$AN$10-SQRT((1-AY35)*($AN$10-$AL$10)*($AN$10-$AM$10))),$AM$10)</f>
        <v>0.698872299361752</v>
      </c>
      <c r="AQ35" s="0" t="n">
        <f aca="false">IFERROR(IF(AZ35&lt;($AM$11-$AL$11)/($AN$11-$AL$11),$AL$11+SQRT(AZ35*($AN$11-$AL$11)*($AM$11-$AL$11)),$AN$11-SQRT((1-AZ35)*($AN$11-$AL$11)*($AN$11-$AM$11))),$AM$11)</f>
        <v>0.659661464028623</v>
      </c>
      <c r="AR35" s="0" t="n">
        <f aca="false">SUMPRODUCT((B24:B31&lt;=$B$6)*(C24:C31*AM35+D24:D31*AO35*$B$8*AQ35)/(1+AL35/100)^B24:B31)+C32*AM35*AP35/(1+AL35/100)^$B$6</f>
        <v>6857877.1234472</v>
      </c>
      <c r="AS35" s="0" t="n">
        <f aca="false">SUMPRODUCT((K24:K26&lt;=$B$6)*(L24:L26*AN35+M24:M26*AO35*$B$8*AQ35)/(1+AL35/100)^K24:K26)+L27*AN35*AP35/(1+AL35/100)^$B$6</f>
        <v>9329122.84729994</v>
      </c>
      <c r="AT35" s="0" t="n">
        <f aca="false">AS35-AR35</f>
        <v>2471245.72385273</v>
      </c>
      <c r="AU35" s="0" t="n">
        <f aca="true">RAND()</f>
        <v>0.946951537515576</v>
      </c>
      <c r="AV35" s="0" t="n">
        <f aca="true">RAND()</f>
        <v>0.111792381635799</v>
      </c>
      <c r="AW35" s="0" t="n">
        <f aca="true">RAND()</f>
        <v>0.829801661290743</v>
      </c>
      <c r="AX35" s="0" t="n">
        <f aca="true">RAND()</f>
        <v>0.739600301356357</v>
      </c>
      <c r="AY35" s="0" t="n">
        <f aca="true">RAND()</f>
        <v>0.158200765813721</v>
      </c>
      <c r="AZ35" s="0" t="n">
        <f aca="true">RAND()</f>
        <v>0.527223187481061</v>
      </c>
    </row>
    <row r="36" customFormat="false" ht="15" hidden="false" customHeight="false" outlineLevel="0" collapsed="false">
      <c r="AK36" s="0" t="n">
        <v>23</v>
      </c>
      <c r="AL36" s="0" t="n">
        <f aca="false">IFERROR(IF(AU36&lt;($AM$6-$AL$6)/($AN$6-$AL$6),$AL$6+SQRT(AU36*($AN$6-$AL$6)*($AM$6-$AL$6)),$AN$6-SQRT((1-AU36)*($AN$6-$AL$6)*($AN$6-$AM$6))),$AM$6)</f>
        <v>2.93520171892197</v>
      </c>
      <c r="AM36" s="0" t="n">
        <f aca="false">IFERROR(IF(AV36&lt;($AM$7-$AL$7)/($AN$7-$AL$7),$AL$7+SQRT(AV36*($AN$7-$AL$7)*($AM$7-$AL$7)),$AN$7-SQRT((1-AV36)*($AN$7-$AL$7)*($AN$7-$AM$7))),$AM$7)</f>
        <v>0.963374693232297</v>
      </c>
      <c r="AN36" s="0" t="n">
        <f aca="false">IFERROR(IF(AW36&lt;($AM$8-$AL$8)/($AN$8-$AL$8),$AL$8+SQRT(AW36*($AN$8-$AL$8)*($AM$8-$AL$8)),$AN$8-SQRT((1-AW36)*($AN$8-$AL$8)*($AN$8-$AM$8))),$AM$8)</f>
        <v>1.06191802944447</v>
      </c>
      <c r="AO36" s="0" t="n">
        <f aca="false">IFERROR(IF(AX36&lt;($AM$9-$AL$9)/($AN$9-$AL$9),$AL$9+SQRT(AX36*($AN$9-$AL$9)*($AM$9-$AL$9)),$AN$9-SQRT((1-AX36)*($AN$9-$AL$9)*($AN$9-$AM$9))),$AM$9)</f>
        <v>1.51945866305257</v>
      </c>
      <c r="AP36" s="0" t="n">
        <f aca="false">IFERROR(IF(AY36&lt;($AM$10-$AL$10)/($AN$10-$AL$10),$AL$10+SQRT(AY36*($AN$10-$AL$10)*($AM$10-$AL$10)),$AN$10-SQRT((1-AY36)*($AN$10-$AL$10)*($AN$10-$AM$10))),$AM$10)</f>
        <v>0.968428275238979</v>
      </c>
      <c r="AQ36" s="0" t="n">
        <f aca="false">IFERROR(IF(AZ36&lt;($AM$11-$AL$11)/($AN$11-$AL$11),$AL$11+SQRT(AZ36*($AN$11-$AL$11)*($AM$11-$AL$11)),$AN$11-SQRT((1-AZ36)*($AN$11-$AL$11)*($AN$11-$AM$11))),$AM$11)</f>
        <v>0.533097745559878</v>
      </c>
      <c r="AR36" s="0" t="n">
        <f aca="false">SUMPRODUCT((B24:B31&lt;=$B$6)*(C24:C31*AM36+D24:D31*AO36*$B$8*AQ36)/(1+AL36/100)^B24:B31)+C32*AM36*AP36/(1+AL36/100)^$B$6</f>
        <v>8475018.70874821</v>
      </c>
      <c r="AS36" s="0" t="n">
        <f aca="false">SUMPRODUCT((K24:K26&lt;=$B$6)*(L24:L26*AN36+M24:M26*AO36*$B$8*AQ36)/(1+AL36/100)^K24:K26)+L27*AN36*AP36/(1+AL36/100)^$B$6</f>
        <v>8515623.04804027</v>
      </c>
      <c r="AT36" s="0" t="n">
        <f aca="false">AS36-AR36</f>
        <v>40604.3392920531</v>
      </c>
      <c r="AU36" s="0" t="n">
        <f aca="true">RAND()</f>
        <v>0.174920451014922</v>
      </c>
      <c r="AV36" s="0" t="n">
        <f aca="true">RAND()</f>
        <v>0.296569893208301</v>
      </c>
      <c r="AW36" s="0" t="n">
        <f aca="true">RAND()</f>
        <v>0.685557087572878</v>
      </c>
      <c r="AX36" s="0" t="n">
        <f aca="true">RAND()</f>
        <v>0.84605334898985</v>
      </c>
      <c r="AY36" s="0" t="n">
        <f aca="true">RAND()</f>
        <v>0.877700196173457</v>
      </c>
      <c r="AZ36" s="0" t="n">
        <f aca="true">RAND()</f>
        <v>0.221773710143256</v>
      </c>
    </row>
    <row r="37" customFormat="false" ht="17.35" hidden="false" customHeight="false" outlineLevel="0" collapsed="false">
      <c r="A37" s="4" t="s">
        <v>103</v>
      </c>
      <c r="G37" s="4" t="s">
        <v>104</v>
      </c>
      <c r="AK37" s="0" t="n">
        <v>24</v>
      </c>
      <c r="AL37" s="17" t="n">
        <f aca="false">IFERROR(IF(AU37&lt;($AM$6-$AL$6)/($AN$6-$AL$6),$AL$6+SQRT(AU37*($AN$6-$AL$6)*($AM$6-$AL$6)),$AN$6-SQRT((1-AU37)*($AN$6-$AL$6)*($AN$6-$AM$6))),$AM$6)</f>
        <v>4.47215638021304</v>
      </c>
      <c r="AM37" s="17" t="n">
        <f aca="false">IFERROR(IF(AV37&lt;($AM$7-$AL$7)/($AN$7-$AL$7),$AL$7+SQRT(AV37*($AN$7-$AL$7)*($AM$7-$AL$7)),$AN$7-SQRT((1-AV37)*($AN$7-$AL$7)*($AN$7-$AM$7))),$AM$7)</f>
        <v>0.973004140888421</v>
      </c>
      <c r="AN37" s="17" t="n">
        <f aca="false">IFERROR(IF(AW37&lt;($AM$8-$AL$8)/($AN$8-$AL$8),$AL$8+SQRT(AW37*($AN$8-$AL$8)*($AM$8-$AL$8)),$AN$8-SQRT((1-AW37)*($AN$8-$AL$8)*($AN$8-$AM$8))),$AM$8)</f>
        <v>1.04190375112943</v>
      </c>
      <c r="AO37" s="17" t="n">
        <f aca="false">IFERROR(IF(AX37&lt;($AM$9-$AL$9)/($AN$9-$AL$9),$AL$9+SQRT(AX37*($AN$9-$AL$9)*($AM$9-$AL$9)),$AN$9-SQRT((1-AX37)*($AN$9-$AL$9)*($AN$9-$AM$9))),$AM$9)</f>
        <v>1.23264685018433</v>
      </c>
      <c r="AP37" s="17" t="n">
        <f aca="false">IFERROR(IF(AY37&lt;($AM$10-$AL$10)/($AN$10-$AL$10),$AL$10+SQRT(AY37*($AN$10-$AL$10)*($AM$10-$AL$10)),$AN$10-SQRT((1-AY37)*($AN$10-$AL$10)*($AN$10-$AM$10))),$AM$10)</f>
        <v>0.839967315774625</v>
      </c>
      <c r="AQ37" s="17" t="n">
        <f aca="false">IFERROR(IF(AZ37&lt;($AM$11-$AL$11)/($AN$11-$AL$11),$AL$11+SQRT(AZ37*($AN$11-$AL$11)*($AM$11-$AL$11)),$AN$11-SQRT((1-AZ37)*($AN$11-$AL$11)*($AN$11-$AM$11))),$AM$11)</f>
        <v>0.541145282932383</v>
      </c>
      <c r="AR37" s="17" t="n">
        <f aca="false">SUMPRODUCT((B24:B31&lt;=$B$6)*(C24:C31*AM37+D24:D31*AO37*$B$8*AQ37)/(1+AL37/100)^B24:B31)+C32*AM37*AP37/(1+AL37/100)^$B$6</f>
        <v>7843810.05553306</v>
      </c>
      <c r="AS37" s="17" t="n">
        <f aca="false">SUMPRODUCT((K24:K26&lt;=$B$6)*(L24:L26*AN37+M24:M26*AO37*$B$8*AQ37)/(1+AL37/100)^K24:K26)+L27*AN37*AP37/(1+AL37/100)^$B$6</f>
        <v>8599199.51210526</v>
      </c>
      <c r="AT37" s="17" t="n">
        <f aca="false">AS37-AR37</f>
        <v>755389.456572203</v>
      </c>
      <c r="AU37" s="17" t="n">
        <f aca="true">RAND()</f>
        <v>0.680500331695118</v>
      </c>
      <c r="AV37" s="17" t="n">
        <f aca="true">RAND()</f>
        <v>0.332560364050452</v>
      </c>
      <c r="AW37" s="17" t="n">
        <f aca="true">RAND()</f>
        <v>0.615075121831096</v>
      </c>
      <c r="AX37" s="17" t="n">
        <f aca="true">RAND()</f>
        <v>0.607446095645317</v>
      </c>
      <c r="AY37" s="17" t="n">
        <f aca="true">RAND()</f>
        <v>0.462311103180014</v>
      </c>
      <c r="AZ37" s="17" t="n">
        <f aca="true">RAND()</f>
        <v>0.237351214206281</v>
      </c>
    </row>
    <row r="38" customFormat="false" ht="15" hidden="false" customHeight="false" outlineLevel="0" collapsed="false">
      <c r="A38" s="6" t="s">
        <v>105</v>
      </c>
      <c r="B38" s="6" t="s">
        <v>106</v>
      </c>
      <c r="C38" s="6" t="s">
        <v>107</v>
      </c>
      <c r="D38" s="6" t="s">
        <v>61</v>
      </c>
      <c r="G38" s="6" t="s">
        <v>105</v>
      </c>
      <c r="H38" s="6" t="s">
        <v>106</v>
      </c>
      <c r="I38" s="6" t="s">
        <v>107</v>
      </c>
      <c r="J38" s="6" t="s">
        <v>61</v>
      </c>
      <c r="AK38" s="0" t="n">
        <v>25</v>
      </c>
      <c r="AL38" s="17" t="n">
        <f aca="false">IFERROR(IF(AU38&lt;($AM$6-$AL$6)/($AN$6-$AL$6),$AL$6+SQRT(AU38*($AN$6-$AL$6)*($AM$6-$AL$6)),$AN$6-SQRT((1-AU38)*($AN$6-$AL$6)*($AN$6-$AM$6))),$AM$6)</f>
        <v>5.48317785050829</v>
      </c>
      <c r="AM38" s="17" t="n">
        <f aca="false">IFERROR(IF(AV38&lt;($AM$7-$AL$7)/($AN$7-$AL$7),$AL$7+SQRT(AV38*($AN$7-$AL$7)*($AM$7-$AL$7)),$AN$7-SQRT((1-AV38)*($AN$7-$AL$7)*($AN$7-$AM$7))),$AM$7)</f>
        <v>1.19035607176155</v>
      </c>
      <c r="AN38" s="17" t="n">
        <f aca="false">IFERROR(IF(AW38&lt;($AM$8-$AL$8)/($AN$8-$AL$8),$AL$8+SQRT(AW38*($AN$8-$AL$8)*($AM$8-$AL$8)),$AN$8-SQRT((1-AW38)*($AN$8-$AL$8)*($AN$8-$AM$8))),$AM$8)</f>
        <v>1.09560470199128</v>
      </c>
      <c r="AO38" s="17" t="n">
        <f aca="false">IFERROR(IF(AX38&lt;($AM$9-$AL$9)/($AN$9-$AL$9),$AL$9+SQRT(AX38*($AN$9-$AL$9)*($AM$9-$AL$9)),$AN$9-SQRT((1-AX38)*($AN$9-$AL$9)*($AN$9-$AM$9))),$AM$9)</f>
        <v>0.960133235860525</v>
      </c>
      <c r="AP38" s="17" t="n">
        <f aca="false">IFERROR(IF(AY38&lt;($AM$10-$AL$10)/($AN$10-$AL$10),$AL$10+SQRT(AY38*($AN$10-$AL$10)*($AM$10-$AL$10)),$AN$10-SQRT((1-AY38)*($AN$10-$AL$10)*($AN$10-$AM$10))),$AM$10)</f>
        <v>0.817993124889169</v>
      </c>
      <c r="AQ38" s="17" t="n">
        <f aca="false">IFERROR(IF(AZ38&lt;($AM$11-$AL$11)/($AN$11-$AL$11),$AL$11+SQRT(AZ38*($AN$11-$AL$11)*($AM$11-$AL$11)),$AN$11-SQRT((1-AZ38)*($AN$11-$AL$11)*($AN$11-$AM$11))),$AM$11)</f>
        <v>0.796889554394617</v>
      </c>
      <c r="AR38" s="17" t="n">
        <f aca="false">SUMPRODUCT((B24:B31&lt;=$B$6)*(C24:C31*AM38+D24:D31*AO38*$B$8*AQ38)/(1+AL38/100)^B24:B31)+C32*AM38*AP38/(1+AL38/100)^$B$6</f>
        <v>9152123.68913116</v>
      </c>
      <c r="AS38" s="17" t="n">
        <f aca="false">SUMPRODUCT((K24:K26&lt;=$B$6)*(L24:L26*AN38+M24:M26*AO38*$B$8*AQ38)/(1+AL38/100)^K24:K26)+L27*AN38*AP38/(1+AL38/100)^$B$6</f>
        <v>9118182.6120626</v>
      </c>
      <c r="AT38" s="17" t="n">
        <f aca="false">AS38-AR38</f>
        <v>-33941.0770685561</v>
      </c>
      <c r="AU38" s="17" t="n">
        <f aca="true">RAND()</f>
        <v>0.884962528340568</v>
      </c>
      <c r="AV38" s="17" t="n">
        <f aca="true">RAND()</f>
        <v>0.968378682882543</v>
      </c>
      <c r="AW38" s="17" t="n">
        <f aca="true">RAND()</f>
        <v>0.788107484024866</v>
      </c>
      <c r="AX38" s="17" t="n">
        <f aca="true">RAND()</f>
        <v>0.282296792991303</v>
      </c>
      <c r="AY38" s="17" t="n">
        <f aca="true">RAND()</f>
        <v>0.404478509907115</v>
      </c>
      <c r="AZ38" s="17" t="n">
        <f aca="true">RAND()</f>
        <v>0.831616926065236</v>
      </c>
    </row>
    <row r="39" customFormat="false" ht="15" hidden="false" customHeight="false" outlineLevel="0" collapsed="false">
      <c r="A39" s="24" t="s">
        <v>108</v>
      </c>
      <c r="B39" s="25" t="n">
        <f aca="false">E24</f>
        <v>5306576.53</v>
      </c>
      <c r="C39" s="25" t="n">
        <f aca="false">N24</f>
        <v>8410244.97</v>
      </c>
      <c r="D39" s="25" t="n">
        <f aca="false">C39-B39</f>
        <v>3103668.44</v>
      </c>
      <c r="G39" s="24" t="s">
        <v>109</v>
      </c>
      <c r="H39" s="25" t="n">
        <f aca="false">B39+B40+B41+B43</f>
        <v>8496130.34104059</v>
      </c>
      <c r="I39" s="25" t="n">
        <f aca="false">C39+C40+C41+C43</f>
        <v>7911710.18964855</v>
      </c>
      <c r="J39" s="25" t="n">
        <f aca="false">I39-H39</f>
        <v>-584420.151392032</v>
      </c>
      <c r="AK39" s="0" t="n">
        <v>26</v>
      </c>
      <c r="AL39" s="17" t="n">
        <f aca="false">IFERROR(IF(AU39&lt;($AM$6-$AL$6)/($AN$6-$AL$6),$AL$6+SQRT(AU39*($AN$6-$AL$6)*($AM$6-$AL$6)),$AN$6-SQRT((1-AU39)*($AN$6-$AL$6)*($AN$6-$AM$6))),$AM$6)</f>
        <v>4.46298883192666</v>
      </c>
      <c r="AM39" s="17" t="n">
        <f aca="false">IFERROR(IF(AV39&lt;($AM$7-$AL$7)/($AN$7-$AL$7),$AL$7+SQRT(AV39*($AN$7-$AL$7)*($AM$7-$AL$7)),$AN$7-SQRT((1-AV39)*($AN$7-$AL$7)*($AN$7-$AM$7))),$AM$7)</f>
        <v>1.08269557414631</v>
      </c>
      <c r="AN39" s="17" t="n">
        <f aca="false">IFERROR(IF(AW39&lt;($AM$8-$AL$8)/($AN$8-$AL$8),$AL$8+SQRT(AW39*($AN$8-$AL$8)*($AM$8-$AL$8)),$AN$8-SQRT((1-AW39)*($AN$8-$AL$8)*($AN$8-$AM$8))),$AM$8)</f>
        <v>1.22908582817921</v>
      </c>
      <c r="AO39" s="17" t="n">
        <f aca="false">IFERROR(IF(AX39&lt;($AM$9-$AL$9)/($AN$9-$AL$9),$AL$9+SQRT(AX39*($AN$9-$AL$9)*($AM$9-$AL$9)),$AN$9-SQRT((1-AX39)*($AN$9-$AL$9)*($AN$9-$AM$9))),$AM$9)</f>
        <v>0.841727111762801</v>
      </c>
      <c r="AP39" s="17" t="n">
        <f aca="false">IFERROR(IF(AY39&lt;($AM$10-$AL$10)/($AN$10-$AL$10),$AL$10+SQRT(AY39*($AN$10-$AL$10)*($AM$10-$AL$10)),$AN$10-SQRT((1-AY39)*($AN$10-$AL$10)*($AN$10-$AM$10))),$AM$10)</f>
        <v>0.735001115970688</v>
      </c>
      <c r="AQ39" s="17" t="n">
        <f aca="false">IFERROR(IF(AZ39&lt;($AM$11-$AL$11)/($AN$11-$AL$11),$AL$11+SQRT(AZ39*($AN$11-$AL$11)*($AM$11-$AL$11)),$AN$11-SQRT((1-AZ39)*($AN$11-$AL$11)*($AN$11-$AM$11))),$AM$11)</f>
        <v>0.599062618772593</v>
      </c>
      <c r="AR39" s="17" t="n">
        <f aca="false">SUMPRODUCT((B24:B31&lt;=$B$6)*(C24:C31*AM39+D24:D31*AO39*$B$8*AQ39)/(1+AL39/100)^B24:B31)+C32*AM39*AP39/(1+AL39/100)^$B$6</f>
        <v>8680420.78168539</v>
      </c>
      <c r="AS39" s="17" t="n">
        <f aca="false">SUMPRODUCT((K24:K26&lt;=$B$6)*(L24:L26*AN39+M24:M26*AO39*$B$8*AQ39)/(1+AL39/100)^K24:K26)+L27*AN39*AP39/(1+AL39/100)^$B$6</f>
        <v>10192885.2853511</v>
      </c>
      <c r="AT39" s="17" t="n">
        <f aca="false">AS39-AR39</f>
        <v>1512464.50366575</v>
      </c>
      <c r="AU39" s="17" t="n">
        <f aca="true">RAND()</f>
        <v>0.678178716653558</v>
      </c>
      <c r="AV39" s="17" t="n">
        <f aca="true">RAND()</f>
        <v>0.751193147464593</v>
      </c>
      <c r="AW39" s="17" t="n">
        <f aca="true">RAND()</f>
        <v>0.996111977040449</v>
      </c>
      <c r="AX39" s="17" t="n">
        <f aca="true">RAND()</f>
        <v>0.155703225218327</v>
      </c>
      <c r="AY39" s="17" t="n">
        <f aca="true">RAND()</f>
        <v>0.220902098029875</v>
      </c>
      <c r="AZ39" s="17" t="n">
        <f aca="true">RAND()</f>
        <v>0.365054897743352</v>
      </c>
    </row>
    <row r="40" customFormat="false" ht="15" hidden="false" customHeight="false" outlineLevel="0" collapsed="false">
      <c r="A40" s="24" t="s">
        <v>110</v>
      </c>
      <c r="B40" s="25" t="n">
        <f aca="false">SUMPRODUCT((B25:B31&lt;=$B$6)*ISNUMBER(SEARCH("Maintenance",A25:A31))*E25:E31/(1+$B$5/100)^B25:B31)</f>
        <v>2033261.34056966</v>
      </c>
      <c r="C40" s="25" t="n">
        <f aca="false">SUMPRODUCT((K25:K26&lt;=$B$6)*ISNUMBER(SEARCH("Maintenance",J25:J26))*N25:N26/(1+$B$5/100)^K25:K26)</f>
        <v>174828.983032042</v>
      </c>
      <c r="D40" s="25" t="n">
        <f aca="false">C40-B40</f>
        <v>-1858432.35753762</v>
      </c>
      <c r="G40" s="24" t="s">
        <v>111</v>
      </c>
      <c r="H40" s="25" t="n">
        <f aca="false">(B39+B40+B41+B43)*(($B$5/100)*(1+$B$5/100)^$B$6/((1+$B$5/100)^$B$6-1))</f>
        <v>433466.277088215</v>
      </c>
      <c r="I40" s="25" t="n">
        <f aca="false">(C39+C40+C41+C43)*(($B$5/100)*(1+$B$5/100)^$B$6/((1+$B$5/100)^$B$6-1))</f>
        <v>403649.593832364</v>
      </c>
      <c r="J40" s="25" t="n">
        <f aca="false">I40-H40</f>
        <v>-29816.6832558513</v>
      </c>
      <c r="AK40" s="0" t="n">
        <v>27</v>
      </c>
      <c r="AL40" s="17" t="n">
        <f aca="false">IFERROR(IF(AU40&lt;($AM$6-$AL$6)/($AN$6-$AL$6),$AL$6+SQRT(AU40*($AN$6-$AL$6)*($AM$6-$AL$6)),$AN$6-SQRT((1-AU40)*($AN$6-$AL$6)*($AN$6-$AM$6))),$AM$6)</f>
        <v>3.58002878700974</v>
      </c>
      <c r="AM40" s="17" t="n">
        <f aca="false">IFERROR(IF(AV40&lt;($AM$7-$AL$7)/($AN$7-$AL$7),$AL$7+SQRT(AV40*($AN$7-$AL$7)*($AM$7-$AL$7)),$AN$7-SQRT((1-AV40)*($AN$7-$AL$7)*($AN$7-$AM$7))),$AM$7)</f>
        <v>0.98525945370405</v>
      </c>
      <c r="AN40" s="17" t="n">
        <f aca="false">IFERROR(IF(AW40&lt;($AM$8-$AL$8)/($AN$8-$AL$8),$AL$8+SQRT(AW40*($AN$8-$AL$8)*($AM$8-$AL$8)),$AN$8-SQRT((1-AW40)*($AN$8-$AL$8)*($AN$8-$AM$8))),$AM$8)</f>
        <v>0.913135203896632</v>
      </c>
      <c r="AO40" s="17" t="n">
        <f aca="false">IFERROR(IF(AX40&lt;($AM$9-$AL$9)/($AN$9-$AL$9),$AL$9+SQRT(AX40*($AN$9-$AL$9)*($AM$9-$AL$9)),$AN$9-SQRT((1-AX40)*($AN$9-$AL$9)*($AN$9-$AM$9))),$AM$9)</f>
        <v>1.85225379073994</v>
      </c>
      <c r="AP40" s="17" t="n">
        <f aca="false">IFERROR(IF(AY40&lt;($AM$10-$AL$10)/($AN$10-$AL$10),$AL$10+SQRT(AY40*($AN$10-$AL$10)*($AM$10-$AL$10)),$AN$10-SQRT((1-AY40)*($AN$10-$AL$10)*($AN$10-$AM$10))),$AM$10)</f>
        <v>0.712015078456056</v>
      </c>
      <c r="AQ40" s="17" t="n">
        <f aca="false">IFERROR(IF(AZ40&lt;($AM$11-$AL$11)/($AN$11-$AL$11),$AL$11+SQRT(AZ40*($AN$11-$AL$11)*($AM$11-$AL$11)),$AN$11-SQRT((1-AZ40)*($AN$11-$AL$11)*($AN$11-$AM$11))),$AM$11)</f>
        <v>0.521233593242857</v>
      </c>
      <c r="AR40" s="17" t="n">
        <f aca="false">SUMPRODUCT((B24:B31&lt;=$B$6)*(C24:C31*AM40+D24:D31*AO40*$B$8*AQ40)/(1+AL40/100)^B24:B31)+C32*AM40*AP40/(1+AL40/100)^$B$6</f>
        <v>8415910.46763671</v>
      </c>
      <c r="AS40" s="17" t="n">
        <f aca="false">SUMPRODUCT((K24:K26&lt;=$B$6)*(L24:L26*AN40+M24:M26*AO40*$B$8*AQ40)/(1+AL40/100)^K24:K26)+L27*AN40*AP40/(1+AL40/100)^$B$6</f>
        <v>7597454.5356717</v>
      </c>
      <c r="AT40" s="17" t="n">
        <f aca="false">AS40-AR40</f>
        <v>-818455.931965009</v>
      </c>
      <c r="AU40" s="17" t="n">
        <f aca="true">RAND()</f>
        <v>0.415189845115897</v>
      </c>
      <c r="AV40" s="17" t="n">
        <f aca="true">RAND()</f>
        <v>0.381345168741366</v>
      </c>
      <c r="AW40" s="17" t="n">
        <f aca="true">RAND()</f>
        <v>0.142217492897028</v>
      </c>
      <c r="AX40" s="17" t="n">
        <f aca="true">RAND()</f>
        <v>0.985447371766188</v>
      </c>
      <c r="AY40" s="17" t="n">
        <f aca="true">RAND()</f>
        <v>0.17980157397091</v>
      </c>
      <c r="AZ40" s="17" t="n">
        <f aca="true">RAND()</f>
        <v>0.199772664404677</v>
      </c>
    </row>
    <row r="41" customFormat="false" ht="15" hidden="false" customHeight="false" outlineLevel="0" collapsed="false">
      <c r="A41" s="24" t="s">
        <v>112</v>
      </c>
      <c r="B41" s="25" t="n">
        <f aca="false">SUMPRODUCT((B25:B31&lt;=$B$6)*ISNUMBER(SEARCH("Rehabilitation",A25:A31))*E25:E31/(1+$B$5/100)^B25:B31)</f>
        <v>1274870.38217857</v>
      </c>
      <c r="C41" s="25" t="n">
        <f aca="false">SUMPRODUCT((K25:K26&lt;=$B$6)*ISNUMBER(SEARCH("Rehabilitation",J25:J26))*N25:N26/(1+$B$5/100)^K25:K26)</f>
        <v>192863.629597823</v>
      </c>
      <c r="D41" s="25" t="n">
        <f aca="false">C41-B41</f>
        <v>-1082006.75258074</v>
      </c>
      <c r="G41" s="24" t="s">
        <v>113</v>
      </c>
      <c r="H41" s="25" t="n">
        <f aca="false">B42</f>
        <v>313136.083848027</v>
      </c>
      <c r="I41" s="25" t="n">
        <f aca="false">C42</f>
        <v>117024.304495167</v>
      </c>
      <c r="J41" s="25" t="n">
        <f aca="false">I41-H41</f>
        <v>-196111.77935286</v>
      </c>
      <c r="AK41" s="0" t="n">
        <v>28</v>
      </c>
      <c r="AL41" s="17" t="n">
        <f aca="false">IFERROR(IF(AU41&lt;($AM$6-$AL$6)/($AN$6-$AL$6),$AL$6+SQRT(AU41*($AN$6-$AL$6)*($AM$6-$AL$6)),$AN$6-SQRT((1-AU41)*($AN$6-$AL$6)*($AN$6-$AM$6))),$AM$6)</f>
        <v>2.80034358859981</v>
      </c>
      <c r="AM41" s="17" t="n">
        <f aca="false">IFERROR(IF(AV41&lt;($AM$7-$AL$7)/($AN$7-$AL$7),$AL$7+SQRT(AV41*($AN$7-$AL$7)*($AM$7-$AL$7)),$AN$7-SQRT((1-AV41)*($AN$7-$AL$7)*($AN$7-$AM$7))),$AM$7)</f>
        <v>0.973135331885102</v>
      </c>
      <c r="AN41" s="17" t="n">
        <f aca="false">IFERROR(IF(AW41&lt;($AM$8-$AL$8)/($AN$8-$AL$8),$AL$8+SQRT(AW41*($AN$8-$AL$8)*($AM$8-$AL$8)),$AN$8-SQRT((1-AW41)*($AN$8-$AL$8)*($AN$8-$AM$8))),$AM$8)</f>
        <v>1.16734995395061</v>
      </c>
      <c r="AO41" s="17" t="n">
        <f aca="false">IFERROR(IF(AX41&lt;($AM$9-$AL$9)/($AN$9-$AL$9),$AL$9+SQRT(AX41*($AN$9-$AL$9)*($AM$9-$AL$9)),$AN$9-SQRT((1-AX41)*($AN$9-$AL$9)*($AN$9-$AM$9))),$AM$9)</f>
        <v>1.15491780051769</v>
      </c>
      <c r="AP41" s="17" t="n">
        <f aca="false">IFERROR(IF(AY41&lt;($AM$10-$AL$10)/($AN$10-$AL$10),$AL$10+SQRT(AY41*($AN$10-$AL$10)*($AM$10-$AL$10)),$AN$10-SQRT((1-AY41)*($AN$10-$AL$10)*($AN$10-$AM$10))),$AM$10)</f>
        <v>0.739218832448645</v>
      </c>
      <c r="AQ41" s="17" t="n">
        <f aca="false">IFERROR(IF(AZ41&lt;($AM$11-$AL$11)/($AN$11-$AL$11),$AL$11+SQRT(AZ41*($AN$11-$AL$11)*($AM$11-$AL$11)),$AN$11-SQRT((1-AZ41)*($AN$11-$AL$11)*($AN$11-$AM$11))),$AM$11)</f>
        <v>0.553478780495925</v>
      </c>
      <c r="AR41" s="17" t="n">
        <f aca="false">SUMPRODUCT((B24:B31&lt;=$B$6)*(C24:C31*AM41+D24:D31*AO41*$B$8*AQ41)/(1+AL41/100)^B24:B31)+C32*AM41*AP41/(1+AL41/100)^$B$6</f>
        <v>8601464.79126617</v>
      </c>
      <c r="AS41" s="17" t="n">
        <f aca="false">SUMPRODUCT((K24:K26&lt;=$B$6)*(L24:L26*AN41+M24:M26*AO41*$B$8*AQ41)/(1+AL41/100)^K24:K26)+L27*AN41*AP41/(1+AL41/100)^$B$6</f>
        <v>9552762.37684584</v>
      </c>
      <c r="AT41" s="17" t="n">
        <f aca="false">AS41-AR41</f>
        <v>951297.585579671</v>
      </c>
      <c r="AU41" s="17" t="n">
        <f aca="true">RAND()</f>
        <v>0.128109971962563</v>
      </c>
      <c r="AV41" s="17" t="n">
        <f aca="true">RAND()</f>
        <v>0.33306492385516</v>
      </c>
      <c r="AW41" s="17" t="n">
        <f aca="true">RAND()</f>
        <v>0.93927973233807</v>
      </c>
      <c r="AX41" s="17" t="n">
        <f aca="true">RAND()</f>
        <v>0.523890717412099</v>
      </c>
      <c r="AY41" s="17" t="n">
        <f aca="true">RAND()</f>
        <v>0.228902599192371</v>
      </c>
      <c r="AZ41" s="17" t="n">
        <f aca="true">RAND()</f>
        <v>0.262250988415107</v>
      </c>
    </row>
    <row r="42" customFormat="false" ht="15" hidden="false" customHeight="false" outlineLevel="0" collapsed="false">
      <c r="A42" s="24" t="s">
        <v>114</v>
      </c>
      <c r="B42" s="25" t="n">
        <f aca="false">SUMPRODUCT((B24:B31&lt;=$B$6)*F24:F31/(1+$B$5/100)^B24:B31)</f>
        <v>313136.083848027</v>
      </c>
      <c r="C42" s="25" t="n">
        <f aca="false">SUMPRODUCT((K24:K26&lt;=$B$6)*O24:O26/(1+$B$5/100)^K24:K26)</f>
        <v>117024.304495167</v>
      </c>
      <c r="D42" s="25" t="n">
        <f aca="false">C42-B42</f>
        <v>-196111.77935286</v>
      </c>
      <c r="G42" s="24" t="s">
        <v>115</v>
      </c>
      <c r="H42" s="25" t="n">
        <f aca="false">B42*(($B$5/100)*(1+$B$5/100)^$B$6/((1+$B$5/100)^$B$6-1))</f>
        <v>15975.9710643709</v>
      </c>
      <c r="I42" s="25" t="n">
        <f aca="false">C42*(($B$5/100)*(1+$B$5/100)^$B$6/((1+$B$5/100)^$B$6-1))</f>
        <v>5970.49333781114</v>
      </c>
      <c r="J42" s="25" t="n">
        <f aca="false">I42-H42</f>
        <v>-10005.4777265597</v>
      </c>
      <c r="AK42" s="0" t="n">
        <v>29</v>
      </c>
      <c r="AL42" s="17" t="n">
        <f aca="false">IFERROR(IF(AU42&lt;($AM$6-$AL$6)/($AN$6-$AL$6),$AL$6+SQRT(AU42*($AN$6-$AL$6)*($AM$6-$AL$6)),$AN$6-SQRT((1-AU42)*($AN$6-$AL$6)*($AN$6-$AM$6))),$AM$6)</f>
        <v>3.85718661109974</v>
      </c>
      <c r="AM42" s="17" t="n">
        <f aca="false">IFERROR(IF(AV42&lt;($AM$7-$AL$7)/($AN$7-$AL$7),$AL$7+SQRT(AV42*($AN$7-$AL$7)*($AM$7-$AL$7)),$AN$7-SQRT((1-AV42)*($AN$7-$AL$7)*($AN$7-$AM$7))),$AM$7)</f>
        <v>1.11033860374732</v>
      </c>
      <c r="AN42" s="17" t="n">
        <f aca="false">IFERROR(IF(AW42&lt;($AM$8-$AL$8)/($AN$8-$AL$8),$AL$8+SQRT(AW42*($AN$8-$AL$8)*($AM$8-$AL$8)),$AN$8-SQRT((1-AW42)*($AN$8-$AL$8)*($AN$8-$AM$8))),$AM$8)</f>
        <v>0.948635654870974</v>
      </c>
      <c r="AO42" s="17" t="n">
        <f aca="false">IFERROR(IF(AX42&lt;($AM$9-$AL$9)/($AN$9-$AL$9),$AL$9+SQRT(AX42*($AN$9-$AL$9)*($AM$9-$AL$9)),$AN$9-SQRT((1-AX42)*($AN$9-$AL$9)*($AN$9-$AM$9))),$AM$9)</f>
        <v>1.01516445235998</v>
      </c>
      <c r="AP42" s="17" t="n">
        <f aca="false">IFERROR(IF(AY42&lt;($AM$10-$AL$10)/($AN$10-$AL$10),$AL$10+SQRT(AY42*($AN$10-$AL$10)*($AM$10-$AL$10)),$AN$10-SQRT((1-AY42)*($AN$10-$AL$10)*($AN$10-$AM$10))),$AM$10)</f>
        <v>0.967709004770408</v>
      </c>
      <c r="AQ42" s="17" t="n">
        <f aca="false">IFERROR(IF(AZ42&lt;($AM$11-$AL$11)/($AN$11-$AL$11),$AL$11+SQRT(AZ42*($AN$11-$AL$11)*($AM$11-$AL$11)),$AN$11-SQRT((1-AZ42)*($AN$11-$AL$11)*($AN$11-$AM$11))),$AM$11)</f>
        <v>0.679119538521048</v>
      </c>
      <c r="AR42" s="17" t="n">
        <f aca="false">SUMPRODUCT((B24:B31&lt;=$B$6)*(C24:C31*AM42+D24:D31*AO42*$B$8*AQ42)/(1+AL42/100)^B24:B31)+C32*AM42*AP42/(1+AL42/100)^$B$6</f>
        <v>9203428.04673196</v>
      </c>
      <c r="AS42" s="17" t="n">
        <f aca="false">SUMPRODUCT((K24:K26&lt;=$B$6)*(L24:L26*AN42+M24:M26*AO42*$B$8*AQ42)/(1+AL42/100)^K24:K26)+L27*AN42*AP42/(1+AL42/100)^$B$6</f>
        <v>7712285.88567476</v>
      </c>
      <c r="AT42" s="17" t="n">
        <f aca="false">AS42-AR42</f>
        <v>-1491142.1610572</v>
      </c>
      <c r="AU42" s="17" t="n">
        <f aca="true">RAND()</f>
        <v>0.506136200127464</v>
      </c>
      <c r="AV42" s="17" t="n">
        <f aca="true">RAND()</f>
        <v>0.826619505748895</v>
      </c>
      <c r="AW42" s="17" t="n">
        <f aca="true">RAND()</f>
        <v>0.245472865543593</v>
      </c>
      <c r="AX42" s="17" t="n">
        <f aca="true">RAND()</f>
        <v>0.35339929606972</v>
      </c>
      <c r="AY42" s="17" t="n">
        <f aca="true">RAND()</f>
        <v>0.875006852573303</v>
      </c>
      <c r="AZ42" s="17" t="n">
        <f aca="true">RAND()</f>
        <v>0.579737671187979</v>
      </c>
    </row>
    <row r="43" customFormat="false" ht="15" hidden="false" customHeight="false" outlineLevel="0" collapsed="false">
      <c r="A43" s="24" t="s">
        <v>116</v>
      </c>
      <c r="B43" s="25" t="n">
        <f aca="false">G32</f>
        <v>-118577.911707642</v>
      </c>
      <c r="C43" s="25" t="n">
        <f aca="false">P27</f>
        <v>-866227.392981313</v>
      </c>
      <c r="D43" s="25" t="n">
        <f aca="false">C43-B43</f>
        <v>-747649.481273671</v>
      </c>
      <c r="G43" s="24" t="s">
        <v>117</v>
      </c>
      <c r="H43" s="25" t="n">
        <f aca="false">B44</f>
        <v>8809266.42488861</v>
      </c>
      <c r="I43" s="25" t="n">
        <f aca="false">C44</f>
        <v>8028734.49414372</v>
      </c>
      <c r="J43" s="25" t="n">
        <f aca="false">I43-H43</f>
        <v>-780531.930744892</v>
      </c>
      <c r="AK43" s="0" t="n">
        <v>30</v>
      </c>
      <c r="AL43" s="17" t="n">
        <f aca="false">IFERROR(IF(AU43&lt;($AM$6-$AL$6)/($AN$6-$AL$6),$AL$6+SQRT(AU43*($AN$6-$AL$6)*($AM$6-$AL$6)),$AN$6-SQRT((1-AU43)*($AN$6-$AL$6)*($AN$6-$AM$6))),$AM$6)</f>
        <v>2.52915498256253</v>
      </c>
      <c r="AM43" s="17" t="n">
        <f aca="false">IFERROR(IF(AV43&lt;($AM$7-$AL$7)/($AN$7-$AL$7),$AL$7+SQRT(AV43*($AN$7-$AL$7)*($AM$7-$AL$7)),$AN$7-SQRT((1-AV43)*($AN$7-$AL$7)*($AN$7-$AM$7))),$AM$7)</f>
        <v>1.01924716678977</v>
      </c>
      <c r="AN43" s="17" t="n">
        <f aca="false">IFERROR(IF(AW43&lt;($AM$8-$AL$8)/($AN$8-$AL$8),$AL$8+SQRT(AW43*($AN$8-$AL$8)*($AM$8-$AL$8)),$AN$8-SQRT((1-AW43)*($AN$8-$AL$8)*($AN$8-$AM$8))),$AM$8)</f>
        <v>1.07019380884076</v>
      </c>
      <c r="AO43" s="17" t="n">
        <f aca="false">IFERROR(IF(AX43&lt;($AM$9-$AL$9)/($AN$9-$AL$9),$AL$9+SQRT(AX43*($AN$9-$AL$9)*($AM$9-$AL$9)),$AN$9-SQRT((1-AX43)*($AN$9-$AL$9)*($AN$9-$AM$9))),$AM$9)</f>
        <v>1.51206476397291</v>
      </c>
      <c r="AP43" s="17" t="n">
        <f aca="false">IFERROR(IF(AY43&lt;($AM$10-$AL$10)/($AN$10-$AL$10),$AL$10+SQRT(AY43*($AN$10-$AL$10)*($AM$10-$AL$10)),$AN$10-SQRT((1-AY43)*($AN$10-$AL$10)*($AN$10-$AM$10))),$AM$10)</f>
        <v>0.832506355585203</v>
      </c>
      <c r="AQ43" s="17" t="n">
        <f aca="false">IFERROR(IF(AZ43&lt;($AM$11-$AL$11)/($AN$11-$AL$11),$AL$11+SQRT(AZ43*($AN$11-$AL$11)*($AM$11-$AL$11)),$AN$11-SQRT((1-AZ43)*($AN$11-$AL$11)*($AN$11-$AM$11))),$AM$11)</f>
        <v>0.560843304526741</v>
      </c>
      <c r="AR43" s="17" t="n">
        <f aca="false">SUMPRODUCT((B24:B31&lt;=$B$6)*(C24:C31*AM43+D24:D31*AO43*$B$8*AQ43)/(1+AL43/100)^B24:B31)+C32*AM43*AP43/(1+AL43/100)^$B$6</f>
        <v>9209880.9622379</v>
      </c>
      <c r="AS43" s="17" t="n">
        <f aca="false">SUMPRODUCT((K24:K26&lt;=$B$6)*(L24:L26*AN43+M24:M26*AO43*$B$8*AQ43)/(1+AL43/100)^K24:K26)+L27*AN43*AP43/(1+AL43/100)^$B$6</f>
        <v>8663556.83835092</v>
      </c>
      <c r="AT43" s="17" t="n">
        <f aca="false">AS43-AR43</f>
        <v>-546324.123886973</v>
      </c>
      <c r="AU43" s="17" t="n">
        <f aca="true">RAND()</f>
        <v>0.0560009991141496</v>
      </c>
      <c r="AV43" s="17" t="n">
        <f aca="true">RAND()</f>
        <v>0.526694488581776</v>
      </c>
      <c r="AW43" s="17" t="n">
        <f aca="true">RAND()</f>
        <v>0.712619854407187</v>
      </c>
      <c r="AX43" s="17" t="n">
        <f aca="true">RAND()</f>
        <v>0.841279470295461</v>
      </c>
      <c r="AY43" s="17" t="n">
        <f aca="true">RAND()</f>
        <v>0.442241906018212</v>
      </c>
      <c r="AZ43" s="17" t="n">
        <f aca="true">RAND()</f>
        <v>0.277711140883388</v>
      </c>
    </row>
    <row r="44" customFormat="false" ht="15" hidden="false" customHeight="false" outlineLevel="0" collapsed="false">
      <c r="A44" s="24" t="s">
        <v>99</v>
      </c>
      <c r="B44" s="25" t="n">
        <f aca="false">G33</f>
        <v>8809266.42488861</v>
      </c>
      <c r="C44" s="25" t="n">
        <f aca="false">P28</f>
        <v>8028734.49414372</v>
      </c>
      <c r="D44" s="25" t="n">
        <f aca="false">C44-B44</f>
        <v>-780531.930744892</v>
      </c>
      <c r="G44" s="24" t="s">
        <v>118</v>
      </c>
      <c r="H44" s="25" t="n">
        <f aca="false">B44*(($B$5/100)*(1+$B$5/100)^$B$6/((1+$B$5/100)^$B$6-1))</f>
        <v>449442.248152586</v>
      </c>
      <c r="I44" s="25" t="n">
        <f aca="false">C44*(($B$5/100)*(1+$B$5/100)^$B$6/((1+$B$5/100)^$B$6-1))</f>
        <v>409620.087170175</v>
      </c>
      <c r="J44" s="25" t="n">
        <f aca="false">I44-H44</f>
        <v>-39822.1609824111</v>
      </c>
      <c r="AK44" s="0" t="n">
        <v>31</v>
      </c>
      <c r="AL44" s="17" t="n">
        <f aca="false">IFERROR(IF(AU44&lt;($AM$6-$AL$6)/($AN$6-$AL$6),$AL$6+SQRT(AU44*($AN$6-$AL$6)*($AM$6-$AL$6)),$AN$6-SQRT((1-AU44)*($AN$6-$AL$6)*($AN$6-$AM$6))),$AM$6)</f>
        <v>3.04962727016861</v>
      </c>
      <c r="AM44" s="17" t="n">
        <f aca="false">IFERROR(IF(AV44&lt;($AM$7-$AL$7)/($AN$7-$AL$7),$AL$7+SQRT(AV44*($AN$7-$AL$7)*($AM$7-$AL$7)),$AN$7-SQRT((1-AV44)*($AN$7-$AL$7)*($AN$7-$AM$7))),$AM$7)</f>
        <v>0.966937439193832</v>
      </c>
      <c r="AN44" s="17" t="n">
        <f aca="false">IFERROR(IF(AW44&lt;($AM$8-$AL$8)/($AN$8-$AL$8),$AL$8+SQRT(AW44*($AN$8-$AL$8)*($AM$8-$AL$8)),$AN$8-SQRT((1-AW44)*($AN$8-$AL$8)*($AN$8-$AM$8))),$AM$8)</f>
        <v>1.02846260896415</v>
      </c>
      <c r="AO44" s="17" t="n">
        <f aca="false">IFERROR(IF(AX44&lt;($AM$9-$AL$9)/($AN$9-$AL$9),$AL$9+SQRT(AX44*($AN$9-$AL$9)*($AM$9-$AL$9)),$AN$9-SQRT((1-AX44)*($AN$9-$AL$9)*($AN$9-$AM$9))),$AM$9)</f>
        <v>1.91109340498394</v>
      </c>
      <c r="AP44" s="17" t="n">
        <f aca="false">IFERROR(IF(AY44&lt;($AM$10-$AL$10)/($AN$10-$AL$10),$AL$10+SQRT(AY44*($AN$10-$AL$10)*($AM$10-$AL$10)),$AN$10-SQRT((1-AY44)*($AN$10-$AL$10)*($AN$10-$AM$10))),$AM$10)</f>
        <v>0.863117837176712</v>
      </c>
      <c r="AQ44" s="17" t="n">
        <f aca="false">IFERROR(IF(AZ44&lt;($AM$11-$AL$11)/($AN$11-$AL$11),$AL$11+SQRT(AZ44*($AN$11-$AL$11)*($AM$11-$AL$11)),$AN$11-SQRT((1-AZ44)*($AN$11-$AL$11)*($AN$11-$AM$11))),$AM$11)</f>
        <v>0.473722744062953</v>
      </c>
      <c r="AR44" s="17" t="n">
        <f aca="false">SUMPRODUCT((B24:B31&lt;=$B$6)*(C24:C31*AM44+D24:D31*AO44*$B$8*AQ44)/(1+AL44/100)^B24:B31)+C32*AM44*AP44/(1+AL44/100)^$B$6</f>
        <v>8489078.0963082</v>
      </c>
      <c r="AS44" s="17" t="n">
        <f aca="false">SUMPRODUCT((K24:K26&lt;=$B$6)*(L24:L26*AN44+M24:M26*AO44*$B$8*AQ44)/(1+AL44/100)^K24:K26)+L27*AN44*AP44/(1+AL44/100)^$B$6</f>
        <v>8370407.87591085</v>
      </c>
      <c r="AT44" s="17" t="n">
        <f aca="false">AS44-AR44</f>
        <v>-118670.220397344</v>
      </c>
      <c r="AU44" s="17" t="n">
        <f aca="true">RAND()</f>
        <v>0.219727764770223</v>
      </c>
      <c r="AV44" s="17" t="n">
        <f aca="true">RAND()</f>
        <v>0.309645651162158</v>
      </c>
      <c r="AW44" s="17" t="n">
        <f aca="true">RAND()</f>
        <v>0.563743861093573</v>
      </c>
      <c r="AX44" s="17" t="n">
        <f aca="true">RAND()</f>
        <v>0.9947304115751</v>
      </c>
      <c r="AY44" s="17" t="n">
        <f aca="true">RAND()</f>
        <v>0.527418254703571</v>
      </c>
      <c r="AZ44" s="17" t="n">
        <f aca="true">RAND()</f>
        <v>0.123182007366376</v>
      </c>
    </row>
    <row r="45" customFormat="false" ht="15" hidden="false" customHeight="false" outlineLevel="0" collapsed="false">
      <c r="A45" s="24" t="s">
        <v>119</v>
      </c>
      <c r="B45" s="25" t="n">
        <f aca="false">G33*($B$5/100)*(1+$B$5/100)^$B$6/((1+$B$5/100)^$B$6-1)</f>
        <v>449442.248152586</v>
      </c>
      <c r="C45" s="25" t="n">
        <f aca="false">P28*($B$5/100)*(1+$B$5/100)^$B$6/((1+$B$5/100)^$B$6-1)</f>
        <v>409620.087170175</v>
      </c>
      <c r="D45" s="25" t="n">
        <f aca="false">C45-B45</f>
        <v>-39822.1609824111</v>
      </c>
      <c r="G45" s="24" t="s">
        <v>120</v>
      </c>
      <c r="H45" s="26" t="n">
        <f aca="false">IFERROR((H43-MIN(H43,I43))/MIN(H43,I43),0)</f>
        <v>0.0972173050826657</v>
      </c>
      <c r="I45" s="26" t="n">
        <f aca="false">IFERROR((I43-MIN(H43,I43))/MIN(H43,I43),0)</f>
        <v>0</v>
      </c>
      <c r="J45" s="27"/>
      <c r="AK45" s="0" t="n">
        <v>32</v>
      </c>
      <c r="AL45" s="17" t="n">
        <f aca="false">IFERROR(IF(AU45&lt;($AM$6-$AL$6)/($AN$6-$AL$6),$AL$6+SQRT(AU45*($AN$6-$AL$6)*($AM$6-$AL$6)),$AN$6-SQRT((1-AU45)*($AN$6-$AL$6)*($AN$6-$AM$6))),$AM$6)</f>
        <v>3.13516740746545</v>
      </c>
      <c r="AM45" s="17" t="n">
        <f aca="false">IFERROR(IF(AV45&lt;($AM$7-$AL$7)/($AN$7-$AL$7),$AL$7+SQRT(AV45*($AN$7-$AL$7)*($AM$7-$AL$7)),$AN$7-SQRT((1-AV45)*($AN$7-$AL$7)*($AN$7-$AM$7))),$AM$7)</f>
        <v>1.0616679690514</v>
      </c>
      <c r="AN45" s="17" t="n">
        <f aca="false">IFERROR(IF(AW45&lt;($AM$8-$AL$8)/($AN$8-$AL$8),$AL$8+SQRT(AW45*($AN$8-$AL$8)*($AM$8-$AL$8)),$AN$8-SQRT((1-AW45)*($AN$8-$AL$8)*($AN$8-$AM$8))),$AM$8)</f>
        <v>1.00008208022547</v>
      </c>
      <c r="AO45" s="17" t="n">
        <f aca="false">IFERROR(IF(AX45&lt;($AM$9-$AL$9)/($AN$9-$AL$9),$AL$9+SQRT(AX45*($AN$9-$AL$9)*($AM$9-$AL$9)),$AN$9-SQRT((1-AX45)*($AN$9-$AL$9)*($AN$9-$AM$9))),$AM$9)</f>
        <v>0.811626342739668</v>
      </c>
      <c r="AP45" s="17" t="n">
        <f aca="false">IFERROR(IF(AY45&lt;($AM$10-$AL$10)/($AN$10-$AL$10),$AL$10+SQRT(AY45*($AN$10-$AL$10)*($AM$10-$AL$10)),$AN$10-SQRT((1-AY45)*($AN$10-$AL$10)*($AN$10-$AM$10))),$AM$10)</f>
        <v>0.662130809645371</v>
      </c>
      <c r="AQ45" s="17" t="n">
        <f aca="false">IFERROR(IF(AZ45&lt;($AM$11-$AL$11)/($AN$11-$AL$11),$AL$11+SQRT(AZ45*($AN$11-$AL$11)*($AM$11-$AL$11)),$AN$11-SQRT((1-AZ45)*($AN$11-$AL$11)*($AN$11-$AM$11))),$AM$11)</f>
        <v>0.42076610416246</v>
      </c>
      <c r="AR45" s="17" t="n">
        <f aca="false">SUMPRODUCT((B24:B31&lt;=$B$6)*(C24:C31*AM45+D24:D31*AO45*$B$8*AQ45)/(1+AL45/100)^B24:B31)+C32*AM45*AP45/(1+AL45/100)^$B$6</f>
        <v>9097458.10967807</v>
      </c>
      <c r="AS45" s="17" t="n">
        <f aca="false">SUMPRODUCT((K24:K26&lt;=$B$6)*(L24:L26*AN45+M24:M26*AO45*$B$8*AQ45)/(1+AL45/100)^K24:K26)+L27*AN45*AP45/(1+AL45/100)^$B$6</f>
        <v>8254903.23606844</v>
      </c>
      <c r="AT45" s="17" t="n">
        <f aca="false">AS45-AR45</f>
        <v>-842554.873609629</v>
      </c>
      <c r="AU45" s="17" t="n">
        <f aca="true">RAND()</f>
        <v>0.253153451584133</v>
      </c>
      <c r="AV45" s="17" t="n">
        <f aca="true">RAND()</f>
        <v>0.684720409944671</v>
      </c>
      <c r="AW45" s="17" t="n">
        <f aca="true">RAND()</f>
        <v>0.444809185560648</v>
      </c>
      <c r="AX45" s="17" t="n">
        <f aca="true">RAND()</f>
        <v>0.129481303319068</v>
      </c>
      <c r="AY45" s="17" t="n">
        <f aca="true">RAND()</f>
        <v>0.105145597745055</v>
      </c>
      <c r="AZ45" s="17" t="n">
        <f aca="true">RAND()</f>
        <v>0.0595283751615434</v>
      </c>
    </row>
    <row r="46" customFormat="false" ht="15" hidden="false" customHeight="false" outlineLevel="0" collapsed="false">
      <c r="A46" s="24" t="s">
        <v>121</v>
      </c>
      <c r="B46" s="28" t="n">
        <f aca="false">IFERROR(G33/$B$14,0)</f>
        <v>166.912662448129</v>
      </c>
      <c r="C46" s="28" t="n">
        <f aca="false">IFERROR(P28/$B$14,0)</f>
        <v>152.123614597524</v>
      </c>
      <c r="D46" s="28" t="n">
        <f aca="false">C46-B46</f>
        <v>-14.7890478506053</v>
      </c>
      <c r="G46" s="29" t="s">
        <v>122</v>
      </c>
      <c r="H46" s="29" t="str">
        <f aca="false">IF(H43&lt;=I43,"lowest","")</f>
        <v/>
      </c>
      <c r="I46" s="29" t="str">
        <f aca="false">IF(I43&lt;H43,"lowest","")</f>
        <v>lowest</v>
      </c>
      <c r="J46" s="27"/>
      <c r="AK46" s="0" t="n">
        <v>33</v>
      </c>
      <c r="AL46" s="17" t="n">
        <f aca="false">IFERROR(IF(AU46&lt;($AM$6-$AL$6)/($AN$6-$AL$6),$AL$6+SQRT(AU46*($AN$6-$AL$6)*($AM$6-$AL$6)),$AN$6-SQRT((1-AU46)*($AN$6-$AL$6)*($AN$6-$AM$6))),$AM$6)</f>
        <v>6.53799720238197</v>
      </c>
      <c r="AM46" s="17" t="n">
        <f aca="false">IFERROR(IF(AV46&lt;($AM$7-$AL$7)/($AN$7-$AL$7),$AL$7+SQRT(AV46*($AN$7-$AL$7)*($AM$7-$AL$7)),$AN$7-SQRT((1-AV46)*($AN$7-$AL$7)*($AN$7-$AM$7))),$AM$7)</f>
        <v>0.96468940092608</v>
      </c>
      <c r="AN46" s="17" t="n">
        <f aca="false">IFERROR(IF(AW46&lt;($AM$8-$AL$8)/($AN$8-$AL$8),$AL$8+SQRT(AW46*($AN$8-$AL$8)*($AM$8-$AL$8)),$AN$8-SQRT((1-AW46)*($AN$8-$AL$8)*($AN$8-$AM$8))),$AM$8)</f>
        <v>1.04173333679014</v>
      </c>
      <c r="AO46" s="17" t="n">
        <f aca="false">IFERROR(IF(AX46&lt;($AM$9-$AL$9)/($AN$9-$AL$9),$AL$9+SQRT(AX46*($AN$9-$AL$9)*($AM$9-$AL$9)),$AN$9-SQRT((1-AX46)*($AN$9-$AL$9)*($AN$9-$AM$9))),$AM$9)</f>
        <v>1.02989665187545</v>
      </c>
      <c r="AP46" s="17" t="n">
        <f aca="false">IFERROR(IF(AY46&lt;($AM$10-$AL$10)/($AN$10-$AL$10),$AL$10+SQRT(AY46*($AN$10-$AL$10)*($AM$10-$AL$10)),$AN$10-SQRT((1-AY46)*($AN$10-$AL$10)*($AN$10-$AM$10))),$AM$10)</f>
        <v>0.994225179674464</v>
      </c>
      <c r="AQ46" s="17" t="n">
        <f aca="false">IFERROR(IF(AZ46&lt;($AM$11-$AL$11)/($AN$11-$AL$11),$AL$11+SQRT(AZ46*($AN$11-$AL$11)*($AM$11-$AL$11)),$AN$11-SQRT((1-AZ46)*($AN$11-$AL$11)*($AN$11-$AM$11))),$AM$11)</f>
        <v>0.720732097218946</v>
      </c>
      <c r="AR46" s="17" t="n">
        <f aca="false">SUMPRODUCT((B24:B31&lt;=$B$6)*(C24:C31*AM46+D24:D31*AO46*$B$8*AQ46)/(1+AL46/100)^B24:B31)+C32*AM46*AP46/(1+AL46/100)^$B$6</f>
        <v>7128870.65165349</v>
      </c>
      <c r="AS46" s="17" t="n">
        <f aca="false">SUMPRODUCT((K24:K26&lt;=$B$6)*(L24:L26*AN46+M24:M26*AO46*$B$8*AQ46)/(1+AL46/100)^K24:K26)+L27*AN46*AP46/(1+AL46/100)^$B$6</f>
        <v>8651196.90405259</v>
      </c>
      <c r="AT46" s="17" t="n">
        <f aca="false">AS46-AR46</f>
        <v>1522326.2523991</v>
      </c>
      <c r="AU46" s="17" t="n">
        <f aca="true">RAND()</f>
        <v>0.989327670749656</v>
      </c>
      <c r="AV46" s="17" t="n">
        <f aca="true">RAND()</f>
        <v>0.301362208637678</v>
      </c>
      <c r="AW46" s="17" t="n">
        <f aca="true">RAND()</f>
        <v>0.614444417737167</v>
      </c>
      <c r="AX46" s="17" t="n">
        <f aca="true">RAND()</f>
        <v>0.372599662638358</v>
      </c>
      <c r="AY46" s="17" t="n">
        <f aca="true">RAND()</f>
        <v>0.977034112897027</v>
      </c>
      <c r="AZ46" s="17" t="n">
        <f aca="true">RAND()</f>
        <v>0.681671177454171</v>
      </c>
    </row>
    <row r="47" customFormat="false" ht="15" hidden="false" customHeight="false" outlineLevel="0" collapsed="false">
      <c r="A47" s="24" t="s">
        <v>123</v>
      </c>
      <c r="B47" s="30" t="n">
        <f aca="false">SUMPRODUCT((B24:B31&lt;=$B$6)*D24:D31)*$B$10</f>
        <v>57</v>
      </c>
      <c r="C47" s="30" t="n">
        <f aca="false">SUMPRODUCT((K24:K26&lt;=$B$6)*M24:M26)*$B$10</f>
        <v>27</v>
      </c>
      <c r="D47" s="30" t="n">
        <f aca="false">C47-B47</f>
        <v>-30</v>
      </c>
      <c r="G47" s="5" t="s">
        <v>124</v>
      </c>
      <c r="AK47" s="0" t="n">
        <v>34</v>
      </c>
      <c r="AL47" s="17" t="n">
        <f aca="false">IFERROR(IF(AU47&lt;($AM$6-$AL$6)/($AN$6-$AL$6),$AL$6+SQRT(AU47*($AN$6-$AL$6)*($AM$6-$AL$6)),$AN$6-SQRT((1-AU47)*($AN$6-$AL$6)*($AN$6-$AM$6))),$AM$6)</f>
        <v>5.19023056544511</v>
      </c>
      <c r="AM47" s="17" t="n">
        <f aca="false">IFERROR(IF(AV47&lt;($AM$7-$AL$7)/($AN$7-$AL$7),$AL$7+SQRT(AV47*($AN$7-$AL$7)*($AM$7-$AL$7)),$AN$7-SQRT((1-AV47)*($AN$7-$AL$7)*($AN$7-$AM$7))),$AM$7)</f>
        <v>1.14702678436877</v>
      </c>
      <c r="AN47" s="17" t="n">
        <f aca="false">IFERROR(IF(AW47&lt;($AM$8-$AL$8)/($AN$8-$AL$8),$AL$8+SQRT(AW47*($AN$8-$AL$8)*($AM$8-$AL$8)),$AN$8-SQRT((1-AW47)*($AN$8-$AL$8)*($AN$8-$AM$8))),$AM$8)</f>
        <v>0.821851560922298</v>
      </c>
      <c r="AO47" s="17" t="n">
        <f aca="false">IFERROR(IF(AX47&lt;($AM$9-$AL$9)/($AN$9-$AL$9),$AL$9+SQRT(AX47*($AN$9-$AL$9)*($AM$9-$AL$9)),$AN$9-SQRT((1-AX47)*($AN$9-$AL$9)*($AN$9-$AM$9))),$AM$9)</f>
        <v>1.57882931767927</v>
      </c>
      <c r="AP47" s="17" t="n">
        <f aca="false">IFERROR(IF(AY47&lt;($AM$10-$AL$10)/($AN$10-$AL$10),$AL$10+SQRT(AY47*($AN$10-$AL$10)*($AM$10-$AL$10)),$AN$10-SQRT((1-AY47)*($AN$10-$AL$10)*($AN$10-$AM$10))),$AM$10)</f>
        <v>0.879115723166872</v>
      </c>
      <c r="AQ47" s="17" t="n">
        <f aca="false">IFERROR(IF(AZ47&lt;($AM$11-$AL$11)/($AN$11-$AL$11),$AL$11+SQRT(AZ47*($AN$11-$AL$11)*($AM$11-$AL$11)),$AN$11-SQRT((1-AZ47)*($AN$11-$AL$11)*($AN$11-$AM$11))),$AM$11)</f>
        <v>0.444940668308246</v>
      </c>
      <c r="AR47" s="17" t="n">
        <f aca="false">SUMPRODUCT((B24:B31&lt;=$B$6)*(C24:C31*AM47+D24:D31*AO47*$B$8*AQ47)/(1+AL47/100)^B24:B31)+C32*AM47*AP47/(1+AL47/100)^$B$6</f>
        <v>8919720.67687078</v>
      </c>
      <c r="AS47" s="17" t="n">
        <f aca="false">SUMPRODUCT((K24:K26&lt;=$B$6)*(L24:L26*AN47+M24:M26*AO47*$B$8*AQ47)/(1+AL47/100)^K24:K26)+L27*AN47*AP47/(1+AL47/100)^$B$6</f>
        <v>6815095.05066188</v>
      </c>
      <c r="AT47" s="17" t="n">
        <f aca="false">AS47-AR47</f>
        <v>-2104625.6262089</v>
      </c>
      <c r="AU47" s="17" t="n">
        <f aca="true">RAND()</f>
        <v>0.836236729687543</v>
      </c>
      <c r="AV47" s="17" t="n">
        <f aca="true">RAND()</f>
        <v>0.905746816556118</v>
      </c>
      <c r="AW47" s="17" t="n">
        <f aca="true">RAND()</f>
        <v>0.00530545238601012</v>
      </c>
      <c r="AX47" s="17" t="n">
        <f aca="true">RAND()</f>
        <v>0.881743504235658</v>
      </c>
      <c r="AY47" s="17" t="n">
        <f aca="true">RAND()</f>
        <v>0.574914926209362</v>
      </c>
      <c r="AZ47" s="17" t="n">
        <f aca="true">RAND()</f>
        <v>0.0857461115495551</v>
      </c>
    </row>
    <row r="48" customFormat="false" ht="15" hidden="false" customHeight="false" outlineLevel="0" collapsed="false">
      <c r="A48" s="24" t="s">
        <v>125</v>
      </c>
      <c r="B48" s="31" t="n">
        <f aca="false">1-(SUMPRODUCT((B24:B31&lt;=$B$6)*D24:D31)*$B$10)/($B$6*365)</f>
        <v>0.994794520547945</v>
      </c>
      <c r="C48" s="31" t="n">
        <f aca="false">1-(SUMPRODUCT((K24:K26&lt;=$B$6)*M24:M26)*$B$10)/($B$6*365)</f>
        <v>0.997534246575343</v>
      </c>
      <c r="D48" s="31" t="n">
        <f aca="false">C48-B48</f>
        <v>0.00273972602739725</v>
      </c>
      <c r="AK48" s="0" t="n">
        <v>35</v>
      </c>
      <c r="AL48" s="17" t="n">
        <f aca="false">IFERROR(IF(AU48&lt;($AM$6-$AL$6)/($AN$6-$AL$6),$AL$6+SQRT(AU48*($AN$6-$AL$6)*($AM$6-$AL$6)),$AN$6-SQRT((1-AU48)*($AN$6-$AL$6)*($AN$6-$AM$6))),$AM$6)</f>
        <v>2.55881494616637</v>
      </c>
      <c r="AM48" s="17" t="n">
        <f aca="false">IFERROR(IF(AV48&lt;($AM$7-$AL$7)/($AN$7-$AL$7),$AL$7+SQRT(AV48*($AN$7-$AL$7)*($AM$7-$AL$7)),$AN$7-SQRT((1-AV48)*($AN$7-$AL$7)*($AN$7-$AM$7))),$AM$7)</f>
        <v>1.18055766916584</v>
      </c>
      <c r="AN48" s="17" t="n">
        <f aca="false">IFERROR(IF(AW48&lt;($AM$8-$AL$8)/($AN$8-$AL$8),$AL$8+SQRT(AW48*($AN$8-$AL$8)*($AM$8-$AL$8)),$AN$8-SQRT((1-AW48)*($AN$8-$AL$8)*($AN$8-$AM$8))),$AM$8)</f>
        <v>1.11098222106929</v>
      </c>
      <c r="AO48" s="17" t="n">
        <f aca="false">IFERROR(IF(AX48&lt;($AM$9-$AL$9)/($AN$9-$AL$9),$AL$9+SQRT(AX48*($AN$9-$AL$9)*($AM$9-$AL$9)),$AN$9-SQRT((1-AX48)*($AN$9-$AL$9)*($AN$9-$AM$9))),$AM$9)</f>
        <v>1.25863387949145</v>
      </c>
      <c r="AP48" s="17" t="n">
        <f aca="false">IFERROR(IF(AY48&lt;($AM$10-$AL$10)/($AN$10-$AL$10),$AL$10+SQRT(AY48*($AN$10-$AL$10)*($AM$10-$AL$10)),$AN$10-SQRT((1-AY48)*($AN$10-$AL$10)*($AN$10-$AM$10))),$AM$10)</f>
        <v>0.872321368381043</v>
      </c>
      <c r="AQ48" s="17" t="n">
        <f aca="false">IFERROR(IF(AZ48&lt;($AM$11-$AL$11)/($AN$11-$AL$11),$AL$11+SQRT(AZ48*($AN$11-$AL$11)*($AM$11-$AL$11)),$AN$11-SQRT((1-AZ48)*($AN$11-$AL$11)*($AN$11-$AM$11))),$AM$11)</f>
        <v>0.911280900354363</v>
      </c>
      <c r="AR48" s="17" t="n">
        <f aca="false">SUMPRODUCT((B24:B31&lt;=$B$6)*(C24:C31*AM48+D24:D31*AO48*$B$8*AQ48)/(1+AL48/100)^B24:B31)+C32*AM48*AP48/(1+AL48/100)^$B$6</f>
        <v>10696124.552211</v>
      </c>
      <c r="AS48" s="17" t="n">
        <f aca="false">SUMPRODUCT((K24:K26&lt;=$B$6)*(L24:L26*AN48+M24:M26*AO48*$B$8*AQ48)/(1+AL48/100)^K24:K26)+L27*AN48*AP48/(1+AL48/100)^$B$6</f>
        <v>8988845.44032017</v>
      </c>
      <c r="AT48" s="17" t="n">
        <f aca="false">AS48-AR48</f>
        <v>-1707279.11189088</v>
      </c>
      <c r="AU48" s="17" t="n">
        <f aca="true">RAND()</f>
        <v>0.062454828811785</v>
      </c>
      <c r="AV48" s="17" t="n">
        <f aca="true">RAND()</f>
        <v>0.957135668340618</v>
      </c>
      <c r="AW48" s="17" t="n">
        <f aca="true">RAND()</f>
        <v>0.82821384125487</v>
      </c>
      <c r="AX48" s="17" t="n">
        <f aca="true">RAND()</f>
        <v>0.633584183574734</v>
      </c>
      <c r="AY48" s="17" t="n">
        <f aca="true">RAND()</f>
        <v>0.554492805412528</v>
      </c>
      <c r="AZ48" s="17" t="n">
        <f aca="true">RAND()</f>
        <v>0.967873148400276</v>
      </c>
    </row>
    <row r="49" customFormat="false" ht="15" hidden="false" customHeight="false" outlineLevel="0" collapsed="false">
      <c r="A49" s="24" t="s">
        <v>126</v>
      </c>
      <c r="B49" s="25" t="n">
        <f aca="false">SUMPRODUCT((B24:B31&lt;=$B$6)*F24:F31)</f>
        <v>503958.66</v>
      </c>
      <c r="C49" s="25" t="n">
        <f aca="false">SUMPRODUCT((K24:K26&lt;=$B$6)*O24:O26)</f>
        <v>238717.26</v>
      </c>
      <c r="D49" s="25" t="n">
        <f aca="false">C49-B49</f>
        <v>-265241.4</v>
      </c>
      <c r="AK49" s="0" t="n">
        <v>36</v>
      </c>
      <c r="AL49" s="17" t="n">
        <f aca="false">IFERROR(IF(AU49&lt;($AM$6-$AL$6)/($AN$6-$AL$6),$AL$6+SQRT(AU49*($AN$6-$AL$6)*($AM$6-$AL$6)),$AN$6-SQRT((1-AU49)*($AN$6-$AL$6)*($AN$6-$AM$6))),$AM$6)</f>
        <v>3.54871386660859</v>
      </c>
      <c r="AM49" s="17" t="n">
        <f aca="false">IFERROR(IF(AV49&lt;($AM$7-$AL$7)/($AN$7-$AL$7),$AL$7+SQRT(AV49*($AN$7-$AL$7)*($AM$7-$AL$7)),$AN$7-SQRT((1-AV49)*($AN$7-$AL$7)*($AN$7-$AM$7))),$AM$7)</f>
        <v>0.809856750770343</v>
      </c>
      <c r="AN49" s="17" t="n">
        <f aca="false">IFERROR(IF(AW49&lt;($AM$8-$AL$8)/($AN$8-$AL$8),$AL$8+SQRT(AW49*($AN$8-$AL$8)*($AM$8-$AL$8)),$AN$8-SQRT((1-AW49)*($AN$8-$AL$8)*($AN$8-$AM$8))),$AM$8)</f>
        <v>1.14798935701962</v>
      </c>
      <c r="AO49" s="17" t="n">
        <f aca="false">IFERROR(IF(AX49&lt;($AM$9-$AL$9)/($AN$9-$AL$9),$AL$9+SQRT(AX49*($AN$9-$AL$9)*($AM$9-$AL$9)),$AN$9-SQRT((1-AX49)*($AN$9-$AL$9)*($AN$9-$AM$9))),$AM$9)</f>
        <v>1.42667668600128</v>
      </c>
      <c r="AP49" s="17" t="n">
        <f aca="false">IFERROR(IF(AY49&lt;($AM$10-$AL$10)/($AN$10-$AL$10),$AL$10+SQRT(AY49*($AN$10-$AL$10)*($AM$10-$AL$10)),$AN$10-SQRT((1-AY49)*($AN$10-$AL$10)*($AN$10-$AM$10))),$AM$10)</f>
        <v>0.978589160789438</v>
      </c>
      <c r="AQ49" s="17" t="n">
        <f aca="false">IFERROR(IF(AZ49&lt;($AM$11-$AL$11)/($AN$11-$AL$11),$AL$11+SQRT(AZ49*($AN$11-$AL$11)*($AM$11-$AL$11)),$AN$11-SQRT((1-AZ49)*($AN$11-$AL$11)*($AN$11-$AM$11))),$AM$11)</f>
        <v>0.566155509248807</v>
      </c>
      <c r="AR49" s="17" t="n">
        <f aca="false">SUMPRODUCT((B24:B31&lt;=$B$6)*(C24:C31*AM49+D24:D31*AO49*$B$8*AQ49)/(1+AL49/100)^B24:B31)+C32*AM49*AP49/(1+AL49/100)^$B$6</f>
        <v>6912162.88277925</v>
      </c>
      <c r="AS49" s="17" t="n">
        <f aca="false">SUMPRODUCT((K24:K26&lt;=$B$6)*(L24:L26*AN49+M24:M26*AO49*$B$8*AQ49)/(1+AL49/100)^K24:K26)+L27*AN49*AP49/(1+AL49/100)^$B$6</f>
        <v>9281641.06630272</v>
      </c>
      <c r="AT49" s="17" t="n">
        <f aca="false">AS49-AR49</f>
        <v>2369478.18352348</v>
      </c>
      <c r="AU49" s="17" t="n">
        <f aca="true">RAND()</f>
        <v>0.404431201273007</v>
      </c>
      <c r="AV49" s="17" t="n">
        <f aca="true">RAND()</f>
        <v>0.00107950595276291</v>
      </c>
      <c r="AW49" s="17" t="n">
        <f aca="true">RAND()</f>
        <v>0.907500699722037</v>
      </c>
      <c r="AX49" s="17" t="n">
        <f aca="true">RAND()</f>
        <v>0.780866918417015</v>
      </c>
      <c r="AY49" s="17" t="n">
        <f aca="true">RAND()</f>
        <v>0.916190339300552</v>
      </c>
      <c r="AZ49" s="17" t="n">
        <f aca="true">RAND()</f>
        <v>0.28913777593262</v>
      </c>
    </row>
    <row r="50" customFormat="false" ht="15" hidden="false" customHeight="false" outlineLevel="0" collapsed="false">
      <c r="A50" s="9" t="s">
        <v>127</v>
      </c>
      <c r="B50" s="9" t="str">
        <f aca="false">IF(C44&lt;B44,"PCC","HMA")</f>
        <v>PCC</v>
      </c>
      <c r="C50" s="14" t="n">
        <f aca="false">ABS(D44)</f>
        <v>780531.930744892</v>
      </c>
      <c r="D50" s="32" t="n">
        <f aca="false">IFERROR(ABS(D44)/MAX(B44,C44),0)</f>
        <v>0.0886035105647019</v>
      </c>
      <c r="E50" s="5" t="str">
        <f aca="false">IF(D50&lt;0.1,"Margin inside estimating noise (&lt;10%): treat as a tie on cost; decide on closures and constructability","Margin outside estimating noise")</f>
        <v>Margin inside estimating noise (&lt;10%): treat as a tie on cost; decide on closures and constructability</v>
      </c>
      <c r="AK50" s="0" t="n">
        <v>37</v>
      </c>
      <c r="AL50" s="17" t="n">
        <f aca="false">IFERROR(IF(AU50&lt;($AM$6-$AL$6)/($AN$6-$AL$6),$AL$6+SQRT(AU50*($AN$6-$AL$6)*($AM$6-$AL$6)),$AN$6-SQRT((1-AU50)*($AN$6-$AL$6)*($AN$6-$AM$6))),$AM$6)</f>
        <v>2.94571740661535</v>
      </c>
      <c r="AM50" s="17" t="n">
        <f aca="false">IFERROR(IF(AV50&lt;($AM$7-$AL$7)/($AN$7-$AL$7),$AL$7+SQRT(AV50*($AN$7-$AL$7)*($AM$7-$AL$7)),$AN$7-SQRT((1-AV50)*($AN$7-$AL$7)*($AN$7-$AM$7))),$AM$7)</f>
        <v>0.931120753683367</v>
      </c>
      <c r="AN50" s="17" t="n">
        <f aca="false">IFERROR(IF(AW50&lt;($AM$8-$AL$8)/($AN$8-$AL$8),$AL$8+SQRT(AW50*($AN$8-$AL$8)*($AM$8-$AL$8)),$AN$8-SQRT((1-AW50)*($AN$8-$AL$8)*($AN$8-$AM$8))),$AM$8)</f>
        <v>1.04309612091089</v>
      </c>
      <c r="AO50" s="17" t="n">
        <f aca="false">IFERROR(IF(AX50&lt;($AM$9-$AL$9)/($AN$9-$AL$9),$AL$9+SQRT(AX50*($AN$9-$AL$9)*($AM$9-$AL$9)),$AN$9-SQRT((1-AX50)*($AN$9-$AL$9)*($AN$9-$AM$9))),$AM$9)</f>
        <v>1.20036943760978</v>
      </c>
      <c r="AP50" s="17" t="n">
        <f aca="false">IFERROR(IF(AY50&lt;($AM$10-$AL$10)/($AN$10-$AL$10),$AL$10+SQRT(AY50*($AN$10-$AL$10)*($AM$10-$AL$10)),$AN$10-SQRT((1-AY50)*($AN$10-$AL$10)*($AN$10-$AM$10))),$AM$10)</f>
        <v>0.964766004333656</v>
      </c>
      <c r="AQ50" s="17" t="n">
        <f aca="false">IFERROR(IF(AZ50&lt;($AM$11-$AL$11)/($AN$11-$AL$11),$AL$11+SQRT(AZ50*($AN$11-$AL$11)*($AM$11-$AL$11)),$AN$11-SQRT((1-AZ50)*($AN$11-$AL$11)*($AN$11-$AM$11))),$AM$11)</f>
        <v>0.511897814845544</v>
      </c>
      <c r="AR50" s="17" t="n">
        <f aca="false">SUMPRODUCT((B24:B31&lt;=$B$6)*(C24:C31*AM50+D24:D31*AO50*$B$8*AQ50)/(1+AL50/100)^B24:B31)+C32*AM50*AP50/(1+AL50/100)^$B$6</f>
        <v>8133342.33805828</v>
      </c>
      <c r="AS50" s="17" t="n">
        <f aca="false">SUMPRODUCT((K24:K26&lt;=$B$6)*(L24:L26*AN50+M24:M26*AO50*$B$8*AQ50)/(1+AL50/100)^K24:K26)+L27*AN50*AP50/(1+AL50/100)^$B$6</f>
        <v>8348153.45663331</v>
      </c>
      <c r="AT50" s="17" t="n">
        <f aca="false">AS50-AR50</f>
        <v>214811.118575035</v>
      </c>
      <c r="AU50" s="17" t="n">
        <f aca="true">RAND()</f>
        <v>0.178876282635053</v>
      </c>
      <c r="AV50" s="17" t="n">
        <f aca="true">RAND()</f>
        <v>0.191029467183269</v>
      </c>
      <c r="AW50" s="17" t="n">
        <f aca="true">RAND()</f>
        <v>0.619473642825584</v>
      </c>
      <c r="AX50" s="17" t="n">
        <f aca="true">RAND()</f>
        <v>0.573727309127664</v>
      </c>
      <c r="AY50" s="17" t="n">
        <f aca="true">RAND()</f>
        <v>0.864029755137088</v>
      </c>
      <c r="AZ50" s="17" t="n">
        <f aca="true">RAND()</f>
        <v>0.183268097699251</v>
      </c>
    </row>
    <row r="51" customFormat="false" ht="15" hidden="false" customHeight="false" outlineLevel="0" collapsed="false">
      <c r="A51" s="9" t="s">
        <v>128</v>
      </c>
      <c r="B51" s="0" t="str">
        <f aca="false">IF((SUMPRODUCT((K24:K26&lt;=$B$6)*(L24:L26*$B$12+M24:M26*$B$10*$B$8*$B$9)/(1+7/100)^K24:K26)+L27*$B$12*$B$13/(1+7/100)^$B$6)&lt;(SUMPRODUCT((B24:B31&lt;=$B$6)*(C24:C31*$B$11+D24:D31*$B$10*$B$8*$B$9)/(1+7/100)^B24:B31)+C32*$B$11*$B$13/(1+7/100)^$B$6),"PCC","HMA")</f>
        <v>HMA</v>
      </c>
      <c r="C51" s="9" t="str">
        <f aca="false">IF(B51=B50,"Yes","No - decision depends on the discount rate")</f>
        <v>No - decision depends on the discount rate</v>
      </c>
      <c r="AK51" s="0" t="n">
        <v>38</v>
      </c>
      <c r="AL51" s="17" t="n">
        <f aca="false">IFERROR(IF(AU51&lt;($AM$6-$AL$6)/($AN$6-$AL$6),$AL$6+SQRT(AU51*($AN$6-$AL$6)*($AM$6-$AL$6)),$AN$6-SQRT((1-AU51)*($AN$6-$AL$6)*($AN$6-$AM$6))),$AM$6)</f>
        <v>4.94015289567904</v>
      </c>
      <c r="AM51" s="17" t="n">
        <f aca="false">IFERROR(IF(AV51&lt;($AM$7-$AL$7)/($AN$7-$AL$7),$AL$7+SQRT(AV51*($AN$7-$AL$7)*($AM$7-$AL$7)),$AN$7-SQRT((1-AV51)*($AN$7-$AL$7)*($AN$7-$AM$7))),$AM$7)</f>
        <v>1.04072526488014</v>
      </c>
      <c r="AN51" s="17" t="n">
        <f aca="false">IFERROR(IF(AW51&lt;($AM$8-$AL$8)/($AN$8-$AL$8),$AL$8+SQRT(AW51*($AN$8-$AL$8)*($AM$8-$AL$8)),$AN$8-SQRT((1-AW51)*($AN$8-$AL$8)*($AN$8-$AM$8))),$AM$8)</f>
        <v>0.985143752826413</v>
      </c>
      <c r="AO51" s="17" t="n">
        <f aca="false">IFERROR(IF(AX51&lt;($AM$9-$AL$9)/($AN$9-$AL$9),$AL$9+SQRT(AX51*($AN$9-$AL$9)*($AM$9-$AL$9)),$AN$9-SQRT((1-AX51)*($AN$9-$AL$9)*($AN$9-$AM$9))),$AM$9)</f>
        <v>0.993549105010179</v>
      </c>
      <c r="AP51" s="17" t="n">
        <f aca="false">IFERROR(IF(AY51&lt;($AM$10-$AL$10)/($AN$10-$AL$10),$AL$10+SQRT(AY51*($AN$10-$AL$10)*($AM$10-$AL$10)),$AN$10-SQRT((1-AY51)*($AN$10-$AL$10)*($AN$10-$AM$10))),$AM$10)</f>
        <v>0.947269150043033</v>
      </c>
      <c r="AQ51" s="17" t="n">
        <f aca="false">IFERROR(IF(AZ51&lt;($AM$11-$AL$11)/($AN$11-$AL$11),$AL$11+SQRT(AZ51*($AN$11-$AL$11)*($AM$11-$AL$11)),$AN$11-SQRT((1-AZ51)*($AN$11-$AL$11)*($AN$11-$AM$11))),$AM$11)</f>
        <v>0.635795018133943</v>
      </c>
      <c r="AR51" s="17" t="n">
        <f aca="false">SUMPRODUCT((B24:B31&lt;=$B$6)*(C24:C31*AM51+D24:D31*AO51*$B$8*AQ51)/(1+AL51/100)^B24:B31)+C32*AM51*AP51/(1+AL51/100)^$B$6</f>
        <v>8178402.75981187</v>
      </c>
      <c r="AS51" s="17" t="n">
        <f aca="false">SUMPRODUCT((K24:K26&lt;=$B$6)*(L24:L26*AN51+M24:M26*AO51*$B$8*AQ51)/(1+AL51/100)^K24:K26)+L27*AN51*AP51/(1+AL51/100)^$B$6</f>
        <v>8106549.05212969</v>
      </c>
      <c r="AT51" s="17" t="n">
        <f aca="false">AS51-AR51</f>
        <v>-71853.7076821746</v>
      </c>
      <c r="AU51" s="17" t="n">
        <f aca="true">RAND()</f>
        <v>0.787851495341028</v>
      </c>
      <c r="AV51" s="17" t="n">
        <f aca="true">RAND()</f>
        <v>0.610702979915672</v>
      </c>
      <c r="AW51" s="17" t="n">
        <f aca="true">RAND()</f>
        <v>0.38086899122942</v>
      </c>
      <c r="AX51" s="17" t="n">
        <f aca="true">RAND()</f>
        <v>0.324787625408464</v>
      </c>
      <c r="AY51" s="17" t="n">
        <f aca="true">RAND()</f>
        <v>0.800198770320867</v>
      </c>
      <c r="AZ51" s="17" t="n">
        <f aca="true">RAND()</f>
        <v>0.460237935524795</v>
      </c>
    </row>
    <row r="52" customFormat="false" ht="15" hidden="false" customHeight="false" outlineLevel="0" collapsed="false">
      <c r="A52" s="9" t="s">
        <v>129</v>
      </c>
      <c r="B52" s="33" t="n">
        <f aca="false">BC7</f>
        <v>0.532</v>
      </c>
      <c r="C52" s="5" t="str">
        <f aca="false">"P10 "&amp;TEXT(BC9,"$#,##0,,")&amp;"M   P90 "&amp;TEXT(BC11,"$#,##0,,")&amp;"M   (PCC - HMA)"</f>
        <v>P10 -$2M   P90 $1M   (PCC - HMA)</v>
      </c>
      <c r="AK52" s="0" t="n">
        <v>39</v>
      </c>
      <c r="AL52" s="17" t="n">
        <f aca="false">IFERROR(IF(AU52&lt;($AM$6-$AL$6)/($AN$6-$AL$6),$AL$6+SQRT(AU52*($AN$6-$AL$6)*($AM$6-$AL$6)),$AN$6-SQRT((1-AU52)*($AN$6-$AL$6)*($AN$6-$AM$6))),$AM$6)</f>
        <v>3.17353177013585</v>
      </c>
      <c r="AM52" s="17" t="n">
        <f aca="false">IFERROR(IF(AV52&lt;($AM$7-$AL$7)/($AN$7-$AL$7),$AL$7+SQRT(AV52*($AN$7-$AL$7)*($AM$7-$AL$7)),$AN$7-SQRT((1-AV52)*($AN$7-$AL$7)*($AN$7-$AM$7))),$AM$7)</f>
        <v>1.0132602914061</v>
      </c>
      <c r="AN52" s="17" t="n">
        <f aca="false">IFERROR(IF(AW52&lt;($AM$8-$AL$8)/($AN$8-$AL$8),$AL$8+SQRT(AW52*($AN$8-$AL$8)*($AM$8-$AL$8)),$AN$8-SQRT((1-AW52)*($AN$8-$AL$8)*($AN$8-$AM$8))),$AM$8)</f>
        <v>0.902529456897112</v>
      </c>
      <c r="AO52" s="17" t="n">
        <f aca="false">IFERROR(IF(AX52&lt;($AM$9-$AL$9)/($AN$9-$AL$9),$AL$9+SQRT(AX52*($AN$9-$AL$9)*($AM$9-$AL$9)),$AN$9-SQRT((1-AX52)*($AN$9-$AL$9)*($AN$9-$AM$9))),$AM$9)</f>
        <v>1.56320864695495</v>
      </c>
      <c r="AP52" s="17" t="n">
        <f aca="false">IFERROR(IF(AY52&lt;($AM$10-$AL$10)/($AN$10-$AL$10),$AL$10+SQRT(AY52*($AN$10-$AL$10)*($AM$10-$AL$10)),$AN$10-SQRT((1-AY52)*($AN$10-$AL$10)*($AN$10-$AM$10))),$AM$10)</f>
        <v>0.837975978038975</v>
      </c>
      <c r="AQ52" s="17" t="n">
        <f aca="false">IFERROR(IF(AZ52&lt;($AM$11-$AL$11)/($AN$11-$AL$11),$AL$11+SQRT(AZ52*($AN$11-$AL$11)*($AM$11-$AL$11)),$AN$11-SQRT((1-AZ52)*($AN$11-$AL$11)*($AN$11-$AM$11))),$AM$11)</f>
        <v>0.952734928738601</v>
      </c>
      <c r="AR52" s="17" t="n">
        <f aca="false">SUMPRODUCT((B24:B31&lt;=$B$6)*(C24:C31*AM52+D24:D31*AO52*$B$8*AQ52)/(1+AL52/100)^B24:B31)+C32*AM52*AP52/(1+AL52/100)^$B$6</f>
        <v>8998435.10226037</v>
      </c>
      <c r="AS52" s="17" t="n">
        <f aca="false">SUMPRODUCT((K24:K26&lt;=$B$6)*(L24:L26*AN52+M24:M26*AO52*$B$8*AQ52)/(1+AL52/100)^K24:K26)+L27*AN52*AP52/(1+AL52/100)^$B$6</f>
        <v>7454201.42021378</v>
      </c>
      <c r="AT52" s="17" t="n">
        <f aca="false">AS52-AR52</f>
        <v>-1544233.68204659</v>
      </c>
      <c r="AU52" s="17" t="n">
        <f aca="true">RAND()</f>
        <v>0.267907044292017</v>
      </c>
      <c r="AV52" s="17" t="n">
        <f aca="true">RAND()</f>
        <v>0.501816092221101</v>
      </c>
      <c r="AW52" s="17" t="n">
        <f aca="true">RAND()</f>
        <v>0.116803217017964</v>
      </c>
      <c r="AX52" s="17" t="n">
        <f aca="true">RAND()</f>
        <v>0.872808875936716</v>
      </c>
      <c r="AY52" s="17" t="n">
        <f aca="true">RAND()</f>
        <v>0.456911046925606</v>
      </c>
      <c r="AZ52" s="17" t="n">
        <f aca="true">RAND()</f>
        <v>0.990881685872061</v>
      </c>
    </row>
    <row r="53" customFormat="false" ht="15" hidden="false" customHeight="false" outlineLevel="0" collapsed="false">
      <c r="AK53" s="0" t="n">
        <v>40</v>
      </c>
      <c r="AL53" s="0" t="n">
        <f aca="false">IFERROR(IF(AU53&lt;($AM$6-$AL$6)/($AN$6-$AL$6),$AL$6+SQRT(AU53*($AN$6-$AL$6)*($AM$6-$AL$6)),$AN$6-SQRT((1-AU53)*($AN$6-$AL$6)*($AN$6-$AM$6))),$AM$6)</f>
        <v>4.81506207523626</v>
      </c>
      <c r="AM53" s="0" t="n">
        <f aca="false">IFERROR(IF(AV53&lt;($AM$7-$AL$7)/($AN$7-$AL$7),$AL$7+SQRT(AV53*($AN$7-$AL$7)*($AM$7-$AL$7)),$AN$7-SQRT((1-AV53)*($AN$7-$AL$7)*($AN$7-$AM$7))),$AM$7)</f>
        <v>0.971221970330924</v>
      </c>
      <c r="AN53" s="0" t="n">
        <f aca="false">IFERROR(IF(AW53&lt;($AM$8-$AL$8)/($AN$8-$AL$8),$AL$8+SQRT(AW53*($AN$8-$AL$8)*($AM$8-$AL$8)),$AN$8-SQRT((1-AW53)*($AN$8-$AL$8)*($AN$8-$AM$8))),$AM$8)</f>
        <v>0.997104249899998</v>
      </c>
      <c r="AO53" s="0" t="n">
        <f aca="false">IFERROR(IF(AX53&lt;($AM$9-$AL$9)/($AN$9-$AL$9),$AL$9+SQRT(AX53*($AN$9-$AL$9)*($AM$9-$AL$9)),$AN$9-SQRT((1-AX53)*($AN$9-$AL$9)*($AN$9-$AM$9))),$AM$9)</f>
        <v>1.02841422085137</v>
      </c>
      <c r="AP53" s="0" t="n">
        <f aca="false">IFERROR(IF(AY53&lt;($AM$10-$AL$10)/($AN$10-$AL$10),$AL$10+SQRT(AY53*($AN$10-$AL$10)*($AM$10-$AL$10)),$AN$10-SQRT((1-AY53)*($AN$10-$AL$10)*($AN$10-$AM$10))),$AM$10)</f>
        <v>0.990857893506657</v>
      </c>
      <c r="AQ53" s="0" t="n">
        <f aca="false">IFERROR(IF(AZ53&lt;($AM$11-$AL$11)/($AN$11-$AL$11),$AL$11+SQRT(AZ53*($AN$11-$AL$11)*($AM$11-$AL$11)),$AN$11-SQRT((1-AZ53)*($AN$11-$AL$11)*($AN$11-$AM$11))),$AM$11)</f>
        <v>0.70946844605489</v>
      </c>
      <c r="AR53" s="0" t="n">
        <f aca="false">SUMPRODUCT((B24:B31&lt;=$B$6)*(C24:C31*AM53+D24:D31*AO53*$B$8*AQ53)/(1+AL53/100)^B24:B31)+C32*AM53*AP53/(1+AL53/100)^$B$6</f>
        <v>7707117.9158411</v>
      </c>
      <c r="AS53" s="0" t="n">
        <f aca="false">SUMPRODUCT((K24:K26&lt;=$B$6)*(L24:L26*AN53+M24:M26*AO53*$B$8*AQ53)/(1+AL53/100)^K24:K26)+L27*AN53*AP53/(1+AL53/100)^$B$6</f>
        <v>8180601.40637423</v>
      </c>
      <c r="AT53" s="0" t="n">
        <f aca="false">AS53-AR53</f>
        <v>473483.490533123</v>
      </c>
      <c r="AU53" s="0" t="n">
        <f aca="true">RAND()</f>
        <v>0.761302313246457</v>
      </c>
      <c r="AV53" s="0" t="n">
        <f aca="true">RAND()</f>
        <v>0.325744034711154</v>
      </c>
      <c r="AW53" s="0" t="n">
        <f aca="true">RAND()</f>
        <v>0.431667614762677</v>
      </c>
      <c r="AX53" s="0" t="n">
        <f aca="true">RAND()</f>
        <v>0.370680715837427</v>
      </c>
      <c r="AY53" s="0" t="n">
        <f aca="true">RAND()</f>
        <v>0.963765886471171</v>
      </c>
      <c r="AZ53" s="0" t="n">
        <f aca="true">RAND()</f>
        <v>0.65547516800914</v>
      </c>
    </row>
    <row r="54" customFormat="false" ht="17.35" hidden="false" customHeight="false" outlineLevel="0" collapsed="false">
      <c r="A54" s="4" t="s">
        <v>130</v>
      </c>
      <c r="AK54" s="0" t="n">
        <v>41</v>
      </c>
      <c r="AL54" s="17" t="n">
        <f aca="false">IFERROR(IF(AU54&lt;($AM$6-$AL$6)/($AN$6-$AL$6),$AL$6+SQRT(AU54*($AN$6-$AL$6)*($AM$6-$AL$6)),$AN$6-SQRT((1-AU54)*($AN$6-$AL$6)*($AN$6-$AM$6))),$AM$6)</f>
        <v>4.07389174930206</v>
      </c>
      <c r="AM54" s="17" t="n">
        <f aca="false">IFERROR(IF(AV54&lt;($AM$7-$AL$7)/($AN$7-$AL$7),$AL$7+SQRT(AV54*($AN$7-$AL$7)*($AM$7-$AL$7)),$AN$7-SQRT((1-AV54)*($AN$7-$AL$7)*($AN$7-$AM$7))),$AM$7)</f>
        <v>1.1174665061941</v>
      </c>
      <c r="AN54" s="17" t="n">
        <f aca="false">IFERROR(IF(AW54&lt;($AM$8-$AL$8)/($AN$8-$AL$8),$AL$8+SQRT(AW54*($AN$8-$AL$8)*($AM$8-$AL$8)),$AN$8-SQRT((1-AW54)*($AN$8-$AL$8)*($AN$8-$AM$8))),$AM$8)</f>
        <v>0.878000065789658</v>
      </c>
      <c r="AO54" s="17" t="n">
        <f aca="false">IFERROR(IF(AX54&lt;($AM$9-$AL$9)/($AN$9-$AL$9),$AL$9+SQRT(AX54*($AN$9-$AL$9)*($AM$9-$AL$9)),$AN$9-SQRT((1-AX54)*($AN$9-$AL$9)*($AN$9-$AM$9))),$AM$9)</f>
        <v>0.777797760587961</v>
      </c>
      <c r="AP54" s="17" t="n">
        <f aca="false">IFERROR(IF(AY54&lt;($AM$10-$AL$10)/($AN$10-$AL$10),$AL$10+SQRT(AY54*($AN$10-$AL$10)*($AM$10-$AL$10)),$AN$10-SQRT((1-AY54)*($AN$10-$AL$10)*($AN$10-$AM$10))),$AM$10)</f>
        <v>0.989178474874303</v>
      </c>
      <c r="AQ54" s="17" t="n">
        <f aca="false">IFERROR(IF(AZ54&lt;($AM$11-$AL$11)/($AN$11-$AL$11),$AL$11+SQRT(AZ54*($AN$11-$AL$11)*($AM$11-$AL$11)),$AN$11-SQRT((1-AZ54)*($AN$11-$AL$11)*($AN$11-$AM$11))),$AM$11)</f>
        <v>0.725164043516745</v>
      </c>
      <c r="AR54" s="17" t="n">
        <f aca="false">SUMPRODUCT((B24:B31&lt;=$B$6)*(C24:C31*AM54+D24:D31*AO54*$B$8*AQ54)/(1+AL54/100)^B24:B31)+C32*AM54*AP54/(1+AL54/100)^$B$6</f>
        <v>9122056.02216107</v>
      </c>
      <c r="AS54" s="17" t="n">
        <f aca="false">SUMPRODUCT((K24:K26&lt;=$B$6)*(L24:L26*AN54+M24:M26*AO54*$B$8*AQ54)/(1+AL54/100)^K24:K26)+L27*AN54*AP54/(1+AL54/100)^$B$6</f>
        <v>7138627.51522375</v>
      </c>
      <c r="AT54" s="17" t="n">
        <f aca="false">AS54-AR54</f>
        <v>-1983428.50693732</v>
      </c>
      <c r="AU54" s="17" t="n">
        <f aca="true">RAND()</f>
        <v>0.571894525259872</v>
      </c>
      <c r="AV54" s="17" t="n">
        <f aca="true">RAND()</f>
        <v>0.843865537952006</v>
      </c>
      <c r="AW54" s="17" t="n">
        <f aca="true">RAND()</f>
        <v>0.0676001140354559</v>
      </c>
      <c r="AX54" s="17" t="n">
        <f aca="true">RAND()</f>
        <v>0.102895461050248</v>
      </c>
      <c r="AY54" s="17" t="n">
        <f aca="true">RAND()</f>
        <v>0.957182321121396</v>
      </c>
      <c r="AZ54" s="17" t="n">
        <f aca="true">RAND()</f>
        <v>0.691694681730343</v>
      </c>
    </row>
    <row r="55" customFormat="false" ht="15" hidden="false" customHeight="false" outlineLevel="0" collapsed="false">
      <c r="A55" s="6" t="s">
        <v>131</v>
      </c>
      <c r="B55" s="6" t="s">
        <v>132</v>
      </c>
      <c r="C55" s="6" t="s">
        <v>133</v>
      </c>
      <c r="D55" s="6" t="s">
        <v>134</v>
      </c>
      <c r="AK55" s="0" t="n">
        <v>42</v>
      </c>
      <c r="AL55" s="17" t="n">
        <f aca="false">IFERROR(IF(AU55&lt;($AM$6-$AL$6)/($AN$6-$AL$6),$AL$6+SQRT(AU55*($AN$6-$AL$6)*($AM$6-$AL$6)),$AN$6-SQRT((1-AU55)*($AN$6-$AL$6)*($AN$6-$AM$6))),$AM$6)</f>
        <v>4.51422112771465</v>
      </c>
      <c r="AM55" s="17" t="n">
        <f aca="false">IFERROR(IF(AV55&lt;($AM$7-$AL$7)/($AN$7-$AL$7),$AL$7+SQRT(AV55*($AN$7-$AL$7)*($AM$7-$AL$7)),$AN$7-SQRT((1-AV55)*($AN$7-$AL$7)*($AN$7-$AM$7))),$AM$7)</f>
        <v>0.993663790474933</v>
      </c>
      <c r="AN55" s="17" t="n">
        <f aca="false">IFERROR(IF(AW55&lt;($AM$8-$AL$8)/($AN$8-$AL$8),$AL$8+SQRT(AW55*($AN$8-$AL$8)*($AM$8-$AL$8)),$AN$8-SQRT((1-AW55)*($AN$8-$AL$8)*($AN$8-$AM$8))),$AM$8)</f>
        <v>1.02855503508263</v>
      </c>
      <c r="AO55" s="17" t="n">
        <f aca="false">IFERROR(IF(AX55&lt;($AM$9-$AL$9)/($AN$9-$AL$9),$AL$9+SQRT(AX55*($AN$9-$AL$9)*($AM$9-$AL$9)),$AN$9-SQRT((1-AX55)*($AN$9-$AL$9)*($AN$9-$AM$9))),$AM$9)</f>
        <v>1.0389031867065</v>
      </c>
      <c r="AP55" s="17" t="n">
        <f aca="false">IFERROR(IF(AY55&lt;($AM$10-$AL$10)/($AN$10-$AL$10),$AL$10+SQRT(AY55*($AN$10-$AL$10)*($AM$10-$AL$10)),$AN$10-SQRT((1-AY55)*($AN$10-$AL$10)*($AN$10-$AM$10))),$AM$10)</f>
        <v>0.784752777653919</v>
      </c>
      <c r="AQ55" s="17" t="n">
        <f aca="false">IFERROR(IF(AZ55&lt;($AM$11-$AL$11)/($AN$11-$AL$11),$AL$11+SQRT(AZ55*($AN$11-$AL$11)*($AM$11-$AL$11)),$AN$11-SQRT((1-AZ55)*($AN$11-$AL$11)*($AN$11-$AM$11))),$AM$11)</f>
        <v>0.357265460075368</v>
      </c>
      <c r="AR55" s="17" t="n">
        <f aca="false">SUMPRODUCT((B24:B31&lt;=$B$6)*(C24:C31*AM55+D24:D31*AO55*$B$8*AQ55)/(1+AL55/100)^B24:B31)+C32*AM55*AP55/(1+AL55/100)^$B$6</f>
        <v>7919975.66882953</v>
      </c>
      <c r="AS55" s="17" t="n">
        <f aca="false">SUMPRODUCT((K24:K26&lt;=$B$6)*(L24:L26*AN55+M24:M26*AO55*$B$8*AQ55)/(1+AL55/100)^K24:K26)+L27*AN55*AP55/(1+AL55/100)^$B$6</f>
        <v>8499855.91881894</v>
      </c>
      <c r="AT55" s="17" t="n">
        <f aca="false">AS55-AR55</f>
        <v>579880.249989416</v>
      </c>
      <c r="AU55" s="17" t="n">
        <f aca="true">RAND()</f>
        <v>0.691045169904989</v>
      </c>
      <c r="AV55" s="17" t="n">
        <f aca="true">RAND()</f>
        <v>0.416729597123542</v>
      </c>
      <c r="AW55" s="17" t="n">
        <f aca="true">RAND()</f>
        <v>0.564107800113296</v>
      </c>
      <c r="AX55" s="17" t="n">
        <f aca="true">RAND()</f>
        <v>0.384195276984726</v>
      </c>
      <c r="AY55" s="17" t="n">
        <f aca="true">RAND()</f>
        <v>0.324336577526489</v>
      </c>
      <c r="AZ55" s="17" t="n">
        <f aca="true">RAND()</f>
        <v>0.0133850323169126</v>
      </c>
    </row>
    <row r="56" customFormat="false" ht="15" hidden="false" customHeight="false" outlineLevel="0" collapsed="false">
      <c r="A56" s="24" t="s">
        <v>36</v>
      </c>
      <c r="B56" s="34" t="str">
        <f aca="false">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none (no positive value ties them)</v>
      </c>
      <c r="C56" s="34" t="n">
        <f aca="false">$B$8</f>
        <v>8841.38</v>
      </c>
      <c r="D56" s="5" t="s">
        <v>135</v>
      </c>
      <c r="AK56" s="0" t="n">
        <v>43</v>
      </c>
      <c r="AL56" s="17" t="n">
        <f aca="false">IFERROR(IF(AU56&lt;($AM$6-$AL$6)/($AN$6-$AL$6),$AL$6+SQRT(AU56*($AN$6-$AL$6)*($AM$6-$AL$6)),$AN$6-SQRT((1-AU56)*($AN$6-$AL$6)*($AN$6-$AM$6))),$AM$6)</f>
        <v>3.8178817038657</v>
      </c>
      <c r="AM56" s="17" t="n">
        <f aca="false">IFERROR(IF(AV56&lt;($AM$7-$AL$7)/($AN$7-$AL$7),$AL$7+SQRT(AV56*($AN$7-$AL$7)*($AM$7-$AL$7)),$AN$7-SQRT((1-AV56)*($AN$7-$AL$7)*($AN$7-$AM$7))),$AM$7)</f>
        <v>1.01804724798501</v>
      </c>
      <c r="AN56" s="17" t="n">
        <f aca="false">IFERROR(IF(AW56&lt;($AM$8-$AL$8)/($AN$8-$AL$8),$AL$8+SQRT(AW56*($AN$8-$AL$8)*($AM$8-$AL$8)),$AN$8-SQRT((1-AW56)*($AN$8-$AL$8)*($AN$8-$AM$8))),$AM$8)</f>
        <v>0.913015206241968</v>
      </c>
      <c r="AO56" s="17" t="n">
        <f aca="false">IFERROR(IF(AX56&lt;($AM$9-$AL$9)/($AN$9-$AL$9),$AL$9+SQRT(AX56*($AN$9-$AL$9)*($AM$9-$AL$9)),$AN$9-SQRT((1-AX56)*($AN$9-$AL$9)*($AN$9-$AM$9))),$AM$9)</f>
        <v>1.46349174768828</v>
      </c>
      <c r="AP56" s="17" t="n">
        <f aca="false">IFERROR(IF(AY56&lt;($AM$10-$AL$10)/($AN$10-$AL$10),$AL$10+SQRT(AY56*($AN$10-$AL$10)*($AM$10-$AL$10)),$AN$10-SQRT((1-AY56)*($AN$10-$AL$10)*($AN$10-$AM$10))),$AM$10)</f>
        <v>0.959576696183402</v>
      </c>
      <c r="AQ56" s="17" t="n">
        <f aca="false">IFERROR(IF(AZ56&lt;($AM$11-$AL$11)/($AN$11-$AL$11),$AL$11+SQRT(AZ56*($AN$11-$AL$11)*($AM$11-$AL$11)),$AN$11-SQRT((1-AZ56)*($AN$11-$AL$11)*($AN$11-$AM$11))),$AM$11)</f>
        <v>0.697791244035616</v>
      </c>
      <c r="AR56" s="17" t="n">
        <f aca="false">SUMPRODUCT((B24:B31&lt;=$B$6)*(C24:C31*AM56+D24:D31*AO56*$B$8*AQ56)/(1+AL56/100)^B24:B31)+C32*AM56*AP56/(1+AL56/100)^$B$6</f>
        <v>8564895.17061526</v>
      </c>
      <c r="AS56" s="17" t="n">
        <f aca="false">SUMPRODUCT((K24:K26&lt;=$B$6)*(L24:L26*AN56+M24:M26*AO56*$B$8*AQ56)/(1+AL56/100)^K24:K26)+L27*AN56*AP56/(1+AL56/100)^$B$6</f>
        <v>7458624.49364971</v>
      </c>
      <c r="AT56" s="17" t="n">
        <f aca="false">AS56-AR56</f>
        <v>-1106270.67696555</v>
      </c>
      <c r="AU56" s="17" t="n">
        <f aca="true">RAND()</f>
        <v>0.493706157470367</v>
      </c>
      <c r="AV56" s="17" t="n">
        <f aca="true">RAND()</f>
        <v>0.521759296290413</v>
      </c>
      <c r="AW56" s="17" t="n">
        <f aca="true">RAND()</f>
        <v>0.141915964910161</v>
      </c>
      <c r="AX56" s="17" t="n">
        <f aca="true">RAND()</f>
        <v>0.808105930134279</v>
      </c>
      <c r="AY56" s="17" t="n">
        <f aca="true">RAND()</f>
        <v>0.844842958699405</v>
      </c>
      <c r="AZ56" s="17" t="n">
        <f aca="true">RAND()</f>
        <v>0.627223950279426</v>
      </c>
    </row>
    <row r="57" customFormat="false" ht="15" hidden="false" customHeight="false" outlineLevel="0" collapsed="false">
      <c r="A57" s="24" t="s">
        <v>38</v>
      </c>
      <c r="B57" s="35" t="n">
        <f aca="false">IFERROR((G33-SUMPRODUCT((K24:K26&lt;=$B$6)*O24:O26/(1+$B$5/100)^K24:K26))/(((SUMPRODUCT((K24:K26&lt;=$B$6)*N24:N26/(1+$B$5/100)^K24:K26)+P27))/$B$12),"n/a")</f>
        <v>1.09865527326394</v>
      </c>
      <c r="C57" s="35" t="n">
        <f aca="false">$B$12</f>
        <v>1</v>
      </c>
      <c r="D57" s="5" t="s">
        <v>136</v>
      </c>
      <c r="AK57" s="0" t="n">
        <v>44</v>
      </c>
      <c r="AL57" s="17" t="n">
        <f aca="false">IFERROR(IF(AU57&lt;($AM$6-$AL$6)/($AN$6-$AL$6),$AL$6+SQRT(AU57*($AN$6-$AL$6)*($AM$6-$AL$6)),$AN$6-SQRT((1-AU57)*($AN$6-$AL$6)*($AN$6-$AM$6))),$AM$6)</f>
        <v>4.54226537166034</v>
      </c>
      <c r="AM57" s="17" t="n">
        <f aca="false">IFERROR(IF(AV57&lt;($AM$7-$AL$7)/($AN$7-$AL$7),$AL$7+SQRT(AV57*($AN$7-$AL$7)*($AM$7-$AL$7)),$AN$7-SQRT((1-AV57)*($AN$7-$AL$7)*($AN$7-$AM$7))),$AM$7)</f>
        <v>0.938245048130435</v>
      </c>
      <c r="AN57" s="17" t="n">
        <f aca="false">IFERROR(IF(AW57&lt;($AM$8-$AL$8)/($AN$8-$AL$8),$AL$8+SQRT(AW57*($AN$8-$AL$8)*($AM$8-$AL$8)),$AN$8-SQRT((1-AW57)*($AN$8-$AL$8)*($AN$8-$AM$8))),$AM$8)</f>
        <v>0.928119924778681</v>
      </c>
      <c r="AO57" s="17" t="n">
        <f aca="false">IFERROR(IF(AX57&lt;($AM$9-$AL$9)/($AN$9-$AL$9),$AL$9+SQRT(AX57*($AN$9-$AL$9)*($AM$9-$AL$9)),$AN$9-SQRT((1-AX57)*($AN$9-$AL$9)*($AN$9-$AM$9))),$AM$9)</f>
        <v>1.2315477702197</v>
      </c>
      <c r="AP57" s="17" t="n">
        <f aca="false">IFERROR(IF(AY57&lt;($AM$10-$AL$10)/($AN$10-$AL$10),$AL$10+SQRT(AY57*($AN$10-$AL$10)*($AM$10-$AL$10)),$AN$10-SQRT((1-AY57)*($AN$10-$AL$10)*($AN$10-$AM$10))),$AM$10)</f>
        <v>0.937952603335765</v>
      </c>
      <c r="AQ57" s="17" t="n">
        <f aca="false">IFERROR(IF(AZ57&lt;($AM$11-$AL$11)/($AN$11-$AL$11),$AL$11+SQRT(AZ57*($AN$11-$AL$11)*($AM$11-$AL$11)),$AN$11-SQRT((1-AZ57)*($AN$11-$AL$11)*($AN$11-$AM$11))),$AM$11)</f>
        <v>0.619204495786502</v>
      </c>
      <c r="AR57" s="17" t="n">
        <f aca="false">SUMPRODUCT((B24:B31&lt;=$B$6)*(C24:C31*AM57+D24:D31*AO57*$B$8*AQ57)/(1+AL57/100)^B24:B31)+C32*AM57*AP57/(1+AL57/100)^$B$6</f>
        <v>7560783.23427309</v>
      </c>
      <c r="AS57" s="17" t="n">
        <f aca="false">SUMPRODUCT((K24:K26&lt;=$B$6)*(L24:L26*AN57+M24:M26*AO57*$B$8*AQ57)/(1+AL57/100)^K24:K26)+L27*AN57*AP57/(1+AL57/100)^$B$6</f>
        <v>7627749.68352471</v>
      </c>
      <c r="AT57" s="17" t="n">
        <f aca="false">AS57-AR57</f>
        <v>66966.4492516192</v>
      </c>
      <c r="AU57" s="17" t="n">
        <f aca="true">RAND()</f>
        <v>0.697977024833007</v>
      </c>
      <c r="AV57" s="17" t="n">
        <f aca="true">RAND()</f>
        <v>0.212352148139848</v>
      </c>
      <c r="AW57" s="17" t="n">
        <f aca="true">RAND()</f>
        <v>0.182385723614388</v>
      </c>
      <c r="AX57" s="17" t="n">
        <f aca="true">RAND()</f>
        <v>0.606320780363785</v>
      </c>
      <c r="AY57" s="17" t="n">
        <f aca="true">RAND()</f>
        <v>0.767209931074296</v>
      </c>
      <c r="AZ57" s="17" t="n">
        <f aca="true">RAND()</f>
        <v>0.415883714817612</v>
      </c>
    </row>
    <row r="58" customFormat="false" ht="15" hidden="false" customHeight="false" outlineLevel="0" collapsed="false">
      <c r="A58" s="24" t="s">
        <v>34</v>
      </c>
      <c r="B58" s="35" t="n">
        <f aca="false">IFERROR((P28-SUMPRODUCT((B24:B31&lt;=$B$6)*F24:F31/(1+$B$5/100)^B24:B31))/(((SUMPRODUCT((B24:B31&lt;=$B$6)*E24:E31/(1+$B$5/100)^B24:B31)+G32))/$B$11),"n/a")</f>
        <v>0.908130890250762</v>
      </c>
      <c r="C58" s="35" t="n">
        <f aca="false">$B$11</f>
        <v>1</v>
      </c>
      <c r="D58" s="5" t="s">
        <v>137</v>
      </c>
      <c r="AK58" s="0" t="n">
        <v>45</v>
      </c>
      <c r="AL58" s="17" t="n">
        <f aca="false">IFERROR(IF(AU58&lt;($AM$6-$AL$6)/($AN$6-$AL$6),$AL$6+SQRT(AU58*($AN$6-$AL$6)*($AM$6-$AL$6)),$AN$6-SQRT((1-AU58)*($AN$6-$AL$6)*($AN$6-$AM$6))),$AM$6)</f>
        <v>5.07145812918559</v>
      </c>
      <c r="AM58" s="17" t="n">
        <f aca="false">IFERROR(IF(AV58&lt;($AM$7-$AL$7)/($AN$7-$AL$7),$AL$7+SQRT(AV58*($AN$7-$AL$7)*($AM$7-$AL$7)),$AN$7-SQRT((1-AV58)*($AN$7-$AL$7)*($AN$7-$AM$7))),$AM$7)</f>
        <v>0.921560834339021</v>
      </c>
      <c r="AN58" s="17" t="n">
        <f aca="false">IFERROR(IF(AW58&lt;($AM$8-$AL$8)/($AN$8-$AL$8),$AL$8+SQRT(AW58*($AN$8-$AL$8)*($AM$8-$AL$8)),$AN$8-SQRT((1-AW58)*($AN$8-$AL$8)*($AN$8-$AM$8))),$AM$8)</f>
        <v>0.876488224109823</v>
      </c>
      <c r="AO58" s="17" t="n">
        <f aca="false">IFERROR(IF(AX58&lt;($AM$9-$AL$9)/($AN$9-$AL$9),$AL$9+SQRT(AX58*($AN$9-$AL$9)*($AM$9-$AL$9)),$AN$9-SQRT((1-AX58)*($AN$9-$AL$9)*($AN$9-$AM$9))),$AM$9)</f>
        <v>1.00575962857512</v>
      </c>
      <c r="AP58" s="17" t="n">
        <f aca="false">IFERROR(IF(AY58&lt;($AM$10-$AL$10)/($AN$10-$AL$10),$AL$10+SQRT(AY58*($AN$10-$AL$10)*($AM$10-$AL$10)),$AN$10-SQRT((1-AY58)*($AN$10-$AL$10)*($AN$10-$AM$10))),$AM$10)</f>
        <v>0.996836082340517</v>
      </c>
      <c r="AQ58" s="17" t="n">
        <f aca="false">IFERROR(IF(AZ58&lt;($AM$11-$AL$11)/($AN$11-$AL$11),$AL$11+SQRT(AZ58*($AN$11-$AL$11)*($AM$11-$AL$11)),$AN$11-SQRT((1-AZ58)*($AN$11-$AL$11)*($AN$11-$AM$11))),$AM$11)</f>
        <v>0.60390874090293</v>
      </c>
      <c r="AR58" s="17" t="n">
        <f aca="false">SUMPRODUCT((B24:B31&lt;=$B$6)*(C24:C31*AM58+D24:D31*AO58*$B$8*AQ58)/(1+AL58/100)^B24:B31)+C32*AM58*AP58/(1+AL58/100)^$B$6</f>
        <v>7207389.78359216</v>
      </c>
      <c r="AS58" s="17" t="n">
        <f aca="false">SUMPRODUCT((K24:K26&lt;=$B$6)*(L24:L26*AN58+M24:M26*AO58*$B$8*AQ58)/(1+AL58/100)^K24:K26)+L27*AN58*AP58/(1+AL58/100)^$B$6</f>
        <v>7203031.0718202</v>
      </c>
      <c r="AT58" s="17" t="n">
        <f aca="false">AS58-AR58</f>
        <v>-4358.71177195385</v>
      </c>
      <c r="AU58" s="17" t="n">
        <f aca="true">RAND()</f>
        <v>0.814036312625782</v>
      </c>
      <c r="AV58" s="17" t="n">
        <f aca="true">RAND()</f>
        <v>0.164189293835542</v>
      </c>
      <c r="AW58" s="17" t="n">
        <f aca="true">RAND()</f>
        <v>0.0650049825274949</v>
      </c>
      <c r="AX58" s="17" t="n">
        <f aca="true">RAND()</f>
        <v>0.340990722552609</v>
      </c>
      <c r="AY58" s="17" t="n">
        <f aca="true">RAND()</f>
        <v>0.98738437086189</v>
      </c>
      <c r="AZ58" s="17" t="n">
        <f aca="true">RAND()</f>
        <v>0.376981725702875</v>
      </c>
    </row>
    <row r="59" customFormat="false" ht="15" hidden="false" customHeight="false" outlineLevel="0" collapsed="false">
      <c r="A59" s="24" t="s">
        <v>138</v>
      </c>
      <c r="B59" s="26" t="n">
        <f aca="false">IFERROR((P28-P27-G33)/(N24/(1+$B$5/100)^$B$6),"n/a")</f>
        <v>0.0247323805881621</v>
      </c>
      <c r="C59" s="26" t="n">
        <f aca="false">IFERROR(-L27*$B$13/L24,0)</f>
        <v>0.25</v>
      </c>
      <c r="D59" s="5" t="s">
        <v>139</v>
      </c>
      <c r="AK59" s="0" t="n">
        <v>46</v>
      </c>
      <c r="AL59" s="17" t="n">
        <f aca="false">IFERROR(IF(AU59&lt;($AM$6-$AL$6)/($AN$6-$AL$6),$AL$6+SQRT(AU59*($AN$6-$AL$6)*($AM$6-$AL$6)),$AN$6-SQRT((1-AU59)*($AN$6-$AL$6)*($AN$6-$AM$6))),$AM$6)</f>
        <v>4.1898062386919</v>
      </c>
      <c r="AM59" s="17" t="n">
        <f aca="false">IFERROR(IF(AV59&lt;($AM$7-$AL$7)/($AN$7-$AL$7),$AL$7+SQRT(AV59*($AN$7-$AL$7)*($AM$7-$AL$7)),$AN$7-SQRT((1-AV59)*($AN$7-$AL$7)*($AN$7-$AM$7))),$AM$7)</f>
        <v>0.997145793701986</v>
      </c>
      <c r="AN59" s="17" t="n">
        <f aca="false">IFERROR(IF(AW59&lt;($AM$8-$AL$8)/($AN$8-$AL$8),$AL$8+SQRT(AW59*($AN$8-$AL$8)*($AM$8-$AL$8)),$AN$8-SQRT((1-AW59)*($AN$8-$AL$8)*($AN$8-$AM$8))),$AM$8)</f>
        <v>1.0264146079604</v>
      </c>
      <c r="AO59" s="17" t="n">
        <f aca="false">IFERROR(IF(AX59&lt;($AM$9-$AL$9)/($AN$9-$AL$9),$AL$9+SQRT(AX59*($AN$9-$AL$9)*($AM$9-$AL$9)),$AN$9-SQRT((1-AX59)*($AN$9-$AL$9)*($AN$9-$AM$9))),$AM$9)</f>
        <v>1.65903184046941</v>
      </c>
      <c r="AP59" s="17" t="n">
        <f aca="false">IFERROR(IF(AY59&lt;($AM$10-$AL$10)/($AN$10-$AL$10),$AL$10+SQRT(AY59*($AN$10-$AL$10)*($AM$10-$AL$10)),$AN$10-SQRT((1-AY59)*($AN$10-$AL$10)*($AN$10-$AM$10))),$AM$10)</f>
        <v>0.957655791613701</v>
      </c>
      <c r="AQ59" s="17" t="n">
        <f aca="false">IFERROR(IF(AZ59&lt;($AM$11-$AL$11)/($AN$11-$AL$11),$AL$11+SQRT(AZ59*($AN$11-$AL$11)*($AM$11-$AL$11)),$AN$11-SQRT((1-AZ59)*($AN$11-$AL$11)*($AN$11-$AM$11))),$AM$11)</f>
        <v>0.788907422021576</v>
      </c>
      <c r="AR59" s="17" t="n">
        <f aca="false">SUMPRODUCT((B24:B31&lt;=$B$6)*(C24:C31*AM59+D24:D31*AO59*$B$8*AQ59)/(1+AL59/100)^B24:B31)+C32*AM59*AP59/(1+AL59/100)^$B$6</f>
        <v>8307536.39447359</v>
      </c>
      <c r="AS59" s="17" t="n">
        <f aca="false">SUMPRODUCT((K24:K26&lt;=$B$6)*(L24:L26*AN59+M24:M26*AO59*$B$8*AQ59)/(1+AL59/100)^K24:K26)+L27*AN59*AP59/(1+AL59/100)^$B$6</f>
        <v>8435071.88742281</v>
      </c>
      <c r="AT59" s="17" t="n">
        <f aca="false">AS59-AR59</f>
        <v>127535.492949216</v>
      </c>
      <c r="AU59" s="17" t="n">
        <f aca="true">RAND()</f>
        <v>0.605140551195252</v>
      </c>
      <c r="AV59" s="17" t="n">
        <f aca="true">RAND()</f>
        <v>0.431849599715401</v>
      </c>
      <c r="AW59" s="17" t="n">
        <f aca="true">RAND()</f>
        <v>0.555640644146634</v>
      </c>
      <c r="AX59" s="17" t="n">
        <f aca="true">RAND()</f>
        <v>0.922493809457546</v>
      </c>
      <c r="AY59" s="17" t="n">
        <f aca="true">RAND()</f>
        <v>0.837795294390252</v>
      </c>
      <c r="AZ59" s="17" t="n">
        <f aca="true">RAND()</f>
        <v>0.818122136826217</v>
      </c>
    </row>
    <row r="60" customFormat="false" ht="15" hidden="false" customHeight="false" outlineLevel="0" collapsed="false">
      <c r="A60" s="7" t="s">
        <v>23</v>
      </c>
      <c r="B60" s="36" t="n">
        <f aca="false">IFERROR(INDEX($A$65:$A$89,MATCH(TRUE(),INDEX($E$65:$E$89&lt;&gt;$E$65,0),0)),"none in 2-8%")</f>
        <v>4.5</v>
      </c>
      <c r="C60" s="36" t="n">
        <f aca="false">$B$5</f>
        <v>3</v>
      </c>
      <c r="D60" s="5" t="s">
        <v>140</v>
      </c>
      <c r="AK60" s="0" t="n">
        <v>47</v>
      </c>
      <c r="AL60" s="17" t="n">
        <f aca="false">IFERROR(IF(AU60&lt;($AM$6-$AL$6)/($AN$6-$AL$6),$AL$6+SQRT(AU60*($AN$6-$AL$6)*($AM$6-$AL$6)),$AN$6-SQRT((1-AU60)*($AN$6-$AL$6)*($AN$6-$AM$6))),$AM$6)</f>
        <v>3.4769353943034</v>
      </c>
      <c r="AM60" s="17" t="n">
        <f aca="false">IFERROR(IF(AV60&lt;($AM$7-$AL$7)/($AN$7-$AL$7),$AL$7+SQRT(AV60*($AN$7-$AL$7)*($AM$7-$AL$7)),$AN$7-SQRT((1-AV60)*($AN$7-$AL$7)*($AN$7-$AM$7))),$AM$7)</f>
        <v>1.01068419046361</v>
      </c>
      <c r="AN60" s="17" t="n">
        <f aca="false">IFERROR(IF(AW60&lt;($AM$8-$AL$8)/($AN$8-$AL$8),$AL$8+SQRT(AW60*($AN$8-$AL$8)*($AM$8-$AL$8)),$AN$8-SQRT((1-AW60)*($AN$8-$AL$8)*($AN$8-$AM$8))),$AM$8)</f>
        <v>1.10311175442422</v>
      </c>
      <c r="AO60" s="17" t="n">
        <f aca="false">IFERROR(IF(AX60&lt;($AM$9-$AL$9)/($AN$9-$AL$9),$AL$9+SQRT(AX60*($AN$9-$AL$9)*($AM$9-$AL$9)),$AN$9-SQRT((1-AX60)*($AN$9-$AL$9)*($AN$9-$AM$9))),$AM$9)</f>
        <v>0.871301921709648</v>
      </c>
      <c r="AP60" s="17" t="n">
        <f aca="false">IFERROR(IF(AY60&lt;($AM$10-$AL$10)/($AN$10-$AL$10),$AL$10+SQRT(AY60*($AN$10-$AL$10)*($AM$10-$AL$10)),$AN$10-SQRT((1-AY60)*($AN$10-$AL$10)*($AN$10-$AM$10))),$AM$10)</f>
        <v>0.784170570788893</v>
      </c>
      <c r="AQ60" s="17" t="n">
        <f aca="false">IFERROR(IF(AZ60&lt;($AM$11-$AL$11)/($AN$11-$AL$11),$AL$11+SQRT(AZ60*($AN$11-$AL$11)*($AM$11-$AL$11)),$AN$11-SQRT((1-AZ60)*($AN$11-$AL$11)*($AN$11-$AM$11))),$AM$11)</f>
        <v>0.645876141879321</v>
      </c>
      <c r="AR60" s="17" t="n">
        <f aca="false">SUMPRODUCT((B24:B31&lt;=$B$6)*(C24:C31*AM60+D24:D31*AO60*$B$8*AQ60)/(1+AL60/100)^B24:B31)+C32*AM60*AP60/(1+AL60/100)^$B$6</f>
        <v>8551387.32020235</v>
      </c>
      <c r="AS60" s="17" t="n">
        <f aca="false">SUMPRODUCT((K24:K26&lt;=$B$6)*(L24:L26*AN60+M24:M26*AO60*$B$8*AQ60)/(1+AL60/100)^K24:K26)+L27*AN60*AP60/(1+AL60/100)^$B$6</f>
        <v>9048535.89060549</v>
      </c>
      <c r="AT60" s="17" t="n">
        <f aca="false">AS60-AR60</f>
        <v>497148.570403144</v>
      </c>
      <c r="AU60" s="17" t="n">
        <f aca="true">RAND()</f>
        <v>0.379400789204392</v>
      </c>
      <c r="AV60" s="17" t="n">
        <f aca="true">RAND()</f>
        <v>0.490915051608395</v>
      </c>
      <c r="AW60" s="17" t="n">
        <f aca="true">RAND()</f>
        <v>0.808211940548164</v>
      </c>
      <c r="AX60" s="17" t="n">
        <f aca="true">RAND()</f>
        <v>0.183820156087037</v>
      </c>
      <c r="AY60" s="17" t="n">
        <f aca="true">RAND()</f>
        <v>0.32301165320994</v>
      </c>
      <c r="AZ60" s="17" t="n">
        <f aca="true">RAND()</f>
        <v>0.488286961311528</v>
      </c>
    </row>
    <row r="61" customFormat="false" ht="15" hidden="false" customHeight="false" outlineLevel="0" collapsed="false">
      <c r="AK61" s="0" t="n">
        <v>48</v>
      </c>
      <c r="AL61" s="0" t="n">
        <f aca="false">IFERROR(IF(AU61&lt;($AM$6-$AL$6)/($AN$6-$AL$6),$AL$6+SQRT(AU61*($AN$6-$AL$6)*($AM$6-$AL$6)),$AN$6-SQRT((1-AU61)*($AN$6-$AL$6)*($AN$6-$AM$6))),$AM$6)</f>
        <v>5.97092392538311</v>
      </c>
      <c r="AM61" s="0" t="n">
        <f aca="false">IFERROR(IF(AV61&lt;($AM$7-$AL$7)/($AN$7-$AL$7),$AL$7+SQRT(AV61*($AN$7-$AL$7)*($AM$7-$AL$7)),$AN$7-SQRT((1-AV61)*($AN$7-$AL$7)*($AN$7-$AM$7))),$AM$7)</f>
        <v>0.939938062242816</v>
      </c>
      <c r="AN61" s="0" t="n">
        <f aca="false">IFERROR(IF(AW61&lt;($AM$8-$AL$8)/($AN$8-$AL$8),$AL$8+SQRT(AW61*($AN$8-$AL$8)*($AM$8-$AL$8)),$AN$8-SQRT((1-AW61)*($AN$8-$AL$8)*($AN$8-$AM$8))),$AM$8)</f>
        <v>1.02669399301909</v>
      </c>
      <c r="AO61" s="0" t="n">
        <f aca="false">IFERROR(IF(AX61&lt;($AM$9-$AL$9)/($AN$9-$AL$9),$AL$9+SQRT(AX61*($AN$9-$AL$9)*($AM$9-$AL$9)),$AN$9-SQRT((1-AX61)*($AN$9-$AL$9)*($AN$9-$AM$9))),$AM$9)</f>
        <v>1.08111224649812</v>
      </c>
      <c r="AP61" s="0" t="n">
        <f aca="false">IFERROR(IF(AY61&lt;($AM$10-$AL$10)/($AN$10-$AL$10),$AL$10+SQRT(AY61*($AN$10-$AL$10)*($AM$10-$AL$10)),$AN$10-SQRT((1-AY61)*($AN$10-$AL$10)*($AN$10-$AM$10))),$AM$10)</f>
        <v>0.816664175966809</v>
      </c>
      <c r="AQ61" s="0" t="n">
        <f aca="false">IFERROR(IF(AZ61&lt;($AM$11-$AL$11)/($AN$11-$AL$11),$AL$11+SQRT(AZ61*($AN$11-$AL$11)*($AM$11-$AL$11)),$AN$11-SQRT((1-AZ61)*($AN$11-$AL$11)*($AN$11-$AM$11))),$AM$11)</f>
        <v>0.472731698578109</v>
      </c>
      <c r="AR61" s="0" t="n">
        <f aca="false">SUMPRODUCT((B24:B31&lt;=$B$6)*(C24:C31*AM61+D24:D31*AO61*$B$8*AQ61)/(1+AL61/100)^B24:B31)+C32*AM61*AP61/(1+AL61/100)^$B$6</f>
        <v>7063498.51960211</v>
      </c>
      <c r="AS61" s="0" t="n">
        <f aca="false">SUMPRODUCT((K24:K26&lt;=$B$6)*(L24:L26*AN61+M24:M26*AO61*$B$8*AQ61)/(1+AL61/100)^K24:K26)+L27*AN61*AP61/(1+AL61/100)^$B$6</f>
        <v>8552230.67217578</v>
      </c>
      <c r="AT61" s="0" t="n">
        <f aca="false">AS61-AR61</f>
        <v>1488732.15257367</v>
      </c>
      <c r="AU61" s="0" t="n">
        <f aca="true">RAND()</f>
        <v>0.947050121632555</v>
      </c>
      <c r="AV61" s="0" t="n">
        <f aca="true">RAND()</f>
        <v>0.217585125158602</v>
      </c>
      <c r="AW61" s="0" t="n">
        <f aca="true">RAND()</f>
        <v>0.556750464411038</v>
      </c>
      <c r="AX61" s="0" t="n">
        <f aca="true">RAND()</f>
        <v>0.43709686430951</v>
      </c>
      <c r="AY61" s="0" t="n">
        <f aca="true">RAND()</f>
        <v>0.401104801362952</v>
      </c>
      <c r="AZ61" s="0" t="n">
        <f aca="true">RAND()</f>
        <v>0.121780570178281</v>
      </c>
    </row>
    <row r="62" customFormat="false" ht="15" hidden="false" customHeight="false" outlineLevel="0" collapsed="false">
      <c r="AK62" s="0" t="n">
        <v>49</v>
      </c>
      <c r="AL62" s="0" t="n">
        <f aca="false">IFERROR(IF(AU62&lt;($AM$6-$AL$6)/($AN$6-$AL$6),$AL$6+SQRT(AU62*($AN$6-$AL$6)*($AM$6-$AL$6)),$AN$6-SQRT((1-AU62)*($AN$6-$AL$6)*($AN$6-$AM$6))),$AM$6)</f>
        <v>3.26019066943182</v>
      </c>
      <c r="AM62" s="0" t="n">
        <f aca="false">IFERROR(IF(AV62&lt;($AM$7-$AL$7)/($AN$7-$AL$7),$AL$7+SQRT(AV62*($AN$7-$AL$7)*($AM$7-$AL$7)),$AN$7-SQRT((1-AV62)*($AN$7-$AL$7)*($AN$7-$AM$7))),$AM$7)</f>
        <v>1.01947584996324</v>
      </c>
      <c r="AN62" s="0" t="n">
        <f aca="false">IFERROR(IF(AW62&lt;($AM$8-$AL$8)/($AN$8-$AL$8),$AL$8+SQRT(AW62*($AN$8-$AL$8)*($AM$8-$AL$8)),$AN$8-SQRT((1-AW62)*($AN$8-$AL$8)*($AN$8-$AM$8))),$AM$8)</f>
        <v>0.931096862900471</v>
      </c>
      <c r="AO62" s="0" t="n">
        <f aca="false">IFERROR(IF(AX62&lt;($AM$9-$AL$9)/($AN$9-$AL$9),$AL$9+SQRT(AX62*($AN$9-$AL$9)*($AM$9-$AL$9)),$AN$9-SQRT((1-AX62)*($AN$9-$AL$9)*($AN$9-$AM$9))),$AM$9)</f>
        <v>1.57602973380837</v>
      </c>
      <c r="AP62" s="0" t="n">
        <f aca="false">IFERROR(IF(AY62&lt;($AM$10-$AL$10)/($AN$10-$AL$10),$AL$10+SQRT(AY62*($AN$10-$AL$10)*($AM$10-$AL$10)),$AN$10-SQRT((1-AY62)*($AN$10-$AL$10)*($AN$10-$AM$10))),$AM$10)</f>
        <v>0.973927217479837</v>
      </c>
      <c r="AQ62" s="0" t="n">
        <f aca="false">IFERROR(IF(AZ62&lt;($AM$11-$AL$11)/($AN$11-$AL$11),$AL$11+SQRT(AZ62*($AN$11-$AL$11)*($AM$11-$AL$11)),$AN$11-SQRT((1-AZ62)*($AN$11-$AL$11)*($AN$11-$AM$11))),$AM$11)</f>
        <v>0.799953016970502</v>
      </c>
      <c r="AR62" s="0" t="n">
        <f aca="false">SUMPRODUCT((B24:B31&lt;=$B$6)*(C24:C31*AM62+D24:D31*AO62*$B$8*AQ62)/(1+AL62/100)^B24:B31)+C32*AM62*AP62/(1+AL62/100)^$B$6</f>
        <v>8919613.73899482</v>
      </c>
      <c r="AS62" s="0" t="n">
        <f aca="false">SUMPRODUCT((K24:K26&lt;=$B$6)*(L24:L26*AN62+M24:M26*AO62*$B$8*AQ62)/(1+AL62/100)^K24:K26)+L27*AN62*AP62/(1+AL62/100)^$B$6</f>
        <v>7564325.2851528</v>
      </c>
      <c r="AT62" s="0" t="n">
        <f aca="false">AS62-AR62</f>
        <v>-1355288.45384202</v>
      </c>
      <c r="AU62" s="0" t="n">
        <f aca="true">RAND()</f>
        <v>0.30069130854976</v>
      </c>
      <c r="AV62" s="0" t="n">
        <f aca="true">RAND()</f>
        <v>0.52763214444292</v>
      </c>
      <c r="AW62" s="0" t="n">
        <f aca="true">RAND()</f>
        <v>0.190959860692722</v>
      </c>
      <c r="AX62" s="0" t="n">
        <f aca="true">RAND()</f>
        <v>0.88016614225693</v>
      </c>
      <c r="AY62" s="0" t="n">
        <f aca="true">RAND()</f>
        <v>0.898428029872723</v>
      </c>
      <c r="AZ62" s="0" t="n">
        <f aca="true">RAND()</f>
        <v>0.836657977880799</v>
      </c>
    </row>
    <row r="63" customFormat="false" ht="17.35" hidden="false" customHeight="false" outlineLevel="0" collapsed="false">
      <c r="A63" s="4" t="s">
        <v>141</v>
      </c>
      <c r="AK63" s="0" t="n">
        <v>50</v>
      </c>
      <c r="AL63" s="17" t="n">
        <f aca="false">IFERROR(IF(AU63&lt;($AM$6-$AL$6)/($AN$6-$AL$6),$AL$6+SQRT(AU63*($AN$6-$AL$6)*($AM$6-$AL$6)),$AN$6-SQRT((1-AU63)*($AN$6-$AL$6)*($AN$6-$AM$6))),$AM$6)</f>
        <v>2.82532748459535</v>
      </c>
      <c r="AM63" s="17" t="n">
        <f aca="false">IFERROR(IF(AV63&lt;($AM$7-$AL$7)/($AN$7-$AL$7),$AL$7+SQRT(AV63*($AN$7-$AL$7)*($AM$7-$AL$7)),$AN$7-SQRT((1-AV63)*($AN$7-$AL$7)*($AN$7-$AM$7))),$AM$7)</f>
        <v>0.984115666585789</v>
      </c>
      <c r="AN63" s="17" t="n">
        <f aca="false">IFERROR(IF(AW63&lt;($AM$8-$AL$8)/($AN$8-$AL$8),$AL$8+SQRT(AW63*($AN$8-$AL$8)*($AM$8-$AL$8)),$AN$8-SQRT((1-AW63)*($AN$8-$AL$8)*($AN$8-$AM$8))),$AM$8)</f>
        <v>0.876613016216146</v>
      </c>
      <c r="AO63" s="17" t="n">
        <f aca="false">IFERROR(IF(AX63&lt;($AM$9-$AL$9)/($AN$9-$AL$9),$AL$9+SQRT(AX63*($AN$9-$AL$9)*($AM$9-$AL$9)),$AN$9-SQRT((1-AX63)*($AN$9-$AL$9)*($AN$9-$AM$9))),$AM$9)</f>
        <v>1.72904550673847</v>
      </c>
      <c r="AP63" s="17" t="n">
        <f aca="false">IFERROR(IF(AY63&lt;($AM$10-$AL$10)/($AN$10-$AL$10),$AL$10+SQRT(AY63*($AN$10-$AL$10)*($AM$10-$AL$10)),$AN$10-SQRT((1-AY63)*($AN$10-$AL$10)*($AN$10-$AM$10))),$AM$10)</f>
        <v>0.629220883104722</v>
      </c>
      <c r="AQ63" s="17" t="n">
        <f aca="false">IFERROR(IF(AZ63&lt;($AM$11-$AL$11)/($AN$11-$AL$11),$AL$11+SQRT(AZ63*($AN$11-$AL$11)*($AM$11-$AL$11)),$AN$11-SQRT((1-AZ63)*($AN$11-$AL$11)*($AN$11-$AM$11))),$AM$11)</f>
        <v>0.52913136036207</v>
      </c>
      <c r="AR63" s="17" t="n">
        <f aca="false">SUMPRODUCT((B24:B31&lt;=$B$6)*(C24:C31*AM63+D24:D31*AO63*$B$8*AQ63)/(1+AL63/100)^B24:B31)+C32*AM63*AP63/(1+AL63/100)^$B$6</f>
        <v>8785010.2084294</v>
      </c>
      <c r="AS63" s="17" t="n">
        <f aca="false">SUMPRODUCT((K24:K26&lt;=$B$6)*(L24:L26*AN63+M24:M26*AO63*$B$8*AQ63)/(1+AL63/100)^K24:K26)+L27*AN63*AP63/(1+AL63/100)^$B$6</f>
        <v>7316549.01508432</v>
      </c>
      <c r="AT63" s="17" t="n">
        <f aca="false">AS63-AR63</f>
        <v>-1468461.19334508</v>
      </c>
      <c r="AU63" s="17" t="n">
        <f aca="true">RAND()</f>
        <v>0.136233091365698</v>
      </c>
      <c r="AV63" s="17" t="n">
        <f aca="true">RAND()</f>
        <v>0.376650874248104</v>
      </c>
      <c r="AW63" s="17" t="n">
        <f aca="true">RAND()</f>
        <v>0.065217269485949</v>
      </c>
      <c r="AX63" s="17" t="n">
        <f aca="true">RAND()</f>
        <v>0.951055775054259</v>
      </c>
      <c r="AY63" s="17" t="n">
        <f aca="true">RAND()</f>
        <v>0.0667921465214563</v>
      </c>
      <c r="AZ63" s="17" t="n">
        <f aca="true">RAND()</f>
        <v>0.214290531842337</v>
      </c>
    </row>
    <row r="64" customFormat="false" ht="15" hidden="false" customHeight="false" outlineLevel="0" collapsed="false">
      <c r="A64" s="6" t="s">
        <v>142</v>
      </c>
      <c r="B64" s="6" t="s">
        <v>59</v>
      </c>
      <c r="C64" s="6" t="s">
        <v>60</v>
      </c>
      <c r="D64" s="6" t="s">
        <v>61</v>
      </c>
      <c r="E64" s="6" t="s">
        <v>143</v>
      </c>
      <c r="AK64" s="0" t="n">
        <v>51</v>
      </c>
      <c r="AL64" s="17" t="n">
        <f aca="false">IFERROR(IF(AU64&lt;($AM$6-$AL$6)/($AN$6-$AL$6),$AL$6+SQRT(AU64*($AN$6-$AL$6)*($AM$6-$AL$6)),$AN$6-SQRT((1-AU64)*($AN$6-$AL$6)*($AN$6-$AM$6))),$AM$6)</f>
        <v>6.3049219539631</v>
      </c>
      <c r="AM64" s="17" t="n">
        <f aca="false">IFERROR(IF(AV64&lt;($AM$7-$AL$7)/($AN$7-$AL$7),$AL$7+SQRT(AV64*($AN$7-$AL$7)*($AM$7-$AL$7)),$AN$7-SQRT((1-AV64)*($AN$7-$AL$7)*($AN$7-$AM$7))),$AM$7)</f>
        <v>1.1007745251475</v>
      </c>
      <c r="AN64" s="17" t="n">
        <f aca="false">IFERROR(IF(AW64&lt;($AM$8-$AL$8)/($AN$8-$AL$8),$AL$8+SQRT(AW64*($AN$8-$AL$8)*($AM$8-$AL$8)),$AN$8-SQRT((1-AW64)*($AN$8-$AL$8)*($AN$8-$AM$8))),$AM$8)</f>
        <v>1.15305410925848</v>
      </c>
      <c r="AO64" s="17" t="n">
        <f aca="false">IFERROR(IF(AX64&lt;($AM$9-$AL$9)/($AN$9-$AL$9),$AL$9+SQRT(AX64*($AN$9-$AL$9)*($AM$9-$AL$9)),$AN$9-SQRT((1-AX64)*($AN$9-$AL$9)*($AN$9-$AM$9))),$AM$9)</f>
        <v>1.05121527032447</v>
      </c>
      <c r="AP64" s="17" t="n">
        <f aca="false">IFERROR(IF(AY64&lt;($AM$10-$AL$10)/($AN$10-$AL$10),$AL$10+SQRT(AY64*($AN$10-$AL$10)*($AM$10-$AL$10)),$AN$10-SQRT((1-AY64)*($AN$10-$AL$10)*($AN$10-$AM$10))),$AM$10)</f>
        <v>0.999407734004163</v>
      </c>
      <c r="AQ64" s="17" t="n">
        <f aca="false">IFERROR(IF(AZ64&lt;($AM$11-$AL$11)/($AN$11-$AL$11),$AL$11+SQRT(AZ64*($AN$11-$AL$11)*($AM$11-$AL$11)),$AN$11-SQRT((1-AZ64)*($AN$11-$AL$11)*($AN$11-$AM$11))),$AM$11)</f>
        <v>0.753796844596281</v>
      </c>
      <c r="AR64" s="17" t="n">
        <f aca="false">SUMPRODUCT((B24:B31&lt;=$B$6)*(C24:C31*AM64+D24:D31*AO64*$B$8*AQ64)/(1+AL64/100)^B24:B31)+C32*AM64*AP64/(1+AL64/100)^$B$6</f>
        <v>8194964.95661473</v>
      </c>
      <c r="AS64" s="17" t="n">
        <f aca="false">SUMPRODUCT((K24:K26&lt;=$B$6)*(L24:L26*AN64+M24:M26*AO64*$B$8*AQ64)/(1+AL64/100)^K24:K26)+L27*AN64*AP64/(1+AL64/100)^$B$6</f>
        <v>9559789.93319291</v>
      </c>
      <c r="AT64" s="17" t="n">
        <f aca="false">AS64-AR64</f>
        <v>1364824.97657817</v>
      </c>
      <c r="AU64" s="17" t="n">
        <f aca="true">RAND()</f>
        <v>0.975843325495876</v>
      </c>
      <c r="AV64" s="17" t="n">
        <f aca="true">RAND()</f>
        <v>0.802060068044847</v>
      </c>
      <c r="AW64" s="17" t="n">
        <f aca="true">RAND()</f>
        <v>0.91645772682962</v>
      </c>
      <c r="AX64" s="17" t="n">
        <f aca="true">RAND()</f>
        <v>0.399871691156355</v>
      </c>
      <c r="AY64" s="17" t="n">
        <f aca="true">RAND()</f>
        <v>0.997632339132692</v>
      </c>
      <c r="AZ64" s="17" t="n">
        <f aca="true">RAND()</f>
        <v>0.752587780690825</v>
      </c>
    </row>
    <row r="65" customFormat="false" ht="15" hidden="false" customHeight="false" outlineLevel="0" collapsed="false">
      <c r="A65" s="36" t="n">
        <v>2</v>
      </c>
      <c r="B65" s="14" t="n">
        <f aca="false">SUMPRODUCT((B24:B31&lt;=$B$6)*(C24:C31*$B$11+D24:D31*$B$10*$B$8*$B$9)/(1+$A65/100)^B24:B31)+C32*$B$11*$B$13/(1+$A65/100)^$B$6</f>
        <v>9391575.85614855</v>
      </c>
      <c r="C65" s="14" t="n">
        <f aca="false">SUMPRODUCT((K24:K26&lt;=$B$6)*(L24:L26*$B$12+M24:M26*$B$10*$B$8*$B$9)/(1+$A65/100)^K24:K26)+L27*$B$12*$B$13/(1+$A65/100)^$B$6</f>
        <v>7858761.46624381</v>
      </c>
      <c r="D65" s="14" t="n">
        <f aca="false">C65-B65</f>
        <v>-1532814.38990474</v>
      </c>
      <c r="E65" s="0" t="str">
        <f aca="false">IF(D65&lt;0,"PCC","HMA")</f>
        <v>PCC</v>
      </c>
      <c r="AK65" s="0" t="n">
        <v>52</v>
      </c>
      <c r="AL65" s="17" t="n">
        <f aca="false">IFERROR(IF(AU65&lt;($AM$6-$AL$6)/($AN$6-$AL$6),$AL$6+SQRT(AU65*($AN$6-$AL$6)*($AM$6-$AL$6)),$AN$6-SQRT((1-AU65)*($AN$6-$AL$6)*($AN$6-$AM$6))),$AM$6)</f>
        <v>4.62168598227819</v>
      </c>
      <c r="AM65" s="17" t="n">
        <f aca="false">IFERROR(IF(AV65&lt;($AM$7-$AL$7)/($AN$7-$AL$7),$AL$7+SQRT(AV65*($AN$7-$AL$7)*($AM$7-$AL$7)),$AN$7-SQRT((1-AV65)*($AN$7-$AL$7)*($AN$7-$AM$7))),$AM$7)</f>
        <v>0.834561659618195</v>
      </c>
      <c r="AN65" s="17" t="n">
        <f aca="false">IFERROR(IF(AW65&lt;($AM$8-$AL$8)/($AN$8-$AL$8),$AL$8+SQRT(AW65*($AN$8-$AL$8)*($AM$8-$AL$8)),$AN$8-SQRT((1-AW65)*($AN$8-$AL$8)*($AN$8-$AM$8))),$AM$8)</f>
        <v>0.930926829098668</v>
      </c>
      <c r="AO65" s="17" t="n">
        <f aca="false">IFERROR(IF(AX65&lt;($AM$9-$AL$9)/($AN$9-$AL$9),$AL$9+SQRT(AX65*($AN$9-$AL$9)*($AM$9-$AL$9)),$AN$9-SQRT((1-AX65)*($AN$9-$AL$9)*($AN$9-$AM$9))),$AM$9)</f>
        <v>0.91656191057908</v>
      </c>
      <c r="AP65" s="17" t="n">
        <f aca="false">IFERROR(IF(AY65&lt;($AM$10-$AL$10)/($AN$10-$AL$10),$AL$10+SQRT(AY65*($AN$10-$AL$10)*($AM$10-$AL$10)),$AN$10-SQRT((1-AY65)*($AN$10-$AL$10)*($AN$10-$AM$10))),$AM$10)</f>
        <v>0.849685282800886</v>
      </c>
      <c r="AQ65" s="17" t="n">
        <f aca="false">IFERROR(IF(AZ65&lt;($AM$11-$AL$11)/($AN$11-$AL$11),$AL$11+SQRT(AZ65*($AN$11-$AL$11)*($AM$11-$AL$11)),$AN$11-SQRT((1-AZ65)*($AN$11-$AL$11)*($AN$11-$AM$11))),$AM$11)</f>
        <v>0.594790640369236</v>
      </c>
      <c r="AR65" s="17" t="n">
        <f aca="false">SUMPRODUCT((B24:B31&lt;=$B$6)*(C24:C31*AM65+D24:D31*AO65*$B$8*AQ65)/(1+AL65/100)^B24:B31)+C32*AM65*AP65/(1+AL65/100)^$B$6</f>
        <v>6671860.44804557</v>
      </c>
      <c r="AS65" s="17" t="n">
        <f aca="false">SUMPRODUCT((K24:K26&lt;=$B$6)*(L24:L26*AN65+M24:M26*AO65*$B$8*AQ65)/(1+AL65/100)^K24:K26)+L27*AN65*AP65/(1+AL65/100)^$B$6</f>
        <v>7683220.944967</v>
      </c>
      <c r="AT65" s="17" t="n">
        <f aca="false">AS65-AR65</f>
        <v>1011360.49692143</v>
      </c>
      <c r="AU65" s="17" t="n">
        <f aca="true">RAND()</f>
        <v>0.717181121655398</v>
      </c>
      <c r="AV65" s="17" t="n">
        <f aca="true">RAND()</f>
        <v>0.0132723146173772</v>
      </c>
      <c r="AW65" s="17" t="n">
        <f aca="true">RAND()</f>
        <v>0.190464828642575</v>
      </c>
      <c r="AX65" s="17" t="n">
        <f aca="true">RAND()</f>
        <v>0.231365100460391</v>
      </c>
      <c r="AY65" s="17" t="n">
        <f aca="true">RAND()</f>
        <v>0.489119188030142</v>
      </c>
      <c r="AZ65" s="17" t="n">
        <f aca="true">RAND()</f>
        <v>0.354700088364507</v>
      </c>
    </row>
    <row r="66" customFormat="false" ht="15" hidden="false" customHeight="false" outlineLevel="0" collapsed="false">
      <c r="A66" s="36" t="n">
        <v>2.25</v>
      </c>
      <c r="B66" s="14" t="n">
        <f aca="false">SUMPRODUCT((B24:B31&lt;=$B$6)*(C24:C31*$B$11+D24:D31*$B$10*$B$8*$B$9)/(1+$A66/100)^B24:B31)+C32*$B$11*$B$13/(1+$A66/100)^$B$6</f>
        <v>9235388.81162657</v>
      </c>
      <c r="C66" s="14" t="n">
        <f aca="false">SUMPRODUCT((K24:K26&lt;=$B$6)*(L24:L26*$B$12+M24:M26*$B$10*$B$8*$B$9)/(1+$A66/100)^K24:K26)+L27*$B$12*$B$13/(1+$A66/100)^$B$6</f>
        <v>7906890.3786048</v>
      </c>
      <c r="D66" s="14" t="n">
        <f aca="false">C66-B66</f>
        <v>-1328498.43302177</v>
      </c>
      <c r="E66" s="0" t="str">
        <f aca="false">IF(D66&lt;0,"PCC","HMA")</f>
        <v>PCC</v>
      </c>
      <c r="AK66" s="0" t="n">
        <v>53</v>
      </c>
      <c r="AL66" s="17" t="n">
        <f aca="false">IFERROR(IF(AU66&lt;($AM$6-$AL$6)/($AN$6-$AL$6),$AL$6+SQRT(AU66*($AN$6-$AL$6)*($AM$6-$AL$6)),$AN$6-SQRT((1-AU66)*($AN$6-$AL$6)*($AN$6-$AM$6))),$AM$6)</f>
        <v>3.2257140917198</v>
      </c>
      <c r="AM66" s="17" t="n">
        <f aca="false">IFERROR(IF(AV66&lt;($AM$7-$AL$7)/($AN$7-$AL$7),$AL$7+SQRT(AV66*($AN$7-$AL$7)*($AM$7-$AL$7)),$AN$7-SQRT((1-AV66)*($AN$7-$AL$7)*($AN$7-$AM$7))),$AM$7)</f>
        <v>1.11260801237163</v>
      </c>
      <c r="AN66" s="17" t="n">
        <f aca="false">IFERROR(IF(AW66&lt;($AM$8-$AL$8)/($AN$8-$AL$8),$AL$8+SQRT(AW66*($AN$8-$AL$8)*($AM$8-$AL$8)),$AN$8-SQRT((1-AW66)*($AN$8-$AL$8)*($AN$8-$AM$8))),$AM$8)</f>
        <v>0.973385477141637</v>
      </c>
      <c r="AO66" s="17" t="n">
        <f aca="false">IFERROR(IF(AX66&lt;($AM$9-$AL$9)/($AN$9-$AL$9),$AL$9+SQRT(AX66*($AN$9-$AL$9)*($AM$9-$AL$9)),$AN$9-SQRT((1-AX66)*($AN$9-$AL$9)*($AN$9-$AM$9))),$AM$9)</f>
        <v>1.00967253699451</v>
      </c>
      <c r="AP66" s="17" t="n">
        <f aca="false">IFERROR(IF(AY66&lt;($AM$10-$AL$10)/($AN$10-$AL$10),$AL$10+SQRT(AY66*($AN$10-$AL$10)*($AM$10-$AL$10)),$AN$10-SQRT((1-AY66)*($AN$10-$AL$10)*($AN$10-$AM$10))),$AM$10)</f>
        <v>0.738995118343963</v>
      </c>
      <c r="AQ66" s="17" t="n">
        <f aca="false">IFERROR(IF(AZ66&lt;($AM$11-$AL$11)/($AN$11-$AL$11),$AL$11+SQRT(AZ66*($AN$11-$AL$11)*($AM$11-$AL$11)),$AN$11-SQRT((1-AZ66)*($AN$11-$AL$11)*($AN$11-$AM$11))),$AM$11)</f>
        <v>0.863284403935994</v>
      </c>
      <c r="AR66" s="17" t="n">
        <f aca="false">SUMPRODUCT((B24:B31&lt;=$B$6)*(C24:C31*AM66+D24:D31*AO66*$B$8*AQ66)/(1+AL66/100)^B24:B31)+C32*AM66*AP66/(1+AL66/100)^$B$6</f>
        <v>9630541.8103696</v>
      </c>
      <c r="AS66" s="17" t="n">
        <f aca="false">SUMPRODUCT((K24:K26&lt;=$B$6)*(L24:L26*AN66+M24:M26*AO66*$B$8*AQ66)/(1+AL66/100)^K24:K26)+L27*AN66*AP66/(1+AL66/100)^$B$6</f>
        <v>8039921.10576894</v>
      </c>
      <c r="AT66" s="17" t="n">
        <f aca="false">AS66-AR66</f>
        <v>-1590620.70460066</v>
      </c>
      <c r="AU66" s="17" t="n">
        <f aca="true">RAND()</f>
        <v>0.287738294127874</v>
      </c>
      <c r="AV66" s="17" t="n">
        <f aca="true">RAND()</f>
        <v>0.832208370982464</v>
      </c>
      <c r="AW66" s="17" t="n">
        <f aca="true">RAND()</f>
        <v>0.334028040929257</v>
      </c>
      <c r="AX66" s="17" t="n">
        <f aca="true">RAND()</f>
        <v>0.346167677344741</v>
      </c>
      <c r="AY66" s="17" t="n">
        <f aca="true">RAND()</f>
        <v>0.228474666368979</v>
      </c>
      <c r="AZ66" s="17" t="n">
        <f aca="true">RAND()</f>
        <v>0.923709574664749</v>
      </c>
    </row>
    <row r="67" customFormat="false" ht="15" hidden="false" customHeight="false" outlineLevel="0" collapsed="false">
      <c r="A67" s="36" t="n">
        <v>2.5</v>
      </c>
      <c r="B67" s="14" t="n">
        <f aca="false">SUMPRODUCT((B24:B31&lt;=$B$6)*(C24:C31*$B$11+D24:D31*$B$10*$B$8*$B$9)/(1+$A67/100)^B24:B31)+C32*$B$11*$B$13/(1+$A67/100)^$B$6</f>
        <v>9086526.69346631</v>
      </c>
      <c r="C67" s="14" t="n">
        <f aca="false">SUMPRODUCT((K24:K26&lt;=$B$6)*(L24:L26*$B$12+M24:M26*$B$10*$B$8*$B$9)/(1+$A67/100)^K24:K26)+L27*$B$12*$B$13/(1+$A67/100)^$B$6</f>
        <v>7951051.48004625</v>
      </c>
      <c r="D67" s="14" t="n">
        <f aca="false">C67-B67</f>
        <v>-1135475.21342005</v>
      </c>
      <c r="E67" s="0" t="str">
        <f aca="false">IF(D67&lt;0,"PCC","HMA")</f>
        <v>PCC</v>
      </c>
      <c r="AK67" s="0" t="n">
        <v>54</v>
      </c>
      <c r="AL67" s="17" t="n">
        <f aca="false">IFERROR(IF(AU67&lt;($AM$6-$AL$6)/($AN$6-$AL$6),$AL$6+SQRT(AU67*($AN$6-$AL$6)*($AM$6-$AL$6)),$AN$6-SQRT((1-AU67)*($AN$6-$AL$6)*($AN$6-$AM$6))),$AM$6)</f>
        <v>4.34942409384584</v>
      </c>
      <c r="AM67" s="17" t="n">
        <f aca="false">IFERROR(IF(AV67&lt;($AM$7-$AL$7)/($AN$7-$AL$7),$AL$7+SQRT(AV67*($AN$7-$AL$7)*($AM$7-$AL$7)),$AN$7-SQRT((1-AV67)*($AN$7-$AL$7)*($AN$7-$AM$7))),$AM$7)</f>
        <v>1.0425644620696</v>
      </c>
      <c r="AN67" s="17" t="n">
        <f aca="false">IFERROR(IF(AW67&lt;($AM$8-$AL$8)/($AN$8-$AL$8),$AL$8+SQRT(AW67*($AN$8-$AL$8)*($AM$8-$AL$8)),$AN$8-SQRT((1-AW67)*($AN$8-$AL$8)*($AN$8-$AM$8))),$AM$8)</f>
        <v>0.994829073895981</v>
      </c>
      <c r="AO67" s="17" t="n">
        <f aca="false">IFERROR(IF(AX67&lt;($AM$9-$AL$9)/($AN$9-$AL$9),$AL$9+SQRT(AX67*($AN$9-$AL$9)*($AM$9-$AL$9)),$AN$9-SQRT((1-AX67)*($AN$9-$AL$9)*($AN$9-$AM$9))),$AM$9)</f>
        <v>0.641245973123105</v>
      </c>
      <c r="AP67" s="17" t="n">
        <f aca="false">IFERROR(IF(AY67&lt;($AM$10-$AL$10)/($AN$10-$AL$10),$AL$10+SQRT(AY67*($AN$10-$AL$10)*($AM$10-$AL$10)),$AN$10-SQRT((1-AY67)*($AN$10-$AL$10)*($AN$10-$AM$10))),$AM$10)</f>
        <v>0.691442977110687</v>
      </c>
      <c r="AQ67" s="17" t="n">
        <f aca="false">IFERROR(IF(AZ67&lt;($AM$11-$AL$11)/($AN$11-$AL$11),$AL$11+SQRT(AZ67*($AN$11-$AL$11)*($AM$11-$AL$11)),$AN$11-SQRT((1-AZ67)*($AN$11-$AL$11)*($AN$11-$AM$11))),$AM$11)</f>
        <v>0.566336336164235</v>
      </c>
      <c r="AR67" s="17" t="n">
        <f aca="false">SUMPRODUCT((B24:B31&lt;=$B$6)*(C24:C31*AM67+D24:D31*AO67*$B$8*AQ67)/(1+AL67/100)^B24:B31)+C32*AM67*AP67/(1+AL67/100)^$B$6</f>
        <v>8377428.59641464</v>
      </c>
      <c r="AS67" s="17" t="n">
        <f aca="false">SUMPRODUCT((K24:K26&lt;=$B$6)*(L24:L26*AN67+M24:M26*AO67*$B$8*AQ67)/(1+AL67/100)^K24:K26)+L27*AN67*AP67/(1+AL67/100)^$B$6</f>
        <v>8265535.39071286</v>
      </c>
      <c r="AT67" s="17" t="n">
        <f aca="false">AS67-AR67</f>
        <v>-111893.205701773</v>
      </c>
      <c r="AU67" s="17" t="n">
        <f aca="true">RAND()</f>
        <v>0.648722368285752</v>
      </c>
      <c r="AV67" s="17" t="n">
        <f aca="true">RAND()</f>
        <v>0.617515534253571</v>
      </c>
      <c r="AW67" s="17" t="n">
        <f aca="true">RAND()</f>
        <v>0.421759644835174</v>
      </c>
      <c r="AX67" s="17" t="n">
        <f aca="true">RAND()</f>
        <v>0.0266005665646571</v>
      </c>
      <c r="AY67" s="17" t="n">
        <f aca="true">RAND()</f>
        <v>0.146601653940012</v>
      </c>
      <c r="AZ67" s="17" t="n">
        <f aca="true">RAND()</f>
        <v>0.289530791679137</v>
      </c>
    </row>
    <row r="68" customFormat="false" ht="15" hidden="false" customHeight="false" outlineLevel="0" collapsed="false">
      <c r="A68" s="36" t="n">
        <v>2.75</v>
      </c>
      <c r="B68" s="14" t="n">
        <f aca="false">SUMPRODUCT((B24:B31&lt;=$B$6)*(C24:C31*$B$11+D24:D31*$B$10*$B$8*$B$9)/(1+$A68/100)^B24:B31)+C32*$B$11*$B$13/(1+$A68/100)^$B$6</f>
        <v>8944606.40334678</v>
      </c>
      <c r="C68" s="14" t="n">
        <f aca="false">SUMPRODUCT((K24:K26&lt;=$B$6)*(L24:L26*$B$12+M24:M26*$B$10*$B$8*$B$9)/(1+$A68/100)^K24:K26)+L27*$B$12*$B$13/(1+$A68/100)^$B$6</f>
        <v>7991567.41878717</v>
      </c>
      <c r="D68" s="14" t="n">
        <f aca="false">C68-B68</f>
        <v>-953038.984559611</v>
      </c>
      <c r="E68" s="0" t="str">
        <f aca="false">IF(D68&lt;0,"PCC","HMA")</f>
        <v>PCC</v>
      </c>
      <c r="AK68" s="0" t="n">
        <v>55</v>
      </c>
      <c r="AL68" s="17" t="n">
        <f aca="false">IFERROR(IF(AU68&lt;($AM$6-$AL$6)/($AN$6-$AL$6),$AL$6+SQRT(AU68*($AN$6-$AL$6)*($AM$6-$AL$6)),$AN$6-SQRT((1-AU68)*($AN$6-$AL$6)*($AN$6-$AM$6))),$AM$6)</f>
        <v>3.26976338710089</v>
      </c>
      <c r="AM68" s="17" t="n">
        <f aca="false">IFERROR(IF(AV68&lt;($AM$7-$AL$7)/($AN$7-$AL$7),$AL$7+SQRT(AV68*($AN$7-$AL$7)*($AM$7-$AL$7)),$AN$7-SQRT((1-AV68)*($AN$7-$AL$7)*($AN$7-$AM$7))),$AM$7)</f>
        <v>1.10170926765441</v>
      </c>
      <c r="AN68" s="17" t="n">
        <f aca="false">IFERROR(IF(AW68&lt;($AM$8-$AL$8)/($AN$8-$AL$8),$AL$8+SQRT(AW68*($AN$8-$AL$8)*($AM$8-$AL$8)),$AN$8-SQRT((1-AW68)*($AN$8-$AL$8)*($AN$8-$AM$8))),$AM$8)</f>
        <v>1.05145335312484</v>
      </c>
      <c r="AO68" s="17" t="n">
        <f aca="false">IFERROR(IF(AX68&lt;($AM$9-$AL$9)/($AN$9-$AL$9),$AL$9+SQRT(AX68*($AN$9-$AL$9)*($AM$9-$AL$9)),$AN$9-SQRT((1-AX68)*($AN$9-$AL$9)*($AN$9-$AM$9))),$AM$9)</f>
        <v>1.13359769074486</v>
      </c>
      <c r="AP68" s="17" t="n">
        <f aca="false">IFERROR(IF(AY68&lt;($AM$10-$AL$10)/($AN$10-$AL$10),$AL$10+SQRT(AY68*($AN$10-$AL$10)*($AM$10-$AL$10)),$AN$10-SQRT((1-AY68)*($AN$10-$AL$10)*($AN$10-$AM$10))),$AM$10)</f>
        <v>0.786553624322105</v>
      </c>
      <c r="AQ68" s="17" t="n">
        <f aca="false">IFERROR(IF(AZ68&lt;($AM$11-$AL$11)/($AN$11-$AL$11),$AL$11+SQRT(AZ68*($AN$11-$AL$11)*($AM$11-$AL$11)),$AN$11-SQRT((1-AZ68)*($AN$11-$AL$11)*($AN$11-$AM$11))),$AM$11)</f>
        <v>0.831325075633486</v>
      </c>
      <c r="AR68" s="17" t="n">
        <f aca="false">SUMPRODUCT((B24:B31&lt;=$B$6)*(C24:C31*AM68+D24:D31*AO68*$B$8*AQ68)/(1+AL68/100)^B24:B31)+C32*AM68*AP68/(1+AL68/100)^$B$6</f>
        <v>9529893.5824503</v>
      </c>
      <c r="AS68" s="17" t="n">
        <f aca="false">SUMPRODUCT((K24:K26&lt;=$B$6)*(L24:L26*AN68+M24:M26*AO68*$B$8*AQ68)/(1+AL68/100)^K24:K26)+L27*AN68*AP68/(1+AL68/100)^$B$6</f>
        <v>8648131.98544454</v>
      </c>
      <c r="AT68" s="17" t="n">
        <f aca="false">AS68-AR68</f>
        <v>-881761.597005768</v>
      </c>
      <c r="AU68" s="17" t="n">
        <f aca="true">RAND()</f>
        <v>0.304266740589349</v>
      </c>
      <c r="AV68" s="17" t="n">
        <f aca="true">RAND()</f>
        <v>0.804532077336967</v>
      </c>
      <c r="AW68" s="17" t="n">
        <f aca="true">RAND()</f>
        <v>0.649593146796708</v>
      </c>
      <c r="AX68" s="17" t="n">
        <f aca="true">RAND()</f>
        <v>0.499564692344908</v>
      </c>
      <c r="AY68" s="17" t="n">
        <f aca="true">RAND()</f>
        <v>0.328451918448536</v>
      </c>
      <c r="AZ68" s="17" t="n">
        <f aca="true">RAND()</f>
        <v>0.883872530163065</v>
      </c>
    </row>
    <row r="69" customFormat="false" ht="15" hidden="false" customHeight="false" outlineLevel="0" collapsed="false">
      <c r="A69" s="36" t="n">
        <v>3</v>
      </c>
      <c r="B69" s="14" t="n">
        <f aca="false">SUMPRODUCT((B24:B31&lt;=$B$6)*(C24:C31*$B$11+D24:D31*$B$10*$B$8*$B$9)/(1+$A69/100)^B24:B31)+C32*$B$11*$B$13/(1+$A69/100)^$B$6</f>
        <v>8809266.42488861</v>
      </c>
      <c r="C69" s="14" t="n">
        <f aca="false">SUMPRODUCT((K24:K26&lt;=$B$6)*(L24:L26*$B$12+M24:M26*$B$10*$B$8*$B$9)/(1+$A69/100)^K24:K26)+L27*$B$12*$B$13/(1+$A69/100)^$B$6</f>
        <v>8028734.49414372</v>
      </c>
      <c r="D69" s="14" t="n">
        <f aca="false">C69-B69</f>
        <v>-780531.930744892</v>
      </c>
      <c r="E69" s="0" t="str">
        <f aca="false">IF(D69&lt;0,"PCC","HMA")</f>
        <v>PCC</v>
      </c>
      <c r="AK69" s="0" t="n">
        <v>56</v>
      </c>
      <c r="AL69" s="17" t="n">
        <f aca="false">IFERROR(IF(AU69&lt;($AM$6-$AL$6)/($AN$6-$AL$6),$AL$6+SQRT(AU69*($AN$6-$AL$6)*($AM$6-$AL$6)),$AN$6-SQRT((1-AU69)*($AN$6-$AL$6)*($AN$6-$AM$6))),$AM$6)</f>
        <v>4.96505938336554</v>
      </c>
      <c r="AM69" s="17" t="n">
        <f aca="false">IFERROR(IF(AV69&lt;($AM$7-$AL$7)/($AN$7-$AL$7),$AL$7+SQRT(AV69*($AN$7-$AL$7)*($AM$7-$AL$7)),$AN$7-SQRT((1-AV69)*($AN$7-$AL$7)*($AN$7-$AM$7))),$AM$7)</f>
        <v>0.94650297577162</v>
      </c>
      <c r="AN69" s="17" t="n">
        <f aca="false">IFERROR(IF(AW69&lt;($AM$8-$AL$8)/($AN$8-$AL$8),$AL$8+SQRT(AW69*($AN$8-$AL$8)*($AM$8-$AL$8)),$AN$8-SQRT((1-AW69)*($AN$8-$AL$8)*($AN$8-$AM$8))),$AM$8)</f>
        <v>0.938335731090596</v>
      </c>
      <c r="AO69" s="17" t="n">
        <f aca="false">IFERROR(IF(AX69&lt;($AM$9-$AL$9)/($AN$9-$AL$9),$AL$9+SQRT(AX69*($AN$9-$AL$9)*($AM$9-$AL$9)),$AN$9-SQRT((1-AX69)*($AN$9-$AL$9)*($AN$9-$AM$9))),$AM$9)</f>
        <v>0.758298095995081</v>
      </c>
      <c r="AP69" s="17" t="n">
        <f aca="false">IFERROR(IF(AY69&lt;($AM$10-$AL$10)/($AN$10-$AL$10),$AL$10+SQRT(AY69*($AN$10-$AL$10)*($AM$10-$AL$10)),$AN$10-SQRT((1-AY69)*($AN$10-$AL$10)*($AN$10-$AM$10))),$AM$10)</f>
        <v>0.665787935861282</v>
      </c>
      <c r="AQ69" s="17" t="n">
        <f aca="false">IFERROR(IF(AZ69&lt;($AM$11-$AL$11)/($AN$11-$AL$11),$AL$11+SQRT(AZ69*($AN$11-$AL$11)*($AM$11-$AL$11)),$AN$11-SQRT((1-AZ69)*($AN$11-$AL$11)*($AN$11-$AM$11))),$AM$11)</f>
        <v>0.571066357258181</v>
      </c>
      <c r="AR69" s="17" t="n">
        <f aca="false">SUMPRODUCT((B24:B31&lt;=$B$6)*(C24:C31*AM69+D24:D31*AO69*$B$8*AQ69)/(1+AL69/100)^B24:B31)+C32*AM69*AP69/(1+AL69/100)^$B$6</f>
        <v>7413952.23769856</v>
      </c>
      <c r="AS69" s="17" t="n">
        <f aca="false">SUMPRODUCT((K24:K26&lt;=$B$6)*(L24:L26*AN69+M24:M26*AO69*$B$8*AQ69)/(1+AL69/100)^K24:K26)+L27*AN69*AP69/(1+AL69/100)^$B$6</f>
        <v>7840211.38308079</v>
      </c>
      <c r="AT69" s="17" t="n">
        <f aca="false">AS69-AR69</f>
        <v>426259.14538223</v>
      </c>
      <c r="AU69" s="17" t="n">
        <f aca="true">RAND()</f>
        <v>0.792950834338567</v>
      </c>
      <c r="AV69" s="17" t="n">
        <f aca="true">RAND()</f>
        <v>0.238479132332663</v>
      </c>
      <c r="AW69" s="17" t="n">
        <f aca="true">RAND()</f>
        <v>0.212630827737442</v>
      </c>
      <c r="AX69" s="17" t="n">
        <f aca="true">RAND()</f>
        <v>0.0889572085262452</v>
      </c>
      <c r="AY69" s="17" t="n">
        <f aca="true">RAND()</f>
        <v>0.109942558708579</v>
      </c>
      <c r="AZ69" s="17" t="n">
        <f aca="true">RAND()</f>
        <v>0.299906000151917</v>
      </c>
    </row>
    <row r="70" customFormat="false" ht="15" hidden="false" customHeight="false" outlineLevel="0" collapsed="false">
      <c r="A70" s="36" t="n">
        <v>3.25</v>
      </c>
      <c r="B70" s="14" t="n">
        <f aca="false">SUMPRODUCT((B24:B31&lt;=$B$6)*(C24:C31*$B$11+D24:D31*$B$10*$B$8*$B$9)/(1+$A70/100)^B24:B31)+C32*$B$11*$B$13/(1+$A70/100)^$B$6</f>
        <v>8680165.53471751</v>
      </c>
      <c r="C70" s="14" t="n">
        <f aca="false">SUMPRODUCT((K24:K26&lt;=$B$6)*(L24:L26*$B$12+M24:M26*$B$10*$B$8*$B$9)/(1+$A70/100)^K24:K26)+L27*$B$12*$B$13/(1+$A70/100)^$B$6</f>
        <v>8062824.83610427</v>
      </c>
      <c r="D70" s="14" t="n">
        <f aca="false">C70-B70</f>
        <v>-617340.69861324</v>
      </c>
      <c r="E70" s="0" t="str">
        <f aca="false">IF(D70&lt;0,"PCC","HMA")</f>
        <v>PCC</v>
      </c>
      <c r="AK70" s="0" t="n">
        <v>57</v>
      </c>
      <c r="AL70" s="17" t="n">
        <f aca="false">IFERROR(IF(AU70&lt;($AM$6-$AL$6)/($AN$6-$AL$6),$AL$6+SQRT(AU70*($AN$6-$AL$6)*($AM$6-$AL$6)),$AN$6-SQRT((1-AU70)*($AN$6-$AL$6)*($AN$6-$AM$6))),$AM$6)</f>
        <v>2.72050575920765</v>
      </c>
      <c r="AM70" s="17" t="n">
        <f aca="false">IFERROR(IF(AV70&lt;($AM$7-$AL$7)/($AN$7-$AL$7),$AL$7+SQRT(AV70*($AN$7-$AL$7)*($AM$7-$AL$7)),$AN$7-SQRT((1-AV70)*($AN$7-$AL$7)*($AN$7-$AM$7))),$AM$7)</f>
        <v>1.10857867499533</v>
      </c>
      <c r="AN70" s="17" t="n">
        <f aca="false">IFERROR(IF(AW70&lt;($AM$8-$AL$8)/($AN$8-$AL$8),$AL$8+SQRT(AW70*($AN$8-$AL$8)*($AM$8-$AL$8)),$AN$8-SQRT((1-AW70)*($AN$8-$AL$8)*($AN$8-$AM$8))),$AM$8)</f>
        <v>1.04626525424097</v>
      </c>
      <c r="AO70" s="17" t="n">
        <f aca="false">IFERROR(IF(AX70&lt;($AM$9-$AL$9)/($AN$9-$AL$9),$AL$9+SQRT(AX70*($AN$9-$AL$9)*($AM$9-$AL$9)),$AN$9-SQRT((1-AX70)*($AN$9-$AL$9)*($AN$9-$AM$9))),$AM$9)</f>
        <v>0.94803435338282</v>
      </c>
      <c r="AP70" s="17" t="n">
        <f aca="false">IFERROR(IF(AY70&lt;($AM$10-$AL$10)/($AN$10-$AL$10),$AL$10+SQRT(AY70*($AN$10-$AL$10)*($AM$10-$AL$10)),$AN$10-SQRT((1-AY70)*($AN$10-$AL$10)*($AN$10-$AM$10))),$AM$10)</f>
        <v>0.874787284406944</v>
      </c>
      <c r="AQ70" s="17" t="n">
        <f aca="false">IFERROR(IF(AZ70&lt;($AM$11-$AL$11)/($AN$11-$AL$11),$AL$11+SQRT(AZ70*($AN$11-$AL$11)*($AM$11-$AL$11)),$AN$11-SQRT((1-AZ70)*($AN$11-$AL$11)*($AN$11-$AM$11))),$AM$11)</f>
        <v>0.643118389111551</v>
      </c>
      <c r="AR70" s="17" t="n">
        <f aca="false">SUMPRODUCT((B24:B31&lt;=$B$6)*(C24:C31*AM70+D24:D31*AO70*$B$8*AQ70)/(1+AL70/100)^B24:B31)+C32*AM70*AP70/(1+AL70/100)^$B$6</f>
        <v>9788958.39988782</v>
      </c>
      <c r="AS70" s="17" t="n">
        <f aca="false">SUMPRODUCT((K24:K26&lt;=$B$6)*(L24:L26*AN70+M24:M26*AO70*$B$8*AQ70)/(1+AL70/100)^K24:K26)+L27*AN70*AP70/(1+AL70/100)^$B$6</f>
        <v>8425085.53705307</v>
      </c>
      <c r="AT70" s="17" t="n">
        <f aca="false">AS70-AR70</f>
        <v>-1363872.86283476</v>
      </c>
      <c r="AU70" s="17" t="n">
        <f aca="true">RAND()</f>
        <v>0.10382570981028</v>
      </c>
      <c r="AV70" s="17" t="n">
        <f aca="true">RAND()</f>
        <v>0.822222300745974</v>
      </c>
      <c r="AW70" s="17" t="n">
        <f aca="true">RAND()</f>
        <v>0.631041363293365</v>
      </c>
      <c r="AX70" s="17" t="n">
        <f aca="true">RAND()</f>
        <v>0.267646375748215</v>
      </c>
      <c r="AY70" s="17" t="n">
        <f aca="true">RAND()</f>
        <v>0.561862034212527</v>
      </c>
      <c r="AZ70" s="17" t="n">
        <f aca="true">RAND()</f>
        <v>0.48053154672043</v>
      </c>
    </row>
    <row r="71" customFormat="false" ht="15" hidden="false" customHeight="false" outlineLevel="0" collapsed="false">
      <c r="A71" s="36" t="n">
        <v>3.5</v>
      </c>
      <c r="B71" s="14" t="n">
        <f aca="false">SUMPRODUCT((B24:B31&lt;=$B$6)*(C24:C31*$B$11+D24:D31*$B$10*$B$8*$B$9)/(1+$A71/100)^B24:B31)+C32*$B$11*$B$13/(1+$A71/100)^$B$6</f>
        <v>8556981.59438036</v>
      </c>
      <c r="C71" s="14" t="n">
        <f aca="false">SUMPRODUCT((K24:K26&lt;=$B$6)*(L24:L26*$B$12+M24:M26*$B$10*$B$8*$B$9)/(1+$A71/100)^K24:K26)+L27*$B$12*$B$13/(1+$A71/100)^$B$6</f>
        <v>8094088.40148547</v>
      </c>
      <c r="D71" s="14" t="n">
        <f aca="false">C71-B71</f>
        <v>-462893.192894887</v>
      </c>
      <c r="E71" s="0" t="str">
        <f aca="false">IF(D71&lt;0,"PCC","HMA")</f>
        <v>PCC</v>
      </c>
      <c r="AK71" s="0" t="n">
        <v>58</v>
      </c>
      <c r="AL71" s="17" t="n">
        <f aca="false">IFERROR(IF(AU71&lt;($AM$6-$AL$6)/($AN$6-$AL$6),$AL$6+SQRT(AU71*($AN$6-$AL$6)*($AM$6-$AL$6)),$AN$6-SQRT((1-AU71)*($AN$6-$AL$6)*($AN$6-$AM$6))),$AM$6)</f>
        <v>4.64640303011816</v>
      </c>
      <c r="AM71" s="17" t="n">
        <f aca="false">IFERROR(IF(AV71&lt;($AM$7-$AL$7)/($AN$7-$AL$7),$AL$7+SQRT(AV71*($AN$7-$AL$7)*($AM$7-$AL$7)),$AN$7-SQRT((1-AV71)*($AN$7-$AL$7)*($AN$7-$AM$7))),$AM$7)</f>
        <v>1.01124767340251</v>
      </c>
      <c r="AN71" s="17" t="n">
        <f aca="false">IFERROR(IF(AW71&lt;($AM$8-$AL$8)/($AN$8-$AL$8),$AL$8+SQRT(AW71*($AN$8-$AL$8)*($AM$8-$AL$8)),$AN$8-SQRT((1-AW71)*($AN$8-$AL$8)*($AN$8-$AM$8))),$AM$8)</f>
        <v>1.1033709070966</v>
      </c>
      <c r="AO71" s="17" t="n">
        <f aca="false">IFERROR(IF(AX71&lt;($AM$9-$AL$9)/($AN$9-$AL$9),$AL$9+SQRT(AX71*($AN$9-$AL$9)*($AM$9-$AL$9)),$AN$9-SQRT((1-AX71)*($AN$9-$AL$9)*($AN$9-$AM$9))),$AM$9)</f>
        <v>1.61952305493152</v>
      </c>
      <c r="AP71" s="17" t="n">
        <f aca="false">IFERROR(IF(AY71&lt;($AM$10-$AL$10)/($AN$10-$AL$10),$AL$10+SQRT(AY71*($AN$10-$AL$10)*($AM$10-$AL$10)),$AN$10-SQRT((1-AY71)*($AN$10-$AL$10)*($AN$10-$AM$10))),$AM$10)</f>
        <v>0.624334028339218</v>
      </c>
      <c r="AQ71" s="17" t="n">
        <f aca="false">IFERROR(IF(AZ71&lt;($AM$11-$AL$11)/($AN$11-$AL$11),$AL$11+SQRT(AZ71*($AN$11-$AL$11)*($AM$11-$AL$11)),$AN$11-SQRT((1-AZ71)*($AN$11-$AL$11)*($AN$11-$AM$11))),$AM$11)</f>
        <v>0.737610326946675</v>
      </c>
      <c r="AR71" s="17" t="n">
        <f aca="false">SUMPRODUCT((B24:B31&lt;=$B$6)*(C24:C31*AM71+D24:D31*AO71*$B$8*AQ71)/(1+AL71/100)^B24:B31)+C32*AM71*AP71/(1+AL71/100)^$B$6</f>
        <v>8223761.32132477</v>
      </c>
      <c r="AS71" s="17" t="n">
        <f aca="false">SUMPRODUCT((K24:K26&lt;=$B$6)*(L24:L26*AN71+M24:M26*AO71*$B$8*AQ71)/(1+AL71/100)^K24:K26)+L27*AN71*AP71/(1+AL71/100)^$B$6</f>
        <v>9286087.63839649</v>
      </c>
      <c r="AT71" s="17" t="n">
        <f aca="false">AS71-AR71</f>
        <v>1062326.31707172</v>
      </c>
      <c r="AU71" s="17" t="n">
        <f aca="true">RAND()</f>
        <v>0.723029065168151</v>
      </c>
      <c r="AV71" s="17" t="n">
        <f aca="true">RAND()</f>
        <v>0.493309569282517</v>
      </c>
      <c r="AW71" s="17" t="n">
        <f aca="true">RAND()</f>
        <v>0.80888808101622</v>
      </c>
      <c r="AX71" s="17" t="n">
        <f aca="true">RAND()</f>
        <v>0.903491529514237</v>
      </c>
      <c r="AY71" s="17" t="n">
        <f aca="true">RAND()</f>
        <v>0.0618358024122297</v>
      </c>
      <c r="AZ71" s="17" t="n">
        <f aca="true">RAND()</f>
        <v>0.718986365203957</v>
      </c>
    </row>
    <row r="72" customFormat="false" ht="15" hidden="false" customHeight="false" outlineLevel="0" collapsed="false">
      <c r="A72" s="36" t="n">
        <v>3.75</v>
      </c>
      <c r="B72" s="14" t="n">
        <f aca="false">SUMPRODUCT((B24:B31&lt;=$B$6)*(C24:C31*$B$11+D24:D31*$B$10*$B$8*$B$9)/(1+$A72/100)^B24:B31)+C32*$B$11*$B$13/(1+$A72/100)^$B$6</f>
        <v>8439410.41782177</v>
      </c>
      <c r="C72" s="14" t="n">
        <f aca="false">SUMPRODUCT((K24:K26&lt;=$B$6)*(L24:L26*$B$12+M24:M26*$B$10*$B$8*$B$9)/(1+$A72/100)^K24:K26)+L27*$B$12*$B$13/(1+$A72/100)^$B$6</f>
        <v>8122754.80240763</v>
      </c>
      <c r="D72" s="14" t="n">
        <f aca="false">C72-B72</f>
        <v>-316655.615414137</v>
      </c>
      <c r="E72" s="0" t="str">
        <f aca="false">IF(D72&lt;0,"PCC","HMA")</f>
        <v>PCC</v>
      </c>
      <c r="AK72" s="0" t="n">
        <v>59</v>
      </c>
      <c r="AL72" s="17" t="n">
        <f aca="false">IFERROR(IF(AU72&lt;($AM$6-$AL$6)/($AN$6-$AL$6),$AL$6+SQRT(AU72*($AN$6-$AL$6)*($AM$6-$AL$6)),$AN$6-SQRT((1-AU72)*($AN$6-$AL$6)*($AN$6-$AM$6))),$AM$6)</f>
        <v>4.22696461456251</v>
      </c>
      <c r="AM72" s="17" t="n">
        <f aca="false">IFERROR(IF(AV72&lt;($AM$7-$AL$7)/($AN$7-$AL$7),$AL$7+SQRT(AV72*($AN$7-$AL$7)*($AM$7-$AL$7)),$AN$7-SQRT((1-AV72)*($AN$7-$AL$7)*($AN$7-$AM$7))),$AM$7)</f>
        <v>0.958838743725269</v>
      </c>
      <c r="AN72" s="17" t="n">
        <f aca="false">IFERROR(IF(AW72&lt;($AM$8-$AL$8)/($AN$8-$AL$8),$AL$8+SQRT(AW72*($AN$8-$AL$8)*($AM$8-$AL$8)),$AN$8-SQRT((1-AW72)*($AN$8-$AL$8)*($AN$8-$AM$8))),$AM$8)</f>
        <v>0.927744949643276</v>
      </c>
      <c r="AO72" s="17" t="n">
        <f aca="false">IFERROR(IF(AX72&lt;($AM$9-$AL$9)/($AN$9-$AL$9),$AL$9+SQRT(AX72*($AN$9-$AL$9)*($AM$9-$AL$9)),$AN$9-SQRT((1-AX72)*($AN$9-$AL$9)*($AN$9-$AM$9))),$AM$9)</f>
        <v>1.74799392444403</v>
      </c>
      <c r="AP72" s="17" t="n">
        <f aca="false">IFERROR(IF(AY72&lt;($AM$10-$AL$10)/($AN$10-$AL$10),$AL$10+SQRT(AY72*($AN$10-$AL$10)*($AM$10-$AL$10)),$AN$10-SQRT((1-AY72)*($AN$10-$AL$10)*($AN$10-$AM$10))),$AM$10)</f>
        <v>0.939624444102784</v>
      </c>
      <c r="AQ72" s="17" t="n">
        <f aca="false">IFERROR(IF(AZ72&lt;($AM$11-$AL$11)/($AN$11-$AL$11),$AL$11+SQRT(AZ72*($AN$11-$AL$11)*($AM$11-$AL$11)),$AN$11-SQRT((1-AZ72)*($AN$11-$AL$11)*($AN$11-$AM$11))),$AM$11)</f>
        <v>0.584794491417688</v>
      </c>
      <c r="AR72" s="17" t="n">
        <f aca="false">SUMPRODUCT((B24:B31&lt;=$B$6)*(C24:C31*AM72+D24:D31*AO72*$B$8*AQ72)/(1+AL72/100)^B24:B31)+C32*AM72*AP72/(1+AL72/100)^$B$6</f>
        <v>7912340.67469687</v>
      </c>
      <c r="AS72" s="17" t="n">
        <f aca="false">SUMPRODUCT((K24:K26&lt;=$B$6)*(L24:L26*AN72+M24:M26*AO72*$B$8*AQ72)/(1+AL72/100)^K24:K26)+L27*AN72*AP72/(1+AL72/100)^$B$6</f>
        <v>7622946.6480149</v>
      </c>
      <c r="AT72" s="17" t="n">
        <f aca="false">AS72-AR72</f>
        <v>-289394.026681972</v>
      </c>
      <c r="AU72" s="17" t="n">
        <f aca="true">RAND()</f>
        <v>0.615513737555577</v>
      </c>
      <c r="AV72" s="17" t="n">
        <f aca="true">RAND()</f>
        <v>0.280330516758019</v>
      </c>
      <c r="AW72" s="17" t="n">
        <f aca="true">RAND()</f>
        <v>0.181319690659589</v>
      </c>
      <c r="AX72" s="17" t="n">
        <f aca="true">RAND()</f>
        <v>0.957661958588587</v>
      </c>
      <c r="AY72" s="17" t="n">
        <f aca="true">RAND()</f>
        <v>0.773078607410728</v>
      </c>
      <c r="AZ72" s="17" t="n">
        <f aca="true">RAND()</f>
        <v>0.331052662619834</v>
      </c>
    </row>
    <row r="73" customFormat="false" ht="15" hidden="false" customHeight="false" outlineLevel="0" collapsed="false">
      <c r="A73" s="36" t="n">
        <v>4</v>
      </c>
      <c r="B73" s="14" t="n">
        <f aca="false">SUMPRODUCT((B24:B31&lt;=$B$6)*(C24:C31*$B$11+D24:D31*$B$10*$B$8*$B$9)/(1+$A73/100)^B24:B31)+C32*$B$11*$B$13/(1+$A73/100)^$B$6</f>
        <v>8327164.70948887</v>
      </c>
      <c r="C73" s="14" t="n">
        <f aca="false">SUMPRODUCT((K24:K26&lt;=$B$6)*(L24:L26*$B$12+M24:M26*$B$10*$B$8*$B$9)/(1+$A73/100)^K24:K26)+L27*$B$12*$B$13/(1+$A73/100)^$B$6</f>
        <v>8149034.98144904</v>
      </c>
      <c r="D73" s="14" t="n">
        <f aca="false">C73-B73</f>
        <v>-178129.728039826</v>
      </c>
      <c r="E73" s="0" t="str">
        <f aca="false">IF(D73&lt;0,"PCC","HMA")</f>
        <v>PCC</v>
      </c>
      <c r="AK73" s="0" t="n">
        <v>60</v>
      </c>
      <c r="AL73" s="17" t="n">
        <f aca="false">IFERROR(IF(AU73&lt;($AM$6-$AL$6)/($AN$6-$AL$6),$AL$6+SQRT(AU73*($AN$6-$AL$6)*($AM$6-$AL$6)),$AN$6-SQRT((1-AU73)*($AN$6-$AL$6)*($AN$6-$AM$6))),$AM$6)</f>
        <v>6.49763666076727</v>
      </c>
      <c r="AM73" s="17" t="n">
        <f aca="false">IFERROR(IF(AV73&lt;($AM$7-$AL$7)/($AN$7-$AL$7),$AL$7+SQRT(AV73*($AN$7-$AL$7)*($AM$7-$AL$7)),$AN$7-SQRT((1-AV73)*($AN$7-$AL$7)*($AN$7-$AM$7))),$AM$7)</f>
        <v>1.09263651103025</v>
      </c>
      <c r="AN73" s="17" t="n">
        <f aca="false">IFERROR(IF(AW73&lt;($AM$8-$AL$8)/($AN$8-$AL$8),$AL$8+SQRT(AW73*($AN$8-$AL$8)*($AM$8-$AL$8)),$AN$8-SQRT((1-AW73)*($AN$8-$AL$8)*($AN$8-$AM$8))),$AM$8)</f>
        <v>1.00440204763992</v>
      </c>
      <c r="AO73" s="17" t="n">
        <f aca="false">IFERROR(IF(AX73&lt;($AM$9-$AL$9)/($AN$9-$AL$9),$AL$9+SQRT(AX73*($AN$9-$AL$9)*($AM$9-$AL$9)),$AN$9-SQRT((1-AX73)*($AN$9-$AL$9)*($AN$9-$AM$9))),$AM$9)</f>
        <v>1.50325287275964</v>
      </c>
      <c r="AP73" s="17" t="n">
        <f aca="false">IFERROR(IF(AY73&lt;($AM$10-$AL$10)/($AN$10-$AL$10),$AL$10+SQRT(AY73*($AN$10-$AL$10)*($AM$10-$AL$10)),$AN$10-SQRT((1-AY73)*($AN$10-$AL$10)*($AN$10-$AM$10))),$AM$10)</f>
        <v>0.826743228583518</v>
      </c>
      <c r="AQ73" s="17" t="n">
        <f aca="false">IFERROR(IF(AZ73&lt;($AM$11-$AL$11)/($AN$11-$AL$11),$AL$11+SQRT(AZ73*($AN$11-$AL$11)*($AM$11-$AL$11)),$AN$11-SQRT((1-AZ73)*($AN$11-$AL$11)*($AN$11-$AM$11))),$AM$11)</f>
        <v>0.681854720116666</v>
      </c>
      <c r="AR73" s="17" t="n">
        <f aca="false">SUMPRODUCT((B24:B31&lt;=$B$6)*(C24:C31*AM73+D24:D31*AO73*$B$8*AQ73)/(1+AL73/100)^B24:B31)+C32*AM73*AP73/(1+AL73/100)^$B$6</f>
        <v>8130162.00007767</v>
      </c>
      <c r="AS73" s="17" t="n">
        <f aca="false">SUMPRODUCT((K24:K26&lt;=$B$6)*(L24:L26*AN73+M24:M26*AO73*$B$8*AQ73)/(1+AL73/100)^K24:K26)+L27*AN73*AP73/(1+AL73/100)^$B$6</f>
        <v>8409334.68650241</v>
      </c>
      <c r="AT73" s="17" t="n">
        <f aca="false">AS73-AR73</f>
        <v>279172.686424733</v>
      </c>
      <c r="AU73" s="17" t="n">
        <f aca="true">RAND()</f>
        <v>0.987381553769747</v>
      </c>
      <c r="AV73" s="17" t="n">
        <f aca="true">RAND()</f>
        <v>0.779882065237926</v>
      </c>
      <c r="AW73" s="17" t="n">
        <f aca="true">RAND()</f>
        <v>0.463836851524783</v>
      </c>
      <c r="AX73" s="17" t="n">
        <f aca="true">RAND()</f>
        <v>0.835494861052303</v>
      </c>
      <c r="AY73" s="17" t="n">
        <f aca="true">RAND()</f>
        <v>0.427044549700724</v>
      </c>
      <c r="AZ73" s="17" t="n">
        <f aca="true">RAND()</f>
        <v>0.586871758726347</v>
      </c>
    </row>
    <row r="74" customFormat="false" ht="15" hidden="false" customHeight="false" outlineLevel="0" collapsed="false">
      <c r="A74" s="36" t="n">
        <v>4.25</v>
      </c>
      <c r="B74" s="14" t="n">
        <f aca="false">SUMPRODUCT((B24:B31&lt;=$B$6)*(C24:C31*$B$11+D24:D31*$B$10*$B$8*$B$9)/(1+$A74/100)^B24:B31)+C32*$B$11*$B$13/(1+$A74/100)^$B$6</f>
        <v>8219973.06846578</v>
      </c>
      <c r="C74" s="14" t="n">
        <f aca="false">SUMPRODUCT((K24:K26&lt;=$B$6)*(L24:L26*$B$12+M24:M26*$B$10*$B$8*$B$9)/(1+$A74/100)^K24:K26)+L27*$B$12*$B$13/(1+$A74/100)^$B$6</f>
        <v>8173122.74658374</v>
      </c>
      <c r="D74" s="14" t="n">
        <f aca="false">C74-B74</f>
        <v>-46850.321882044</v>
      </c>
      <c r="E74" s="0" t="str">
        <f aca="false">IF(D74&lt;0,"PCC","HMA")</f>
        <v>PCC</v>
      </c>
      <c r="AK74" s="0" t="n">
        <v>61</v>
      </c>
      <c r="AL74" s="17" t="n">
        <f aca="false">IFERROR(IF(AU74&lt;($AM$6-$AL$6)/($AN$6-$AL$6),$AL$6+SQRT(AU74*($AN$6-$AL$6)*($AM$6-$AL$6)),$AN$6-SQRT((1-AU74)*($AN$6-$AL$6)*($AN$6-$AM$6))),$AM$6)</f>
        <v>3.97132248746733</v>
      </c>
      <c r="AM74" s="17" t="n">
        <f aca="false">IFERROR(IF(AV74&lt;($AM$7-$AL$7)/($AN$7-$AL$7),$AL$7+SQRT(AV74*($AN$7-$AL$7)*($AM$7-$AL$7)),$AN$7-SQRT((1-AV74)*($AN$7-$AL$7)*($AN$7-$AM$7))),$AM$7)</f>
        <v>1.08713858154112</v>
      </c>
      <c r="AN74" s="17" t="n">
        <f aca="false">IFERROR(IF(AW74&lt;($AM$8-$AL$8)/($AN$8-$AL$8),$AL$8+SQRT(AW74*($AN$8-$AL$8)*($AM$8-$AL$8)),$AN$8-SQRT((1-AW74)*($AN$8-$AL$8)*($AN$8-$AM$8))),$AM$8)</f>
        <v>0.985976064772719</v>
      </c>
      <c r="AO74" s="17" t="n">
        <f aca="false">IFERROR(IF(AX74&lt;($AM$9-$AL$9)/($AN$9-$AL$9),$AL$9+SQRT(AX74*($AN$9-$AL$9)*($AM$9-$AL$9)),$AN$9-SQRT((1-AX74)*($AN$9-$AL$9)*($AN$9-$AM$9))),$AM$9)</f>
        <v>1.58338881108355</v>
      </c>
      <c r="AP74" s="17" t="n">
        <f aca="false">IFERROR(IF(AY74&lt;($AM$10-$AL$10)/($AN$10-$AL$10),$AL$10+SQRT(AY74*($AN$10-$AL$10)*($AM$10-$AL$10)),$AN$10-SQRT((1-AY74)*($AN$10-$AL$10)*($AN$10-$AM$10))),$AM$10)</f>
        <v>0.626505453518191</v>
      </c>
      <c r="AQ74" s="17" t="n">
        <f aca="false">IFERROR(IF(AZ74&lt;($AM$11-$AL$11)/($AN$11-$AL$11),$AL$11+SQRT(AZ74*($AN$11-$AL$11)*($AM$11-$AL$11)),$AN$11-SQRT((1-AZ74)*($AN$11-$AL$11)*($AN$11-$AM$11))),$AM$11)</f>
        <v>0.847458126892128</v>
      </c>
      <c r="AR74" s="17" t="n">
        <f aca="false">SUMPRODUCT((B24:B31&lt;=$B$6)*(C24:C31*AM74+D24:D31*AO74*$B$8*AQ74)/(1+AL74/100)^B24:B31)+C32*AM74*AP74/(1+AL74/100)^$B$6</f>
        <v>9172100.3943071</v>
      </c>
      <c r="AS74" s="17" t="n">
        <f aca="false">SUMPRODUCT((K24:K26&lt;=$B$6)*(L24:L26*AN74+M24:M26*AO74*$B$8*AQ74)/(1+AL74/100)^K24:K26)+L27*AN74*AP74/(1+AL74/100)^$B$6</f>
        <v>8305904.1846247</v>
      </c>
      <c r="AT74" s="17" t="n">
        <f aca="false">AS74-AR74</f>
        <v>-866196.209682395</v>
      </c>
      <c r="AU74" s="17" t="n">
        <f aca="true">RAND()</f>
        <v>0.541355626253945</v>
      </c>
      <c r="AV74" s="17" t="n">
        <f aca="true">RAND()</f>
        <v>0.764232518911662</v>
      </c>
      <c r="AW74" s="17" t="n">
        <f aca="true">RAND()</f>
        <v>0.384301074092738</v>
      </c>
      <c r="AX74" s="17" t="n">
        <f aca="true">RAND()</f>
        <v>0.884290078179746</v>
      </c>
      <c r="AY74" s="17" t="n">
        <f aca="true">RAND()</f>
        <v>0.0640145190793725</v>
      </c>
      <c r="AZ74" s="17" t="n">
        <f aca="true">RAND()</f>
        <v>0.905024395709151</v>
      </c>
    </row>
    <row r="75" customFormat="false" ht="15" hidden="false" customHeight="false" outlineLevel="0" collapsed="false">
      <c r="A75" s="36" t="n">
        <v>4.5</v>
      </c>
      <c r="B75" s="14" t="n">
        <f aca="false">SUMPRODUCT((B24:B31&lt;=$B$6)*(C24:C31*$B$11+D24:D31*$B$10*$B$8*$B$9)/(1+$A75/100)^B24:B31)+C32*$B$11*$B$13/(1+$A75/100)^$B$6</f>
        <v>8117579.05435089</v>
      </c>
      <c r="C75" s="14" t="n">
        <f aca="false">SUMPRODUCT((K24:K26&lt;=$B$6)*(L24:L26*$B$12+M24:M26*$B$10*$B$8*$B$9)/(1+$A75/100)^K24:K26)+L27*$B$12*$B$13/(1+$A75/100)^$B$6</f>
        <v>8195196.17786431</v>
      </c>
      <c r="D75" s="14" t="n">
        <f aca="false">C75-B75</f>
        <v>77617.1235134238</v>
      </c>
      <c r="E75" s="0" t="str">
        <f aca="false">IF(D75&lt;0,"PCC","HMA")</f>
        <v>HMA</v>
      </c>
      <c r="AK75" s="0" t="n">
        <v>62</v>
      </c>
      <c r="AL75" s="17" t="n">
        <f aca="false">IFERROR(IF(AU75&lt;($AM$6-$AL$6)/($AN$6-$AL$6),$AL$6+SQRT(AU75*($AN$6-$AL$6)*($AM$6-$AL$6)),$AN$6-SQRT((1-AU75)*($AN$6-$AL$6)*($AN$6-$AM$6))),$AM$6)</f>
        <v>4.74257738907442</v>
      </c>
      <c r="AM75" s="17" t="n">
        <f aca="false">IFERROR(IF(AV75&lt;($AM$7-$AL$7)/($AN$7-$AL$7),$AL$7+SQRT(AV75*($AN$7-$AL$7)*($AM$7-$AL$7)),$AN$7-SQRT((1-AV75)*($AN$7-$AL$7)*($AN$7-$AM$7))),$AM$7)</f>
        <v>1.15723833450208</v>
      </c>
      <c r="AN75" s="17" t="n">
        <f aca="false">IFERROR(IF(AW75&lt;($AM$8-$AL$8)/($AN$8-$AL$8),$AL$8+SQRT(AW75*($AN$8-$AL$8)*($AM$8-$AL$8)),$AN$8-SQRT((1-AW75)*($AN$8-$AL$8)*($AN$8-$AM$8))),$AM$8)</f>
        <v>0.973892577649188</v>
      </c>
      <c r="AO75" s="17" t="n">
        <f aca="false">IFERROR(IF(AX75&lt;($AM$9-$AL$9)/($AN$9-$AL$9),$AL$9+SQRT(AX75*($AN$9-$AL$9)*($AM$9-$AL$9)),$AN$9-SQRT((1-AX75)*($AN$9-$AL$9)*($AN$9-$AM$9))),$AM$9)</f>
        <v>1.15390909305614</v>
      </c>
      <c r="AP75" s="17" t="n">
        <f aca="false">IFERROR(IF(AY75&lt;($AM$10-$AL$10)/($AN$10-$AL$10),$AL$10+SQRT(AY75*($AN$10-$AL$10)*($AM$10-$AL$10)),$AN$10-SQRT((1-AY75)*($AN$10-$AL$10)*($AN$10-$AM$10))),$AM$10)</f>
        <v>0.903958720074974</v>
      </c>
      <c r="AQ75" s="17" t="n">
        <f aca="false">IFERROR(IF(AZ75&lt;($AM$11-$AL$11)/($AN$11-$AL$11),$AL$11+SQRT(AZ75*($AN$11-$AL$11)*($AM$11-$AL$11)),$AN$11-SQRT((1-AZ75)*($AN$11-$AL$11)*($AN$11-$AM$11))),$AM$11)</f>
        <v>0.593577988284102</v>
      </c>
      <c r="AR75" s="17" t="n">
        <f aca="false">SUMPRODUCT((B24:B31&lt;=$B$6)*(C24:C31*AM75+D24:D31*AO75*$B$8*AQ75)/(1+AL75/100)^B24:B31)+C32*AM75*AP75/(1+AL75/100)^$B$6</f>
        <v>9176657.41333464</v>
      </c>
      <c r="AS75" s="17" t="n">
        <f aca="false">SUMPRODUCT((K24:K26&lt;=$B$6)*(L24:L26*AN75+M24:M26*AO75*$B$8*AQ75)/(1+AL75/100)^K24:K26)+L27*AN75*AP75/(1+AL75/100)^$B$6</f>
        <v>8026660.59031811</v>
      </c>
      <c r="AT75" s="17" t="n">
        <f aca="false">AS75-AR75</f>
        <v>-1149996.82301653</v>
      </c>
      <c r="AU75" s="17" t="n">
        <f aca="true">RAND()</f>
        <v>0.745202157784097</v>
      </c>
      <c r="AV75" s="17" t="n">
        <f aca="true">RAND()</f>
        <v>0.923513541458232</v>
      </c>
      <c r="AW75" s="17" t="n">
        <f aca="true">RAND()</f>
        <v>0.335984761794211</v>
      </c>
      <c r="AX75" s="17" t="n">
        <f aca="true">RAND()</f>
        <v>0.522753451457944</v>
      </c>
      <c r="AY75" s="17" t="n">
        <f aca="true">RAND()</f>
        <v>0.652730590098446</v>
      </c>
      <c r="AZ75" s="17" t="n">
        <f aca="true">RAND()</f>
        <v>0.351787898795675</v>
      </c>
    </row>
    <row r="76" customFormat="false" ht="15" hidden="false" customHeight="false" outlineLevel="0" collapsed="false">
      <c r="A76" s="36" t="n">
        <v>4.75</v>
      </c>
      <c r="B76" s="14" t="n">
        <f aca="false">SUMPRODUCT((B24:B31&lt;=$B$6)*(C24:C31*$B$11+D24:D31*$B$10*$B$8*$B$9)/(1+$A76/100)^B24:B31)+C32*$B$11*$B$13/(1+$A76/100)^$B$6</f>
        <v>8019740.31087828</v>
      </c>
      <c r="C76" s="14" t="n">
        <f aca="false">SUMPRODUCT((K24:K26&lt;=$B$6)*(L24:L26*$B$12+M24:M26*$B$10*$B$8*$B$9)/(1+$A76/100)^K24:K26)+L27*$B$12*$B$13/(1+$A76/100)^$B$6</f>
        <v>8215418.91676977</v>
      </c>
      <c r="D76" s="14" t="n">
        <f aca="false">C76-B76</f>
        <v>195678.60589149</v>
      </c>
      <c r="E76" s="0" t="str">
        <f aca="false">IF(D76&lt;0,"PCC","HMA")</f>
        <v>HMA</v>
      </c>
      <c r="AK76" s="0" t="n">
        <v>63</v>
      </c>
      <c r="AL76" s="17" t="n">
        <f aca="false">IFERROR(IF(AU76&lt;($AM$6-$AL$6)/($AN$6-$AL$6),$AL$6+SQRT(AU76*($AN$6-$AL$6)*($AM$6-$AL$6)),$AN$6-SQRT((1-AU76)*($AN$6-$AL$6)*($AN$6-$AM$6))),$AM$6)</f>
        <v>2.56822380469859</v>
      </c>
      <c r="AM76" s="17" t="n">
        <f aca="false">IFERROR(IF(AV76&lt;($AM$7-$AL$7)/($AN$7-$AL$7),$AL$7+SQRT(AV76*($AN$7-$AL$7)*($AM$7-$AL$7)),$AN$7-SQRT((1-AV76)*($AN$7-$AL$7)*($AN$7-$AM$7))),$AM$7)</f>
        <v>1.11857448963432</v>
      </c>
      <c r="AN76" s="17" t="n">
        <f aca="false">IFERROR(IF(AW76&lt;($AM$8-$AL$8)/($AN$8-$AL$8),$AL$8+SQRT(AW76*($AN$8-$AL$8)*($AM$8-$AL$8)),$AN$8-SQRT((1-AW76)*($AN$8-$AL$8)*($AN$8-$AM$8))),$AM$8)</f>
        <v>1.09873580634889</v>
      </c>
      <c r="AO76" s="17" t="n">
        <f aca="false">IFERROR(IF(AX76&lt;($AM$9-$AL$9)/($AN$9-$AL$9),$AL$9+SQRT(AX76*($AN$9-$AL$9)*($AM$9-$AL$9)),$AN$9-SQRT((1-AX76)*($AN$9-$AL$9)*($AN$9-$AM$9))),$AM$9)</f>
        <v>1.24381979208407</v>
      </c>
      <c r="AP76" s="17" t="n">
        <f aca="false">IFERROR(IF(AY76&lt;($AM$10-$AL$10)/($AN$10-$AL$10),$AL$10+SQRT(AY76*($AN$10-$AL$10)*($AM$10-$AL$10)),$AN$10-SQRT((1-AY76)*($AN$10-$AL$10)*($AN$10-$AM$10))),$AM$10)</f>
        <v>0.969407843210347</v>
      </c>
      <c r="AQ76" s="17" t="n">
        <f aca="false">IFERROR(IF(AZ76&lt;($AM$11-$AL$11)/($AN$11-$AL$11),$AL$11+SQRT(AZ76*($AN$11-$AL$11)*($AM$11-$AL$11)),$AN$11-SQRT((1-AZ76)*($AN$11-$AL$11)*($AN$11-$AM$11))),$AM$11)</f>
        <v>0.46355183006081</v>
      </c>
      <c r="AR76" s="17" t="n">
        <f aca="false">SUMPRODUCT((B24:B31&lt;=$B$6)*(C24:C31*AM76+D24:D31*AO76*$B$8*AQ76)/(1+AL76/100)^B24:B31)+C32*AM76*AP76/(1+AL76/100)^$B$6</f>
        <v>9943425.69499143</v>
      </c>
      <c r="AS76" s="17" t="n">
        <f aca="false">SUMPRODUCT((K24:K26&lt;=$B$6)*(L24:L26*AN76+M24:M26*AO76*$B$8*AQ76)/(1+AL76/100)^K24:K26)+L27*AN76*AP76/(1+AL76/100)^$B$6</f>
        <v>8714095.79922843</v>
      </c>
      <c r="AT76" s="17" t="n">
        <f aca="false">AS76-AR76</f>
        <v>-1229329.895763</v>
      </c>
      <c r="AU76" s="17" t="n">
        <f aca="true">RAND()</f>
        <v>0.0645756584452276</v>
      </c>
      <c r="AV76" s="17" t="n">
        <f aca="true">RAND()</f>
        <v>0.846465202001073</v>
      </c>
      <c r="AW76" s="17" t="n">
        <f aca="true">RAND()</f>
        <v>0.796614610836269</v>
      </c>
      <c r="AX76" s="17" t="n">
        <f aca="true">RAND()</f>
        <v>0.618794328770819</v>
      </c>
      <c r="AY76" s="17" t="n">
        <f aca="true">RAND()</f>
        <v>0.88137489306956</v>
      </c>
      <c r="AZ76" s="17" t="n">
        <f aca="true">RAND()</f>
        <v>0.109180412719348</v>
      </c>
    </row>
    <row r="77" customFormat="false" ht="15" hidden="false" customHeight="false" outlineLevel="0" collapsed="false">
      <c r="A77" s="36" t="n">
        <v>5</v>
      </c>
      <c r="B77" s="14" t="n">
        <f aca="false">SUMPRODUCT((B24:B31&lt;=$B$6)*(C24:C31*$B$11+D24:D31*$B$10*$B$8*$B$9)/(1+$A77/100)^B24:B31)+C32*$B$11*$B$13/(1+$A77/100)^$B$6</f>
        <v>7926227.74355441</v>
      </c>
      <c r="C77" s="14" t="n">
        <f aca="false">SUMPRODUCT((K24:K26&lt;=$B$6)*(L24:L26*$B$12+M24:M26*$B$10*$B$8*$B$9)/(1+$A77/100)^K24:K26)+L27*$B$12*$B$13/(1+$A77/100)^$B$6</f>
        <v>8233941.34819005</v>
      </c>
      <c r="D77" s="14" t="n">
        <f aca="false">C77-B77</f>
        <v>307713.604635637</v>
      </c>
      <c r="E77" s="0" t="str">
        <f aca="false">IF(D77&lt;0,"PCC","HMA")</f>
        <v>HMA</v>
      </c>
      <c r="AK77" s="0" t="n">
        <v>64</v>
      </c>
      <c r="AL77" s="17" t="n">
        <f aca="false">IFERROR(IF(AU77&lt;($AM$6-$AL$6)/($AN$6-$AL$6),$AL$6+SQRT(AU77*($AN$6-$AL$6)*($AM$6-$AL$6)),$AN$6-SQRT((1-AU77)*($AN$6-$AL$6)*($AN$6-$AM$6))),$AM$6)</f>
        <v>3.52694933226111</v>
      </c>
      <c r="AM77" s="17" t="n">
        <f aca="false">IFERROR(IF(AV77&lt;($AM$7-$AL$7)/($AN$7-$AL$7),$AL$7+SQRT(AV77*($AN$7-$AL$7)*($AM$7-$AL$7)),$AN$7-SQRT((1-AV77)*($AN$7-$AL$7)*($AN$7-$AM$7))),$AM$7)</f>
        <v>1.01190378755476</v>
      </c>
      <c r="AN77" s="17" t="n">
        <f aca="false">IFERROR(IF(AW77&lt;($AM$8-$AL$8)/($AN$8-$AL$8),$AL$8+SQRT(AW77*($AN$8-$AL$8)*($AM$8-$AL$8)),$AN$8-SQRT((1-AW77)*($AN$8-$AL$8)*($AN$8-$AM$8))),$AM$8)</f>
        <v>1.10438261610363</v>
      </c>
      <c r="AO77" s="17" t="n">
        <f aca="false">IFERROR(IF(AX77&lt;($AM$9-$AL$9)/($AN$9-$AL$9),$AL$9+SQRT(AX77*($AN$9-$AL$9)*($AM$9-$AL$9)),$AN$9-SQRT((1-AX77)*($AN$9-$AL$9)*($AN$9-$AM$9))),$AM$9)</f>
        <v>0.713830071969405</v>
      </c>
      <c r="AP77" s="17" t="n">
        <f aca="false">IFERROR(IF(AY77&lt;($AM$10-$AL$10)/($AN$10-$AL$10),$AL$10+SQRT(AY77*($AN$10-$AL$10)*($AM$10-$AL$10)),$AN$10-SQRT((1-AY77)*($AN$10-$AL$10)*($AN$10-$AM$10))),$AM$10)</f>
        <v>0.982795345292512</v>
      </c>
      <c r="AQ77" s="17" t="n">
        <f aca="false">IFERROR(IF(AZ77&lt;($AM$11-$AL$11)/($AN$11-$AL$11),$AL$11+SQRT(AZ77*($AN$11-$AL$11)*($AM$11-$AL$11)),$AN$11-SQRT((1-AZ77)*($AN$11-$AL$11)*($AN$11-$AM$11))),$AM$11)</f>
        <v>0.780166132255647</v>
      </c>
      <c r="AR77" s="17" t="n">
        <f aca="false">SUMPRODUCT((B24:B31&lt;=$B$6)*(C24:C31*AM77+D24:D31*AO77*$B$8*AQ77)/(1+AL77/100)^B24:B31)+C32*AM77*AP77/(1+AL77/100)^$B$6</f>
        <v>8515636.37369651</v>
      </c>
      <c r="AS77" s="17" t="n">
        <f aca="false">SUMPRODUCT((K24:K26&lt;=$B$6)*(L24:L26*AN77+M24:M26*AO77*$B$8*AQ77)/(1+AL77/100)^K24:K26)+L27*AN77*AP77/(1+AL77/100)^$B$6</f>
        <v>8899915.5298506</v>
      </c>
      <c r="AT77" s="17" t="n">
        <f aca="false">AS77-AR77</f>
        <v>384279.156154087</v>
      </c>
      <c r="AU77" s="17" t="n">
        <f aca="true">RAND()</f>
        <v>0.396895952965922</v>
      </c>
      <c r="AV77" s="17" t="n">
        <f aca="true">RAND()</f>
        <v>0.496090609948723</v>
      </c>
      <c r="AW77" s="17" t="n">
        <f aca="true">RAND()</f>
        <v>0.811516244508236</v>
      </c>
      <c r="AX77" s="17" t="n">
        <f aca="true">RAND()</f>
        <v>0.0609643995712548</v>
      </c>
      <c r="AY77" s="17" t="n">
        <f aca="true">RAND()</f>
        <v>0.932365381744463</v>
      </c>
      <c r="AZ77" s="17" t="n">
        <f aca="true">RAND()</f>
        <v>0.802747226908402</v>
      </c>
    </row>
    <row r="78" customFormat="false" ht="15" hidden="false" customHeight="false" outlineLevel="0" collapsed="false">
      <c r="A78" s="36" t="n">
        <v>5.25</v>
      </c>
      <c r="B78" s="14" t="n">
        <f aca="false">SUMPRODUCT((B24:B31&lt;=$B$6)*(C24:C31*$B$11+D24:D31*$B$10*$B$8*$B$9)/(1+$A78/100)^B24:B31)+C32*$B$11*$B$13/(1+$A78/100)^$B$6</f>
        <v>7836824.74783077</v>
      </c>
      <c r="C78" s="14" t="n">
        <f aca="false">SUMPRODUCT((K24:K26&lt;=$B$6)*(L24:L26*$B$12+M24:M26*$B$10*$B$8*$B$9)/(1+$A78/100)^K24:K26)+L27*$B$12*$B$13/(1+$A78/100)^$B$6</f>
        <v>8250901.68415396</v>
      </c>
      <c r="D78" s="14" t="n">
        <f aca="false">C78-B78</f>
        <v>414076.936323187</v>
      </c>
      <c r="E78" s="0" t="str">
        <f aca="false">IF(D78&lt;0,"PCC","HMA")</f>
        <v>HMA</v>
      </c>
      <c r="AK78" s="0" t="n">
        <v>65</v>
      </c>
      <c r="AL78" s="17" t="n">
        <f aca="false">IFERROR(IF(AU78&lt;($AM$6-$AL$6)/($AN$6-$AL$6),$AL$6+SQRT(AU78*($AN$6-$AL$6)*($AM$6-$AL$6)),$AN$6-SQRT((1-AU78)*($AN$6-$AL$6)*($AN$6-$AM$6))),$AM$6)</f>
        <v>3.04284438007078</v>
      </c>
      <c r="AM78" s="17" t="n">
        <f aca="false">IFERROR(IF(AV78&lt;($AM$7-$AL$7)/($AN$7-$AL$7),$AL$7+SQRT(AV78*($AN$7-$AL$7)*($AM$7-$AL$7)),$AN$7-SQRT((1-AV78)*($AN$7-$AL$7)*($AN$7-$AM$7))),$AM$7)</f>
        <v>0.923038451933924</v>
      </c>
      <c r="AN78" s="17" t="n">
        <f aca="false">IFERROR(IF(AW78&lt;($AM$8-$AL$8)/($AN$8-$AL$8),$AL$8+SQRT(AW78*($AN$8-$AL$8)*($AM$8-$AL$8)),$AN$8-SQRT((1-AW78)*($AN$8-$AL$8)*($AN$8-$AM$8))),$AM$8)</f>
        <v>1.09873242149487</v>
      </c>
      <c r="AO78" s="17" t="n">
        <f aca="false">IFERROR(IF(AX78&lt;($AM$9-$AL$9)/($AN$9-$AL$9),$AL$9+SQRT(AX78*($AN$9-$AL$9)*($AM$9-$AL$9)),$AN$9-SQRT((1-AX78)*($AN$9-$AL$9)*($AN$9-$AM$9))),$AM$9)</f>
        <v>1.19639908810903</v>
      </c>
      <c r="AP78" s="17" t="n">
        <f aca="false">IFERROR(IF(AY78&lt;($AM$10-$AL$10)/($AN$10-$AL$10),$AL$10+SQRT(AY78*($AN$10-$AL$10)*($AM$10-$AL$10)),$AN$10-SQRT((1-AY78)*($AN$10-$AL$10)*($AN$10-$AM$10))),$AM$10)</f>
        <v>0.868802282405905</v>
      </c>
      <c r="AQ78" s="17" t="n">
        <f aca="false">IFERROR(IF(AZ78&lt;($AM$11-$AL$11)/($AN$11-$AL$11),$AL$11+SQRT(AZ78*($AN$11-$AL$11)*($AM$11-$AL$11)),$AN$11-SQRT((1-AZ78)*($AN$11-$AL$11)*($AN$11-$AM$11))),$AM$11)</f>
        <v>0.623530486394878</v>
      </c>
      <c r="AR78" s="17" t="n">
        <f aca="false">SUMPRODUCT((B24:B31&lt;=$B$6)*(C24:C31*AM78+D24:D31*AO78*$B$8*AQ78)/(1+AL78/100)^B24:B31)+C32*AM78*AP78/(1+AL78/100)^$B$6</f>
        <v>8069561.84537352</v>
      </c>
      <c r="AS78" s="17" t="n">
        <f aca="false">SUMPRODUCT((K24:K26&lt;=$B$6)*(L24:L26*AN78+M24:M26*AO78*$B$8*AQ78)/(1+AL78/100)^K24:K26)+L27*AN78*AP78/(1+AL78/100)^$B$6</f>
        <v>8910530.5325831</v>
      </c>
      <c r="AT78" s="17" t="n">
        <f aca="false">AS78-AR78</f>
        <v>840968.687209572</v>
      </c>
      <c r="AU78" s="17" t="n">
        <f aca="true">RAND()</f>
        <v>0.217045969983128</v>
      </c>
      <c r="AV78" s="17" t="n">
        <f aca="true">RAND()</f>
        <v>0.168205118381073</v>
      </c>
      <c r="AW78" s="17" t="n">
        <f aca="true">RAND()</f>
        <v>0.796605508383949</v>
      </c>
      <c r="AX78" s="17" t="n">
        <f aca="true">RAND()</f>
        <v>0.569483716272</v>
      </c>
      <c r="AY78" s="17" t="n">
        <f aca="true">RAND()</f>
        <v>0.544060494031218</v>
      </c>
      <c r="AZ78" s="17" t="n">
        <f aca="true">RAND()</f>
        <v>0.427232553579209</v>
      </c>
    </row>
    <row r="79" customFormat="false" ht="15" hidden="false" customHeight="false" outlineLevel="0" collapsed="false">
      <c r="A79" s="36" t="n">
        <v>5.5</v>
      </c>
      <c r="B79" s="14" t="n">
        <f aca="false">SUMPRODUCT((B24:B31&lt;=$B$6)*(C24:C31*$B$11+D24:D31*$B$10*$B$8*$B$9)/(1+$A79/100)^B24:B31)+C32*$B$11*$B$13/(1+$A79/100)^$B$6</f>
        <v>7751326.48456671</v>
      </c>
      <c r="C79" s="14" t="n">
        <f aca="false">SUMPRODUCT((K24:K26&lt;=$B$6)*(L24:L26*$B$12+M24:M26*$B$10*$B$8*$B$9)/(1+$A79/100)^K24:K26)+L27*$B$12*$B$13/(1+$A79/100)^$B$6</f>
        <v>8266426.95761948</v>
      </c>
      <c r="D79" s="14" t="n">
        <f aca="false">C79-B79</f>
        <v>515100.473052772</v>
      </c>
      <c r="E79" s="0" t="str">
        <f aca="false">IF(D79&lt;0,"PCC","HMA")</f>
        <v>HMA</v>
      </c>
      <c r="AK79" s="0" t="n">
        <v>66</v>
      </c>
      <c r="AL79" s="17" t="n">
        <f aca="false">IFERROR(IF(AU79&lt;($AM$6-$AL$6)/($AN$6-$AL$6),$AL$6+SQRT(AU79*($AN$6-$AL$6)*($AM$6-$AL$6)),$AN$6-SQRT((1-AU79)*($AN$6-$AL$6)*($AN$6-$AM$6))),$AM$6)</f>
        <v>3.76651127830927</v>
      </c>
      <c r="AM79" s="17" t="n">
        <f aca="false">IFERROR(IF(AV79&lt;($AM$7-$AL$7)/($AN$7-$AL$7),$AL$7+SQRT(AV79*($AN$7-$AL$7)*($AM$7-$AL$7)),$AN$7-SQRT((1-AV79)*($AN$7-$AL$7)*($AN$7-$AM$7))),$AM$7)</f>
        <v>0.928687307995971</v>
      </c>
      <c r="AN79" s="17" t="n">
        <f aca="false">IFERROR(IF(AW79&lt;($AM$8-$AL$8)/($AN$8-$AL$8),$AL$8+SQRT(AW79*($AN$8-$AL$8)*($AM$8-$AL$8)),$AN$8-SQRT((1-AW79)*($AN$8-$AL$8)*($AN$8-$AM$8))),$AM$8)</f>
        <v>1.02857897384235</v>
      </c>
      <c r="AO79" s="17" t="n">
        <f aca="false">IFERROR(IF(AX79&lt;($AM$9-$AL$9)/($AN$9-$AL$9),$AL$9+SQRT(AX79*($AN$9-$AL$9)*($AM$9-$AL$9)),$AN$9-SQRT((1-AX79)*($AN$9-$AL$9)*($AN$9-$AM$9))),$AM$9)</f>
        <v>0.911437022534018</v>
      </c>
      <c r="AP79" s="17" t="n">
        <f aca="false">IFERROR(IF(AY79&lt;($AM$10-$AL$10)/($AN$10-$AL$10),$AL$10+SQRT(AY79*($AN$10-$AL$10)*($AM$10-$AL$10)),$AN$10-SQRT((1-AY79)*($AN$10-$AL$10)*($AN$10-$AM$10))),$AM$10)</f>
        <v>0.898400412862531</v>
      </c>
      <c r="AQ79" s="17" t="n">
        <f aca="false">IFERROR(IF(AZ79&lt;($AM$11-$AL$11)/($AN$11-$AL$11),$AL$11+SQRT(AZ79*($AN$11-$AL$11)*($AM$11-$AL$11)),$AN$11-SQRT((1-AZ79)*($AN$11-$AL$11)*($AN$11-$AM$11))),$AM$11)</f>
        <v>0.767324641412747</v>
      </c>
      <c r="AR79" s="17" t="n">
        <f aca="false">SUMPRODUCT((B24:B31&lt;=$B$6)*(C24:C31*AM79+D24:D31*AO79*$B$8*AQ79)/(1+AL79/100)^B24:B31)+C32*AM79*AP79/(1+AL79/100)^$B$6</f>
        <v>7775281.15825382</v>
      </c>
      <c r="AS79" s="17" t="n">
        <f aca="false">SUMPRODUCT((K24:K26&lt;=$B$6)*(L24:L26*AN79+M24:M26*AO79*$B$8*AQ79)/(1+AL79/100)^K24:K26)+L27*AN79*AP79/(1+AL79/100)^$B$6</f>
        <v>8396940.50904254</v>
      </c>
      <c r="AT79" s="17" t="n">
        <f aca="false">AS79-AR79</f>
        <v>621659.350788716</v>
      </c>
      <c r="AU79" s="17" t="n">
        <f aca="true">RAND()</f>
        <v>0.477227534334941</v>
      </c>
      <c r="AV79" s="17" t="n">
        <f aca="true">RAND()</f>
        <v>0.184004702658332</v>
      </c>
      <c r="AW79" s="17" t="n">
        <f aca="true">RAND()</f>
        <v>0.564202037113735</v>
      </c>
      <c r="AX79" s="17" t="n">
        <f aca="true">RAND()</f>
        <v>0.225707231348878</v>
      </c>
      <c r="AY79" s="17" t="n">
        <f aca="true">RAND()</f>
        <v>0.634891555876142</v>
      </c>
      <c r="AZ79" s="17" t="n">
        <f aca="true">RAND()</f>
        <v>0.779029295944054</v>
      </c>
    </row>
    <row r="80" customFormat="false" ht="15" hidden="false" customHeight="false" outlineLevel="0" collapsed="false">
      <c r="A80" s="36" t="n">
        <v>5.75</v>
      </c>
      <c r="B80" s="14" t="n">
        <f aca="false">SUMPRODUCT((B24:B31&lt;=$B$6)*(C24:C31*$B$11+D24:D31*$B$10*$B$8*$B$9)/(1+$A80/100)^B24:B31)+C32*$B$11*$B$13/(1+$A80/100)^$B$6</f>
        <v>7669539.19975294</v>
      </c>
      <c r="C80" s="14" t="n">
        <f aca="false">SUMPRODUCT((K24:K26&lt;=$B$6)*(L24:L26*$B$12+M24:M26*$B$10*$B$8*$B$9)/(1+$A80/100)^K24:K26)+L27*$B$12*$B$13/(1+$A80/100)^$B$6</f>
        <v>8280633.93392678</v>
      </c>
      <c r="D80" s="14" t="n">
        <f aca="false">C80-B80</f>
        <v>611094.734173842</v>
      </c>
      <c r="E80" s="0" t="str">
        <f aca="false">IF(D80&lt;0,"PCC","HMA")</f>
        <v>HMA</v>
      </c>
      <c r="AK80" s="0" t="n">
        <v>67</v>
      </c>
      <c r="AL80" s="17" t="n">
        <f aca="false">IFERROR(IF(AU80&lt;($AM$6-$AL$6)/($AN$6-$AL$6),$AL$6+SQRT(AU80*($AN$6-$AL$6)*($AM$6-$AL$6)),$AN$6-SQRT((1-AU80)*($AN$6-$AL$6)*($AN$6-$AM$6))),$AM$6)</f>
        <v>5.84924241244634</v>
      </c>
      <c r="AM80" s="17" t="n">
        <f aca="false">IFERROR(IF(AV80&lt;($AM$7-$AL$7)/($AN$7-$AL$7),$AL$7+SQRT(AV80*($AN$7-$AL$7)*($AM$7-$AL$7)),$AN$7-SQRT((1-AV80)*($AN$7-$AL$7)*($AN$7-$AM$7))),$AM$7)</f>
        <v>0.888648185190738</v>
      </c>
      <c r="AN80" s="17" t="n">
        <f aca="false">IFERROR(IF(AW80&lt;($AM$8-$AL$8)/($AN$8-$AL$8),$AL$8+SQRT(AW80*($AN$8-$AL$8)*($AM$8-$AL$8)),$AN$8-SQRT((1-AW80)*($AN$8-$AL$8)*($AN$8-$AM$8))),$AM$8)</f>
        <v>1.12285433741151</v>
      </c>
      <c r="AO80" s="17" t="n">
        <f aca="false">IFERROR(IF(AX80&lt;($AM$9-$AL$9)/($AN$9-$AL$9),$AL$9+SQRT(AX80*($AN$9-$AL$9)*($AM$9-$AL$9)),$AN$9-SQRT((1-AX80)*($AN$9-$AL$9)*($AN$9-$AM$9))),$AM$9)</f>
        <v>0.761147909567285</v>
      </c>
      <c r="AP80" s="17" t="n">
        <f aca="false">IFERROR(IF(AY80&lt;($AM$10-$AL$10)/($AN$10-$AL$10),$AL$10+SQRT(AY80*($AN$10-$AL$10)*($AM$10-$AL$10)),$AN$10-SQRT((1-AY80)*($AN$10-$AL$10)*($AN$10-$AM$10))),$AM$10)</f>
        <v>0.77672032996956</v>
      </c>
      <c r="AQ80" s="17" t="n">
        <f aca="false">IFERROR(IF(AZ80&lt;($AM$11-$AL$11)/($AN$11-$AL$11),$AL$11+SQRT(AZ80*($AN$11-$AL$11)*($AM$11-$AL$11)),$AN$11-SQRT((1-AZ80)*($AN$11-$AL$11)*($AN$11-$AM$11))),$AM$11)</f>
        <v>0.844112184851296</v>
      </c>
      <c r="AR80" s="17" t="n">
        <f aca="false">SUMPRODUCT((B24:B31&lt;=$B$6)*(C24:C31*AM80+D24:D31*AO80*$B$8*AQ80)/(1+AL80/100)^B24:B31)+C32*AM80*AP80/(1+AL80/100)^$B$6</f>
        <v>6746068.69650776</v>
      </c>
      <c r="AS80" s="17" t="n">
        <f aca="false">SUMPRODUCT((K24:K26&lt;=$B$6)*(L24:L26*AN80+M24:M26*AO80*$B$8*AQ80)/(1+AL80/100)^K24:K26)+L27*AN80*AP80/(1+AL80/100)^$B$6</f>
        <v>9370224.68345521</v>
      </c>
      <c r="AT80" s="17" t="n">
        <f aca="false">AS80-AR80</f>
        <v>2624155.98694745</v>
      </c>
      <c r="AU80" s="17" t="n">
        <f aca="true">RAND()</f>
        <v>0.933787848734384</v>
      </c>
      <c r="AV80" s="17" t="n">
        <f aca="true">RAND()</f>
        <v>0.0873166748623489</v>
      </c>
      <c r="AW80" s="17" t="n">
        <f aca="true">RAND()</f>
        <v>0.856302048754964</v>
      </c>
      <c r="AX80" s="17" t="n">
        <f aca="true">RAND()</f>
        <v>0.090930974228484</v>
      </c>
      <c r="AY80" s="17" t="n">
        <f aca="true">RAND()</f>
        <v>0.306296564073848</v>
      </c>
      <c r="AZ80" s="17" t="n">
        <f aca="true">RAND()</f>
        <v>0.900812200359851</v>
      </c>
    </row>
    <row r="81" customFormat="false" ht="15" hidden="false" customHeight="false" outlineLevel="0" collapsed="false">
      <c r="A81" s="36" t="n">
        <v>6</v>
      </c>
      <c r="B81" s="14" t="n">
        <f aca="false">SUMPRODUCT((B24:B31&lt;=$B$6)*(C24:C31*$B$11+D24:D31*$B$10*$B$8*$B$9)/(1+$A81/100)^B24:B31)+C32*$B$11*$B$13/(1+$A81/100)^$B$6</f>
        <v>7591279.58566834</v>
      </c>
      <c r="C81" s="14" t="n">
        <f aca="false">SUMPRODUCT((K24:K26&lt;=$B$6)*(L24:L26*$B$12+M24:M26*$B$10*$B$8*$B$9)/(1+$A81/100)^K24:K26)+L27*$B$12*$B$13/(1+$A81/100)^$B$6</f>
        <v>8293629.94685933</v>
      </c>
      <c r="D81" s="14" t="n">
        <f aca="false">C81-B81</f>
        <v>702350.361190988</v>
      </c>
      <c r="E81" s="0" t="str">
        <f aca="false">IF(D81&lt;0,"PCC","HMA")</f>
        <v>HMA</v>
      </c>
      <c r="AK81" s="0" t="n">
        <v>68</v>
      </c>
      <c r="AL81" s="17" t="n">
        <f aca="false">IFERROR(IF(AU81&lt;($AM$6-$AL$6)/($AN$6-$AL$6),$AL$6+SQRT(AU81*($AN$6-$AL$6)*($AM$6-$AL$6)),$AN$6-SQRT((1-AU81)*($AN$6-$AL$6)*($AN$6-$AM$6))),$AM$6)</f>
        <v>6.36966372763956</v>
      </c>
      <c r="AM81" s="17" t="n">
        <f aca="false">IFERROR(IF(AV81&lt;($AM$7-$AL$7)/($AN$7-$AL$7),$AL$7+SQRT(AV81*($AN$7-$AL$7)*($AM$7-$AL$7)),$AN$7-SQRT((1-AV81)*($AN$7-$AL$7)*($AN$7-$AM$7))),$AM$7)</f>
        <v>0.957446988777298</v>
      </c>
      <c r="AN81" s="17" t="n">
        <f aca="false">IFERROR(IF(AW81&lt;($AM$8-$AL$8)/($AN$8-$AL$8),$AL$8+SQRT(AW81*($AN$8-$AL$8)*($AM$8-$AL$8)),$AN$8-SQRT((1-AW81)*($AN$8-$AL$8)*($AN$8-$AM$8))),$AM$8)</f>
        <v>1.10932670294332</v>
      </c>
      <c r="AO81" s="17" t="n">
        <f aca="false">IFERROR(IF(AX81&lt;($AM$9-$AL$9)/($AN$9-$AL$9),$AL$9+SQRT(AX81*($AN$9-$AL$9)*($AM$9-$AL$9)),$AN$9-SQRT((1-AX81)*($AN$9-$AL$9)*($AN$9-$AM$9))),$AM$9)</f>
        <v>0.977901161827564</v>
      </c>
      <c r="AP81" s="17" t="n">
        <f aca="false">IFERROR(IF(AY81&lt;($AM$10-$AL$10)/($AN$10-$AL$10),$AL$10+SQRT(AY81*($AN$10-$AL$10)*($AM$10-$AL$10)),$AN$10-SQRT((1-AY81)*($AN$10-$AL$10)*($AN$10-$AM$10))),$AM$10)</f>
        <v>0.734481094397761</v>
      </c>
      <c r="AQ81" s="17" t="n">
        <f aca="false">IFERROR(IF(AZ81&lt;($AM$11-$AL$11)/($AN$11-$AL$11),$AL$11+SQRT(AZ81*($AN$11-$AL$11)*($AM$11-$AL$11)),$AN$11-SQRT((1-AZ81)*($AN$11-$AL$11)*($AN$11-$AM$11))),$AM$11)</f>
        <v>0.329515504600886</v>
      </c>
      <c r="AR81" s="17" t="n">
        <f aca="false">SUMPRODUCT((B24:B31&lt;=$B$6)*(C24:C31*AM81+D24:D31*AO81*$B$8*AQ81)/(1+AL81/100)^B24:B31)+C32*AM81*AP81/(1+AL81/100)^$B$6</f>
        <v>7049612.8008743</v>
      </c>
      <c r="AS81" s="17" t="n">
        <f aca="false">SUMPRODUCT((K24:K26&lt;=$B$6)*(L24:L26*AN81+M24:M26*AO81*$B$8*AQ81)/(1+AL81/100)^K24:K26)+L27*AN81*AP81/(1+AL81/100)^$B$6</f>
        <v>9273544.60326413</v>
      </c>
      <c r="AT81" s="17" t="n">
        <f aca="false">AS81-AR81</f>
        <v>2223931.80238983</v>
      </c>
      <c r="AU81" s="17" t="n">
        <f aca="true">RAND()</f>
        <v>0.980133809187337</v>
      </c>
      <c r="AV81" s="17" t="n">
        <f aca="true">RAND()</f>
        <v>0.275439491944872</v>
      </c>
      <c r="AW81" s="17" t="n">
        <f aca="true">RAND()</f>
        <v>0.824097986624019</v>
      </c>
      <c r="AX81" s="17" t="n">
        <f aca="true">RAND()</f>
        <v>0.304519360634848</v>
      </c>
      <c r="AY81" s="17" t="n">
        <f aca="true">RAND()</f>
        <v>0.219925534519887</v>
      </c>
      <c r="AZ81" s="17" t="n">
        <f aca="true">RAND()</f>
        <v>0.00355577555855077</v>
      </c>
    </row>
    <row r="82" customFormat="false" ht="15" hidden="false" customHeight="false" outlineLevel="0" collapsed="false">
      <c r="A82" s="36" t="n">
        <v>6.25</v>
      </c>
      <c r="B82" s="14" t="n">
        <f aca="false">SUMPRODUCT((B24:B31&lt;=$B$6)*(C24:C31*$B$11+D24:D31*$B$10*$B$8*$B$9)/(1+$A82/100)^B24:B31)+C32*$B$11*$B$13/(1+$A82/100)^$B$6</f>
        <v>7516374.18083016</v>
      </c>
      <c r="C82" s="14" t="n">
        <f aca="false">SUMPRODUCT((K24:K26&lt;=$B$6)*(L24:L26*$B$12+M24:M26*$B$10*$B$8*$B$9)/(1+$A82/100)^K24:K26)+L27*$B$12*$B$13/(1+$A82/100)^$B$6</f>
        <v>8305513.66566087</v>
      </c>
      <c r="D82" s="14" t="n">
        <f aca="false">C82-B82</f>
        <v>789139.484830704</v>
      </c>
      <c r="E82" s="0" t="str">
        <f aca="false">IF(D82&lt;0,"PCC","HMA")</f>
        <v>HMA</v>
      </c>
      <c r="AK82" s="0" t="n">
        <v>69</v>
      </c>
      <c r="AL82" s="17" t="n">
        <f aca="false">IFERROR(IF(AU82&lt;($AM$6-$AL$6)/($AN$6-$AL$6),$AL$6+SQRT(AU82*($AN$6-$AL$6)*($AM$6-$AL$6)),$AN$6-SQRT((1-AU82)*($AN$6-$AL$6)*($AN$6-$AM$6))),$AM$6)</f>
        <v>3.20528934823221</v>
      </c>
      <c r="AM82" s="17" t="n">
        <f aca="false">IFERROR(IF(AV82&lt;($AM$7-$AL$7)/($AN$7-$AL$7),$AL$7+SQRT(AV82*($AN$7-$AL$7)*($AM$7-$AL$7)),$AN$7-SQRT((1-AV82)*($AN$7-$AL$7)*($AN$7-$AM$7))),$AM$7)</f>
        <v>1.00827887264999</v>
      </c>
      <c r="AN82" s="17" t="n">
        <f aca="false">IFERROR(IF(AW82&lt;($AM$8-$AL$8)/($AN$8-$AL$8),$AL$8+SQRT(AW82*($AN$8-$AL$8)*($AM$8-$AL$8)),$AN$8-SQRT((1-AW82)*($AN$8-$AL$8)*($AN$8-$AM$8))),$AM$8)</f>
        <v>1.15677069050467</v>
      </c>
      <c r="AO82" s="17" t="n">
        <f aca="false">IFERROR(IF(AX82&lt;($AM$9-$AL$9)/($AN$9-$AL$9),$AL$9+SQRT(AX82*($AN$9-$AL$9)*($AM$9-$AL$9)),$AN$9-SQRT((1-AX82)*($AN$9-$AL$9)*($AN$9-$AM$9))),$AM$9)</f>
        <v>1.64267672994333</v>
      </c>
      <c r="AP82" s="17" t="n">
        <f aca="false">IFERROR(IF(AY82&lt;($AM$10-$AL$10)/($AN$10-$AL$10),$AL$10+SQRT(AY82*($AN$10-$AL$10)*($AM$10-$AL$10)),$AN$10-SQRT((1-AY82)*($AN$10-$AL$10)*($AN$10-$AM$10))),$AM$10)</f>
        <v>0.874002006531384</v>
      </c>
      <c r="AQ82" s="17" t="n">
        <f aca="false">IFERROR(IF(AZ82&lt;($AM$11-$AL$11)/($AN$11-$AL$11),$AL$11+SQRT(AZ82*($AN$11-$AL$11)*($AM$11-$AL$11)),$AN$11-SQRT((1-AZ82)*($AN$11-$AL$11)*($AN$11-$AM$11))),$AM$11)</f>
        <v>0.479197238637587</v>
      </c>
      <c r="AR82" s="17" t="n">
        <f aca="false">SUMPRODUCT((B24:B31&lt;=$B$6)*(C24:C31*AM82+D24:D31*AO82*$B$8*AQ82)/(1+AL82/100)^B24:B31)+C32*AM82*AP82/(1+AL82/100)^$B$6</f>
        <v>8721879.97035391</v>
      </c>
      <c r="AS82" s="17" t="n">
        <f aca="false">SUMPRODUCT((K24:K26&lt;=$B$6)*(L24:L26*AN82+M24:M26*AO82*$B$8*AQ82)/(1+AL82/100)^K24:K26)+L27*AN82*AP82/(1+AL82/100)^$B$6</f>
        <v>9397723.5213916</v>
      </c>
      <c r="AT82" s="17" t="n">
        <f aca="false">AS82-AR82</f>
        <v>675843.551037695</v>
      </c>
      <c r="AU82" s="17" t="n">
        <f aca="true">RAND()</f>
        <v>0.280008553468005</v>
      </c>
      <c r="AV82" s="17" t="n">
        <f aca="true">RAND()</f>
        <v>0.480630191934587</v>
      </c>
      <c r="AW82" s="17" t="n">
        <f aca="true">RAND()</f>
        <v>0.922740407564657</v>
      </c>
      <c r="AX82" s="17" t="n">
        <f aca="true">RAND()</f>
        <v>0.914880053784004</v>
      </c>
      <c r="AY82" s="17" t="n">
        <f aca="true">RAND()</f>
        <v>0.559510003558006</v>
      </c>
      <c r="AZ82" s="17" t="n">
        <f aca="true">RAND()</f>
        <v>0.131067960552393</v>
      </c>
    </row>
    <row r="83" customFormat="false" ht="15" hidden="false" customHeight="false" outlineLevel="0" collapsed="false">
      <c r="A83" s="36" t="n">
        <v>6.5</v>
      </c>
      <c r="B83" s="14" t="n">
        <f aca="false">SUMPRODUCT((B24:B31&lt;=$B$6)*(C24:C31*$B$11+D24:D31*$B$10*$B$8*$B$9)/(1+$A83/100)^B24:B31)+C32*$B$11*$B$13/(1+$A83/100)^$B$6</f>
        <v>7444658.80627329</v>
      </c>
      <c r="C83" s="14" t="n">
        <f aca="false">SUMPRODUCT((K24:K26&lt;=$B$6)*(L24:L26*$B$12+M24:M26*$B$10*$B$8*$B$9)/(1+$A83/100)^K24:K26)+L27*$B$12*$B$13/(1+$A83/100)^$B$6</f>
        <v>8316375.79881129</v>
      </c>
      <c r="D83" s="14" t="n">
        <f aca="false">C83-B83</f>
        <v>871716.992537999</v>
      </c>
      <c r="E83" s="0" t="str">
        <f aca="false">IF(D83&lt;0,"PCC","HMA")</f>
        <v>HMA</v>
      </c>
      <c r="AK83" s="0" t="n">
        <v>70</v>
      </c>
      <c r="AL83" s="17" t="n">
        <f aca="false">IFERROR(IF(AU83&lt;($AM$6-$AL$6)/($AN$6-$AL$6),$AL$6+SQRT(AU83*($AN$6-$AL$6)*($AM$6-$AL$6)),$AN$6-SQRT((1-AU83)*($AN$6-$AL$6)*($AN$6-$AM$6))),$AM$6)</f>
        <v>3.72725320465703</v>
      </c>
      <c r="AM83" s="17" t="n">
        <f aca="false">IFERROR(IF(AV83&lt;($AM$7-$AL$7)/($AN$7-$AL$7),$AL$7+SQRT(AV83*($AN$7-$AL$7)*($AM$7-$AL$7)),$AN$7-SQRT((1-AV83)*($AN$7-$AL$7)*($AN$7-$AM$7))),$AM$7)</f>
        <v>1.05673290957219</v>
      </c>
      <c r="AN83" s="17" t="n">
        <f aca="false">IFERROR(IF(AW83&lt;($AM$8-$AL$8)/($AN$8-$AL$8),$AL$8+SQRT(AW83*($AN$8-$AL$8)*($AM$8-$AL$8)),$AN$8-SQRT((1-AW83)*($AN$8-$AL$8)*($AN$8-$AM$8))),$AM$8)</f>
        <v>1.04186408205361</v>
      </c>
      <c r="AO83" s="17" t="n">
        <f aca="false">IFERROR(IF(AX83&lt;($AM$9-$AL$9)/($AN$9-$AL$9),$AL$9+SQRT(AX83*($AN$9-$AL$9)*($AM$9-$AL$9)),$AN$9-SQRT((1-AX83)*($AN$9-$AL$9)*($AN$9-$AM$9))),$AM$9)</f>
        <v>1.09519184355432</v>
      </c>
      <c r="AP83" s="17" t="n">
        <f aca="false">IFERROR(IF(AY83&lt;($AM$10-$AL$10)/($AN$10-$AL$10),$AL$10+SQRT(AY83*($AN$10-$AL$10)*($AM$10-$AL$10)),$AN$10-SQRT((1-AY83)*($AN$10-$AL$10)*($AN$10-$AM$10))),$AM$10)</f>
        <v>0.833941522003781</v>
      </c>
      <c r="AQ83" s="17" t="n">
        <f aca="false">IFERROR(IF(AZ83&lt;($AM$11-$AL$11)/($AN$11-$AL$11),$AL$11+SQRT(AZ83*($AN$11-$AL$11)*($AM$11-$AL$11)),$AN$11-SQRT((1-AZ83)*($AN$11-$AL$11)*($AN$11-$AM$11))),$AM$11)</f>
        <v>0.70755257039745</v>
      </c>
      <c r="AR83" s="17" t="n">
        <f aca="false">SUMPRODUCT((B24:B31&lt;=$B$6)*(C24:C31*AM83+D24:D31*AO83*$B$8*AQ83)/(1+AL83/100)^B24:B31)+C32*AM83*AP83/(1+AL83/100)^$B$6</f>
        <v>8866754.41496213</v>
      </c>
      <c r="AS83" s="17" t="n">
        <f aca="false">SUMPRODUCT((K24:K26&lt;=$B$6)*(L24:L26*AN83+M24:M26*AO83*$B$8*AQ83)/(1+AL83/100)^K24:K26)+L27*AN83*AP83/(1+AL83/100)^$B$6</f>
        <v>8555127.92703209</v>
      </c>
      <c r="AT83" s="17" t="n">
        <f aca="false">AS83-AR83</f>
        <v>-311626.487930035</v>
      </c>
      <c r="AU83" s="17" t="n">
        <f aca="true">RAND()</f>
        <v>0.464456420678615</v>
      </c>
      <c r="AV83" s="17" t="n">
        <f aca="true">RAND()</f>
        <v>0.667980726733951</v>
      </c>
      <c r="AW83" s="17" t="n">
        <f aca="true">RAND()</f>
        <v>0.614928352538786</v>
      </c>
      <c r="AX83" s="17" t="n">
        <f aca="true">RAND()</f>
        <v>0.45421480001958</v>
      </c>
      <c r="AY83" s="17" t="n">
        <f aca="true">RAND()</f>
        <v>0.446067760472807</v>
      </c>
      <c r="AZ83" s="17" t="n">
        <f aca="true">RAND()</f>
        <v>0.650916330281067</v>
      </c>
    </row>
    <row r="84" customFormat="false" ht="15" hidden="false" customHeight="false" outlineLevel="0" collapsed="false">
      <c r="A84" s="36" t="n">
        <v>6.75</v>
      </c>
      <c r="B84" s="14" t="n">
        <f aca="false">SUMPRODUCT((B24:B31&lt;=$B$6)*(C24:C31*$B$11+D24:D31*$B$10*$B$8*$B$9)/(1+$A84/100)^B24:B31)+C32*$B$11*$B$13/(1+$A84/100)^$B$6</f>
        <v>7375978.0358565</v>
      </c>
      <c r="C84" s="14" t="n">
        <f aca="false">SUMPRODUCT((K24:K26&lt;=$B$6)*(L24:L26*$B$12+M24:M26*$B$10*$B$8*$B$9)/(1+$A84/100)^K24:K26)+L27*$B$12*$B$13/(1+$A84/100)^$B$6</f>
        <v>8326299.73986685</v>
      </c>
      <c r="D84" s="14" t="n">
        <f aca="false">C84-B84</f>
        <v>950321.704010353</v>
      </c>
      <c r="E84" s="0" t="str">
        <f aca="false">IF(D84&lt;0,"PCC","HMA")</f>
        <v>HMA</v>
      </c>
      <c r="AK84" s="0" t="n">
        <v>71</v>
      </c>
      <c r="AL84" s="17" t="n">
        <f aca="false">IFERROR(IF(AU84&lt;($AM$6-$AL$6)/($AN$6-$AL$6),$AL$6+SQRT(AU84*($AN$6-$AL$6)*($AM$6-$AL$6)),$AN$6-SQRT((1-AU84)*($AN$6-$AL$6)*($AN$6-$AM$6))),$AM$6)</f>
        <v>4.74118449535877</v>
      </c>
      <c r="AM84" s="17" t="n">
        <f aca="false">IFERROR(IF(AV84&lt;($AM$7-$AL$7)/($AN$7-$AL$7),$AL$7+SQRT(AV84*($AN$7-$AL$7)*($AM$7-$AL$7)),$AN$7-SQRT((1-AV84)*($AN$7-$AL$7)*($AN$7-$AM$7))),$AM$7)</f>
        <v>1.08962819056806</v>
      </c>
      <c r="AN84" s="17" t="n">
        <f aca="false">IFERROR(IF(AW84&lt;($AM$8-$AL$8)/($AN$8-$AL$8),$AL$8+SQRT(AW84*($AN$8-$AL$8)*($AM$8-$AL$8)),$AN$8-SQRT((1-AW84)*($AN$8-$AL$8)*($AN$8-$AM$8))),$AM$8)</f>
        <v>1.06533968736598</v>
      </c>
      <c r="AO84" s="17" t="n">
        <f aca="false">IFERROR(IF(AX84&lt;($AM$9-$AL$9)/($AN$9-$AL$9),$AL$9+SQRT(AX84*($AN$9-$AL$9)*($AM$9-$AL$9)),$AN$9-SQRT((1-AX84)*($AN$9-$AL$9)*($AN$9-$AM$9))),$AM$9)</f>
        <v>0.891995276206057</v>
      </c>
      <c r="AP84" s="17" t="n">
        <f aca="false">IFERROR(IF(AY84&lt;($AM$10-$AL$10)/($AN$10-$AL$10),$AL$10+SQRT(AY84*($AN$10-$AL$10)*($AM$10-$AL$10)),$AN$10-SQRT((1-AY84)*($AN$10-$AL$10)*($AN$10-$AM$10))),$AM$10)</f>
        <v>0.840916347465272</v>
      </c>
      <c r="AQ84" s="17" t="n">
        <f aca="false">IFERROR(IF(AZ84&lt;($AM$11-$AL$11)/($AN$11-$AL$11),$AL$11+SQRT(AZ84*($AN$11-$AL$11)*($AM$11-$AL$11)),$AN$11-SQRT((1-AZ84)*($AN$11-$AL$11)*($AN$11-$AM$11))),$AM$11)</f>
        <v>0.660258253023689</v>
      </c>
      <c r="AR84" s="17" t="n">
        <f aca="false">SUMPRODUCT((B24:B31&lt;=$B$6)*(C24:C31*AM84+D24:D31*AO84*$B$8*AQ84)/(1+AL84/100)^B24:B31)+C32*AM84*AP84/(1+AL84/100)^$B$6</f>
        <v>8632340.72958943</v>
      </c>
      <c r="AS84" s="17" t="n">
        <f aca="false">SUMPRODUCT((K24:K26&lt;=$B$6)*(L24:L26*AN84+M24:M26*AO84*$B$8*AQ84)/(1+AL84/100)^K24:K26)+L27*AN84*AP84/(1+AL84/100)^$B$6</f>
        <v>8802840.66514687</v>
      </c>
      <c r="AT84" s="17" t="n">
        <f aca="false">AS84-AR84</f>
        <v>170499.935557436</v>
      </c>
      <c r="AU84" s="17" t="n">
        <f aca="true">RAND()</f>
        <v>0.744887625799619</v>
      </c>
      <c r="AV84" s="17" t="n">
        <f aca="true">RAND()</f>
        <v>0.771385624351341</v>
      </c>
      <c r="AW84" s="17" t="n">
        <f aca="true">RAND()</f>
        <v>0.696893946114718</v>
      </c>
      <c r="AX84" s="17" t="n">
        <f aca="true">RAND()</f>
        <v>0.204880395423817</v>
      </c>
      <c r="AY84" s="17" t="n">
        <f aca="true">RAND()</f>
        <v>0.464895823876249</v>
      </c>
      <c r="AZ84" s="17" t="n">
        <f aca="true">RAND()</f>
        <v>0.52887977698565</v>
      </c>
    </row>
    <row r="85" customFormat="false" ht="15" hidden="false" customHeight="false" outlineLevel="0" collapsed="false">
      <c r="A85" s="36" t="n">
        <v>7</v>
      </c>
      <c r="B85" s="14" t="n">
        <f aca="false">SUMPRODUCT((B24:B31&lt;=$B$6)*(C24:C31*$B$11+D24:D31*$B$10*$B$8*$B$9)/(1+$A85/100)^B24:B31)+C32*$B$11*$B$13/(1+$A85/100)^$B$6</f>
        <v>7310184.69844594</v>
      </c>
      <c r="C85" s="14" t="n">
        <f aca="false">SUMPRODUCT((K24:K26&lt;=$B$6)*(L24:L26*$B$12+M24:M26*$B$10*$B$8*$B$9)/(1+$A85/100)^K24:K26)+L27*$B$12*$B$13/(1+$A85/100)^$B$6</f>
        <v>8335362.16021672</v>
      </c>
      <c r="D85" s="14" t="n">
        <f aca="false">C85-B85</f>
        <v>1025177.46177078</v>
      </c>
      <c r="E85" s="0" t="str">
        <f aca="false">IF(D85&lt;0,"PCC","HMA")</f>
        <v>HMA</v>
      </c>
      <c r="AK85" s="0" t="n">
        <v>72</v>
      </c>
      <c r="AL85" s="17" t="n">
        <f aca="false">IFERROR(IF(AU85&lt;($AM$6-$AL$6)/($AN$6-$AL$6),$AL$6+SQRT(AU85*($AN$6-$AL$6)*($AM$6-$AL$6)),$AN$6-SQRT((1-AU85)*($AN$6-$AL$6)*($AN$6-$AM$6))),$AM$6)</f>
        <v>2.12245086630948</v>
      </c>
      <c r="AM85" s="17" t="n">
        <f aca="false">IFERROR(IF(AV85&lt;($AM$7-$AL$7)/($AN$7-$AL$7),$AL$7+SQRT(AV85*($AN$7-$AL$7)*($AM$7-$AL$7)),$AN$7-SQRT((1-AV85)*($AN$7-$AL$7)*($AN$7-$AM$7))),$AM$7)</f>
        <v>1.01798636038994</v>
      </c>
      <c r="AN85" s="17" t="n">
        <f aca="false">IFERROR(IF(AW85&lt;($AM$8-$AL$8)/($AN$8-$AL$8),$AL$8+SQRT(AW85*($AN$8-$AL$8)*($AM$8-$AL$8)),$AN$8-SQRT((1-AW85)*($AN$8-$AL$8)*($AN$8-$AM$8))),$AM$8)</f>
        <v>0.986136290126134</v>
      </c>
      <c r="AO85" s="17" t="n">
        <f aca="false">IFERROR(IF(AX85&lt;($AM$9-$AL$9)/($AN$9-$AL$9),$AL$9+SQRT(AX85*($AN$9-$AL$9)*($AM$9-$AL$9)),$AN$9-SQRT((1-AX85)*($AN$9-$AL$9)*($AN$9-$AM$9))),$AM$9)</f>
        <v>0.882232662318145</v>
      </c>
      <c r="AP85" s="17" t="n">
        <f aca="false">IFERROR(IF(AY85&lt;($AM$10-$AL$10)/($AN$10-$AL$10),$AL$10+SQRT(AY85*($AN$10-$AL$10)*($AM$10-$AL$10)),$AN$10-SQRT((1-AY85)*($AN$10-$AL$10)*($AN$10-$AM$10))),$AM$10)</f>
        <v>0.697025713223722</v>
      </c>
      <c r="AQ85" s="17" t="n">
        <f aca="false">IFERROR(IF(AZ85&lt;($AM$11-$AL$11)/($AN$11-$AL$11),$AL$11+SQRT(AZ85*($AN$11-$AL$11)*($AM$11-$AL$11)),$AN$11-SQRT((1-AZ85)*($AN$11-$AL$11)*($AN$11-$AM$11))),$AM$11)</f>
        <v>0.406965773671277</v>
      </c>
      <c r="AR85" s="17" t="n">
        <f aca="false">SUMPRODUCT((B24:B31&lt;=$B$6)*(C24:C31*AM85+D24:D31*AO85*$B$8*AQ85)/(1+AL85/100)^B24:B31)+C32*AM85*AP85/(1+AL85/100)^$B$6</f>
        <v>9293298.45495932</v>
      </c>
      <c r="AS85" s="17" t="n">
        <f aca="false">SUMPRODUCT((K24:K26&lt;=$B$6)*(L24:L26*AN85+M24:M26*AO85*$B$8*AQ85)/(1+AL85/100)^K24:K26)+L27*AN85*AP85/(1+AL85/100)^$B$6</f>
        <v>8018026.05170283</v>
      </c>
      <c r="AT85" s="17" t="n">
        <f aca="false">AS85-AR85</f>
        <v>-1275272.40325649</v>
      </c>
      <c r="AU85" s="17" t="n">
        <f aca="true">RAND()</f>
        <v>0.00299884293198847</v>
      </c>
      <c r="AV85" s="17" t="n">
        <f aca="true">RAND()</f>
        <v>0.521508186976809</v>
      </c>
      <c r="AW85" s="17" t="n">
        <f aca="true">RAND()</f>
        <v>0.384963538910225</v>
      </c>
      <c r="AX85" s="17" t="n">
        <f aca="true">RAND()</f>
        <v>0.194802410857089</v>
      </c>
      <c r="AY85" s="17" t="n">
        <f aca="true">RAND()</f>
        <v>0.155276526685265</v>
      </c>
      <c r="AZ85" s="17" t="n">
        <f aca="true">RAND()</f>
        <v>0.046700721375897</v>
      </c>
    </row>
    <row r="86" customFormat="false" ht="15" hidden="false" customHeight="false" outlineLevel="0" collapsed="false">
      <c r="A86" s="36" t="n">
        <v>7.25</v>
      </c>
      <c r="B86" s="14" t="n">
        <f aca="false">SUMPRODUCT((B24:B31&lt;=$B$6)*(C24:C31*$B$11+D24:D31*$B$10*$B$8*$B$9)/(1+$A86/100)^B24:B31)+C32*$B$11*$B$13/(1+$A86/100)^$B$6</f>
        <v>7247139.40996721</v>
      </c>
      <c r="C86" s="14" t="n">
        <f aca="false">SUMPRODUCT((K24:K26&lt;=$B$6)*(L24:L26*$B$12+M24:M26*$B$10*$B$8*$B$9)/(1+$A86/100)^K24:K26)+L27*$B$12*$B$13/(1+$A86/100)^$B$6</f>
        <v>8343633.55319342</v>
      </c>
      <c r="D86" s="14" t="n">
        <f aca="false">C86-B86</f>
        <v>1096494.14322621</v>
      </c>
      <c r="E86" s="0" t="str">
        <f aca="false">IF(D86&lt;0,"PCC","HMA")</f>
        <v>HMA</v>
      </c>
      <c r="AK86" s="0" t="n">
        <v>73</v>
      </c>
      <c r="AL86" s="17" t="n">
        <f aca="false">IFERROR(IF(AU86&lt;($AM$6-$AL$6)/($AN$6-$AL$6),$AL$6+SQRT(AU86*($AN$6-$AL$6)*($AM$6-$AL$6)),$AN$6-SQRT((1-AU86)*($AN$6-$AL$6)*($AN$6-$AM$6))),$AM$6)</f>
        <v>4.70004717600529</v>
      </c>
      <c r="AM86" s="17" t="n">
        <f aca="false">IFERROR(IF(AV86&lt;($AM$7-$AL$7)/($AN$7-$AL$7),$AL$7+SQRT(AV86*($AN$7-$AL$7)*($AM$7-$AL$7)),$AN$7-SQRT((1-AV86)*($AN$7-$AL$7)*($AN$7-$AM$7))),$AM$7)</f>
        <v>1.13580778353414</v>
      </c>
      <c r="AN86" s="17" t="n">
        <f aca="false">IFERROR(IF(AW86&lt;($AM$8-$AL$8)/($AN$8-$AL$8),$AL$8+SQRT(AW86*($AN$8-$AL$8)*($AM$8-$AL$8)),$AN$8-SQRT((1-AW86)*($AN$8-$AL$8)*($AN$8-$AM$8))),$AM$8)</f>
        <v>0.93746656836585</v>
      </c>
      <c r="AO86" s="17" t="n">
        <f aca="false">IFERROR(IF(AX86&lt;($AM$9-$AL$9)/($AN$9-$AL$9),$AL$9+SQRT(AX86*($AN$9-$AL$9)*($AM$9-$AL$9)),$AN$9-SQRT((1-AX86)*($AN$9-$AL$9)*($AN$9-$AM$9))),$AM$9)</f>
        <v>0.874592488118011</v>
      </c>
      <c r="AP86" s="17" t="n">
        <f aca="false">IFERROR(IF(AY86&lt;($AM$10-$AL$10)/($AN$10-$AL$10),$AL$10+SQRT(AY86*($AN$10-$AL$10)*($AM$10-$AL$10)),$AN$10-SQRT((1-AY86)*($AN$10-$AL$10)*($AN$10-$AM$10))),$AM$10)</f>
        <v>0.972630179331054</v>
      </c>
      <c r="AQ86" s="17" t="n">
        <f aca="false">IFERROR(IF(AZ86&lt;($AM$11-$AL$11)/($AN$11-$AL$11),$AL$11+SQRT(AZ86*($AN$11-$AL$11)*($AM$11-$AL$11)),$AN$11-SQRT((1-AZ86)*($AN$11-$AL$11)*($AN$11-$AM$11))),$AM$11)</f>
        <v>0.597881843695706</v>
      </c>
      <c r="AR86" s="17" t="n">
        <f aca="false">SUMPRODUCT((B24:B31&lt;=$B$6)*(C24:C31*AM86+D24:D31*AO86*$B$8*AQ86)/(1+AL86/100)^B24:B31)+C32*AM86*AP86/(1+AL86/100)^$B$6</f>
        <v>8982379.3170887</v>
      </c>
      <c r="AS86" s="17" t="n">
        <f aca="false">SUMPRODUCT((K24:K26&lt;=$B$6)*(L24:L26*AN86+M24:M26*AO86*$B$8*AQ86)/(1+AL86/100)^K24:K26)+L27*AN86*AP86/(1+AL86/100)^$B$6</f>
        <v>7678751.12502766</v>
      </c>
      <c r="AT86" s="17" t="n">
        <f aca="false">AS86-AR86</f>
        <v>-1303628.19206104</v>
      </c>
      <c r="AU86" s="17" t="n">
        <f aca="true">RAND()</f>
        <v>0.735510850369937</v>
      </c>
      <c r="AV86" s="17" t="n">
        <f aca="true">RAND()</f>
        <v>0.884090112876564</v>
      </c>
      <c r="AW86" s="17" t="n">
        <f aca="true">RAND()</f>
        <v>0.209967304647587</v>
      </c>
      <c r="AX86" s="17" t="n">
        <f aca="true">RAND()</f>
        <v>0.187092709539256</v>
      </c>
      <c r="AY86" s="17" t="n">
        <f aca="true">RAND()</f>
        <v>0.893517145658016</v>
      </c>
      <c r="AZ86" s="17" t="n">
        <f aca="true">RAND()</f>
        <v>0.362177929810421</v>
      </c>
    </row>
    <row r="87" customFormat="false" ht="15" hidden="false" customHeight="false" outlineLevel="0" collapsed="false">
      <c r="A87" s="36" t="n">
        <v>7.5</v>
      </c>
      <c r="B87" s="14" t="n">
        <f aca="false">SUMPRODUCT((B24:B31&lt;=$B$6)*(C24:C31*$B$11+D24:D31*$B$10*$B$8*$B$9)/(1+$A87/100)^B24:B31)+C32*$B$11*$B$13/(1+$A87/100)^$B$6</f>
        <v>7186710.1334492</v>
      </c>
      <c r="C87" s="14" t="n">
        <f aca="false">SUMPRODUCT((K24:K26&lt;=$B$6)*(L24:L26*$B$12+M24:M26*$B$10*$B$8*$B$9)/(1+$A87/100)^K24:K26)+L27*$B$12*$B$13/(1+$A87/100)^$B$6</f>
        <v>8351178.73359688</v>
      </c>
      <c r="D87" s="14" t="n">
        <f aca="false">C87-B87</f>
        <v>1164468.60014767</v>
      </c>
      <c r="E87" s="0" t="str">
        <f aca="false">IF(D87&lt;0,"PCC","HMA")</f>
        <v>HMA</v>
      </c>
      <c r="AK87" s="0" t="n">
        <v>74</v>
      </c>
      <c r="AL87" s="17" t="n">
        <f aca="false">IFERROR(IF(AU87&lt;($AM$6-$AL$6)/($AN$6-$AL$6),$AL$6+SQRT(AU87*($AN$6-$AL$6)*($AM$6-$AL$6)),$AN$6-SQRT((1-AU87)*($AN$6-$AL$6)*($AN$6-$AM$6))),$AM$6)</f>
        <v>4.1872471259734</v>
      </c>
      <c r="AM87" s="17" t="n">
        <f aca="false">IFERROR(IF(AV87&lt;($AM$7-$AL$7)/($AN$7-$AL$7),$AL$7+SQRT(AV87*($AN$7-$AL$7)*($AM$7-$AL$7)),$AN$7-SQRT((1-AV87)*($AN$7-$AL$7)*($AN$7-$AM$7))),$AM$7)</f>
        <v>0.852778047889593</v>
      </c>
      <c r="AN87" s="17" t="n">
        <f aca="false">IFERROR(IF(AW87&lt;($AM$8-$AL$8)/($AN$8-$AL$8),$AL$8+SQRT(AW87*($AN$8-$AL$8)*($AM$8-$AL$8)),$AN$8-SQRT((1-AW87)*($AN$8-$AL$8)*($AN$8-$AM$8))),$AM$8)</f>
        <v>0.839373421142204</v>
      </c>
      <c r="AO87" s="17" t="n">
        <f aca="false">IFERROR(IF(AX87&lt;($AM$9-$AL$9)/($AN$9-$AL$9),$AL$9+SQRT(AX87*($AN$9-$AL$9)*($AM$9-$AL$9)),$AN$9-SQRT((1-AX87)*($AN$9-$AL$9)*($AN$9-$AM$9))),$AM$9)</f>
        <v>1.57707675164576</v>
      </c>
      <c r="AP87" s="17" t="n">
        <f aca="false">IFERROR(IF(AY87&lt;($AM$10-$AL$10)/($AN$10-$AL$10),$AL$10+SQRT(AY87*($AN$10-$AL$10)*($AM$10-$AL$10)),$AN$10-SQRT((1-AY87)*($AN$10-$AL$10)*($AN$10-$AM$10))),$AM$10)</f>
        <v>0.841786967251412</v>
      </c>
      <c r="AQ87" s="17" t="n">
        <f aca="false">IFERROR(IF(AZ87&lt;($AM$11-$AL$11)/($AN$11-$AL$11),$AL$11+SQRT(AZ87*($AN$11-$AL$11)*($AM$11-$AL$11)),$AN$11-SQRT((1-AZ87)*($AN$11-$AL$11)*($AN$11-$AM$11))),$AM$11)</f>
        <v>0.700998949162338</v>
      </c>
      <c r="AR87" s="17" t="n">
        <f aca="false">SUMPRODUCT((B24:B31&lt;=$B$6)*(C24:C31*AM87+D24:D31*AO87*$B$8*AQ87)/(1+AL87/100)^B24:B31)+C32*AM87*AP87/(1+AL87/100)^$B$6</f>
        <v>7110382.68412973</v>
      </c>
      <c r="AS87" s="17" t="n">
        <f aca="false">SUMPRODUCT((K24:K26&lt;=$B$6)*(L24:L26*AN87+M24:M26*AO87*$B$8*AQ87)/(1+AL87/100)^K24:K26)+L27*AN87*AP87/(1+AL87/100)^$B$6</f>
        <v>6960665.79729512</v>
      </c>
      <c r="AT87" s="17" t="n">
        <f aca="false">AS87-AR87</f>
        <v>-149716.886834611</v>
      </c>
      <c r="AU87" s="17" t="n">
        <f aca="true">RAND()</f>
        <v>0.604421063482756</v>
      </c>
      <c r="AV87" s="17" t="n">
        <f aca="true">RAND()</f>
        <v>0.0309502482115135</v>
      </c>
      <c r="AW87" s="17" t="n">
        <f aca="true">RAND()</f>
        <v>0.0172251810271262</v>
      </c>
      <c r="AX87" s="17" t="n">
        <f aca="true">RAND()</f>
        <v>0.880757284000997</v>
      </c>
      <c r="AY87" s="17" t="n">
        <f aca="true">RAND()</f>
        <v>0.467273323931672</v>
      </c>
      <c r="AZ87" s="17" t="n">
        <f aca="true">RAND()</f>
        <v>0.635095394277445</v>
      </c>
    </row>
    <row r="88" customFormat="false" ht="15" hidden="false" customHeight="false" outlineLevel="0" collapsed="false">
      <c r="A88" s="36" t="n">
        <v>7.75</v>
      </c>
      <c r="B88" s="14" t="n">
        <f aca="false">SUMPRODUCT((B24:B31&lt;=$B$6)*(C24:C31*$B$11+D24:D31*$B$10*$B$8*$B$9)/(1+$A88/100)^B24:B31)+C32*$B$11*$B$13/(1+$A88/100)^$B$6</f>
        <v>7128771.76530596</v>
      </c>
      <c r="C88" s="14" t="n">
        <f aca="false">SUMPRODUCT((K24:K26&lt;=$B$6)*(L24:L26*$B$12+M24:M26*$B$10*$B$8*$B$9)/(1+$A88/100)^K24:K26)+L27*$B$12*$B$13/(1+$A88/100)^$B$6</f>
        <v>8358057.29634632</v>
      </c>
      <c r="D88" s="14" t="n">
        <f aca="false">C88-B88</f>
        <v>1229285.53104037</v>
      </c>
      <c r="E88" s="0" t="str">
        <f aca="false">IF(D88&lt;0,"PCC","HMA")</f>
        <v>HMA</v>
      </c>
      <c r="AK88" s="0" t="n">
        <v>75</v>
      </c>
      <c r="AL88" s="17" t="n">
        <f aca="false">IFERROR(IF(AU88&lt;($AM$6-$AL$6)/($AN$6-$AL$6),$AL$6+SQRT(AU88*($AN$6-$AL$6)*($AM$6-$AL$6)),$AN$6-SQRT((1-AU88)*($AN$6-$AL$6)*($AN$6-$AM$6))),$AM$6)</f>
        <v>4.61804753955734</v>
      </c>
      <c r="AM88" s="17" t="n">
        <f aca="false">IFERROR(IF(AV88&lt;($AM$7-$AL$7)/($AN$7-$AL$7),$AL$7+SQRT(AV88*($AN$7-$AL$7)*($AM$7-$AL$7)),$AN$7-SQRT((1-AV88)*($AN$7-$AL$7)*($AN$7-$AM$7))),$AM$7)</f>
        <v>0.877286254596453</v>
      </c>
      <c r="AN88" s="17" t="n">
        <f aca="false">IFERROR(IF(AW88&lt;($AM$8-$AL$8)/($AN$8-$AL$8),$AL$8+SQRT(AW88*($AN$8-$AL$8)*($AM$8-$AL$8)),$AN$8-SQRT((1-AW88)*($AN$8-$AL$8)*($AN$8-$AM$8))),$AM$8)</f>
        <v>1.13376351907669</v>
      </c>
      <c r="AO88" s="17" t="n">
        <f aca="false">IFERROR(IF(AX88&lt;($AM$9-$AL$9)/($AN$9-$AL$9),$AL$9+SQRT(AX88*($AN$9-$AL$9)*($AM$9-$AL$9)),$AN$9-SQRT((1-AX88)*($AN$9-$AL$9)*($AN$9-$AM$9))),$AM$9)</f>
        <v>1.80964017270594</v>
      </c>
      <c r="AP88" s="17" t="n">
        <f aca="false">IFERROR(IF(AY88&lt;($AM$10-$AL$10)/($AN$10-$AL$10),$AL$10+SQRT(AY88*($AN$10-$AL$10)*($AM$10-$AL$10)),$AN$10-SQRT((1-AY88)*($AN$10-$AL$10)*($AN$10-$AM$10))),$AM$10)</f>
        <v>0.924172240023283</v>
      </c>
      <c r="AQ88" s="17" t="n">
        <f aca="false">IFERROR(IF(AZ88&lt;($AM$11-$AL$11)/($AN$11-$AL$11),$AL$11+SQRT(AZ88*($AN$11-$AL$11)*($AM$11-$AL$11)),$AN$11-SQRT((1-AZ88)*($AN$11-$AL$11)*($AN$11-$AM$11))),$AM$11)</f>
        <v>0.756692893192159</v>
      </c>
      <c r="AR88" s="17" t="n">
        <f aca="false">SUMPRODUCT((B24:B31&lt;=$B$6)*(C24:C31*AM88+D24:D31*AO88*$B$8*AQ88)/(1+AL88/100)^B24:B31)+C32*AM88*AP88/(1+AL88/100)^$B$6</f>
        <v>7207614.68420252</v>
      </c>
      <c r="AS88" s="17" t="n">
        <f aca="false">SUMPRODUCT((K24:K26&lt;=$B$6)*(L24:L26*AN88+M24:M26*AO88*$B$8*AQ88)/(1+AL88/100)^K24:K26)+L27*AN88*AP88/(1+AL88/100)^$B$6</f>
        <v>9368177.09575602</v>
      </c>
      <c r="AT88" s="17" t="n">
        <f aca="false">AS88-AR88</f>
        <v>2160562.41155349</v>
      </c>
      <c r="AU88" s="17" t="n">
        <f aca="true">RAND()</f>
        <v>0.716315123809558</v>
      </c>
      <c r="AV88" s="17" t="n">
        <f aca="true">RAND()</f>
        <v>0.0663685016616419</v>
      </c>
      <c r="AW88" s="17" t="n">
        <f aca="true">RAND()</f>
        <v>0.879902937800578</v>
      </c>
      <c r="AX88" s="17" t="n">
        <f aca="true">RAND()</f>
        <v>0.975842090768384</v>
      </c>
      <c r="AY88" s="17" t="n">
        <f aca="true">RAND()</f>
        <v>0.719688356825477</v>
      </c>
      <c r="AZ88" s="17" t="n">
        <f aca="true">RAND()</f>
        <v>0.758374088884889</v>
      </c>
    </row>
    <row r="89" customFormat="false" ht="15" hidden="false" customHeight="false" outlineLevel="0" collapsed="false">
      <c r="A89" s="36" t="n">
        <v>8</v>
      </c>
      <c r="B89" s="14" t="n">
        <f aca="false">SUMPRODUCT((B24:B31&lt;=$B$6)*(C24:C31*$B$11+D24:D31*$B$10*$B$8*$B$9)/(1+$A89/100)^B24:B31)+C32*$B$11*$B$13/(1+$A89/100)^$B$6</f>
        <v>7073205.74621684</v>
      </c>
      <c r="C89" s="14" t="n">
        <f aca="false">SUMPRODUCT((K24:K26&lt;=$B$6)*(L24:L26*$B$12+M24:M26*$B$10*$B$8*$B$9)/(1+$A89/100)^K24:K26)+L27*$B$12*$B$13/(1+$A89/100)^$B$6</f>
        <v>8364324.03765928</v>
      </c>
      <c r="D89" s="14" t="n">
        <f aca="false">C89-B89</f>
        <v>1291118.29144244</v>
      </c>
      <c r="E89" s="0" t="str">
        <f aca="false">IF(D89&lt;0,"PCC","HMA")</f>
        <v>HMA</v>
      </c>
      <c r="AK89" s="0" t="n">
        <v>76</v>
      </c>
      <c r="AL89" s="17" t="n">
        <f aca="false">IFERROR(IF(AU89&lt;($AM$6-$AL$6)/($AN$6-$AL$6),$AL$6+SQRT(AU89*($AN$6-$AL$6)*($AM$6-$AL$6)),$AN$6-SQRT((1-AU89)*($AN$6-$AL$6)*($AN$6-$AM$6))),$AM$6)</f>
        <v>2.81710776880447</v>
      </c>
      <c r="AM89" s="17" t="n">
        <f aca="false">IFERROR(IF(AV89&lt;($AM$7-$AL$7)/($AN$7-$AL$7),$AL$7+SQRT(AV89*($AN$7-$AL$7)*($AM$7-$AL$7)),$AN$7-SQRT((1-AV89)*($AN$7-$AL$7)*($AN$7-$AM$7))),$AM$7)</f>
        <v>1.09055026576084</v>
      </c>
      <c r="AN89" s="17" t="n">
        <f aca="false">IFERROR(IF(AW89&lt;($AM$8-$AL$8)/($AN$8-$AL$8),$AL$8+SQRT(AW89*($AN$8-$AL$8)*($AM$8-$AL$8)),$AN$8-SQRT((1-AW89)*($AN$8-$AL$8)*($AN$8-$AM$8))),$AM$8)</f>
        <v>1.07570981860941</v>
      </c>
      <c r="AO89" s="17" t="n">
        <f aca="false">IFERROR(IF(AX89&lt;($AM$9-$AL$9)/($AN$9-$AL$9),$AL$9+SQRT(AX89*($AN$9-$AL$9)*($AM$9-$AL$9)),$AN$9-SQRT((1-AX89)*($AN$9-$AL$9)*($AN$9-$AM$9))),$AM$9)</f>
        <v>1.18130001063847</v>
      </c>
      <c r="AP89" s="17" t="n">
        <f aca="false">IFERROR(IF(AY89&lt;($AM$10-$AL$10)/($AN$10-$AL$10),$AL$10+SQRT(AY89*($AN$10-$AL$10)*($AM$10-$AL$10)),$AN$10-SQRT((1-AY89)*($AN$10-$AL$10)*($AN$10-$AM$10))),$AM$10)</f>
        <v>0.873956666733855</v>
      </c>
      <c r="AQ89" s="17" t="n">
        <f aca="false">IFERROR(IF(AZ89&lt;($AM$11-$AL$11)/($AN$11-$AL$11),$AL$11+SQRT(AZ89*($AN$11-$AL$11)*($AM$11-$AL$11)),$AN$11-SQRT((1-AZ89)*($AN$11-$AL$11)*($AN$11-$AM$11))),$AM$11)</f>
        <v>0.616328907197222</v>
      </c>
      <c r="AR89" s="17" t="n">
        <f aca="false">SUMPRODUCT((B24:B31&lt;=$B$6)*(C24:C31*AM89+D24:D31*AO89*$B$8*AQ89)/(1+AL89/100)^B24:B31)+C32*AM89*AP89/(1+AL89/100)^$B$6</f>
        <v>9614786.32649352</v>
      </c>
      <c r="AS89" s="17" t="n">
        <f aca="false">SUMPRODUCT((K24:K26&lt;=$B$6)*(L24:L26*AN89+M24:M26*AO89*$B$8*AQ89)/(1+AL89/100)^K24:K26)+L27*AN89*AP89/(1+AL89/100)^$B$6</f>
        <v>8689112.58912379</v>
      </c>
      <c r="AT89" s="17" t="n">
        <f aca="false">AS89-AR89</f>
        <v>-925673.737369729</v>
      </c>
      <c r="AU89" s="17" t="n">
        <f aca="true">RAND()</f>
        <v>0.133533021168123</v>
      </c>
      <c r="AV89" s="17" t="n">
        <f aca="true">RAND()</f>
        <v>0.774006953342764</v>
      </c>
      <c r="AW89" s="17" t="n">
        <f aca="true">RAND()</f>
        <v>0.729981623740743</v>
      </c>
      <c r="AX89" s="17" t="n">
        <f aca="true">RAND()</f>
        <v>0.553153551612951</v>
      </c>
      <c r="AY89" s="17" t="n">
        <f aca="true">RAND()</f>
        <v>0.559374354378782</v>
      </c>
      <c r="AZ89" s="17" t="n">
        <f aca="true">RAND()</f>
        <v>0.408424398075873</v>
      </c>
    </row>
    <row r="90" customFormat="false" ht="15" hidden="false" customHeight="false" outlineLevel="0" collapsed="false">
      <c r="AK90" s="0" t="n">
        <v>77</v>
      </c>
      <c r="AL90" s="0" t="n">
        <f aca="false">IFERROR(IF(AU90&lt;($AM$6-$AL$6)/($AN$6-$AL$6),$AL$6+SQRT(AU90*($AN$6-$AL$6)*($AM$6-$AL$6)),$AN$6-SQRT((1-AU90)*($AN$6-$AL$6)*($AN$6-$AM$6))),$AM$6)</f>
        <v>2.88692671728946</v>
      </c>
      <c r="AM90" s="0" t="n">
        <f aca="false">IFERROR(IF(AV90&lt;($AM$7-$AL$7)/($AN$7-$AL$7),$AL$7+SQRT(AV90*($AN$7-$AL$7)*($AM$7-$AL$7)),$AN$7-SQRT((1-AV90)*($AN$7-$AL$7)*($AN$7-$AM$7))),$AM$7)</f>
        <v>1.09574270515526</v>
      </c>
      <c r="AN90" s="0" t="n">
        <f aca="false">IFERROR(IF(AW90&lt;($AM$8-$AL$8)/($AN$8-$AL$8),$AL$8+SQRT(AW90*($AN$8-$AL$8)*($AM$8-$AL$8)),$AN$8-SQRT((1-AW90)*($AN$8-$AL$8)*($AN$8-$AM$8))),$AM$8)</f>
        <v>0.923476256167859</v>
      </c>
      <c r="AO90" s="0" t="n">
        <f aca="false">IFERROR(IF(AX90&lt;($AM$9-$AL$9)/($AN$9-$AL$9),$AL$9+SQRT(AX90*($AN$9-$AL$9)*($AM$9-$AL$9)),$AN$9-SQRT((1-AX90)*($AN$9-$AL$9)*($AN$9-$AM$9))),$AM$9)</f>
        <v>1.6165113643742</v>
      </c>
      <c r="AP90" s="0" t="n">
        <f aca="false">IFERROR(IF(AY90&lt;($AM$10-$AL$10)/($AN$10-$AL$10),$AL$10+SQRT(AY90*($AN$10-$AL$10)*($AM$10-$AL$10)),$AN$10-SQRT((1-AY90)*($AN$10-$AL$10)*($AN$10-$AM$10))),$AM$10)</f>
        <v>0.858600241724603</v>
      </c>
      <c r="AQ90" s="0" t="n">
        <f aca="false">IFERROR(IF(AZ90&lt;($AM$11-$AL$11)/($AN$11-$AL$11),$AL$11+SQRT(AZ90*($AN$11-$AL$11)*($AM$11-$AL$11)),$AN$11-SQRT((1-AZ90)*($AN$11-$AL$11)*($AN$11-$AM$11))),$AM$11)</f>
        <v>0.607440967117113</v>
      </c>
      <c r="AR90" s="0" t="n">
        <f aca="false">SUMPRODUCT((B24:B31&lt;=$B$6)*(C24:C31*AM90+D24:D31*AO90*$B$8*AQ90)/(1+AL90/100)^B24:B31)+C32*AM90*AP90/(1+AL90/100)^$B$6</f>
        <v>9701640.88936925</v>
      </c>
      <c r="AS90" s="0" t="n">
        <f aca="false">SUMPRODUCT((K24:K26&lt;=$B$6)*(L24:L26*AN90+M24:M26*AO90*$B$8*AQ90)/(1+AL90/100)^K24:K26)+L27*AN90*AP90/(1+AL90/100)^$B$6</f>
        <v>7523112.02071889</v>
      </c>
      <c r="AT90" s="0" t="n">
        <f aca="false">AS90-AR90</f>
        <v>-2178528.86865036</v>
      </c>
      <c r="AU90" s="0" t="n">
        <f aca="true">RAND()</f>
        <v>0.15732780036837</v>
      </c>
      <c r="AV90" s="0" t="n">
        <f aca="true">RAND()</f>
        <v>0.788486106552744</v>
      </c>
      <c r="AW90" s="0" t="n">
        <f aca="true">RAND()</f>
        <v>0.169404287080341</v>
      </c>
      <c r="AX90" s="0" t="n">
        <f aca="true">RAND()</f>
        <v>0.901957644230576</v>
      </c>
      <c r="AY90" s="0" t="n">
        <f aca="true">RAND()</f>
        <v>0.514376533459775</v>
      </c>
      <c r="AZ90" s="0" t="n">
        <f aca="true">RAND()</f>
        <v>0.385795707191453</v>
      </c>
    </row>
    <row r="91" customFormat="false" ht="15" hidden="false" customHeight="false" outlineLevel="0" collapsed="false">
      <c r="AK91" s="0" t="n">
        <v>78</v>
      </c>
      <c r="AL91" s="0" t="n">
        <f aca="false">IFERROR(IF(AU91&lt;($AM$6-$AL$6)/($AN$6-$AL$6),$AL$6+SQRT(AU91*($AN$6-$AL$6)*($AM$6-$AL$6)),$AN$6-SQRT((1-AU91)*($AN$6-$AL$6)*($AN$6-$AM$6))),$AM$6)</f>
        <v>3.99083074749489</v>
      </c>
      <c r="AM91" s="0" t="n">
        <f aca="false">IFERROR(IF(AV91&lt;($AM$7-$AL$7)/($AN$7-$AL$7),$AL$7+SQRT(AV91*($AN$7-$AL$7)*($AM$7-$AL$7)),$AN$7-SQRT((1-AV91)*($AN$7-$AL$7)*($AN$7-$AM$7))),$AM$7)</f>
        <v>0.941449272592109</v>
      </c>
      <c r="AN91" s="0" t="n">
        <f aca="false">IFERROR(IF(AW91&lt;($AM$8-$AL$8)/($AN$8-$AL$8),$AL$8+SQRT(AW91*($AN$8-$AL$8)*($AM$8-$AL$8)),$AN$8-SQRT((1-AW91)*($AN$8-$AL$8)*($AN$8-$AM$8))),$AM$8)</f>
        <v>0.857343747410643</v>
      </c>
      <c r="AO91" s="0" t="n">
        <f aca="false">IFERROR(IF(AX91&lt;($AM$9-$AL$9)/($AN$9-$AL$9),$AL$9+SQRT(AX91*($AN$9-$AL$9)*($AM$9-$AL$9)),$AN$9-SQRT((1-AX91)*($AN$9-$AL$9)*($AN$9-$AM$9))),$AM$9)</f>
        <v>1.6564032140534</v>
      </c>
      <c r="AP91" s="0" t="n">
        <f aca="false">IFERROR(IF(AY91&lt;($AM$10-$AL$10)/($AN$10-$AL$10),$AL$10+SQRT(AY91*($AN$10-$AL$10)*($AM$10-$AL$10)),$AN$10-SQRT((1-AY91)*($AN$10-$AL$10)*($AN$10-$AM$10))),$AM$10)</f>
        <v>0.973562436727246</v>
      </c>
      <c r="AQ91" s="0" t="n">
        <f aca="false">IFERROR(IF(AZ91&lt;($AM$11-$AL$11)/($AN$11-$AL$11),$AL$11+SQRT(AZ91*($AN$11-$AL$11)*($AM$11-$AL$11)),$AN$11-SQRT((1-AZ91)*($AN$11-$AL$11)*($AN$11-$AM$11))),$AM$11)</f>
        <v>0.905992667563064</v>
      </c>
      <c r="AR91" s="0" t="n">
        <f aca="false">SUMPRODUCT((B24:B31&lt;=$B$6)*(C24:C31*AM91+D24:D31*AO91*$B$8*AQ91)/(1+AL91/100)^B24:B31)+C32*AM91*AP91/(1+AL91/100)^$B$6</f>
        <v>7997280.09494221</v>
      </c>
      <c r="AS91" s="0" t="n">
        <f aca="false">SUMPRODUCT((K24:K26&lt;=$B$6)*(L24:L26*AN91+M24:M26*AO91*$B$8*AQ91)/(1+AL91/100)^K24:K26)+L27*AN91*AP91/(1+AL91/100)^$B$6</f>
        <v>7060396.77539334</v>
      </c>
      <c r="AT91" s="0" t="n">
        <f aca="false">AS91-AR91</f>
        <v>-936883.319548873</v>
      </c>
      <c r="AU91" s="0" t="n">
        <f aca="true">RAND()</f>
        <v>0.547245020488891</v>
      </c>
      <c r="AV91" s="0" t="n">
        <f aca="true">RAND()</f>
        <v>0.222309963520408</v>
      </c>
      <c r="AW91" s="0" t="n">
        <f aca="true">RAND()</f>
        <v>0.0365367263010618</v>
      </c>
      <c r="AX91" s="0" t="n">
        <f aca="true">RAND()</f>
        <v>0.921294165791442</v>
      </c>
      <c r="AY91" s="0" t="n">
        <f aca="true">RAND()</f>
        <v>0.897045525916189</v>
      </c>
      <c r="AZ91" s="0" t="n">
        <f aca="true">RAND()</f>
        <v>0.963929067135067</v>
      </c>
    </row>
    <row r="92" customFormat="false" ht="17.35" hidden="false" customHeight="false" outlineLevel="0" collapsed="false">
      <c r="A92" s="4" t="s">
        <v>144</v>
      </c>
      <c r="AK92" s="0" t="n">
        <v>79</v>
      </c>
      <c r="AL92" s="17" t="n">
        <f aca="false">IFERROR(IF(AU92&lt;($AM$6-$AL$6)/($AN$6-$AL$6),$AL$6+SQRT(AU92*($AN$6-$AL$6)*($AM$6-$AL$6)),$AN$6-SQRT((1-AU92)*($AN$6-$AL$6)*($AN$6-$AM$6))),$AM$6)</f>
        <v>5.58992727233382</v>
      </c>
      <c r="AM92" s="17" t="n">
        <f aca="false">IFERROR(IF(AV92&lt;($AM$7-$AL$7)/($AN$7-$AL$7),$AL$7+SQRT(AV92*($AN$7-$AL$7)*($AM$7-$AL$7)),$AN$7-SQRT((1-AV92)*($AN$7-$AL$7)*($AN$7-$AM$7))),$AM$7)</f>
        <v>1.08539643062028</v>
      </c>
      <c r="AN92" s="17" t="n">
        <f aca="false">IFERROR(IF(AW92&lt;($AM$8-$AL$8)/($AN$8-$AL$8),$AL$8+SQRT(AW92*($AN$8-$AL$8)*($AM$8-$AL$8)),$AN$8-SQRT((1-AW92)*($AN$8-$AL$8)*($AN$8-$AM$8))),$AM$8)</f>
        <v>1.03720730983134</v>
      </c>
      <c r="AO92" s="17" t="n">
        <f aca="false">IFERROR(IF(AX92&lt;($AM$9-$AL$9)/($AN$9-$AL$9),$AL$9+SQRT(AX92*($AN$9-$AL$9)*($AM$9-$AL$9)),$AN$9-SQRT((1-AX92)*($AN$9-$AL$9)*($AN$9-$AM$9))),$AM$9)</f>
        <v>0.886262496185859</v>
      </c>
      <c r="AP92" s="17" t="n">
        <f aca="false">IFERROR(IF(AY92&lt;($AM$10-$AL$10)/($AN$10-$AL$10),$AL$10+SQRT(AY92*($AN$10-$AL$10)*($AM$10-$AL$10)),$AN$10-SQRT((1-AY92)*($AN$10-$AL$10)*($AN$10-$AM$10))),$AM$10)</f>
        <v>0.881742938309228</v>
      </c>
      <c r="AQ92" s="17" t="n">
        <f aca="false">IFERROR(IF(AZ92&lt;($AM$11-$AL$11)/($AN$11-$AL$11),$AL$11+SQRT(AZ92*($AN$11-$AL$11)*($AM$11-$AL$11)),$AN$11-SQRT((1-AZ92)*($AN$11-$AL$11)*($AN$11-$AM$11))),$AM$11)</f>
        <v>0.660333387748515</v>
      </c>
      <c r="AR92" s="17" t="n">
        <f aca="false">SUMPRODUCT((B24:B31&lt;=$B$6)*(C24:C31*AM92+D24:D31*AO92*$B$8*AQ92)/(1+AL92/100)^B24:B31)+C32*AM92*AP92/(1+AL92/100)^$B$6</f>
        <v>8279093.82144539</v>
      </c>
      <c r="AS92" s="17" t="n">
        <f aca="false">SUMPRODUCT((K24:K26&lt;=$B$6)*(L24:L26*AN92+M24:M26*AO92*$B$8*AQ92)/(1+AL92/100)^K24:K26)+L27*AN92*AP92/(1+AL92/100)^$B$6</f>
        <v>8600532.44172271</v>
      </c>
      <c r="AT92" s="17" t="n">
        <f aca="false">AS92-AR92</f>
        <v>321438.620277318</v>
      </c>
      <c r="AU92" s="17" t="n">
        <f aca="true">RAND()</f>
        <v>0.900584745134604</v>
      </c>
      <c r="AV92" s="17" t="n">
        <f aca="true">RAND()</f>
        <v>0.759161466199615</v>
      </c>
      <c r="AW92" s="17" t="n">
        <f aca="true">RAND()</f>
        <v>0.597504631206979</v>
      </c>
      <c r="AX92" s="17" t="n">
        <f aca="true">RAND()</f>
        <v>0.198931621279641</v>
      </c>
      <c r="AY92" s="17" t="n">
        <f aca="true">RAND()</f>
        <v>0.582910683795852</v>
      </c>
      <c r="AZ92" s="17" t="n">
        <f aca="true">RAND()</f>
        <v>0.529088132741221</v>
      </c>
    </row>
    <row r="93" customFormat="false" ht="23.85" hidden="false" customHeight="false" outlineLevel="0" collapsed="false">
      <c r="A93" s="6" t="s">
        <v>86</v>
      </c>
      <c r="B93" s="6" t="s">
        <v>145</v>
      </c>
      <c r="C93" s="6" t="s">
        <v>146</v>
      </c>
      <c r="D93" s="6" t="s">
        <v>147</v>
      </c>
      <c r="E93" s="6" t="s">
        <v>148</v>
      </c>
      <c r="F93" s="6" t="s">
        <v>149</v>
      </c>
      <c r="G93" s="6" t="s">
        <v>150</v>
      </c>
      <c r="H93" s="6" t="s">
        <v>151</v>
      </c>
      <c r="I93" s="6" t="s">
        <v>152</v>
      </c>
      <c r="J93" s="6" t="s">
        <v>153</v>
      </c>
      <c r="M93" s="17" t="s">
        <v>154</v>
      </c>
      <c r="N93" s="17" t="s">
        <v>155</v>
      </c>
      <c r="AK93" s="0" t="n">
        <v>80</v>
      </c>
      <c r="AL93" s="17" t="n">
        <f aca="false">IFERROR(IF(AU93&lt;($AM$6-$AL$6)/($AN$6-$AL$6),$AL$6+SQRT(AU93*($AN$6-$AL$6)*($AM$6-$AL$6)),$AN$6-SQRT((1-AU93)*($AN$6-$AL$6)*($AN$6-$AM$6))),$AM$6)</f>
        <v>3.89627240762971</v>
      </c>
      <c r="AM93" s="17" t="n">
        <f aca="false">IFERROR(IF(AV93&lt;($AM$7-$AL$7)/($AN$7-$AL$7),$AL$7+SQRT(AV93*($AN$7-$AL$7)*($AM$7-$AL$7)),$AN$7-SQRT((1-AV93)*($AN$7-$AL$7)*($AN$7-$AM$7))),$AM$7)</f>
        <v>0.9456092895197</v>
      </c>
      <c r="AN93" s="17" t="n">
        <f aca="false">IFERROR(IF(AW93&lt;($AM$8-$AL$8)/($AN$8-$AL$8),$AL$8+SQRT(AW93*($AN$8-$AL$8)*($AM$8-$AL$8)),$AN$8-SQRT((1-AW93)*($AN$8-$AL$8)*($AN$8-$AM$8))),$AM$8)</f>
        <v>0.945239763596292</v>
      </c>
      <c r="AO93" s="17" t="n">
        <f aca="false">IFERROR(IF(AX93&lt;($AM$9-$AL$9)/($AN$9-$AL$9),$AL$9+SQRT(AX93*($AN$9-$AL$9)*($AM$9-$AL$9)),$AN$9-SQRT((1-AX93)*($AN$9-$AL$9)*($AN$9-$AM$9))),$AM$9)</f>
        <v>0.925139142249071</v>
      </c>
      <c r="AP93" s="17" t="n">
        <f aca="false">IFERROR(IF(AY93&lt;($AM$10-$AL$10)/($AN$10-$AL$10),$AL$10+SQRT(AY93*($AN$10-$AL$10)*($AM$10-$AL$10)),$AN$10-SQRT((1-AY93)*($AN$10-$AL$10)*($AN$10-$AM$10))),$AM$10)</f>
        <v>0.793483566073465</v>
      </c>
      <c r="AQ93" s="17" t="n">
        <f aca="false">IFERROR(IF(AZ93&lt;($AM$11-$AL$11)/($AN$11-$AL$11),$AL$11+SQRT(AZ93*($AN$11-$AL$11)*($AM$11-$AL$11)),$AN$11-SQRT((1-AZ93)*($AN$11-$AL$11)*($AN$11-$AM$11))),$AM$11)</f>
        <v>0.610012266198</v>
      </c>
      <c r="AR93" s="17" t="n">
        <f aca="false">SUMPRODUCT((B24:B31&lt;=$B$6)*(C24:C31*AM93+D24:D31*AO93*$B$8*AQ93)/(1+AL93/100)^B24:B31)+C32*AM93*AP93/(1+AL93/100)^$B$6</f>
        <v>7830742.88711461</v>
      </c>
      <c r="AS93" s="17" t="n">
        <f aca="false">SUMPRODUCT((K24:K26&lt;=$B$6)*(L24:L26*AN93+M24:M26*AO93*$B$8*AQ93)/(1+AL93/100)^K24:K26)+L27*AN93*AP93/(1+AL93/100)^$B$6</f>
        <v>7786879.06537051</v>
      </c>
      <c r="AT93" s="17" t="n">
        <f aca="false">AS93-AR93</f>
        <v>-43863.8217440937</v>
      </c>
      <c r="AU93" s="17" t="n">
        <f aca="true">RAND()</f>
        <v>0.518343751617968</v>
      </c>
      <c r="AV93" s="17" t="n">
        <f aca="true">RAND()</f>
        <v>0.235578502160354</v>
      </c>
      <c r="AW93" s="17" t="n">
        <f aca="true">RAND()</f>
        <v>0.234384321438964</v>
      </c>
      <c r="AX93" s="17" t="n">
        <f aca="true">RAND()</f>
        <v>0.240991053696368</v>
      </c>
      <c r="AY93" s="17" t="n">
        <f aca="true">RAND()</f>
        <v>0.344530414220791</v>
      </c>
      <c r="AZ93" s="17" t="n">
        <f aca="true">RAND()</f>
        <v>0.39227593956416</v>
      </c>
    </row>
    <row r="94" customFormat="false" ht="15" hidden="false" customHeight="false" outlineLevel="0" collapsed="false">
      <c r="A94" s="0" t="n">
        <v>0</v>
      </c>
      <c r="B94" s="0" t="n">
        <f aca="false">$B$7+A94</f>
        <v>2027</v>
      </c>
      <c r="C94" s="14" t="n">
        <f aca="false">IF(A94&gt;$B$6,0,SUMIF(B24:B31,A94,E24:E31)+IF(A94=$B$6,E32,0))</f>
        <v>5306576.53</v>
      </c>
      <c r="D94" s="14" t="n">
        <f aca="false">IF(A94&gt;$B$6,0,SUMIF(B24:B31,A94,F24:F31))</f>
        <v>0</v>
      </c>
      <c r="E94" s="14" t="n">
        <f aca="false">IF(A94&gt;$B$6,0,SUMIF(K24:K26,A94,N24:N26)+IF(A94=$B$6,N27,0))</f>
        <v>8410244.97</v>
      </c>
      <c r="F94" s="14" t="n">
        <f aca="false">IF(A94&gt;$B$6,0,SUMIF(K24:K26,A94,O24:O26))</f>
        <v>0</v>
      </c>
      <c r="G94" s="14" t="n">
        <f aca="false">IF(A94&gt;$B$6,0,SUMIF(B24:B31,A94,G24:G31)+IF(A94=$B$6,G32,0))</f>
        <v>5306576.53</v>
      </c>
      <c r="H94" s="14" t="n">
        <f aca="false">IF(A94&gt;$B$6,0,SUMIF(K24:K26,A94,P24:P26)+IF(A94=$B$6,P27,0))</f>
        <v>8410244.97</v>
      </c>
      <c r="I94" s="17" t="n">
        <f aca="false">IF(A94&gt;$B$6,0,SUMIF(B24:B31,A94,D24:D31)*$B$10)</f>
        <v>0</v>
      </c>
      <c r="J94" s="17" t="n">
        <f aca="false">IF(A94&gt;$B$6,0,SUMIF(K24:K26,A94,M24:M26)*$B$10)</f>
        <v>0</v>
      </c>
      <c r="M94" s="14" t="n">
        <f aca="false">C94+D94</f>
        <v>5306576.53</v>
      </c>
      <c r="N94" s="14" t="n">
        <f aca="false">E94+F94</f>
        <v>8410244.97</v>
      </c>
      <c r="AK94" s="0" t="n">
        <v>81</v>
      </c>
      <c r="AL94" s="17" t="n">
        <f aca="false">IFERROR(IF(AU94&lt;($AM$6-$AL$6)/($AN$6-$AL$6),$AL$6+SQRT(AU94*($AN$6-$AL$6)*($AM$6-$AL$6)),$AN$6-SQRT((1-AU94)*($AN$6-$AL$6)*($AN$6-$AM$6))),$AM$6)</f>
        <v>3.16791903729738</v>
      </c>
      <c r="AM94" s="17" t="n">
        <f aca="false">IFERROR(IF(AV94&lt;($AM$7-$AL$7)/($AN$7-$AL$7),$AL$7+SQRT(AV94*($AN$7-$AL$7)*($AM$7-$AL$7)),$AN$7-SQRT((1-AV94)*($AN$7-$AL$7)*($AN$7-$AM$7))),$AM$7)</f>
        <v>1.02673961461719</v>
      </c>
      <c r="AN94" s="17" t="n">
        <f aca="false">IFERROR(IF(AW94&lt;($AM$8-$AL$8)/($AN$8-$AL$8),$AL$8+SQRT(AW94*($AN$8-$AL$8)*($AM$8-$AL$8)),$AN$8-SQRT((1-AW94)*($AN$8-$AL$8)*($AN$8-$AM$8))),$AM$8)</f>
        <v>1.06753622114387</v>
      </c>
      <c r="AO94" s="17" t="n">
        <f aca="false">IFERROR(IF(AX94&lt;($AM$9-$AL$9)/($AN$9-$AL$9),$AL$9+SQRT(AX94*($AN$9-$AL$9)*($AM$9-$AL$9)),$AN$9-SQRT((1-AX94)*($AN$9-$AL$9)*($AN$9-$AM$9))),$AM$9)</f>
        <v>0.954426748323196</v>
      </c>
      <c r="AP94" s="17" t="n">
        <f aca="false">IFERROR(IF(AY94&lt;($AM$10-$AL$10)/($AN$10-$AL$10),$AL$10+SQRT(AY94*($AN$10-$AL$10)*($AM$10-$AL$10)),$AN$10-SQRT((1-AY94)*($AN$10-$AL$10)*($AN$10-$AM$10))),$AM$10)</f>
        <v>0.83260717241833</v>
      </c>
      <c r="AQ94" s="17" t="n">
        <f aca="false">IFERROR(IF(AZ94&lt;($AM$11-$AL$11)/($AN$11-$AL$11),$AL$11+SQRT(AZ94*($AN$11-$AL$11)*($AM$11-$AL$11)),$AN$11-SQRT((1-AZ94)*($AN$11-$AL$11)*($AN$11-$AM$11))),$AM$11)</f>
        <v>0.648099716059498</v>
      </c>
      <c r="AR94" s="17" t="n">
        <f aca="false">SUMPRODUCT((B24:B31&lt;=$B$6)*(C24:C31*AM94+D24:D31*AO94*$B$8*AQ94)/(1+AL94/100)^B24:B31)+C32*AM94*AP94/(1+AL94/100)^$B$6</f>
        <v>8849830.57275227</v>
      </c>
      <c r="AS94" s="17" t="n">
        <f aca="false">SUMPRODUCT((K24:K26&lt;=$B$6)*(L24:L26*AN94+M24:M26*AO94*$B$8*AQ94)/(1+AL94/100)^K24:K26)+L27*AN94*AP94/(1+AL94/100)^$B$6</f>
        <v>8692628.95146607</v>
      </c>
      <c r="AT94" s="17" t="n">
        <f aca="false">AS94-AR94</f>
        <v>-157201.621286204</v>
      </c>
      <c r="AU94" s="17" t="n">
        <f aca="true">RAND()</f>
        <v>0.265757774764606</v>
      </c>
      <c r="AV94" s="17" t="n">
        <f aca="true">RAND()</f>
        <v>0.556931558388602</v>
      </c>
      <c r="AW94" s="17" t="n">
        <f aca="true">RAND()</f>
        <v>0.704061950271483</v>
      </c>
      <c r="AX94" s="17" t="n">
        <f aca="true">RAND()</f>
        <v>0.275338226122124</v>
      </c>
      <c r="AY94" s="17" t="n">
        <f aca="true">RAND()</f>
        <v>0.442510124576468</v>
      </c>
      <c r="AZ94" s="17" t="n">
        <f aca="true">RAND()</f>
        <v>0.494585356411034</v>
      </c>
    </row>
    <row r="95" customFormat="false" ht="15" hidden="false" customHeight="false" outlineLevel="0" collapsed="false">
      <c r="A95" s="0" t="n">
        <v>1</v>
      </c>
      <c r="B95" s="0" t="n">
        <f aca="false">$B$7+A95</f>
        <v>2028</v>
      </c>
      <c r="C95" s="14" t="n">
        <f aca="false">IF(A95&gt;$B$6,0,SUMIF(B24:B31,A95,E24:E31)+IF(A95=$B$6,E32,0))</f>
        <v>0</v>
      </c>
      <c r="D95" s="14" t="n">
        <f aca="false">IF(A95&gt;$B$6,0,SUMIF(B24:B31,A95,F24:F31))</f>
        <v>0</v>
      </c>
      <c r="E95" s="14" t="n">
        <f aca="false">IF(A95&gt;$B$6,0,SUMIF(K24:K26,A95,N24:N26)+IF(A95=$B$6,N27,0))</f>
        <v>0</v>
      </c>
      <c r="F95" s="14" t="n">
        <f aca="false">IF(A95&gt;$B$6,0,SUMIF(K24:K26,A95,O24:O26))</f>
        <v>0</v>
      </c>
      <c r="G95" s="14" t="n">
        <f aca="false">G94+IF(A95&gt;$B$6,0,SUMIF(B24:B31,A95,G24:G31)+IF(A95=$B$6,G32,0))</f>
        <v>5306576.53</v>
      </c>
      <c r="H95" s="14" t="n">
        <f aca="false">H94+IF(A95&gt;$B$6,0,SUMIF(K24:K26,A95,P24:P26)+IF(A95=$B$6,P27,0))</f>
        <v>8410244.97</v>
      </c>
      <c r="I95" s="17" t="n">
        <f aca="false">IF(A95&gt;$B$6,0,SUMIF(B24:B31,A95,D24:D31)*$B$10)</f>
        <v>0</v>
      </c>
      <c r="J95" s="17" t="n">
        <f aca="false">IF(A95&gt;$B$6,0,SUMIF(K24:K26,A95,M24:M26)*$B$10)</f>
        <v>0</v>
      </c>
      <c r="M95" s="14" t="n">
        <f aca="false">C95+D95</f>
        <v>0</v>
      </c>
      <c r="N95" s="14" t="n">
        <f aca="false">E95+F95</f>
        <v>0</v>
      </c>
      <c r="AK95" s="0" t="n">
        <v>82</v>
      </c>
      <c r="AL95" s="17" t="n">
        <f aca="false">IFERROR(IF(AU95&lt;($AM$6-$AL$6)/($AN$6-$AL$6),$AL$6+SQRT(AU95*($AN$6-$AL$6)*($AM$6-$AL$6)),$AN$6-SQRT((1-AU95)*($AN$6-$AL$6)*($AN$6-$AM$6))),$AM$6)</f>
        <v>4.89721366764285</v>
      </c>
      <c r="AM95" s="17" t="n">
        <f aca="false">IFERROR(IF(AV95&lt;($AM$7-$AL$7)/($AN$7-$AL$7),$AL$7+SQRT(AV95*($AN$7-$AL$7)*($AM$7-$AL$7)),$AN$7-SQRT((1-AV95)*($AN$7-$AL$7)*($AN$7-$AM$7))),$AM$7)</f>
        <v>1.17499160088024</v>
      </c>
      <c r="AN95" s="17" t="n">
        <f aca="false">IFERROR(IF(AW95&lt;($AM$8-$AL$8)/($AN$8-$AL$8),$AL$8+SQRT(AW95*($AN$8-$AL$8)*($AM$8-$AL$8)),$AN$8-SQRT((1-AW95)*($AN$8-$AL$8)*($AN$8-$AM$8))),$AM$8)</f>
        <v>0.892223425142078</v>
      </c>
      <c r="AO95" s="17" t="n">
        <f aca="false">IFERROR(IF(AX95&lt;($AM$9-$AL$9)/($AN$9-$AL$9),$AL$9+SQRT(AX95*($AN$9-$AL$9)*($AM$9-$AL$9)),$AN$9-SQRT((1-AX95)*($AN$9-$AL$9)*($AN$9-$AM$9))),$AM$9)</f>
        <v>1.31193611679522</v>
      </c>
      <c r="AP95" s="17" t="n">
        <f aca="false">IFERROR(IF(AY95&lt;($AM$10-$AL$10)/($AN$10-$AL$10),$AL$10+SQRT(AY95*($AN$10-$AL$10)*($AM$10-$AL$10)),$AN$10-SQRT((1-AY95)*($AN$10-$AL$10)*($AN$10-$AM$10))),$AM$10)</f>
        <v>0.931530698197986</v>
      </c>
      <c r="AQ95" s="17" t="n">
        <f aca="false">IFERROR(IF(AZ95&lt;($AM$11-$AL$11)/($AN$11-$AL$11),$AL$11+SQRT(AZ95*($AN$11-$AL$11)*($AM$11-$AL$11)),$AN$11-SQRT((1-AZ95)*($AN$11-$AL$11)*($AN$11-$AM$11))),$AM$11)</f>
        <v>0.534997737660754</v>
      </c>
      <c r="AR95" s="17" t="n">
        <f aca="false">SUMPRODUCT((B24:B31&lt;=$B$6)*(C24:C31*AM95+D24:D31*AO95*$B$8*AQ95)/(1+AL95/100)^B24:B31)+C32*AM95*AP95/(1+AL95/100)^$B$6</f>
        <v>9250213.17348878</v>
      </c>
      <c r="AS95" s="17" t="n">
        <f aca="false">SUMPRODUCT((K24:K26&lt;=$B$6)*(L24:L26*AN95+M24:M26*AO95*$B$8*AQ95)/(1+AL95/100)^K24:K26)+L27*AN95*AP95/(1+AL95/100)^$B$6</f>
        <v>7356064.40344244</v>
      </c>
      <c r="AT95" s="17" t="n">
        <f aca="false">AS95-AR95</f>
        <v>-1894148.77004634</v>
      </c>
      <c r="AU95" s="17" t="n">
        <f aca="true">RAND()</f>
        <v>0.778914482022598</v>
      </c>
      <c r="AV95" s="17" t="n">
        <f aca="true">RAND()</f>
        <v>0.94998880054659</v>
      </c>
      <c r="AW95" s="17" t="n">
        <f aca="true">RAND()</f>
        <v>0.0945017793881823</v>
      </c>
      <c r="AX95" s="17" t="n">
        <f aca="true">RAND()</f>
        <v>0.684378728419438</v>
      </c>
      <c r="AY95" s="17" t="n">
        <f aca="true">RAND()</f>
        <v>0.744874973948966</v>
      </c>
      <c r="AZ95" s="17" t="n">
        <f aca="true">RAND()</f>
        <v>0.225403823288459</v>
      </c>
    </row>
    <row r="96" customFormat="false" ht="15" hidden="false" customHeight="false" outlineLevel="0" collapsed="false">
      <c r="A96" s="0" t="n">
        <v>2</v>
      </c>
      <c r="B96" s="0" t="n">
        <f aca="false">$B$7+A96</f>
        <v>2029</v>
      </c>
      <c r="C96" s="14" t="n">
        <f aca="false">IF(A96&gt;$B$6,0,SUMIF(B24:B31,A96,E24:E31)+IF(A96=$B$6,E32,0))</f>
        <v>0</v>
      </c>
      <c r="D96" s="14" t="n">
        <f aca="false">IF(A96&gt;$B$6,0,SUMIF(B24:B31,A96,F24:F31))</f>
        <v>0</v>
      </c>
      <c r="E96" s="14" t="n">
        <f aca="false">IF(A96&gt;$B$6,0,SUMIF(K24:K26,A96,N24:N26)+IF(A96=$B$6,N27,0))</f>
        <v>0</v>
      </c>
      <c r="F96" s="14" t="n">
        <f aca="false">IF(A96&gt;$B$6,0,SUMIF(K24:K26,A96,O24:O26))</f>
        <v>0</v>
      </c>
      <c r="G96" s="14" t="n">
        <f aca="false">G95+IF(A96&gt;$B$6,0,SUMIF(B24:B31,A96,G24:G31)+IF(A96=$B$6,G32,0))</f>
        <v>5306576.53</v>
      </c>
      <c r="H96" s="14" t="n">
        <f aca="false">H95+IF(A96&gt;$B$6,0,SUMIF(K24:K26,A96,P24:P26)+IF(A96=$B$6,P27,0))</f>
        <v>8410244.97</v>
      </c>
      <c r="I96" s="17" t="n">
        <f aca="false">IF(A96&gt;$B$6,0,SUMIF(B24:B31,A96,D24:D31)*$B$10)</f>
        <v>0</v>
      </c>
      <c r="J96" s="17" t="n">
        <f aca="false">IF(A96&gt;$B$6,0,SUMIF(K24:K26,A96,M24:M26)*$B$10)</f>
        <v>0</v>
      </c>
      <c r="M96" s="14" t="n">
        <f aca="false">C96+D96</f>
        <v>0</v>
      </c>
      <c r="N96" s="14" t="n">
        <f aca="false">E96+F96</f>
        <v>0</v>
      </c>
      <c r="AK96" s="0" t="n">
        <v>83</v>
      </c>
      <c r="AL96" s="17" t="n">
        <f aca="false">IFERROR(IF(AU96&lt;($AM$6-$AL$6)/($AN$6-$AL$6),$AL$6+SQRT(AU96*($AN$6-$AL$6)*($AM$6-$AL$6)),$AN$6-SQRT((1-AU96)*($AN$6-$AL$6)*($AN$6-$AM$6))),$AM$6)</f>
        <v>3.92080940514923</v>
      </c>
      <c r="AM96" s="17" t="n">
        <f aca="false">IFERROR(IF(AV96&lt;($AM$7-$AL$7)/($AN$7-$AL$7),$AL$7+SQRT(AV96*($AN$7-$AL$7)*($AM$7-$AL$7)),$AN$7-SQRT((1-AV96)*($AN$7-$AL$7)*($AN$7-$AM$7))),$AM$7)</f>
        <v>1.14040181713723</v>
      </c>
      <c r="AN96" s="17" t="n">
        <f aca="false">IFERROR(IF(AW96&lt;($AM$8-$AL$8)/($AN$8-$AL$8),$AL$8+SQRT(AW96*($AN$8-$AL$8)*($AM$8-$AL$8)),$AN$8-SQRT((1-AW96)*($AN$8-$AL$8)*($AN$8-$AM$8))),$AM$8)</f>
        <v>0.960822056269025</v>
      </c>
      <c r="AO96" s="17" t="n">
        <f aca="false">IFERROR(IF(AX96&lt;($AM$9-$AL$9)/($AN$9-$AL$9),$AL$9+SQRT(AX96*($AN$9-$AL$9)*($AM$9-$AL$9)),$AN$9-SQRT((1-AX96)*($AN$9-$AL$9)*($AN$9-$AM$9))),$AM$9)</f>
        <v>0.843394493852876</v>
      </c>
      <c r="AP96" s="17" t="n">
        <f aca="false">IFERROR(IF(AY96&lt;($AM$10-$AL$10)/($AN$10-$AL$10),$AL$10+SQRT(AY96*($AN$10-$AL$10)*($AM$10-$AL$10)),$AN$10-SQRT((1-AY96)*($AN$10-$AL$10)*($AN$10-$AM$10))),$AM$10)</f>
        <v>0.983665269548974</v>
      </c>
      <c r="AQ96" s="17" t="n">
        <f aca="false">IFERROR(IF(AZ96&lt;($AM$11-$AL$11)/($AN$11-$AL$11),$AL$11+SQRT(AZ96*($AN$11-$AL$11)*($AM$11-$AL$11)),$AN$11-SQRT((1-AZ96)*($AN$11-$AL$11)*($AN$11-$AM$11))),$AM$11)</f>
        <v>0.51907469863654</v>
      </c>
      <c r="AR96" s="17" t="n">
        <f aca="false">SUMPRODUCT((B24:B31&lt;=$B$6)*(C24:C31*AM96+D24:D31*AO96*$B$8*AQ96)/(1+AL96/100)^B24:B31)+C32*AM96*AP96/(1+AL96/100)^$B$6</f>
        <v>9345451.66908768</v>
      </c>
      <c r="AS96" s="17" t="n">
        <f aca="false">SUMPRODUCT((K24:K26&lt;=$B$6)*(L24:L26*AN96+M24:M26*AO96*$B$8*AQ96)/(1+AL96/100)^K24:K26)+L27*AN96*AP96/(1+AL96/100)^$B$6</f>
        <v>7782909.31840523</v>
      </c>
      <c r="AT96" s="17" t="n">
        <f aca="false">AS96-AR96</f>
        <v>-1562542.35068245</v>
      </c>
      <c r="AU96" s="17" t="n">
        <f aca="true">RAND()</f>
        <v>0.525929264029128</v>
      </c>
      <c r="AV96" s="17" t="n">
        <f aca="true">RAND()</f>
        <v>0.893228785006033</v>
      </c>
      <c r="AW96" s="17" t="n">
        <f aca="true">RAND()</f>
        <v>0.287374819806637</v>
      </c>
      <c r="AX96" s="17" t="n">
        <f aca="true">RAND()</f>
        <v>0.157226371211297</v>
      </c>
      <c r="AY96" s="17" t="n">
        <f aca="true">RAND()</f>
        <v>0.935728371871525</v>
      </c>
      <c r="AZ96" s="17" t="n">
        <f aca="true">RAND()</f>
        <v>0.195892749317105</v>
      </c>
    </row>
    <row r="97" customFormat="false" ht="15" hidden="false" customHeight="false" outlineLevel="0" collapsed="false">
      <c r="A97" s="0" t="n">
        <v>3</v>
      </c>
      <c r="B97" s="0" t="n">
        <f aca="false">$B$7+A97</f>
        <v>2030</v>
      </c>
      <c r="C97" s="14" t="n">
        <f aca="false">IF(A97&gt;$B$6,0,SUMIF(B24:B31,A97,E24:E31)+IF(A97=$B$6,E32,0))</f>
        <v>0</v>
      </c>
      <c r="D97" s="14" t="n">
        <f aca="false">IF(A97&gt;$B$6,0,SUMIF(B24:B31,A97,F24:F31))</f>
        <v>0</v>
      </c>
      <c r="E97" s="14" t="n">
        <f aca="false">IF(A97&gt;$B$6,0,SUMIF(K24:K26,A97,N24:N26)+IF(A97=$B$6,N27,0))</f>
        <v>0</v>
      </c>
      <c r="F97" s="14" t="n">
        <f aca="false">IF(A97&gt;$B$6,0,SUMIF(K24:K26,A97,O24:O26))</f>
        <v>0</v>
      </c>
      <c r="G97" s="14" t="n">
        <f aca="false">G96+IF(A97&gt;$B$6,0,SUMIF(B24:B31,A97,G24:G31)+IF(A97=$B$6,G32,0))</f>
        <v>5306576.53</v>
      </c>
      <c r="H97" s="14" t="n">
        <f aca="false">H96+IF(A97&gt;$B$6,0,SUMIF(K24:K26,A97,P24:P26)+IF(A97=$B$6,P27,0))</f>
        <v>8410244.97</v>
      </c>
      <c r="I97" s="17" t="n">
        <f aca="false">IF(A97&gt;$B$6,0,SUMIF(B24:B31,A97,D24:D31)*$B$10)</f>
        <v>0</v>
      </c>
      <c r="J97" s="17" t="n">
        <f aca="false">IF(A97&gt;$B$6,0,SUMIF(K24:K26,A97,M24:M26)*$B$10)</f>
        <v>0</v>
      </c>
      <c r="M97" s="14" t="n">
        <f aca="false">C97+D97</f>
        <v>0</v>
      </c>
      <c r="N97" s="14" t="n">
        <f aca="false">E97+F97</f>
        <v>0</v>
      </c>
      <c r="AK97" s="0" t="n">
        <v>84</v>
      </c>
      <c r="AL97" s="17" t="n">
        <f aca="false">IFERROR(IF(AU97&lt;($AM$6-$AL$6)/($AN$6-$AL$6),$AL$6+SQRT(AU97*($AN$6-$AL$6)*($AM$6-$AL$6)),$AN$6-SQRT((1-AU97)*($AN$6-$AL$6)*($AN$6-$AM$6))),$AM$6)</f>
        <v>4.08321998853047</v>
      </c>
      <c r="AM97" s="17" t="n">
        <f aca="false">IFERROR(IF(AV97&lt;($AM$7-$AL$7)/($AN$7-$AL$7),$AL$7+SQRT(AV97*($AN$7-$AL$7)*($AM$7-$AL$7)),$AN$7-SQRT((1-AV97)*($AN$7-$AL$7)*($AN$7-$AM$7))),$AM$7)</f>
        <v>1.03930020311911</v>
      </c>
      <c r="AN97" s="17" t="n">
        <f aca="false">IFERROR(IF(AW97&lt;($AM$8-$AL$8)/($AN$8-$AL$8),$AL$8+SQRT(AW97*($AN$8-$AL$8)*($AM$8-$AL$8)),$AN$8-SQRT((1-AW97)*($AN$8-$AL$8)*($AN$8-$AM$8))),$AM$8)</f>
        <v>0.882711308008456</v>
      </c>
      <c r="AO97" s="17" t="n">
        <f aca="false">IFERROR(IF(AX97&lt;($AM$9-$AL$9)/($AN$9-$AL$9),$AL$9+SQRT(AX97*($AN$9-$AL$9)*($AM$9-$AL$9)),$AN$9-SQRT((1-AX97)*($AN$9-$AL$9)*($AN$9-$AM$9))),$AM$9)</f>
        <v>1.12550321573208</v>
      </c>
      <c r="AP97" s="17" t="n">
        <f aca="false">IFERROR(IF(AY97&lt;($AM$10-$AL$10)/($AN$10-$AL$10),$AL$10+SQRT(AY97*($AN$10-$AL$10)*($AM$10-$AL$10)),$AN$10-SQRT((1-AY97)*($AN$10-$AL$10)*($AN$10-$AM$10))),$AM$10)</f>
        <v>0.769750535379948</v>
      </c>
      <c r="AQ97" s="17" t="n">
        <f aca="false">IFERROR(IF(AZ97&lt;($AM$11-$AL$11)/($AN$11-$AL$11),$AL$11+SQRT(AZ97*($AN$11-$AL$11)*($AM$11-$AL$11)),$AN$11-SQRT((1-AZ97)*($AN$11-$AL$11)*($AN$11-$AM$11))),$AM$11)</f>
        <v>0.35349689278166</v>
      </c>
      <c r="AR97" s="17" t="n">
        <f aca="false">SUMPRODUCT((B24:B31&lt;=$B$6)*(C24:C31*AM97+D24:D31*AO97*$B$8*AQ97)/(1+AL97/100)^B24:B31)+C32*AM97*AP97/(1+AL97/100)^$B$6</f>
        <v>8465796.42818585</v>
      </c>
      <c r="AS97" s="17" t="n">
        <f aca="false">SUMPRODUCT((K24:K26&lt;=$B$6)*(L24:L26*AN97+M24:M26*AO97*$B$8*AQ97)/(1+AL97/100)^K24:K26)+L27*AN97*AP97/(1+AL97/100)^$B$6</f>
        <v>7284935.80330901</v>
      </c>
      <c r="AT97" s="17" t="n">
        <f aca="false">AS97-AR97</f>
        <v>-1180860.62487683</v>
      </c>
      <c r="AU97" s="17" t="n">
        <f aca="true">RAND()</f>
        <v>0.574619718234591</v>
      </c>
      <c r="AV97" s="17" t="n">
        <f aca="true">RAND()</f>
        <v>0.6053830719498</v>
      </c>
      <c r="AW97" s="17" t="n">
        <f aca="true">RAND()</f>
        <v>0.0760128941385522</v>
      </c>
      <c r="AX97" s="17" t="n">
        <f aca="true">RAND()</f>
        <v>0.490170249536715</v>
      </c>
      <c r="AY97" s="17" t="n">
        <f aca="true">RAND()</f>
        <v>0.291061405351075</v>
      </c>
      <c r="AZ97" s="17" t="n">
        <f aca="true">RAND()</f>
        <v>0.0116812960705813</v>
      </c>
    </row>
    <row r="98" customFormat="false" ht="15" hidden="false" customHeight="false" outlineLevel="0" collapsed="false">
      <c r="A98" s="0" t="n">
        <v>4</v>
      </c>
      <c r="B98" s="0" t="n">
        <f aca="false">$B$7+A98</f>
        <v>2031</v>
      </c>
      <c r="C98" s="14" t="n">
        <f aca="false">IF(A98&gt;$B$6,0,SUMIF(B24:B31,A98,E24:E31)+IF(A98=$B$6,E32,0))</f>
        <v>482829.92</v>
      </c>
      <c r="D98" s="14" t="n">
        <f aca="false">IF(A98&gt;$B$6,0,SUMIF(B24:B31,A98,F24:F31))</f>
        <v>53048.28</v>
      </c>
      <c r="E98" s="14" t="n">
        <f aca="false">IF(A98&gt;$B$6,0,SUMIF(K24:K26,A98,N24:N26)+IF(A98=$B$6,N27,0))</f>
        <v>0</v>
      </c>
      <c r="F98" s="14" t="n">
        <f aca="false">IF(A98&gt;$B$6,0,SUMIF(K24:K26,A98,O24:O26))</f>
        <v>0</v>
      </c>
      <c r="G98" s="14" t="n">
        <f aca="false">G97+IF(A98&gt;$B$6,0,SUMIF(B24:B31,A98,G24:G31)+IF(A98=$B$6,G32,0))</f>
        <v>5782697.36996037</v>
      </c>
      <c r="H98" s="14" t="n">
        <f aca="false">H97+IF(A98&gt;$B$6,0,SUMIF(K24:K26,A98,P24:P26)+IF(A98=$B$6,P27,0))</f>
        <v>8410244.97</v>
      </c>
      <c r="I98" s="17" t="n">
        <f aca="false">IF(A98&gt;$B$6,0,SUMIF(B24:B31,A98,D24:D31)*$B$10)</f>
        <v>6</v>
      </c>
      <c r="J98" s="17" t="n">
        <f aca="false">IF(A98&gt;$B$6,0,SUMIF(K24:K26,A98,M24:M26)*$B$10)</f>
        <v>0</v>
      </c>
      <c r="M98" s="14" t="n">
        <f aca="false">C98+D98</f>
        <v>535878.2</v>
      </c>
      <c r="N98" s="14" t="n">
        <f aca="false">E98+F98</f>
        <v>0</v>
      </c>
      <c r="AK98" s="0" t="n">
        <v>85</v>
      </c>
      <c r="AL98" s="17" t="n">
        <f aca="false">IFERROR(IF(AU98&lt;($AM$6-$AL$6)/($AN$6-$AL$6),$AL$6+SQRT(AU98*($AN$6-$AL$6)*($AM$6-$AL$6)),$AN$6-SQRT((1-AU98)*($AN$6-$AL$6)*($AN$6-$AM$6))),$AM$6)</f>
        <v>2.43349460194982</v>
      </c>
      <c r="AM98" s="17" t="n">
        <f aca="false">IFERROR(IF(AV98&lt;($AM$7-$AL$7)/($AN$7-$AL$7),$AL$7+SQRT(AV98*($AN$7-$AL$7)*($AM$7-$AL$7)),$AN$7-SQRT((1-AV98)*($AN$7-$AL$7)*($AN$7-$AM$7))),$AM$7)</f>
        <v>0.932362512640708</v>
      </c>
      <c r="AN98" s="17" t="n">
        <f aca="false">IFERROR(IF(AW98&lt;($AM$8-$AL$8)/($AN$8-$AL$8),$AL$8+SQRT(AW98*($AN$8-$AL$8)*($AM$8-$AL$8)),$AN$8-SQRT((1-AW98)*($AN$8-$AL$8)*($AN$8-$AM$8))),$AM$8)</f>
        <v>1.00919337434066</v>
      </c>
      <c r="AO98" s="17" t="n">
        <f aca="false">IFERROR(IF(AX98&lt;($AM$9-$AL$9)/($AN$9-$AL$9),$AL$9+SQRT(AX98*($AN$9-$AL$9)*($AM$9-$AL$9)),$AN$9-SQRT((1-AX98)*($AN$9-$AL$9)*($AN$9-$AM$9))),$AM$9)</f>
        <v>1.4392246651112</v>
      </c>
      <c r="AP98" s="17" t="n">
        <f aca="false">IFERROR(IF(AY98&lt;($AM$10-$AL$10)/($AN$10-$AL$10),$AL$10+SQRT(AY98*($AN$10-$AL$10)*($AM$10-$AL$10)),$AN$10-SQRT((1-AY98)*($AN$10-$AL$10)*($AN$10-$AM$10))),$AM$10)</f>
        <v>0.663815303096809</v>
      </c>
      <c r="AQ98" s="17" t="n">
        <f aca="false">IFERROR(IF(AZ98&lt;($AM$11-$AL$11)/($AN$11-$AL$11),$AL$11+SQRT(AZ98*($AN$11-$AL$11)*($AM$11-$AL$11)),$AN$11-SQRT((1-AZ98)*($AN$11-$AL$11)*($AN$11-$AM$11))),$AM$11)</f>
        <v>0.928992761648532</v>
      </c>
      <c r="AR98" s="17" t="n">
        <f aca="false">SUMPRODUCT((B24:B31&lt;=$B$6)*(C24:C31*AM98+D24:D31*AO98*$B$8*AQ98)/(1+AL98/100)^B24:B31)+C32*AM98*AP98/(1+AL98/100)^$B$6</f>
        <v>8690041.73029699</v>
      </c>
      <c r="AS98" s="17" t="n">
        <f aca="false">SUMPRODUCT((K24:K26&lt;=$B$6)*(L24:L26*AN98+M24:M26*AO98*$B$8*AQ98)/(1+AL98/100)^K24:K26)+L27*AN98*AP98/(1+AL98/100)^$B$6</f>
        <v>8403214.32713996</v>
      </c>
      <c r="AT98" s="17" t="n">
        <f aca="false">AS98-AR98</f>
        <v>-286827.403157026</v>
      </c>
      <c r="AU98" s="17" t="n">
        <f aca="true">RAND()</f>
        <v>0.0375835139839261</v>
      </c>
      <c r="AV98" s="17" t="n">
        <f aca="true">RAND()</f>
        <v>0.194664830584017</v>
      </c>
      <c r="AW98" s="17" t="n">
        <f aca="true">RAND()</f>
        <v>0.484552613676103</v>
      </c>
      <c r="AX98" s="17" t="n">
        <f aca="true">RAND()</f>
        <v>0.79035401585357</v>
      </c>
      <c r="AY98" s="17" t="n">
        <f aca="true">RAND()</f>
        <v>0.107341814114798</v>
      </c>
      <c r="AZ98" s="17" t="n">
        <f aca="true">RAND()</f>
        <v>0.979420294292644</v>
      </c>
    </row>
    <row r="99" customFormat="false" ht="15" hidden="false" customHeight="false" outlineLevel="0" collapsed="false">
      <c r="A99" s="0" t="n">
        <v>5</v>
      </c>
      <c r="B99" s="0" t="n">
        <f aca="false">$B$7+A99</f>
        <v>2032</v>
      </c>
      <c r="C99" s="14" t="n">
        <f aca="false">IF(A99&gt;$B$6,0,SUMIF(B24:B31,A99,E24:E31)+IF(A99=$B$6,E32,0))</f>
        <v>0</v>
      </c>
      <c r="D99" s="14" t="n">
        <f aca="false">IF(A99&gt;$B$6,0,SUMIF(B24:B31,A99,F24:F31))</f>
        <v>0</v>
      </c>
      <c r="E99" s="14" t="n">
        <f aca="false">IF(A99&gt;$B$6,0,SUMIF(K24:K26,A99,N24:N26)+IF(A99=$B$6,N27,0))</f>
        <v>0</v>
      </c>
      <c r="F99" s="14" t="n">
        <f aca="false">IF(A99&gt;$B$6,0,SUMIF(K24:K26,A99,O24:O26))</f>
        <v>0</v>
      </c>
      <c r="G99" s="14" t="n">
        <f aca="false">G98+IF(A99&gt;$B$6,0,SUMIF(B24:B31,A99,G24:G31)+IF(A99=$B$6,G32,0))</f>
        <v>5782697.36996037</v>
      </c>
      <c r="H99" s="14" t="n">
        <f aca="false">H98+IF(A99&gt;$B$6,0,SUMIF(K24:K26,A99,P24:P26)+IF(A99=$B$6,P27,0))</f>
        <v>8410244.97</v>
      </c>
      <c r="I99" s="17" t="n">
        <f aca="false">IF(A99&gt;$B$6,0,SUMIF(B24:B31,A99,D24:D31)*$B$10)</f>
        <v>0</v>
      </c>
      <c r="J99" s="17" t="n">
        <f aca="false">IF(A99&gt;$B$6,0,SUMIF(K24:K26,A99,M24:M26)*$B$10)</f>
        <v>0</v>
      </c>
      <c r="M99" s="14" t="n">
        <f aca="false">C99+D99</f>
        <v>0</v>
      </c>
      <c r="N99" s="14" t="n">
        <f aca="false">E99+F99</f>
        <v>0</v>
      </c>
      <c r="AK99" s="0" t="n">
        <v>86</v>
      </c>
      <c r="AL99" s="17" t="n">
        <f aca="false">IFERROR(IF(AU99&lt;($AM$6-$AL$6)/($AN$6-$AL$6),$AL$6+SQRT(AU99*($AN$6-$AL$6)*($AM$6-$AL$6)),$AN$6-SQRT((1-AU99)*($AN$6-$AL$6)*($AN$6-$AM$6))),$AM$6)</f>
        <v>3.57290126492155</v>
      </c>
      <c r="AM99" s="17" t="n">
        <f aca="false">IFERROR(IF(AV99&lt;($AM$7-$AL$7)/($AN$7-$AL$7),$AL$7+SQRT(AV99*($AN$7-$AL$7)*($AM$7-$AL$7)),$AN$7-SQRT((1-AV99)*($AN$7-$AL$7)*($AN$7-$AM$7))),$AM$7)</f>
        <v>1.00391820165333</v>
      </c>
      <c r="AN99" s="17" t="n">
        <f aca="false">IFERROR(IF(AW99&lt;($AM$8-$AL$8)/($AN$8-$AL$8),$AL$8+SQRT(AW99*($AN$8-$AL$8)*($AM$8-$AL$8)),$AN$8-SQRT((1-AW99)*($AN$8-$AL$8)*($AN$8-$AM$8))),$AM$8)</f>
        <v>1.21967529205663</v>
      </c>
      <c r="AO99" s="17" t="n">
        <f aca="false">IFERROR(IF(AX99&lt;($AM$9-$AL$9)/($AN$9-$AL$9),$AL$9+SQRT(AX99*($AN$9-$AL$9)*($AM$9-$AL$9)),$AN$9-SQRT((1-AX99)*($AN$9-$AL$9)*($AN$9-$AM$9))),$AM$9)</f>
        <v>0.776523098854532</v>
      </c>
      <c r="AP99" s="17" t="n">
        <f aca="false">IFERROR(IF(AY99&lt;($AM$10-$AL$10)/($AN$10-$AL$10),$AL$10+SQRT(AY99*($AN$10-$AL$10)*($AM$10-$AL$10)),$AN$10-SQRT((1-AY99)*($AN$10-$AL$10)*($AN$10-$AM$10))),$AM$10)</f>
        <v>0.878163895681459</v>
      </c>
      <c r="AQ99" s="17" t="n">
        <f aca="false">IFERROR(IF(AZ99&lt;($AM$11-$AL$11)/($AN$11-$AL$11),$AL$11+SQRT(AZ99*($AN$11-$AL$11)*($AM$11-$AL$11)),$AN$11-SQRT((1-AZ99)*($AN$11-$AL$11)*($AN$11-$AM$11))),$AM$11)</f>
        <v>0.645114216346105</v>
      </c>
      <c r="AR99" s="17" t="n">
        <f aca="false">SUMPRODUCT((B24:B31&lt;=$B$6)*(C24:C31*AM99+D24:D31*AO99*$B$8*AQ99)/(1+AL99/100)^B24:B31)+C32*AM99*AP99/(1+AL99/100)^$B$6</f>
        <v>8422978.34559085</v>
      </c>
      <c r="AS99" s="17" t="n">
        <f aca="false">SUMPRODUCT((K24:K26&lt;=$B$6)*(L24:L26*AN99+M24:M26*AO99*$B$8*AQ99)/(1+AL99/100)^K24:K26)+L27*AN99*AP99/(1+AL99/100)^$B$6</f>
        <v>9917975.67257066</v>
      </c>
      <c r="AT99" s="17" t="n">
        <f aca="false">AS99-AR99</f>
        <v>1494997.32697981</v>
      </c>
      <c r="AU99" s="17" t="n">
        <f aca="true">RAND()</f>
        <v>0.412749713001185</v>
      </c>
      <c r="AV99" s="17" t="n">
        <f aca="true">RAND()</f>
        <v>0.461722209088602</v>
      </c>
      <c r="AW99" s="17" t="n">
        <f aca="true">RAND()</f>
        <v>0.991825885227995</v>
      </c>
      <c r="AX99" s="17" t="n">
        <f aca="true">RAND()</f>
        <v>0.101953365600151</v>
      </c>
      <c r="AY99" s="17" t="n">
        <f aca="true">RAND()</f>
        <v>0.572031727987909</v>
      </c>
      <c r="AZ99" s="17" t="n">
        <f aca="true">RAND()</f>
        <v>0.4861380503028</v>
      </c>
    </row>
    <row r="100" customFormat="false" ht="15" hidden="false" customHeight="false" outlineLevel="0" collapsed="false">
      <c r="A100" s="0" t="n">
        <v>6</v>
      </c>
      <c r="B100" s="0" t="n">
        <f aca="false">$B$7+A100</f>
        <v>2033</v>
      </c>
      <c r="C100" s="14" t="n">
        <f aca="false">IF(A100&gt;$B$6,0,SUMIF(B24:B31,A100,E24:E31)+IF(A100=$B$6,E32,0))</f>
        <v>0</v>
      </c>
      <c r="D100" s="14" t="n">
        <f aca="false">IF(A100&gt;$B$6,0,SUMIF(B24:B31,A100,F24:F31))</f>
        <v>0</v>
      </c>
      <c r="E100" s="14" t="n">
        <f aca="false">IF(A100&gt;$B$6,0,SUMIF(K24:K26,A100,N24:N26)+IF(A100=$B$6,N27,0))</f>
        <v>0</v>
      </c>
      <c r="F100" s="14" t="n">
        <f aca="false">IF(A100&gt;$B$6,0,SUMIF(K24:K26,A100,O24:O26))</f>
        <v>0</v>
      </c>
      <c r="G100" s="14" t="n">
        <f aca="false">G99+IF(A100&gt;$B$6,0,SUMIF(B24:B31,A100,G24:G31)+IF(A100=$B$6,G32,0))</f>
        <v>5782697.36996037</v>
      </c>
      <c r="H100" s="14" t="n">
        <f aca="false">H99+IF(A100&gt;$B$6,0,SUMIF(K24:K26,A100,P24:P26)+IF(A100=$B$6,P27,0))</f>
        <v>8410244.97</v>
      </c>
      <c r="I100" s="17" t="n">
        <f aca="false">IF(A100&gt;$B$6,0,SUMIF(B24:B31,A100,D24:D31)*$B$10)</f>
        <v>0</v>
      </c>
      <c r="J100" s="17" t="n">
        <f aca="false">IF(A100&gt;$B$6,0,SUMIF(K24:K26,A100,M24:M26)*$B$10)</f>
        <v>0</v>
      </c>
      <c r="M100" s="14" t="n">
        <f aca="false">C100+D100</f>
        <v>0</v>
      </c>
      <c r="N100" s="14" t="n">
        <f aca="false">E100+F100</f>
        <v>0</v>
      </c>
      <c r="AK100" s="0" t="n">
        <v>87</v>
      </c>
      <c r="AL100" s="17" t="n">
        <f aca="false">IFERROR(IF(AU100&lt;($AM$6-$AL$6)/($AN$6-$AL$6),$AL$6+SQRT(AU100*($AN$6-$AL$6)*($AM$6-$AL$6)),$AN$6-SQRT((1-AU100)*($AN$6-$AL$6)*($AN$6-$AM$6))),$AM$6)</f>
        <v>3.5340369959586</v>
      </c>
      <c r="AM100" s="17" t="n">
        <f aca="false">IFERROR(IF(AV100&lt;($AM$7-$AL$7)/($AN$7-$AL$7),$AL$7+SQRT(AV100*($AN$7-$AL$7)*($AM$7-$AL$7)),$AN$7-SQRT((1-AV100)*($AN$7-$AL$7)*($AN$7-$AM$7))),$AM$7)</f>
        <v>1.03764530333779</v>
      </c>
      <c r="AN100" s="17" t="n">
        <f aca="false">IFERROR(IF(AW100&lt;($AM$8-$AL$8)/($AN$8-$AL$8),$AL$8+SQRT(AW100*($AN$8-$AL$8)*($AM$8-$AL$8)),$AN$8-SQRT((1-AW100)*($AN$8-$AL$8)*($AN$8-$AM$8))),$AM$8)</f>
        <v>1.01281784632424</v>
      </c>
      <c r="AO100" s="17" t="n">
        <f aca="false">IFERROR(IF(AX100&lt;($AM$9-$AL$9)/($AN$9-$AL$9),$AL$9+SQRT(AX100*($AN$9-$AL$9)*($AM$9-$AL$9)),$AN$9-SQRT((1-AX100)*($AN$9-$AL$9)*($AN$9-$AM$9))),$AM$9)</f>
        <v>1.23736120772853</v>
      </c>
      <c r="AP100" s="17" t="n">
        <f aca="false">IFERROR(IF(AY100&lt;($AM$10-$AL$10)/($AN$10-$AL$10),$AL$10+SQRT(AY100*($AN$10-$AL$10)*($AM$10-$AL$10)),$AN$10-SQRT((1-AY100)*($AN$10-$AL$10)*($AN$10-$AM$10))),$AM$10)</f>
        <v>0.643695057634428</v>
      </c>
      <c r="AQ100" s="17" t="n">
        <f aca="false">IFERROR(IF(AZ100&lt;($AM$11-$AL$11)/($AN$11-$AL$11),$AL$11+SQRT(AZ100*($AN$11-$AL$11)*($AM$11-$AL$11)),$AN$11-SQRT((1-AZ100)*($AN$11-$AL$11)*($AN$11-$AM$11))),$AM$11)</f>
        <v>0.874089915100361</v>
      </c>
      <c r="AR100" s="17" t="n">
        <f aca="false">SUMPRODUCT((B24:B31&lt;=$B$6)*(C24:C31*AM100+D24:D31*AO100*$B$8*AQ100)/(1+AL100/100)^B24:B31)+C32*AM100*AP100/(1+AL100/100)^$B$6</f>
        <v>8912424.02267832</v>
      </c>
      <c r="AS100" s="17" t="n">
        <f aca="false">SUMPRODUCT((K24:K26&lt;=$B$6)*(L24:L26*AN100+M24:M26*AO100*$B$8*AQ100)/(1+AL100/100)^K24:K26)+L27*AN100*AP100/(1+AL100/100)^$B$6</f>
        <v>8476725.82170618</v>
      </c>
      <c r="AT100" s="17" t="n">
        <f aca="false">AS100-AR100</f>
        <v>-435698.200972145</v>
      </c>
      <c r="AU100" s="17" t="n">
        <f aca="true">RAND()</f>
        <v>0.399355022730814</v>
      </c>
      <c r="AV100" s="17" t="n">
        <f aca="true">RAND()</f>
        <v>0.599159847159989</v>
      </c>
      <c r="AW100" s="17" t="n">
        <f aca="true">RAND()</f>
        <v>0.499952230913127</v>
      </c>
      <c r="AX100" s="17" t="n">
        <f aca="true">RAND()</f>
        <v>0.612254715015146</v>
      </c>
      <c r="AY100" s="17" t="n">
        <f aca="true">RAND()</f>
        <v>0.0825930783542461</v>
      </c>
      <c r="AZ100" s="17" t="n">
        <f aca="true">RAND()</f>
        <v>0.935292451104349</v>
      </c>
    </row>
    <row r="101" customFormat="false" ht="15" hidden="false" customHeight="false" outlineLevel="0" collapsed="false">
      <c r="A101" s="0" t="n">
        <v>7</v>
      </c>
      <c r="B101" s="0" t="n">
        <f aca="false">$B$7+A101</f>
        <v>2034</v>
      </c>
      <c r="C101" s="14" t="n">
        <f aca="false">IF(A101&gt;$B$6,0,SUMIF(B24:B31,A101,E24:E31)+IF(A101=$B$6,E32,0))</f>
        <v>0</v>
      </c>
      <c r="D101" s="14" t="n">
        <f aca="false">IF(A101&gt;$B$6,0,SUMIF(B24:B31,A101,F24:F31))</f>
        <v>0</v>
      </c>
      <c r="E101" s="14" t="n">
        <f aca="false">IF(A101&gt;$B$6,0,SUMIF(K24:K26,A101,N24:N26)+IF(A101=$B$6,N27,0))</f>
        <v>0</v>
      </c>
      <c r="F101" s="14" t="n">
        <f aca="false">IF(A101&gt;$B$6,0,SUMIF(K24:K26,A101,O24:O26))</f>
        <v>0</v>
      </c>
      <c r="G101" s="14" t="n">
        <f aca="false">G100+IF(A101&gt;$B$6,0,SUMIF(B24:B31,A101,G24:G31)+IF(A101=$B$6,G32,0))</f>
        <v>5782697.36996037</v>
      </c>
      <c r="H101" s="14" t="n">
        <f aca="false">H100+IF(A101&gt;$B$6,0,SUMIF(K24:K26,A101,P24:P26)+IF(A101=$B$6,P27,0))</f>
        <v>8410244.97</v>
      </c>
      <c r="I101" s="17" t="n">
        <f aca="false">IF(A101&gt;$B$6,0,SUMIF(B24:B31,A101,D24:D31)*$B$10)</f>
        <v>0</v>
      </c>
      <c r="J101" s="17" t="n">
        <f aca="false">IF(A101&gt;$B$6,0,SUMIF(K24:K26,A101,M24:M26)*$B$10)</f>
        <v>0</v>
      </c>
      <c r="M101" s="14" t="n">
        <f aca="false">C101+D101</f>
        <v>0</v>
      </c>
      <c r="N101" s="14" t="n">
        <f aca="false">E101+F101</f>
        <v>0</v>
      </c>
      <c r="AK101" s="0" t="n">
        <v>88</v>
      </c>
      <c r="AL101" s="17" t="n">
        <f aca="false">IFERROR(IF(AU101&lt;($AM$6-$AL$6)/($AN$6-$AL$6),$AL$6+SQRT(AU101*($AN$6-$AL$6)*($AM$6-$AL$6)),$AN$6-SQRT((1-AU101)*($AN$6-$AL$6)*($AN$6-$AM$6))),$AM$6)</f>
        <v>4.65587255523284</v>
      </c>
      <c r="AM101" s="17" t="n">
        <f aca="false">IFERROR(IF(AV101&lt;($AM$7-$AL$7)/($AN$7-$AL$7),$AL$7+SQRT(AV101*($AN$7-$AL$7)*($AM$7-$AL$7)),$AN$7-SQRT((1-AV101)*($AN$7-$AL$7)*($AN$7-$AM$7))),$AM$7)</f>
        <v>0.911576765299565</v>
      </c>
      <c r="AN101" s="17" t="n">
        <f aca="false">IFERROR(IF(AW101&lt;($AM$8-$AL$8)/($AN$8-$AL$8),$AL$8+SQRT(AW101*($AN$8-$AL$8)*($AM$8-$AL$8)),$AN$8-SQRT((1-AW101)*($AN$8-$AL$8)*($AN$8-$AM$8))),$AM$8)</f>
        <v>1.01130895319587</v>
      </c>
      <c r="AO101" s="17" t="n">
        <f aca="false">IFERROR(IF(AX101&lt;($AM$9-$AL$9)/($AN$9-$AL$9),$AL$9+SQRT(AX101*($AN$9-$AL$9)*($AM$9-$AL$9)),$AN$9-SQRT((1-AX101)*($AN$9-$AL$9)*($AN$9-$AM$9))),$AM$9)</f>
        <v>0.880610223439239</v>
      </c>
      <c r="AP101" s="17" t="n">
        <f aca="false">IFERROR(IF(AY101&lt;($AM$10-$AL$10)/($AN$10-$AL$10),$AL$10+SQRT(AY101*($AN$10-$AL$10)*($AM$10-$AL$10)),$AN$10-SQRT((1-AY101)*($AN$10-$AL$10)*($AN$10-$AM$10))),$AM$10)</f>
        <v>0.887229133667325</v>
      </c>
      <c r="AQ101" s="17" t="n">
        <f aca="false">IFERROR(IF(AZ101&lt;($AM$11-$AL$11)/($AN$11-$AL$11),$AL$11+SQRT(AZ101*($AN$11-$AL$11)*($AM$11-$AL$11)),$AN$11-SQRT((1-AZ101)*($AN$11-$AL$11)*($AN$11-$AM$11))),$AM$11)</f>
        <v>0.578114844969248</v>
      </c>
      <c r="AR101" s="17" t="n">
        <f aca="false">SUMPRODUCT((B24:B31&lt;=$B$6)*(C24:C31*AM101+D24:D31*AO101*$B$8*AQ101)/(1+AL101/100)^B24:B31)+C32*AM101*AP101/(1+AL101/100)^$B$6</f>
        <v>7251795.43375032</v>
      </c>
      <c r="AS101" s="17" t="n">
        <f aca="false">SUMPRODUCT((K24:K26&lt;=$B$6)*(L24:L26*AN101+M24:M26*AO101*$B$8*AQ101)/(1+AL101/100)^K24:K26)+L27*AN101*AP101/(1+AL101/100)^$B$6</f>
        <v>8321836.03608137</v>
      </c>
      <c r="AT101" s="17" t="n">
        <f aca="false">AS101-AR101</f>
        <v>1070040.60233105</v>
      </c>
      <c r="AU101" s="17" t="n">
        <f aca="true">RAND()</f>
        <v>0.72525332613447</v>
      </c>
      <c r="AV101" s="17" t="n">
        <f aca="true">RAND()</f>
        <v>0.138326383941269</v>
      </c>
      <c r="AW101" s="17" t="n">
        <f aca="true">RAND()</f>
        <v>0.49356963711599</v>
      </c>
      <c r="AX101" s="17" t="n">
        <f aca="true">RAND()</f>
        <v>0.193152189581957</v>
      </c>
      <c r="AY101" s="17" t="n">
        <f aca="true">RAND()</f>
        <v>0.599785607842988</v>
      </c>
      <c r="AZ101" s="17" t="n">
        <f aca="true">RAND()</f>
        <v>0.315705579560281</v>
      </c>
    </row>
    <row r="102" customFormat="false" ht="15" hidden="false" customHeight="false" outlineLevel="0" collapsed="false">
      <c r="A102" s="0" t="n">
        <v>8</v>
      </c>
      <c r="B102" s="0" t="n">
        <f aca="false">$B$7+A102</f>
        <v>2035</v>
      </c>
      <c r="C102" s="14" t="n">
        <f aca="false">IF(A102&gt;$B$6,0,SUMIF(B24:B31,A102,E24:E31)+IF(A102=$B$6,E32,0))</f>
        <v>482829.92</v>
      </c>
      <c r="D102" s="14" t="n">
        <f aca="false">IF(A102&gt;$B$6,0,SUMIF(B24:B31,A102,F24:F31))</f>
        <v>53048.28</v>
      </c>
      <c r="E102" s="14" t="n">
        <f aca="false">IF(A102&gt;$B$6,0,SUMIF(K24:K26,A102,N24:N26)+IF(A102=$B$6,N27,0))</f>
        <v>0</v>
      </c>
      <c r="F102" s="14" t="n">
        <f aca="false">IF(A102&gt;$B$6,0,SUMIF(K24:K26,A102,O24:O26))</f>
        <v>0</v>
      </c>
      <c r="G102" s="14" t="n">
        <f aca="false">G101+IF(A102&gt;$B$6,0,SUMIF(B24:B31,A102,G24:G31)+IF(A102=$B$6,G32,0))</f>
        <v>6205724.5695079</v>
      </c>
      <c r="H102" s="14" t="n">
        <f aca="false">H101+IF(A102&gt;$B$6,0,SUMIF(K24:K26,A102,P24:P26)+IF(A102=$B$6,P27,0))</f>
        <v>8410244.97</v>
      </c>
      <c r="I102" s="17" t="n">
        <f aca="false">IF(A102&gt;$B$6,0,SUMIF(B24:B31,A102,D24:D31)*$B$10)</f>
        <v>6</v>
      </c>
      <c r="J102" s="17" t="n">
        <f aca="false">IF(A102&gt;$B$6,0,SUMIF(K24:K26,A102,M24:M26)*$B$10)</f>
        <v>0</v>
      </c>
      <c r="M102" s="14" t="n">
        <f aca="false">C102+D102</f>
        <v>535878.2</v>
      </c>
      <c r="N102" s="14" t="n">
        <f aca="false">E102+F102</f>
        <v>0</v>
      </c>
      <c r="AK102" s="0" t="n">
        <v>89</v>
      </c>
      <c r="AL102" s="17" t="n">
        <f aca="false">IFERROR(IF(AU102&lt;($AM$6-$AL$6)/($AN$6-$AL$6),$AL$6+SQRT(AU102*($AN$6-$AL$6)*($AM$6-$AL$6)),$AN$6-SQRT((1-AU102)*($AN$6-$AL$6)*($AN$6-$AM$6))),$AM$6)</f>
        <v>2.77997127786109</v>
      </c>
      <c r="AM102" s="17" t="n">
        <f aca="false">IFERROR(IF(AV102&lt;($AM$7-$AL$7)/($AN$7-$AL$7),$AL$7+SQRT(AV102*($AN$7-$AL$7)*($AM$7-$AL$7)),$AN$7-SQRT((1-AV102)*($AN$7-$AL$7)*($AN$7-$AM$7))),$AM$7)</f>
        <v>1.00510801499998</v>
      </c>
      <c r="AN102" s="17" t="n">
        <f aca="false">IFERROR(IF(AW102&lt;($AM$8-$AL$8)/($AN$8-$AL$8),$AL$8+SQRT(AW102*($AN$8-$AL$8)*($AM$8-$AL$8)),$AN$8-SQRT((1-AW102)*($AN$8-$AL$8)*($AN$8-$AM$8))),$AM$8)</f>
        <v>1.04969692693104</v>
      </c>
      <c r="AO102" s="17" t="n">
        <f aca="false">IFERROR(IF(AX102&lt;($AM$9-$AL$9)/($AN$9-$AL$9),$AL$9+SQRT(AX102*($AN$9-$AL$9)*($AM$9-$AL$9)),$AN$9-SQRT((1-AX102)*($AN$9-$AL$9)*($AN$9-$AM$9))),$AM$9)</f>
        <v>0.907895441978291</v>
      </c>
      <c r="AP102" s="17" t="n">
        <f aca="false">IFERROR(IF(AY102&lt;($AM$10-$AL$10)/($AN$10-$AL$10),$AL$10+SQRT(AY102*($AN$10-$AL$10)*($AM$10-$AL$10)),$AN$10-SQRT((1-AY102)*($AN$10-$AL$10)*($AN$10-$AM$10))),$AM$10)</f>
        <v>0.885544711984157</v>
      </c>
      <c r="AQ102" s="17" t="n">
        <f aca="false">IFERROR(IF(AZ102&lt;($AM$11-$AL$11)/($AN$11-$AL$11),$AL$11+SQRT(AZ102*($AN$11-$AL$11)*($AM$11-$AL$11)),$AN$11-SQRT((1-AZ102)*($AN$11-$AL$11)*($AN$11-$AM$11))),$AM$11)</f>
        <v>0.394930131509972</v>
      </c>
      <c r="AR102" s="17" t="n">
        <f aca="false">SUMPRODUCT((B24:B31&lt;=$B$6)*(C24:C31*AM102+D24:D31*AO102*$B$8*AQ102)/(1+AL102/100)^B24:B31)+C32*AM102*AP102/(1+AL102/100)^$B$6</f>
        <v>8778980.26058501</v>
      </c>
      <c r="AS102" s="17" t="n">
        <f aca="false">SUMPRODUCT((K24:K26&lt;=$B$6)*(L24:L26*AN102+M24:M26*AO102*$B$8*AQ102)/(1+AL102/100)^K24:K26)+L27*AN102*AP102/(1+AL102/100)^$B$6</f>
        <v>8419423.37071035</v>
      </c>
      <c r="AT102" s="17" t="n">
        <f aca="false">AS102-AR102</f>
        <v>-359556.88987466</v>
      </c>
      <c r="AU102" s="17" t="n">
        <f aca="true">RAND()</f>
        <v>0.121671038857651</v>
      </c>
      <c r="AV102" s="17" t="n">
        <f aca="true">RAND()</f>
        <v>0.466914806068884</v>
      </c>
      <c r="AW102" s="17" t="n">
        <f aca="true">RAND()</f>
        <v>0.64336603483673</v>
      </c>
      <c r="AX102" s="17" t="n">
        <f aca="true">RAND()</f>
        <v>0.221838255448887</v>
      </c>
      <c r="AY102" s="17" t="n">
        <f aca="true">RAND()</f>
        <v>0.594578899755787</v>
      </c>
      <c r="AZ102" s="17" t="n">
        <f aca="true">RAND()</f>
        <v>0.0367825708918392</v>
      </c>
    </row>
    <row r="103" customFormat="false" ht="15" hidden="false" customHeight="false" outlineLevel="0" collapsed="false">
      <c r="A103" s="0" t="n">
        <v>9</v>
      </c>
      <c r="B103" s="0" t="n">
        <f aca="false">$B$7+A103</f>
        <v>2036</v>
      </c>
      <c r="C103" s="14" t="n">
        <f aca="false">IF(A103&gt;$B$6,0,SUMIF(B24:B31,A103,E24:E31)+IF(A103=$B$6,E32,0))</f>
        <v>0</v>
      </c>
      <c r="D103" s="14" t="n">
        <f aca="false">IF(A103&gt;$B$6,0,SUMIF(B24:B31,A103,F24:F31))</f>
        <v>0</v>
      </c>
      <c r="E103" s="14" t="n">
        <f aca="false">IF(A103&gt;$B$6,0,SUMIF(K24:K26,A103,N24:N26)+IF(A103=$B$6,N27,0))</f>
        <v>0</v>
      </c>
      <c r="F103" s="14" t="n">
        <f aca="false">IF(A103&gt;$B$6,0,SUMIF(K24:K26,A103,O24:O26))</f>
        <v>0</v>
      </c>
      <c r="G103" s="14" t="n">
        <f aca="false">G102+IF(A103&gt;$B$6,0,SUMIF(B24:B31,A103,G24:G31)+IF(A103=$B$6,G32,0))</f>
        <v>6205724.5695079</v>
      </c>
      <c r="H103" s="14" t="n">
        <f aca="false">H102+IF(A103&gt;$B$6,0,SUMIF(K24:K26,A103,P24:P26)+IF(A103=$B$6,P27,0))</f>
        <v>8410244.97</v>
      </c>
      <c r="I103" s="17" t="n">
        <f aca="false">IF(A103&gt;$B$6,0,SUMIF(B24:B31,A103,D24:D31)*$B$10)</f>
        <v>0</v>
      </c>
      <c r="J103" s="17" t="n">
        <f aca="false">IF(A103&gt;$B$6,0,SUMIF(K24:K26,A103,M24:M26)*$B$10)</f>
        <v>0</v>
      </c>
      <c r="M103" s="14" t="n">
        <f aca="false">C103+D103</f>
        <v>0</v>
      </c>
      <c r="N103" s="14" t="n">
        <f aca="false">E103+F103</f>
        <v>0</v>
      </c>
      <c r="AK103" s="0" t="n">
        <v>90</v>
      </c>
      <c r="AL103" s="17" t="n">
        <f aca="false">IFERROR(IF(AU103&lt;($AM$6-$AL$6)/($AN$6-$AL$6),$AL$6+SQRT(AU103*($AN$6-$AL$6)*($AM$6-$AL$6)),$AN$6-SQRT((1-AU103)*($AN$6-$AL$6)*($AN$6-$AM$6))),$AM$6)</f>
        <v>2.65533549266051</v>
      </c>
      <c r="AM103" s="17" t="n">
        <f aca="false">IFERROR(IF(AV103&lt;($AM$7-$AL$7)/($AN$7-$AL$7),$AL$7+SQRT(AV103*($AN$7-$AL$7)*($AM$7-$AL$7)),$AN$7-SQRT((1-AV103)*($AN$7-$AL$7)*($AN$7-$AM$7))),$AM$7)</f>
        <v>1.01648487996977</v>
      </c>
      <c r="AN103" s="17" t="n">
        <f aca="false">IFERROR(IF(AW103&lt;($AM$8-$AL$8)/($AN$8-$AL$8),$AL$8+SQRT(AW103*($AN$8-$AL$8)*($AM$8-$AL$8)),$AN$8-SQRT((1-AW103)*($AN$8-$AL$8)*($AN$8-$AM$8))),$AM$8)</f>
        <v>1.13631551572781</v>
      </c>
      <c r="AO103" s="17" t="n">
        <f aca="false">IFERROR(IF(AX103&lt;($AM$9-$AL$9)/($AN$9-$AL$9),$AL$9+SQRT(AX103*($AN$9-$AL$9)*($AM$9-$AL$9)),$AN$9-SQRT((1-AX103)*($AN$9-$AL$9)*($AN$9-$AM$9))),$AM$9)</f>
        <v>1.34600202131531</v>
      </c>
      <c r="AP103" s="17" t="n">
        <f aca="false">IFERROR(IF(AY103&lt;($AM$10-$AL$10)/($AN$10-$AL$10),$AL$10+SQRT(AY103*($AN$10-$AL$10)*($AM$10-$AL$10)),$AN$10-SQRT((1-AY103)*($AN$10-$AL$10)*($AN$10-$AM$10))),$AM$10)</f>
        <v>0.915578662783103</v>
      </c>
      <c r="AQ103" s="17" t="n">
        <f aca="false">IFERROR(IF(AZ103&lt;($AM$11-$AL$11)/($AN$11-$AL$11),$AL$11+SQRT(AZ103*($AN$11-$AL$11)*($AM$11-$AL$11)),$AN$11-SQRT((1-AZ103)*($AN$11-$AL$11)*($AN$11-$AM$11))),$AM$11)</f>
        <v>0.635966457940695</v>
      </c>
      <c r="AR103" s="17" t="n">
        <f aca="false">SUMPRODUCT((B24:B31&lt;=$B$6)*(C24:C31*AM103+D24:D31*AO103*$B$8*AQ103)/(1+AL103/100)^B24:B31)+C32*AM103*AP103/(1+AL103/100)^$B$6</f>
        <v>9104221.09006932</v>
      </c>
      <c r="AS103" s="17" t="n">
        <f aca="false">SUMPRODUCT((K24:K26&lt;=$B$6)*(L24:L26*AN103+M24:M26*AO103*$B$8*AQ103)/(1+AL103/100)^K24:K26)+L27*AN103*AP103/(1+AL103/100)^$B$6</f>
        <v>9120320.29867538</v>
      </c>
      <c r="AT103" s="17" t="n">
        <f aca="false">AS103-AR103</f>
        <v>16099.2086060531</v>
      </c>
      <c r="AU103" s="17" t="n">
        <f aca="true">RAND()</f>
        <v>0.0858929215881191</v>
      </c>
      <c r="AV103" s="17" t="n">
        <f aca="true">RAND()</f>
        <v>0.51529501082016</v>
      </c>
      <c r="AW103" s="17" t="n">
        <f aca="true">RAND()</f>
        <v>0.885118560317921</v>
      </c>
      <c r="AX103" s="17" t="n">
        <f aca="true">RAND()</f>
        <v>0.714857762584225</v>
      </c>
      <c r="AY103" s="17" t="n">
        <f aca="true">RAND()</f>
        <v>0.690822499842368</v>
      </c>
      <c r="AZ103" s="17" t="n">
        <f aca="true">RAND()</f>
        <v>0.46070800351517</v>
      </c>
    </row>
    <row r="104" customFormat="false" ht="15" hidden="false" customHeight="false" outlineLevel="0" collapsed="false">
      <c r="A104" s="0" t="n">
        <v>10</v>
      </c>
      <c r="B104" s="0" t="n">
        <f aca="false">$B$7+A104</f>
        <v>2037</v>
      </c>
      <c r="C104" s="14" t="n">
        <f aca="false">IF(A104&gt;$B$6,0,SUMIF(B24:B31,A104,E24:E31)+IF(A104=$B$6,E32,0))</f>
        <v>0</v>
      </c>
      <c r="D104" s="14" t="n">
        <f aca="false">IF(A104&gt;$B$6,0,SUMIF(B24:B31,A104,F24:F31))</f>
        <v>0</v>
      </c>
      <c r="E104" s="14" t="n">
        <f aca="false">IF(A104&gt;$B$6,0,SUMIF(K24:K26,A104,N24:N26)+IF(A104=$B$6,N27,0))</f>
        <v>0</v>
      </c>
      <c r="F104" s="14" t="n">
        <f aca="false">IF(A104&gt;$B$6,0,SUMIF(K24:K26,A104,O24:O26))</f>
        <v>0</v>
      </c>
      <c r="G104" s="14" t="n">
        <f aca="false">G103+IF(A104&gt;$B$6,0,SUMIF(B24:B31,A104,G24:G31)+IF(A104=$B$6,G32,0))</f>
        <v>6205724.5695079</v>
      </c>
      <c r="H104" s="14" t="n">
        <f aca="false">H103+IF(A104&gt;$B$6,0,SUMIF(K24:K26,A104,P24:P26)+IF(A104=$B$6,P27,0))</f>
        <v>8410244.97</v>
      </c>
      <c r="I104" s="17" t="n">
        <f aca="false">IF(A104&gt;$B$6,0,SUMIF(B24:B31,A104,D24:D31)*$B$10)</f>
        <v>0</v>
      </c>
      <c r="J104" s="17" t="n">
        <f aca="false">IF(A104&gt;$B$6,0,SUMIF(K24:K26,A104,M24:M26)*$B$10)</f>
        <v>0</v>
      </c>
      <c r="M104" s="14" t="n">
        <f aca="false">C104+D104</f>
        <v>0</v>
      </c>
      <c r="N104" s="14" t="n">
        <f aca="false">E104+F104</f>
        <v>0</v>
      </c>
      <c r="AK104" s="0" t="n">
        <v>91</v>
      </c>
      <c r="AL104" s="17" t="n">
        <f aca="false">IFERROR(IF(AU104&lt;($AM$6-$AL$6)/($AN$6-$AL$6),$AL$6+SQRT(AU104*($AN$6-$AL$6)*($AM$6-$AL$6)),$AN$6-SQRT((1-AU104)*($AN$6-$AL$6)*($AN$6-$AM$6))),$AM$6)</f>
        <v>2.8675669148147</v>
      </c>
      <c r="AM104" s="17" t="n">
        <f aca="false">IFERROR(IF(AV104&lt;($AM$7-$AL$7)/($AN$7-$AL$7),$AL$7+SQRT(AV104*($AN$7-$AL$7)*($AM$7-$AL$7)),$AN$7-SQRT((1-AV104)*($AN$7-$AL$7)*($AN$7-$AM$7))),$AM$7)</f>
        <v>0.984580388879636</v>
      </c>
      <c r="AN104" s="17" t="n">
        <f aca="false">IFERROR(IF(AW104&lt;($AM$8-$AL$8)/($AN$8-$AL$8),$AL$8+SQRT(AW104*($AN$8-$AL$8)*($AM$8-$AL$8)),$AN$8-SQRT((1-AW104)*($AN$8-$AL$8)*($AN$8-$AM$8))),$AM$8)</f>
        <v>1.1133708662096</v>
      </c>
      <c r="AO104" s="17" t="n">
        <f aca="false">IFERROR(IF(AX104&lt;($AM$9-$AL$9)/($AN$9-$AL$9),$AL$9+SQRT(AX104*($AN$9-$AL$9)*($AM$9-$AL$9)),$AN$9-SQRT((1-AX104)*($AN$9-$AL$9)*($AN$9-$AM$9))),$AM$9)</f>
        <v>1.67710509262146</v>
      </c>
      <c r="AP104" s="17" t="n">
        <f aca="false">IFERROR(IF(AY104&lt;($AM$10-$AL$10)/($AN$10-$AL$10),$AL$10+SQRT(AY104*($AN$10-$AL$10)*($AM$10-$AL$10)),$AN$10-SQRT((1-AY104)*($AN$10-$AL$10)*($AN$10-$AM$10))),$AM$10)</f>
        <v>0.610994426293588</v>
      </c>
      <c r="AQ104" s="17" t="n">
        <f aca="false">IFERROR(IF(AZ104&lt;($AM$11-$AL$11)/($AN$11-$AL$11),$AL$11+SQRT(AZ104*($AN$11-$AL$11)*($AM$11-$AL$11)),$AN$11-SQRT((1-AZ104)*($AN$11-$AL$11)*($AN$11-$AM$11))),$AM$11)</f>
        <v>0.791016606466175</v>
      </c>
      <c r="AR104" s="17" t="n">
        <f aca="false">SUMPRODUCT((B24:B31&lt;=$B$6)*(C24:C31*AM104+D24:D31*AO104*$B$8*AQ104)/(1+AL104/100)^B24:B31)+C32*AM104*AP104/(1+AL104/100)^$B$6</f>
        <v>8899672.50541838</v>
      </c>
      <c r="AS104" s="17" t="n">
        <f aca="false">SUMPRODUCT((K24:K26&lt;=$B$6)*(L24:L26*AN104+M24:M26*AO104*$B$8*AQ104)/(1+AL104/100)^K24:K26)+L27*AN104*AP104/(1+AL104/100)^$B$6</f>
        <v>9333151.57894886</v>
      </c>
      <c r="AT104" s="17" t="n">
        <f aca="false">AS104-AR104</f>
        <v>433479.07353048</v>
      </c>
      <c r="AU104" s="17" t="n">
        <f aca="true">RAND()</f>
        <v>0.15053447033622</v>
      </c>
      <c r="AV104" s="17" t="n">
        <f aca="true">RAND()</f>
        <v>0.378554666210638</v>
      </c>
      <c r="AW104" s="17" t="n">
        <f aca="true">RAND()</f>
        <v>0.834066487108299</v>
      </c>
      <c r="AX104" s="17" t="n">
        <f aca="true">RAND()</f>
        <v>0.930492585859336</v>
      </c>
      <c r="AY104" s="17" t="n">
        <f aca="true">RAND()</f>
        <v>0.0492790506729709</v>
      </c>
      <c r="AZ104" s="17" t="n">
        <f aca="true">RAND()</f>
        <v>0.821738535620762</v>
      </c>
    </row>
    <row r="105" customFormat="false" ht="15" hidden="false" customHeight="false" outlineLevel="0" collapsed="false">
      <c r="A105" s="0" t="n">
        <v>11</v>
      </c>
      <c r="B105" s="0" t="n">
        <f aca="false">$B$7+A105</f>
        <v>2038</v>
      </c>
      <c r="C105" s="14" t="n">
        <f aca="false">IF(A105&gt;$B$6,0,SUMIF(B24:B31,A105,E24:E31)+IF(A105=$B$6,E32,0))</f>
        <v>0</v>
      </c>
      <c r="D105" s="14" t="n">
        <f aca="false">IF(A105&gt;$B$6,0,SUMIF(B24:B31,A105,F24:F31))</f>
        <v>0</v>
      </c>
      <c r="E105" s="14" t="n">
        <f aca="false">IF(A105&gt;$B$6,0,SUMIF(K24:K26,A105,N24:N26)+IF(A105=$B$6,N27,0))</f>
        <v>0</v>
      </c>
      <c r="F105" s="14" t="n">
        <f aca="false">IF(A105&gt;$B$6,0,SUMIF(K24:K26,A105,O24:O26))</f>
        <v>0</v>
      </c>
      <c r="G105" s="14" t="n">
        <f aca="false">G104+IF(A105&gt;$B$6,0,SUMIF(B24:B31,A105,G24:G31)+IF(A105=$B$6,G32,0))</f>
        <v>6205724.5695079</v>
      </c>
      <c r="H105" s="14" t="n">
        <f aca="false">H104+IF(A105&gt;$B$6,0,SUMIF(K24:K26,A105,P24:P26)+IF(A105=$B$6,P27,0))</f>
        <v>8410244.97</v>
      </c>
      <c r="I105" s="17" t="n">
        <f aca="false">IF(A105&gt;$B$6,0,SUMIF(B24:B31,A105,D24:D31)*$B$10)</f>
        <v>0</v>
      </c>
      <c r="J105" s="17" t="n">
        <f aca="false">IF(A105&gt;$B$6,0,SUMIF(K24:K26,A105,M24:M26)*$B$10)</f>
        <v>0</v>
      </c>
      <c r="M105" s="14" t="n">
        <f aca="false">C105+D105</f>
        <v>0</v>
      </c>
      <c r="N105" s="14" t="n">
        <f aca="false">E105+F105</f>
        <v>0</v>
      </c>
      <c r="AK105" s="0" t="n">
        <v>92</v>
      </c>
      <c r="AL105" s="17" t="n">
        <f aca="false">IFERROR(IF(AU105&lt;($AM$6-$AL$6)/($AN$6-$AL$6),$AL$6+SQRT(AU105*($AN$6-$AL$6)*($AM$6-$AL$6)),$AN$6-SQRT((1-AU105)*($AN$6-$AL$6)*($AN$6-$AM$6))),$AM$6)</f>
        <v>4.94912984798087</v>
      </c>
      <c r="AM105" s="17" t="n">
        <f aca="false">IFERROR(IF(AV105&lt;($AM$7-$AL$7)/($AN$7-$AL$7),$AL$7+SQRT(AV105*($AN$7-$AL$7)*($AM$7-$AL$7)),$AN$7-SQRT((1-AV105)*($AN$7-$AL$7)*($AN$7-$AM$7))),$AM$7)</f>
        <v>0.89781312153441</v>
      </c>
      <c r="AN105" s="17" t="n">
        <f aca="false">IFERROR(IF(AW105&lt;($AM$8-$AL$8)/($AN$8-$AL$8),$AL$8+SQRT(AW105*($AN$8-$AL$8)*($AM$8-$AL$8)),$AN$8-SQRT((1-AW105)*($AN$8-$AL$8)*($AN$8-$AM$8))),$AM$8)</f>
        <v>0.967916050972137</v>
      </c>
      <c r="AO105" s="17" t="n">
        <f aca="false">IFERROR(IF(AX105&lt;($AM$9-$AL$9)/($AN$9-$AL$9),$AL$9+SQRT(AX105*($AN$9-$AL$9)*($AM$9-$AL$9)),$AN$9-SQRT((1-AX105)*($AN$9-$AL$9)*($AN$9-$AM$9))),$AM$9)</f>
        <v>1.04787646990161</v>
      </c>
      <c r="AP105" s="17" t="n">
        <f aca="false">IFERROR(IF(AY105&lt;($AM$10-$AL$10)/($AN$10-$AL$10),$AL$10+SQRT(AY105*($AN$10-$AL$10)*($AM$10-$AL$10)),$AN$10-SQRT((1-AY105)*($AN$10-$AL$10)*($AN$10-$AM$10))),$AM$10)</f>
        <v>0.994980185969459</v>
      </c>
      <c r="AQ105" s="17" t="n">
        <f aca="false">IFERROR(IF(AZ105&lt;($AM$11-$AL$11)/($AN$11-$AL$11),$AL$11+SQRT(AZ105*($AN$11-$AL$11)*($AM$11-$AL$11)),$AN$11-SQRT((1-AZ105)*($AN$11-$AL$11)*($AN$11-$AM$11))),$AM$11)</f>
        <v>0.717948045082752</v>
      </c>
      <c r="AR105" s="17" t="n">
        <f aca="false">SUMPRODUCT((B24:B31&lt;=$B$6)*(C24:C31*AM105+D24:D31*AO105*$B$8*AQ105)/(1+AL105/100)^B24:B31)+C32*AM105*AP105/(1+AL105/100)^$B$6</f>
        <v>7098808.07029165</v>
      </c>
      <c r="AS105" s="17" t="n">
        <f aca="false">SUMPRODUCT((K24:K26&lt;=$B$6)*(L24:L26*AN105+M24:M26*AO105*$B$8*AQ105)/(1+AL105/100)^K24:K26)+L27*AN105*AP105/(1+AL105/100)^$B$6</f>
        <v>7952478.07854392</v>
      </c>
      <c r="AT105" s="17" t="n">
        <f aca="false">AS105-AR105</f>
        <v>853670.008252267</v>
      </c>
      <c r="AU105" s="17" t="n">
        <f aca="true">RAND()</f>
        <v>0.789696580977852</v>
      </c>
      <c r="AV105" s="17" t="n">
        <f aca="true">RAND()</f>
        <v>0.10630451938117</v>
      </c>
      <c r="AW105" s="17" t="n">
        <f aca="true">RAND()</f>
        <v>0.313286668600857</v>
      </c>
      <c r="AX105" s="17" t="n">
        <f aca="true">RAND()</f>
        <v>0.395640522288649</v>
      </c>
      <c r="AY105" s="17" t="n">
        <f aca="true">RAND()</f>
        <v>0.980021538009442</v>
      </c>
      <c r="AZ105" s="17" t="n">
        <f aca="true">RAND()</f>
        <v>0.675292631540239</v>
      </c>
    </row>
    <row r="106" customFormat="false" ht="15" hidden="false" customHeight="false" outlineLevel="0" collapsed="false">
      <c r="A106" s="0" t="n">
        <v>12</v>
      </c>
      <c r="B106" s="0" t="n">
        <f aca="false">$B$7+A106</f>
        <v>2039</v>
      </c>
      <c r="C106" s="14" t="n">
        <f aca="false">IF(A106&gt;$B$6,0,SUMIF(B24:B31,A106,E24:E31)+IF(A106=$B$6,E32,0))</f>
        <v>547129.3</v>
      </c>
      <c r="D106" s="14" t="n">
        <f aca="false">IF(A106&gt;$B$6,0,SUMIF(B24:B31,A106,F24:F31))</f>
        <v>70731.04</v>
      </c>
      <c r="E106" s="14" t="n">
        <f aca="false">IF(A106&gt;$B$6,0,SUMIF(K24:K26,A106,N24:N26)+IF(A106=$B$6,N27,0))</f>
        <v>0</v>
      </c>
      <c r="F106" s="14" t="n">
        <f aca="false">IF(A106&gt;$B$6,0,SUMIF(K24:K26,A106,O24:O26))</f>
        <v>0</v>
      </c>
      <c r="G106" s="14" t="n">
        <f aca="false">G105+IF(A106&gt;$B$6,0,SUMIF(B24:B31,A106,G24:G31)+IF(A106=$B$6,G32,0))</f>
        <v>6639079.38075309</v>
      </c>
      <c r="H106" s="14" t="n">
        <f aca="false">H105+IF(A106&gt;$B$6,0,SUMIF(K24:K26,A106,P24:P26)+IF(A106=$B$6,P27,0))</f>
        <v>8410244.97</v>
      </c>
      <c r="I106" s="17" t="n">
        <f aca="false">IF(A106&gt;$B$6,0,SUMIF(B24:B31,A106,D24:D31)*$B$10)</f>
        <v>8</v>
      </c>
      <c r="J106" s="17" t="n">
        <f aca="false">IF(A106&gt;$B$6,0,SUMIF(K24:K26,A106,M24:M26)*$B$10)</f>
        <v>0</v>
      </c>
      <c r="M106" s="14" t="n">
        <f aca="false">C106+D106</f>
        <v>617860.34</v>
      </c>
      <c r="N106" s="14" t="n">
        <f aca="false">E106+F106</f>
        <v>0</v>
      </c>
      <c r="AK106" s="0" t="n">
        <v>93</v>
      </c>
      <c r="AL106" s="17" t="n">
        <f aca="false">IFERROR(IF(AU106&lt;($AM$6-$AL$6)/($AN$6-$AL$6),$AL$6+SQRT(AU106*($AN$6-$AL$6)*($AM$6-$AL$6)),$AN$6-SQRT((1-AU106)*($AN$6-$AL$6)*($AN$6-$AM$6))),$AM$6)</f>
        <v>3.76659092204354</v>
      </c>
      <c r="AM106" s="17" t="n">
        <f aca="false">IFERROR(IF(AV106&lt;($AM$7-$AL$7)/($AN$7-$AL$7),$AL$7+SQRT(AV106*($AN$7-$AL$7)*($AM$7-$AL$7)),$AN$7-SQRT((1-AV106)*($AN$7-$AL$7)*($AN$7-$AM$7))),$AM$7)</f>
        <v>1.00345137285563</v>
      </c>
      <c r="AN106" s="17" t="n">
        <f aca="false">IFERROR(IF(AW106&lt;($AM$8-$AL$8)/($AN$8-$AL$8),$AL$8+SQRT(AW106*($AN$8-$AL$8)*($AM$8-$AL$8)),$AN$8-SQRT((1-AW106)*($AN$8-$AL$8)*($AN$8-$AM$8))),$AM$8)</f>
        <v>1.04908590595662</v>
      </c>
      <c r="AO106" s="17" t="n">
        <f aca="false">IFERROR(IF(AX106&lt;($AM$9-$AL$9)/($AN$9-$AL$9),$AL$9+SQRT(AX106*($AN$9-$AL$9)*($AM$9-$AL$9)),$AN$9-SQRT((1-AX106)*($AN$9-$AL$9)*($AN$9-$AM$9))),$AM$9)</f>
        <v>0.759821547001728</v>
      </c>
      <c r="AP106" s="17" t="n">
        <f aca="false">IFERROR(IF(AY106&lt;($AM$10-$AL$10)/($AN$10-$AL$10),$AL$10+SQRT(AY106*($AN$10-$AL$10)*($AM$10-$AL$10)),$AN$10-SQRT((1-AY106)*($AN$10-$AL$10)*($AN$10-$AM$10))),$AM$10)</f>
        <v>0.919906805865832</v>
      </c>
      <c r="AQ106" s="17" t="n">
        <f aca="false">IFERROR(IF(AZ106&lt;($AM$11-$AL$11)/($AN$11-$AL$11),$AL$11+SQRT(AZ106*($AN$11-$AL$11)*($AM$11-$AL$11)),$AN$11-SQRT((1-AZ106)*($AN$11-$AL$11)*($AN$11-$AM$11))),$AM$11)</f>
        <v>0.664245119040679</v>
      </c>
      <c r="AR106" s="17" t="n">
        <f aca="false">SUMPRODUCT((B24:B31&lt;=$B$6)*(C24:C31*AM106+D24:D31*AO106*$B$8*AQ106)/(1+AL106/100)^B24:B31)+C32*AM106*AP106/(1+AL106/100)^$B$6</f>
        <v>8328871.38797793</v>
      </c>
      <c r="AS106" s="17" t="n">
        <f aca="false">SUMPRODUCT((K24:K26&lt;=$B$6)*(L24:L26*AN106+M24:M26*AO106*$B$8*AQ106)/(1+AL106/100)^K24:K26)+L27*AN106*AP106/(1+AL106/100)^$B$6</f>
        <v>8528257.62466435</v>
      </c>
      <c r="AT106" s="17" t="n">
        <f aca="false">AS106-AR106</f>
        <v>199386.236686414</v>
      </c>
      <c r="AU106" s="17" t="n">
        <f aca="true">RAND()</f>
        <v>0.477253286729438</v>
      </c>
      <c r="AV106" s="17" t="n">
        <f aca="true">RAND()</f>
        <v>0.459677995139807</v>
      </c>
      <c r="AW106" s="17" t="n">
        <f aca="true">RAND()</f>
        <v>0.64118690501982</v>
      </c>
      <c r="AX106" s="17" t="n">
        <f aca="true">RAND()</f>
        <v>0.0900096483818285</v>
      </c>
      <c r="AY106" s="17" t="n">
        <f aca="true">RAND()</f>
        <v>0.705286902449783</v>
      </c>
      <c r="AZ106" s="17" t="n">
        <f aca="true">RAND()</f>
        <v>0.539872081273437</v>
      </c>
    </row>
    <row r="107" customFormat="false" ht="15" hidden="false" customHeight="false" outlineLevel="0" collapsed="false">
      <c r="A107" s="0" t="n">
        <v>13</v>
      </c>
      <c r="B107" s="0" t="n">
        <f aca="false">$B$7+A107</f>
        <v>2040</v>
      </c>
      <c r="C107" s="14" t="n">
        <f aca="false">IF(A107&gt;$B$6,0,SUMIF(B24:B31,A107,E24:E31)+IF(A107=$B$6,E32,0))</f>
        <v>0</v>
      </c>
      <c r="D107" s="14" t="n">
        <f aca="false">IF(A107&gt;$B$6,0,SUMIF(B24:B31,A107,F24:F31))</f>
        <v>0</v>
      </c>
      <c r="E107" s="14" t="n">
        <f aca="false">IF(A107&gt;$B$6,0,SUMIF(K24:K26,A107,N24:N26)+IF(A107=$B$6,N27,0))</f>
        <v>0</v>
      </c>
      <c r="F107" s="14" t="n">
        <f aca="false">IF(A107&gt;$B$6,0,SUMIF(K24:K26,A107,O24:O26))</f>
        <v>0</v>
      </c>
      <c r="G107" s="14" t="n">
        <f aca="false">G106+IF(A107&gt;$B$6,0,SUMIF(B24:B31,A107,G24:G31)+IF(A107=$B$6,G32,0))</f>
        <v>6639079.38075309</v>
      </c>
      <c r="H107" s="14" t="n">
        <f aca="false">H106+IF(A107&gt;$B$6,0,SUMIF(K24:K26,A107,P24:P26)+IF(A107=$B$6,P27,0))</f>
        <v>8410244.97</v>
      </c>
      <c r="I107" s="17" t="n">
        <f aca="false">IF(A107&gt;$B$6,0,SUMIF(B24:B31,A107,D24:D31)*$B$10)</f>
        <v>0</v>
      </c>
      <c r="J107" s="17" t="n">
        <f aca="false">IF(A107&gt;$B$6,0,SUMIF(K24:K26,A107,M24:M26)*$B$10)</f>
        <v>0</v>
      </c>
      <c r="M107" s="14" t="n">
        <f aca="false">C107+D107</f>
        <v>0</v>
      </c>
      <c r="N107" s="14" t="n">
        <f aca="false">E107+F107</f>
        <v>0</v>
      </c>
      <c r="AK107" s="0" t="n">
        <v>94</v>
      </c>
      <c r="AL107" s="17" t="n">
        <f aca="false">IFERROR(IF(AU107&lt;($AM$6-$AL$6)/($AN$6-$AL$6),$AL$6+SQRT(AU107*($AN$6-$AL$6)*($AM$6-$AL$6)),$AN$6-SQRT((1-AU107)*($AN$6-$AL$6)*($AN$6-$AM$6))),$AM$6)</f>
        <v>3.57150944385148</v>
      </c>
      <c r="AM107" s="17" t="n">
        <f aca="false">IFERROR(IF(AV107&lt;($AM$7-$AL$7)/($AN$7-$AL$7),$AL$7+SQRT(AV107*($AN$7-$AL$7)*($AM$7-$AL$7)),$AN$7-SQRT((1-AV107)*($AN$7-$AL$7)*($AN$7-$AM$7))),$AM$7)</f>
        <v>0.914658879374316</v>
      </c>
      <c r="AN107" s="17" t="n">
        <f aca="false">IFERROR(IF(AW107&lt;($AM$8-$AL$8)/($AN$8-$AL$8),$AL$8+SQRT(AW107*($AN$8-$AL$8)*($AM$8-$AL$8)),$AN$8-SQRT((1-AW107)*($AN$8-$AL$8)*($AN$8-$AM$8))),$AM$8)</f>
        <v>0.946503124756968</v>
      </c>
      <c r="AO107" s="17" t="n">
        <f aca="false">IFERROR(IF(AX107&lt;($AM$9-$AL$9)/($AN$9-$AL$9),$AL$9+SQRT(AX107*($AN$9-$AL$9)*($AM$9-$AL$9)),$AN$9-SQRT((1-AX107)*($AN$9-$AL$9)*($AN$9-$AM$9))),$AM$9)</f>
        <v>1.40166718643236</v>
      </c>
      <c r="AP107" s="17" t="n">
        <f aca="false">IFERROR(IF(AY107&lt;($AM$10-$AL$10)/($AN$10-$AL$10),$AL$10+SQRT(AY107*($AN$10-$AL$10)*($AM$10-$AL$10)),$AN$10-SQRT((1-AY107)*($AN$10-$AL$10)*($AN$10-$AM$10))),$AM$10)</f>
        <v>0.776104884131599</v>
      </c>
      <c r="AQ107" s="17" t="n">
        <f aca="false">IFERROR(IF(AZ107&lt;($AM$11-$AL$11)/($AN$11-$AL$11),$AL$11+SQRT(AZ107*($AN$11-$AL$11)*($AM$11-$AL$11)),$AN$11-SQRT((1-AZ107)*($AN$11-$AL$11)*($AN$11-$AM$11))),$AM$11)</f>
        <v>0.380696104789477</v>
      </c>
      <c r="AR107" s="17" t="n">
        <f aca="false">SUMPRODUCT((B24:B31&lt;=$B$6)*(C24:C31*AM107+D24:D31*AO107*$B$8*AQ107)/(1+AL107/100)^B24:B31)+C32*AM107*AP107/(1+AL107/100)^$B$6</f>
        <v>7706275.88536984</v>
      </c>
      <c r="AS107" s="17" t="n">
        <f aca="false">SUMPRODUCT((K24:K26&lt;=$B$6)*(L24:L26*AN107+M24:M26*AO107*$B$8*AQ107)/(1+AL107/100)^K24:K26)+L27*AN107*AP107/(1+AL107/100)^$B$6</f>
        <v>7782230.68075835</v>
      </c>
      <c r="AT107" s="17" t="n">
        <f aca="false">AS107-AR107</f>
        <v>75954.7953885049</v>
      </c>
      <c r="AU107" s="17" t="n">
        <f aca="true">RAND()</f>
        <v>0.412272625320021</v>
      </c>
      <c r="AV107" s="17" t="n">
        <f aca="true">RAND()</f>
        <v>0.146073984659711</v>
      </c>
      <c r="AW107" s="17" t="n">
        <f aca="true">RAND()</f>
        <v>0.238479617372842</v>
      </c>
      <c r="AX107" s="17" t="n">
        <f aca="true">RAND()</f>
        <v>0.761331896138822</v>
      </c>
      <c r="AY107" s="17" t="n">
        <f aca="true">RAND()</f>
        <v>0.304935628165294</v>
      </c>
      <c r="AZ107" s="17" t="n">
        <f aca="true">RAND()</f>
        <v>0.0265790258293644</v>
      </c>
    </row>
    <row r="108" customFormat="false" ht="15" hidden="false" customHeight="false" outlineLevel="0" collapsed="false">
      <c r="A108" s="0" t="n">
        <v>14</v>
      </c>
      <c r="B108" s="0" t="n">
        <f aca="false">$B$7+A108</f>
        <v>2041</v>
      </c>
      <c r="C108" s="14" t="n">
        <f aca="false">IF(A108&gt;$B$6,0,SUMIF(B24:B31,A108,E24:E31)+IF(A108=$B$6,E32,0))</f>
        <v>0</v>
      </c>
      <c r="D108" s="14" t="n">
        <f aca="false">IF(A108&gt;$B$6,0,SUMIF(B24:B31,A108,F24:F31))</f>
        <v>0</v>
      </c>
      <c r="E108" s="14" t="n">
        <f aca="false">IF(A108&gt;$B$6,0,SUMIF(K24:K26,A108,N24:N26)+IF(A108=$B$6,N27,0))</f>
        <v>0</v>
      </c>
      <c r="F108" s="14" t="n">
        <f aca="false">IF(A108&gt;$B$6,0,SUMIF(K24:K26,A108,O24:O26))</f>
        <v>0</v>
      </c>
      <c r="G108" s="14" t="n">
        <f aca="false">G107+IF(A108&gt;$B$6,0,SUMIF(B24:B31,A108,G24:G31)+IF(A108=$B$6,G32,0))</f>
        <v>6639079.38075309</v>
      </c>
      <c r="H108" s="14" t="n">
        <f aca="false">H107+IF(A108&gt;$B$6,0,SUMIF(K24:K26,A108,P24:P26)+IF(A108=$B$6,P27,0))</f>
        <v>8410244.97</v>
      </c>
      <c r="I108" s="17" t="n">
        <f aca="false">IF(A108&gt;$B$6,0,SUMIF(B24:B31,A108,D24:D31)*$B$10)</f>
        <v>0</v>
      </c>
      <c r="J108" s="17" t="n">
        <f aca="false">IF(A108&gt;$B$6,0,SUMIF(K24:K26,A108,M24:M26)*$B$10)</f>
        <v>0</v>
      </c>
      <c r="M108" s="14" t="n">
        <f aca="false">C108+D108</f>
        <v>0</v>
      </c>
      <c r="N108" s="14" t="n">
        <f aca="false">E108+F108</f>
        <v>0</v>
      </c>
      <c r="AK108" s="0" t="n">
        <v>95</v>
      </c>
      <c r="AL108" s="17" t="n">
        <f aca="false">IFERROR(IF(AU108&lt;($AM$6-$AL$6)/($AN$6-$AL$6),$AL$6+SQRT(AU108*($AN$6-$AL$6)*($AM$6-$AL$6)),$AN$6-SQRT((1-AU108)*($AN$6-$AL$6)*($AN$6-$AM$6))),$AM$6)</f>
        <v>2.58415959522707</v>
      </c>
      <c r="AM108" s="17" t="n">
        <f aca="false">IFERROR(IF(AV108&lt;($AM$7-$AL$7)/($AN$7-$AL$7),$AL$7+SQRT(AV108*($AN$7-$AL$7)*($AM$7-$AL$7)),$AN$7-SQRT((1-AV108)*($AN$7-$AL$7)*($AN$7-$AM$7))),$AM$7)</f>
        <v>0.968801657894702</v>
      </c>
      <c r="AN108" s="17" t="n">
        <f aca="false">IFERROR(IF(AW108&lt;($AM$8-$AL$8)/($AN$8-$AL$8),$AL$8+SQRT(AW108*($AN$8-$AL$8)*($AM$8-$AL$8)),$AN$8-SQRT((1-AW108)*($AN$8-$AL$8)*($AN$8-$AM$8))),$AM$8)</f>
        <v>1.1141615369869</v>
      </c>
      <c r="AO108" s="17" t="n">
        <f aca="false">IFERROR(IF(AX108&lt;($AM$9-$AL$9)/($AN$9-$AL$9),$AL$9+SQRT(AX108*($AN$9-$AL$9)*($AM$9-$AL$9)),$AN$9-SQRT((1-AX108)*($AN$9-$AL$9)*($AN$9-$AM$9))),$AM$9)</f>
        <v>1.0977028591038</v>
      </c>
      <c r="AP108" s="17" t="n">
        <f aca="false">IFERROR(IF(AY108&lt;($AM$10-$AL$10)/($AN$10-$AL$10),$AL$10+SQRT(AY108*($AN$10-$AL$10)*($AM$10-$AL$10)),$AN$10-SQRT((1-AY108)*($AN$10-$AL$10)*($AN$10-$AM$10))),$AM$10)</f>
        <v>0.900622747651623</v>
      </c>
      <c r="AQ108" s="17" t="n">
        <f aca="false">IFERROR(IF(AZ108&lt;($AM$11-$AL$11)/($AN$11-$AL$11),$AL$11+SQRT(AZ108*($AN$11-$AL$11)*($AM$11-$AL$11)),$AN$11-SQRT((1-AZ108)*($AN$11-$AL$11)*($AN$11-$AM$11))),$AM$11)</f>
        <v>0.557654627585743</v>
      </c>
      <c r="AR108" s="17" t="n">
        <f aca="false">SUMPRODUCT((B24:B31&lt;=$B$6)*(C24:C31*AM108+D24:D31*AO108*$B$8*AQ108)/(1+AL108/100)^B24:B31)+C32*AM108*AP108/(1+AL108/100)^$B$6</f>
        <v>8650053.87860806</v>
      </c>
      <c r="AS108" s="17" t="n">
        <f aca="false">SUMPRODUCT((K24:K26&lt;=$B$6)*(L24:L26*AN108+M24:M26*AO108*$B$8*AQ108)/(1+AL108/100)^K24:K26)+L27*AN108*AP108/(1+AL108/100)^$B$6</f>
        <v>8917954.91749456</v>
      </c>
      <c r="AT108" s="17" t="n">
        <f aca="false">AS108-AR108</f>
        <v>267901.038886493</v>
      </c>
      <c r="AU108" s="17" t="n">
        <f aca="true">RAND()</f>
        <v>0.0682484865391704</v>
      </c>
      <c r="AV108" s="17" t="n">
        <f aca="true">RAND()</f>
        <v>0.316599996755557</v>
      </c>
      <c r="AW108" s="17" t="n">
        <f aca="true">RAND()</f>
        <v>0.835981439699892</v>
      </c>
      <c r="AX108" s="17" t="n">
        <f aca="true">RAND()</f>
        <v>0.457239913020361</v>
      </c>
      <c r="AY108" s="17" t="n">
        <f aca="true">RAND()</f>
        <v>0.641994343743744</v>
      </c>
      <c r="AZ108" s="17" t="n">
        <f aca="true">RAND()</f>
        <v>0.270962886189175</v>
      </c>
    </row>
    <row r="109" customFormat="false" ht="15" hidden="false" customHeight="false" outlineLevel="0" collapsed="false">
      <c r="A109" s="0" t="n">
        <v>15</v>
      </c>
      <c r="B109" s="0" t="n">
        <f aca="false">$B$7+A109</f>
        <v>2042</v>
      </c>
      <c r="C109" s="14" t="n">
        <f aca="false">IF(A109&gt;$B$6,0,SUMIF(B24:B31,A109,E24:E31)+IF(A109=$B$6,E32,0))</f>
        <v>0</v>
      </c>
      <c r="D109" s="14" t="n">
        <f aca="false">IF(A109&gt;$B$6,0,SUMIF(B24:B31,A109,F24:F31))</f>
        <v>0</v>
      </c>
      <c r="E109" s="14" t="n">
        <f aca="false">IF(A109&gt;$B$6,0,SUMIF(K24:K26,A109,N24:N26)+IF(A109=$B$6,N27,0))</f>
        <v>0</v>
      </c>
      <c r="F109" s="14" t="n">
        <f aca="false">IF(A109&gt;$B$6,0,SUMIF(K24:K26,A109,O24:O26))</f>
        <v>0</v>
      </c>
      <c r="G109" s="14" t="n">
        <f aca="false">G108+IF(A109&gt;$B$6,0,SUMIF(B24:B31,A109,G24:G31)+IF(A109=$B$6,G32,0))</f>
        <v>6639079.38075309</v>
      </c>
      <c r="H109" s="14" t="n">
        <f aca="false">H108+IF(A109&gt;$B$6,0,SUMIF(K24:K26,A109,P24:P26)+IF(A109=$B$6,P27,0))</f>
        <v>8410244.97</v>
      </c>
      <c r="I109" s="17" t="n">
        <f aca="false">IF(A109&gt;$B$6,0,SUMIF(B24:B31,A109,D24:D31)*$B$10)</f>
        <v>0</v>
      </c>
      <c r="J109" s="17" t="n">
        <f aca="false">IF(A109&gt;$B$6,0,SUMIF(K24:K26,A109,M24:M26)*$B$10)</f>
        <v>0</v>
      </c>
      <c r="M109" s="14" t="n">
        <f aca="false">C109+D109</f>
        <v>0</v>
      </c>
      <c r="N109" s="14" t="n">
        <f aca="false">E109+F109</f>
        <v>0</v>
      </c>
      <c r="AK109" s="0" t="n">
        <v>96</v>
      </c>
      <c r="AL109" s="17" t="n">
        <f aca="false">IFERROR(IF(AU109&lt;($AM$6-$AL$6)/($AN$6-$AL$6),$AL$6+SQRT(AU109*($AN$6-$AL$6)*($AM$6-$AL$6)),$AN$6-SQRT((1-AU109)*($AN$6-$AL$6)*($AN$6-$AM$6))),$AM$6)</f>
        <v>3.06500941589874</v>
      </c>
      <c r="AM109" s="17" t="n">
        <f aca="false">IFERROR(IF(AV109&lt;($AM$7-$AL$7)/($AN$7-$AL$7),$AL$7+SQRT(AV109*($AN$7-$AL$7)*($AM$7-$AL$7)),$AN$7-SQRT((1-AV109)*($AN$7-$AL$7)*($AN$7-$AM$7))),$AM$7)</f>
        <v>0.840663399399761</v>
      </c>
      <c r="AN109" s="17" t="n">
        <f aca="false">IFERROR(IF(AW109&lt;($AM$8-$AL$8)/($AN$8-$AL$8),$AL$8+SQRT(AW109*($AN$8-$AL$8)*($AM$8-$AL$8)),$AN$8-SQRT((1-AW109)*($AN$8-$AL$8)*($AN$8-$AM$8))),$AM$8)</f>
        <v>0.936752597167346</v>
      </c>
      <c r="AO109" s="17" t="n">
        <f aca="false">IFERROR(IF(AX109&lt;($AM$9-$AL$9)/($AN$9-$AL$9),$AL$9+SQRT(AX109*($AN$9-$AL$9)*($AM$9-$AL$9)),$AN$9-SQRT((1-AX109)*($AN$9-$AL$9)*($AN$9-$AM$9))),$AM$9)</f>
        <v>0.913939561295626</v>
      </c>
      <c r="AP109" s="17" t="n">
        <f aca="false">IFERROR(IF(AY109&lt;($AM$10-$AL$10)/($AN$10-$AL$10),$AL$10+SQRT(AY109*($AN$10-$AL$10)*($AM$10-$AL$10)),$AN$10-SQRT((1-AY109)*($AN$10-$AL$10)*($AN$10-$AM$10))),$AM$10)</f>
        <v>0.83054267234623</v>
      </c>
      <c r="AQ109" s="17" t="n">
        <f aca="false">IFERROR(IF(AZ109&lt;($AM$11-$AL$11)/($AN$11-$AL$11),$AL$11+SQRT(AZ109*($AN$11-$AL$11)*($AM$11-$AL$11)),$AN$11-SQRT((1-AZ109)*($AN$11-$AL$11)*($AN$11-$AM$11))),$AM$11)</f>
        <v>0.818175063609388</v>
      </c>
      <c r="AR109" s="17" t="n">
        <f aca="false">SUMPRODUCT((B24:B31&lt;=$B$6)*(C24:C31*AM109+D24:D31*AO109*$B$8*AQ109)/(1+AL109/100)^B24:B31)+C32*AM109*AP109/(1+AL109/100)^$B$6</f>
        <v>7364676.11943911</v>
      </c>
      <c r="AS109" s="17" t="n">
        <f aca="false">SUMPRODUCT((K24:K26&lt;=$B$6)*(L24:L26*AN109+M24:M26*AO109*$B$8*AQ109)/(1+AL109/100)^K24:K26)+L27*AN109*AP109/(1+AL109/100)^$B$6</f>
        <v>7642650.21620153</v>
      </c>
      <c r="AT109" s="17" t="n">
        <f aca="false">AS109-AR109</f>
        <v>277974.096762423</v>
      </c>
      <c r="AU109" s="17" t="n">
        <f aca="true">RAND()</f>
        <v>0.225792455151721</v>
      </c>
      <c r="AV109" s="17" t="n">
        <f aca="true">RAND()</f>
        <v>0.0183723561193833</v>
      </c>
      <c r="AW109" s="17" t="n">
        <f aca="true">RAND()</f>
        <v>0.207791920355714</v>
      </c>
      <c r="AX109" s="17" t="n">
        <f aca="true">RAND()</f>
        <v>0.22846128054082</v>
      </c>
      <c r="AY109" s="17" t="n">
        <f aca="true">RAND()</f>
        <v>0.43703383296715</v>
      </c>
      <c r="AZ109" s="17" t="n">
        <f aca="true">RAND()</f>
        <v>0.86505996941449</v>
      </c>
    </row>
    <row r="110" customFormat="false" ht="15" hidden="false" customHeight="false" outlineLevel="0" collapsed="false">
      <c r="A110" s="0" t="n">
        <v>16</v>
      </c>
      <c r="B110" s="0" t="n">
        <f aca="false">$B$7+A110</f>
        <v>2043</v>
      </c>
      <c r="C110" s="14" t="n">
        <f aca="false">IF(A110&gt;$B$6,0,SUMIF(B24:B31,A110,E24:E31)+IF(A110=$B$6,E32,0))</f>
        <v>561004.48</v>
      </c>
      <c r="D110" s="14" t="n">
        <f aca="false">IF(A110&gt;$B$6,0,SUMIF(B24:B31,A110,F24:F31))</f>
        <v>70731.04</v>
      </c>
      <c r="E110" s="14" t="n">
        <f aca="false">IF(A110&gt;$B$6,0,SUMIF(K24:K26,A110,N24:N26)+IF(A110=$B$6,N27,0))</f>
        <v>0</v>
      </c>
      <c r="F110" s="14" t="n">
        <f aca="false">IF(A110&gt;$B$6,0,SUMIF(K24:K26,A110,O24:O26))</f>
        <v>0</v>
      </c>
      <c r="G110" s="14" t="n">
        <f aca="false">G109+IF(A110&gt;$B$6,0,SUMIF(B24:B31,A110,G24:G31)+IF(A110=$B$6,G32,0))</f>
        <v>7032756.07114812</v>
      </c>
      <c r="H110" s="14" t="n">
        <f aca="false">H109+IF(A110&gt;$B$6,0,SUMIF(K24:K26,A110,P24:P26)+IF(A110=$B$6,P27,0))</f>
        <v>8410244.97</v>
      </c>
      <c r="I110" s="17" t="n">
        <f aca="false">IF(A110&gt;$B$6,0,SUMIF(B24:B31,A110,D24:D31)*$B$10)</f>
        <v>8</v>
      </c>
      <c r="J110" s="17" t="n">
        <f aca="false">IF(A110&gt;$B$6,0,SUMIF(K24:K26,A110,M24:M26)*$B$10)</f>
        <v>0</v>
      </c>
      <c r="M110" s="14" t="n">
        <f aca="false">C110+D110</f>
        <v>631735.52</v>
      </c>
      <c r="N110" s="14" t="n">
        <f aca="false">E110+F110</f>
        <v>0</v>
      </c>
      <c r="AK110" s="0" t="n">
        <v>97</v>
      </c>
      <c r="AL110" s="17" t="n">
        <f aca="false">IFERROR(IF(AU110&lt;($AM$6-$AL$6)/($AN$6-$AL$6),$AL$6+SQRT(AU110*($AN$6-$AL$6)*($AM$6-$AL$6)),$AN$6-SQRT((1-AU110)*($AN$6-$AL$6)*($AN$6-$AM$6))),$AM$6)</f>
        <v>2.9143047090809</v>
      </c>
      <c r="AM110" s="17" t="n">
        <f aca="false">IFERROR(IF(AV110&lt;($AM$7-$AL$7)/($AN$7-$AL$7),$AL$7+SQRT(AV110*($AN$7-$AL$7)*($AM$7-$AL$7)),$AN$7-SQRT((1-AV110)*($AN$7-$AL$7)*($AN$7-$AM$7))),$AM$7)</f>
        <v>0.903738218291513</v>
      </c>
      <c r="AN110" s="17" t="n">
        <f aca="false">IFERROR(IF(AW110&lt;($AM$8-$AL$8)/($AN$8-$AL$8),$AL$8+SQRT(AW110*($AN$8-$AL$8)*($AM$8-$AL$8)),$AN$8-SQRT((1-AW110)*($AN$8-$AL$8)*($AN$8-$AM$8))),$AM$8)</f>
        <v>1.05514888767583</v>
      </c>
      <c r="AO110" s="17" t="n">
        <f aca="false">IFERROR(IF(AX110&lt;($AM$9-$AL$9)/($AN$9-$AL$9),$AL$9+SQRT(AX110*($AN$9-$AL$9)*($AM$9-$AL$9)),$AN$9-SQRT((1-AX110)*($AN$9-$AL$9)*($AN$9-$AM$9))),$AM$9)</f>
        <v>1.1815887537583</v>
      </c>
      <c r="AP110" s="17" t="n">
        <f aca="false">IFERROR(IF(AY110&lt;($AM$10-$AL$10)/($AN$10-$AL$10),$AL$10+SQRT(AY110*($AN$10-$AL$10)*($AM$10-$AL$10)),$AN$10-SQRT((1-AY110)*($AN$10-$AL$10)*($AN$10-$AM$10))),$AM$10)</f>
        <v>0.645374253320647</v>
      </c>
      <c r="AQ110" s="17" t="n">
        <f aca="false">IFERROR(IF(AZ110&lt;($AM$11-$AL$11)/($AN$11-$AL$11),$AL$11+SQRT(AZ110*($AN$11-$AL$11)*($AM$11-$AL$11)),$AN$11-SQRT((1-AZ110)*($AN$11-$AL$11)*($AN$11-$AM$11))),$AM$11)</f>
        <v>0.873944588500383</v>
      </c>
      <c r="AR110" s="17" t="n">
        <f aca="false">SUMPRODUCT((B24:B31&lt;=$B$6)*(C24:C31*AM110+D24:D31*AO110*$B$8*AQ110)/(1+AL110/100)^B24:B31)+C32*AM110*AP110/(1+AL110/100)^$B$6</f>
        <v>8082392.62770621</v>
      </c>
      <c r="AS110" s="17" t="n">
        <f aca="false">SUMPRODUCT((K24:K26&lt;=$B$6)*(L24:L26*AN110+M24:M26*AO110*$B$8*AQ110)/(1+AL110/100)^K24:K26)+L27*AN110*AP110/(1+AL110/100)^$B$6</f>
        <v>8788083.43828303</v>
      </c>
      <c r="AT110" s="17" t="n">
        <f aca="false">AS110-AR110</f>
        <v>705690.810576829</v>
      </c>
      <c r="AU110" s="17" t="n">
        <f aca="true">RAND()</f>
        <v>0.167190620209501</v>
      </c>
      <c r="AV110" s="17" t="n">
        <f aca="true">RAND()</f>
        <v>0.119573532603307</v>
      </c>
      <c r="AW110" s="17" t="n">
        <f aca="true">RAND()</f>
        <v>0.662515946898085</v>
      </c>
      <c r="AX110" s="17" t="n">
        <f aca="true">RAND()</f>
        <v>0.553468688016743</v>
      </c>
      <c r="AY110" s="17" t="n">
        <f aca="true">RAND()</f>
        <v>0.0845346941141429</v>
      </c>
      <c r="AZ110" s="17" t="n">
        <f aca="true">RAND()</f>
        <v>0.935142992782295</v>
      </c>
    </row>
    <row r="111" customFormat="false" ht="15" hidden="false" customHeight="false" outlineLevel="0" collapsed="false">
      <c r="A111" s="0" t="n">
        <v>17</v>
      </c>
      <c r="B111" s="0" t="n">
        <f aca="false">$B$7+A111</f>
        <v>2044</v>
      </c>
      <c r="C111" s="14" t="n">
        <f aca="false">IF(A111&gt;$B$6,0,SUMIF(B24:B31,A111,E24:E31)+IF(A111=$B$6,E32,0))</f>
        <v>0</v>
      </c>
      <c r="D111" s="14" t="n">
        <f aca="false">IF(A111&gt;$B$6,0,SUMIF(B24:B31,A111,F24:F31))</f>
        <v>0</v>
      </c>
      <c r="E111" s="14" t="n">
        <f aca="false">IF(A111&gt;$B$6,0,SUMIF(K24:K26,A111,N24:N26)+IF(A111=$B$6,N27,0))</f>
        <v>0</v>
      </c>
      <c r="F111" s="14" t="n">
        <f aca="false">IF(A111&gt;$B$6,0,SUMIF(K24:K26,A111,O24:O26))</f>
        <v>0</v>
      </c>
      <c r="G111" s="14" t="n">
        <f aca="false">G110+IF(A111&gt;$B$6,0,SUMIF(B24:B31,A111,G24:G31)+IF(A111=$B$6,G32,0))</f>
        <v>7032756.07114812</v>
      </c>
      <c r="H111" s="14" t="n">
        <f aca="false">H110+IF(A111&gt;$B$6,0,SUMIF(K24:K26,A111,P24:P26)+IF(A111=$B$6,P27,0))</f>
        <v>8410244.97</v>
      </c>
      <c r="I111" s="17" t="n">
        <f aca="false">IF(A111&gt;$B$6,0,SUMIF(B24:B31,A111,D24:D31)*$B$10)</f>
        <v>0</v>
      </c>
      <c r="J111" s="17" t="n">
        <f aca="false">IF(A111&gt;$B$6,0,SUMIF(K24:K26,A111,M24:M26)*$B$10)</f>
        <v>0</v>
      </c>
      <c r="M111" s="14" t="n">
        <f aca="false">C111+D111</f>
        <v>0</v>
      </c>
      <c r="N111" s="14" t="n">
        <f aca="false">E111+F111</f>
        <v>0</v>
      </c>
      <c r="AK111" s="0" t="n">
        <v>98</v>
      </c>
      <c r="AL111" s="17" t="n">
        <f aca="false">IFERROR(IF(AU111&lt;($AM$6-$AL$6)/($AN$6-$AL$6),$AL$6+SQRT(AU111*($AN$6-$AL$6)*($AM$6-$AL$6)),$AN$6-SQRT((1-AU111)*($AN$6-$AL$6)*($AN$6-$AM$6))),$AM$6)</f>
        <v>4.33975363711999</v>
      </c>
      <c r="AM111" s="17" t="n">
        <f aca="false">IFERROR(IF(AV111&lt;($AM$7-$AL$7)/($AN$7-$AL$7),$AL$7+SQRT(AV111*($AN$7-$AL$7)*($AM$7-$AL$7)),$AN$7-SQRT((1-AV111)*($AN$7-$AL$7)*($AN$7-$AM$7))),$AM$7)</f>
        <v>1.07419839814543</v>
      </c>
      <c r="AN111" s="17" t="n">
        <f aca="false">IFERROR(IF(AW111&lt;($AM$8-$AL$8)/($AN$8-$AL$8),$AL$8+SQRT(AW111*($AN$8-$AL$8)*($AM$8-$AL$8)),$AN$8-SQRT((1-AW111)*($AN$8-$AL$8)*($AN$8-$AM$8))),$AM$8)</f>
        <v>1.08580695165609</v>
      </c>
      <c r="AO111" s="17" t="n">
        <f aca="false">IFERROR(IF(AX111&lt;($AM$9-$AL$9)/($AN$9-$AL$9),$AL$9+SQRT(AX111*($AN$9-$AL$9)*($AM$9-$AL$9)),$AN$9-SQRT((1-AX111)*($AN$9-$AL$9)*($AN$9-$AM$9))),$AM$9)</f>
        <v>1.71846963955113</v>
      </c>
      <c r="AP111" s="17" t="n">
        <f aca="false">IFERROR(IF(AY111&lt;($AM$10-$AL$10)/($AN$10-$AL$10),$AL$10+SQRT(AY111*($AN$10-$AL$10)*($AM$10-$AL$10)),$AN$10-SQRT((1-AY111)*($AN$10-$AL$10)*($AN$10-$AM$10))),$AM$10)</f>
        <v>0.747191510539152</v>
      </c>
      <c r="AQ111" s="17" t="n">
        <f aca="false">IFERROR(IF(AZ111&lt;($AM$11-$AL$11)/($AN$11-$AL$11),$AL$11+SQRT(AZ111*($AN$11-$AL$11)*($AM$11-$AL$11)),$AN$11-SQRT((1-AZ111)*($AN$11-$AL$11)*($AN$11-$AM$11))),$AM$11)</f>
        <v>0.532367983384771</v>
      </c>
      <c r="AR111" s="17" t="n">
        <f aca="false">SUMPRODUCT((B24:B31&lt;=$B$6)*(C24:C31*AM111+D24:D31*AO111*$B$8*AQ111)/(1+AL111/100)^B24:B31)+C32*AM111*AP111/(1+AL111/100)^$B$6</f>
        <v>8770522.32448419</v>
      </c>
      <c r="AS111" s="17" t="n">
        <f aca="false">SUMPRODUCT((K24:K26&lt;=$B$6)*(L24:L26*AN111+M24:M26*AO111*$B$8*AQ111)/(1+AL111/100)^K24:K26)+L27*AN111*AP111/(1+AL111/100)^$B$6</f>
        <v>9029932.79079984</v>
      </c>
      <c r="AT111" s="17" t="n">
        <f aca="false">AS111-AR111</f>
        <v>259410.466315646</v>
      </c>
      <c r="AU111" s="17" t="n">
        <f aca="true">RAND()</f>
        <v>0.646154464439184</v>
      </c>
      <c r="AV111" s="17" t="n">
        <f aca="true">RAND()</f>
        <v>0.725278193647696</v>
      </c>
      <c r="AW111" s="17" t="n">
        <f aca="true">RAND()</f>
        <v>0.760361270004758</v>
      </c>
      <c r="AX111" s="17" t="n">
        <f aca="true">RAND()</f>
        <v>0.947160437430352</v>
      </c>
      <c r="AY111" s="17" t="n">
        <f aca="true">RAND()</f>
        <v>0.24441457153051</v>
      </c>
      <c r="AZ111" s="17" t="n">
        <f aca="true">RAND()</f>
        <v>0.220387264091042</v>
      </c>
    </row>
    <row r="112" customFormat="false" ht="15" hidden="false" customHeight="false" outlineLevel="0" collapsed="false">
      <c r="A112" s="0" t="n">
        <v>18</v>
      </c>
      <c r="B112" s="0" t="n">
        <f aca="false">$B$7+A112</f>
        <v>2045</v>
      </c>
      <c r="C112" s="14" t="n">
        <f aca="false">IF(A112&gt;$B$6,0,SUMIF(B24:B31,A112,E24:E31)+IF(A112=$B$6,E32,0))</f>
        <v>0</v>
      </c>
      <c r="D112" s="14" t="n">
        <f aca="false">IF(A112&gt;$B$6,0,SUMIF(B24:B31,A112,F24:F31))</f>
        <v>0</v>
      </c>
      <c r="E112" s="14" t="n">
        <f aca="false">IF(A112&gt;$B$6,0,SUMIF(K24:K26,A112,N24:N26)+IF(A112=$B$6,N27,0))</f>
        <v>0</v>
      </c>
      <c r="F112" s="14" t="n">
        <f aca="false">IF(A112&gt;$B$6,0,SUMIF(K24:K26,A112,O24:O26))</f>
        <v>0</v>
      </c>
      <c r="G112" s="14" t="n">
        <f aca="false">G111+IF(A112&gt;$B$6,0,SUMIF(B24:B31,A112,G24:G31)+IF(A112=$B$6,G32,0))</f>
        <v>7032756.07114812</v>
      </c>
      <c r="H112" s="14" t="n">
        <f aca="false">H111+IF(A112&gt;$B$6,0,SUMIF(K24:K26,A112,P24:P26)+IF(A112=$B$6,P27,0))</f>
        <v>8410244.97</v>
      </c>
      <c r="I112" s="17" t="n">
        <f aca="false">IF(A112&gt;$B$6,0,SUMIF(B24:B31,A112,D24:D31)*$B$10)</f>
        <v>0</v>
      </c>
      <c r="J112" s="17" t="n">
        <f aca="false">IF(A112&gt;$B$6,0,SUMIF(K24:K26,A112,M24:M26)*$B$10)</f>
        <v>0</v>
      </c>
      <c r="M112" s="14" t="n">
        <f aca="false">C112+D112</f>
        <v>0</v>
      </c>
      <c r="N112" s="14" t="n">
        <f aca="false">E112+F112</f>
        <v>0</v>
      </c>
      <c r="AK112" s="0" t="n">
        <v>99</v>
      </c>
      <c r="AL112" s="17" t="n">
        <f aca="false">IFERROR(IF(AU112&lt;($AM$6-$AL$6)/($AN$6-$AL$6),$AL$6+SQRT(AU112*($AN$6-$AL$6)*($AM$6-$AL$6)),$AN$6-SQRT((1-AU112)*($AN$6-$AL$6)*($AN$6-$AM$6))),$AM$6)</f>
        <v>4.20652500023333</v>
      </c>
      <c r="AM112" s="17" t="n">
        <f aca="false">IFERROR(IF(AV112&lt;($AM$7-$AL$7)/($AN$7-$AL$7),$AL$7+SQRT(AV112*($AN$7-$AL$7)*($AM$7-$AL$7)),$AN$7-SQRT((1-AV112)*($AN$7-$AL$7)*($AN$7-$AM$7))),$AM$7)</f>
        <v>1.06015893581456</v>
      </c>
      <c r="AN112" s="17" t="n">
        <f aca="false">IFERROR(IF(AW112&lt;($AM$8-$AL$8)/($AN$8-$AL$8),$AL$8+SQRT(AW112*($AN$8-$AL$8)*($AM$8-$AL$8)),$AN$8-SQRT((1-AW112)*($AN$8-$AL$8)*($AN$8-$AM$8))),$AM$8)</f>
        <v>0.993760029441382</v>
      </c>
      <c r="AO112" s="17" t="n">
        <f aca="false">IFERROR(IF(AX112&lt;($AM$9-$AL$9)/($AN$9-$AL$9),$AL$9+SQRT(AX112*($AN$9-$AL$9)*($AM$9-$AL$9)),$AN$9-SQRT((1-AX112)*($AN$9-$AL$9)*($AN$9-$AM$9))),$AM$9)</f>
        <v>0.857440006407801</v>
      </c>
      <c r="AP112" s="17" t="n">
        <f aca="false">IFERROR(IF(AY112&lt;($AM$10-$AL$10)/($AN$10-$AL$10),$AL$10+SQRT(AY112*($AN$10-$AL$10)*($AM$10-$AL$10)),$AN$10-SQRT((1-AY112)*($AN$10-$AL$10)*($AN$10-$AM$10))),$AM$10)</f>
        <v>0.603187554482778</v>
      </c>
      <c r="AQ112" s="17" t="n">
        <f aca="false">IFERROR(IF(AZ112&lt;($AM$11-$AL$11)/($AN$11-$AL$11),$AL$11+SQRT(AZ112*($AN$11-$AL$11)*($AM$11-$AL$11)),$AN$11-SQRT((1-AZ112)*($AN$11-$AL$11)*($AN$11-$AM$11))),$AM$11)</f>
        <v>0.775779828582582</v>
      </c>
      <c r="AR112" s="17" t="n">
        <f aca="false">SUMPRODUCT((B24:B31&lt;=$B$6)*(C24:C31*AM112+D24:D31*AO112*$B$8*AQ112)/(1+AL112/100)^B24:B31)+C32*AM112*AP112/(1+AL112/100)^$B$6</f>
        <v>8665132.03170773</v>
      </c>
      <c r="AS112" s="17" t="n">
        <f aca="false">SUMPRODUCT((K24:K26&lt;=$B$6)*(L24:L26*AN112+M24:M26*AO112*$B$8*AQ112)/(1+AL112/100)^K24:K26)+L27*AN112*AP112/(1+AL112/100)^$B$6</f>
        <v>8329830.12765974</v>
      </c>
      <c r="AT112" s="17" t="n">
        <f aca="false">AS112-AR112</f>
        <v>-335301.904047983</v>
      </c>
      <c r="AU112" s="17" t="n">
        <f aca="true">RAND()</f>
        <v>0.60982487128393</v>
      </c>
      <c r="AV112" s="17" t="n">
        <f aca="true">RAND()</f>
        <v>0.679647736435026</v>
      </c>
      <c r="AW112" s="17" t="n">
        <f aca="true">RAND()</f>
        <v>0.417143877879168</v>
      </c>
      <c r="AX112" s="17" t="n">
        <f aca="true">RAND()</f>
        <v>0.170351144241078</v>
      </c>
      <c r="AY112" s="17" t="n">
        <f aca="true">RAND()</f>
        <v>0.0425906856005451</v>
      </c>
      <c r="AZ112" s="17" t="n">
        <f aca="true">RAND()</f>
        <v>0.79479720297773</v>
      </c>
    </row>
    <row r="113" customFormat="false" ht="15" hidden="false" customHeight="false" outlineLevel="0" collapsed="false">
      <c r="A113" s="0" t="n">
        <v>19</v>
      </c>
      <c r="B113" s="0" t="n">
        <f aca="false">$B$7+A113</f>
        <v>2046</v>
      </c>
      <c r="C113" s="14" t="n">
        <f aca="false">IF(A113&gt;$B$6,0,SUMIF(B24:B31,A113,E24:E31)+IF(A113=$B$6,E32,0))</f>
        <v>0</v>
      </c>
      <c r="D113" s="14" t="n">
        <f aca="false">IF(A113&gt;$B$6,0,SUMIF(B24:B31,A113,F24:F31))</f>
        <v>0</v>
      </c>
      <c r="E113" s="14" t="n">
        <f aca="false">IF(A113&gt;$B$6,0,SUMIF(K24:K26,A113,N24:N26)+IF(A113=$B$6,N27,0))</f>
        <v>306563.68</v>
      </c>
      <c r="F113" s="14" t="n">
        <f aca="false">IF(A113&gt;$B$6,0,SUMIF(K24:K26,A113,O24:O26))</f>
        <v>79572.42</v>
      </c>
      <c r="G113" s="14" t="n">
        <f aca="false">G112+IF(A113&gt;$B$6,0,SUMIF(B24:B31,A113,G24:G31)+IF(A113=$B$6,G32,0))</f>
        <v>7032756.07114812</v>
      </c>
      <c r="H113" s="14" t="n">
        <f aca="false">H112+IF(A113&gt;$B$6,0,SUMIF(K24:K26,A113,P24:P26)+IF(A113=$B$6,P27,0))</f>
        <v>8630452.99227765</v>
      </c>
      <c r="I113" s="17" t="n">
        <f aca="false">IF(A113&gt;$B$6,0,SUMIF(B24:B31,A113,D24:D31)*$B$10)</f>
        <v>0</v>
      </c>
      <c r="J113" s="17" t="n">
        <f aca="false">IF(A113&gt;$B$6,0,SUMIF(K24:K26,A113,M24:M26)*$B$10)</f>
        <v>9</v>
      </c>
      <c r="M113" s="14" t="n">
        <f aca="false">C113+D113</f>
        <v>0</v>
      </c>
      <c r="N113" s="14" t="n">
        <f aca="false">E113+F113</f>
        <v>386136.1</v>
      </c>
      <c r="AK113" s="0" t="n">
        <v>100</v>
      </c>
      <c r="AL113" s="17" t="n">
        <f aca="false">IFERROR(IF(AU113&lt;($AM$6-$AL$6)/($AN$6-$AL$6),$AL$6+SQRT(AU113*($AN$6-$AL$6)*($AM$6-$AL$6)),$AN$6-SQRT((1-AU113)*($AN$6-$AL$6)*($AN$6-$AM$6))),$AM$6)</f>
        <v>3.89437196773967</v>
      </c>
      <c r="AM113" s="17" t="n">
        <f aca="false">IFERROR(IF(AV113&lt;($AM$7-$AL$7)/($AN$7-$AL$7),$AL$7+SQRT(AV113*($AN$7-$AL$7)*($AM$7-$AL$7)),$AN$7-SQRT((1-AV113)*($AN$7-$AL$7)*($AN$7-$AM$7))),$AM$7)</f>
        <v>1.1161646379179</v>
      </c>
      <c r="AN113" s="17" t="n">
        <f aca="false">IFERROR(IF(AW113&lt;($AM$8-$AL$8)/($AN$8-$AL$8),$AL$8+SQRT(AW113*($AN$8-$AL$8)*($AM$8-$AL$8)),$AN$8-SQRT((1-AW113)*($AN$8-$AL$8)*($AN$8-$AM$8))),$AM$8)</f>
        <v>1.13401986779692</v>
      </c>
      <c r="AO113" s="17" t="n">
        <f aca="false">IFERROR(IF(AX113&lt;($AM$9-$AL$9)/($AN$9-$AL$9),$AL$9+SQRT(AX113*($AN$9-$AL$9)*($AM$9-$AL$9)),$AN$9-SQRT((1-AX113)*($AN$9-$AL$9)*($AN$9-$AM$9))),$AM$9)</f>
        <v>0.905628914504154</v>
      </c>
      <c r="AP113" s="17" t="n">
        <f aca="false">IFERROR(IF(AY113&lt;($AM$10-$AL$10)/($AN$10-$AL$10),$AL$10+SQRT(AY113*($AN$10-$AL$10)*($AM$10-$AL$10)),$AN$10-SQRT((1-AY113)*($AN$10-$AL$10)*($AN$10-$AM$10))),$AM$10)</f>
        <v>0.706140817072504</v>
      </c>
      <c r="AQ113" s="17" t="n">
        <f aca="false">IFERROR(IF(AZ113&lt;($AM$11-$AL$11)/($AN$11-$AL$11),$AL$11+SQRT(AZ113*($AN$11-$AL$11)*($AM$11-$AL$11)),$AN$11-SQRT((1-AZ113)*($AN$11-$AL$11)*($AN$11-$AM$11))),$AM$11)</f>
        <v>0.593010149257922</v>
      </c>
      <c r="AR113" s="17" t="n">
        <f aca="false">SUMPRODUCT((B24:B31&lt;=$B$6)*(C24:C31*AM113+D24:D31*AO113*$B$8*AQ113)/(1+AL113/100)^B24:B31)+C32*AM113*AP113/(1+AL113/100)^$B$6</f>
        <v>9217491.62290357</v>
      </c>
      <c r="AS113" s="17" t="n">
        <f aca="false">SUMPRODUCT((K24:K26&lt;=$B$6)*(L24:L26*AN113+M24:M26*AO113*$B$8*AQ113)/(1+AL113/100)^K24:K26)+L27*AN113*AP113/(1+AL113/100)^$B$6</f>
        <v>9394753.41022266</v>
      </c>
      <c r="AT113" s="17" t="n">
        <f aca="false">AS113-AR113</f>
        <v>177261.787319088</v>
      </c>
      <c r="AU113" s="17" t="n">
        <f aca="true">RAND()</f>
        <v>0.517753726261943</v>
      </c>
      <c r="AV113" s="17" t="n">
        <f aca="true">RAND()</f>
        <v>0.840783074278691</v>
      </c>
      <c r="AW113" s="17" t="n">
        <f aca="true">RAND()</f>
        <v>0.880432079414716</v>
      </c>
      <c r="AX113" s="17" t="n">
        <f aca="true">RAND()</f>
        <v>0.219379755042425</v>
      </c>
      <c r="AY113" s="17" t="n">
        <f aca="true">RAND()</f>
        <v>0.169976145853278</v>
      </c>
      <c r="AZ113" s="17" t="n">
        <f aca="true">RAND()</f>
        <v>0.350428357421019</v>
      </c>
    </row>
    <row r="114" customFormat="false" ht="15" hidden="false" customHeight="false" outlineLevel="0" collapsed="false">
      <c r="A114" s="0" t="n">
        <v>20</v>
      </c>
      <c r="B114" s="0" t="n">
        <f aca="false">$B$7+A114</f>
        <v>2047</v>
      </c>
      <c r="C114" s="14" t="n">
        <f aca="false">IF(A114&gt;$B$6,0,SUMIF(B24:B31,A114,E24:E31)+IF(A114=$B$6,E32,0))</f>
        <v>2302557.72</v>
      </c>
      <c r="D114" s="14" t="n">
        <f aca="false">IF(A114&gt;$B$6,0,SUMIF(B24:B31,A114,F24:F31))</f>
        <v>132620.7</v>
      </c>
      <c r="E114" s="14" t="n">
        <f aca="false">IF(A114&gt;$B$6,0,SUMIF(K24:K26,A114,N24:N26)+IF(A114=$B$6,N27,0))</f>
        <v>0</v>
      </c>
      <c r="F114" s="14" t="n">
        <f aca="false">IF(A114&gt;$B$6,0,SUMIF(K24:K26,A114,O24:O26))</f>
        <v>0</v>
      </c>
      <c r="G114" s="14" t="n">
        <f aca="false">G113+IF(A114&gt;$B$6,0,SUMIF(B24:B31,A114,G24:G31)+IF(A114=$B$6,G32,0))</f>
        <v>8381055.31941991</v>
      </c>
      <c r="H114" s="14" t="n">
        <f aca="false">H113+IF(A114&gt;$B$6,0,SUMIF(K24:K26,A114,P24:P26)+IF(A114=$B$6,P27,0))</f>
        <v>8630452.99227765</v>
      </c>
      <c r="I114" s="17" t="n">
        <f aca="false">IF(A114&gt;$B$6,0,SUMIF(B24:B31,A114,D24:D31)*$B$10)</f>
        <v>15</v>
      </c>
      <c r="J114" s="17" t="n">
        <f aca="false">IF(A114&gt;$B$6,0,SUMIF(K24:K26,A114,M24:M26)*$B$10)</f>
        <v>0</v>
      </c>
      <c r="M114" s="14" t="n">
        <f aca="false">C114+D114</f>
        <v>2435178.42</v>
      </c>
      <c r="N114" s="14" t="n">
        <f aca="false">E114+F114</f>
        <v>0</v>
      </c>
      <c r="AK114" s="0" t="n">
        <v>101</v>
      </c>
      <c r="AL114" s="17" t="n">
        <f aca="false">IFERROR(IF(AU114&lt;($AM$6-$AL$6)/($AN$6-$AL$6),$AL$6+SQRT(AU114*($AN$6-$AL$6)*($AM$6-$AL$6)),$AN$6-SQRT((1-AU114)*($AN$6-$AL$6)*($AN$6-$AM$6))),$AM$6)</f>
        <v>4.55450696298292</v>
      </c>
      <c r="AM114" s="17" t="n">
        <f aca="false">IFERROR(IF(AV114&lt;($AM$7-$AL$7)/($AN$7-$AL$7),$AL$7+SQRT(AV114*($AN$7-$AL$7)*($AM$7-$AL$7)),$AN$7-SQRT((1-AV114)*($AN$7-$AL$7)*($AN$7-$AM$7))),$AM$7)</f>
        <v>0.915025008508685</v>
      </c>
      <c r="AN114" s="17" t="n">
        <f aca="false">IFERROR(IF(AW114&lt;($AM$8-$AL$8)/($AN$8-$AL$8),$AL$8+SQRT(AW114*($AN$8-$AL$8)*($AM$8-$AL$8)),$AN$8-SQRT((1-AW114)*($AN$8-$AL$8)*($AN$8-$AM$8))),$AM$8)</f>
        <v>1.00857559999131</v>
      </c>
      <c r="AO114" s="17" t="n">
        <f aca="false">IFERROR(IF(AX114&lt;($AM$9-$AL$9)/($AN$9-$AL$9),$AL$9+SQRT(AX114*($AN$9-$AL$9)*($AM$9-$AL$9)),$AN$9-SQRT((1-AX114)*($AN$9-$AL$9)*($AN$9-$AM$9))),$AM$9)</f>
        <v>1.1590149596897</v>
      </c>
      <c r="AP114" s="17" t="n">
        <f aca="false">IFERROR(IF(AY114&lt;($AM$10-$AL$10)/($AN$10-$AL$10),$AL$10+SQRT(AY114*($AN$10-$AL$10)*($AM$10-$AL$10)),$AN$10-SQRT((1-AY114)*($AN$10-$AL$10)*($AN$10-$AM$10))),$AM$10)</f>
        <v>0.72364351917468</v>
      </c>
      <c r="AQ114" s="17" t="n">
        <f aca="false">IFERROR(IF(AZ114&lt;($AM$11-$AL$11)/($AN$11-$AL$11),$AL$11+SQRT(AZ114*($AN$11-$AL$11)*($AM$11-$AL$11)),$AN$11-SQRT((1-AZ114)*($AN$11-$AL$11)*($AN$11-$AM$11))),$AM$11)</f>
        <v>0.83964906134326</v>
      </c>
      <c r="AR114" s="17" t="n">
        <f aca="false">SUMPRODUCT((B24:B31&lt;=$B$6)*(C24:C31*AM114+D24:D31*AO114*$B$8*AQ114)/(1+AL114/100)^B24:B31)+C32*AM114*AP114/(1+AL114/100)^$B$6</f>
        <v>7441623.97204773</v>
      </c>
      <c r="AS114" s="17" t="n">
        <f aca="false">SUMPRODUCT((K24:K26&lt;=$B$6)*(L24:L26*AN114+M24:M26*AO114*$B$8*AQ114)/(1+AL114/100)^K24:K26)+L27*AN114*AP114/(1+AL114/100)^$B$6</f>
        <v>8421217.35821688</v>
      </c>
      <c r="AT114" s="17" t="n">
        <f aca="false">AS114-AR114</f>
        <v>979593.386169159</v>
      </c>
      <c r="AU114" s="17" t="n">
        <f aca="true">RAND()</f>
        <v>0.700978190295048</v>
      </c>
      <c r="AV114" s="17" t="n">
        <f aca="true">RAND()</f>
        <v>0.147008362026923</v>
      </c>
      <c r="AW114" s="17" t="n">
        <f aca="true">RAND()</f>
        <v>0.48190452515949</v>
      </c>
      <c r="AX114" s="17" t="n">
        <f aca="true">RAND()</f>
        <v>0.528496107982857</v>
      </c>
      <c r="AY114" s="17" t="n">
        <f aca="true">RAND()</f>
        <v>0.200065694675341</v>
      </c>
      <c r="AZ114" s="17" t="n">
        <f aca="true">RAND()</f>
        <v>0.895051332538378</v>
      </c>
    </row>
    <row r="115" customFormat="false" ht="15" hidden="false" customHeight="false" outlineLevel="0" collapsed="false">
      <c r="A115" s="0" t="n">
        <v>21</v>
      </c>
      <c r="B115" s="0" t="n">
        <f aca="false">$B$7+A115</f>
        <v>2048</v>
      </c>
      <c r="C115" s="14" t="n">
        <f aca="false">IF(A115&gt;$B$6,0,SUMIF(B24:B31,A115,E24:E31)+IF(A115=$B$6,E32,0))</f>
        <v>0</v>
      </c>
      <c r="D115" s="14" t="n">
        <f aca="false">IF(A115&gt;$B$6,0,SUMIF(B24:B31,A115,F24:F31))</f>
        <v>0</v>
      </c>
      <c r="E115" s="14" t="n">
        <f aca="false">IF(A115&gt;$B$6,0,SUMIF(K24:K26,A115,N24:N26)+IF(A115=$B$6,N27,0))</f>
        <v>0</v>
      </c>
      <c r="F115" s="14" t="n">
        <f aca="false">IF(A115&gt;$B$6,0,SUMIF(K24:K26,A115,O24:O26))</f>
        <v>0</v>
      </c>
      <c r="G115" s="14" t="n">
        <f aca="false">G114+IF(A115&gt;$B$6,0,SUMIF(B24:B31,A115,G24:G31)+IF(A115=$B$6,G32,0))</f>
        <v>8381055.31941991</v>
      </c>
      <c r="H115" s="14" t="n">
        <f aca="false">H114+IF(A115&gt;$B$6,0,SUMIF(K24:K26,A115,P24:P26)+IF(A115=$B$6,P27,0))</f>
        <v>8630452.99227765</v>
      </c>
      <c r="I115" s="17" t="n">
        <f aca="false">IF(A115&gt;$B$6,0,SUMIF(B24:B31,A115,D24:D31)*$B$10)</f>
        <v>0</v>
      </c>
      <c r="J115" s="17" t="n">
        <f aca="false">IF(A115&gt;$B$6,0,SUMIF(K24:K26,A115,M24:M26)*$B$10)</f>
        <v>0</v>
      </c>
      <c r="M115" s="14" t="n">
        <f aca="false">C115+D115</f>
        <v>0</v>
      </c>
      <c r="N115" s="14" t="n">
        <f aca="false">E115+F115</f>
        <v>0</v>
      </c>
      <c r="AK115" s="0" t="n">
        <v>102</v>
      </c>
      <c r="AL115" s="17" t="n">
        <f aca="false">IFERROR(IF(AU115&lt;($AM$6-$AL$6)/($AN$6-$AL$6),$AL$6+SQRT(AU115*($AN$6-$AL$6)*($AM$6-$AL$6)),$AN$6-SQRT((1-AU115)*($AN$6-$AL$6)*($AN$6-$AM$6))),$AM$6)</f>
        <v>4.71132480382818</v>
      </c>
      <c r="AM115" s="17" t="n">
        <f aca="false">IFERROR(IF(AV115&lt;($AM$7-$AL$7)/($AN$7-$AL$7),$AL$7+SQRT(AV115*($AN$7-$AL$7)*($AM$7-$AL$7)),$AN$7-SQRT((1-AV115)*($AN$7-$AL$7)*($AN$7-$AM$7))),$AM$7)</f>
        <v>1.01596735979168</v>
      </c>
      <c r="AN115" s="17" t="n">
        <f aca="false">IFERROR(IF(AW115&lt;($AM$8-$AL$8)/($AN$8-$AL$8),$AL$8+SQRT(AW115*($AN$8-$AL$8)*($AM$8-$AL$8)),$AN$8-SQRT((1-AW115)*($AN$8-$AL$8)*($AN$8-$AM$8))),$AM$8)</f>
        <v>1.05100054471819</v>
      </c>
      <c r="AO115" s="17" t="n">
        <f aca="false">IFERROR(IF(AX115&lt;($AM$9-$AL$9)/($AN$9-$AL$9),$AL$9+SQRT(AX115*($AN$9-$AL$9)*($AM$9-$AL$9)),$AN$9-SQRT((1-AX115)*($AN$9-$AL$9)*($AN$9-$AM$9))),$AM$9)</f>
        <v>1.16060671912862</v>
      </c>
      <c r="AP115" s="17" t="n">
        <f aca="false">IFERROR(IF(AY115&lt;($AM$10-$AL$10)/($AN$10-$AL$10),$AL$10+SQRT(AY115*($AN$10-$AL$10)*($AM$10-$AL$10)),$AN$10-SQRT((1-AY115)*($AN$10-$AL$10)*($AN$10-$AM$10))),$AM$10)</f>
        <v>0.987908082242222</v>
      </c>
      <c r="AQ115" s="17" t="n">
        <f aca="false">IFERROR(IF(AZ115&lt;($AM$11-$AL$11)/($AN$11-$AL$11),$AL$11+SQRT(AZ115*($AN$11-$AL$11)*($AM$11-$AL$11)),$AN$11-SQRT((1-AZ115)*($AN$11-$AL$11)*($AN$11-$AM$11))),$AM$11)</f>
        <v>0.808529397290067</v>
      </c>
      <c r="AR115" s="17" t="n">
        <f aca="false">SUMPRODUCT((B24:B31&lt;=$B$6)*(C24:C31*AM115+D24:D31*AO115*$B$8*AQ115)/(1+AL115/100)^B24:B31)+C32*AM115*AP115/(1+AL115/100)^$B$6</f>
        <v>8144738.1573141</v>
      </c>
      <c r="AS115" s="17" t="n">
        <f aca="false">SUMPRODUCT((K24:K26&lt;=$B$6)*(L24:L26*AN115+M24:M26*AO115*$B$8*AQ115)/(1+AL115/100)^K24:K26)+L27*AN115*AP115/(1+AL115/100)^$B$6</f>
        <v>8629049.73593742</v>
      </c>
      <c r="AT115" s="17" t="n">
        <f aca="false">AS115-AR115</f>
        <v>484311.578623316</v>
      </c>
      <c r="AU115" s="17" t="n">
        <f aca="true">RAND()</f>
        <v>0.738098292321395</v>
      </c>
      <c r="AV115" s="17" t="n">
        <f aca="true">RAND()</f>
        <v>0.5131442072633</v>
      </c>
      <c r="AW115" s="17" t="n">
        <f aca="true">RAND()</f>
        <v>0.647993038200397</v>
      </c>
      <c r="AX115" s="17" t="n">
        <f aca="true">RAND()</f>
        <v>0.530279280018655</v>
      </c>
      <c r="AY115" s="17" t="n">
        <f aca="true">RAND()</f>
        <v>0.952217186869129</v>
      </c>
      <c r="AZ115" s="17" t="n">
        <f aca="true">RAND()</f>
        <v>0.850363299175081</v>
      </c>
    </row>
    <row r="116" customFormat="false" ht="15" hidden="false" customHeight="false" outlineLevel="0" collapsed="false">
      <c r="A116" s="0" t="n">
        <v>22</v>
      </c>
      <c r="B116" s="0" t="n">
        <f aca="false">$B$7+A116</f>
        <v>2049</v>
      </c>
      <c r="C116" s="14" t="n">
        <f aca="false">IF(A116&gt;$B$6,0,SUMIF(B24:B31,A116,E24:E31)+IF(A116=$B$6,E32,0))</f>
        <v>0</v>
      </c>
      <c r="D116" s="14" t="n">
        <f aca="false">IF(A116&gt;$B$6,0,SUMIF(B24:B31,A116,F24:F31))</f>
        <v>0</v>
      </c>
      <c r="E116" s="14" t="n">
        <f aca="false">IF(A116&gt;$B$6,0,SUMIF(K24:K26,A116,N24:N26)+IF(A116=$B$6,N27,0))</f>
        <v>0</v>
      </c>
      <c r="F116" s="14" t="n">
        <f aca="false">IF(A116&gt;$B$6,0,SUMIF(K24:K26,A116,O24:O26))</f>
        <v>0</v>
      </c>
      <c r="G116" s="14" t="n">
        <f aca="false">G115+IF(A116&gt;$B$6,0,SUMIF(B24:B31,A116,G24:G31)+IF(A116=$B$6,G32,0))</f>
        <v>8381055.31941991</v>
      </c>
      <c r="H116" s="14" t="n">
        <f aca="false">H115+IF(A116&gt;$B$6,0,SUMIF(K24:K26,A116,P24:P26)+IF(A116=$B$6,P27,0))</f>
        <v>8630452.99227765</v>
      </c>
      <c r="I116" s="17" t="n">
        <f aca="false">IF(A116&gt;$B$6,0,SUMIF(B24:B31,A116,D24:D31)*$B$10)</f>
        <v>0</v>
      </c>
      <c r="J116" s="17" t="n">
        <f aca="false">IF(A116&gt;$B$6,0,SUMIF(K24:K26,A116,M24:M26)*$B$10)</f>
        <v>0</v>
      </c>
      <c r="M116" s="14" t="n">
        <f aca="false">C116+D116</f>
        <v>0</v>
      </c>
      <c r="N116" s="14" t="n">
        <f aca="false">E116+F116</f>
        <v>0</v>
      </c>
      <c r="AK116" s="0" t="n">
        <v>103</v>
      </c>
      <c r="AL116" s="17" t="n">
        <f aca="false">IFERROR(IF(AU116&lt;($AM$6-$AL$6)/($AN$6-$AL$6),$AL$6+SQRT(AU116*($AN$6-$AL$6)*($AM$6-$AL$6)),$AN$6-SQRT((1-AU116)*($AN$6-$AL$6)*($AN$6-$AM$6))),$AM$6)</f>
        <v>3.19805650711695</v>
      </c>
      <c r="AM116" s="17" t="n">
        <f aca="false">IFERROR(IF(AV116&lt;($AM$7-$AL$7)/($AN$7-$AL$7),$AL$7+SQRT(AV116*($AN$7-$AL$7)*($AM$7-$AL$7)),$AN$7-SQRT((1-AV116)*($AN$7-$AL$7)*($AN$7-$AM$7))),$AM$7)</f>
        <v>1.02017070404291</v>
      </c>
      <c r="AN116" s="17" t="n">
        <f aca="false">IFERROR(IF(AW116&lt;($AM$8-$AL$8)/($AN$8-$AL$8),$AL$8+SQRT(AW116*($AN$8-$AL$8)*($AM$8-$AL$8)),$AN$8-SQRT((1-AW116)*($AN$8-$AL$8)*($AN$8-$AM$8))),$AM$8)</f>
        <v>0.970475675288799</v>
      </c>
      <c r="AO116" s="17" t="n">
        <f aca="false">IFERROR(IF(AX116&lt;($AM$9-$AL$9)/($AN$9-$AL$9),$AL$9+SQRT(AX116*($AN$9-$AL$9)*($AM$9-$AL$9)),$AN$9-SQRT((1-AX116)*($AN$9-$AL$9)*($AN$9-$AM$9))),$AM$9)</f>
        <v>1.70808261948627</v>
      </c>
      <c r="AP116" s="17" t="n">
        <f aca="false">IFERROR(IF(AY116&lt;($AM$10-$AL$10)/($AN$10-$AL$10),$AL$10+SQRT(AY116*($AN$10-$AL$10)*($AM$10-$AL$10)),$AN$10-SQRT((1-AY116)*($AN$10-$AL$10)*($AN$10-$AM$10))),$AM$10)</f>
        <v>0.725281893609614</v>
      </c>
      <c r="AQ116" s="17" t="n">
        <f aca="false">IFERROR(IF(AZ116&lt;($AM$11-$AL$11)/($AN$11-$AL$11),$AL$11+SQRT(AZ116*($AN$11-$AL$11)*($AM$11-$AL$11)),$AN$11-SQRT((1-AZ116)*($AN$11-$AL$11)*($AN$11-$AM$11))),$AM$11)</f>
        <v>0.908786990650828</v>
      </c>
      <c r="AR116" s="17" t="n">
        <f aca="false">SUMPRODUCT((B24:B31&lt;=$B$6)*(C24:C31*AM116+D24:D31*AO116*$B$8*AQ116)/(1+AL116/100)^B24:B31)+C32*AM116*AP116/(1+AL116/100)^$B$6</f>
        <v>9075299.99140295</v>
      </c>
      <c r="AS116" s="17" t="n">
        <f aca="false">SUMPRODUCT((K24:K26&lt;=$B$6)*(L24:L26*AN116+M24:M26*AO116*$B$8*AQ116)/(1+AL116/100)^K24:K26)+L27*AN116*AP116/(1+AL116/100)^$B$6</f>
        <v>8101176.64891747</v>
      </c>
      <c r="AT116" s="17" t="n">
        <f aca="false">AS116-AR116</f>
        <v>-974123.342485488</v>
      </c>
      <c r="AU116" s="17" t="n">
        <f aca="true">RAND()</f>
        <v>0.277261283846211</v>
      </c>
      <c r="AV116" s="17" t="n">
        <f aca="true">RAND()</f>
        <v>0.530475508621069</v>
      </c>
      <c r="AW116" s="17" t="n">
        <f aca="true">RAND()</f>
        <v>0.322910620724132</v>
      </c>
      <c r="AX116" s="17" t="n">
        <f aca="true">RAND()</f>
        <v>0.94318949530267</v>
      </c>
      <c r="AY116" s="17" t="n">
        <f aca="true">RAND()</f>
        <v>0.203007726353334</v>
      </c>
      <c r="AZ116" s="17" t="n">
        <f aca="true">RAND()</f>
        <v>0.966041579287624</v>
      </c>
    </row>
    <row r="117" customFormat="false" ht="15" hidden="false" customHeight="false" outlineLevel="0" collapsed="false">
      <c r="A117" s="0" t="n">
        <v>23</v>
      </c>
      <c r="B117" s="0" t="n">
        <f aca="false">$B$7+A117</f>
        <v>2050</v>
      </c>
      <c r="C117" s="14" t="n">
        <f aca="false">IF(A117&gt;$B$6,0,SUMIF(B24:B31,A117,E24:E31)+IF(A117=$B$6,E32,0))</f>
        <v>0</v>
      </c>
      <c r="D117" s="14" t="n">
        <f aca="false">IF(A117&gt;$B$6,0,SUMIF(B24:B31,A117,F24:F31))</f>
        <v>0</v>
      </c>
      <c r="E117" s="14" t="n">
        <f aca="false">IF(A117&gt;$B$6,0,SUMIF(K24:K26,A117,N24:N26)+IF(A117=$B$6,N27,0))</f>
        <v>0</v>
      </c>
      <c r="F117" s="14" t="n">
        <f aca="false">IF(A117&gt;$B$6,0,SUMIF(K24:K26,A117,O24:O26))</f>
        <v>0</v>
      </c>
      <c r="G117" s="14" t="n">
        <f aca="false">G116+IF(A117&gt;$B$6,0,SUMIF(B24:B31,A117,G24:G31)+IF(A117=$B$6,G32,0))</f>
        <v>8381055.31941991</v>
      </c>
      <c r="H117" s="14" t="n">
        <f aca="false">H116+IF(A117&gt;$B$6,0,SUMIF(K24:K26,A117,P24:P26)+IF(A117=$B$6,P27,0))</f>
        <v>8630452.99227765</v>
      </c>
      <c r="I117" s="17" t="n">
        <f aca="false">IF(A117&gt;$B$6,0,SUMIF(B24:B31,A117,D24:D31)*$B$10)</f>
        <v>0</v>
      </c>
      <c r="J117" s="17" t="n">
        <f aca="false">IF(A117&gt;$B$6,0,SUMIF(K24:K26,A117,M24:M26)*$B$10)</f>
        <v>0</v>
      </c>
      <c r="M117" s="14" t="n">
        <f aca="false">C117+D117</f>
        <v>0</v>
      </c>
      <c r="N117" s="14" t="n">
        <f aca="false">E117+F117</f>
        <v>0</v>
      </c>
      <c r="AK117" s="0" t="n">
        <v>104</v>
      </c>
      <c r="AL117" s="17" t="n">
        <f aca="false">IFERROR(IF(AU117&lt;($AM$6-$AL$6)/($AN$6-$AL$6),$AL$6+SQRT(AU117*($AN$6-$AL$6)*($AM$6-$AL$6)),$AN$6-SQRT((1-AU117)*($AN$6-$AL$6)*($AN$6-$AM$6))),$AM$6)</f>
        <v>4.87517914237499</v>
      </c>
      <c r="AM117" s="17" t="n">
        <f aca="false">IFERROR(IF(AV117&lt;($AM$7-$AL$7)/($AN$7-$AL$7),$AL$7+SQRT(AV117*($AN$7-$AL$7)*($AM$7-$AL$7)),$AN$7-SQRT((1-AV117)*($AN$7-$AL$7)*($AN$7-$AM$7))),$AM$7)</f>
        <v>1.14171989638223</v>
      </c>
      <c r="AN117" s="17" t="n">
        <f aca="false">IFERROR(IF(AW117&lt;($AM$8-$AL$8)/($AN$8-$AL$8),$AL$8+SQRT(AW117*($AN$8-$AL$8)*($AM$8-$AL$8)),$AN$8-SQRT((1-AW117)*($AN$8-$AL$8)*($AN$8-$AM$8))),$AM$8)</f>
        <v>1.14153264313549</v>
      </c>
      <c r="AO117" s="17" t="n">
        <f aca="false">IFERROR(IF(AX117&lt;($AM$9-$AL$9)/($AN$9-$AL$9),$AL$9+SQRT(AX117*($AN$9-$AL$9)*($AM$9-$AL$9)),$AN$9-SQRT((1-AX117)*($AN$9-$AL$9)*($AN$9-$AM$9))),$AM$9)</f>
        <v>1.08087071283967</v>
      </c>
      <c r="AP117" s="17" t="n">
        <f aca="false">IFERROR(IF(AY117&lt;($AM$10-$AL$10)/($AN$10-$AL$10),$AL$10+SQRT(AY117*($AN$10-$AL$10)*($AM$10-$AL$10)),$AN$10-SQRT((1-AY117)*($AN$10-$AL$10)*($AN$10-$AM$10))),$AM$10)</f>
        <v>0.927091464443723</v>
      </c>
      <c r="AQ117" s="17" t="n">
        <f aca="false">IFERROR(IF(AZ117&lt;($AM$11-$AL$11)/($AN$11-$AL$11),$AL$11+SQRT(AZ117*($AN$11-$AL$11)*($AM$11-$AL$11)),$AN$11-SQRT((1-AZ117)*($AN$11-$AL$11)*($AN$11-$AM$11))),$AM$11)</f>
        <v>0.660212530508728</v>
      </c>
      <c r="AR117" s="17" t="n">
        <f aca="false">SUMPRODUCT((B24:B31&lt;=$B$6)*(C24:C31*AM117+D24:D31*AO117*$B$8*AQ117)/(1+AL117/100)^B24:B31)+C32*AM117*AP117/(1+AL117/100)^$B$6</f>
        <v>9005300.94104985</v>
      </c>
      <c r="AS117" s="17" t="n">
        <f aca="false">SUMPRODUCT((K24:K26&lt;=$B$6)*(L24:L26*AN117+M24:M26*AO117*$B$8*AQ117)/(1+AL117/100)^K24:K26)+L27*AN117*AP117/(1+AL117/100)^$B$6</f>
        <v>9398328.5311113</v>
      </c>
      <c r="AT117" s="17" t="n">
        <f aca="false">AS117-AR117</f>
        <v>393027.59006145</v>
      </c>
      <c r="AU117" s="17" t="n">
        <f aca="true">RAND()</f>
        <v>0.774256816150086</v>
      </c>
      <c r="AV117" s="17" t="n">
        <f aca="true">RAND()</f>
        <v>0.895781503649107</v>
      </c>
      <c r="AW117" s="17" t="n">
        <f aca="true">RAND()</f>
        <v>0.895420733287357</v>
      </c>
      <c r="AX117" s="17" t="n">
        <f aca="true">RAND()</f>
        <v>0.436800902322763</v>
      </c>
      <c r="AY117" s="17" t="n">
        <f aca="true">RAND()</f>
        <v>0.729628476002736</v>
      </c>
      <c r="AZ117" s="17" t="n">
        <f aca="true">RAND()</f>
        <v>0.528752961537624</v>
      </c>
    </row>
    <row r="118" customFormat="false" ht="15" hidden="false" customHeight="false" outlineLevel="0" collapsed="false">
      <c r="A118" s="0" t="n">
        <v>24</v>
      </c>
      <c r="B118" s="0" t="n">
        <f aca="false">$B$7+A118</f>
        <v>2051</v>
      </c>
      <c r="C118" s="14" t="n">
        <f aca="false">IF(A118&gt;$B$6,0,SUMIF(B24:B31,A118,E24:E31)+IF(A118=$B$6,E32,0))</f>
        <v>482829.92</v>
      </c>
      <c r="D118" s="14" t="n">
        <f aca="false">IF(A118&gt;$B$6,0,SUMIF(B24:B31,A118,F24:F31))</f>
        <v>53048.28</v>
      </c>
      <c r="E118" s="14" t="n">
        <f aca="false">IF(A118&gt;$B$6,0,SUMIF(K24:K26,A118,N24:N26)+IF(A118=$B$6,N27,0))</f>
        <v>0</v>
      </c>
      <c r="F118" s="14" t="n">
        <f aca="false">IF(A118&gt;$B$6,0,SUMIF(K24:K26,A118,O24:O26))</f>
        <v>0</v>
      </c>
      <c r="G118" s="14" t="n">
        <f aca="false">G117+IF(A118&gt;$B$6,0,SUMIF(B24:B31,A118,G24:G31)+IF(A118=$B$6,G32,0))</f>
        <v>8644671.8845688</v>
      </c>
      <c r="H118" s="14" t="n">
        <f aca="false">H117+IF(A118&gt;$B$6,0,SUMIF(K24:K26,A118,P24:P26)+IF(A118=$B$6,P27,0))</f>
        <v>8630452.99227765</v>
      </c>
      <c r="I118" s="17" t="n">
        <f aca="false">IF(A118&gt;$B$6,0,SUMIF(B24:B31,A118,D24:D31)*$B$10)</f>
        <v>6</v>
      </c>
      <c r="J118" s="17" t="n">
        <f aca="false">IF(A118&gt;$B$6,0,SUMIF(K24:K26,A118,M24:M26)*$B$10)</f>
        <v>0</v>
      </c>
      <c r="M118" s="14" t="n">
        <f aca="false">C118+D118</f>
        <v>535878.2</v>
      </c>
      <c r="N118" s="14" t="n">
        <f aca="false">E118+F118</f>
        <v>0</v>
      </c>
      <c r="AK118" s="0" t="n">
        <v>105</v>
      </c>
      <c r="AL118" s="17" t="n">
        <f aca="false">IFERROR(IF(AU118&lt;($AM$6-$AL$6)/($AN$6-$AL$6),$AL$6+SQRT(AU118*($AN$6-$AL$6)*($AM$6-$AL$6)),$AN$6-SQRT((1-AU118)*($AN$6-$AL$6)*($AN$6-$AM$6))),$AM$6)</f>
        <v>3.05179328922293</v>
      </c>
      <c r="AM118" s="17" t="n">
        <f aca="false">IFERROR(IF(AV118&lt;($AM$7-$AL$7)/($AN$7-$AL$7),$AL$7+SQRT(AV118*($AN$7-$AL$7)*($AM$7-$AL$7)),$AN$7-SQRT((1-AV118)*($AN$7-$AL$7)*($AN$7-$AM$7))),$AM$7)</f>
        <v>1.02628036285453</v>
      </c>
      <c r="AN118" s="17" t="n">
        <f aca="false">IFERROR(IF(AW118&lt;($AM$8-$AL$8)/($AN$8-$AL$8),$AL$8+SQRT(AW118*($AN$8-$AL$8)*($AM$8-$AL$8)),$AN$8-SQRT((1-AW118)*($AN$8-$AL$8)*($AN$8-$AM$8))),$AM$8)</f>
        <v>1.10979322397009</v>
      </c>
      <c r="AO118" s="17" t="n">
        <f aca="false">IFERROR(IF(AX118&lt;($AM$9-$AL$9)/($AN$9-$AL$9),$AL$9+SQRT(AX118*($AN$9-$AL$9)*($AM$9-$AL$9)),$AN$9-SQRT((1-AX118)*($AN$9-$AL$9)*($AN$9-$AM$9))),$AM$9)</f>
        <v>1.22711805026029</v>
      </c>
      <c r="AP118" s="17" t="n">
        <f aca="false">IFERROR(IF(AY118&lt;($AM$10-$AL$10)/($AN$10-$AL$10),$AL$10+SQRT(AY118*($AN$10-$AL$10)*($AM$10-$AL$10)),$AN$10-SQRT((1-AY118)*($AN$10-$AL$10)*($AN$10-$AM$10))),$AM$10)</f>
        <v>0.959572632281419</v>
      </c>
      <c r="AQ118" s="17" t="n">
        <f aca="false">IFERROR(IF(AZ118&lt;($AM$11-$AL$11)/($AN$11-$AL$11),$AL$11+SQRT(AZ118*($AN$11-$AL$11)*($AM$11-$AL$11)),$AN$11-SQRT((1-AZ118)*($AN$11-$AL$11)*($AN$11-$AM$11))),$AM$11)</f>
        <v>0.641515754927918</v>
      </c>
      <c r="AR118" s="17" t="n">
        <f aca="false">SUMPRODUCT((B24:B31&lt;=$B$6)*(C24:C31*AM118+D24:D31*AO118*$B$8*AQ118)/(1+AL118/100)^B24:B31)+C32*AM118*AP118/(1+AL118/100)^$B$6</f>
        <v>8943371.97333466</v>
      </c>
      <c r="AS118" s="17" t="n">
        <f aca="false">SUMPRODUCT((K24:K26&lt;=$B$6)*(L24:L26*AN118+M24:M26*AO118*$B$8*AQ118)/(1+AL118/100)^K24:K26)+L27*AN118*AP118/(1+AL118/100)^$B$6</f>
        <v>8919327.8181738</v>
      </c>
      <c r="AT118" s="17" t="n">
        <f aca="false">AS118-AR118</f>
        <v>-24044.1551608611</v>
      </c>
      <c r="AU118" s="17" t="n">
        <f aca="true">RAND()</f>
        <v>0.220583188448744</v>
      </c>
      <c r="AV118" s="17" t="n">
        <f aca="true">RAND()</f>
        <v>0.555106879604433</v>
      </c>
      <c r="AW118" s="17" t="n">
        <f aca="true">RAND()</f>
        <v>0.825262755158203</v>
      </c>
      <c r="AX118" s="17" t="n">
        <f aca="true">RAND()</f>
        <v>0.601768994511028</v>
      </c>
      <c r="AY118" s="17" t="n">
        <f aca="true">RAND()</f>
        <v>0.844828017368291</v>
      </c>
      <c r="AZ118" s="17" t="n">
        <f aca="true">RAND()</f>
        <v>0.476053105567289</v>
      </c>
    </row>
    <row r="119" customFormat="false" ht="15" hidden="false" customHeight="false" outlineLevel="0" collapsed="false">
      <c r="A119" s="0" t="n">
        <v>25</v>
      </c>
      <c r="B119" s="0" t="n">
        <f aca="false">$B$7+A119</f>
        <v>2052</v>
      </c>
      <c r="C119" s="14" t="n">
        <f aca="false">IF(A119&gt;$B$6,0,SUMIF(B24:B31,A119,E24:E31)+IF(A119=$B$6,E32,0))</f>
        <v>0</v>
      </c>
      <c r="D119" s="14" t="n">
        <f aca="false">IF(A119&gt;$B$6,0,SUMIF(B24:B31,A119,F24:F31))</f>
        <v>0</v>
      </c>
      <c r="E119" s="14" t="n">
        <f aca="false">IF(A119&gt;$B$6,0,SUMIF(K24:K26,A119,N24:N26)+IF(A119=$B$6,N27,0))</f>
        <v>0</v>
      </c>
      <c r="F119" s="14" t="n">
        <f aca="false">IF(A119&gt;$B$6,0,SUMIF(K24:K26,A119,O24:O26))</f>
        <v>0</v>
      </c>
      <c r="G119" s="14" t="n">
        <f aca="false">G118+IF(A119&gt;$B$6,0,SUMIF(B24:B31,A119,G24:G31)+IF(A119=$B$6,G32,0))</f>
        <v>8644671.8845688</v>
      </c>
      <c r="H119" s="14" t="n">
        <f aca="false">H118+IF(A119&gt;$B$6,0,SUMIF(K24:K26,A119,P24:P26)+IF(A119=$B$6,P27,0))</f>
        <v>8630452.99227765</v>
      </c>
      <c r="I119" s="17" t="n">
        <f aca="false">IF(A119&gt;$B$6,0,SUMIF(B24:B31,A119,D24:D31)*$B$10)</f>
        <v>0</v>
      </c>
      <c r="J119" s="17" t="n">
        <f aca="false">IF(A119&gt;$B$6,0,SUMIF(K24:K26,A119,M24:M26)*$B$10)</f>
        <v>0</v>
      </c>
      <c r="M119" s="14" t="n">
        <f aca="false">C119+D119</f>
        <v>0</v>
      </c>
      <c r="N119" s="14" t="n">
        <f aca="false">E119+F119</f>
        <v>0</v>
      </c>
      <c r="AK119" s="0" t="n">
        <v>106</v>
      </c>
      <c r="AL119" s="17" t="n">
        <f aca="false">IFERROR(IF(AU119&lt;($AM$6-$AL$6)/($AN$6-$AL$6),$AL$6+SQRT(AU119*($AN$6-$AL$6)*($AM$6-$AL$6)),$AN$6-SQRT((1-AU119)*($AN$6-$AL$6)*($AN$6-$AM$6))),$AM$6)</f>
        <v>2.98518308152885</v>
      </c>
      <c r="AM119" s="17" t="n">
        <f aca="false">IFERROR(IF(AV119&lt;($AM$7-$AL$7)/($AN$7-$AL$7),$AL$7+SQRT(AV119*($AN$7-$AL$7)*($AM$7-$AL$7)),$AN$7-SQRT((1-AV119)*($AN$7-$AL$7)*($AN$7-$AM$7))),$AM$7)</f>
        <v>0.967284546819596</v>
      </c>
      <c r="AN119" s="17" t="n">
        <f aca="false">IFERROR(IF(AW119&lt;($AM$8-$AL$8)/($AN$8-$AL$8),$AL$8+SQRT(AW119*($AN$8-$AL$8)*($AM$8-$AL$8)),$AN$8-SQRT((1-AW119)*($AN$8-$AL$8)*($AN$8-$AM$8))),$AM$8)</f>
        <v>0.931404675582362</v>
      </c>
      <c r="AO119" s="17" t="n">
        <f aca="false">IFERROR(IF(AX119&lt;($AM$9-$AL$9)/($AN$9-$AL$9),$AL$9+SQRT(AX119*($AN$9-$AL$9)*($AM$9-$AL$9)),$AN$9-SQRT((1-AX119)*($AN$9-$AL$9)*($AN$9-$AM$9))),$AM$9)</f>
        <v>1.40479130597908</v>
      </c>
      <c r="AP119" s="17" t="n">
        <f aca="false">IFERROR(IF(AY119&lt;($AM$10-$AL$10)/($AN$10-$AL$10),$AL$10+SQRT(AY119*($AN$10-$AL$10)*($AM$10-$AL$10)),$AN$10-SQRT((1-AY119)*($AN$10-$AL$10)*($AN$10-$AM$10))),$AM$10)</f>
        <v>0.863029137276395</v>
      </c>
      <c r="AQ119" s="17" t="n">
        <f aca="false">IFERROR(IF(AZ119&lt;($AM$11-$AL$11)/($AN$11-$AL$11),$AL$11+SQRT(AZ119*($AN$11-$AL$11)*($AM$11-$AL$11)),$AN$11-SQRT((1-AZ119)*($AN$11-$AL$11)*($AN$11-$AM$11))),$AM$11)</f>
        <v>0.518304662589639</v>
      </c>
      <c r="AR119" s="17" t="n">
        <f aca="false">SUMPRODUCT((B24:B31&lt;=$B$6)*(C24:C31*AM119+D24:D31*AO119*$B$8*AQ119)/(1+AL119/100)^B24:B31)+C32*AM119*AP119/(1+AL119/100)^$B$6</f>
        <v>8469373.99079656</v>
      </c>
      <c r="AS119" s="17" t="n">
        <f aca="false">SUMPRODUCT((K24:K26&lt;=$B$6)*(L24:L26*AN119+M24:M26*AO119*$B$8*AQ119)/(1+AL119/100)^K24:K26)+L27*AN119*AP119/(1+AL119/100)^$B$6</f>
        <v>7563146.25611267</v>
      </c>
      <c r="AT119" s="17" t="n">
        <f aca="false">AS119-AR119</f>
        <v>-906227.734683882</v>
      </c>
      <c r="AU119" s="17" t="n">
        <f aca="true">RAND()</f>
        <v>0.194117140826137</v>
      </c>
      <c r="AV119" s="17" t="n">
        <f aca="true">RAND()</f>
        <v>0.310934662273752</v>
      </c>
      <c r="AW119" s="17" t="n">
        <f aca="true">RAND()</f>
        <v>0.191857652943399</v>
      </c>
      <c r="AX119" s="17" t="n">
        <f aca="true">RAND()</f>
        <v>0.763817740374608</v>
      </c>
      <c r="AY119" s="17" t="n">
        <f aca="true">RAND()</f>
        <v>0.527160618046574</v>
      </c>
      <c r="AZ119" s="17" t="n">
        <f aca="true">RAND()</f>
        <v>0.194518064115821</v>
      </c>
    </row>
    <row r="120" customFormat="false" ht="15" hidden="false" customHeight="false" outlineLevel="0" collapsed="false">
      <c r="A120" s="0" t="n">
        <v>26</v>
      </c>
      <c r="B120" s="0" t="n">
        <f aca="false">$B$7+A120</f>
        <v>2053</v>
      </c>
      <c r="C120" s="14" t="n">
        <f aca="false">IF(A120&gt;$B$6,0,SUMIF(B24:B31,A120,E24:E31)+IF(A120=$B$6,E32,0))</f>
        <v>0</v>
      </c>
      <c r="D120" s="14" t="n">
        <f aca="false">IF(A120&gt;$B$6,0,SUMIF(B24:B31,A120,F24:F31))</f>
        <v>0</v>
      </c>
      <c r="E120" s="14" t="n">
        <f aca="false">IF(A120&gt;$B$6,0,SUMIF(K24:K26,A120,N24:N26)+IF(A120=$B$6,N27,0))</f>
        <v>0</v>
      </c>
      <c r="F120" s="14" t="n">
        <f aca="false">IF(A120&gt;$B$6,0,SUMIF(K24:K26,A120,O24:O26))</f>
        <v>0</v>
      </c>
      <c r="G120" s="14" t="n">
        <f aca="false">G119+IF(A120&gt;$B$6,0,SUMIF(B24:B31,A120,G24:G31)+IF(A120=$B$6,G32,0))</f>
        <v>8644671.8845688</v>
      </c>
      <c r="H120" s="14" t="n">
        <f aca="false">H119+IF(A120&gt;$B$6,0,SUMIF(K24:K26,A120,P24:P26)+IF(A120=$B$6,P27,0))</f>
        <v>8630452.99227765</v>
      </c>
      <c r="I120" s="17" t="n">
        <f aca="false">IF(A120&gt;$B$6,0,SUMIF(B24:B31,A120,D24:D31)*$B$10)</f>
        <v>0</v>
      </c>
      <c r="J120" s="17" t="n">
        <f aca="false">IF(A120&gt;$B$6,0,SUMIF(K24:K26,A120,M24:M26)*$B$10)</f>
        <v>0</v>
      </c>
      <c r="M120" s="14" t="n">
        <f aca="false">C120+D120</f>
        <v>0</v>
      </c>
      <c r="N120" s="14" t="n">
        <f aca="false">E120+F120</f>
        <v>0</v>
      </c>
      <c r="AK120" s="0" t="n">
        <v>107</v>
      </c>
      <c r="AL120" s="17" t="n">
        <f aca="false">IFERROR(IF(AU120&lt;($AM$6-$AL$6)/($AN$6-$AL$6),$AL$6+SQRT(AU120*($AN$6-$AL$6)*($AM$6-$AL$6)),$AN$6-SQRT((1-AU120)*($AN$6-$AL$6)*($AN$6-$AM$6))),$AM$6)</f>
        <v>3.48320091627331</v>
      </c>
      <c r="AM120" s="17" t="n">
        <f aca="false">IFERROR(IF(AV120&lt;($AM$7-$AL$7)/($AN$7-$AL$7),$AL$7+SQRT(AV120*($AN$7-$AL$7)*($AM$7-$AL$7)),$AN$7-SQRT((1-AV120)*($AN$7-$AL$7)*($AN$7-$AM$7))),$AM$7)</f>
        <v>1.24456613224734</v>
      </c>
      <c r="AN120" s="17" t="n">
        <f aca="false">IFERROR(IF(AW120&lt;($AM$8-$AL$8)/($AN$8-$AL$8),$AL$8+SQRT(AW120*($AN$8-$AL$8)*($AM$8-$AL$8)),$AN$8-SQRT((1-AW120)*($AN$8-$AL$8)*($AN$8-$AM$8))),$AM$8)</f>
        <v>0.846622526031203</v>
      </c>
      <c r="AO120" s="17" t="n">
        <f aca="false">IFERROR(IF(AX120&lt;($AM$9-$AL$9)/($AN$9-$AL$9),$AL$9+SQRT(AX120*($AN$9-$AL$9)*($AM$9-$AL$9)),$AN$9-SQRT((1-AX120)*($AN$9-$AL$9)*($AN$9-$AM$9))),$AM$9)</f>
        <v>0.754998109373691</v>
      </c>
      <c r="AP120" s="17" t="n">
        <f aca="false">IFERROR(IF(AY120&lt;($AM$10-$AL$10)/($AN$10-$AL$10),$AL$10+SQRT(AY120*($AN$10-$AL$10)*($AM$10-$AL$10)),$AN$10-SQRT((1-AY120)*($AN$10-$AL$10)*($AN$10-$AM$10))),$AM$10)</f>
        <v>0.910846743601217</v>
      </c>
      <c r="AQ120" s="17" t="n">
        <f aca="false">IFERROR(IF(AZ120&lt;($AM$11-$AL$11)/($AN$11-$AL$11),$AL$11+SQRT(AZ120*($AN$11-$AL$11)*($AM$11-$AL$11)),$AN$11-SQRT((1-AZ120)*($AN$11-$AL$11)*($AN$11-$AM$11))),$AM$11)</f>
        <v>0.726638286835673</v>
      </c>
      <c r="AR120" s="17" t="n">
        <f aca="false">SUMPRODUCT((B24:B31&lt;=$B$6)*(C24:C31*AM120+D24:D31*AO120*$B$8*AQ120)/(1+AL120/100)^B24:B31)+C32*AM120*AP120/(1+AL120/100)^$B$6</f>
        <v>10468230.214063</v>
      </c>
      <c r="AS120" s="17" t="n">
        <f aca="false">SUMPRODUCT((K24:K26&lt;=$B$6)*(L24:L26*AN120+M24:M26*AO120*$B$8*AQ120)/(1+AL120/100)^K24:K26)+L27*AN120*AP120/(1+AL120/100)^$B$6</f>
        <v>6876557.81732381</v>
      </c>
      <c r="AT120" s="17" t="n">
        <f aca="false">AS120-AR120</f>
        <v>-3591672.39673916</v>
      </c>
      <c r="AU120" s="17" t="n">
        <f aca="true">RAND()</f>
        <v>0.381606210234954</v>
      </c>
      <c r="AV120" s="17" t="n">
        <f aca="true">RAND()</f>
        <v>0.99973753849997</v>
      </c>
      <c r="AW120" s="17" t="n">
        <f aca="true">RAND()</f>
        <v>0.0241517770392245</v>
      </c>
      <c r="AX120" s="17" t="n">
        <f aca="true">RAND()</f>
        <v>0.0866987143788759</v>
      </c>
      <c r="AY120" s="17" t="n">
        <f aca="true">RAND()</f>
        <v>0.675180186910896</v>
      </c>
      <c r="AZ120" s="17" t="n">
        <f aca="true">RAND()</f>
        <v>0.694993362350467</v>
      </c>
    </row>
    <row r="121" customFormat="false" ht="15" hidden="false" customHeight="false" outlineLevel="0" collapsed="false">
      <c r="A121" s="0" t="n">
        <v>27</v>
      </c>
      <c r="B121" s="0" t="n">
        <f aca="false">$B$7+A121</f>
        <v>2054</v>
      </c>
      <c r="C121" s="14" t="n">
        <f aca="false">IF(A121&gt;$B$6,0,SUMIF(B24:B31,A121,E24:E31)+IF(A121=$B$6,E32,0))</f>
        <v>0</v>
      </c>
      <c r="D121" s="14" t="n">
        <f aca="false">IF(A121&gt;$B$6,0,SUMIF(B24:B31,A121,F24:F31))</f>
        <v>0</v>
      </c>
      <c r="E121" s="14" t="n">
        <f aca="false">IF(A121&gt;$B$6,0,SUMIF(K24:K26,A121,N24:N26)+IF(A121=$B$6,N27,0))</f>
        <v>428405.86</v>
      </c>
      <c r="F121" s="14" t="n">
        <f aca="false">IF(A121&gt;$B$6,0,SUMIF(K24:K26,A121,O24:O26))</f>
        <v>159144.84</v>
      </c>
      <c r="G121" s="14" t="n">
        <f aca="false">G120+IF(A121&gt;$B$6,0,SUMIF(B24:B31,A121,G24:G31)+IF(A121=$B$6,G32,0))</f>
        <v>8644671.8845688</v>
      </c>
      <c r="H121" s="14" t="n">
        <f aca="false">H120+IF(A121&gt;$B$6,0,SUMIF(K24:K26,A121,P24:P26)+IF(A121=$B$6,P27,0))</f>
        <v>8894961.88712503</v>
      </c>
      <c r="I121" s="17" t="n">
        <f aca="false">IF(A121&gt;$B$6,0,SUMIF(B24:B31,A121,D24:D31)*$B$10)</f>
        <v>0</v>
      </c>
      <c r="J121" s="17" t="n">
        <f aca="false">IF(A121&gt;$B$6,0,SUMIF(K24:K26,A121,M24:M26)*$B$10)</f>
        <v>18</v>
      </c>
      <c r="M121" s="14" t="n">
        <f aca="false">C121+D121</f>
        <v>0</v>
      </c>
      <c r="N121" s="14" t="n">
        <f aca="false">E121+F121</f>
        <v>587550.7</v>
      </c>
      <c r="AK121" s="0" t="n">
        <v>108</v>
      </c>
      <c r="AL121" s="17" t="n">
        <f aca="false">IFERROR(IF(AU121&lt;($AM$6-$AL$6)/($AN$6-$AL$6),$AL$6+SQRT(AU121*($AN$6-$AL$6)*($AM$6-$AL$6)),$AN$6-SQRT((1-AU121)*($AN$6-$AL$6)*($AN$6-$AM$6))),$AM$6)</f>
        <v>2.33812804054988</v>
      </c>
      <c r="AM121" s="17" t="n">
        <f aca="false">IFERROR(IF(AV121&lt;($AM$7-$AL$7)/($AN$7-$AL$7),$AL$7+SQRT(AV121*($AN$7-$AL$7)*($AM$7-$AL$7)),$AN$7-SQRT((1-AV121)*($AN$7-$AL$7)*($AN$7-$AM$7))),$AM$7)</f>
        <v>0.85263513590933</v>
      </c>
      <c r="AN121" s="17" t="n">
        <f aca="false">IFERROR(IF(AW121&lt;($AM$8-$AL$8)/($AN$8-$AL$8),$AL$8+SQRT(AW121*($AN$8-$AL$8)*($AM$8-$AL$8)),$AN$8-SQRT((1-AW121)*($AN$8-$AL$8)*($AN$8-$AM$8))),$AM$8)</f>
        <v>0.993479653684154</v>
      </c>
      <c r="AO121" s="17" t="n">
        <f aca="false">IFERROR(IF(AX121&lt;($AM$9-$AL$9)/($AN$9-$AL$9),$AL$9+SQRT(AX121*($AN$9-$AL$9)*($AM$9-$AL$9)),$AN$9-SQRT((1-AX121)*($AN$9-$AL$9)*($AN$9-$AM$9))),$AM$9)</f>
        <v>0.966611779438936</v>
      </c>
      <c r="AP121" s="17" t="n">
        <f aca="false">IFERROR(IF(AY121&lt;($AM$10-$AL$10)/($AN$10-$AL$10),$AL$10+SQRT(AY121*($AN$10-$AL$10)*($AM$10-$AL$10)),$AN$10-SQRT((1-AY121)*($AN$10-$AL$10)*($AN$10-$AM$10))),$AM$10)</f>
        <v>0.669019730130863</v>
      </c>
      <c r="AQ121" s="17" t="n">
        <f aca="false">IFERROR(IF(AZ121&lt;($AM$11-$AL$11)/($AN$11-$AL$11),$AL$11+SQRT(AZ121*($AN$11-$AL$11)*($AM$11-$AL$11)),$AN$11-SQRT((1-AZ121)*($AN$11-$AL$11)*($AN$11-$AM$11))),$AM$11)</f>
        <v>0.601355994272325</v>
      </c>
      <c r="AR121" s="17" t="n">
        <f aca="false">SUMPRODUCT((B24:B31&lt;=$B$6)*(C24:C31*AM121+D24:D31*AO121*$B$8*AQ121)/(1+AL121/100)^B24:B31)+C32*AM121*AP121/(1+AL121/100)^$B$6</f>
        <v>7775706.0009252</v>
      </c>
      <c r="AS121" s="17" t="n">
        <f aca="false">SUMPRODUCT((K24:K26&lt;=$B$6)*(L24:L26*AN121+M24:M26*AO121*$B$8*AQ121)/(1+AL121/100)^K24:K26)+L27*AN121*AP121/(1+AL121/100)^$B$6</f>
        <v>8160552.91866059</v>
      </c>
      <c r="AT121" s="17" t="n">
        <f aca="false">AS121-AR121</f>
        <v>384846.917735383</v>
      </c>
      <c r="AU121" s="17" t="n">
        <f aca="true">RAND()</f>
        <v>0.0228661143612201</v>
      </c>
      <c r="AV121" s="17" t="n">
        <f aca="true">RAND()</f>
        <v>0.0307828614688177</v>
      </c>
      <c r="AW121" s="17" t="n">
        <f aca="true">RAND()</f>
        <v>0.415937515441556</v>
      </c>
      <c r="AX121" s="17" t="n">
        <f aca="true">RAND()</f>
        <v>0.29030207028156</v>
      </c>
      <c r="AY121" s="17" t="n">
        <f aca="true">RAND()</f>
        <v>0.114270676694039</v>
      </c>
      <c r="AZ121" s="17" t="n">
        <f aca="true">RAND()</f>
        <v>0.370675246056577</v>
      </c>
    </row>
    <row r="122" customFormat="false" ht="15" hidden="false" customHeight="false" outlineLevel="0" collapsed="false">
      <c r="A122" s="0" t="n">
        <v>28</v>
      </c>
      <c r="B122" s="0" t="n">
        <f aca="false">$B$7+A122</f>
        <v>2055</v>
      </c>
      <c r="C122" s="14" t="n">
        <f aca="false">IF(A122&gt;$B$6,0,SUMIF(B24:B31,A122,E24:E31)+IF(A122=$B$6,E32,0))</f>
        <v>577147.05</v>
      </c>
      <c r="D122" s="14" t="n">
        <f aca="false">IF(A122&gt;$B$6,0,SUMIF(B24:B31,A122,F24:F31))</f>
        <v>70731.04</v>
      </c>
      <c r="E122" s="14" t="n">
        <f aca="false">IF(A122&gt;$B$6,0,SUMIF(K24:K26,A122,N24:N26)+IF(A122=$B$6,N27,0))</f>
        <v>0</v>
      </c>
      <c r="F122" s="14" t="n">
        <f aca="false">IF(A122&gt;$B$6,0,SUMIF(K24:K26,A122,O24:O26))</f>
        <v>0</v>
      </c>
      <c r="G122" s="14" t="n">
        <f aca="false">G121+IF(A122&gt;$B$6,0,SUMIF(B24:B31,A122,G24:G31)+IF(A122=$B$6,G32,0))</f>
        <v>8927844.33659625</v>
      </c>
      <c r="H122" s="14" t="n">
        <f aca="false">H121+IF(A122&gt;$B$6,0,SUMIF(K24:K26,A122,P24:P26)+IF(A122=$B$6,P27,0))</f>
        <v>8894961.88712503</v>
      </c>
      <c r="I122" s="17" t="n">
        <f aca="false">IF(A122&gt;$B$6,0,SUMIF(B24:B31,A122,D24:D31)*$B$10)</f>
        <v>8</v>
      </c>
      <c r="J122" s="17" t="n">
        <f aca="false">IF(A122&gt;$B$6,0,SUMIF(K24:K26,A122,M24:M26)*$B$10)</f>
        <v>0</v>
      </c>
      <c r="M122" s="14" t="n">
        <f aca="false">C122+D122</f>
        <v>647878.09</v>
      </c>
      <c r="N122" s="14" t="n">
        <f aca="false">E122+F122</f>
        <v>0</v>
      </c>
      <c r="AK122" s="0" t="n">
        <v>109</v>
      </c>
      <c r="AL122" s="17" t="n">
        <f aca="false">IFERROR(IF(AU122&lt;($AM$6-$AL$6)/($AN$6-$AL$6),$AL$6+SQRT(AU122*($AN$6-$AL$6)*($AM$6-$AL$6)),$AN$6-SQRT((1-AU122)*($AN$6-$AL$6)*($AN$6-$AM$6))),$AM$6)</f>
        <v>3.5868444802777</v>
      </c>
      <c r="AM122" s="17" t="n">
        <f aca="false">IFERROR(IF(AV122&lt;($AM$7-$AL$7)/($AN$7-$AL$7),$AL$7+SQRT(AV122*($AN$7-$AL$7)*($AM$7-$AL$7)),$AN$7-SQRT((1-AV122)*($AN$7-$AL$7)*($AN$7-$AM$7))),$AM$7)</f>
        <v>1.0412554693713</v>
      </c>
      <c r="AN122" s="17" t="n">
        <f aca="false">IFERROR(IF(AW122&lt;($AM$8-$AL$8)/($AN$8-$AL$8),$AL$8+SQRT(AW122*($AN$8-$AL$8)*($AM$8-$AL$8)),$AN$8-SQRT((1-AW122)*($AN$8-$AL$8)*($AN$8-$AM$8))),$AM$8)</f>
        <v>1.08398566603365</v>
      </c>
      <c r="AO122" s="17" t="n">
        <f aca="false">IFERROR(IF(AX122&lt;($AM$9-$AL$9)/($AN$9-$AL$9),$AL$9+SQRT(AX122*($AN$9-$AL$9)*($AM$9-$AL$9)),$AN$9-SQRT((1-AX122)*($AN$9-$AL$9)*($AN$9-$AM$9))),$AM$9)</f>
        <v>0.766610769913333</v>
      </c>
      <c r="AP122" s="17" t="n">
        <f aca="false">IFERROR(IF(AY122&lt;($AM$10-$AL$10)/($AN$10-$AL$10),$AL$10+SQRT(AY122*($AN$10-$AL$10)*($AM$10-$AL$10)),$AN$10-SQRT((1-AY122)*($AN$10-$AL$10)*($AN$10-$AM$10))),$AM$10)</f>
        <v>0.909439555831887</v>
      </c>
      <c r="AQ122" s="17" t="n">
        <f aca="false">IFERROR(IF(AZ122&lt;($AM$11-$AL$11)/($AN$11-$AL$11),$AL$11+SQRT(AZ122*($AN$11-$AL$11)*($AM$11-$AL$11)),$AN$11-SQRT((1-AZ122)*($AN$11-$AL$11)*($AN$11-$AM$11))),$AM$11)</f>
        <v>0.550828638900165</v>
      </c>
      <c r="AR122" s="17" t="n">
        <f aca="false">SUMPRODUCT((B24:B31&lt;=$B$6)*(C24:C31*AM122+D24:D31*AO122*$B$8*AQ122)/(1+AL122/100)^B24:B31)+C32*AM122*AP122/(1+AL122/100)^$B$6</f>
        <v>8698390.26696642</v>
      </c>
      <c r="AS122" s="17" t="n">
        <f aca="false">SUMPRODUCT((K24:K26&lt;=$B$6)*(L24:L26*AN122+M24:M26*AO122*$B$8*AQ122)/(1+AL122/100)^K24:K26)+L27*AN122*AP122/(1+AL122/100)^$B$6</f>
        <v>8789064.02218349</v>
      </c>
      <c r="AT122" s="17" t="n">
        <f aca="false">AS122-AR122</f>
        <v>90673.755217066</v>
      </c>
      <c r="AU122" s="17" t="n">
        <f aca="true">RAND()</f>
        <v>0.41751846990946</v>
      </c>
      <c r="AV122" s="17" t="n">
        <f aca="true">RAND()</f>
        <v>0.612673074956475</v>
      </c>
      <c r="AW122" s="17" t="n">
        <f aca="true">RAND()</f>
        <v>0.755015474824096</v>
      </c>
      <c r="AX122" s="17" t="n">
        <f aca="true">RAND()</f>
        <v>0.0947750701783739</v>
      </c>
      <c r="AY122" s="17" t="n">
        <f aca="true">RAND()</f>
        <v>0.670562999519251</v>
      </c>
      <c r="AZ122" s="17" t="n">
        <f aca="true">RAND()</f>
        <v>0.256795943234732</v>
      </c>
    </row>
    <row r="123" customFormat="false" ht="15" hidden="false" customHeight="false" outlineLevel="0" collapsed="false">
      <c r="A123" s="0" t="n">
        <v>29</v>
      </c>
      <c r="B123" s="0" t="n">
        <f aca="false">$B$7+A123</f>
        <v>2056</v>
      </c>
      <c r="C123" s="14" t="n">
        <f aca="false">IF(A123&gt;$B$6,0,SUMIF(B24:B31,A123,E24:E31)+IF(A123=$B$6,E32,0))</f>
        <v>0</v>
      </c>
      <c r="D123" s="14" t="n">
        <f aca="false">IF(A123&gt;$B$6,0,SUMIF(B24:B31,A123,F24:F31))</f>
        <v>0</v>
      </c>
      <c r="E123" s="14" t="n">
        <f aca="false">IF(A123&gt;$B$6,0,SUMIF(K24:K26,A123,N24:N26)+IF(A123=$B$6,N27,0))</f>
        <v>0</v>
      </c>
      <c r="F123" s="14" t="n">
        <f aca="false">IF(A123&gt;$B$6,0,SUMIF(K24:K26,A123,O24:O26))</f>
        <v>0</v>
      </c>
      <c r="G123" s="14" t="n">
        <f aca="false">G122+IF(A123&gt;$B$6,0,SUMIF(B24:B31,A123,G24:G31)+IF(A123=$B$6,G32,0))</f>
        <v>8927844.33659625</v>
      </c>
      <c r="H123" s="14" t="n">
        <f aca="false">H122+IF(A123&gt;$B$6,0,SUMIF(K24:K26,A123,P24:P26)+IF(A123=$B$6,P27,0))</f>
        <v>8894961.88712503</v>
      </c>
      <c r="I123" s="17" t="n">
        <f aca="false">IF(A123&gt;$B$6,0,SUMIF(B24:B31,A123,D24:D31)*$B$10)</f>
        <v>0</v>
      </c>
      <c r="J123" s="17" t="n">
        <f aca="false">IF(A123&gt;$B$6,0,SUMIF(K24:K26,A123,M24:M26)*$B$10)</f>
        <v>0</v>
      </c>
      <c r="M123" s="14" t="n">
        <f aca="false">C123+D123</f>
        <v>0</v>
      </c>
      <c r="N123" s="14" t="n">
        <f aca="false">E123+F123</f>
        <v>0</v>
      </c>
      <c r="AK123" s="0" t="n">
        <v>110</v>
      </c>
      <c r="AL123" s="17" t="n">
        <f aca="false">IFERROR(IF(AU123&lt;($AM$6-$AL$6)/($AN$6-$AL$6),$AL$6+SQRT(AU123*($AN$6-$AL$6)*($AM$6-$AL$6)),$AN$6-SQRT((1-AU123)*($AN$6-$AL$6)*($AN$6-$AM$6))),$AM$6)</f>
        <v>3.32537667117076</v>
      </c>
      <c r="AM123" s="17" t="n">
        <f aca="false">IFERROR(IF(AV123&lt;($AM$7-$AL$7)/($AN$7-$AL$7),$AL$7+SQRT(AV123*($AN$7-$AL$7)*($AM$7-$AL$7)),$AN$7-SQRT((1-AV123)*($AN$7-$AL$7)*($AN$7-$AM$7))),$AM$7)</f>
        <v>1.07084170464312</v>
      </c>
      <c r="AN123" s="17" t="n">
        <f aca="false">IFERROR(IF(AW123&lt;($AM$8-$AL$8)/($AN$8-$AL$8),$AL$8+SQRT(AW123*($AN$8-$AL$8)*($AM$8-$AL$8)),$AN$8-SQRT((1-AW123)*($AN$8-$AL$8)*($AN$8-$AM$8))),$AM$8)</f>
        <v>0.869330514683311</v>
      </c>
      <c r="AO123" s="17" t="n">
        <f aca="false">IFERROR(IF(AX123&lt;($AM$9-$AL$9)/($AN$9-$AL$9),$AL$9+SQRT(AX123*($AN$9-$AL$9)*($AM$9-$AL$9)),$AN$9-SQRT((1-AX123)*($AN$9-$AL$9)*($AN$9-$AM$9))),$AM$9)</f>
        <v>1.62467178878392</v>
      </c>
      <c r="AP123" s="17" t="n">
        <f aca="false">IFERROR(IF(AY123&lt;($AM$10-$AL$10)/($AN$10-$AL$10),$AL$10+SQRT(AY123*($AN$10-$AL$10)*($AM$10-$AL$10)),$AN$10-SQRT((1-AY123)*($AN$10-$AL$10)*($AN$10-$AM$10))),$AM$10)</f>
        <v>0.921267716452077</v>
      </c>
      <c r="AQ123" s="17" t="n">
        <f aca="false">IFERROR(IF(AZ123&lt;($AM$11-$AL$11)/($AN$11-$AL$11),$AL$11+SQRT(AZ123*($AN$11-$AL$11)*($AM$11-$AL$11)),$AN$11-SQRT((1-AZ123)*($AN$11-$AL$11)*($AN$11-$AM$11))),$AM$11)</f>
        <v>0.746124558845797</v>
      </c>
      <c r="AR123" s="17" t="n">
        <f aca="false">SUMPRODUCT((B24:B31&lt;=$B$6)*(C24:C31*AM123+D24:D31*AO123*$B$8*AQ123)/(1+AL123/100)^B24:B31)+C32*AM123*AP123/(1+AL123/100)^$B$6</f>
        <v>9305949.78825659</v>
      </c>
      <c r="AS123" s="17" t="n">
        <f aca="false">SUMPRODUCT((K24:K26&lt;=$B$6)*(L24:L26*AN123+M24:M26*AO123*$B$8*AQ123)/(1+AL123/100)^K24:K26)+L27*AN123*AP123/(1+AL123/100)^$B$6</f>
        <v>7108853.71478099</v>
      </c>
      <c r="AT123" s="17" t="n">
        <f aca="false">AS123-AR123</f>
        <v>-2197096.0734756</v>
      </c>
      <c r="AU123" s="17" t="n">
        <f aca="true">RAND()</f>
        <v>0.324857169561196</v>
      </c>
      <c r="AV123" s="17" t="n">
        <f aca="true">RAND()</f>
        <v>0.714687157376134</v>
      </c>
      <c r="AW123" s="17" t="n">
        <f aca="true">RAND()</f>
        <v>0.0534080029583636</v>
      </c>
      <c r="AX123" s="17" t="n">
        <f aca="true">RAND()</f>
        <v>0.906085822576893</v>
      </c>
      <c r="AY123" s="17" t="n">
        <f aca="true">RAND()</f>
        <v>0.70986595569899</v>
      </c>
      <c r="AZ123" s="17" t="n">
        <f aca="true">RAND()</f>
        <v>0.73692759338269</v>
      </c>
    </row>
    <row r="124" customFormat="false" ht="15" hidden="false" customHeight="false" outlineLevel="0" collapsed="false">
      <c r="A124" s="0" t="n">
        <v>30</v>
      </c>
      <c r="B124" s="0" t="n">
        <f aca="false">$B$7+A124</f>
        <v>2057</v>
      </c>
      <c r="C124" s="14" t="n">
        <f aca="false">IF(A124&gt;$B$6,0,SUMIF(B24:B31,A124,E24:E31)+IF(A124=$B$6,E32,0))</f>
        <v>-287819.715</v>
      </c>
      <c r="D124" s="14" t="n">
        <f aca="false">IF(A124&gt;$B$6,0,SUMIF(B24:B31,A124,F24:F31))</f>
        <v>0</v>
      </c>
      <c r="E124" s="14" t="n">
        <f aca="false">IF(A124&gt;$B$6,0,SUMIF(K24:K26,A124,N24:N26)+IF(A124=$B$6,N27,0))</f>
        <v>-2102561.2425</v>
      </c>
      <c r="F124" s="14" t="n">
        <f aca="false">IF(A124&gt;$B$6,0,SUMIF(K24:K26,A124,O24:O26))</f>
        <v>0</v>
      </c>
      <c r="G124" s="14" t="n">
        <f aca="false">G123+IF(A124&gt;$B$6,0,SUMIF(B24:B31,A124,G24:G31)+IF(A124=$B$6,G32,0))</f>
        <v>8809266.42488861</v>
      </c>
      <c r="H124" s="14" t="n">
        <f aca="false">H123+IF(A124&gt;$B$6,0,SUMIF(K24:K26,A124,P24:P26)+IF(A124=$B$6,P27,0))</f>
        <v>8028734.49414372</v>
      </c>
      <c r="I124" s="17" t="n">
        <f aca="false">IF(A124&gt;$B$6,0,SUMIF(B24:B31,A124,D24:D31)*$B$10)</f>
        <v>0</v>
      </c>
      <c r="J124" s="17" t="n">
        <f aca="false">IF(A124&gt;$B$6,0,SUMIF(K24:K26,A124,M24:M26)*$B$10)</f>
        <v>0</v>
      </c>
      <c r="M124" s="14" t="n">
        <f aca="false">C124+D124</f>
        <v>-287819.715</v>
      </c>
      <c r="N124" s="14" t="n">
        <f aca="false">E124+F124</f>
        <v>-2102561.2425</v>
      </c>
      <c r="AK124" s="0" t="n">
        <v>111</v>
      </c>
      <c r="AL124" s="17" t="n">
        <f aca="false">IFERROR(IF(AU124&lt;($AM$6-$AL$6)/($AN$6-$AL$6),$AL$6+SQRT(AU124*($AN$6-$AL$6)*($AM$6-$AL$6)),$AN$6-SQRT((1-AU124)*($AN$6-$AL$6)*($AN$6-$AM$6))),$AM$6)</f>
        <v>4.03175080405673</v>
      </c>
      <c r="AM124" s="17" t="n">
        <f aca="false">IFERROR(IF(AV124&lt;($AM$7-$AL$7)/($AN$7-$AL$7),$AL$7+SQRT(AV124*($AN$7-$AL$7)*($AM$7-$AL$7)),$AN$7-SQRT((1-AV124)*($AN$7-$AL$7)*($AN$7-$AM$7))),$AM$7)</f>
        <v>0.807045680851582</v>
      </c>
      <c r="AN124" s="17" t="n">
        <f aca="false">IFERROR(IF(AW124&lt;($AM$8-$AL$8)/($AN$8-$AL$8),$AL$8+SQRT(AW124*($AN$8-$AL$8)*($AM$8-$AL$8)),$AN$8-SQRT((1-AW124)*($AN$8-$AL$8)*($AN$8-$AM$8))),$AM$8)</f>
        <v>0.955203290972783</v>
      </c>
      <c r="AO124" s="17" t="n">
        <f aca="false">IFERROR(IF(AX124&lt;($AM$9-$AL$9)/($AN$9-$AL$9),$AL$9+SQRT(AX124*($AN$9-$AL$9)*($AM$9-$AL$9)),$AN$9-SQRT((1-AX124)*($AN$9-$AL$9)*($AN$9-$AM$9))),$AM$9)</f>
        <v>1.84324013572242</v>
      </c>
      <c r="AP124" s="17" t="n">
        <f aca="false">IFERROR(IF(AY124&lt;($AM$10-$AL$10)/($AN$10-$AL$10),$AL$10+SQRT(AY124*($AN$10-$AL$10)*($AM$10-$AL$10)),$AN$10-SQRT((1-AY124)*($AN$10-$AL$10)*($AN$10-$AM$10))),$AM$10)</f>
        <v>0.977312522167525</v>
      </c>
      <c r="AQ124" s="17" t="n">
        <f aca="false">IFERROR(IF(AZ124&lt;($AM$11-$AL$11)/($AN$11-$AL$11),$AL$11+SQRT(AZ124*($AN$11-$AL$11)*($AM$11-$AL$11)),$AN$11-SQRT((1-AZ124)*($AN$11-$AL$11)*($AN$11-$AM$11))),$AM$11)</f>
        <v>0.764605101141783</v>
      </c>
      <c r="AR124" s="17" t="n">
        <f aca="false">SUMPRODUCT((B24:B31&lt;=$B$6)*(C24:C31*AM124+D24:D31*AO124*$B$8*AQ124)/(1+AL124/100)^B24:B31)+C32*AM124*AP124/(1+AL124/100)^$B$6</f>
        <v>6873211.29669577</v>
      </c>
      <c r="AS124" s="17" t="n">
        <f aca="false">SUMPRODUCT((K24:K26&lt;=$B$6)*(L24:L26*AN124+M24:M26*AO124*$B$8*AQ124)/(1+AL124/100)^K24:K26)+L27*AN124*AP124/(1+AL124/100)^$B$6</f>
        <v>7842853.84350437</v>
      </c>
      <c r="AT124" s="17" t="n">
        <f aca="false">AS124-AR124</f>
        <v>969642.546808604</v>
      </c>
      <c r="AU124" s="17" t="n">
        <f aca="true">RAND()</f>
        <v>0.559474835539108</v>
      </c>
      <c r="AV124" s="17" t="n">
        <f aca="true">RAND()</f>
        <v>0.000551573540692718</v>
      </c>
      <c r="AW124" s="17" t="n">
        <f aca="true">RAND()</f>
        <v>0.267645128097582</v>
      </c>
      <c r="AX124" s="17" t="n">
        <f aca="true">RAND()</f>
        <v>0.983617563301116</v>
      </c>
      <c r="AY124" s="17" t="n">
        <f aca="true">RAND()</f>
        <v>0.911308975271695</v>
      </c>
      <c r="AZ124" s="17" t="n">
        <f aca="true">RAND()</f>
        <v>0.773833639149102</v>
      </c>
    </row>
    <row r="125" customFormat="false" ht="15" hidden="false" customHeight="false" outlineLevel="0" collapsed="false">
      <c r="A125" s="7" t="s">
        <v>156</v>
      </c>
      <c r="B125" s="17" t="n">
        <f aca="false">IFERROR(INDEX($B$95:$B$124,MATCH(TRUE(),INDEX(SIGN($H$95:$H$124-$G$95:$G$124)&lt;&gt;SIGN($H$94-$G$94),0),0)),"no crossover")</f>
        <v>2051</v>
      </c>
      <c r="AK125" s="0" t="n">
        <v>112</v>
      </c>
      <c r="AL125" s="17" t="n">
        <f aca="false">IFERROR(IF(AU125&lt;($AM$6-$AL$6)/($AN$6-$AL$6),$AL$6+SQRT(AU125*($AN$6-$AL$6)*($AM$6-$AL$6)),$AN$6-SQRT((1-AU125)*($AN$6-$AL$6)*($AN$6-$AM$6))),$AM$6)</f>
        <v>4.01682832555215</v>
      </c>
      <c r="AM125" s="17" t="n">
        <f aca="false">IFERROR(IF(AV125&lt;($AM$7-$AL$7)/($AN$7-$AL$7),$AL$7+SQRT(AV125*($AN$7-$AL$7)*($AM$7-$AL$7)),$AN$7-SQRT((1-AV125)*($AN$7-$AL$7)*($AN$7-$AM$7))),$AM$7)</f>
        <v>1.00963380084054</v>
      </c>
      <c r="AN125" s="17" t="n">
        <f aca="false">IFERROR(IF(AW125&lt;($AM$8-$AL$8)/($AN$8-$AL$8),$AL$8+SQRT(AW125*($AN$8-$AL$8)*($AM$8-$AL$8)),$AN$8-SQRT((1-AW125)*($AN$8-$AL$8)*($AN$8-$AM$8))),$AM$8)</f>
        <v>1.01849293320813</v>
      </c>
      <c r="AO125" s="17" t="n">
        <f aca="false">IFERROR(IF(AX125&lt;($AM$9-$AL$9)/($AN$9-$AL$9),$AL$9+SQRT(AX125*($AN$9-$AL$9)*($AM$9-$AL$9)),$AN$9-SQRT((1-AX125)*($AN$9-$AL$9)*($AN$9-$AM$9))),$AM$9)</f>
        <v>0.720672530415275</v>
      </c>
      <c r="AP125" s="17" t="n">
        <f aca="false">IFERROR(IF(AY125&lt;($AM$10-$AL$10)/($AN$10-$AL$10),$AL$10+SQRT(AY125*($AN$10-$AL$10)*($AM$10-$AL$10)),$AN$10-SQRT((1-AY125)*($AN$10-$AL$10)*($AN$10-$AM$10))),$AM$10)</f>
        <v>0.96341823322374</v>
      </c>
      <c r="AQ125" s="17" t="n">
        <f aca="false">IFERROR(IF(AZ125&lt;($AM$11-$AL$11)/($AN$11-$AL$11),$AL$11+SQRT(AZ125*($AN$11-$AL$11)*($AM$11-$AL$11)),$AN$11-SQRT((1-AZ125)*($AN$11-$AL$11)*($AN$11-$AM$11))),$AM$11)</f>
        <v>0.619708563145088</v>
      </c>
      <c r="AR125" s="17" t="n">
        <f aca="false">SUMPRODUCT((B24:B31&lt;=$B$6)*(C24:C31*AM125+D24:D31*AO125*$B$8*AQ125)/(1+AL125/100)^B24:B31)+C32*AM125*AP125/(1+AL125/100)^$B$6</f>
        <v>8251068.91802359</v>
      </c>
      <c r="AS125" s="17" t="n">
        <f aca="false">SUMPRODUCT((K24:K26&lt;=$B$6)*(L24:L26*AN125+M24:M26*AO125*$B$8*AQ125)/(1+AL125/100)^K24:K26)+L27*AN125*AP125/(1+AL125/100)^$B$6</f>
        <v>8272529.91987352</v>
      </c>
      <c r="AT125" s="17" t="n">
        <f aca="false">AS125-AR125</f>
        <v>21461.0018499317</v>
      </c>
      <c r="AU125" s="17" t="n">
        <f aca="true">RAND()</f>
        <v>0.5550343380386</v>
      </c>
      <c r="AV125" s="17" t="n">
        <f aca="true">RAND()</f>
        <v>0.486436358236745</v>
      </c>
      <c r="AW125" s="17" t="n">
        <f aca="true">RAND()</f>
        <v>0.523595360225983</v>
      </c>
      <c r="AX125" s="17" t="n">
        <f aca="true">RAND()</f>
        <v>0.0649284875731739</v>
      </c>
      <c r="AY125" s="17" t="n">
        <f aca="true">RAND()</f>
        <v>0.859025835536849</v>
      </c>
      <c r="AZ125" s="17" t="n">
        <f aca="true">RAND()</f>
        <v>0.417198225911415</v>
      </c>
    </row>
    <row r="126" customFormat="false" ht="15" hidden="false" customHeight="false" outlineLevel="0" collapsed="false">
      <c r="AK126" s="0" t="n">
        <v>113</v>
      </c>
      <c r="AL126" s="0" t="n">
        <f aca="false">IFERROR(IF(AU126&lt;($AM$6-$AL$6)/($AN$6-$AL$6),$AL$6+SQRT(AU126*($AN$6-$AL$6)*($AM$6-$AL$6)),$AN$6-SQRT((1-AU126)*($AN$6-$AL$6)*($AN$6-$AM$6))),$AM$6)</f>
        <v>3.56336341619507</v>
      </c>
      <c r="AM126" s="0" t="n">
        <f aca="false">IFERROR(IF(AV126&lt;($AM$7-$AL$7)/($AN$7-$AL$7),$AL$7+SQRT(AV126*($AN$7-$AL$7)*($AM$7-$AL$7)),$AN$7-SQRT((1-AV126)*($AN$7-$AL$7)*($AN$7-$AM$7))),$AM$7)</f>
        <v>0.98416439104915</v>
      </c>
      <c r="AN126" s="0" t="n">
        <f aca="false">IFERROR(IF(AW126&lt;($AM$8-$AL$8)/($AN$8-$AL$8),$AL$8+SQRT(AW126*($AN$8-$AL$8)*($AM$8-$AL$8)),$AN$8-SQRT((1-AW126)*($AN$8-$AL$8)*($AN$8-$AM$8))),$AM$8)</f>
        <v>1.07615430039861</v>
      </c>
      <c r="AO126" s="0" t="n">
        <f aca="false">IFERROR(IF(AX126&lt;($AM$9-$AL$9)/($AN$9-$AL$9),$AL$9+SQRT(AX126*($AN$9-$AL$9)*($AM$9-$AL$9)),$AN$9-SQRT((1-AX126)*($AN$9-$AL$9)*($AN$9-$AM$9))),$AM$9)</f>
        <v>1.24336775668278</v>
      </c>
      <c r="AP126" s="0" t="n">
        <f aca="false">IFERROR(IF(AY126&lt;($AM$10-$AL$10)/($AN$10-$AL$10),$AL$10+SQRT(AY126*($AN$10-$AL$10)*($AM$10-$AL$10)),$AN$10-SQRT((1-AY126)*($AN$10-$AL$10)*($AN$10-$AM$10))),$AM$10)</f>
        <v>0.899970251114173</v>
      </c>
      <c r="AQ126" s="0" t="n">
        <f aca="false">IFERROR(IF(AZ126&lt;($AM$11-$AL$11)/($AN$11-$AL$11),$AL$11+SQRT(AZ126*($AN$11-$AL$11)*($AM$11-$AL$11)),$AN$11-SQRT((1-AZ126)*($AN$11-$AL$11)*($AN$11-$AM$11))),$AM$11)</f>
        <v>0.543349506058232</v>
      </c>
      <c r="AR126" s="0" t="n">
        <f aca="false">SUMPRODUCT((B24:B31&lt;=$B$6)*(C24:C31*AM126+D24:D31*AO126*$B$8*AQ126)/(1+AL126/100)^B24:B31)+C32*AM126*AP126/(1+AL126/100)^$B$6</f>
        <v>8312575.43478113</v>
      </c>
      <c r="AS126" s="0" t="n">
        <f aca="false">SUMPRODUCT((K24:K26&lt;=$B$6)*(L24:L26*AN126+M24:M26*AO126*$B$8*AQ126)/(1+AL126/100)^K24:K26)+L27*AN126*AP126/(1+AL126/100)^$B$6</f>
        <v>8756576.56198204</v>
      </c>
      <c r="AT126" s="0" t="n">
        <f aca="false">AS126-AR126</f>
        <v>444001.127200909</v>
      </c>
      <c r="AU126" s="0" t="n">
        <f aca="true">RAND()</f>
        <v>0.409476449542678</v>
      </c>
      <c r="AV126" s="0" t="n">
        <f aca="true">RAND()</f>
        <v>0.376850254783379</v>
      </c>
      <c r="AW126" s="0" t="n">
        <f aca="true">RAND()</f>
        <v>0.731357090934249</v>
      </c>
      <c r="AX126" s="0" t="n">
        <f aca="true">RAND()</f>
        <v>0.618338432248505</v>
      </c>
      <c r="AY126" s="0" t="n">
        <f aca="true">RAND()</f>
        <v>0.639904807105337</v>
      </c>
      <c r="AZ126" s="0" t="n">
        <f aca="true">RAND()</f>
        <v>0.241710131015451</v>
      </c>
    </row>
    <row r="127" customFormat="false" ht="15" hidden="false" customHeight="false" outlineLevel="0" collapsed="false">
      <c r="AK127" s="0" t="n">
        <v>114</v>
      </c>
      <c r="AL127" s="0" t="n">
        <f aca="false">IFERROR(IF(AU127&lt;($AM$6-$AL$6)/($AN$6-$AL$6),$AL$6+SQRT(AU127*($AN$6-$AL$6)*($AM$6-$AL$6)),$AN$6-SQRT((1-AU127)*($AN$6-$AL$6)*($AN$6-$AM$6))),$AM$6)</f>
        <v>3.89622691968765</v>
      </c>
      <c r="AM127" s="0" t="n">
        <f aca="false">IFERROR(IF(AV127&lt;($AM$7-$AL$7)/($AN$7-$AL$7),$AL$7+SQRT(AV127*($AN$7-$AL$7)*($AM$7-$AL$7)),$AN$7-SQRT((1-AV127)*($AN$7-$AL$7)*($AN$7-$AM$7))),$AM$7)</f>
        <v>1.09972873462129</v>
      </c>
      <c r="AN127" s="0" t="n">
        <f aca="false">IFERROR(IF(AW127&lt;($AM$8-$AL$8)/($AN$8-$AL$8),$AL$8+SQRT(AW127*($AN$8-$AL$8)*($AM$8-$AL$8)),$AN$8-SQRT((1-AW127)*($AN$8-$AL$8)*($AN$8-$AM$8))),$AM$8)</f>
        <v>1.02159664646998</v>
      </c>
      <c r="AO127" s="0" t="n">
        <f aca="false">IFERROR(IF(AX127&lt;($AM$9-$AL$9)/($AN$9-$AL$9),$AL$9+SQRT(AX127*($AN$9-$AL$9)*($AM$9-$AL$9)),$AN$9-SQRT((1-AX127)*($AN$9-$AL$9)*($AN$9-$AM$9))),$AM$9)</f>
        <v>1.47780425388449</v>
      </c>
      <c r="AP127" s="0" t="n">
        <f aca="false">IFERROR(IF(AY127&lt;($AM$10-$AL$10)/($AN$10-$AL$10),$AL$10+SQRT(AY127*($AN$10-$AL$10)*($AM$10-$AL$10)),$AN$10-SQRT((1-AY127)*($AN$10-$AL$10)*($AN$10-$AM$10))),$AM$10)</f>
        <v>0.832937431103895</v>
      </c>
      <c r="AQ127" s="0" t="n">
        <f aca="false">IFERROR(IF(AZ127&lt;($AM$11-$AL$11)/($AN$11-$AL$11),$AL$11+SQRT(AZ127*($AN$11-$AL$11)*($AM$11-$AL$11)),$AN$11-SQRT((1-AZ127)*($AN$11-$AL$11)*($AN$11-$AM$11))),$AM$11)</f>
        <v>0.585468217671414</v>
      </c>
      <c r="AR127" s="0" t="n">
        <f aca="false">SUMPRODUCT((B24:B31&lt;=$B$6)*(C24:C31*AM127+D24:D31*AO127*$B$8*AQ127)/(1+AL127/100)^B24:B31)+C32*AM127*AP127/(1+AL127/100)^$B$6</f>
        <v>9160503.27920851</v>
      </c>
      <c r="AS127" s="0" t="n">
        <f aca="false">SUMPRODUCT((K24:K26&lt;=$B$6)*(L24:L26*AN127+M24:M26*AO127*$B$8*AQ127)/(1+AL127/100)^K24:K26)+L27*AN127*AP127/(1+AL127/100)^$B$6</f>
        <v>8413280.49979861</v>
      </c>
      <c r="AT127" s="0" t="n">
        <f aca="false">AS127-AR127</f>
        <v>-747222.779409902</v>
      </c>
      <c r="AU127" s="0" t="n">
        <f aca="true">RAND()</f>
        <v>0.518329633296418</v>
      </c>
      <c r="AV127" s="0" t="n">
        <f aca="true">RAND()</f>
        <v>0.799275971568722</v>
      </c>
      <c r="AW127" s="0" t="n">
        <f aca="true">RAND()</f>
        <v>0.536283627522148</v>
      </c>
      <c r="AX127" s="0" t="n">
        <f aca="true">RAND()</f>
        <v>0.818207735159246</v>
      </c>
      <c r="AY127" s="0" t="n">
        <f aca="true">RAND()</f>
        <v>0.443389332120244</v>
      </c>
      <c r="AZ127" s="0" t="n">
        <f aca="true">RAND()</f>
        <v>0.332620829797933</v>
      </c>
    </row>
    <row r="128" customFormat="false" ht="17.35" hidden="false" customHeight="false" outlineLevel="0" collapsed="false">
      <c r="A128" s="4" t="s">
        <v>157</v>
      </c>
      <c r="AK128" s="0" t="n">
        <v>115</v>
      </c>
      <c r="AL128" s="17" t="n">
        <f aca="false">IFERROR(IF(AU128&lt;($AM$6-$AL$6)/($AN$6-$AL$6),$AL$6+SQRT(AU128*($AN$6-$AL$6)*($AM$6-$AL$6)),$AN$6-SQRT((1-AU128)*($AN$6-$AL$6)*($AN$6-$AM$6))),$AM$6)</f>
        <v>4.97061466947481</v>
      </c>
      <c r="AM128" s="17" t="n">
        <f aca="false">IFERROR(IF(AV128&lt;($AM$7-$AL$7)/($AN$7-$AL$7),$AL$7+SQRT(AV128*($AN$7-$AL$7)*($AM$7-$AL$7)),$AN$7-SQRT((1-AV128)*($AN$7-$AL$7)*($AN$7-$AM$7))),$AM$7)</f>
        <v>0.924688274766541</v>
      </c>
      <c r="AN128" s="17" t="n">
        <f aca="false">IFERROR(IF(AW128&lt;($AM$8-$AL$8)/($AN$8-$AL$8),$AL$8+SQRT(AW128*($AN$8-$AL$8)*($AM$8-$AL$8)),$AN$8-SQRT((1-AW128)*($AN$8-$AL$8)*($AN$8-$AM$8))),$AM$8)</f>
        <v>1.05562322023339</v>
      </c>
      <c r="AO128" s="17" t="n">
        <f aca="false">IFERROR(IF(AX128&lt;($AM$9-$AL$9)/($AN$9-$AL$9),$AL$9+SQRT(AX128*($AN$9-$AL$9)*($AM$9-$AL$9)),$AN$9-SQRT((1-AX128)*($AN$9-$AL$9)*($AN$9-$AM$9))),$AM$9)</f>
        <v>1.18351951594694</v>
      </c>
      <c r="AP128" s="17" t="n">
        <f aca="false">IFERROR(IF(AY128&lt;($AM$10-$AL$10)/($AN$10-$AL$10),$AL$10+SQRT(AY128*($AN$10-$AL$10)*($AM$10-$AL$10)),$AN$10-SQRT((1-AY128)*($AN$10-$AL$10)*($AN$10-$AM$10))),$AM$10)</f>
        <v>0.974944617876457</v>
      </c>
      <c r="AQ128" s="17" t="n">
        <f aca="false">IFERROR(IF(AZ128&lt;($AM$11-$AL$11)/($AN$11-$AL$11),$AL$11+SQRT(AZ128*($AN$11-$AL$11)*($AM$11-$AL$11)),$AN$11-SQRT((1-AZ128)*($AN$11-$AL$11)*($AN$11-$AM$11))),$AM$11)</f>
        <v>0.700706093854701</v>
      </c>
      <c r="AR128" s="17" t="n">
        <f aca="false">SUMPRODUCT((B24:B31&lt;=$B$6)*(C24:C31*AM128+D24:D31*AO128*$B$8*AQ128)/(1+AL128/100)^B24:B31)+C32*AM128*AP128/(1+AL128/100)^$B$6</f>
        <v>7318225.17162528</v>
      </c>
      <c r="AS128" s="17" t="n">
        <f aca="false">SUMPRODUCT((K24:K26&lt;=$B$6)*(L24:L26*AN128+M24:M26*AO128*$B$8*AQ128)/(1+AL128/100)^K24:K26)+L27*AN128*AP128/(1+AL128/100)^$B$6</f>
        <v>8685819.77743455</v>
      </c>
      <c r="AT128" s="17" t="n">
        <f aca="false">AS128-AR128</f>
        <v>1367594.60580927</v>
      </c>
      <c r="AU128" s="17" t="n">
        <f aca="true">RAND()</f>
        <v>0.794079759012459</v>
      </c>
      <c r="AV128" s="17" t="n">
        <f aca="true">RAND()</f>
        <v>0.172746287380626</v>
      </c>
      <c r="AW128" s="17" t="n">
        <f aca="true">RAND()</f>
        <v>0.664157044333904</v>
      </c>
      <c r="AX128" s="17" t="n">
        <f aca="true">RAND()</f>
        <v>0.555573079440318</v>
      </c>
      <c r="AY128" s="17" t="n">
        <f aca="true">RAND()</f>
        <v>0.902289560199256</v>
      </c>
      <c r="AZ128" s="17" t="n">
        <f aca="true">RAND()</f>
        <v>0.634380235690975</v>
      </c>
    </row>
    <row r="129" customFormat="false" ht="15" hidden="false" customHeight="false" outlineLevel="0" collapsed="false">
      <c r="A129" s="6" t="s">
        <v>158</v>
      </c>
      <c r="B129" s="6" t="s">
        <v>159</v>
      </c>
      <c r="C129" s="6" t="s">
        <v>160</v>
      </c>
      <c r="D129" s="6" t="s">
        <v>161</v>
      </c>
      <c r="E129" s="6" t="s">
        <v>162</v>
      </c>
      <c r="F129" s="6" t="s">
        <v>163</v>
      </c>
      <c r="G129" s="6" t="s">
        <v>164</v>
      </c>
      <c r="AK129" s="0" t="n">
        <v>116</v>
      </c>
      <c r="AL129" s="17" t="n">
        <f aca="false">IFERROR(IF(AU129&lt;($AM$6-$AL$6)/($AN$6-$AL$6),$AL$6+SQRT(AU129*($AN$6-$AL$6)*($AM$6-$AL$6)),$AN$6-SQRT((1-AU129)*($AN$6-$AL$6)*($AN$6-$AM$6))),$AM$6)</f>
        <v>4.46760071576888</v>
      </c>
      <c r="AM129" s="17" t="n">
        <f aca="false">IFERROR(IF(AV129&lt;($AM$7-$AL$7)/($AN$7-$AL$7),$AL$7+SQRT(AV129*($AN$7-$AL$7)*($AM$7-$AL$7)),$AN$7-SQRT((1-AV129)*($AN$7-$AL$7)*($AN$7-$AM$7))),$AM$7)</f>
        <v>0.899734543828875</v>
      </c>
      <c r="AN129" s="17" t="n">
        <f aca="false">IFERROR(IF(AW129&lt;($AM$8-$AL$8)/($AN$8-$AL$8),$AL$8+SQRT(AW129*($AN$8-$AL$8)*($AM$8-$AL$8)),$AN$8-SQRT((1-AW129)*($AN$8-$AL$8)*($AN$8-$AM$8))),$AM$8)</f>
        <v>1.0529943829771</v>
      </c>
      <c r="AO129" s="17" t="n">
        <f aca="false">IFERROR(IF(AX129&lt;($AM$9-$AL$9)/($AN$9-$AL$9),$AL$9+SQRT(AX129*($AN$9-$AL$9)*($AM$9-$AL$9)),$AN$9-SQRT((1-AX129)*($AN$9-$AL$9)*($AN$9-$AM$9))),$AM$9)</f>
        <v>1.59906321752853</v>
      </c>
      <c r="AP129" s="17" t="n">
        <f aca="false">IFERROR(IF(AY129&lt;($AM$10-$AL$10)/($AN$10-$AL$10),$AL$10+SQRT(AY129*($AN$10-$AL$10)*($AM$10-$AL$10)),$AN$10-SQRT((1-AY129)*($AN$10-$AL$10)*($AN$10-$AM$10))),$AM$10)</f>
        <v>0.708123274844376</v>
      </c>
      <c r="AQ129" s="17" t="n">
        <f aca="false">IFERROR(IF(AZ129&lt;($AM$11-$AL$11)/($AN$11-$AL$11),$AL$11+SQRT(AZ129*($AN$11-$AL$11)*($AM$11-$AL$11)),$AN$11-SQRT((1-AZ129)*($AN$11-$AL$11)*($AN$11-$AM$11))),$AM$11)</f>
        <v>0.623450824252613</v>
      </c>
      <c r="AR129" s="17" t="n">
        <f aca="false">SUMPRODUCT((B24:B31&lt;=$B$6)*(C24:C31*AM129+D24:D31*AO129*$B$8*AQ129)/(1+AL129/100)^B24:B31)+C32*AM129*AP129/(1+AL129/100)^$B$6</f>
        <v>7360396.6853924</v>
      </c>
      <c r="AS129" s="17" t="n">
        <f aca="false">SUMPRODUCT((K24:K26&lt;=$B$6)*(L24:L26*AN129+M24:M26*AO129*$B$8*AQ129)/(1+AL129/100)^K24:K26)+L27*AN129*AP129/(1+AL129/100)^$B$6</f>
        <v>8796062.28064071</v>
      </c>
      <c r="AT129" s="17" t="n">
        <f aca="false">AS129-AR129</f>
        <v>1435665.59524831</v>
      </c>
      <c r="AU129" s="17" t="n">
        <f aca="true">RAND()</f>
        <v>0.679347693261286</v>
      </c>
      <c r="AV129" s="17" t="n">
        <f aca="true">RAND()</f>
        <v>0.110521991475043</v>
      </c>
      <c r="AW129" s="17" t="n">
        <f aca="true">RAND()</f>
        <v>0.655011438768233</v>
      </c>
      <c r="AX129" s="17" t="n">
        <f aca="true">RAND()</f>
        <v>0.892833130974283</v>
      </c>
      <c r="AY129" s="17" t="n">
        <f aca="true">RAND()</f>
        <v>0.173261190127791</v>
      </c>
      <c r="AZ129" s="17" t="n">
        <f aca="true">RAND()</f>
        <v>0.427022186570184</v>
      </c>
    </row>
    <row r="130" customFormat="false" ht="15" hidden="false" customHeight="false" outlineLevel="0" collapsed="false">
      <c r="A130" s="7" t="s">
        <v>165</v>
      </c>
      <c r="B130" s="17" t="s">
        <v>166</v>
      </c>
      <c r="C130" s="17" t="s">
        <v>167</v>
      </c>
      <c r="D130" s="14" t="n">
        <f aca="false">(SUMPRODUCT((K24:K26&lt;=$B$6)*(L24:L26*$B$12+M24:M26*$B$10*$B$8*$B$9)/(1+2/100)^K24:K26)+L27*$B$12*$B$13/(1+2/100)^$B$6)-(SUMPRODUCT((B24:B31&lt;=$B$6)*(C24:C31*$B$11+D24:D31*$B$10*$B$8*$B$9)/(1+2/100)^B24:B31)+C32*$B$11*$B$13/(1+2/100)^$B$6)</f>
        <v>-1532814.38990474</v>
      </c>
      <c r="E130" s="14" t="n">
        <f aca="false">(SUMPRODUCT((K24:K26&lt;=$B$6)*(L24:L26*$B$12+M24:M26*$B$10*$B$8*$B$9)/(1+8/100)^K24:K26)+L27*$B$12*$B$13/(1+8/100)^$B$6)-(SUMPRODUCT((B24:B31&lt;=$B$6)*(C24:C31*$B$11+D24:D31*$B$10*$B$8*$B$9)/(1+8/100)^B24:B31)+C32*$B$11*$B$13/(1+8/100)^$B$6)</f>
        <v>1291118.29144244</v>
      </c>
      <c r="F130" s="14" t="n">
        <f aca="false">ABS(E130-D130)</f>
        <v>2823932.68134718</v>
      </c>
      <c r="G130" s="0" t="str">
        <f aca="false">IF(SIGN(D130)&lt;&gt;SIGN(E130),"YES","no")</f>
        <v>YES</v>
      </c>
      <c r="AK130" s="0" t="n">
        <v>117</v>
      </c>
      <c r="AL130" s="17" t="n">
        <f aca="false">IFERROR(IF(AU130&lt;($AM$6-$AL$6)/($AN$6-$AL$6),$AL$6+SQRT(AU130*($AN$6-$AL$6)*($AM$6-$AL$6)),$AN$6-SQRT((1-AU130)*($AN$6-$AL$6)*($AN$6-$AM$6))),$AM$6)</f>
        <v>2.76270849507013</v>
      </c>
      <c r="AM130" s="17" t="n">
        <f aca="false">IFERROR(IF(AV130&lt;($AM$7-$AL$7)/($AN$7-$AL$7),$AL$7+SQRT(AV130*($AN$7-$AL$7)*($AM$7-$AL$7)),$AN$7-SQRT((1-AV130)*($AN$7-$AL$7)*($AN$7-$AM$7))),$AM$7)</f>
        <v>0.916176568339819</v>
      </c>
      <c r="AN130" s="17" t="n">
        <f aca="false">IFERROR(IF(AW130&lt;($AM$8-$AL$8)/($AN$8-$AL$8),$AL$8+SQRT(AW130*($AN$8-$AL$8)*($AM$8-$AL$8)),$AN$8-SQRT((1-AW130)*($AN$8-$AL$8)*($AN$8-$AM$8))),$AM$8)</f>
        <v>0.82054503101069</v>
      </c>
      <c r="AO130" s="17" t="n">
        <f aca="false">IFERROR(IF(AX130&lt;($AM$9-$AL$9)/($AN$9-$AL$9),$AL$9+SQRT(AX130*($AN$9-$AL$9)*($AM$9-$AL$9)),$AN$9-SQRT((1-AX130)*($AN$9-$AL$9)*($AN$9-$AM$9))),$AM$9)</f>
        <v>1.50068256188832</v>
      </c>
      <c r="AP130" s="17" t="n">
        <f aca="false">IFERROR(IF(AY130&lt;($AM$10-$AL$10)/($AN$10-$AL$10),$AL$10+SQRT(AY130*($AN$10-$AL$10)*($AM$10-$AL$10)),$AN$10-SQRT((1-AY130)*($AN$10-$AL$10)*($AN$10-$AM$10))),$AM$10)</f>
        <v>0.889297708769654</v>
      </c>
      <c r="AQ130" s="17" t="n">
        <f aca="false">IFERROR(IF(AZ130&lt;($AM$11-$AL$11)/($AN$11-$AL$11),$AL$11+SQRT(AZ130*($AN$11-$AL$11)*($AM$11-$AL$11)),$AN$11-SQRT((1-AZ130)*($AN$11-$AL$11)*($AN$11-$AM$11))),$AM$11)</f>
        <v>0.406581709965005</v>
      </c>
      <c r="AR130" s="17" t="n">
        <f aca="false">SUMPRODUCT((B24:B31&lt;=$B$6)*(C24:C31*AM130+D24:D31*AO130*$B$8*AQ130)/(1+AL130/100)^B24:B31)+C32*AM130*AP130/(1+AL130/100)^$B$6</f>
        <v>8102001.06500421</v>
      </c>
      <c r="AS130" s="17" t="n">
        <f aca="false">SUMPRODUCT((K24:K26&lt;=$B$6)*(L24:L26*AN130+M24:M26*AO130*$B$8*AQ130)/(1+AL130/100)^K24:K26)+L27*AN130*AP130/(1+AL130/100)^$B$6</f>
        <v>6617360.07861388</v>
      </c>
      <c r="AT130" s="17" t="n">
        <f aca="false">AS130-AR130</f>
        <v>-1484640.98639033</v>
      </c>
      <c r="AU130" s="17" t="n">
        <f aca="true">RAND()</f>
        <v>0.11634484969043</v>
      </c>
      <c r="AV130" s="17" t="n">
        <f aca="true">RAND()</f>
        <v>0.149966611457963</v>
      </c>
      <c r="AW130" s="17" t="n">
        <f aca="true">RAND()</f>
        <v>0.00468998110255783</v>
      </c>
      <c r="AX130" s="17" t="n">
        <f aca="true">RAND()</f>
        <v>0.833788063998391</v>
      </c>
      <c r="AY130" s="17" t="n">
        <f aca="true">RAND()</f>
        <v>0.606210824213208</v>
      </c>
      <c r="AZ130" s="17" t="n">
        <f aca="true">RAND()</f>
        <v>0.0463659628533241</v>
      </c>
    </row>
    <row r="131" customFormat="false" ht="15" hidden="false" customHeight="false" outlineLevel="0" collapsed="false">
      <c r="A131" s="7" t="s">
        <v>168</v>
      </c>
      <c r="B131" s="17" t="s">
        <v>169</v>
      </c>
      <c r="C131" s="17" t="s">
        <v>170</v>
      </c>
      <c r="D131" s="14" t="n">
        <f aca="false">(SUMPRODUCT((K24:K26&lt;=$B$6)*(L24:L26*$B$12+M24:M26*$B$10*$B$8*$B$9)/(1+$B$5/100)^K24:K26)+L27*$B$12*0/(1+$B$5/100)^$B$6)-(SUMPRODUCT((B24:B31&lt;=$B$6)*(C24:C31*$B$11+D24:D31*$B$10*$B$8*$B$9)/(1+$B$5/100)^B24:B31)+C32*$B$11*$B$13/(1+$B$5/100)^$B$6)</f>
        <v>85695.4622364212</v>
      </c>
      <c r="E131" s="14" t="n">
        <f aca="false">$D$44</f>
        <v>-780531.930744892</v>
      </c>
      <c r="F131" s="14" t="n">
        <f aca="false">ABS(E131-D131)</f>
        <v>866227.392981313</v>
      </c>
      <c r="G131" s="0" t="str">
        <f aca="false">IF(SIGN(D131)&lt;&gt;SIGN(E131),"YES","no")</f>
        <v>YES</v>
      </c>
      <c r="AK131" s="0" t="n">
        <v>118</v>
      </c>
      <c r="AL131" s="17" t="n">
        <f aca="false">IFERROR(IF(AU131&lt;($AM$6-$AL$6)/($AN$6-$AL$6),$AL$6+SQRT(AU131*($AN$6-$AL$6)*($AM$6-$AL$6)),$AN$6-SQRT((1-AU131)*($AN$6-$AL$6)*($AN$6-$AM$6))),$AM$6)</f>
        <v>2.92404659740124</v>
      </c>
      <c r="AM131" s="17" t="n">
        <f aca="false">IFERROR(IF(AV131&lt;($AM$7-$AL$7)/($AN$7-$AL$7),$AL$7+SQRT(AV131*($AN$7-$AL$7)*($AM$7-$AL$7)),$AN$7-SQRT((1-AV131)*($AN$7-$AL$7)*($AN$7-$AM$7))),$AM$7)</f>
        <v>1.02758550775637</v>
      </c>
      <c r="AN131" s="17" t="n">
        <f aca="false">IFERROR(IF(AW131&lt;($AM$8-$AL$8)/($AN$8-$AL$8),$AL$8+SQRT(AW131*($AN$8-$AL$8)*($AM$8-$AL$8)),$AN$8-SQRT((1-AW131)*($AN$8-$AL$8)*($AN$8-$AM$8))),$AM$8)</f>
        <v>0.819151876798138</v>
      </c>
      <c r="AO131" s="17" t="n">
        <f aca="false">IFERROR(IF(AX131&lt;($AM$9-$AL$9)/($AN$9-$AL$9),$AL$9+SQRT(AX131*($AN$9-$AL$9)*($AM$9-$AL$9)),$AN$9-SQRT((1-AX131)*($AN$9-$AL$9)*($AN$9-$AM$9))),$AM$9)</f>
        <v>0.948039264709679</v>
      </c>
      <c r="AP131" s="17" t="n">
        <f aca="false">IFERROR(IF(AY131&lt;($AM$10-$AL$10)/($AN$10-$AL$10),$AL$10+SQRT(AY131*($AN$10-$AL$10)*($AM$10-$AL$10)),$AN$10-SQRT((1-AY131)*($AN$10-$AL$10)*($AN$10-$AM$10))),$AM$10)</f>
        <v>0.78216258910451</v>
      </c>
      <c r="AQ131" s="17" t="n">
        <f aca="false">IFERROR(IF(AZ131&lt;($AM$11-$AL$11)/($AN$11-$AL$11),$AL$11+SQRT(AZ131*($AN$11-$AL$11)*($AM$11-$AL$11)),$AN$11-SQRT((1-AZ131)*($AN$11-$AL$11)*($AN$11-$AM$11))),$AM$11)</f>
        <v>0.951609379677382</v>
      </c>
      <c r="AR131" s="17" t="n">
        <f aca="false">SUMPRODUCT((B24:B31&lt;=$B$6)*(C24:C31*AM131+D24:D31*AO131*$B$8*AQ131)/(1+AL131/100)^B24:B31)+C32*AM131*AP131/(1+AL131/100)^$B$6</f>
        <v>9081250.30388328</v>
      </c>
      <c r="AS131" s="17" t="n">
        <f aca="false">SUMPRODUCT((K24:K26&lt;=$B$6)*(L24:L26*AN131+M24:M26*AO131*$B$8*AQ131)/(1+AL131/100)^K24:K26)+L27*AN131*AP131/(1+AL131/100)^$B$6</f>
        <v>6735696.88748787</v>
      </c>
      <c r="AT131" s="17" t="n">
        <f aca="false">AS131-AR131</f>
        <v>-2345553.4163954</v>
      </c>
      <c r="AU131" s="17" t="n">
        <f aca="true">RAND()</f>
        <v>0.170772422833762</v>
      </c>
      <c r="AV131" s="17" t="n">
        <f aca="true">RAND()</f>
        <v>0.560282610133398</v>
      </c>
      <c r="AW131" s="17" t="n">
        <f aca="true">RAND()</f>
        <v>0.00407549316545613</v>
      </c>
      <c r="AX131" s="17" t="n">
        <f aca="true">RAND()</f>
        <v>0.267652243628786</v>
      </c>
      <c r="AY131" s="17" t="n">
        <f aca="true">RAND()</f>
        <v>0.318462906760642</v>
      </c>
      <c r="AZ131" s="17" t="n">
        <f aca="true">RAND()</f>
        <v>0.990442236182826</v>
      </c>
    </row>
    <row r="132" customFormat="false" ht="15" hidden="false" customHeight="false" outlineLevel="0" collapsed="false">
      <c r="A132" s="7" t="s">
        <v>171</v>
      </c>
      <c r="B132" s="17" t="s">
        <v>169</v>
      </c>
      <c r="C132" s="17" t="s">
        <v>170</v>
      </c>
      <c r="D132" s="14" t="n">
        <f aca="false">(SUMPRODUCT((K24:K26&lt;=$B$6)*(L24:L26*$B$12+M24:M26*$B$10*$B$8*$B$9)/(1+$B$5/100)^K24:K26)+L27*$B$12*$B$13/(1+$B$5/100)^$B$6)-(SUMPRODUCT((B24:B31&lt;=$B$6)*(C24:C31*$B$11+D24:D31*$B$10*$B$8*$B$9)/(1+$B$5/100)^B24:B31)+C32*$B$11*0/(1+$B$5/100)^$B$6)</f>
        <v>-899109.842452534</v>
      </c>
      <c r="E132" s="14" t="n">
        <f aca="false">$D$44</f>
        <v>-780531.930744892</v>
      </c>
      <c r="F132" s="14" t="n">
        <f aca="false">ABS(E132-D132)</f>
        <v>118577.911707642</v>
      </c>
      <c r="G132" s="0" t="str">
        <f aca="false">IF(SIGN(D132)&lt;&gt;SIGN(E132),"YES","no")</f>
        <v>no</v>
      </c>
      <c r="AK132" s="0" t="n">
        <v>119</v>
      </c>
      <c r="AL132" s="17" t="n">
        <f aca="false">IFERROR(IF(AU132&lt;($AM$6-$AL$6)/($AN$6-$AL$6),$AL$6+SQRT(AU132*($AN$6-$AL$6)*($AM$6-$AL$6)),$AN$6-SQRT((1-AU132)*($AN$6-$AL$6)*($AN$6-$AM$6))),$AM$6)</f>
        <v>2.85706362526861</v>
      </c>
      <c r="AM132" s="17" t="n">
        <f aca="false">IFERROR(IF(AV132&lt;($AM$7-$AL$7)/($AN$7-$AL$7),$AL$7+SQRT(AV132*($AN$7-$AL$7)*($AM$7-$AL$7)),$AN$7-SQRT((1-AV132)*($AN$7-$AL$7)*($AN$7-$AM$7))),$AM$7)</f>
        <v>1.05629907403994</v>
      </c>
      <c r="AN132" s="17" t="n">
        <f aca="false">IFERROR(IF(AW132&lt;($AM$8-$AL$8)/($AN$8-$AL$8),$AL$8+SQRT(AW132*($AN$8-$AL$8)*($AM$8-$AL$8)),$AN$8-SQRT((1-AW132)*($AN$8-$AL$8)*($AN$8-$AM$8))),$AM$8)</f>
        <v>1.05084418638744</v>
      </c>
      <c r="AO132" s="17" t="n">
        <f aca="false">IFERROR(IF(AX132&lt;($AM$9-$AL$9)/($AN$9-$AL$9),$AL$9+SQRT(AX132*($AN$9-$AL$9)*($AM$9-$AL$9)),$AN$9-SQRT((1-AX132)*($AN$9-$AL$9)*($AN$9-$AM$9))),$AM$9)</f>
        <v>1.18050027543461</v>
      </c>
      <c r="AP132" s="17" t="n">
        <f aca="false">IFERROR(IF(AY132&lt;($AM$10-$AL$10)/($AN$10-$AL$10),$AL$10+SQRT(AY132*($AN$10-$AL$10)*($AM$10-$AL$10)),$AN$10-SQRT((1-AY132)*($AN$10-$AL$10)*($AN$10-$AM$10))),$AM$10)</f>
        <v>0.878283455372628</v>
      </c>
      <c r="AQ132" s="17" t="n">
        <f aca="false">IFERROR(IF(AZ132&lt;($AM$11-$AL$11)/($AN$11-$AL$11),$AL$11+SQRT(AZ132*($AN$11-$AL$11)*($AM$11-$AL$11)),$AN$11-SQRT((1-AZ132)*($AN$11-$AL$11)*($AN$11-$AM$11))),$AM$11)</f>
        <v>0.716465657559058</v>
      </c>
      <c r="AR132" s="17" t="n">
        <f aca="false">SUMPRODUCT((B24:B31&lt;=$B$6)*(C24:C31*AM132+D24:D31*AO132*$B$8*AQ132)/(1+AL132/100)^B24:B31)+C32*AM132*AP132/(1+AL132/100)^$B$6</f>
        <v>9334685.04374355</v>
      </c>
      <c r="AS132" s="17" t="n">
        <f aca="false">SUMPRODUCT((K24:K26&lt;=$B$6)*(L24:L26*AN132+M24:M26*AO132*$B$8*AQ132)/(1+AL132/100)^K24:K26)+L27*AN132*AP132/(1+AL132/100)^$B$6</f>
        <v>8505733.59449794</v>
      </c>
      <c r="AT132" s="17" t="n">
        <f aca="false">AS132-AR132</f>
        <v>-828951.449245613</v>
      </c>
      <c r="AU132" s="17" t="n">
        <f aca="true">RAND()</f>
        <v>0.146911611551713</v>
      </c>
      <c r="AV132" s="17" t="n">
        <f aca="true">RAND()</f>
        <v>0.666488455841924</v>
      </c>
      <c r="AW132" s="17" t="n">
        <f aca="true">RAND()</f>
        <v>0.647439661371709</v>
      </c>
      <c r="AX132" s="17" t="n">
        <f aca="true">RAND()</f>
        <v>0.5522801342915</v>
      </c>
      <c r="AY132" s="17" t="n">
        <f aca="true">RAND()</f>
        <v>0.572393490434619</v>
      </c>
      <c r="AZ132" s="17" t="n">
        <f aca="true">RAND()</f>
        <v>0.671870516965643</v>
      </c>
    </row>
    <row r="133" customFormat="false" ht="15" hidden="false" customHeight="false" outlineLevel="0" collapsed="false">
      <c r="A133" s="7" t="s">
        <v>172</v>
      </c>
      <c r="B133" s="17" t="s">
        <v>173</v>
      </c>
      <c r="C133" s="17" t="s">
        <v>174</v>
      </c>
      <c r="D133" s="14" t="n">
        <f aca="false">(SUMPRODUCT((K24:K26&lt;=$B$6)*(L24:L26*($B$12*0.8)+M24:M26*$B$10*$B$8*$B$9)/(1+$B$5/100)^K24:K26)+L27*($B$12*0.8)*$B$13/(1+$B$5/100)^$B$6)-(SUMPRODUCT((B24:B31&lt;=$B$6)*(C24:C31*$B$11+D24:D31*$B$10*$B$8*$B$9)/(1+$B$5/100)^B24:B31)+C32*$B$11*$B$13/(1+$B$5/100)^$B$6)</f>
        <v>-2362873.9686746</v>
      </c>
      <c r="E133" s="14" t="n">
        <f aca="false">(SUMPRODUCT((K24:K26&lt;=$B$6)*(L24:L26*($B$12*1.2)+M24:M26*$B$10*$B$8*$B$9)/(1+$B$5/100)^K24:K26)+L27*($B$12*1.2)*$B$13/(1+$B$5/100)^$B$6)-(SUMPRODUCT((B24:B31&lt;=$B$6)*(C24:C31*$B$11+D24:D31*$B$10*$B$8*$B$9)/(1+$B$5/100)^B24:B31)+C32*$B$11*$B$13/(1+$B$5/100)^$B$6)</f>
        <v>801810.107184816</v>
      </c>
      <c r="F133" s="14" t="n">
        <f aca="false">ABS(E133-D133)</f>
        <v>3164684.07585942</v>
      </c>
      <c r="G133" s="0" t="str">
        <f aca="false">IF(SIGN(D133)&lt;&gt;SIGN(E133),"YES","no")</f>
        <v>YES</v>
      </c>
      <c r="AK133" s="0" t="n">
        <v>120</v>
      </c>
      <c r="AL133" s="17" t="n">
        <f aca="false">IFERROR(IF(AU133&lt;($AM$6-$AL$6)/($AN$6-$AL$6),$AL$6+SQRT(AU133*($AN$6-$AL$6)*($AM$6-$AL$6)),$AN$6-SQRT((1-AU133)*($AN$6-$AL$6)*($AN$6-$AM$6))),$AM$6)</f>
        <v>4.66606418850301</v>
      </c>
      <c r="AM133" s="17" t="n">
        <f aca="false">IFERROR(IF(AV133&lt;($AM$7-$AL$7)/($AN$7-$AL$7),$AL$7+SQRT(AV133*($AN$7-$AL$7)*($AM$7-$AL$7)),$AN$7-SQRT((1-AV133)*($AN$7-$AL$7)*($AN$7-$AM$7))),$AM$7)</f>
        <v>1.04541572213417</v>
      </c>
      <c r="AN133" s="17" t="n">
        <f aca="false">IFERROR(IF(AW133&lt;($AM$8-$AL$8)/($AN$8-$AL$8),$AL$8+SQRT(AW133*($AN$8-$AL$8)*($AM$8-$AL$8)),$AN$8-SQRT((1-AW133)*($AN$8-$AL$8)*($AN$8-$AM$8))),$AM$8)</f>
        <v>1.00307920283489</v>
      </c>
      <c r="AO133" s="17" t="n">
        <f aca="false">IFERROR(IF(AX133&lt;($AM$9-$AL$9)/($AN$9-$AL$9),$AL$9+SQRT(AX133*($AN$9-$AL$9)*($AM$9-$AL$9)),$AN$9-SQRT((1-AX133)*($AN$9-$AL$9)*($AN$9-$AM$9))),$AM$9)</f>
        <v>1.33683165255888</v>
      </c>
      <c r="AP133" s="17" t="n">
        <f aca="false">IFERROR(IF(AY133&lt;($AM$10-$AL$10)/($AN$10-$AL$10),$AL$10+SQRT(AY133*($AN$10-$AL$10)*($AM$10-$AL$10)),$AN$10-SQRT((1-AY133)*($AN$10-$AL$10)*($AN$10-$AM$10))),$AM$10)</f>
        <v>0.904258451755427</v>
      </c>
      <c r="AQ133" s="17" t="n">
        <f aca="false">IFERROR(IF(AZ133&lt;($AM$11-$AL$11)/($AN$11-$AL$11),$AL$11+SQRT(AZ133*($AN$11-$AL$11)*($AM$11-$AL$11)),$AN$11-SQRT((1-AZ133)*($AN$11-$AL$11)*($AN$11-$AM$11))),$AM$11)</f>
        <v>0.609681777153107</v>
      </c>
      <c r="AR133" s="17" t="n">
        <f aca="false">SUMPRODUCT((B24:B31&lt;=$B$6)*(C24:C31*AM133+D24:D31*AO133*$B$8*AQ133)/(1+AL133/100)^B24:B31)+C32*AM133*AP133/(1+AL133/100)^$B$6</f>
        <v>8368263.72872686</v>
      </c>
      <c r="AS133" s="17" t="n">
        <f aca="false">SUMPRODUCT((K24:K26&lt;=$B$6)*(L24:L26*AN133+M24:M26*AO133*$B$8*AQ133)/(1+AL133/100)^K24:K26)+L27*AN133*AP133/(1+AL133/100)^$B$6</f>
        <v>8270482.04156592</v>
      </c>
      <c r="AT133" s="17" t="n">
        <f aca="false">AS133-AR133</f>
        <v>-97781.6871609418</v>
      </c>
      <c r="AU133" s="17" t="n">
        <f aca="true">RAND()</f>
        <v>0.727637181390595</v>
      </c>
      <c r="AV133" s="17" t="n">
        <f aca="true">RAND()</f>
        <v>0.627957984445467</v>
      </c>
      <c r="AW133" s="17" t="n">
        <f aca="true">RAND()</f>
        <v>0.458045510465295</v>
      </c>
      <c r="AX133" s="17" t="n">
        <f aca="true">RAND()</f>
        <v>0.706805161968143</v>
      </c>
      <c r="AY133" s="17" t="n">
        <f aca="true">RAND()</f>
        <v>0.65369958326278</v>
      </c>
      <c r="AZ133" s="17" t="n">
        <f aca="true">RAND()</f>
        <v>0.391440012655946</v>
      </c>
    </row>
    <row r="134" customFormat="false" ht="15" hidden="false" customHeight="false" outlineLevel="0" collapsed="false">
      <c r="A134" s="7" t="s">
        <v>175</v>
      </c>
      <c r="B134" s="17" t="s">
        <v>173</v>
      </c>
      <c r="C134" s="17" t="s">
        <v>174</v>
      </c>
      <c r="D134" s="14" t="n">
        <f aca="false">(SUMPRODUCT((K24:K26&lt;=$B$6)*(L24:L26*$B$12+M24:M26*$B$10*$B$8*$B$9)/(1+$B$5/100)^K24:K26)+L27*$B$12*$B$13/(1+$B$5/100)^$B$6)-(SUMPRODUCT((B24:B31&lt;=$B$6)*(C24:C31*($B$11*0.8)+D24:D31*$B$10*$B$8*$B$9)/(1+$B$5/100)^B24:B31)+C32*($B$11*0.8)*$B$13/(1+$B$5/100)^$B$6)</f>
        <v>918694.137463225</v>
      </c>
      <c r="E134" s="14" t="n">
        <f aca="false">(SUMPRODUCT((K24:K26&lt;=$B$6)*(L24:L26*$B$12+M24:M26*$B$10*$B$8*$B$9)/(1+$B$5/100)^K24:K26)+L27*$B$12*$B$13/(1+$B$5/100)^$B$6)-(SUMPRODUCT((B24:B31&lt;=$B$6)*(C24:C31*($B$11*1.2)+D24:D31*$B$10*$B$8*$B$9)/(1+$B$5/100)^B24:B31)+C32*($B$11*1.2)*$B$13/(1+$B$5/100)^$B$6)</f>
        <v>-2479757.99895301</v>
      </c>
      <c r="F134" s="14" t="n">
        <f aca="false">ABS(E134-D134)</f>
        <v>3398452.13641623</v>
      </c>
      <c r="G134" s="0" t="str">
        <f aca="false">IF(SIGN(D134)&lt;&gt;SIGN(E134),"YES","no")</f>
        <v>YES</v>
      </c>
      <c r="AK134" s="0" t="n">
        <v>121</v>
      </c>
      <c r="AL134" s="17" t="n">
        <f aca="false">IFERROR(IF(AU134&lt;($AM$6-$AL$6)/($AN$6-$AL$6),$AL$6+SQRT(AU134*($AN$6-$AL$6)*($AM$6-$AL$6)),$AN$6-SQRT((1-AU134)*($AN$6-$AL$6)*($AN$6-$AM$6))),$AM$6)</f>
        <v>4.38156338546184</v>
      </c>
      <c r="AM134" s="17" t="n">
        <f aca="false">IFERROR(IF(AV134&lt;($AM$7-$AL$7)/($AN$7-$AL$7),$AL$7+SQRT(AV134*($AN$7-$AL$7)*($AM$7-$AL$7)),$AN$7-SQRT((1-AV134)*($AN$7-$AL$7)*($AN$7-$AM$7))),$AM$7)</f>
        <v>1.02496273762845</v>
      </c>
      <c r="AN134" s="17" t="n">
        <f aca="false">IFERROR(IF(AW134&lt;($AM$8-$AL$8)/($AN$8-$AL$8),$AL$8+SQRT(AW134*($AN$8-$AL$8)*($AM$8-$AL$8)),$AN$8-SQRT((1-AW134)*($AN$8-$AL$8)*($AN$8-$AM$8))),$AM$8)</f>
        <v>1.03278909102617</v>
      </c>
      <c r="AO134" s="17" t="n">
        <f aca="false">IFERROR(IF(AX134&lt;($AM$9-$AL$9)/($AN$9-$AL$9),$AL$9+SQRT(AX134*($AN$9-$AL$9)*($AM$9-$AL$9)),$AN$9-SQRT((1-AX134)*($AN$9-$AL$9)*($AN$9-$AM$9))),$AM$9)</f>
        <v>0.745043377615628</v>
      </c>
      <c r="AP134" s="17" t="n">
        <f aca="false">IFERROR(IF(AY134&lt;($AM$10-$AL$10)/($AN$10-$AL$10),$AL$10+SQRT(AY134*($AN$10-$AL$10)*($AM$10-$AL$10)),$AN$10-SQRT((1-AY134)*($AN$10-$AL$10)*($AN$10-$AM$10))),$AM$10)</f>
        <v>0.820098390288398</v>
      </c>
      <c r="AQ134" s="17" t="n">
        <f aca="false">IFERROR(IF(AZ134&lt;($AM$11-$AL$11)/($AN$11-$AL$11),$AL$11+SQRT(AZ134*($AN$11-$AL$11)*($AM$11-$AL$11)),$AN$11-SQRT((1-AZ134)*($AN$11-$AL$11)*($AN$11-$AM$11))),$AM$11)</f>
        <v>0.540437883101748</v>
      </c>
      <c r="AR134" s="17" t="n">
        <f aca="false">SUMPRODUCT((B24:B31&lt;=$B$6)*(C24:C31*AM134+D24:D31*AO134*$B$8*AQ134)/(1+AL134/100)^B24:B31)+C32*AM134*AP134/(1+AL134/100)^$B$6</f>
        <v>8224241.0938839</v>
      </c>
      <c r="AS134" s="17" t="n">
        <f aca="false">SUMPRODUCT((K24:K26&lt;=$B$6)*(L24:L26*AN134+M24:M26*AO134*$B$8*AQ134)/(1+AL134/100)^K24:K26)+L27*AN134*AP134/(1+AL134/100)^$B$6</f>
        <v>8507567.08113074</v>
      </c>
      <c r="AT134" s="17" t="n">
        <f aca="false">AS134-AR134</f>
        <v>283325.987246837</v>
      </c>
      <c r="AU134" s="17" t="n">
        <f aca="true">RAND()</f>
        <v>0.657189484782298</v>
      </c>
      <c r="AV134" s="17" t="n">
        <f aca="true">RAND()</f>
        <v>0.549850938171715</v>
      </c>
      <c r="AW134" s="17" t="n">
        <f aca="true">RAND()</f>
        <v>0.580617075757902</v>
      </c>
      <c r="AX134" s="17" t="n">
        <f aca="true">RAND()</f>
        <v>0.0800616758843667</v>
      </c>
      <c r="AY134" s="17" t="n">
        <f aca="true">RAND()</f>
        <v>0.409851917860895</v>
      </c>
      <c r="AZ134" s="17" t="n">
        <f aca="true">RAND()</f>
        <v>0.235960716858978</v>
      </c>
    </row>
    <row r="135" customFormat="false" ht="15" hidden="false" customHeight="false" outlineLevel="0" collapsed="false">
      <c r="A135" s="7" t="s">
        <v>176</v>
      </c>
      <c r="B135" s="17" t="s">
        <v>177</v>
      </c>
      <c r="C135" s="17" t="s">
        <v>178</v>
      </c>
      <c r="D135" s="14" t="n">
        <f aca="false">(SUMPRODUCT((K24:K26&lt;=$B$6)*(L24:L26*$B$12+M24:M26*($B$10*0.5)*$B$8*$B$9)/(1+$B$5/100)^K24:K26)+L27*$B$12*$B$13/(1+$B$5/100)^$B$6)-(SUMPRODUCT((B24:B31&lt;=$B$6)*(C24:C31*$B$11+D24:D31*($B$10*0.5)*$B$8*$B$9)/(1+$B$5/100)^B24:B31)+C32*$B$11*$B$13/(1+$B$5/100)^$B$6)</f>
        <v>-682476.041068461</v>
      </c>
      <c r="E135" s="14" t="n">
        <f aca="false">(SUMPRODUCT((K24:K26&lt;=$B$6)*(L24:L26*$B$12+M24:M26*($B$10*2)*$B$8*$B$9)/(1+$B$5/100)^K24:K26)+L27*$B$12*$B$13/(1+$B$5/100)^$B$6)-(SUMPRODUCT((B24:B31&lt;=$B$6)*(C24:C31*$B$11+D24:D31*($B$10*2)*$B$8*$B$9)/(1+$B$5/100)^B24:B31)+C32*$B$11*$B$13/(1+$B$5/100)^$B$6)</f>
        <v>-976643.710097751</v>
      </c>
      <c r="F135" s="14" t="n">
        <f aca="false">ABS(E135-D135)</f>
        <v>294167.66902929</v>
      </c>
      <c r="G135" s="0" t="str">
        <f aca="false">IF(SIGN(D135)&lt;&gt;SIGN(E135),"YES","no")</f>
        <v>no</v>
      </c>
      <c r="AK135" s="0" t="n">
        <v>122</v>
      </c>
      <c r="AL135" s="17" t="n">
        <f aca="false">IFERROR(IF(AU135&lt;($AM$6-$AL$6)/($AN$6-$AL$6),$AL$6+SQRT(AU135*($AN$6-$AL$6)*($AM$6-$AL$6)),$AN$6-SQRT((1-AU135)*($AN$6-$AL$6)*($AN$6-$AM$6))),$AM$6)</f>
        <v>3.08427016225369</v>
      </c>
      <c r="AM135" s="17" t="n">
        <f aca="false">IFERROR(IF(AV135&lt;($AM$7-$AL$7)/($AN$7-$AL$7),$AL$7+SQRT(AV135*($AN$7-$AL$7)*($AM$7-$AL$7)),$AN$7-SQRT((1-AV135)*($AN$7-$AL$7)*($AN$7-$AM$7))),$AM$7)</f>
        <v>1.00281081793733</v>
      </c>
      <c r="AN135" s="17" t="n">
        <f aca="false">IFERROR(IF(AW135&lt;($AM$8-$AL$8)/($AN$8-$AL$8),$AL$8+SQRT(AW135*($AN$8-$AL$8)*($AM$8-$AL$8)),$AN$8-SQRT((1-AW135)*($AN$8-$AL$8)*($AN$8-$AM$8))),$AM$8)</f>
        <v>1.04452583104545</v>
      </c>
      <c r="AO135" s="17" t="n">
        <f aca="false">IFERROR(IF(AX135&lt;($AM$9-$AL$9)/($AN$9-$AL$9),$AL$9+SQRT(AX135*($AN$9-$AL$9)*($AM$9-$AL$9)),$AN$9-SQRT((1-AX135)*($AN$9-$AL$9)*($AN$9-$AM$9))),$AM$9)</f>
        <v>1.03083225997236</v>
      </c>
      <c r="AP135" s="17" t="n">
        <f aca="false">IFERROR(IF(AY135&lt;($AM$10-$AL$10)/($AN$10-$AL$10),$AL$10+SQRT(AY135*($AN$10-$AL$10)*($AM$10-$AL$10)),$AN$10-SQRT((1-AY135)*($AN$10-$AL$10)*($AN$10-$AM$10))),$AM$10)</f>
        <v>0.966595421323628</v>
      </c>
      <c r="AQ135" s="17" t="n">
        <f aca="false">IFERROR(IF(AZ135&lt;($AM$11-$AL$11)/($AN$11-$AL$11),$AL$11+SQRT(AZ135*($AN$11-$AL$11)*($AM$11-$AL$11)),$AN$11-SQRT((1-AZ135)*($AN$11-$AL$11)*($AN$11-$AM$11))),$AM$11)</f>
        <v>0.606379128133679</v>
      </c>
      <c r="AR135" s="17" t="n">
        <f aca="false">SUMPRODUCT((B24:B31&lt;=$B$6)*(C24:C31*AM135+D24:D31*AO135*$B$8*AQ135)/(1+AL135/100)^B24:B31)+C32*AM135*AP135/(1+AL135/100)^$B$6</f>
        <v>8676765.30542819</v>
      </c>
      <c r="AS135" s="17" t="n">
        <f aca="false">SUMPRODUCT((K24:K26&lt;=$B$6)*(L24:L26*AN135+M24:M26*AO135*$B$8*AQ135)/(1+AL135/100)^K24:K26)+L27*AN135*AP135/(1+AL135/100)^$B$6</f>
        <v>8379924.72230983</v>
      </c>
      <c r="AT135" s="17" t="n">
        <f aca="false">AS135-AR135</f>
        <v>-296840.583118353</v>
      </c>
      <c r="AU135" s="17" t="n">
        <f aca="true">RAND()</f>
        <v>0.233352991889163</v>
      </c>
      <c r="AV135" s="17" t="n">
        <f aca="true">RAND()</f>
        <v>0.456866740188349</v>
      </c>
      <c r="AW135" s="17" t="n">
        <f aca="true">RAND()</f>
        <v>0.624714363488339</v>
      </c>
      <c r="AX135" s="17" t="n">
        <f aca="true">RAND()</f>
        <v>0.37380926112648</v>
      </c>
      <c r="AY135" s="17" t="n">
        <f aca="true">RAND()</f>
        <v>0.870845148800696</v>
      </c>
      <c r="AZ135" s="17" t="n">
        <f aca="true">RAND()</f>
        <v>0.383135388391645</v>
      </c>
    </row>
    <row r="136" customFormat="false" ht="15" hidden="false" customHeight="false" outlineLevel="0" collapsed="false">
      <c r="A136" s="7" t="s">
        <v>179</v>
      </c>
      <c r="B136" s="17" t="s">
        <v>180</v>
      </c>
      <c r="C136" s="17" t="s">
        <v>181</v>
      </c>
      <c r="D136" s="14" t="n">
        <f aca="false">(SUMPRODUCT((K24:K26&lt;=$B$6)*(L24:L26*$B$12+M24:M26*$B$10*$B$8*0)/(1+$B$5/100)^K24:K26)+L27*$B$12*$B$13/(1+$B$5/100)^$B$6)-(SUMPRODUCT((B24:B31&lt;=$B$6)*(C24:C31*$B$11+D24:D31*$B$10*$B$8*0)/(1+$B$5/100)^B24:B31)+C32*$B$11*$B$13/(1+$B$5/100)^$B$6)</f>
        <v>-584420.151392032</v>
      </c>
      <c r="E136" s="14" t="n">
        <f aca="false">$D$44</f>
        <v>-780531.930744892</v>
      </c>
      <c r="F136" s="14" t="n">
        <f aca="false">ABS(E136-D136)</f>
        <v>196111.779352861</v>
      </c>
      <c r="G136" s="0" t="str">
        <f aca="false">IF(SIGN(D136)&lt;&gt;SIGN(E136),"YES","no")</f>
        <v>no</v>
      </c>
      <c r="AK136" s="0" t="n">
        <v>123</v>
      </c>
      <c r="AL136" s="17" t="n">
        <f aca="false">IFERROR(IF(AU136&lt;($AM$6-$AL$6)/($AN$6-$AL$6),$AL$6+SQRT(AU136*($AN$6-$AL$6)*($AM$6-$AL$6)),$AN$6-SQRT((1-AU136)*($AN$6-$AL$6)*($AN$6-$AM$6))),$AM$6)</f>
        <v>3.32194203514586</v>
      </c>
      <c r="AM136" s="17" t="n">
        <f aca="false">IFERROR(IF(AV136&lt;($AM$7-$AL$7)/($AN$7-$AL$7),$AL$7+SQRT(AV136*($AN$7-$AL$7)*($AM$7-$AL$7)),$AN$7-SQRT((1-AV136)*($AN$7-$AL$7)*($AN$7-$AM$7))),$AM$7)</f>
        <v>1.05108114319113</v>
      </c>
      <c r="AN136" s="17" t="n">
        <f aca="false">IFERROR(IF(AW136&lt;($AM$8-$AL$8)/($AN$8-$AL$8),$AL$8+SQRT(AW136*($AN$8-$AL$8)*($AM$8-$AL$8)),$AN$8-SQRT((1-AW136)*($AN$8-$AL$8)*($AN$8-$AM$8))),$AM$8)</f>
        <v>0.894407113325222</v>
      </c>
      <c r="AO136" s="17" t="n">
        <f aca="false">IFERROR(IF(AX136&lt;($AM$9-$AL$9)/($AN$9-$AL$9),$AL$9+SQRT(AX136*($AN$9-$AL$9)*($AM$9-$AL$9)),$AN$9-SQRT((1-AX136)*($AN$9-$AL$9)*($AN$9-$AM$9))),$AM$9)</f>
        <v>0.939053685198538</v>
      </c>
      <c r="AP136" s="17" t="n">
        <f aca="false">IFERROR(IF(AY136&lt;($AM$10-$AL$10)/($AN$10-$AL$10),$AL$10+SQRT(AY136*($AN$10-$AL$10)*($AM$10-$AL$10)),$AN$10-SQRT((1-AY136)*($AN$10-$AL$10)*($AN$10-$AM$10))),$AM$10)</f>
        <v>0.630244100617753</v>
      </c>
      <c r="AQ136" s="17" t="n">
        <f aca="false">IFERROR(IF(AZ136&lt;($AM$11-$AL$11)/($AN$11-$AL$11),$AL$11+SQRT(AZ136*($AN$11-$AL$11)*($AM$11-$AL$11)),$AN$11-SQRT((1-AZ136)*($AN$11-$AL$11)*($AN$11-$AM$11))),$AM$11)</f>
        <v>0.446695917122468</v>
      </c>
      <c r="AR136" s="17" t="n">
        <f aca="false">SUMPRODUCT((B24:B31&lt;=$B$6)*(C24:C31*AM136+D24:D31*AO136*$B$8*AQ136)/(1+AL136/100)^B24:B31)+C32*AM136*AP136/(1+AL136/100)^$B$6</f>
        <v>8939020.8508758</v>
      </c>
      <c r="AS136" s="17" t="n">
        <f aca="false">SUMPRODUCT((K24:K26&lt;=$B$6)*(L24:L26*AN136+M24:M26*AO136*$B$8*AQ136)/(1+AL136/100)^K24:K26)+L27*AN136*AP136/(1+AL136/100)^$B$6</f>
        <v>7429024.55636419</v>
      </c>
      <c r="AT136" s="17" t="n">
        <f aca="false">AS136-AR136</f>
        <v>-1509996.29451162</v>
      </c>
      <c r="AU136" s="17" t="n">
        <f aca="true">RAND()</f>
        <v>0.323594480358652</v>
      </c>
      <c r="AV136" s="17" t="n">
        <f aca="true">RAND()</f>
        <v>0.648278119163115</v>
      </c>
      <c r="AW136" s="17" t="n">
        <f aca="true">RAND()</f>
        <v>0.099030033848903</v>
      </c>
      <c r="AX136" s="17" t="n">
        <f aca="true">RAND()</f>
        <v>0.257024184648555</v>
      </c>
      <c r="AY136" s="17" t="n">
        <f aca="true">RAND()</f>
        <v>0.0678541029829093</v>
      </c>
      <c r="AZ136" s="17" t="n">
        <f aca="true">RAND()</f>
        <v>0.087835477960824</v>
      </c>
    </row>
    <row r="137" customFormat="false" ht="15" hidden="false" customHeight="false" outlineLevel="0" collapsed="false">
      <c r="A137" s="7" t="s">
        <v>182</v>
      </c>
      <c r="B137" s="17" t="s">
        <v>183</v>
      </c>
      <c r="C137" s="17" t="s">
        <v>184</v>
      </c>
      <c r="D137" s="14" t="n">
        <f aca="false">(SUMPRODUCT((K24:K26&lt;=20)*(L24:L26*$B$12+M24:M26*$B$10*$B$8*$B$9)/(1+$B$5/100)^K24:K26)+L27*$B$12*$B$13/(1+$B$5/100)^20)-(SUMPRODUCT((B24:B31&lt;=20)*(C24:C31*$B$11+D24:D31*$B$10*$B$8*$B$9)/(1+$B$5/100)^B24:B31)+C32*$B$11*$B$13/(1+$B$5/100)^20)</f>
        <v>-755380.711034078</v>
      </c>
      <c r="E137" s="14" t="n">
        <f aca="false">$D$44</f>
        <v>-780531.930744892</v>
      </c>
      <c r="F137" s="14" t="n">
        <f aca="false">ABS(E137-D137)</f>
        <v>25151.2197108138</v>
      </c>
      <c r="G137" s="0" t="str">
        <f aca="false">IF(SIGN(D137)&lt;&gt;SIGN(E137),"YES","no")</f>
        <v>no</v>
      </c>
      <c r="AK137" s="0" t="n">
        <v>124</v>
      </c>
      <c r="AL137" s="17" t="n">
        <f aca="false">IFERROR(IF(AU137&lt;($AM$6-$AL$6)/($AN$6-$AL$6),$AL$6+SQRT(AU137*($AN$6-$AL$6)*($AM$6-$AL$6)),$AN$6-SQRT((1-AU137)*($AN$6-$AL$6)*($AN$6-$AM$6))),$AM$6)</f>
        <v>3.12838476341838</v>
      </c>
      <c r="AM137" s="17" t="n">
        <f aca="false">IFERROR(IF(AV137&lt;($AM$7-$AL$7)/($AN$7-$AL$7),$AL$7+SQRT(AV137*($AN$7-$AL$7)*($AM$7-$AL$7)),$AN$7-SQRT((1-AV137)*($AN$7-$AL$7)*($AN$7-$AM$7))),$AM$7)</f>
        <v>0.984931014216615</v>
      </c>
      <c r="AN137" s="17" t="n">
        <f aca="false">IFERROR(IF(AW137&lt;($AM$8-$AL$8)/($AN$8-$AL$8),$AL$8+SQRT(AW137*($AN$8-$AL$8)*($AM$8-$AL$8)),$AN$8-SQRT((1-AW137)*($AN$8-$AL$8)*($AN$8-$AM$8))),$AM$8)</f>
        <v>0.870920346171717</v>
      </c>
      <c r="AO137" s="17" t="n">
        <f aca="false">IFERROR(IF(AX137&lt;($AM$9-$AL$9)/($AN$9-$AL$9),$AL$9+SQRT(AX137*($AN$9-$AL$9)*($AM$9-$AL$9)),$AN$9-SQRT((1-AX137)*($AN$9-$AL$9)*($AN$9-$AM$9))),$AM$9)</f>
        <v>1.26214446358936</v>
      </c>
      <c r="AP137" s="17" t="n">
        <f aca="false">IFERROR(IF(AY137&lt;($AM$10-$AL$10)/($AN$10-$AL$10),$AL$10+SQRT(AY137*($AN$10-$AL$10)*($AM$10-$AL$10)),$AN$10-SQRT((1-AY137)*($AN$10-$AL$10)*($AN$10-$AM$10))),$AM$10)</f>
        <v>0.53522624964371</v>
      </c>
      <c r="AQ137" s="17" t="n">
        <f aca="false">IFERROR(IF(AZ137&lt;($AM$11-$AL$11)/($AN$11-$AL$11),$AL$11+SQRT(AZ137*($AN$11-$AL$11)*($AM$11-$AL$11)),$AN$11-SQRT((1-AZ137)*($AN$11-$AL$11)*($AN$11-$AM$11))),$AM$11)</f>
        <v>0.478801599253265</v>
      </c>
      <c r="AR137" s="17" t="n">
        <f aca="false">SUMPRODUCT((B24:B31&lt;=$B$6)*(C24:C31*AM137+D24:D31*AO137*$B$8*AQ137)/(1+AL137/100)^B24:B31)+C32*AM137*AP137/(1+AL137/100)^$B$6</f>
        <v>8545821.55148128</v>
      </c>
      <c r="AS137" s="17" t="n">
        <f aca="false">SUMPRODUCT((K24:K26&lt;=$B$6)*(L24:L26*AN137+M24:M26*AO137*$B$8*AQ137)/(1+AL137/100)^K24:K26)+L27*AN137*AP137/(1+AL137/100)^$B$6</f>
        <v>7315442.24540713</v>
      </c>
      <c r="AT137" s="17" t="n">
        <f aca="false">AS137-AR137</f>
        <v>-1230379.30607415</v>
      </c>
      <c r="AU137" s="17" t="n">
        <f aca="true">RAND()</f>
        <v>0.250529772993452</v>
      </c>
      <c r="AV137" s="17" t="n">
        <f aca="true">RAND()</f>
        <v>0.379994222435398</v>
      </c>
      <c r="AW137" s="17" t="n">
        <f aca="true">RAND()</f>
        <v>0.0558855055679574</v>
      </c>
      <c r="AX137" s="17" t="n">
        <f aca="true">RAND()</f>
        <v>0.637046138258782</v>
      </c>
      <c r="AY137" s="17" t="n">
        <f aca="true">RAND()</f>
        <v>0.00496355465584386</v>
      </c>
      <c r="AZ137" s="17" t="n">
        <f aca="true">RAND()</f>
        <v>0.130489844471531</v>
      </c>
    </row>
    <row r="138" customFormat="false" ht="15" hidden="false" customHeight="false" outlineLevel="0" collapsed="false">
      <c r="A138" s="7" t="s">
        <v>185</v>
      </c>
      <c r="D138" s="14" t="n">
        <f aca="false">$D$44</f>
        <v>-780531.930744892</v>
      </c>
      <c r="AK138" s="0" t="n">
        <v>125</v>
      </c>
      <c r="AL138" s="17" t="n">
        <f aca="false">IFERROR(IF(AU138&lt;($AM$6-$AL$6)/($AN$6-$AL$6),$AL$6+SQRT(AU138*($AN$6-$AL$6)*($AM$6-$AL$6)),$AN$6-SQRT((1-AU138)*($AN$6-$AL$6)*($AN$6-$AM$6))),$AM$6)</f>
        <v>4.4627137845323</v>
      </c>
      <c r="AM138" s="17" t="n">
        <f aca="false">IFERROR(IF(AV138&lt;($AM$7-$AL$7)/($AN$7-$AL$7),$AL$7+SQRT(AV138*($AN$7-$AL$7)*($AM$7-$AL$7)),$AN$7-SQRT((1-AV138)*($AN$7-$AL$7)*($AN$7-$AM$7))),$AM$7)</f>
        <v>0.805902866403352</v>
      </c>
      <c r="AN138" s="17" t="n">
        <f aca="false">IFERROR(IF(AW138&lt;($AM$8-$AL$8)/($AN$8-$AL$8),$AL$8+SQRT(AW138*($AN$8-$AL$8)*($AM$8-$AL$8)),$AN$8-SQRT((1-AW138)*($AN$8-$AL$8)*($AN$8-$AM$8))),$AM$8)</f>
        <v>1.05836191952871</v>
      </c>
      <c r="AO138" s="17" t="n">
        <f aca="false">IFERROR(IF(AX138&lt;($AM$9-$AL$9)/($AN$9-$AL$9),$AL$9+SQRT(AX138*($AN$9-$AL$9)*($AM$9-$AL$9)),$AN$9-SQRT((1-AX138)*($AN$9-$AL$9)*($AN$9-$AM$9))),$AM$9)</f>
        <v>1.04011135661055</v>
      </c>
      <c r="AP138" s="17" t="n">
        <f aca="false">IFERROR(IF(AY138&lt;($AM$10-$AL$10)/($AN$10-$AL$10),$AL$10+SQRT(AY138*($AN$10-$AL$10)*($AM$10-$AL$10)),$AN$10-SQRT((1-AY138)*($AN$10-$AL$10)*($AN$10-$AM$10))),$AM$10)</f>
        <v>0.789348872944349</v>
      </c>
      <c r="AQ138" s="17" t="n">
        <f aca="false">IFERROR(IF(AZ138&lt;($AM$11-$AL$11)/($AN$11-$AL$11),$AL$11+SQRT(AZ138*($AN$11-$AL$11)*($AM$11-$AL$11)),$AN$11-SQRT((1-AZ138)*($AN$11-$AL$11)*($AN$11-$AM$11))),$AM$11)</f>
        <v>0.646773138531721</v>
      </c>
      <c r="AR138" s="17" t="n">
        <f aca="false">SUMPRODUCT((B24:B31&lt;=$B$6)*(C24:C31*AM138+D24:D31*AO138*$B$8*AQ138)/(1+AL138/100)^B24:B31)+C32*AM138*AP138/(1+AL138/100)^$B$6</f>
        <v>6533428.85102901</v>
      </c>
      <c r="AS138" s="17" t="n">
        <f aca="false">SUMPRODUCT((K24:K26&lt;=$B$6)*(L24:L26*AN138+M24:M26*AO138*$B$8*AQ138)/(1+AL138/100)^K24:K26)+L27*AN138*AP138/(1+AL138/100)^$B$6</f>
        <v>8764364.42048009</v>
      </c>
      <c r="AT138" s="17" t="n">
        <f aca="false">AS138-AR138</f>
        <v>2230935.56945107</v>
      </c>
      <c r="AU138" s="17" t="n">
        <f aca="true">RAND()</f>
        <v>0.678108933039879</v>
      </c>
      <c r="AV138" s="17" t="n">
        <f aca="true">RAND()</f>
        <v>0.00038715368639798</v>
      </c>
      <c r="AW138" s="17" t="n">
        <f aca="true">RAND()</f>
        <v>0.673554187673585</v>
      </c>
      <c r="AX138" s="17" t="n">
        <f aca="true">RAND()</f>
        <v>0.385742528194646</v>
      </c>
      <c r="AY138" s="17" t="n">
        <f aca="true">RAND()</f>
        <v>0.334891081096661</v>
      </c>
      <c r="AZ138" s="17" t="n">
        <f aca="true">RAND()</f>
        <v>0.490822896355675</v>
      </c>
    </row>
    <row r="139" customFormat="false" ht="15" hidden="false" customHeight="false" outlineLevel="0" collapsed="false">
      <c r="AK139" s="0" t="n">
        <v>126</v>
      </c>
      <c r="AL139" s="0" t="n">
        <f aca="false">IFERROR(IF(AU139&lt;($AM$6-$AL$6)/($AN$6-$AL$6),$AL$6+SQRT(AU139*($AN$6-$AL$6)*($AM$6-$AL$6)),$AN$6-SQRT((1-AU139)*($AN$6-$AL$6)*($AN$6-$AM$6))),$AM$6)</f>
        <v>5.58881347838914</v>
      </c>
      <c r="AM139" s="0" t="n">
        <f aca="false">IFERROR(IF(AV139&lt;($AM$7-$AL$7)/($AN$7-$AL$7),$AL$7+SQRT(AV139*($AN$7-$AL$7)*($AM$7-$AL$7)),$AN$7-SQRT((1-AV139)*($AN$7-$AL$7)*($AN$7-$AM$7))),$AM$7)</f>
        <v>1.00280321940448</v>
      </c>
      <c r="AN139" s="0" t="n">
        <f aca="false">IFERROR(IF(AW139&lt;($AM$8-$AL$8)/($AN$8-$AL$8),$AL$8+SQRT(AW139*($AN$8-$AL$8)*($AM$8-$AL$8)),$AN$8-SQRT((1-AW139)*($AN$8-$AL$8)*($AN$8-$AM$8))),$AM$8)</f>
        <v>1.0256448946589</v>
      </c>
      <c r="AO139" s="0" t="n">
        <f aca="false">IFERROR(IF(AX139&lt;($AM$9-$AL$9)/($AN$9-$AL$9),$AL$9+SQRT(AX139*($AN$9-$AL$9)*($AM$9-$AL$9)),$AN$9-SQRT((1-AX139)*($AN$9-$AL$9)*($AN$9-$AM$9))),$AM$9)</f>
        <v>0.936091632161279</v>
      </c>
      <c r="AP139" s="0" t="n">
        <f aca="false">IFERROR(IF(AY139&lt;($AM$10-$AL$10)/($AN$10-$AL$10),$AL$10+SQRT(AY139*($AN$10-$AL$10)*($AM$10-$AL$10)),$AN$10-SQRT((1-AY139)*($AN$10-$AL$10)*($AN$10-$AM$10))),$AM$10)</f>
        <v>0.961016194857979</v>
      </c>
      <c r="AQ139" s="0" t="n">
        <f aca="false">IFERROR(IF(AZ139&lt;($AM$11-$AL$11)/($AN$11-$AL$11),$AL$11+SQRT(AZ139*($AN$11-$AL$11)*($AM$11-$AL$11)),$AN$11-SQRT((1-AZ139)*($AN$11-$AL$11)*($AN$11-$AM$11))),$AM$11)</f>
        <v>0.362199130055192</v>
      </c>
      <c r="AR139" s="0" t="n">
        <f aca="false">SUMPRODUCT((B24:B31&lt;=$B$6)*(C24:C31*AM139+D24:D31*AO139*$B$8*AQ139)/(1+AL139/100)^B24:B31)+C32*AM139*AP139/(1+AL139/100)^$B$6</f>
        <v>7601021.48966614</v>
      </c>
      <c r="AS139" s="0" t="n">
        <f aca="false">SUMPRODUCT((K24:K26&lt;=$B$6)*(L24:L26*AN139+M24:M26*AO139*$B$8*AQ139)/(1+AL139/100)^K24:K26)+L27*AN139*AP139/(1+AL139/100)^$B$6</f>
        <v>8455584.48180847</v>
      </c>
      <c r="AT139" s="0" t="n">
        <f aca="false">AS139-AR139</f>
        <v>854562.992142336</v>
      </c>
      <c r="AU139" s="0" t="n">
        <f aca="true">RAND()</f>
        <v>0.900427630061192</v>
      </c>
      <c r="AV139" s="0" t="n">
        <f aca="true">RAND()</f>
        <v>0.456833348117444</v>
      </c>
      <c r="AW139" s="0" t="n">
        <f aca="true">RAND()</f>
        <v>0.552575881843416</v>
      </c>
      <c r="AX139" s="0" t="n">
        <f aca="true">RAND()</f>
        <v>0.253567882188118</v>
      </c>
      <c r="AY139" s="0" t="n">
        <f aca="true">RAND()</f>
        <v>0.850143727685322</v>
      </c>
      <c r="AZ139" s="0" t="n">
        <f aca="true">RAND()</f>
        <v>0.0157907419576435</v>
      </c>
    </row>
    <row r="140" customFormat="false" ht="15" hidden="false" customHeight="false" outlineLevel="0" collapsed="false">
      <c r="AK140" s="0" t="n">
        <v>127</v>
      </c>
      <c r="AL140" s="0" t="n">
        <f aca="false">IFERROR(IF(AU140&lt;($AM$6-$AL$6)/($AN$6-$AL$6),$AL$6+SQRT(AU140*($AN$6-$AL$6)*($AM$6-$AL$6)),$AN$6-SQRT((1-AU140)*($AN$6-$AL$6)*($AN$6-$AM$6))),$AM$6)</f>
        <v>3.41834870579629</v>
      </c>
      <c r="AM140" s="0" t="n">
        <f aca="false">IFERROR(IF(AV140&lt;($AM$7-$AL$7)/($AN$7-$AL$7),$AL$7+SQRT(AV140*($AN$7-$AL$7)*($AM$7-$AL$7)),$AN$7-SQRT((1-AV140)*($AN$7-$AL$7)*($AN$7-$AM$7))),$AM$7)</f>
        <v>0.890862559729485</v>
      </c>
      <c r="AN140" s="0" t="n">
        <f aca="false">IFERROR(IF(AW140&lt;($AM$8-$AL$8)/($AN$8-$AL$8),$AL$8+SQRT(AW140*($AN$8-$AL$8)*($AM$8-$AL$8)),$AN$8-SQRT((1-AW140)*($AN$8-$AL$8)*($AN$8-$AM$8))),$AM$8)</f>
        <v>1.13701782274032</v>
      </c>
      <c r="AO140" s="0" t="n">
        <f aca="false">IFERROR(IF(AX140&lt;($AM$9-$AL$9)/($AN$9-$AL$9),$AL$9+SQRT(AX140*($AN$9-$AL$9)*($AM$9-$AL$9)),$AN$9-SQRT((1-AX140)*($AN$9-$AL$9)*($AN$9-$AM$9))),$AM$9)</f>
        <v>1.49556010768776</v>
      </c>
      <c r="AP140" s="0" t="n">
        <f aca="false">IFERROR(IF(AY140&lt;($AM$10-$AL$10)/($AN$10-$AL$10),$AL$10+SQRT(AY140*($AN$10-$AL$10)*($AM$10-$AL$10)),$AN$10-SQRT((1-AY140)*($AN$10-$AL$10)*($AN$10-$AM$10))),$AM$10)</f>
        <v>0.687829310079473</v>
      </c>
      <c r="AQ140" s="0" t="n">
        <f aca="false">IFERROR(IF(AZ140&lt;($AM$11-$AL$11)/($AN$11-$AL$11),$AL$11+SQRT(AZ140*($AN$11-$AL$11)*($AM$11-$AL$11)),$AN$11-SQRT((1-AZ140)*($AN$11-$AL$11)*($AN$11-$AM$11))),$AM$11)</f>
        <v>0.912461931624135</v>
      </c>
      <c r="AR140" s="0" t="n">
        <f aca="false">SUMPRODUCT((B24:B31&lt;=$B$6)*(C24:C31*AM140+D24:D31*AO140*$B$8*AQ140)/(1+AL140/100)^B24:B31)+C32*AM140*AP140/(1+AL140/100)^$B$6</f>
        <v>7827085.56704954</v>
      </c>
      <c r="AS140" s="0" t="n">
        <f aca="false">SUMPRODUCT((K24:K26&lt;=$B$6)*(L24:L26*AN140+M24:M26*AO140*$B$8*AQ140)/(1+AL140/100)^K24:K26)+L27*AN140*AP140/(1+AL140/100)^$B$6</f>
        <v>9488288.75383334</v>
      </c>
      <c r="AT140" s="0" t="n">
        <f aca="false">AS140-AR140</f>
        <v>1661203.18678379</v>
      </c>
      <c r="AU140" s="0" t="n">
        <f aca="true">RAND()</f>
        <v>0.358588700336445</v>
      </c>
      <c r="AV140" s="0" t="n">
        <f aca="true">RAND()</f>
        <v>0.0917333862288253</v>
      </c>
      <c r="AW140" s="0" t="n">
        <f aca="true">RAND()</f>
        <v>0.886533578859215</v>
      </c>
      <c r="AX140" s="0" t="n">
        <f aca="true">RAND()</f>
        <v>0.830360263362674</v>
      </c>
      <c r="AY140" s="0" t="n">
        <f aca="true">RAND()</f>
        <v>0.141119398899724</v>
      </c>
      <c r="AZ140" s="0" t="n">
        <f aca="true">RAND()</f>
        <v>0.968722802387847</v>
      </c>
    </row>
    <row r="141" customFormat="false" ht="17.35" hidden="false" customHeight="false" outlineLevel="0" collapsed="false">
      <c r="A141" s="4" t="s">
        <v>186</v>
      </c>
      <c r="AK141" s="0" t="n">
        <v>128</v>
      </c>
      <c r="AL141" s="17" t="n">
        <f aca="false">IFERROR(IF(AU141&lt;($AM$6-$AL$6)/($AN$6-$AL$6),$AL$6+SQRT(AU141*($AN$6-$AL$6)*($AM$6-$AL$6)),$AN$6-SQRT((1-AU141)*($AN$6-$AL$6)*($AN$6-$AM$6))),$AM$6)</f>
        <v>3.50786807642199</v>
      </c>
      <c r="AM141" s="17" t="n">
        <f aca="false">IFERROR(IF(AV141&lt;($AM$7-$AL$7)/($AN$7-$AL$7),$AL$7+SQRT(AV141*($AN$7-$AL$7)*($AM$7-$AL$7)),$AN$7-SQRT((1-AV141)*($AN$7-$AL$7)*($AN$7-$AM$7))),$AM$7)</f>
        <v>0.925892307393352</v>
      </c>
      <c r="AN141" s="17" t="n">
        <f aca="false">IFERROR(IF(AW141&lt;($AM$8-$AL$8)/($AN$8-$AL$8),$AL$8+SQRT(AW141*($AN$8-$AL$8)*($AM$8-$AL$8)),$AN$8-SQRT((1-AW141)*($AN$8-$AL$8)*($AN$8-$AM$8))),$AM$8)</f>
        <v>1.01458524952201</v>
      </c>
      <c r="AO141" s="17" t="n">
        <f aca="false">IFERROR(IF(AX141&lt;($AM$9-$AL$9)/($AN$9-$AL$9),$AL$9+SQRT(AX141*($AN$9-$AL$9)*($AM$9-$AL$9)),$AN$9-SQRT((1-AX141)*($AN$9-$AL$9)*($AN$9-$AM$9))),$AM$9)</f>
        <v>0.695398461166214</v>
      </c>
      <c r="AP141" s="17" t="n">
        <f aca="false">IFERROR(IF(AY141&lt;($AM$10-$AL$10)/($AN$10-$AL$10),$AL$10+SQRT(AY141*($AN$10-$AL$10)*($AM$10-$AL$10)),$AN$10-SQRT((1-AY141)*($AN$10-$AL$10)*($AN$10-$AM$10))),$AM$10)</f>
        <v>0.987890137142222</v>
      </c>
      <c r="AQ141" s="17" t="n">
        <f aca="false">IFERROR(IF(AZ141&lt;($AM$11-$AL$11)/($AN$11-$AL$11),$AL$11+SQRT(AZ141*($AN$11-$AL$11)*($AM$11-$AL$11)),$AN$11-SQRT((1-AZ141)*($AN$11-$AL$11)*($AN$11-$AM$11))),$AM$11)</f>
        <v>0.869111316422989</v>
      </c>
      <c r="AR141" s="17" t="n">
        <f aca="false">SUMPRODUCT((B24:B31&lt;=$B$6)*(C24:C31*AM141+D24:D31*AO141*$B$8*AQ141)/(1+AL141/100)^B24:B31)+C32*AM141*AP141/(1+AL141/100)^$B$6</f>
        <v>7827035.59430325</v>
      </c>
      <c r="AS141" s="17" t="n">
        <f aca="false">SUMPRODUCT((K24:K26&lt;=$B$6)*(L24:L26*AN141+M24:M26*AO141*$B$8*AQ141)/(1+AL141/100)^K24:K26)+L27*AN141*AP141/(1+AL141/100)^$B$6</f>
        <v>8179591.47345833</v>
      </c>
      <c r="AT141" s="17" t="n">
        <f aca="false">AS141-AR141</f>
        <v>352555.879155079</v>
      </c>
      <c r="AU141" s="17" t="n">
        <f aca="true">RAND()</f>
        <v>0.390250731416366</v>
      </c>
      <c r="AV141" s="17" t="n">
        <f aca="true">RAND()</f>
        <v>0.176098589564692</v>
      </c>
      <c r="AW141" s="17" t="n">
        <f aca="true">RAND()</f>
        <v>0.507376846732323</v>
      </c>
      <c r="AX141" s="17" t="n">
        <f aca="true">RAND()</f>
        <v>0.0509074115014993</v>
      </c>
      <c r="AY141" s="17" t="n">
        <f aca="true">RAND()</f>
        <v>0.952147143682623</v>
      </c>
      <c r="AZ141" s="17" t="n">
        <f aca="true">RAND()</f>
        <v>0.93007409188358</v>
      </c>
    </row>
    <row r="142" customFormat="false" ht="15" hidden="false" customHeight="false" outlineLevel="0" collapsed="false">
      <c r="A142" s="6" t="s">
        <v>187</v>
      </c>
      <c r="B142" s="6" t="s">
        <v>53</v>
      </c>
      <c r="C142" s="6" t="s">
        <v>188</v>
      </c>
      <c r="D142" s="6" t="s">
        <v>54</v>
      </c>
      <c r="E142" s="6" t="s">
        <v>55</v>
      </c>
      <c r="F142" s="6" t="s">
        <v>56</v>
      </c>
      <c r="G142" s="6" t="s">
        <v>57</v>
      </c>
      <c r="H142" s="6" t="s">
        <v>189</v>
      </c>
      <c r="I142" s="6" t="s">
        <v>59</v>
      </c>
      <c r="J142" s="6" t="s">
        <v>60</v>
      </c>
      <c r="K142" s="6" t="s">
        <v>61</v>
      </c>
      <c r="L142" s="6" t="s">
        <v>143</v>
      </c>
      <c r="AK142" s="0" t="n">
        <v>129</v>
      </c>
      <c r="AL142" s="17" t="n">
        <f aca="false">IFERROR(IF(AU142&lt;($AM$6-$AL$6)/($AN$6-$AL$6),$AL$6+SQRT(AU142*($AN$6-$AL$6)*($AM$6-$AL$6)),$AN$6-SQRT((1-AU142)*($AN$6-$AL$6)*($AN$6-$AM$6))),$AM$6)</f>
        <v>4.87986368505484</v>
      </c>
      <c r="AM142" s="17" t="n">
        <f aca="false">IFERROR(IF(AV142&lt;($AM$7-$AL$7)/($AN$7-$AL$7),$AL$7+SQRT(AV142*($AN$7-$AL$7)*($AM$7-$AL$7)),$AN$7-SQRT((1-AV142)*($AN$7-$AL$7)*($AN$7-$AM$7))),$AM$7)</f>
        <v>1.23091651223808</v>
      </c>
      <c r="AN142" s="17" t="n">
        <f aca="false">IFERROR(IF(AW142&lt;($AM$8-$AL$8)/($AN$8-$AL$8),$AL$8+SQRT(AW142*($AN$8-$AL$8)*($AM$8-$AL$8)),$AN$8-SQRT((1-AW142)*($AN$8-$AL$8)*($AN$8-$AM$8))),$AM$8)</f>
        <v>1.03491406317666</v>
      </c>
      <c r="AO142" s="17" t="n">
        <f aca="false">IFERROR(IF(AX142&lt;($AM$9-$AL$9)/($AN$9-$AL$9),$AL$9+SQRT(AX142*($AN$9-$AL$9)*($AM$9-$AL$9)),$AN$9-SQRT((1-AX142)*($AN$9-$AL$9)*($AN$9-$AM$9))),$AM$9)</f>
        <v>1.09491280769822</v>
      </c>
      <c r="AP142" s="17" t="n">
        <f aca="false">IFERROR(IF(AY142&lt;($AM$10-$AL$10)/($AN$10-$AL$10),$AL$10+SQRT(AY142*($AN$10-$AL$10)*($AM$10-$AL$10)),$AN$10-SQRT((1-AY142)*($AN$10-$AL$10)*($AN$10-$AM$10))),$AM$10)</f>
        <v>0.837537994451638</v>
      </c>
      <c r="AQ142" s="17" t="n">
        <f aca="false">IFERROR(IF(AZ142&lt;($AM$11-$AL$11)/($AN$11-$AL$11),$AL$11+SQRT(AZ142*($AN$11-$AL$11)*($AM$11-$AL$11)),$AN$11-SQRT((1-AZ142)*($AN$11-$AL$11)*($AN$11-$AM$11))),$AM$11)</f>
        <v>0.461920031550967</v>
      </c>
      <c r="AR142" s="17" t="n">
        <f aca="false">SUMPRODUCT((B24:B31&lt;=$B$6)*(C24:C31*AM142+D24:D31*AO142*$B$8*AQ142)/(1+AL142/100)^B24:B31)+C32*AM142*AP142/(1+AL142/100)^$B$6</f>
        <v>9651161.83196558</v>
      </c>
      <c r="AS142" s="17" t="n">
        <f aca="false">SUMPRODUCT((K24:K26&lt;=$B$6)*(L24:L26*AN142+M24:M26*AO142*$B$8*AQ142)/(1+AL142/100)^K24:K26)+L27*AN142*AP142/(1+AL142/100)^$B$6</f>
        <v>8556779.94661473</v>
      </c>
      <c r="AT142" s="17" t="n">
        <f aca="false">AS142-AR142</f>
        <v>-1094381.88535085</v>
      </c>
      <c r="AU142" s="17" t="n">
        <f aca="true">RAND()</f>
        <v>0.775251100302537</v>
      </c>
      <c r="AV142" s="17" t="n">
        <f aca="true">RAND()</f>
        <v>0.996762848843029</v>
      </c>
      <c r="AW142" s="17" t="n">
        <f aca="true">RAND()</f>
        <v>0.588782575829566</v>
      </c>
      <c r="AX142" s="17" t="n">
        <f aca="true">RAND()</f>
        <v>0.453878116220857</v>
      </c>
      <c r="AY142" s="17" t="n">
        <f aca="true">RAND()</f>
        <v>0.455727590793736</v>
      </c>
      <c r="AZ142" s="17" t="n">
        <f aca="true">RAND()</f>
        <v>0.107012639254964</v>
      </c>
    </row>
    <row r="143" customFormat="false" ht="15" hidden="false" customHeight="false" outlineLevel="0" collapsed="false">
      <c r="A143" s="7" t="s">
        <v>190</v>
      </c>
      <c r="B143" s="0" t="n">
        <v>3</v>
      </c>
      <c r="C143" s="0" t="n">
        <v>30</v>
      </c>
      <c r="D143" s="0" t="n">
        <v>1</v>
      </c>
      <c r="E143" s="0" t="n">
        <v>1</v>
      </c>
      <c r="F143" s="0" t="n">
        <v>1</v>
      </c>
      <c r="G143" s="0" t="n">
        <v>1</v>
      </c>
      <c r="H143" s="0" t="n">
        <v>1</v>
      </c>
      <c r="I143" s="14" t="n">
        <f aca="false">SUMPRODUCT((B24:B31&lt;=$C143)*(C24:C31*$D143+D24:D31*$F143*$B$8*$H143)/(1+$B143/100)^B24:B31)+C32*$D143*$G143/(1+$B143/100)^$C143</f>
        <v>8809266.42488861</v>
      </c>
      <c r="J143" s="14" t="n">
        <f aca="false">SUMPRODUCT((K24:K26&lt;=$C143)*(L24:L26*$E143+M24:M26*$F143*$B$8*$H143)/(1+$B143/100)^K24:K26)+L27*$E143*$G143/(1+$B143/100)^$C143</f>
        <v>8028734.49414372</v>
      </c>
      <c r="K143" s="14" t="n">
        <f aca="false">J143-I143</f>
        <v>-780531.930744892</v>
      </c>
      <c r="L143" s="0" t="str">
        <f aca="false">IF(K143&lt;0,"PCC","HMA")</f>
        <v>PCC</v>
      </c>
      <c r="AK143" s="0" t="n">
        <v>130</v>
      </c>
      <c r="AL143" s="17" t="n">
        <f aca="false">IFERROR(IF(AU143&lt;($AM$6-$AL$6)/($AN$6-$AL$6),$AL$6+SQRT(AU143*($AN$6-$AL$6)*($AM$6-$AL$6)),$AN$6-SQRT((1-AU143)*($AN$6-$AL$6)*($AN$6-$AM$6))),$AM$6)</f>
        <v>2.9447447547297</v>
      </c>
      <c r="AM143" s="17" t="n">
        <f aca="false">IFERROR(IF(AV143&lt;($AM$7-$AL$7)/($AN$7-$AL$7),$AL$7+SQRT(AV143*($AN$7-$AL$7)*($AM$7-$AL$7)),$AN$7-SQRT((1-AV143)*($AN$7-$AL$7)*($AN$7-$AM$7))),$AM$7)</f>
        <v>0.954742937554257</v>
      </c>
      <c r="AN143" s="17" t="n">
        <f aca="false">IFERROR(IF(AW143&lt;($AM$8-$AL$8)/($AN$8-$AL$8),$AL$8+SQRT(AW143*($AN$8-$AL$8)*($AM$8-$AL$8)),$AN$8-SQRT((1-AW143)*($AN$8-$AL$8)*($AN$8-$AM$8))),$AM$8)</f>
        <v>0.985420821061747</v>
      </c>
      <c r="AO143" s="17" t="n">
        <f aca="false">IFERROR(IF(AX143&lt;($AM$9-$AL$9)/($AN$9-$AL$9),$AL$9+SQRT(AX143*($AN$9-$AL$9)*($AM$9-$AL$9)),$AN$9-SQRT((1-AX143)*($AN$9-$AL$9)*($AN$9-$AM$9))),$AM$9)</f>
        <v>1.41088537944863</v>
      </c>
      <c r="AP143" s="17" t="n">
        <f aca="false">IFERROR(IF(AY143&lt;($AM$10-$AL$10)/($AN$10-$AL$10),$AL$10+SQRT(AY143*($AN$10-$AL$10)*($AM$10-$AL$10)),$AN$10-SQRT((1-AY143)*($AN$10-$AL$10)*($AN$10-$AM$10))),$AM$10)</f>
        <v>0.546198525450971</v>
      </c>
      <c r="AQ143" s="17" t="n">
        <f aca="false">IFERROR(IF(AZ143&lt;($AM$11-$AL$11)/($AN$11-$AL$11),$AL$11+SQRT(AZ143*($AN$11-$AL$11)*($AM$11-$AL$11)),$AN$11-SQRT((1-AZ143)*($AN$11-$AL$11)*($AN$11-$AM$11))),$AM$11)</f>
        <v>0.887905101069081</v>
      </c>
      <c r="AR143" s="17" t="n">
        <f aca="false">SUMPRODUCT((B24:B31&lt;=$B$6)*(C24:C31*AM143+D24:D31*AO143*$B$8*AQ143)/(1+AL143/100)^B24:B31)+C32*AM143*AP143/(1+AL143/100)^$B$6</f>
        <v>8584909.64045377</v>
      </c>
      <c r="AS143" s="17" t="n">
        <f aca="false">SUMPRODUCT((K24:K26&lt;=$B$6)*(L24:L26*AN143+M24:M26*AO143*$B$8*AQ143)/(1+AL143/100)^K24:K26)+L27*AN143*AP143/(1+AL143/100)^$B$6</f>
        <v>8329193.52833707</v>
      </c>
      <c r="AT143" s="17" t="n">
        <f aca="false">AS143-AR143</f>
        <v>-255716.112116701</v>
      </c>
      <c r="AU143" s="17" t="n">
        <f aca="true">RAND()</f>
        <v>0.178508530317857</v>
      </c>
      <c r="AV143" s="17" t="n">
        <f aca="true">RAND()</f>
        <v>0.266059741365784</v>
      </c>
      <c r="AW143" s="17" t="n">
        <f aca="true">RAND()</f>
        <v>0.38200978759125</v>
      </c>
      <c r="AX143" s="17" t="n">
        <f aca="true">RAND()</f>
        <v>0.768629309235074</v>
      </c>
      <c r="AY143" s="17" t="n">
        <f aca="true">RAND()</f>
        <v>0.00853721501537592</v>
      </c>
      <c r="AZ143" s="17" t="n">
        <f aca="true">RAND()</f>
        <v>0.948713198504763</v>
      </c>
    </row>
    <row r="144" customFormat="false" ht="15" hidden="false" customHeight="false" outlineLevel="0" collapsed="false">
      <c r="A144" s="7" t="s">
        <v>191</v>
      </c>
      <c r="B144" s="0" t="n">
        <v>7</v>
      </c>
      <c r="C144" s="0" t="n">
        <v>20</v>
      </c>
      <c r="D144" s="0" t="n">
        <v>1</v>
      </c>
      <c r="E144" s="0" t="n">
        <v>1</v>
      </c>
      <c r="F144" s="0" t="n">
        <v>1</v>
      </c>
      <c r="G144" s="0" t="n">
        <v>1</v>
      </c>
      <c r="H144" s="0" t="n">
        <v>1</v>
      </c>
      <c r="I144" s="14" t="n">
        <f aca="false">SUMPRODUCT((B24:B31&lt;=$C144)*(C24:C31*$D144+D24:D31*$F144*$B$8*$H144)/(1+$B144/100)^B24:B31)+C32*$D144*$G144/(1+$B144/100)^$C144</f>
        <v>7070527.78696992</v>
      </c>
      <c r="J144" s="14" t="n">
        <f aca="false">SUMPRODUCT((K24:K26&lt;=$C144)*(L24:L26*$E144+M24:M26*$F144*$B$8*$H144)/(1+$B144/100)^K24:K26)+L27*$E144*$G144/(1+$B144/100)^$C144</f>
        <v>7973673.03968437</v>
      </c>
      <c r="K144" s="14" t="n">
        <f aca="false">J144-I144</f>
        <v>903145.252714448</v>
      </c>
      <c r="L144" s="0" t="str">
        <f aca="false">IF(K144&lt;0,"PCC","HMA")</f>
        <v>HMA</v>
      </c>
      <c r="AK144" s="0" t="n">
        <v>131</v>
      </c>
      <c r="AL144" s="17" t="n">
        <f aca="false">IFERROR(IF(AU144&lt;($AM$6-$AL$6)/($AN$6-$AL$6),$AL$6+SQRT(AU144*($AN$6-$AL$6)*($AM$6-$AL$6)),$AN$6-SQRT((1-AU144)*($AN$6-$AL$6)*($AN$6-$AM$6))),$AM$6)</f>
        <v>3.12236323843173</v>
      </c>
      <c r="AM144" s="17" t="n">
        <f aca="false">IFERROR(IF(AV144&lt;($AM$7-$AL$7)/($AN$7-$AL$7),$AL$7+SQRT(AV144*($AN$7-$AL$7)*($AM$7-$AL$7)),$AN$7-SQRT((1-AV144)*($AN$7-$AL$7)*($AN$7-$AM$7))),$AM$7)</f>
        <v>1.0042393335197</v>
      </c>
      <c r="AN144" s="17" t="n">
        <f aca="false">IFERROR(IF(AW144&lt;($AM$8-$AL$8)/($AN$8-$AL$8),$AL$8+SQRT(AW144*($AN$8-$AL$8)*($AM$8-$AL$8)),$AN$8-SQRT((1-AW144)*($AN$8-$AL$8)*($AN$8-$AM$8))),$AM$8)</f>
        <v>0.986261430355899</v>
      </c>
      <c r="AO144" s="17" t="n">
        <f aca="false">IFERROR(IF(AX144&lt;($AM$9-$AL$9)/($AN$9-$AL$9),$AL$9+SQRT(AX144*($AN$9-$AL$9)*($AM$9-$AL$9)),$AN$9-SQRT((1-AX144)*($AN$9-$AL$9)*($AN$9-$AM$9))),$AM$9)</f>
        <v>1.20960506882591</v>
      </c>
      <c r="AP144" s="17" t="n">
        <f aca="false">IFERROR(IF(AY144&lt;($AM$10-$AL$10)/($AN$10-$AL$10),$AL$10+SQRT(AY144*($AN$10-$AL$10)*($AM$10-$AL$10)),$AN$10-SQRT((1-AY144)*($AN$10-$AL$10)*($AN$10-$AM$10))),$AM$10)</f>
        <v>0.548991596601311</v>
      </c>
      <c r="AQ144" s="17" t="n">
        <f aca="false">IFERROR(IF(AZ144&lt;($AM$11-$AL$11)/($AN$11-$AL$11),$AL$11+SQRT(AZ144*($AN$11-$AL$11)*($AM$11-$AL$11)),$AN$11-SQRT((1-AZ144)*($AN$11-$AL$11)*($AN$11-$AM$11))),$AM$11)</f>
        <v>0.845594494768992</v>
      </c>
      <c r="AR144" s="17" t="n">
        <f aca="false">SUMPRODUCT((B24:B31&lt;=$B$6)*(C24:C31*AM144+D24:D31*AO144*$B$8*AQ144)/(1+AL144/100)^B24:B31)+C32*AM144*AP144/(1+AL144/100)^$B$6</f>
        <v>8839938.51917248</v>
      </c>
      <c r="AS144" s="17" t="n">
        <f aca="false">SUMPRODUCT((K24:K26&lt;=$B$6)*(L24:L26*AN144+M24:M26*AO144*$B$8*AQ144)/(1+AL144/100)^K24:K26)+L27*AN144*AP144/(1+AL144/100)^$B$6</f>
        <v>8311237.14605606</v>
      </c>
      <c r="AT144" s="17" t="n">
        <f aca="false">AS144-AR144</f>
        <v>-528701.373116423</v>
      </c>
      <c r="AU144" s="17" t="n">
        <f aca="true">RAND()</f>
        <v>0.248196657266715</v>
      </c>
      <c r="AV144" s="17" t="n">
        <f aca="true">RAND()</f>
        <v>0.463126176099207</v>
      </c>
      <c r="AW144" s="17" t="n">
        <f aca="true">RAND()</f>
        <v>0.385481338202502</v>
      </c>
      <c r="AX144" s="17" t="n">
        <f aca="true">RAND()</f>
        <v>0.583517235182874</v>
      </c>
      <c r="AY144" s="17" t="n">
        <f aca="true">RAND()</f>
        <v>0.00960070615018241</v>
      </c>
      <c r="AZ144" s="17" t="n">
        <f aca="true">RAND()</f>
        <v>0.902689550834111</v>
      </c>
    </row>
    <row r="145" customFormat="false" ht="15" hidden="false" customHeight="false" outlineLevel="0" collapsed="false">
      <c r="A145" s="7" t="s">
        <v>192</v>
      </c>
      <c r="B145" s="0" t="n">
        <v>3</v>
      </c>
      <c r="C145" s="0" t="n">
        <v>20</v>
      </c>
      <c r="D145" s="0" t="n">
        <v>1</v>
      </c>
      <c r="E145" s="0" t="n">
        <v>1</v>
      </c>
      <c r="F145" s="0" t="n">
        <v>1</v>
      </c>
      <c r="G145" s="0" t="n">
        <v>1</v>
      </c>
      <c r="H145" s="0" t="n">
        <v>1</v>
      </c>
      <c r="I145" s="14" t="n">
        <f aca="false">SUMPRODUCT((B24:B31&lt;=$C145)*(C24:C31*$D145+D24:D31*$F145*$B$8*$H145)/(1+$B145/100)^B24:B31)+C32*$D145*$G145/(1+$B145/100)^$C145</f>
        <v>8221696.52164759</v>
      </c>
      <c r="J145" s="14" t="n">
        <f aca="false">SUMPRODUCT((K24:K26&lt;=$C145)*(L24:L26*$E145+M24:M26*$F145*$B$8*$H145)/(1+$B145/100)^K24:K26)+L27*$E145*$G145/(1+$B145/100)^$C145</f>
        <v>7466315.81061351</v>
      </c>
      <c r="K145" s="14" t="n">
        <f aca="false">J145-I145</f>
        <v>-755380.711034078</v>
      </c>
      <c r="L145" s="0" t="str">
        <f aca="false">IF(K145&lt;0,"PCC","HMA")</f>
        <v>PCC</v>
      </c>
      <c r="AK145" s="0" t="n">
        <v>132</v>
      </c>
      <c r="AL145" s="17" t="n">
        <f aca="false">IFERROR(IF(AU145&lt;($AM$6-$AL$6)/($AN$6-$AL$6),$AL$6+SQRT(AU145*($AN$6-$AL$6)*($AM$6-$AL$6)),$AN$6-SQRT((1-AU145)*($AN$6-$AL$6)*($AN$6-$AM$6))),$AM$6)</f>
        <v>4.48534994345991</v>
      </c>
      <c r="AM145" s="17" t="n">
        <f aca="false">IFERROR(IF(AV145&lt;($AM$7-$AL$7)/($AN$7-$AL$7),$AL$7+SQRT(AV145*($AN$7-$AL$7)*($AM$7-$AL$7)),$AN$7-SQRT((1-AV145)*($AN$7-$AL$7)*($AN$7-$AM$7))),$AM$7)</f>
        <v>1.10496674180611</v>
      </c>
      <c r="AN145" s="17" t="n">
        <f aca="false">IFERROR(IF(AW145&lt;($AM$8-$AL$8)/($AN$8-$AL$8),$AL$8+SQRT(AW145*($AN$8-$AL$8)*($AM$8-$AL$8)),$AN$8-SQRT((1-AW145)*($AN$8-$AL$8)*($AN$8-$AM$8))),$AM$8)</f>
        <v>1.00117552293345</v>
      </c>
      <c r="AO145" s="17" t="n">
        <f aca="false">IFERROR(IF(AX145&lt;($AM$9-$AL$9)/($AN$9-$AL$9),$AL$9+SQRT(AX145*($AN$9-$AL$9)*($AM$9-$AL$9)),$AN$9-SQRT((1-AX145)*($AN$9-$AL$9)*($AN$9-$AM$9))),$AM$9)</f>
        <v>0.956416385688564</v>
      </c>
      <c r="AP145" s="17" t="n">
        <f aca="false">IFERROR(IF(AY145&lt;($AM$10-$AL$10)/($AN$10-$AL$10),$AL$10+SQRT(AY145*($AN$10-$AL$10)*($AM$10-$AL$10)),$AN$10-SQRT((1-AY145)*($AN$10-$AL$10)*($AN$10-$AM$10))),$AM$10)</f>
        <v>0.883887832122447</v>
      </c>
      <c r="AQ145" s="17" t="n">
        <f aca="false">IFERROR(IF(AZ145&lt;($AM$11-$AL$11)/($AN$11-$AL$11),$AL$11+SQRT(AZ145*($AN$11-$AL$11)*($AM$11-$AL$11)),$AN$11-SQRT((1-AZ145)*($AN$11-$AL$11)*($AN$11-$AM$11))),$AM$11)</f>
        <v>0.741090986014375</v>
      </c>
      <c r="AR145" s="17" t="n">
        <f aca="false">SUMPRODUCT((B24:B31&lt;=$B$6)*(C24:C31*AM145+D24:D31*AO145*$B$8*AQ145)/(1+AL145/100)^B24:B31)+C32*AM145*AP145/(1+AL145/100)^$B$6</f>
        <v>8885796.41172601</v>
      </c>
      <c r="AS145" s="17" t="n">
        <f aca="false">SUMPRODUCT((K24:K26&lt;=$B$6)*(L24:L26*AN145+M24:M26*AO145*$B$8*AQ145)/(1+AL145/100)^K24:K26)+L27*AN145*AP145/(1+AL145/100)^$B$6</f>
        <v>8244783.17235362</v>
      </c>
      <c r="AT145" s="17" t="n">
        <f aca="false">AS145-AR145</f>
        <v>-641013.239372383</v>
      </c>
      <c r="AU145" s="17" t="n">
        <f aca="true">RAND()</f>
        <v>0.683826754657146</v>
      </c>
      <c r="AV145" s="17" t="n">
        <f aca="true">RAND()</f>
        <v>0.813025369045913</v>
      </c>
      <c r="AW145" s="17" t="n">
        <f aca="true">RAND()</f>
        <v>0.449656707667175</v>
      </c>
      <c r="AX145" s="17" t="n">
        <f aca="true">RAND()</f>
        <v>0.277754556166682</v>
      </c>
      <c r="AY145" s="17" t="n">
        <f aca="true">RAND()</f>
        <v>0.589479470606687</v>
      </c>
      <c r="AZ145" s="17" t="n">
        <f aca="true">RAND()</f>
        <v>0.726392336640781</v>
      </c>
    </row>
    <row r="146" customFormat="false" ht="15" hidden="false" customHeight="false" outlineLevel="0" collapsed="false">
      <c r="A146" s="7" t="s">
        <v>193</v>
      </c>
      <c r="B146" s="0" t="n">
        <v>5</v>
      </c>
      <c r="C146" s="0" t="n">
        <v>30</v>
      </c>
      <c r="D146" s="0" t="n">
        <v>1</v>
      </c>
      <c r="E146" s="0" t="n">
        <v>1</v>
      </c>
      <c r="F146" s="0" t="n">
        <v>1</v>
      </c>
      <c r="G146" s="0" t="n">
        <v>1</v>
      </c>
      <c r="H146" s="0" t="n">
        <v>1</v>
      </c>
      <c r="I146" s="14" t="n">
        <f aca="false">SUMPRODUCT((B24:B31&lt;=$C146)*(C24:C31*$D146+D24:D31*$F146*$B$8*$H146)/(1+$B146/100)^B24:B31)+C32*$D146*$G146/(1+$B146/100)^$C146</f>
        <v>7926227.74355441</v>
      </c>
      <c r="J146" s="14" t="n">
        <f aca="false">SUMPRODUCT((K24:K26&lt;=$C146)*(L24:L26*$E146+M24:M26*$F146*$B$8*$H146)/(1+$B146/100)^K24:K26)+L27*$E146*$G146/(1+$B146/100)^$C146</f>
        <v>8233941.34819005</v>
      </c>
      <c r="K146" s="14" t="n">
        <f aca="false">J146-I146</f>
        <v>307713.604635637</v>
      </c>
      <c r="L146" s="0" t="str">
        <f aca="false">IF(K146&lt;0,"PCC","HMA")</f>
        <v>HMA</v>
      </c>
      <c r="AK146" s="0" t="n">
        <v>133</v>
      </c>
      <c r="AL146" s="17" t="n">
        <f aca="false">IFERROR(IF(AU146&lt;($AM$6-$AL$6)/($AN$6-$AL$6),$AL$6+SQRT(AU146*($AN$6-$AL$6)*($AM$6-$AL$6)),$AN$6-SQRT((1-AU146)*($AN$6-$AL$6)*($AN$6-$AM$6))),$AM$6)</f>
        <v>2.54683215286222</v>
      </c>
      <c r="AM146" s="17" t="n">
        <f aca="false">IFERROR(IF(AV146&lt;($AM$7-$AL$7)/($AN$7-$AL$7),$AL$7+SQRT(AV146*($AN$7-$AL$7)*($AM$7-$AL$7)),$AN$7-SQRT((1-AV146)*($AN$7-$AL$7)*($AN$7-$AM$7))),$AM$7)</f>
        <v>0.937869634453435</v>
      </c>
      <c r="AN146" s="17" t="n">
        <f aca="false">IFERROR(IF(AW146&lt;($AM$8-$AL$8)/($AN$8-$AL$8),$AL$8+SQRT(AW146*($AN$8-$AL$8)*($AM$8-$AL$8)),$AN$8-SQRT((1-AW146)*($AN$8-$AL$8)*($AN$8-$AM$8))),$AM$8)</f>
        <v>1.01968086879697</v>
      </c>
      <c r="AO146" s="17" t="n">
        <f aca="false">IFERROR(IF(AX146&lt;($AM$9-$AL$9)/($AN$9-$AL$9),$AL$9+SQRT(AX146*($AN$9-$AL$9)*($AM$9-$AL$9)),$AN$9-SQRT((1-AX146)*($AN$9-$AL$9)*($AN$9-$AM$9))),$AM$9)</f>
        <v>0.930350077233026</v>
      </c>
      <c r="AP146" s="17" t="n">
        <f aca="false">IFERROR(IF(AY146&lt;($AM$10-$AL$10)/($AN$10-$AL$10),$AL$10+SQRT(AY146*($AN$10-$AL$10)*($AM$10-$AL$10)),$AN$10-SQRT((1-AY146)*($AN$10-$AL$10)*($AN$10-$AM$10))),$AM$10)</f>
        <v>0.938995417730649</v>
      </c>
      <c r="AQ146" s="17" t="n">
        <f aca="false">IFERROR(IF(AZ146&lt;($AM$11-$AL$11)/($AN$11-$AL$11),$AL$11+SQRT(AZ146*($AN$11-$AL$11)*($AM$11-$AL$11)),$AN$11-SQRT((1-AZ146)*($AN$11-$AL$11)*($AN$11-$AM$11))),$AM$11)</f>
        <v>0.527718004969366</v>
      </c>
      <c r="AR146" s="17" t="n">
        <f aca="false">SUMPRODUCT((B24:B31&lt;=$B$6)*(C24:C31*AM146+D24:D31*AO146*$B$8*AQ146)/(1+AL146/100)^B24:B31)+C32*AM146*AP146/(1+AL146/100)^$B$6</f>
        <v>8354525.31806996</v>
      </c>
      <c r="AS146" s="17" t="n">
        <f aca="false">SUMPRODUCT((K24:K26&lt;=$B$6)*(L24:L26*AN146+M24:M26*AO146*$B$8*AQ146)/(1+AL146/100)^K24:K26)+L27*AN146*AP146/(1+AL146/100)^$B$6</f>
        <v>8108293.5824035</v>
      </c>
      <c r="AT146" s="17" t="n">
        <f aca="false">AS146-AR146</f>
        <v>-246231.735666459</v>
      </c>
      <c r="AU146" s="17" t="n">
        <f aca="true">RAND()</f>
        <v>0.0598050806807864</v>
      </c>
      <c r="AV146" s="17" t="n">
        <f aca="true">RAND()</f>
        <v>0.211200401159153</v>
      </c>
      <c r="AW146" s="17" t="n">
        <f aca="true">RAND()</f>
        <v>0.528471980461155</v>
      </c>
      <c r="AX146" s="17" t="n">
        <f aca="true">RAND()</f>
        <v>0.246934918632629</v>
      </c>
      <c r="AY146" s="17" t="n">
        <f aca="true">RAND()</f>
        <v>0.770867907154029</v>
      </c>
      <c r="AZ146" s="17" t="n">
        <f aca="true">RAND()</f>
        <v>0.211655060356034</v>
      </c>
    </row>
    <row r="147" customFormat="false" ht="15" hidden="false" customHeight="false" outlineLevel="0" collapsed="false">
      <c r="A147" s="7" t="s">
        <v>194</v>
      </c>
      <c r="B147" s="0" t="n">
        <v>3</v>
      </c>
      <c r="C147" s="0" t="n">
        <v>30</v>
      </c>
      <c r="D147" s="0" t="n">
        <v>1</v>
      </c>
      <c r="E147" s="0" t="n">
        <v>1</v>
      </c>
      <c r="F147" s="0" t="n">
        <v>1</v>
      </c>
      <c r="G147" s="0" t="n">
        <v>1</v>
      </c>
      <c r="H147" s="0" t="n">
        <v>0</v>
      </c>
      <c r="I147" s="14" t="n">
        <f aca="false">SUMPRODUCT((B24:B31&lt;=$C147)*(C24:C31*$D147+D24:D31*$F147*$B$8*$H147)/(1+$B147/100)^B24:B31)+C32*$D147*$G147/(1+$B147/100)^$C147</f>
        <v>8496130.34104059</v>
      </c>
      <c r="J147" s="14" t="n">
        <f aca="false">SUMPRODUCT((K24:K26&lt;=$C147)*(L24:L26*$E147+M24:M26*$F147*$B$8*$H147)/(1+$B147/100)^K24:K26)+L27*$E147*$G147/(1+$B147/100)^$C147</f>
        <v>7911710.18964855</v>
      </c>
      <c r="K147" s="14" t="n">
        <f aca="false">J147-I147</f>
        <v>-584420.151392032</v>
      </c>
      <c r="L147" s="0" t="str">
        <f aca="false">IF(K147&lt;0,"PCC","HMA")</f>
        <v>PCC</v>
      </c>
      <c r="AK147" s="0" t="n">
        <v>134</v>
      </c>
      <c r="AL147" s="17" t="n">
        <f aca="false">IFERROR(IF(AU147&lt;($AM$6-$AL$6)/($AN$6-$AL$6),$AL$6+SQRT(AU147*($AN$6-$AL$6)*($AM$6-$AL$6)),$AN$6-SQRT((1-AU147)*($AN$6-$AL$6)*($AN$6-$AM$6))),$AM$6)</f>
        <v>5.79152787285701</v>
      </c>
      <c r="AM147" s="17" t="n">
        <f aca="false">IFERROR(IF(AV147&lt;($AM$7-$AL$7)/($AN$7-$AL$7),$AL$7+SQRT(AV147*($AN$7-$AL$7)*($AM$7-$AL$7)),$AN$7-SQRT((1-AV147)*($AN$7-$AL$7)*($AN$7-$AM$7))),$AM$7)</f>
        <v>0.939875665410149</v>
      </c>
      <c r="AN147" s="17" t="n">
        <f aca="false">IFERROR(IF(AW147&lt;($AM$8-$AL$8)/($AN$8-$AL$8),$AL$8+SQRT(AW147*($AN$8-$AL$8)*($AM$8-$AL$8)),$AN$8-SQRT((1-AW147)*($AN$8-$AL$8)*($AN$8-$AM$8))),$AM$8)</f>
        <v>0.912464825723148</v>
      </c>
      <c r="AO147" s="17" t="n">
        <f aca="false">IFERROR(IF(AX147&lt;($AM$9-$AL$9)/($AN$9-$AL$9),$AL$9+SQRT(AX147*($AN$9-$AL$9)*($AM$9-$AL$9)),$AN$9-SQRT((1-AX147)*($AN$9-$AL$9)*($AN$9-$AM$9))),$AM$9)</f>
        <v>1.33357778667087</v>
      </c>
      <c r="AP147" s="17" t="n">
        <f aca="false">IFERROR(IF(AY147&lt;($AM$10-$AL$10)/($AN$10-$AL$10),$AL$10+SQRT(AY147*($AN$10-$AL$10)*($AM$10-$AL$10)),$AN$10-SQRT((1-AY147)*($AN$10-$AL$10)*($AN$10-$AM$10))),$AM$10)</f>
        <v>0.879267981011124</v>
      </c>
      <c r="AQ147" s="17" t="n">
        <f aca="false">IFERROR(IF(AZ147&lt;($AM$11-$AL$11)/($AN$11-$AL$11),$AL$11+SQRT(AZ147*($AN$11-$AL$11)*($AM$11-$AL$11)),$AN$11-SQRT((1-AZ147)*($AN$11-$AL$11)*($AN$11-$AM$11))),$AM$11)</f>
        <v>0.938348125726612</v>
      </c>
      <c r="AR147" s="17" t="n">
        <f aca="false">SUMPRODUCT((B24:B31&lt;=$B$6)*(C24:C31*AM147+D24:D31*AO147*$B$8*AQ147)/(1+AL147/100)^B24:B31)+C32*AM147*AP147/(1+AL147/100)^$B$6</f>
        <v>7268117.23901225</v>
      </c>
      <c r="AS147" s="17" t="n">
        <f aca="false">SUMPRODUCT((K24:K26&lt;=$B$6)*(L24:L26*AN147+M24:M26*AO147*$B$8*AQ147)/(1+AL147/100)^K24:K26)+L27*AN147*AP147/(1+AL147/100)^$B$6</f>
        <v>7621660.15157445</v>
      </c>
      <c r="AT147" s="17" t="n">
        <f aca="false">AS147-AR147</f>
        <v>353542.912562202</v>
      </c>
      <c r="AU147" s="17" t="n">
        <f aca="true">RAND()</f>
        <v>0.926979755895925</v>
      </c>
      <c r="AV147" s="17" t="n">
        <f aca="true">RAND()</f>
        <v>0.217391130821465</v>
      </c>
      <c r="AW147" s="17" t="n">
        <f aca="true">RAND()</f>
        <v>0.140537078054867</v>
      </c>
      <c r="AX147" s="17" t="n">
        <f aca="true">RAND()</f>
        <v>0.703920955720999</v>
      </c>
      <c r="AY147" s="17" t="n">
        <f aca="true">RAND()</f>
        <v>0.575376805681017</v>
      </c>
      <c r="AZ147" s="17" t="n">
        <f aca="true">RAND()</f>
        <v>0.984485903667667</v>
      </c>
    </row>
    <row r="148" customFormat="false" ht="15" hidden="false" customHeight="false" outlineLevel="0" collapsed="false">
      <c r="A148" s="7" t="s">
        <v>195</v>
      </c>
      <c r="B148" s="0" t="n">
        <v>3</v>
      </c>
      <c r="C148" s="0" t="n">
        <v>30</v>
      </c>
      <c r="D148" s="0" t="n">
        <v>1</v>
      </c>
      <c r="E148" s="0" t="n">
        <v>1</v>
      </c>
      <c r="F148" s="0" t="n">
        <v>1</v>
      </c>
      <c r="G148" s="0" t="n">
        <v>1</v>
      </c>
      <c r="H148" s="0" t="n">
        <v>0.4</v>
      </c>
      <c r="I148" s="14" t="n">
        <f aca="false">SUMPRODUCT((B24:B31&lt;=$C148)*(C24:C31*$D148+D24:D31*$F148*$B$8*$H148)/(1+$B148/100)^B24:B31)+C32*$D148*$G148/(1+$B148/100)^$C148</f>
        <v>8621384.7745798</v>
      </c>
      <c r="J148" s="14" t="n">
        <f aca="false">SUMPRODUCT((K24:K26&lt;=$C148)*(L24:L26*$E148+M24:M26*$F148*$B$8*$H148)/(1+$B148/100)^K24:K26)+L27*$E148*$G148/(1+$B148/100)^$C148</f>
        <v>7958519.91144662</v>
      </c>
      <c r="K148" s="14" t="n">
        <f aca="false">J148-I148</f>
        <v>-662864.863133175</v>
      </c>
      <c r="L148" s="0" t="str">
        <f aca="false">IF(K148&lt;0,"PCC","HMA")</f>
        <v>PCC</v>
      </c>
      <c r="AK148" s="0" t="n">
        <v>135</v>
      </c>
      <c r="AL148" s="17" t="n">
        <f aca="false">IFERROR(IF(AU148&lt;($AM$6-$AL$6)/($AN$6-$AL$6),$AL$6+SQRT(AU148*($AN$6-$AL$6)*($AM$6-$AL$6)),$AN$6-SQRT((1-AU148)*($AN$6-$AL$6)*($AN$6-$AM$6))),$AM$6)</f>
        <v>3.16060328173587</v>
      </c>
      <c r="AM148" s="17" t="n">
        <f aca="false">IFERROR(IF(AV148&lt;($AM$7-$AL$7)/($AN$7-$AL$7),$AL$7+SQRT(AV148*($AN$7-$AL$7)*($AM$7-$AL$7)),$AN$7-SQRT((1-AV148)*($AN$7-$AL$7)*($AN$7-$AM$7))),$AM$7)</f>
        <v>1.03209957730819</v>
      </c>
      <c r="AN148" s="17" t="n">
        <f aca="false">IFERROR(IF(AW148&lt;($AM$8-$AL$8)/($AN$8-$AL$8),$AL$8+SQRT(AW148*($AN$8-$AL$8)*($AM$8-$AL$8)),$AN$8-SQRT((1-AW148)*($AN$8-$AL$8)*($AN$8-$AM$8))),$AM$8)</f>
        <v>0.92872424610484</v>
      </c>
      <c r="AO148" s="17" t="n">
        <f aca="false">IFERROR(IF(AX148&lt;($AM$9-$AL$9)/($AN$9-$AL$9),$AL$9+SQRT(AX148*($AN$9-$AL$9)*($AM$9-$AL$9)),$AN$9-SQRT((1-AX148)*($AN$9-$AL$9)*($AN$9-$AM$9))),$AM$9)</f>
        <v>1.21869219589783</v>
      </c>
      <c r="AP148" s="17" t="n">
        <f aca="false">IFERROR(IF(AY148&lt;($AM$10-$AL$10)/($AN$10-$AL$10),$AL$10+SQRT(AY148*($AN$10-$AL$10)*($AM$10-$AL$10)),$AN$10-SQRT((1-AY148)*($AN$10-$AL$10)*($AN$10-$AM$10))),$AM$10)</f>
        <v>0.796772022618862</v>
      </c>
      <c r="AQ148" s="17" t="n">
        <f aca="false">IFERROR(IF(AZ148&lt;($AM$11-$AL$11)/($AN$11-$AL$11),$AL$11+SQRT(AZ148*($AN$11-$AL$11)*($AM$11-$AL$11)),$AN$11-SQRT((1-AZ148)*($AN$11-$AL$11)*($AN$11-$AM$11))),$AM$11)</f>
        <v>0.469628498235195</v>
      </c>
      <c r="AR148" s="17" t="n">
        <f aca="false">SUMPRODUCT((B24:B31&lt;=$B$6)*(C24:C31*AM148+D24:D31*AO148*$B$8*AQ148)/(1+AL148/100)^B24:B31)+C32*AM148*AP148/(1+AL148/100)^$B$6</f>
        <v>8888867.42059949</v>
      </c>
      <c r="AS148" s="17" t="n">
        <f aca="false">SUMPRODUCT((K24:K26&lt;=$B$6)*(L24:L26*AN148+M24:M26*AO148*$B$8*AQ148)/(1+AL148/100)^K24:K26)+L27*AN148*AP148/(1+AL148/100)^$B$6</f>
        <v>7592977.8910834</v>
      </c>
      <c r="AT148" s="17" t="n">
        <f aca="false">AS148-AR148</f>
        <v>-1295889.52951609</v>
      </c>
      <c r="AU148" s="17" t="n">
        <f aca="true">RAND()</f>
        <v>0.262951641989133</v>
      </c>
      <c r="AV148" s="17" t="n">
        <f aca="true">RAND()</f>
        <v>0.577950273695385</v>
      </c>
      <c r="AW148" s="17" t="n">
        <f aca="true">RAND()</f>
        <v>0.184110350391771</v>
      </c>
      <c r="AX148" s="17" t="n">
        <f aca="true">RAND()</f>
        <v>0.59303874349936</v>
      </c>
      <c r="AY148" s="17" t="n">
        <f aca="true">RAND()</f>
        <v>0.352294533637162</v>
      </c>
      <c r="AZ148" s="17" t="n">
        <f aca="true">RAND()</f>
        <v>0.117444193524602</v>
      </c>
    </row>
    <row r="149" customFormat="false" ht="15" hidden="false" customHeight="false" outlineLevel="0" collapsed="false">
      <c r="A149" s="7" t="s">
        <v>196</v>
      </c>
      <c r="B149" s="0" t="n">
        <v>3</v>
      </c>
      <c r="C149" s="0" t="n">
        <v>30</v>
      </c>
      <c r="D149" s="0" t="n">
        <v>1</v>
      </c>
      <c r="E149" s="0" t="n">
        <v>1</v>
      </c>
      <c r="F149" s="0" t="n">
        <v>1</v>
      </c>
      <c r="G149" s="0" t="n">
        <v>0</v>
      </c>
      <c r="H149" s="0" t="n">
        <v>1</v>
      </c>
      <c r="I149" s="14" t="n">
        <f aca="false">SUMPRODUCT((B24:B31&lt;=$C149)*(C24:C31*$D149+D24:D31*$F149*$B$8*$H149)/(1+$B149/100)^B24:B31)+C32*$D149*$G149/(1+$B149/100)^$C149</f>
        <v>8927844.33659625</v>
      </c>
      <c r="J149" s="14" t="n">
        <f aca="false">SUMPRODUCT((K24:K26&lt;=$C149)*(L24:L26*$E149+M24:M26*$F149*$B$8*$H149)/(1+$B149/100)^K24:K26)+L27*$E149*$G149/(1+$B149/100)^$C149</f>
        <v>8894961.88712503</v>
      </c>
      <c r="K149" s="14" t="n">
        <f aca="false">J149-I149</f>
        <v>-32882.4494712204</v>
      </c>
      <c r="L149" s="0" t="str">
        <f aca="false">IF(K149&lt;0,"PCC","HMA")</f>
        <v>PCC</v>
      </c>
      <c r="AK149" s="0" t="n">
        <v>136</v>
      </c>
      <c r="AL149" s="17" t="n">
        <f aca="false">IFERROR(IF(AU149&lt;($AM$6-$AL$6)/($AN$6-$AL$6),$AL$6+SQRT(AU149*($AN$6-$AL$6)*($AM$6-$AL$6)),$AN$6-SQRT((1-AU149)*($AN$6-$AL$6)*($AN$6-$AM$6))),$AM$6)</f>
        <v>4.38315907078148</v>
      </c>
      <c r="AM149" s="17" t="n">
        <f aca="false">IFERROR(IF(AV149&lt;($AM$7-$AL$7)/($AN$7-$AL$7),$AL$7+SQRT(AV149*($AN$7-$AL$7)*($AM$7-$AL$7)),$AN$7-SQRT((1-AV149)*($AN$7-$AL$7)*($AN$7-$AM$7))),$AM$7)</f>
        <v>0.986136340963761</v>
      </c>
      <c r="AN149" s="17" t="n">
        <f aca="false">IFERROR(IF(AW149&lt;($AM$8-$AL$8)/($AN$8-$AL$8),$AL$8+SQRT(AW149*($AN$8-$AL$8)*($AM$8-$AL$8)),$AN$8-SQRT((1-AW149)*($AN$8-$AL$8)*($AN$8-$AM$8))),$AM$8)</f>
        <v>1.02529085286427</v>
      </c>
      <c r="AO149" s="17" t="n">
        <f aca="false">IFERROR(IF(AX149&lt;($AM$9-$AL$9)/($AN$9-$AL$9),$AL$9+SQRT(AX149*($AN$9-$AL$9)*($AM$9-$AL$9)),$AN$9-SQRT((1-AX149)*($AN$9-$AL$9)*($AN$9-$AM$9))),$AM$9)</f>
        <v>1.05852483246122</v>
      </c>
      <c r="AP149" s="17" t="n">
        <f aca="false">IFERROR(IF(AY149&lt;($AM$10-$AL$10)/($AN$10-$AL$10),$AL$10+SQRT(AY149*($AN$10-$AL$10)*($AM$10-$AL$10)),$AN$10-SQRT((1-AY149)*($AN$10-$AL$10)*($AN$10-$AM$10))),$AM$10)</f>
        <v>0.764989836308829</v>
      </c>
      <c r="AQ149" s="17" t="n">
        <f aca="false">IFERROR(IF(AZ149&lt;($AM$11-$AL$11)/($AN$11-$AL$11),$AL$11+SQRT(AZ149*($AN$11-$AL$11)*($AM$11-$AL$11)),$AN$11-SQRT((1-AZ149)*($AN$11-$AL$11)*($AN$11-$AM$11))),$AM$11)</f>
        <v>0.614269761658673</v>
      </c>
      <c r="AR149" s="17" t="n">
        <f aca="false">SUMPRODUCT((B24:B31&lt;=$B$6)*(C24:C31*AM149+D24:D31*AO149*$B$8*AQ149)/(1+AL149/100)^B24:B31)+C32*AM149*AP149/(1+AL149/100)^$B$6</f>
        <v>7983859.36339353</v>
      </c>
      <c r="AS149" s="17" t="n">
        <f aca="false">SUMPRODUCT((K24:K26&lt;=$B$6)*(L24:L26*AN149+M24:M26*AO149*$B$8*AQ149)/(1+AL149/100)^K24:K26)+L27*AN149*AP149/(1+AL149/100)^$B$6</f>
        <v>8500058.11252712</v>
      </c>
      <c r="AT149" s="17" t="n">
        <f aca="false">AS149-AR149</f>
        <v>516198.749133585</v>
      </c>
      <c r="AU149" s="17" t="n">
        <f aca="true">RAND()</f>
        <v>0.657607177558337</v>
      </c>
      <c r="AV149" s="17" t="n">
        <f aca="true">RAND()</f>
        <v>0.384963749193084</v>
      </c>
      <c r="AW149" s="17" t="n">
        <f aca="true">RAND()</f>
        <v>0.551162659498089</v>
      </c>
      <c r="AX149" s="17" t="n">
        <f aca="true">RAND()</f>
        <v>0.409083005938547</v>
      </c>
      <c r="AY149" s="17" t="n">
        <f aca="true">RAND()</f>
        <v>0.28087845338792</v>
      </c>
      <c r="AZ149" s="17" t="n">
        <f aca="true">RAND()</f>
        <v>0.403124420787753</v>
      </c>
    </row>
    <row r="150" customFormat="false" ht="15" hidden="false" customHeight="false" outlineLevel="0" collapsed="false">
      <c r="A150" s="7" t="s">
        <v>197</v>
      </c>
      <c r="B150" s="0" t="n">
        <v>3</v>
      </c>
      <c r="C150" s="0" t="n">
        <v>30</v>
      </c>
      <c r="D150" s="0" t="n">
        <v>1</v>
      </c>
      <c r="E150" s="0" t="n">
        <v>1.2</v>
      </c>
      <c r="F150" s="0" t="n">
        <v>1</v>
      </c>
      <c r="G150" s="0" t="n">
        <v>1</v>
      </c>
      <c r="H150" s="0" t="n">
        <v>1</v>
      </c>
      <c r="I150" s="14" t="n">
        <f aca="false">SUMPRODUCT((B24:B31&lt;=$C150)*(C24:C31*$D150+D24:D31*$F150*$B$8*$H150)/(1+$B150/100)^B24:B31)+C32*$D150*$G150/(1+$B150/100)^$C150</f>
        <v>8809266.42488861</v>
      </c>
      <c r="J150" s="14" t="n">
        <f aca="false">SUMPRODUCT((K24:K26&lt;=$C150)*(L24:L26*$E150+M24:M26*$F150*$B$8*$H150)/(1+$B150/100)^K24:K26)+L27*$E150*$G150/(1+$B150/100)^$C150</f>
        <v>9611076.53207343</v>
      </c>
      <c r="K150" s="14" t="n">
        <f aca="false">J150-I150</f>
        <v>801810.107184816</v>
      </c>
      <c r="L150" s="0" t="str">
        <f aca="false">IF(K150&lt;0,"PCC","HMA")</f>
        <v>HMA</v>
      </c>
      <c r="AK150" s="0" t="n">
        <v>137</v>
      </c>
      <c r="AL150" s="17" t="n">
        <f aca="false">IFERROR(IF(AU150&lt;($AM$6-$AL$6)/($AN$6-$AL$6),$AL$6+SQRT(AU150*($AN$6-$AL$6)*($AM$6-$AL$6)),$AN$6-SQRT((1-AU150)*($AN$6-$AL$6)*($AN$6-$AM$6))),$AM$6)</f>
        <v>6.50862353524439</v>
      </c>
      <c r="AM150" s="17" t="n">
        <f aca="false">IFERROR(IF(AV150&lt;($AM$7-$AL$7)/($AN$7-$AL$7),$AL$7+SQRT(AV150*($AN$7-$AL$7)*($AM$7-$AL$7)),$AN$7-SQRT((1-AV150)*($AN$7-$AL$7)*($AN$7-$AM$7))),$AM$7)</f>
        <v>1.03831433090082</v>
      </c>
      <c r="AN150" s="17" t="n">
        <f aca="false">IFERROR(IF(AW150&lt;($AM$8-$AL$8)/($AN$8-$AL$8),$AL$8+SQRT(AW150*($AN$8-$AL$8)*($AM$8-$AL$8)),$AN$8-SQRT((1-AW150)*($AN$8-$AL$8)*($AN$8-$AM$8))),$AM$8)</f>
        <v>1.07391288911187</v>
      </c>
      <c r="AO150" s="17" t="n">
        <f aca="false">IFERROR(IF(AX150&lt;($AM$9-$AL$9)/($AN$9-$AL$9),$AL$9+SQRT(AX150*($AN$9-$AL$9)*($AM$9-$AL$9)),$AN$9-SQRT((1-AX150)*($AN$9-$AL$9)*($AN$9-$AM$9))),$AM$9)</f>
        <v>1.30630266501027</v>
      </c>
      <c r="AP150" s="17" t="n">
        <f aca="false">IFERROR(IF(AY150&lt;($AM$10-$AL$10)/($AN$10-$AL$10),$AL$10+SQRT(AY150*($AN$10-$AL$10)*($AM$10-$AL$10)),$AN$10-SQRT((1-AY150)*($AN$10-$AL$10)*($AN$10-$AM$10))),$AM$10)</f>
        <v>0.599808040119842</v>
      </c>
      <c r="AQ150" s="17" t="n">
        <f aca="false">IFERROR(IF(AZ150&lt;($AM$11-$AL$11)/($AN$11-$AL$11),$AL$11+SQRT(AZ150*($AN$11-$AL$11)*($AM$11-$AL$11)),$AN$11-SQRT((1-AZ150)*($AN$11-$AL$11)*($AN$11-$AM$11))),$AM$11)</f>
        <v>0.57260700682909</v>
      </c>
      <c r="AR150" s="17" t="n">
        <f aca="false">SUMPRODUCT((B24:B31&lt;=$B$6)*(C24:C31*AM150+D24:D31*AO150*$B$8*AQ150)/(1+AL150/100)^B24:B31)+C32*AM150*AP150/(1+AL150/100)^$B$6</f>
        <v>7689219.10506609</v>
      </c>
      <c r="AS150" s="17" t="n">
        <f aca="false">SUMPRODUCT((K24:K26&lt;=$B$6)*(L24:L26*AN150+M24:M26*AO150*$B$8*AQ150)/(1+AL150/100)^K24:K26)+L27*AN150*AP150/(1+AL150/100)^$B$6</f>
        <v>9050452.50259999</v>
      </c>
      <c r="AT150" s="17" t="n">
        <f aca="false">AS150-AR150</f>
        <v>1361233.3975339</v>
      </c>
      <c r="AU150" s="17" t="n">
        <f aca="true">RAND()</f>
        <v>0.987927458494214</v>
      </c>
      <c r="AV150" s="17" t="n">
        <f aca="true">RAND()</f>
        <v>0.601681577760288</v>
      </c>
      <c r="AW150" s="17" t="n">
        <f aca="true">RAND()</f>
        <v>0.724385150036193</v>
      </c>
      <c r="AX150" s="17" t="n">
        <f aca="true">RAND()</f>
        <v>0.679189338285435</v>
      </c>
      <c r="AY150" s="17" t="n">
        <f aca="true">RAND()</f>
        <v>0.0398465794902556</v>
      </c>
      <c r="AZ150" s="17" t="n">
        <f aca="true">RAND()</f>
        <v>0.30332481702986</v>
      </c>
    </row>
    <row r="151" customFormat="false" ht="15" hidden="false" customHeight="false" outlineLevel="0" collapsed="false">
      <c r="A151" s="7" t="s">
        <v>198</v>
      </c>
      <c r="B151" s="0" t="n">
        <v>3</v>
      </c>
      <c r="C151" s="0" t="n">
        <v>30</v>
      </c>
      <c r="D151" s="0" t="n">
        <v>1.2</v>
      </c>
      <c r="E151" s="0" t="n">
        <v>1</v>
      </c>
      <c r="F151" s="0" t="n">
        <v>1</v>
      </c>
      <c r="G151" s="0" t="n">
        <v>1</v>
      </c>
      <c r="H151" s="0" t="n">
        <v>1</v>
      </c>
      <c r="I151" s="14" t="n">
        <f aca="false">SUMPRODUCT((B24:B31&lt;=$C151)*(C24:C31*$D151+D24:D31*$F151*$B$8*$H151)/(1+$B151/100)^B24:B31)+C32*$D151*$G151/(1+$B151/100)^$C151</f>
        <v>10508492.4930967</v>
      </c>
      <c r="J151" s="14" t="n">
        <f aca="false">SUMPRODUCT((K24:K26&lt;=$C151)*(L24:L26*$E151+M24:M26*$F151*$B$8*$H151)/(1+$B151/100)^K24:K26)+L27*$E151*$G151/(1+$B151/100)^$C151</f>
        <v>8028734.49414372</v>
      </c>
      <c r="K151" s="14" t="n">
        <f aca="false">J151-I151</f>
        <v>-2479757.99895301</v>
      </c>
      <c r="L151" s="0" t="str">
        <f aca="false">IF(K151&lt;0,"PCC","HMA")</f>
        <v>PCC</v>
      </c>
      <c r="AK151" s="0" t="n">
        <v>138</v>
      </c>
      <c r="AL151" s="17" t="n">
        <f aca="false">IFERROR(IF(AU151&lt;($AM$6-$AL$6)/($AN$6-$AL$6),$AL$6+SQRT(AU151*($AN$6-$AL$6)*($AM$6-$AL$6)),$AN$6-SQRT((1-AU151)*($AN$6-$AL$6)*($AN$6-$AM$6))),$AM$6)</f>
        <v>3.3218093707137</v>
      </c>
      <c r="AM151" s="17" t="n">
        <f aca="false">IFERROR(IF(AV151&lt;($AM$7-$AL$7)/($AN$7-$AL$7),$AL$7+SQRT(AV151*($AN$7-$AL$7)*($AM$7-$AL$7)),$AN$7-SQRT((1-AV151)*($AN$7-$AL$7)*($AN$7-$AM$7))),$AM$7)</f>
        <v>1.00919338533917</v>
      </c>
      <c r="AN151" s="17" t="n">
        <f aca="false">IFERROR(IF(AW151&lt;($AM$8-$AL$8)/($AN$8-$AL$8),$AL$8+SQRT(AW151*($AN$8-$AL$8)*($AM$8-$AL$8)),$AN$8-SQRT((1-AW151)*($AN$8-$AL$8)*($AN$8-$AM$8))),$AM$8)</f>
        <v>1.15814236613269</v>
      </c>
      <c r="AO151" s="17" t="n">
        <f aca="false">IFERROR(IF(AX151&lt;($AM$9-$AL$9)/($AN$9-$AL$9),$AL$9+SQRT(AX151*($AN$9-$AL$9)*($AM$9-$AL$9)),$AN$9-SQRT((1-AX151)*($AN$9-$AL$9)*($AN$9-$AM$9))),$AM$9)</f>
        <v>1.55476816980163</v>
      </c>
      <c r="AP151" s="17" t="n">
        <f aca="false">IFERROR(IF(AY151&lt;($AM$10-$AL$10)/($AN$10-$AL$10),$AL$10+SQRT(AY151*($AN$10-$AL$10)*($AM$10-$AL$10)),$AN$10-SQRT((1-AY151)*($AN$10-$AL$10)*($AN$10-$AM$10))),$AM$10)</f>
        <v>0.774753724409492</v>
      </c>
      <c r="AQ151" s="17" t="n">
        <f aca="false">IFERROR(IF(AZ151&lt;($AM$11-$AL$11)/($AN$11-$AL$11),$AL$11+SQRT(AZ151*($AN$11-$AL$11)*($AM$11-$AL$11)),$AN$11-SQRT((1-AZ151)*($AN$11-$AL$11)*($AN$11-$AM$11))),$AM$11)</f>
        <v>0.61838572368854</v>
      </c>
      <c r="AR151" s="17" t="n">
        <f aca="false">SUMPRODUCT((B24:B31&lt;=$B$6)*(C24:C31*AM151+D24:D31*AO151*$B$8*AQ151)/(1+AL151/100)^B24:B31)+C32*AM151*AP151/(1+AL151/100)^$B$6</f>
        <v>8733947.30734968</v>
      </c>
      <c r="AS151" s="17" t="n">
        <f aca="false">SUMPRODUCT((K24:K26&lt;=$B$6)*(L24:L26*AN151+M24:M26*AO151*$B$8*AQ151)/(1+AL151/100)^K24:K26)+L27*AN151*AP151/(1+AL151/100)^$B$6</f>
        <v>9533038.40278003</v>
      </c>
      <c r="AT151" s="17" t="n">
        <f aca="false">AS151-AR151</f>
        <v>799091.095430344</v>
      </c>
      <c r="AU151" s="17" t="n">
        <f aca="true">RAND()</f>
        <v>0.323545684731522</v>
      </c>
      <c r="AV151" s="17" t="n">
        <f aca="true">RAND()</f>
        <v>0.48455266076082</v>
      </c>
      <c r="AW151" s="17" t="n">
        <f aca="true">RAND()</f>
        <v>0.924997112002664</v>
      </c>
      <c r="AX151" s="17" t="n">
        <f aca="true">RAND()</f>
        <v>0.867845744918808</v>
      </c>
      <c r="AY151" s="17" t="n">
        <f aca="true">RAND()</f>
        <v>0.301958436307547</v>
      </c>
      <c r="AZ151" s="17" t="n">
        <f aca="true">RAND()</f>
        <v>0.413752934892553</v>
      </c>
    </row>
    <row r="152" customFormat="false" ht="15" hidden="false" customHeight="false" outlineLevel="0" collapsed="false">
      <c r="A152" s="7" t="s">
        <v>199</v>
      </c>
      <c r="B152" s="0" t="n">
        <v>3</v>
      </c>
      <c r="C152" s="0" t="n">
        <v>30</v>
      </c>
      <c r="D152" s="0" t="n">
        <v>1</v>
      </c>
      <c r="E152" s="0" t="n">
        <v>1</v>
      </c>
      <c r="F152" s="0" t="n">
        <v>2</v>
      </c>
      <c r="G152" s="0" t="n">
        <v>1</v>
      </c>
      <c r="H152" s="0" t="n">
        <v>1</v>
      </c>
      <c r="I152" s="14" t="n">
        <f aca="false">SUMPRODUCT((B24:B31&lt;=$C152)*(C24:C31*$D152+D24:D31*$F152*$B$8*$H152)/(1+$B152/100)^B24:B31)+C32*$D152*$G152/(1+$B152/100)^$C152</f>
        <v>9122402.50873664</v>
      </c>
      <c r="J152" s="14" t="n">
        <f aca="false">SUMPRODUCT((K24:K26&lt;=$C152)*(L24:L26*$E152+M24:M26*$F152*$B$8*$H152)/(1+$B152/100)^K24:K26)+L27*$E152*$G152/(1+$B152/100)^$C152</f>
        <v>8145758.79863889</v>
      </c>
      <c r="K152" s="14" t="n">
        <f aca="false">J152-I152</f>
        <v>-976643.710097751</v>
      </c>
      <c r="L152" s="0" t="str">
        <f aca="false">IF(K152&lt;0,"PCC","HMA")</f>
        <v>PCC</v>
      </c>
      <c r="AK152" s="0" t="n">
        <v>139</v>
      </c>
      <c r="AL152" s="17" t="n">
        <f aca="false">IFERROR(IF(AU152&lt;($AM$6-$AL$6)/($AN$6-$AL$6),$AL$6+SQRT(AU152*($AN$6-$AL$6)*($AM$6-$AL$6)),$AN$6-SQRT((1-AU152)*($AN$6-$AL$6)*($AN$6-$AM$6))),$AM$6)</f>
        <v>5.14452095153694</v>
      </c>
      <c r="AM152" s="17" t="n">
        <f aca="false">IFERROR(IF(AV152&lt;($AM$7-$AL$7)/($AN$7-$AL$7),$AL$7+SQRT(AV152*($AN$7-$AL$7)*($AM$7-$AL$7)),$AN$7-SQRT((1-AV152)*($AN$7-$AL$7)*($AN$7-$AM$7))),$AM$7)</f>
        <v>0.985829771876242</v>
      </c>
      <c r="AN152" s="17" t="n">
        <f aca="false">IFERROR(IF(AW152&lt;($AM$8-$AL$8)/($AN$8-$AL$8),$AL$8+SQRT(AW152*($AN$8-$AL$8)*($AM$8-$AL$8)),$AN$8-SQRT((1-AW152)*($AN$8-$AL$8)*($AN$8-$AM$8))),$AM$8)</f>
        <v>1.05911571774773</v>
      </c>
      <c r="AO152" s="17" t="n">
        <f aca="false">IFERROR(IF(AX152&lt;($AM$9-$AL$9)/($AN$9-$AL$9),$AL$9+SQRT(AX152*($AN$9-$AL$9)*($AM$9-$AL$9)),$AN$9-SQRT((1-AX152)*($AN$9-$AL$9)*($AN$9-$AM$9))),$AM$9)</f>
        <v>1.30995564289508</v>
      </c>
      <c r="AP152" s="17" t="n">
        <f aca="false">IFERROR(IF(AY152&lt;($AM$10-$AL$10)/($AN$10-$AL$10),$AL$10+SQRT(AY152*($AN$10-$AL$10)*($AM$10-$AL$10)),$AN$10-SQRT((1-AY152)*($AN$10-$AL$10)*($AN$10-$AM$10))),$AM$10)</f>
        <v>0.759053188253903</v>
      </c>
      <c r="AQ152" s="17" t="n">
        <f aca="false">IFERROR(IF(AZ152&lt;($AM$11-$AL$11)/($AN$11-$AL$11),$AL$11+SQRT(AZ152*($AN$11-$AL$11)*($AM$11-$AL$11)),$AN$11-SQRT((1-AZ152)*($AN$11-$AL$11)*($AN$11-$AM$11))),$AM$11)</f>
        <v>0.807785468278291</v>
      </c>
      <c r="AR152" s="17" t="n">
        <f aca="false">SUMPRODUCT((B24:B31&lt;=$B$6)*(C24:C31*AM152+D24:D31*AO152*$B$8*AQ152)/(1+AL152/100)^B24:B31)+C32*AM152*AP152/(1+AL152/100)^$B$6</f>
        <v>7794386.99575159</v>
      </c>
      <c r="AS152" s="17" t="n">
        <f aca="false">SUMPRODUCT((K24:K26&lt;=$B$6)*(L24:L26*AN152+M24:M26*AO152*$B$8*AQ152)/(1+AL152/100)^K24:K26)+L27*AN152*AP152/(1+AL152/100)^$B$6</f>
        <v>8850333.32090256</v>
      </c>
      <c r="AT152" s="17" t="n">
        <f aca="false">AS152-AR152</f>
        <v>1055946.32515097</v>
      </c>
      <c r="AU152" s="17" t="n">
        <f aca="true">RAND()</f>
        <v>0.827859875035731</v>
      </c>
      <c r="AV152" s="17" t="n">
        <f aca="true">RAND()</f>
        <v>0.383696712395292</v>
      </c>
      <c r="AW152" s="17" t="n">
        <f aca="true">RAND()</f>
        <v>0.676117251458109</v>
      </c>
      <c r="AX152" s="17" t="n">
        <f aca="true">RAND()</f>
        <v>0.682559190151776</v>
      </c>
      <c r="AY152" s="17" t="n">
        <f aca="true">RAND()</f>
        <v>0.268434217378049</v>
      </c>
      <c r="AZ152" s="17" t="n">
        <f aca="true">RAND()</f>
        <v>0.849198260387772</v>
      </c>
    </row>
    <row r="153" customFormat="false" ht="15" hidden="false" customHeight="false" outlineLevel="0" collapsed="false">
      <c r="A153" s="7" t="s">
        <v>200</v>
      </c>
      <c r="B153" s="0" t="n">
        <v>3</v>
      </c>
      <c r="C153" s="0" t="n">
        <v>30</v>
      </c>
      <c r="D153" s="0" t="n">
        <v>1</v>
      </c>
      <c r="E153" s="0" t="n">
        <v>1</v>
      </c>
      <c r="F153" s="0" t="n">
        <v>0.5</v>
      </c>
      <c r="G153" s="0" t="n">
        <v>1</v>
      </c>
      <c r="H153" s="0" t="n">
        <v>1</v>
      </c>
      <c r="I153" s="14" t="n">
        <f aca="false">SUMPRODUCT((B24:B31&lt;=$C153)*(C24:C31*$D153+D24:D31*$F153*$B$8*$H153)/(1+$B153/100)^B24:B31)+C32*$D153*$G153/(1+$B153/100)^$C153</f>
        <v>8652698.3829646</v>
      </c>
      <c r="J153" s="14" t="n">
        <f aca="false">SUMPRODUCT((K24:K26&lt;=$C153)*(L24:L26*$E153+M24:M26*$F153*$B$8*$H153)/(1+$B153/100)^K24:K26)+L27*$E153*$G153/(1+$B153/100)^$C153</f>
        <v>7970222.34189614</v>
      </c>
      <c r="K153" s="14" t="n">
        <f aca="false">J153-I153</f>
        <v>-682476.041068461</v>
      </c>
      <c r="L153" s="0" t="str">
        <f aca="false">IF(K153&lt;0,"PCC","HMA")</f>
        <v>PCC</v>
      </c>
      <c r="AK153" s="0" t="n">
        <v>140</v>
      </c>
      <c r="AL153" s="17" t="n">
        <f aca="false">IFERROR(IF(AU153&lt;($AM$6-$AL$6)/($AN$6-$AL$6),$AL$6+SQRT(AU153*($AN$6-$AL$6)*($AM$6-$AL$6)),$AN$6-SQRT((1-AU153)*($AN$6-$AL$6)*($AN$6-$AM$6))),$AM$6)</f>
        <v>4.01904162252164</v>
      </c>
      <c r="AM153" s="17" t="n">
        <f aca="false">IFERROR(IF(AV153&lt;($AM$7-$AL$7)/($AN$7-$AL$7),$AL$7+SQRT(AV153*($AN$7-$AL$7)*($AM$7-$AL$7)),$AN$7-SQRT((1-AV153)*($AN$7-$AL$7)*($AN$7-$AM$7))),$AM$7)</f>
        <v>0.948245799382044</v>
      </c>
      <c r="AN153" s="17" t="n">
        <f aca="false">IFERROR(IF(AW153&lt;($AM$8-$AL$8)/($AN$8-$AL$8),$AL$8+SQRT(AW153*($AN$8-$AL$8)*($AM$8-$AL$8)),$AN$8-SQRT((1-AW153)*($AN$8-$AL$8)*($AN$8-$AM$8))),$AM$8)</f>
        <v>0.927476613291769</v>
      </c>
      <c r="AO153" s="17" t="n">
        <f aca="false">IFERROR(IF(AX153&lt;($AM$9-$AL$9)/($AN$9-$AL$9),$AL$9+SQRT(AX153*($AN$9-$AL$9)*($AM$9-$AL$9)),$AN$9-SQRT((1-AX153)*($AN$9-$AL$9)*($AN$9-$AM$9))),$AM$9)</f>
        <v>1.28744376291352</v>
      </c>
      <c r="AP153" s="17" t="n">
        <f aca="false">IFERROR(IF(AY153&lt;($AM$10-$AL$10)/($AN$10-$AL$10),$AL$10+SQRT(AY153*($AN$10-$AL$10)*($AM$10-$AL$10)),$AN$10-SQRT((1-AY153)*($AN$10-$AL$10)*($AN$10-$AM$10))),$AM$10)</f>
        <v>0.919195647867031</v>
      </c>
      <c r="AQ153" s="17" t="n">
        <f aca="false">IFERROR(IF(AZ153&lt;($AM$11-$AL$11)/($AN$11-$AL$11),$AL$11+SQRT(AZ153*($AN$11-$AL$11)*($AM$11-$AL$11)),$AN$11-SQRT((1-AZ153)*($AN$11-$AL$11)*($AN$11-$AM$11))),$AM$11)</f>
        <v>0.672873497656199</v>
      </c>
      <c r="AR153" s="17" t="n">
        <f aca="false">SUMPRODUCT((B24:B31&lt;=$B$6)*(C24:C31*AM153+D24:D31*AO153*$B$8*AQ153)/(1+AL153/100)^B24:B31)+C32*AM153*AP153/(1+AL153/100)^$B$6</f>
        <v>7872914.36641942</v>
      </c>
      <c r="AS153" s="17" t="n">
        <f aca="false">SUMPRODUCT((K24:K26&lt;=$B$6)*(L24:L26*AN153+M24:M26*AO153*$B$8*AQ153)/(1+AL153/100)^K24:K26)+L27*AN153*AP153/(1+AL153/100)^$B$6</f>
        <v>7602463.78614622</v>
      </c>
      <c r="AT153" s="17" t="n">
        <f aca="false">AS153-AR153</f>
        <v>-270450.580273196</v>
      </c>
      <c r="AU153" s="17" t="n">
        <f aca="true">RAND()</f>
        <v>0.555694357587079</v>
      </c>
      <c r="AV153" s="17" t="n">
        <f aca="true">RAND()</f>
        <v>0.244186855938015</v>
      </c>
      <c r="AW153" s="17" t="n">
        <f aca="true">RAND()</f>
        <v>0.180558743737101</v>
      </c>
      <c r="AX153" s="17" t="n">
        <f aca="true">RAND()</f>
        <v>0.661509072659439</v>
      </c>
      <c r="AY153" s="17" t="n">
        <f aca="true">RAND()</f>
        <v>0.70289996476264</v>
      </c>
      <c r="AZ153" s="17" t="n">
        <f aca="true">RAND()</f>
        <v>0.563217352915555</v>
      </c>
    </row>
    <row r="154" customFormat="false" ht="15" hidden="false" customHeight="false" outlineLevel="0" collapsed="false">
      <c r="A154" s="7" t="s">
        <v>201</v>
      </c>
      <c r="B154" s="0" t="n">
        <v>7</v>
      </c>
      <c r="C154" s="0" t="n">
        <v>30</v>
      </c>
      <c r="D154" s="0" t="n">
        <v>1</v>
      </c>
      <c r="E154" s="0" t="n">
        <v>1</v>
      </c>
      <c r="F154" s="0" t="n">
        <v>1</v>
      </c>
      <c r="G154" s="0" t="n">
        <v>0</v>
      </c>
      <c r="H154" s="0" t="n">
        <v>0</v>
      </c>
      <c r="I154" s="14" t="n">
        <f aca="false">SUMPRODUCT((B24:B31&lt;=$C154)*(C24:C31*$D154+D24:D31*$F154*$B$8*$H154)/(1+$B154/100)^B24:B31)+C32*$D154*$G154/(1+$B154/100)^$C154</f>
        <v>7165917.30282314</v>
      </c>
      <c r="J154" s="14" t="n">
        <f aca="false">SUMPRODUCT((K24:K26&lt;=$C154)*(L24:L26*$E154+M24:M26*$F154*$B$8*$H154)/(1+$B154/100)^K24:K26)+L27*$E154*$G154/(1+$B154/100)^$C154</f>
        <v>8563955.89452192</v>
      </c>
      <c r="K154" s="14" t="n">
        <f aca="false">J154-I154</f>
        <v>1398038.59169878</v>
      </c>
      <c r="L154" s="0" t="str">
        <f aca="false">IF(K154&lt;0,"PCC","HMA")</f>
        <v>HMA</v>
      </c>
      <c r="AK154" s="0" t="n">
        <v>141</v>
      </c>
      <c r="AL154" s="17" t="n">
        <f aca="false">IFERROR(IF(AU154&lt;($AM$6-$AL$6)/($AN$6-$AL$6),$AL$6+SQRT(AU154*($AN$6-$AL$6)*($AM$6-$AL$6)),$AN$6-SQRT((1-AU154)*($AN$6-$AL$6)*($AN$6-$AM$6))),$AM$6)</f>
        <v>5.73329232217416</v>
      </c>
      <c r="AM154" s="17" t="n">
        <f aca="false">IFERROR(IF(AV154&lt;($AM$7-$AL$7)/($AN$7-$AL$7),$AL$7+SQRT(AV154*($AN$7-$AL$7)*($AM$7-$AL$7)),$AN$7-SQRT((1-AV154)*($AN$7-$AL$7)*($AN$7-$AM$7))),$AM$7)</f>
        <v>0.839527510281017</v>
      </c>
      <c r="AN154" s="17" t="n">
        <f aca="false">IFERROR(IF(AW154&lt;($AM$8-$AL$8)/($AN$8-$AL$8),$AL$8+SQRT(AW154*($AN$8-$AL$8)*($AM$8-$AL$8)),$AN$8-SQRT((1-AW154)*($AN$8-$AL$8)*($AN$8-$AM$8))),$AM$8)</f>
        <v>1.10335417928823</v>
      </c>
      <c r="AO154" s="17" t="n">
        <f aca="false">IFERROR(IF(AX154&lt;($AM$9-$AL$9)/($AN$9-$AL$9),$AL$9+SQRT(AX154*($AN$9-$AL$9)*($AM$9-$AL$9)),$AN$9-SQRT((1-AX154)*($AN$9-$AL$9)*($AN$9-$AM$9))),$AM$9)</f>
        <v>1.1355184082107</v>
      </c>
      <c r="AP154" s="17" t="n">
        <f aca="false">IFERROR(IF(AY154&lt;($AM$10-$AL$10)/($AN$10-$AL$10),$AL$10+SQRT(AY154*($AN$10-$AL$10)*($AM$10-$AL$10)),$AN$10-SQRT((1-AY154)*($AN$10-$AL$10)*($AN$10-$AM$10))),$AM$10)</f>
        <v>0.541120920813518</v>
      </c>
      <c r="AQ154" s="17" t="n">
        <f aca="false">IFERROR(IF(AZ154&lt;($AM$11-$AL$11)/($AN$11-$AL$11),$AL$11+SQRT(AZ154*($AN$11-$AL$11)*($AM$11-$AL$11)),$AN$11-SQRT((1-AZ154)*($AN$11-$AL$11)*($AN$11-$AM$11))),$AM$11)</f>
        <v>0.851438155026446</v>
      </c>
      <c r="AR154" s="17" t="n">
        <f aca="false">SUMPRODUCT((B24:B31&lt;=$B$6)*(C24:C31*AM154+D24:D31*AO154*$B$8*AQ154)/(1+AL154/100)^B24:B31)+C32*AM154*AP154/(1+AL154/100)^$B$6</f>
        <v>6491330.91587069</v>
      </c>
      <c r="AS154" s="17" t="n">
        <f aca="false">SUMPRODUCT((K24:K26&lt;=$B$6)*(L24:L26*AN154+M24:M26*AO154*$B$8*AQ154)/(1+AL154/100)^K24:K26)+L27*AN154*AP154/(1+AL154/100)^$B$6</f>
        <v>9326776.10162115</v>
      </c>
      <c r="AT154" s="17" t="n">
        <f aca="false">AS154-AR154</f>
        <v>2835445.18575046</v>
      </c>
      <c r="AU154" s="17" t="n">
        <f aca="true">RAND()</f>
        <v>0.919772582946853</v>
      </c>
      <c r="AV154" s="17" t="n">
        <f aca="true">RAND()</f>
        <v>0.0173602674335096</v>
      </c>
      <c r="AW154" s="17" t="n">
        <f aca="true">RAND()</f>
        <v>0.808844473491299</v>
      </c>
      <c r="AX154" s="17" t="n">
        <f aca="true">RAND()</f>
        <v>0.501781051638287</v>
      </c>
      <c r="AY154" s="17" t="n">
        <f aca="true">RAND()</f>
        <v>0.00676372051420657</v>
      </c>
      <c r="AZ154" s="17" t="n">
        <f aca="true">RAND()</f>
        <v>0.909915829461443</v>
      </c>
    </row>
    <row r="155" customFormat="false" ht="15" hidden="false" customHeight="false" outlineLevel="0" collapsed="false">
      <c r="A155" s="5" t="s">
        <v>202</v>
      </c>
      <c r="AK155" s="0" t="n">
        <v>142</v>
      </c>
      <c r="AL155" s="17" t="n">
        <f aca="false">IFERROR(IF(AU155&lt;($AM$6-$AL$6)/($AN$6-$AL$6),$AL$6+SQRT(AU155*($AN$6-$AL$6)*($AM$6-$AL$6)),$AN$6-SQRT((1-AU155)*($AN$6-$AL$6)*($AN$6-$AM$6))),$AM$6)</f>
        <v>4.00782783060965</v>
      </c>
      <c r="AM155" s="17" t="n">
        <f aca="false">IFERROR(IF(AV155&lt;($AM$7-$AL$7)/($AN$7-$AL$7),$AL$7+SQRT(AV155*($AN$7-$AL$7)*($AM$7-$AL$7)),$AN$7-SQRT((1-AV155)*($AN$7-$AL$7)*($AN$7-$AM$7))),$AM$7)</f>
        <v>1.01532867356815</v>
      </c>
      <c r="AN155" s="17" t="n">
        <f aca="false">IFERROR(IF(AW155&lt;($AM$8-$AL$8)/($AN$8-$AL$8),$AL$8+SQRT(AW155*($AN$8-$AL$8)*($AM$8-$AL$8)),$AN$8-SQRT((1-AW155)*($AN$8-$AL$8)*($AN$8-$AM$8))),$AM$8)</f>
        <v>1.09156616635426</v>
      </c>
      <c r="AO155" s="17" t="n">
        <f aca="false">IFERROR(IF(AX155&lt;($AM$9-$AL$9)/($AN$9-$AL$9),$AL$9+SQRT(AX155*($AN$9-$AL$9)*($AM$9-$AL$9)),$AN$9-SQRT((1-AX155)*($AN$9-$AL$9)*($AN$9-$AM$9))),$AM$9)</f>
        <v>1.18953105583577</v>
      </c>
      <c r="AP155" s="17" t="n">
        <f aca="false">IFERROR(IF(AY155&lt;($AM$10-$AL$10)/($AN$10-$AL$10),$AL$10+SQRT(AY155*($AN$10-$AL$10)*($AM$10-$AL$10)),$AN$10-SQRT((1-AY155)*($AN$10-$AL$10)*($AN$10-$AM$10))),$AM$10)</f>
        <v>0.977257253109624</v>
      </c>
      <c r="AQ155" s="17" t="n">
        <f aca="false">IFERROR(IF(AZ155&lt;($AM$11-$AL$11)/($AN$11-$AL$11),$AL$11+SQRT(AZ155*($AN$11-$AL$11)*($AM$11-$AL$11)),$AN$11-SQRT((1-AZ155)*($AN$11-$AL$11)*($AN$11-$AM$11))),$AM$11)</f>
        <v>0.506864026513942</v>
      </c>
      <c r="AR155" s="17" t="n">
        <f aca="false">SUMPRODUCT((B24:B31&lt;=$B$6)*(C24:C31*AM155+D24:D31*AO155*$B$8*AQ155)/(1+AL155/100)^B24:B31)+C32*AM155*AP155/(1+AL155/100)^$B$6</f>
        <v>8341791.58874548</v>
      </c>
      <c r="AS155" s="17" t="n">
        <f aca="false">SUMPRODUCT((K24:K26&lt;=$B$6)*(L24:L26*AN155+M24:M26*AO155*$B$8*AQ155)/(1+AL155/100)^K24:K26)+L27*AN155*AP155/(1+AL155/100)^$B$6</f>
        <v>8866782.58435854</v>
      </c>
      <c r="AT155" s="17" t="n">
        <f aca="false">AS155-AR155</f>
        <v>524990.995613059</v>
      </c>
      <c r="AU155" s="17" t="n">
        <f aca="true">RAND()</f>
        <v>0.552345285436292</v>
      </c>
      <c r="AV155" s="17" t="n">
        <f aca="true">RAND()</f>
        <v>0.510483276006376</v>
      </c>
      <c r="AW155" s="17" t="n">
        <f aca="true">RAND()</f>
        <v>0.776877514278334</v>
      </c>
      <c r="AX155" s="17" t="n">
        <f aca="true">RAND()</f>
        <v>0.562093393696881</v>
      </c>
      <c r="AY155" s="17" t="n">
        <f aca="true">RAND()</f>
        <v>0.911097942582974</v>
      </c>
      <c r="AZ155" s="17" t="n">
        <f aca="true">RAND()</f>
        <v>0.174664185573718</v>
      </c>
    </row>
    <row r="156" customFormat="false" ht="15" hidden="false" customHeight="false" outlineLevel="0" collapsed="false">
      <c r="AK156" s="0" t="n">
        <v>143</v>
      </c>
      <c r="AL156" s="0" t="n">
        <f aca="false">IFERROR(IF(AU156&lt;($AM$6-$AL$6)/($AN$6-$AL$6),$AL$6+SQRT(AU156*($AN$6-$AL$6)*($AM$6-$AL$6)),$AN$6-SQRT((1-AU156)*($AN$6-$AL$6)*($AN$6-$AM$6))),$AM$6)</f>
        <v>3.43815965459138</v>
      </c>
      <c r="AM156" s="0" t="n">
        <f aca="false">IFERROR(IF(AV156&lt;($AM$7-$AL$7)/($AN$7-$AL$7),$AL$7+SQRT(AV156*($AN$7-$AL$7)*($AM$7-$AL$7)),$AN$7-SQRT((1-AV156)*($AN$7-$AL$7)*($AN$7-$AM$7))),$AM$7)</f>
        <v>1.12806021944075</v>
      </c>
      <c r="AN156" s="0" t="n">
        <f aca="false">IFERROR(IF(AW156&lt;($AM$8-$AL$8)/($AN$8-$AL$8),$AL$8+SQRT(AW156*($AN$8-$AL$8)*($AM$8-$AL$8)),$AN$8-SQRT((1-AW156)*($AN$8-$AL$8)*($AN$8-$AM$8))),$AM$8)</f>
        <v>1.04974579091413</v>
      </c>
      <c r="AO156" s="0" t="n">
        <f aca="false">IFERROR(IF(AX156&lt;($AM$9-$AL$9)/($AN$9-$AL$9),$AL$9+SQRT(AX156*($AN$9-$AL$9)*($AM$9-$AL$9)),$AN$9-SQRT((1-AX156)*($AN$9-$AL$9)*($AN$9-$AM$9))),$AM$9)</f>
        <v>1.68613665886616</v>
      </c>
      <c r="AP156" s="0" t="n">
        <f aca="false">IFERROR(IF(AY156&lt;($AM$10-$AL$10)/($AN$10-$AL$10),$AL$10+SQRT(AY156*($AN$10-$AL$10)*($AM$10-$AL$10)),$AN$10-SQRT((1-AY156)*($AN$10-$AL$10)*($AN$10-$AM$10))),$AM$10)</f>
        <v>0.930538369158064</v>
      </c>
      <c r="AQ156" s="0" t="n">
        <f aca="false">IFERROR(IF(AZ156&lt;($AM$11-$AL$11)/($AN$11-$AL$11),$AL$11+SQRT(AZ156*($AN$11-$AL$11)*($AM$11-$AL$11)),$AN$11-SQRT((1-AZ156)*($AN$11-$AL$11)*($AN$11-$AM$11))),$AM$11)</f>
        <v>0.623163174060253</v>
      </c>
      <c r="AR156" s="0" t="n">
        <f aca="false">SUMPRODUCT((B24:B31&lt;=$B$6)*(C24:C31*AM156+D24:D31*AO156*$B$8*AQ156)/(1+AL156/100)^B24:B31)+C32*AM156*AP156/(1+AL156/100)^$B$6</f>
        <v>9672038.60850792</v>
      </c>
      <c r="AS156" s="0" t="n">
        <f aca="false">SUMPRODUCT((K24:K26&lt;=$B$6)*(L24:L26*AN156+M24:M26*AO156*$B$8*AQ156)/(1+AL156/100)^K24:K26)+L27*AN156*AP156/(1+AL156/100)^$B$6</f>
        <v>8544595.02443808</v>
      </c>
      <c r="AT156" s="0" t="n">
        <f aca="false">AS156-AR156</f>
        <v>-1127443.58406984</v>
      </c>
      <c r="AU156" s="0" t="n">
        <f aca="true">RAND()</f>
        <v>0.365664667690971</v>
      </c>
      <c r="AV156" s="0" t="n">
        <f aca="true">RAND()</f>
        <v>0.867828354819207</v>
      </c>
      <c r="AW156" s="0" t="n">
        <f aca="true">RAND()</f>
        <v>0.643540015496824</v>
      </c>
      <c r="AX156" s="0" t="n">
        <f aca="true">RAND()</f>
        <v>0.93432653539487</v>
      </c>
      <c r="AY156" s="0" t="n">
        <f aca="true">RAND()</f>
        <v>0.741453149269141</v>
      </c>
      <c r="AZ156" s="0" t="n">
        <f aca="true">RAND()</f>
        <v>0.426263008443662</v>
      </c>
    </row>
    <row r="157" customFormat="false" ht="15" hidden="false" customHeight="false" outlineLevel="0" collapsed="false">
      <c r="AK157" s="0" t="n">
        <v>144</v>
      </c>
      <c r="AL157" s="0" t="n">
        <f aca="false">IFERROR(IF(AU157&lt;($AM$6-$AL$6)/($AN$6-$AL$6),$AL$6+SQRT(AU157*($AN$6-$AL$6)*($AM$6-$AL$6)),$AN$6-SQRT((1-AU157)*($AN$6-$AL$6)*($AN$6-$AM$6))),$AM$6)</f>
        <v>4.44371090639599</v>
      </c>
      <c r="AM157" s="0" t="n">
        <f aca="false">IFERROR(IF(AV157&lt;($AM$7-$AL$7)/($AN$7-$AL$7),$AL$7+SQRT(AV157*($AN$7-$AL$7)*($AM$7-$AL$7)),$AN$7-SQRT((1-AV157)*($AN$7-$AL$7)*($AN$7-$AM$7))),$AM$7)</f>
        <v>0.935840364396747</v>
      </c>
      <c r="AN157" s="0" t="n">
        <f aca="false">IFERROR(IF(AW157&lt;($AM$8-$AL$8)/($AN$8-$AL$8),$AL$8+SQRT(AW157*($AN$8-$AL$8)*($AM$8-$AL$8)),$AN$8-SQRT((1-AW157)*($AN$8-$AL$8)*($AN$8-$AM$8))),$AM$8)</f>
        <v>1.03718040587857</v>
      </c>
      <c r="AO157" s="0" t="n">
        <f aca="false">IFERROR(IF(AX157&lt;($AM$9-$AL$9)/($AN$9-$AL$9),$AL$9+SQRT(AX157*($AN$9-$AL$9)*($AM$9-$AL$9)),$AN$9-SQRT((1-AX157)*($AN$9-$AL$9)*($AN$9-$AM$9))),$AM$9)</f>
        <v>1.04423942581235</v>
      </c>
      <c r="AP157" s="0" t="n">
        <f aca="false">IFERROR(IF(AY157&lt;($AM$10-$AL$10)/($AN$10-$AL$10),$AL$10+SQRT(AY157*($AN$10-$AL$10)*($AM$10-$AL$10)),$AN$10-SQRT((1-AY157)*($AN$10-$AL$10)*($AN$10-$AM$10))),$AM$10)</f>
        <v>0.73191590046257</v>
      </c>
      <c r="AQ157" s="0" t="n">
        <f aca="false">IFERROR(IF(AZ157&lt;($AM$11-$AL$11)/($AN$11-$AL$11),$AL$11+SQRT(AZ157*($AN$11-$AL$11)*($AM$11-$AL$11)),$AN$11-SQRT((1-AZ157)*($AN$11-$AL$11)*($AN$11-$AM$11))),$AM$11)</f>
        <v>0.718793668914871</v>
      </c>
      <c r="AR157" s="0" t="n">
        <f aca="false">SUMPRODUCT((B24:B31&lt;=$B$6)*(C24:C31*AM157+D24:D31*AO157*$B$8*AQ157)/(1+AL157/100)^B24:B31)+C32*AM157*AP157/(1+AL157/100)^$B$6</f>
        <v>7590401.11089298</v>
      </c>
      <c r="AS157" s="0" t="n">
        <f aca="false">SUMPRODUCT((K24:K26&lt;=$B$6)*(L24:L26*AN157+M24:M26*AO157*$B$8*AQ157)/(1+AL157/100)^K24:K26)+L27*AN157*AP157/(1+AL157/100)^$B$6</f>
        <v>8629469.46512243</v>
      </c>
      <c r="AT157" s="0" t="n">
        <f aca="false">AS157-AR157</f>
        <v>1039068.35422945</v>
      </c>
      <c r="AU157" s="0" t="n">
        <f aca="true">RAND()</f>
        <v>0.67326930349606</v>
      </c>
      <c r="AV157" s="0" t="n">
        <f aca="true">RAND()</f>
        <v>0.205028939993788</v>
      </c>
      <c r="AW157" s="0" t="n">
        <f aca="true">RAND()</f>
        <v>0.59740284762656</v>
      </c>
      <c r="AX157" s="0" t="n">
        <f aca="true">RAND()</f>
        <v>0.391014483218991</v>
      </c>
      <c r="AY157" s="0" t="n">
        <f aca="true">RAND()</f>
        <v>0.215139939549459</v>
      </c>
      <c r="AZ157" s="0" t="n">
        <f aca="true">RAND()</f>
        <v>0.677236732072004</v>
      </c>
    </row>
    <row r="158" customFormat="false" ht="17.35" hidden="false" customHeight="false" outlineLevel="0" collapsed="false">
      <c r="A158" s="4" t="s">
        <v>203</v>
      </c>
      <c r="AK158" s="0" t="n">
        <v>145</v>
      </c>
      <c r="AL158" s="17" t="n">
        <f aca="false">IFERROR(IF(AU158&lt;($AM$6-$AL$6)/($AN$6-$AL$6),$AL$6+SQRT(AU158*($AN$6-$AL$6)*($AM$6-$AL$6)),$AN$6-SQRT((1-AU158)*($AN$6-$AL$6)*($AN$6-$AM$6))),$AM$6)</f>
        <v>2.88003606143856</v>
      </c>
      <c r="AM158" s="17" t="n">
        <f aca="false">IFERROR(IF(AV158&lt;($AM$7-$AL$7)/($AN$7-$AL$7),$AL$7+SQRT(AV158*($AN$7-$AL$7)*($AM$7-$AL$7)),$AN$7-SQRT((1-AV158)*($AN$7-$AL$7)*($AN$7-$AM$7))),$AM$7)</f>
        <v>1.10120645877821</v>
      </c>
      <c r="AN158" s="17" t="n">
        <f aca="false">IFERROR(IF(AW158&lt;($AM$8-$AL$8)/($AN$8-$AL$8),$AL$8+SQRT(AW158*($AN$8-$AL$8)*($AM$8-$AL$8)),$AN$8-SQRT((1-AW158)*($AN$8-$AL$8)*($AN$8-$AM$8))),$AM$8)</f>
        <v>1.1842555767287</v>
      </c>
      <c r="AO158" s="17" t="n">
        <f aca="false">IFERROR(IF(AX158&lt;($AM$9-$AL$9)/($AN$9-$AL$9),$AL$9+SQRT(AX158*($AN$9-$AL$9)*($AM$9-$AL$9)),$AN$9-SQRT((1-AX158)*($AN$9-$AL$9)*($AN$9-$AM$9))),$AM$9)</f>
        <v>1.03886196086211</v>
      </c>
      <c r="AP158" s="17" t="n">
        <f aca="false">IFERROR(IF(AY158&lt;($AM$10-$AL$10)/($AN$10-$AL$10),$AL$10+SQRT(AY158*($AN$10-$AL$10)*($AM$10-$AL$10)),$AN$10-SQRT((1-AY158)*($AN$10-$AL$10)*($AN$10-$AM$10))),$AM$10)</f>
        <v>0.791717973429596</v>
      </c>
      <c r="AQ158" s="17" t="n">
        <f aca="false">IFERROR(IF(AZ158&lt;($AM$11-$AL$11)/($AN$11-$AL$11),$AL$11+SQRT(AZ158*($AN$11-$AL$11)*($AM$11-$AL$11)),$AN$11-SQRT((1-AZ158)*($AN$11-$AL$11)*($AN$11-$AM$11))),$AM$11)</f>
        <v>0.575478841971495</v>
      </c>
      <c r="AR158" s="17" t="n">
        <f aca="false">SUMPRODUCT((B24:B31&lt;=$B$6)*(C24:C31*AM158+D24:D31*AO158*$B$8*AQ158)/(1+AL158/100)^B24:B31)+C32*AM158*AP158/(1+AL158/100)^$B$6</f>
        <v>9639163.1873527</v>
      </c>
      <c r="AS158" s="17" t="n">
        <f aca="false">SUMPRODUCT((K24:K26&lt;=$B$6)*(L24:L26*AN158+M24:M26*AO158*$B$8*AQ158)/(1+AL158/100)^K24:K26)+L27*AN158*AP158/(1+AL158/100)^$B$6</f>
        <v>9638128.1809628</v>
      </c>
      <c r="AT158" s="17" t="n">
        <f aca="false">AS158-AR158</f>
        <v>-1035.00638990477</v>
      </c>
      <c r="AU158" s="17" t="n">
        <f aca="true">RAND()</f>
        <v>0.15489269388646</v>
      </c>
      <c r="AV158" s="17" t="n">
        <f aca="true">RAND()</f>
        <v>0.803204285250482</v>
      </c>
      <c r="AW158" s="17" t="n">
        <f aca="true">RAND()</f>
        <v>0.961579296077546</v>
      </c>
      <c r="AX158" s="17" t="n">
        <f aca="true">RAND()</f>
        <v>0.384142446481448</v>
      </c>
      <c r="AY158" s="17" t="n">
        <f aca="true">RAND()</f>
        <v>0.340397504087481</v>
      </c>
      <c r="AZ158" s="17" t="n">
        <f aca="true">RAND()</f>
        <v>0.309749356628392</v>
      </c>
    </row>
    <row r="159" customFormat="false" ht="15" hidden="false" customHeight="false" outlineLevel="0" collapsed="false">
      <c r="A159" s="9" t="s">
        <v>204</v>
      </c>
      <c r="B159" s="37" t="n">
        <v>2</v>
      </c>
      <c r="C159" s="37" t="n">
        <v>3</v>
      </c>
      <c r="D159" s="37" t="n">
        <v>4</v>
      </c>
      <c r="E159" s="37" t="n">
        <v>5</v>
      </c>
      <c r="F159" s="37" t="n">
        <v>6</v>
      </c>
      <c r="G159" s="37" t="n">
        <v>7</v>
      </c>
      <c r="H159" s="37" t="n">
        <v>8</v>
      </c>
      <c r="AK159" s="0" t="n">
        <v>146</v>
      </c>
      <c r="AL159" s="17" t="n">
        <f aca="false">IFERROR(IF(AU159&lt;($AM$6-$AL$6)/($AN$6-$AL$6),$AL$6+SQRT(AU159*($AN$6-$AL$6)*($AM$6-$AL$6)),$AN$6-SQRT((1-AU159)*($AN$6-$AL$6)*($AN$6-$AM$6))),$AM$6)</f>
        <v>2.7042495443555</v>
      </c>
      <c r="AM159" s="17" t="n">
        <f aca="false">IFERROR(IF(AV159&lt;($AM$7-$AL$7)/($AN$7-$AL$7),$AL$7+SQRT(AV159*($AN$7-$AL$7)*($AM$7-$AL$7)),$AN$7-SQRT((1-AV159)*($AN$7-$AL$7)*($AN$7-$AM$7))),$AM$7)</f>
        <v>0.946873259307604</v>
      </c>
      <c r="AN159" s="17" t="n">
        <f aca="false">IFERROR(IF(AW159&lt;($AM$8-$AL$8)/($AN$8-$AL$8),$AL$8+SQRT(AW159*($AN$8-$AL$8)*($AM$8-$AL$8)),$AN$8-SQRT((1-AW159)*($AN$8-$AL$8)*($AN$8-$AM$8))),$AM$8)</f>
        <v>0.994736692012647</v>
      </c>
      <c r="AO159" s="17" t="n">
        <f aca="false">IFERROR(IF(AX159&lt;($AM$9-$AL$9)/($AN$9-$AL$9),$AL$9+SQRT(AX159*($AN$9-$AL$9)*($AM$9-$AL$9)),$AN$9-SQRT((1-AX159)*($AN$9-$AL$9)*($AN$9-$AM$9))),$AM$9)</f>
        <v>1.44276005388803</v>
      </c>
      <c r="AP159" s="17" t="n">
        <f aca="false">IFERROR(IF(AY159&lt;($AM$10-$AL$10)/($AN$10-$AL$10),$AL$10+SQRT(AY159*($AN$10-$AL$10)*($AM$10-$AL$10)),$AN$10-SQRT((1-AY159)*($AN$10-$AL$10)*($AN$10-$AM$10))),$AM$10)</f>
        <v>0.578009699406673</v>
      </c>
      <c r="AQ159" s="17" t="n">
        <f aca="false">IFERROR(IF(AZ159&lt;($AM$11-$AL$11)/($AN$11-$AL$11),$AL$11+SQRT(AZ159*($AN$11-$AL$11)*($AM$11-$AL$11)),$AN$11-SQRT((1-AZ159)*($AN$11-$AL$11)*($AN$11-$AM$11))),$AM$11)</f>
        <v>0.860583886761664</v>
      </c>
      <c r="AR159" s="17" t="n">
        <f aca="false">SUMPRODUCT((B24:B31&lt;=$B$6)*(C24:C31*AM159+D24:D31*AO159*$B$8*AQ159)/(1+AL159/100)^B24:B31)+C32*AM159*AP159/(1+AL159/100)^$B$6</f>
        <v>8641636.20882162</v>
      </c>
      <c r="AS159" s="17" t="n">
        <f aca="false">SUMPRODUCT((K24:K26&lt;=$B$6)*(L24:L26*AN159+M24:M26*AO159*$B$8*AQ159)/(1+AL159/100)^K24:K26)+L27*AN159*AP159/(1+AL159/100)^$B$6</f>
        <v>8369710.75725338</v>
      </c>
      <c r="AT159" s="17" t="n">
        <f aca="false">AS159-AR159</f>
        <v>-271925.451568246</v>
      </c>
      <c r="AU159" s="17" t="n">
        <f aca="true">RAND()</f>
        <v>0.0991934841449851</v>
      </c>
      <c r="AV159" s="17" t="n">
        <f aca="true">RAND()</f>
        <v>0.239686158884874</v>
      </c>
      <c r="AW159" s="17" t="n">
        <f aca="true">RAND()</f>
        <v>0.421359769066982</v>
      </c>
      <c r="AX159" s="17" t="n">
        <f aca="true">RAND()</f>
        <v>0.792989094971417</v>
      </c>
      <c r="AY159" s="17" t="n">
        <f aca="true">RAND()</f>
        <v>0.024342052806078</v>
      </c>
      <c r="AZ159" s="17" t="n">
        <f aca="true">RAND()</f>
        <v>0.920665907630676</v>
      </c>
    </row>
    <row r="160" customFormat="false" ht="15" hidden="false" customHeight="false" outlineLevel="0" collapsed="false">
      <c r="A160" s="33" t="n">
        <v>0</v>
      </c>
      <c r="B160" s="19" t="n">
        <f aca="false">(SUMPRODUCT((K24:K26&lt;=$B$6)*(L24:L26*$B$12+M24:M26*$B$10*$B$8*$B$9)/(1+2/100)^K24:K26)+L27*$B$12*0/(1+2/100)^$B$6)-(SUMPRODUCT((B24:B31&lt;=$B$6)*(C24:C31*$B$11+D24:D31*$B$10*$B$8*$B$9)/(1+2/100)^B24:B31)+C32*$B$11*0/(1+2/100)^$B$6)</f>
        <v>-530948.421549054</v>
      </c>
      <c r="C160" s="19" t="n">
        <f aca="false">(SUMPRODUCT((K24:K26&lt;=$B$6)*(L24:L26*$B$12+M24:M26*$B$10*$B$8*$B$9)/(1+3/100)^K24:K26)+L27*$B$12*0/(1+3/100)^$B$6)-(SUMPRODUCT((B24:B31&lt;=$B$6)*(C24:C31*$B$11+D24:D31*$B$10*$B$8*$B$9)/(1+3/100)^B24:B31)+C32*$B$11*0/(1+3/100)^$B$6)</f>
        <v>-32882.4494712204</v>
      </c>
      <c r="D160" s="19" t="n">
        <f aca="false">(SUMPRODUCT((K24:K26&lt;=$B$6)*(L24:L26*$B$12+M24:M26*$B$10*$B$8*$B$9)/(1+4/100)^K24:K26)+L27*$B$12*0/(1+4/100)^$B$6)-(SUMPRODUCT((B24:B31&lt;=$B$6)*(C24:C31*$B$11+D24:D31*$B$10*$B$8*$B$9)/(1+4/100)^B24:B31)+C32*$B$11*0/(1+4/100)^$B$6)</f>
        <v>381388.962435024</v>
      </c>
      <c r="E160" s="19" t="n">
        <f aca="false">(SUMPRODUCT((K24:K26&lt;=$B$6)*(L24:L26*$B$12+M24:M26*$B$10*$B$8*$B$9)/(1+5/100)^K24:K26)+L27*$B$12*0/(1+5/100)^$B$6)-(SUMPRODUCT((B24:B31&lt;=$B$6)*(C24:C31*$B$11+D24:D31*$B$10*$B$8*$B$9)/(1+5/100)^B24:B31)+C32*$B$11*0/(1+5/100)^$B$6)</f>
        <v>727603.869238421</v>
      </c>
      <c r="F160" s="19" t="n">
        <f aca="false">(SUMPRODUCT((K24:K26&lt;=$B$6)*(L24:L26*$B$12+M24:M26*$B$10*$B$8*$B$9)/(1+6/100)^K24:K26)+L27*$B$12*0/(1+6/100)^$B$6)-(SUMPRODUCT((B24:B31&lt;=$B$6)*(C24:C31*$B$11+D24:D31*$B$10*$B$8*$B$9)/(1+6/100)^B24:B31)+C32*$B$11*0/(1+6/100)^$B$6)</f>
        <v>1018315.24611298</v>
      </c>
      <c r="G160" s="19" t="n">
        <f aca="false">(SUMPRODUCT((K24:K26&lt;=$B$6)*(L24:L26*$B$12+M24:M26*$B$10*$B$8*$B$9)/(1+7/100)^K24:K26)+L27*$B$12*0/(1+7/100)^$B$6)-(SUMPRODUCT((B24:B31&lt;=$B$6)*(C24:C31*$B$11+D24:D31*$B$10*$B$8*$B$9)/(1+7/100)^B24:B31)+C32*$B$11*0/(1+7/100)^$B$6)</f>
        <v>1263574.82461917</v>
      </c>
      <c r="H160" s="19" t="n">
        <f aca="false">(SUMPRODUCT((K24:K26&lt;=$B$6)*(L24:L26*$B$12+M24:M26*$B$10*$B$8*$B$9)/(1+8/100)^K24:K26)+L27*$B$12*0/(1+8/100)^$B$6)-(SUMPRODUCT((B24:B31&lt;=$B$6)*(C24:C31*$B$11+D24:D31*$B$10*$B$8*$B$9)/(1+8/100)^B24:B31)+C32*$B$11*0/(1+8/100)^$B$6)</f>
        <v>1471462.46371274</v>
      </c>
      <c r="AK160" s="0" t="n">
        <v>147</v>
      </c>
      <c r="AL160" s="17" t="n">
        <f aca="false">IFERROR(IF(AU160&lt;($AM$6-$AL$6)/($AN$6-$AL$6),$AL$6+SQRT(AU160*($AN$6-$AL$6)*($AM$6-$AL$6)),$AN$6-SQRT((1-AU160)*($AN$6-$AL$6)*($AN$6-$AM$6))),$AM$6)</f>
        <v>4.04045990675695</v>
      </c>
      <c r="AM160" s="17" t="n">
        <f aca="false">IFERROR(IF(AV160&lt;($AM$7-$AL$7)/($AN$7-$AL$7),$AL$7+SQRT(AV160*($AN$7-$AL$7)*($AM$7-$AL$7)),$AN$7-SQRT((1-AV160)*($AN$7-$AL$7)*($AN$7-$AM$7))),$AM$7)</f>
        <v>1.07716241149319</v>
      </c>
      <c r="AN160" s="17" t="n">
        <f aca="false">IFERROR(IF(AW160&lt;($AM$8-$AL$8)/($AN$8-$AL$8),$AL$8+SQRT(AW160*($AN$8-$AL$8)*($AM$8-$AL$8)),$AN$8-SQRT((1-AW160)*($AN$8-$AL$8)*($AN$8-$AM$8))),$AM$8)</f>
        <v>0.951694318756984</v>
      </c>
      <c r="AO160" s="17" t="n">
        <f aca="false">IFERROR(IF(AX160&lt;($AM$9-$AL$9)/($AN$9-$AL$9),$AL$9+SQRT(AX160*($AN$9-$AL$9)*($AM$9-$AL$9)),$AN$9-SQRT((1-AX160)*($AN$9-$AL$9)*($AN$9-$AM$9))),$AM$9)</f>
        <v>0.585734449012764</v>
      </c>
      <c r="AP160" s="17" t="n">
        <f aca="false">IFERROR(IF(AY160&lt;($AM$10-$AL$10)/($AN$10-$AL$10),$AL$10+SQRT(AY160*($AN$10-$AL$10)*($AM$10-$AL$10)),$AN$10-SQRT((1-AY160)*($AN$10-$AL$10)*($AN$10-$AM$10))),$AM$10)</f>
        <v>0.993326149367636</v>
      </c>
      <c r="AQ160" s="17" t="n">
        <f aca="false">IFERROR(IF(AZ160&lt;($AM$11-$AL$11)/($AN$11-$AL$11),$AL$11+SQRT(AZ160*($AN$11-$AL$11)*($AM$11-$AL$11)),$AN$11-SQRT((1-AZ160)*($AN$11-$AL$11)*($AN$11-$AM$11))),$AM$11)</f>
        <v>0.6572538477846</v>
      </c>
      <c r="AR160" s="17" t="n">
        <f aca="false">SUMPRODUCT((B24:B31&lt;=$B$6)*(C24:C31*AM160+D24:D31*AO160*$B$8*AQ160)/(1+AL160/100)^B24:B31)+C32*AM160*AP160/(1+AL160/100)^$B$6</f>
        <v>8764877.6677443</v>
      </c>
      <c r="AS160" s="17" t="n">
        <f aca="false">SUMPRODUCT((K24:K26&lt;=$B$6)*(L24:L26*AN160+M24:M26*AO160*$B$8*AQ160)/(1+AL160/100)^K24:K26)+L27*AN160*AP160/(1+AL160/100)^$B$6</f>
        <v>7711107.69171066</v>
      </c>
      <c r="AT160" s="17" t="n">
        <f aca="false">AS160-AR160</f>
        <v>-1053769.97603364</v>
      </c>
      <c r="AU160" s="17" t="n">
        <f aca="true">RAND()</f>
        <v>0.562056121824346</v>
      </c>
      <c r="AV160" s="17" t="n">
        <f aca="true">RAND()</f>
        <v>0.734463715547992</v>
      </c>
      <c r="AW160" s="17" t="n">
        <f aca="true">RAND()</f>
        <v>0.255679626034951</v>
      </c>
      <c r="AX160" s="17" t="n">
        <f aca="true">RAND()</f>
        <v>0.00980052766336301</v>
      </c>
      <c r="AY160" s="17" t="n">
        <f aca="true">RAND()</f>
        <v>0.973482758599595</v>
      </c>
      <c r="AZ160" s="17" t="n">
        <f aca="true">RAND()</f>
        <v>0.520510510781787</v>
      </c>
    </row>
    <row r="161" customFormat="false" ht="15" hidden="false" customHeight="false" outlineLevel="0" collapsed="false">
      <c r="A161" s="33" t="n">
        <v>0.25</v>
      </c>
      <c r="B161" s="19" t="n">
        <f aca="false">(SUMPRODUCT((K24:K26&lt;=$B$6)*(L24:L26*$B$12+M24:M26*$B$10*$B$8*$B$9)/(1+2/100)^K24:K26)+L27*$B$12*0.25/(1+2/100)^$B$6)-(SUMPRODUCT((B24:B31&lt;=$B$6)*(C24:C31*$B$11+D24:D31*$B$10*$B$8*$B$9)/(1+2/100)^B24:B31)+C32*$B$11*0.25/(1+2/100)^$B$6)</f>
        <v>-781414.913637977</v>
      </c>
      <c r="C161" s="19" t="n">
        <f aca="false">(SUMPRODUCT((K24:K26&lt;=$B$6)*(L24:L26*$B$12+M24:M26*$B$10*$B$8*$B$9)/(1+3/100)^K24:K26)+L27*$B$12*0.25/(1+3/100)^$B$6)-(SUMPRODUCT((B24:B31&lt;=$B$6)*(C24:C31*$B$11+D24:D31*$B$10*$B$8*$B$9)/(1+3/100)^B24:B31)+C32*$B$11*0.25/(1+3/100)^$B$6)</f>
        <v>-219794.819789639</v>
      </c>
      <c r="D161" s="19" t="n">
        <f aca="false">(SUMPRODUCT((K24:K26&lt;=$B$6)*(L24:L26*$B$12+M24:M26*$B$10*$B$8*$B$9)/(1+4/100)^K24:K26)+L27*$B$12*0.25/(1+4/100)^$B$6)-(SUMPRODUCT((B24:B31&lt;=$B$6)*(C24:C31*$B$11+D24:D31*$B$10*$B$8*$B$9)/(1+4/100)^B24:B31)+C32*$B$11*0.25/(1+4/100)^$B$6)</f>
        <v>241509.289816311</v>
      </c>
      <c r="E161" s="19" t="n">
        <f aca="false">(SUMPRODUCT((K24:K26&lt;=$B$6)*(L24:L26*$B$12+M24:M26*$B$10*$B$8*$B$9)/(1+5/100)^K24:K26)+L27*$B$12*0.25/(1+5/100)^$B$6)-(SUMPRODUCT((B24:B31&lt;=$B$6)*(C24:C31*$B$11+D24:D31*$B$10*$B$8*$B$9)/(1+5/100)^B24:B31)+C32*$B$11*0.25/(1+5/100)^$B$6)</f>
        <v>622631.303087725</v>
      </c>
      <c r="F161" s="19" t="n">
        <f aca="false">(SUMPRODUCT((K24:K26&lt;=$B$6)*(L24:L26*$B$12+M24:M26*$B$10*$B$8*$B$9)/(1+6/100)^K24:K26)+L27*$B$12*0.25/(1+6/100)^$B$6)-(SUMPRODUCT((B24:B31&lt;=$B$6)*(C24:C31*$B$11+D24:D31*$B$10*$B$8*$B$9)/(1+6/100)^B24:B31)+C32*$B$11*0.25/(1+6/100)^$B$6)</f>
        <v>939324.024882481</v>
      </c>
      <c r="G161" s="19" t="n">
        <f aca="false">(SUMPRODUCT((K24:K26&lt;=$B$6)*(L24:L26*$B$12+M24:M26*$B$10*$B$8*$B$9)/(1+7/100)^K24:K26)+L27*$B$12*0.25/(1+7/100)^$B$6)-(SUMPRODUCT((B24:B31&lt;=$B$6)*(C24:C31*$B$11+D24:D31*$B$10*$B$8*$B$9)/(1+7/100)^B24:B31)+C32*$B$11*0.25/(1+7/100)^$B$6)</f>
        <v>1203975.48390707</v>
      </c>
      <c r="H161" s="19" t="n">
        <f aca="false">(SUMPRODUCT((K24:K26&lt;=$B$6)*(L24:L26*$B$12+M24:M26*$B$10*$B$8*$B$9)/(1+8/100)^K24:K26)+L27*$B$12*0.25/(1+8/100)^$B$6)-(SUMPRODUCT((B24:B31&lt;=$B$6)*(C24:C31*$B$11+D24:D31*$B$10*$B$8*$B$9)/(1+8/100)^B24:B31)+C32*$B$11*0.25/(1+8/100)^$B$6)</f>
        <v>1426376.42064517</v>
      </c>
      <c r="AK161" s="0" t="n">
        <v>148</v>
      </c>
      <c r="AL161" s="17" t="n">
        <f aca="false">IFERROR(IF(AU161&lt;($AM$6-$AL$6)/($AN$6-$AL$6),$AL$6+SQRT(AU161*($AN$6-$AL$6)*($AM$6-$AL$6)),$AN$6-SQRT((1-AU161)*($AN$6-$AL$6)*($AN$6-$AM$6))),$AM$6)</f>
        <v>3.12049880378259</v>
      </c>
      <c r="AM161" s="17" t="n">
        <f aca="false">IFERROR(IF(AV161&lt;($AM$7-$AL$7)/($AN$7-$AL$7),$AL$7+SQRT(AV161*($AN$7-$AL$7)*($AM$7-$AL$7)),$AN$7-SQRT((1-AV161)*($AN$7-$AL$7)*($AN$7-$AM$7))),$AM$7)</f>
        <v>1.1055224195197</v>
      </c>
      <c r="AN161" s="17" t="n">
        <f aca="false">IFERROR(IF(AW161&lt;($AM$8-$AL$8)/($AN$8-$AL$8),$AL$8+SQRT(AW161*($AN$8-$AL$8)*($AM$8-$AL$8)),$AN$8-SQRT((1-AW161)*($AN$8-$AL$8)*($AN$8-$AM$8))),$AM$8)</f>
        <v>0.830885449351488</v>
      </c>
      <c r="AO161" s="17" t="n">
        <f aca="false">IFERROR(IF(AX161&lt;($AM$9-$AL$9)/($AN$9-$AL$9),$AL$9+SQRT(AX161*($AN$9-$AL$9)*($AM$9-$AL$9)),$AN$9-SQRT((1-AX161)*($AN$9-$AL$9)*($AN$9-$AM$9))),$AM$9)</f>
        <v>1.14623788017786</v>
      </c>
      <c r="AP161" s="17" t="n">
        <f aca="false">IFERROR(IF(AY161&lt;($AM$10-$AL$10)/($AN$10-$AL$10),$AL$10+SQRT(AY161*($AN$10-$AL$10)*($AM$10-$AL$10)),$AN$10-SQRT((1-AY161)*($AN$10-$AL$10)*($AN$10-$AM$10))),$AM$10)</f>
        <v>0.950605126976374</v>
      </c>
      <c r="AQ161" s="17" t="n">
        <f aca="false">IFERROR(IF(AZ161&lt;($AM$11-$AL$11)/($AN$11-$AL$11),$AL$11+SQRT(AZ161*($AN$11-$AL$11)*($AM$11-$AL$11)),$AN$11-SQRT((1-AZ161)*($AN$11-$AL$11)*($AN$11-$AM$11))),$AM$11)</f>
        <v>0.342256656550747</v>
      </c>
      <c r="AR161" s="17" t="n">
        <f aca="false">SUMPRODUCT((B24:B31&lt;=$B$6)*(C24:C31*AM161+D24:D31*AO161*$B$8*AQ161)/(1+AL161/100)^B24:B31)+C32*AM161*AP161/(1+AL161/100)^$B$6</f>
        <v>9456075.4583907</v>
      </c>
      <c r="AS161" s="17" t="n">
        <f aca="false">SUMPRODUCT((K24:K26&lt;=$B$6)*(L24:L26*AN161+M24:M26*AO161*$B$8*AQ161)/(1+AL161/100)^K24:K26)+L27*AN161*AP161/(1+AL161/100)^$B$6</f>
        <v>6669332.48244429</v>
      </c>
      <c r="AT161" s="17" t="n">
        <f aca="false">AS161-AR161</f>
        <v>-2786742.97594642</v>
      </c>
      <c r="AU161" s="17" t="n">
        <f aca="true">RAND()</f>
        <v>0.247473523427385</v>
      </c>
      <c r="AV161" s="17" t="n">
        <f aca="true">RAND()</f>
        <v>0.814455366564966</v>
      </c>
      <c r="AW161" s="17" t="n">
        <f aca="true">RAND()</f>
        <v>0.0105990109071484</v>
      </c>
      <c r="AX161" s="17" t="n">
        <f aca="true">RAND()</f>
        <v>0.514060161837868</v>
      </c>
      <c r="AY161" s="17" t="n">
        <f aca="true">RAND()</f>
        <v>0.812179921829577</v>
      </c>
      <c r="AZ161" s="17" t="n">
        <f aca="true">RAND()</f>
        <v>0.00728826539937877</v>
      </c>
    </row>
    <row r="162" customFormat="false" ht="15" hidden="false" customHeight="false" outlineLevel="0" collapsed="false">
      <c r="A162" s="33" t="n">
        <v>0.5</v>
      </c>
      <c r="B162" s="19" t="n">
        <f aca="false">(SUMPRODUCT((K24:K26&lt;=$B$6)*(L24:L26*$B$12+M24:M26*$B$10*$B$8*$B$9)/(1+2/100)^K24:K26)+L27*$B$12*0.5/(1+2/100)^$B$6)-(SUMPRODUCT((B24:B31&lt;=$B$6)*(C24:C31*$B$11+D24:D31*$B$10*$B$8*$B$9)/(1+2/100)^B24:B31)+C32*$B$11*0.5/(1+2/100)^$B$6)</f>
        <v>-1031881.4057269</v>
      </c>
      <c r="C162" s="19" t="n">
        <f aca="false">(SUMPRODUCT((K24:K26&lt;=$B$6)*(L24:L26*$B$12+M24:M26*$B$10*$B$8*$B$9)/(1+3/100)^K24:K26)+L27*$B$12*0.5/(1+3/100)^$B$6)-(SUMPRODUCT((B24:B31&lt;=$B$6)*(C24:C31*$B$11+D24:D31*$B$10*$B$8*$B$9)/(1+3/100)^B24:B31)+C32*$B$11*0.5/(1+3/100)^$B$6)</f>
        <v>-406707.190108055</v>
      </c>
      <c r="D162" s="19" t="n">
        <f aca="false">(SUMPRODUCT((K24:K26&lt;=$B$6)*(L24:L26*$B$12+M24:M26*$B$10*$B$8*$B$9)/(1+4/100)^K24:K26)+L27*$B$12*0.5/(1+4/100)^$B$6)-(SUMPRODUCT((B24:B31&lt;=$B$6)*(C24:C31*$B$11+D24:D31*$B$10*$B$8*$B$9)/(1+4/100)^B24:B31)+C32*$B$11*0.5/(1+4/100)^$B$6)</f>
        <v>101629.617197599</v>
      </c>
      <c r="E162" s="19" t="n">
        <f aca="false">(SUMPRODUCT((K24:K26&lt;=$B$6)*(L24:L26*$B$12+M24:M26*$B$10*$B$8*$B$9)/(1+5/100)^K24:K26)+L27*$B$12*0.5/(1+5/100)^$B$6)-(SUMPRODUCT((B24:B31&lt;=$B$6)*(C24:C31*$B$11+D24:D31*$B$10*$B$8*$B$9)/(1+5/100)^B24:B31)+C32*$B$11*0.5/(1+5/100)^$B$6)</f>
        <v>517658.736937028</v>
      </c>
      <c r="F162" s="19" t="n">
        <f aca="false">(SUMPRODUCT((K24:K26&lt;=$B$6)*(L24:L26*$B$12+M24:M26*$B$10*$B$8*$B$9)/(1+6/100)^K24:K26)+L27*$B$12*0.5/(1+6/100)^$B$6)-(SUMPRODUCT((B24:B31&lt;=$B$6)*(C24:C31*$B$11+D24:D31*$B$10*$B$8*$B$9)/(1+6/100)^B24:B31)+C32*$B$11*0.5/(1+6/100)^$B$6)</f>
        <v>860332.803651982</v>
      </c>
      <c r="G162" s="19" t="n">
        <f aca="false">(SUMPRODUCT((K24:K26&lt;=$B$6)*(L24:L26*$B$12+M24:M26*$B$10*$B$8*$B$9)/(1+7/100)^K24:K26)+L27*$B$12*0.5/(1+7/100)^$B$6)-(SUMPRODUCT((B24:B31&lt;=$B$6)*(C24:C31*$B$11+D24:D31*$B$10*$B$8*$B$9)/(1+7/100)^B24:B31)+C32*$B$11*0.5/(1+7/100)^$B$6)</f>
        <v>1144376.14319498</v>
      </c>
      <c r="H162" s="19" t="n">
        <f aca="false">(SUMPRODUCT((K24:K26&lt;=$B$6)*(L24:L26*$B$12+M24:M26*$B$10*$B$8*$B$9)/(1+8/100)^K24:K26)+L27*$B$12*0.5/(1+8/100)^$B$6)-(SUMPRODUCT((B24:B31&lt;=$B$6)*(C24:C31*$B$11+D24:D31*$B$10*$B$8*$B$9)/(1+8/100)^B24:B31)+C32*$B$11*0.5/(1+8/100)^$B$6)</f>
        <v>1381290.37757759</v>
      </c>
      <c r="AK162" s="0" t="n">
        <v>149</v>
      </c>
      <c r="AL162" s="17" t="n">
        <f aca="false">IFERROR(IF(AU162&lt;($AM$6-$AL$6)/($AN$6-$AL$6),$AL$6+SQRT(AU162*($AN$6-$AL$6)*($AM$6-$AL$6)),$AN$6-SQRT((1-AU162)*($AN$6-$AL$6)*($AN$6-$AM$6))),$AM$6)</f>
        <v>5.02927304680661</v>
      </c>
      <c r="AM162" s="17" t="n">
        <f aca="false">IFERROR(IF(AV162&lt;($AM$7-$AL$7)/($AN$7-$AL$7),$AL$7+SQRT(AV162*($AN$7-$AL$7)*($AM$7-$AL$7)),$AN$7-SQRT((1-AV162)*($AN$7-$AL$7)*($AN$7-$AM$7))),$AM$7)</f>
        <v>1.0879298352149</v>
      </c>
      <c r="AN162" s="17" t="n">
        <f aca="false">IFERROR(IF(AW162&lt;($AM$8-$AL$8)/($AN$8-$AL$8),$AL$8+SQRT(AW162*($AN$8-$AL$8)*($AM$8-$AL$8)),$AN$8-SQRT((1-AW162)*($AN$8-$AL$8)*($AN$8-$AM$8))),$AM$8)</f>
        <v>1.15706315606626</v>
      </c>
      <c r="AO162" s="17" t="n">
        <f aca="false">IFERROR(IF(AX162&lt;($AM$9-$AL$9)/($AN$9-$AL$9),$AL$9+SQRT(AX162*($AN$9-$AL$9)*($AM$9-$AL$9)),$AN$9-SQRT((1-AX162)*($AN$9-$AL$9)*($AN$9-$AM$9))),$AM$9)</f>
        <v>1.57944327709634</v>
      </c>
      <c r="AP162" s="17" t="n">
        <f aca="false">IFERROR(IF(AY162&lt;($AM$10-$AL$10)/($AN$10-$AL$10),$AL$10+SQRT(AY162*($AN$10-$AL$10)*($AM$10-$AL$10)),$AN$10-SQRT((1-AY162)*($AN$10-$AL$10)*($AN$10-$AM$10))),$AM$10)</f>
        <v>0.872521263757874</v>
      </c>
      <c r="AQ162" s="17" t="n">
        <f aca="false">IFERROR(IF(AZ162&lt;($AM$11-$AL$11)/($AN$11-$AL$11),$AL$11+SQRT(AZ162*($AN$11-$AL$11)*($AM$11-$AL$11)),$AN$11-SQRT((1-AZ162)*($AN$11-$AL$11)*($AN$11-$AM$11))),$AM$11)</f>
        <v>0.835355358536335</v>
      </c>
      <c r="AR162" s="17" t="n">
        <f aca="false">SUMPRODUCT((B24:B31&lt;=$B$6)*(C24:C31*AM162+D24:D31*AO162*$B$8*AQ162)/(1+AL162/100)^B24:B31)+C32*AM162*AP162/(1+AL162/100)^$B$6</f>
        <v>8675089.77390856</v>
      </c>
      <c r="AS162" s="17" t="n">
        <f aca="false">SUMPRODUCT((K24:K26&lt;=$B$6)*(L24:L26*AN162+M24:M26*AO162*$B$8*AQ162)/(1+AL162/100)^K24:K26)+L27*AN162*AP162/(1+AL162/100)^$B$6</f>
        <v>9612690.58859519</v>
      </c>
      <c r="AT162" s="17" t="n">
        <f aca="false">AS162-AR162</f>
        <v>937600.81468663</v>
      </c>
      <c r="AU162" s="17" t="n">
        <f aca="true">RAND()</f>
        <v>0.805811763797855</v>
      </c>
      <c r="AV162" s="17" t="n">
        <f aca="true">RAND()</f>
        <v>0.76651788165804</v>
      </c>
      <c r="AW162" s="17" t="n">
        <f aca="true">RAND()</f>
        <v>0.923224382574545</v>
      </c>
      <c r="AX162" s="17" t="n">
        <f aca="true">RAND()</f>
        <v>0.882088028547021</v>
      </c>
      <c r="AY162" s="17" t="n">
        <f aca="true">RAND()</f>
        <v>0.555088367807054</v>
      </c>
      <c r="AZ162" s="17" t="n">
        <f aca="true">RAND()</f>
        <v>0.889355681784903</v>
      </c>
    </row>
    <row r="163" customFormat="false" ht="15" hidden="false" customHeight="false" outlineLevel="0" collapsed="false">
      <c r="A163" s="33" t="n">
        <v>0.75</v>
      </c>
      <c r="B163" s="19" t="n">
        <f aca="false">(SUMPRODUCT((K24:K26&lt;=$B$6)*(L24:L26*$B$12+M24:M26*$B$10*$B$8*$B$9)/(1+2/100)^K24:K26)+L27*$B$12*0.75/(1+2/100)^$B$6)-(SUMPRODUCT((B24:B31&lt;=$B$6)*(C24:C31*$B$11+D24:D31*$B$10*$B$8*$B$9)/(1+2/100)^B24:B31)+C32*$B$11*0.75/(1+2/100)^$B$6)</f>
        <v>-1282347.89781582</v>
      </c>
      <c r="C163" s="19" t="n">
        <f aca="false">(SUMPRODUCT((K24:K26&lt;=$B$6)*(L24:L26*$B$12+M24:M26*$B$10*$B$8*$B$9)/(1+3/100)^K24:K26)+L27*$B$12*0.75/(1+3/100)^$B$6)-(SUMPRODUCT((B24:B31&lt;=$B$6)*(C24:C31*$B$11+D24:D31*$B$10*$B$8*$B$9)/(1+3/100)^B24:B31)+C32*$B$11*0.75/(1+3/100)^$B$6)</f>
        <v>-593619.560426474</v>
      </c>
      <c r="D163" s="19" t="n">
        <f aca="false">(SUMPRODUCT((K24:K26&lt;=$B$6)*(L24:L26*$B$12+M24:M26*$B$10*$B$8*$B$9)/(1+4/100)^K24:K26)+L27*$B$12*0.75/(1+4/100)^$B$6)-(SUMPRODUCT((B24:B31&lt;=$B$6)*(C24:C31*$B$11+D24:D31*$B$10*$B$8*$B$9)/(1+4/100)^B24:B31)+C32*$B$11*0.75/(1+4/100)^$B$6)</f>
        <v>-38250.055421114</v>
      </c>
      <c r="E163" s="19" t="n">
        <f aca="false">(SUMPRODUCT((K24:K26&lt;=$B$6)*(L24:L26*$B$12+M24:M26*$B$10*$B$8*$B$9)/(1+5/100)^K24:K26)+L27*$B$12*0.75/(1+5/100)^$B$6)-(SUMPRODUCT((B24:B31&lt;=$B$6)*(C24:C31*$B$11+D24:D31*$B$10*$B$8*$B$9)/(1+5/100)^B24:B31)+C32*$B$11*0.75/(1+5/100)^$B$6)</f>
        <v>412686.170786332</v>
      </c>
      <c r="F163" s="19" t="n">
        <f aca="false">(SUMPRODUCT((K24:K26&lt;=$B$6)*(L24:L26*$B$12+M24:M26*$B$10*$B$8*$B$9)/(1+6/100)^K24:K26)+L27*$B$12*0.75/(1+6/100)^$B$6)-(SUMPRODUCT((B24:B31&lt;=$B$6)*(C24:C31*$B$11+D24:D31*$B$10*$B$8*$B$9)/(1+6/100)^B24:B31)+C32*$B$11*0.75/(1+6/100)^$B$6)</f>
        <v>781341.582421484</v>
      </c>
      <c r="G163" s="19" t="n">
        <f aca="false">(SUMPRODUCT((K24:K26&lt;=$B$6)*(L24:L26*$B$12+M24:M26*$B$10*$B$8*$B$9)/(1+7/100)^K24:K26)+L27*$B$12*0.75/(1+7/100)^$B$6)-(SUMPRODUCT((B24:B31&lt;=$B$6)*(C24:C31*$B$11+D24:D31*$B$10*$B$8*$B$9)/(1+7/100)^B24:B31)+C32*$B$11*0.75/(1+7/100)^$B$6)</f>
        <v>1084776.80248288</v>
      </c>
      <c r="H163" s="19" t="n">
        <f aca="false">(SUMPRODUCT((K24:K26&lt;=$B$6)*(L24:L26*$B$12+M24:M26*$B$10*$B$8*$B$9)/(1+8/100)^K24:K26)+L27*$B$12*0.75/(1+8/100)^$B$6)-(SUMPRODUCT((B24:B31&lt;=$B$6)*(C24:C31*$B$11+D24:D31*$B$10*$B$8*$B$9)/(1+8/100)^B24:B31)+C32*$B$11*0.75/(1+8/100)^$B$6)</f>
        <v>1336204.33451002</v>
      </c>
      <c r="AK163" s="0" t="n">
        <v>150</v>
      </c>
      <c r="AL163" s="17" t="n">
        <f aca="false">IFERROR(IF(AU163&lt;($AM$6-$AL$6)/($AN$6-$AL$6),$AL$6+SQRT(AU163*($AN$6-$AL$6)*($AM$6-$AL$6)),$AN$6-SQRT((1-AU163)*($AN$6-$AL$6)*($AN$6-$AM$6))),$AM$6)</f>
        <v>3.19130655640179</v>
      </c>
      <c r="AM163" s="17" t="n">
        <f aca="false">IFERROR(IF(AV163&lt;($AM$7-$AL$7)/($AN$7-$AL$7),$AL$7+SQRT(AV163*($AN$7-$AL$7)*($AM$7-$AL$7)),$AN$7-SQRT((1-AV163)*($AN$7-$AL$7)*($AN$7-$AM$7))),$AM$7)</f>
        <v>0.986419949553549</v>
      </c>
      <c r="AN163" s="17" t="n">
        <f aca="false">IFERROR(IF(AW163&lt;($AM$8-$AL$8)/($AN$8-$AL$8),$AL$8+SQRT(AW163*($AN$8-$AL$8)*($AM$8-$AL$8)),$AN$8-SQRT((1-AW163)*($AN$8-$AL$8)*($AN$8-$AM$8))),$AM$8)</f>
        <v>1.03862126826086</v>
      </c>
      <c r="AO163" s="17" t="n">
        <f aca="false">IFERROR(IF(AX163&lt;($AM$9-$AL$9)/($AN$9-$AL$9),$AL$9+SQRT(AX163*($AN$9-$AL$9)*($AM$9-$AL$9)),$AN$9-SQRT((1-AX163)*($AN$9-$AL$9)*($AN$9-$AM$9))),$AM$9)</f>
        <v>1.11605744002272</v>
      </c>
      <c r="AP163" s="17" t="n">
        <f aca="false">IFERROR(IF(AY163&lt;($AM$10-$AL$10)/($AN$10-$AL$10),$AL$10+SQRT(AY163*($AN$10-$AL$10)*($AM$10-$AL$10)),$AN$10-SQRT((1-AY163)*($AN$10-$AL$10)*($AN$10-$AM$10))),$AM$10)</f>
        <v>0.8420670496106</v>
      </c>
      <c r="AQ163" s="17" t="n">
        <f aca="false">IFERROR(IF(AZ163&lt;($AM$11-$AL$11)/($AN$11-$AL$11),$AL$11+SQRT(AZ163*($AN$11-$AL$11)*($AM$11-$AL$11)),$AN$11-SQRT((1-AZ163)*($AN$11-$AL$11)*($AN$11-$AM$11))),$AM$11)</f>
        <v>0.792948166274823</v>
      </c>
      <c r="AR163" s="17" t="n">
        <f aca="false">SUMPRODUCT((B24:B31&lt;=$B$6)*(C24:C31*AM163+D24:D31*AO163*$B$8*AQ163)/(1+AL163/100)^B24:B31)+C32*AM163*AP163/(1+AL163/100)^$B$6</f>
        <v>8578242.58716079</v>
      </c>
      <c r="AS163" s="17" t="n">
        <f aca="false">SUMPRODUCT((K24:K26&lt;=$B$6)*(L24:L26*AN163+M24:M26*AO163*$B$8*AQ163)/(1+AL163/100)^K24:K26)+L27*AN163*AP163/(1+AL163/100)^$B$6</f>
        <v>8483376.57536141</v>
      </c>
      <c r="AT163" s="17" t="n">
        <f aca="false">AS163-AR163</f>
        <v>-94866.0117993802</v>
      </c>
      <c r="AU163" s="17" t="n">
        <f aca="true">RAND()</f>
        <v>0.274692712634601</v>
      </c>
      <c r="AV163" s="17" t="n">
        <f aca="true">RAND()</f>
        <v>0.386137751017196</v>
      </c>
      <c r="AW163" s="17" t="n">
        <f aca="true">RAND()</f>
        <v>0.602835837940903</v>
      </c>
      <c r="AX163" s="17" t="n">
        <f aca="true">RAND()</f>
        <v>0.479097033773877</v>
      </c>
      <c r="AY163" s="17" t="n">
        <f aca="true">RAND()</f>
        <v>0.468039465717202</v>
      </c>
      <c r="AZ163" s="17" t="n">
        <f aca="true">RAND()</f>
        <v>0.825018523065476</v>
      </c>
    </row>
    <row r="164" customFormat="false" ht="15" hidden="false" customHeight="false" outlineLevel="0" collapsed="false">
      <c r="A164" s="33" t="n">
        <v>1</v>
      </c>
      <c r="B164" s="19" t="n">
        <f aca="false">(SUMPRODUCT((K24:K26&lt;=$B$6)*(L24:L26*$B$12+M24:M26*$B$10*$B$8*$B$9)/(1+2/100)^K24:K26)+L27*$B$12*1/(1+2/100)^$B$6)-(SUMPRODUCT((B24:B31&lt;=$B$6)*(C24:C31*$B$11+D24:D31*$B$10*$B$8*$B$9)/(1+2/100)^B24:B31)+C32*$B$11*1/(1+2/100)^$B$6)</f>
        <v>-1532814.38990474</v>
      </c>
      <c r="C164" s="19" t="n">
        <f aca="false">(SUMPRODUCT((K24:K26&lt;=$B$6)*(L24:L26*$B$12+M24:M26*$B$10*$B$8*$B$9)/(1+3/100)^K24:K26)+L27*$B$12*1/(1+3/100)^$B$6)-(SUMPRODUCT((B24:B31&lt;=$B$6)*(C24:C31*$B$11+D24:D31*$B$10*$B$8*$B$9)/(1+3/100)^B24:B31)+C32*$B$11*1/(1+3/100)^$B$6)</f>
        <v>-780531.930744892</v>
      </c>
      <c r="D164" s="19" t="n">
        <f aca="false">(SUMPRODUCT((K24:K26&lt;=$B$6)*(L24:L26*$B$12+M24:M26*$B$10*$B$8*$B$9)/(1+4/100)^K24:K26)+L27*$B$12*1/(1+4/100)^$B$6)-(SUMPRODUCT((B24:B31&lt;=$B$6)*(C24:C31*$B$11+D24:D31*$B$10*$B$8*$B$9)/(1+4/100)^B24:B31)+C32*$B$11*1/(1+4/100)^$B$6)</f>
        <v>-178129.728039826</v>
      </c>
      <c r="E164" s="19" t="n">
        <f aca="false">(SUMPRODUCT((K24:K26&lt;=$B$6)*(L24:L26*$B$12+M24:M26*$B$10*$B$8*$B$9)/(1+5/100)^K24:K26)+L27*$B$12*1/(1+5/100)^$B$6)-(SUMPRODUCT((B24:B31&lt;=$B$6)*(C24:C31*$B$11+D24:D31*$B$10*$B$8*$B$9)/(1+5/100)^B24:B31)+C32*$B$11*1/(1+5/100)^$B$6)</f>
        <v>307713.604635637</v>
      </c>
      <c r="F164" s="19" t="n">
        <f aca="false">(SUMPRODUCT((K24:K26&lt;=$B$6)*(L24:L26*$B$12+M24:M26*$B$10*$B$8*$B$9)/(1+6/100)^K24:K26)+L27*$B$12*1/(1+6/100)^$B$6)-(SUMPRODUCT((B24:B31&lt;=$B$6)*(C24:C31*$B$11+D24:D31*$B$10*$B$8*$B$9)/(1+6/100)^B24:B31)+C32*$B$11*1/(1+6/100)^$B$6)</f>
        <v>702350.361190988</v>
      </c>
      <c r="G164" s="19" t="n">
        <f aca="false">(SUMPRODUCT((K24:K26&lt;=$B$6)*(L24:L26*$B$12+M24:M26*$B$10*$B$8*$B$9)/(1+7/100)^K24:K26)+L27*$B$12*1/(1+7/100)^$B$6)-(SUMPRODUCT((B24:B31&lt;=$B$6)*(C24:C31*$B$11+D24:D31*$B$10*$B$8*$B$9)/(1+7/100)^B24:B31)+C32*$B$11*1/(1+7/100)^$B$6)</f>
        <v>1025177.46177078</v>
      </c>
      <c r="H164" s="19" t="n">
        <f aca="false">(SUMPRODUCT((K24:K26&lt;=$B$6)*(L24:L26*$B$12+M24:M26*$B$10*$B$8*$B$9)/(1+8/100)^K24:K26)+L27*$B$12*1/(1+8/100)^$B$6)-(SUMPRODUCT((B24:B31&lt;=$B$6)*(C24:C31*$B$11+D24:D31*$B$10*$B$8*$B$9)/(1+8/100)^B24:B31)+C32*$B$11*1/(1+8/100)^$B$6)</f>
        <v>1291118.29144244</v>
      </c>
      <c r="AK164" s="0" t="n">
        <v>151</v>
      </c>
      <c r="AL164" s="17" t="n">
        <f aca="false">IFERROR(IF(AU164&lt;($AM$6-$AL$6)/($AN$6-$AL$6),$AL$6+SQRT(AU164*($AN$6-$AL$6)*($AM$6-$AL$6)),$AN$6-SQRT((1-AU164)*($AN$6-$AL$6)*($AN$6-$AM$6))),$AM$6)</f>
        <v>3.66998797384886</v>
      </c>
      <c r="AM164" s="17" t="n">
        <f aca="false">IFERROR(IF(AV164&lt;($AM$7-$AL$7)/($AN$7-$AL$7),$AL$7+SQRT(AV164*($AN$7-$AL$7)*($AM$7-$AL$7)),$AN$7-SQRT((1-AV164)*($AN$7-$AL$7)*($AN$7-$AM$7))),$AM$7)</f>
        <v>0.963757273743361</v>
      </c>
      <c r="AN164" s="17" t="n">
        <f aca="false">IFERROR(IF(AW164&lt;($AM$8-$AL$8)/($AN$8-$AL$8),$AL$8+SQRT(AW164*($AN$8-$AL$8)*($AM$8-$AL$8)),$AN$8-SQRT((1-AW164)*($AN$8-$AL$8)*($AN$8-$AM$8))),$AM$8)</f>
        <v>1.07387644007776</v>
      </c>
      <c r="AO164" s="17" t="n">
        <f aca="false">IFERROR(IF(AX164&lt;($AM$9-$AL$9)/($AN$9-$AL$9),$AL$9+SQRT(AX164*($AN$9-$AL$9)*($AM$9-$AL$9)),$AN$9-SQRT((1-AX164)*($AN$9-$AL$9)*($AN$9-$AM$9))),$AM$9)</f>
        <v>1.23038434597695</v>
      </c>
      <c r="AP164" s="17" t="n">
        <f aca="false">IFERROR(IF(AY164&lt;($AM$10-$AL$10)/($AN$10-$AL$10),$AL$10+SQRT(AY164*($AN$10-$AL$10)*($AM$10-$AL$10)),$AN$10-SQRT((1-AY164)*($AN$10-$AL$10)*($AN$10-$AM$10))),$AM$10)</f>
        <v>0.930829654555849</v>
      </c>
      <c r="AQ164" s="17" t="n">
        <f aca="false">IFERROR(IF(AZ164&lt;($AM$11-$AL$11)/($AN$11-$AL$11),$AL$11+SQRT(AZ164*($AN$11-$AL$11)*($AM$11-$AL$11)),$AN$11-SQRT((1-AZ164)*($AN$11-$AL$11)*($AN$11-$AM$11))),$AM$11)</f>
        <v>0.449607745058443</v>
      </c>
      <c r="AR164" s="17" t="n">
        <f aca="false">SUMPRODUCT((B24:B31&lt;=$B$6)*(C24:C31*AM164+D24:D31*AO164*$B$8*AQ164)/(1+AL164/100)^B24:B31)+C32*AM164*AP164/(1+AL164/100)^$B$6</f>
        <v>8059170.66185366</v>
      </c>
      <c r="AS164" s="17" t="n">
        <f aca="false">SUMPRODUCT((K24:K26&lt;=$B$6)*(L24:L26*AN164+M24:M26*AO164*$B$8*AQ164)/(1+AL164/100)^K24:K26)+L27*AN164*AP164/(1+AL164/100)^$B$6</f>
        <v>8714038.60142921</v>
      </c>
      <c r="AT164" s="17" t="n">
        <f aca="false">AS164-AR164</f>
        <v>654867.939575545</v>
      </c>
      <c r="AU164" s="17" t="n">
        <f aca="true">RAND()</f>
        <v>0.445550995284438</v>
      </c>
      <c r="AV164" s="17" t="n">
        <f aca="true">RAND()</f>
        <v>0.297960496709533</v>
      </c>
      <c r="AW164" s="17" t="n">
        <f aca="true">RAND()</f>
        <v>0.724271036802823</v>
      </c>
      <c r="AX164" s="17" t="n">
        <f aca="true">RAND()</f>
        <v>0.605127830055111</v>
      </c>
      <c r="AY164" s="17" t="n">
        <f aca="true">RAND()</f>
        <v>0.74245676497885</v>
      </c>
      <c r="AZ164" s="17" t="n">
        <f aca="true">RAND()</f>
        <v>0.0913570505366207</v>
      </c>
    </row>
    <row r="165" customFormat="false" ht="15" hidden="false" customHeight="false" outlineLevel="0" collapsed="false">
      <c r="A165" s="5" t="s">
        <v>205</v>
      </c>
      <c r="AK165" s="0" t="n">
        <v>152</v>
      </c>
      <c r="AL165" s="17" t="n">
        <f aca="false">IFERROR(IF(AU165&lt;($AM$6-$AL$6)/($AN$6-$AL$6),$AL$6+SQRT(AU165*($AN$6-$AL$6)*($AM$6-$AL$6)),$AN$6-SQRT((1-AU165)*($AN$6-$AL$6)*($AN$6-$AM$6))),$AM$6)</f>
        <v>4.72032233867187</v>
      </c>
      <c r="AM165" s="17" t="n">
        <f aca="false">IFERROR(IF(AV165&lt;($AM$7-$AL$7)/($AN$7-$AL$7),$AL$7+SQRT(AV165*($AN$7-$AL$7)*($AM$7-$AL$7)),$AN$7-SQRT((1-AV165)*($AN$7-$AL$7)*($AN$7-$AM$7))),$AM$7)</f>
        <v>0.963809495029562</v>
      </c>
      <c r="AN165" s="17" t="n">
        <f aca="false">IFERROR(IF(AW165&lt;($AM$8-$AL$8)/($AN$8-$AL$8),$AL$8+SQRT(AW165*($AN$8-$AL$8)*($AM$8-$AL$8)),$AN$8-SQRT((1-AW165)*($AN$8-$AL$8)*($AN$8-$AM$8))),$AM$8)</f>
        <v>0.99177437202187</v>
      </c>
      <c r="AO165" s="17" t="n">
        <f aca="false">IFERROR(IF(AX165&lt;($AM$9-$AL$9)/($AN$9-$AL$9),$AL$9+SQRT(AX165*($AN$9-$AL$9)*($AM$9-$AL$9)),$AN$9-SQRT((1-AX165)*($AN$9-$AL$9)*($AN$9-$AM$9))),$AM$9)</f>
        <v>1.54529432593087</v>
      </c>
      <c r="AP165" s="17" t="n">
        <f aca="false">IFERROR(IF(AY165&lt;($AM$10-$AL$10)/($AN$10-$AL$10),$AL$10+SQRT(AY165*($AN$10-$AL$10)*($AM$10-$AL$10)),$AN$10-SQRT((1-AY165)*($AN$10-$AL$10)*($AN$10-$AM$10))),$AM$10)</f>
        <v>0.656540489716037</v>
      </c>
      <c r="AQ165" s="17" t="n">
        <f aca="false">IFERROR(IF(AZ165&lt;($AM$11-$AL$11)/($AN$11-$AL$11),$AL$11+SQRT(AZ165*($AN$11-$AL$11)*($AM$11-$AL$11)),$AN$11-SQRT((1-AZ165)*($AN$11-$AL$11)*($AN$11-$AM$11))),$AM$11)</f>
        <v>0.74344997229982</v>
      </c>
      <c r="AR165" s="17" t="n">
        <f aca="false">SUMPRODUCT((B24:B31&lt;=$B$6)*(C24:C31*AM165+D24:D31*AO165*$B$8*AQ165)/(1+AL165/100)^B24:B31)+C32*AM165*AP165/(1+AL165/100)^$B$6</f>
        <v>7809684.64882998</v>
      </c>
      <c r="AS165" s="17" t="n">
        <f aca="false">SUMPRODUCT((K24:K26&lt;=$B$6)*(L24:L26*AN165+M24:M26*AO165*$B$8*AQ165)/(1+AL165/100)^K24:K26)+L27*AN165*AP165/(1+AL165/100)^$B$6</f>
        <v>8337468.86349222</v>
      </c>
      <c r="AT165" s="17" t="n">
        <f aca="false">AS165-AR165</f>
        <v>527784.214662244</v>
      </c>
      <c r="AU165" s="17" t="n">
        <f aca="true">RAND()</f>
        <v>0.740153488022075</v>
      </c>
      <c r="AV165" s="17" t="n">
        <f aca="true">RAND()</f>
        <v>0.298150562909335</v>
      </c>
      <c r="AW165" s="17" t="n">
        <f aca="true">RAND()</f>
        <v>0.408637886270919</v>
      </c>
      <c r="AX165" s="17" t="n">
        <f aca="true">RAND()</f>
        <v>0.862161833312889</v>
      </c>
      <c r="AY165" s="17" t="n">
        <f aca="true">RAND()</f>
        <v>0.0980196996821464</v>
      </c>
      <c r="AZ165" s="17" t="n">
        <f aca="true">RAND()</f>
        <v>0.731355441987905</v>
      </c>
    </row>
    <row r="166" customFormat="false" ht="15" hidden="false" customHeight="false" outlineLevel="0" collapsed="false">
      <c r="AK166" s="0" t="n">
        <v>153</v>
      </c>
      <c r="AL166" s="0" t="n">
        <f aca="false">IFERROR(IF(AU166&lt;($AM$6-$AL$6)/($AN$6-$AL$6),$AL$6+SQRT(AU166*($AN$6-$AL$6)*($AM$6-$AL$6)),$AN$6-SQRT((1-AU166)*($AN$6-$AL$6)*($AN$6-$AM$6))),$AM$6)</f>
        <v>3.30916197292813</v>
      </c>
      <c r="AM166" s="0" t="n">
        <f aca="false">IFERROR(IF(AV166&lt;($AM$7-$AL$7)/($AN$7-$AL$7),$AL$7+SQRT(AV166*($AN$7-$AL$7)*($AM$7-$AL$7)),$AN$7-SQRT((1-AV166)*($AN$7-$AL$7)*($AN$7-$AM$7))),$AM$7)</f>
        <v>0.959830645299536</v>
      </c>
      <c r="AN166" s="0" t="n">
        <f aca="false">IFERROR(IF(AW166&lt;($AM$8-$AL$8)/($AN$8-$AL$8),$AL$8+SQRT(AW166*($AN$8-$AL$8)*($AM$8-$AL$8)),$AN$8-SQRT((1-AW166)*($AN$8-$AL$8)*($AN$8-$AM$8))),$AM$8)</f>
        <v>1.05383538557511</v>
      </c>
      <c r="AO166" s="0" t="n">
        <f aca="false">IFERROR(IF(AX166&lt;($AM$9-$AL$9)/($AN$9-$AL$9),$AL$9+SQRT(AX166*($AN$9-$AL$9)*($AM$9-$AL$9)),$AN$9-SQRT((1-AX166)*($AN$9-$AL$9)*($AN$9-$AM$9))),$AM$9)</f>
        <v>1.51046438255262</v>
      </c>
      <c r="AP166" s="0" t="n">
        <f aca="false">IFERROR(IF(AY166&lt;($AM$10-$AL$10)/($AN$10-$AL$10),$AL$10+SQRT(AY166*($AN$10-$AL$10)*($AM$10-$AL$10)),$AN$10-SQRT((1-AY166)*($AN$10-$AL$10)*($AN$10-$AM$10))),$AM$10)</f>
        <v>0.751842329824552</v>
      </c>
      <c r="AQ166" s="0" t="n">
        <f aca="false">IFERROR(IF(AZ166&lt;($AM$11-$AL$11)/($AN$11-$AL$11),$AL$11+SQRT(AZ166*($AN$11-$AL$11)*($AM$11-$AL$11)),$AN$11-SQRT((1-AZ166)*($AN$11-$AL$11)*($AN$11-$AM$11))),$AM$11)</f>
        <v>0.661820770406354</v>
      </c>
      <c r="AR166" s="0" t="n">
        <f aca="false">SUMPRODUCT((B24:B31&lt;=$B$6)*(C24:C31*AM166+D24:D31*AO166*$B$8*AQ166)/(1+AL166/100)^B24:B31)+C32*AM166*AP166/(1+AL166/100)^$B$6</f>
        <v>8340737.8896245</v>
      </c>
      <c r="AS166" s="0" t="n">
        <f aca="false">SUMPRODUCT((K24:K26&lt;=$B$6)*(L24:L26*AN166+M24:M26*AO166*$B$8*AQ166)/(1+AL166/100)^K24:K26)+L27*AN166*AP166/(1+AL166/100)^$B$6</f>
        <v>8706098.36501581</v>
      </c>
      <c r="AT166" s="0" t="n">
        <f aca="false">AS166-AR166</f>
        <v>365360.475391312</v>
      </c>
      <c r="AU166" s="0" t="n">
        <f aca="true">RAND()</f>
        <v>0.31888573289601</v>
      </c>
      <c r="AV166" s="0" t="n">
        <f aca="true">RAND()</f>
        <v>0.28384261307629</v>
      </c>
      <c r="AW166" s="0" t="n">
        <f aca="true">RAND()</f>
        <v>0.657950613755843</v>
      </c>
      <c r="AX166" s="0" t="n">
        <f aca="true">RAND()</f>
        <v>0.840236586166943</v>
      </c>
      <c r="AY166" s="0" t="n">
        <f aca="true">RAND()</f>
        <v>0.253698236365833</v>
      </c>
      <c r="AZ166" s="0" t="n">
        <f aca="true">RAND()</f>
        <v>0.533203300699789</v>
      </c>
    </row>
    <row r="167" customFormat="false" ht="15" hidden="false" customHeight="false" outlineLevel="0" collapsed="false">
      <c r="AK167" s="0" t="n">
        <v>154</v>
      </c>
      <c r="AL167" s="0" t="n">
        <f aca="false">IFERROR(IF(AU167&lt;($AM$6-$AL$6)/($AN$6-$AL$6),$AL$6+SQRT(AU167*($AN$6-$AL$6)*($AM$6-$AL$6)),$AN$6-SQRT((1-AU167)*($AN$6-$AL$6)*($AN$6-$AM$6))),$AM$6)</f>
        <v>2.5113813680137</v>
      </c>
      <c r="AM167" s="0" t="n">
        <f aca="false">IFERROR(IF(AV167&lt;($AM$7-$AL$7)/($AN$7-$AL$7),$AL$7+SQRT(AV167*($AN$7-$AL$7)*($AM$7-$AL$7)),$AN$7-SQRT((1-AV167)*($AN$7-$AL$7)*($AN$7-$AM$7))),$AM$7)</f>
        <v>0.904745635485176</v>
      </c>
      <c r="AN167" s="0" t="n">
        <f aca="false">IFERROR(IF(AW167&lt;($AM$8-$AL$8)/($AN$8-$AL$8),$AL$8+SQRT(AW167*($AN$8-$AL$8)*($AM$8-$AL$8)),$AN$8-SQRT((1-AW167)*($AN$8-$AL$8)*($AN$8-$AM$8))),$AM$8)</f>
        <v>1.0358146631378</v>
      </c>
      <c r="AO167" s="0" t="n">
        <f aca="false">IFERROR(IF(AX167&lt;($AM$9-$AL$9)/($AN$9-$AL$9),$AL$9+SQRT(AX167*($AN$9-$AL$9)*($AM$9-$AL$9)),$AN$9-SQRT((1-AX167)*($AN$9-$AL$9)*($AN$9-$AM$9))),$AM$9)</f>
        <v>1.42418504512658</v>
      </c>
      <c r="AP167" s="0" t="n">
        <f aca="false">IFERROR(IF(AY167&lt;($AM$10-$AL$10)/($AN$10-$AL$10),$AL$10+SQRT(AY167*($AN$10-$AL$10)*($AM$10-$AL$10)),$AN$10-SQRT((1-AY167)*($AN$10-$AL$10)*($AN$10-$AM$10))),$AM$10)</f>
        <v>0.839921289556746</v>
      </c>
      <c r="AQ167" s="0" t="n">
        <f aca="false">IFERROR(IF(AZ167&lt;($AM$11-$AL$11)/($AN$11-$AL$11),$AL$11+SQRT(AZ167*($AN$11-$AL$11)*($AM$11-$AL$11)),$AN$11-SQRT((1-AZ167)*($AN$11-$AL$11)*($AN$11-$AM$11))),$AM$11)</f>
        <v>0.558678321256628</v>
      </c>
      <c r="AR167" s="0" t="n">
        <f aca="false">SUMPRODUCT((B24:B31&lt;=$B$6)*(C24:C31*AM167+D24:D31*AO167*$B$8*AQ167)/(1+AL167/100)^B24:B31)+C32*AM167*AP167/(1+AL167/100)^$B$6</f>
        <v>8198067.34006657</v>
      </c>
      <c r="AS167" s="0" t="n">
        <f aca="false">SUMPRODUCT((K24:K26&lt;=$B$6)*(L24:L26*AN167+M24:M26*AO167*$B$8*AQ167)/(1+AL167/100)^K24:K26)+L27*AN167*AP167/(1+AL167/100)^$B$6</f>
        <v>8371968.44931808</v>
      </c>
      <c r="AT167" s="0" t="n">
        <f aca="false">AS167-AR167</f>
        <v>173901.10925151</v>
      </c>
      <c r="AU167" s="0" t="n">
        <f aca="true">RAND()</f>
        <v>0.0523021807103121</v>
      </c>
      <c r="AV167" s="0" t="n">
        <f aca="true">RAND()</f>
        <v>0.121907201702147</v>
      </c>
      <c r="AW167" s="0" t="n">
        <f aca="true">RAND()</f>
        <v>0.592219035317554</v>
      </c>
      <c r="AX167" s="0" t="n">
        <f aca="true">RAND()</f>
        <v>0.77895809182941</v>
      </c>
      <c r="AY167" s="0" t="n">
        <f aca="true">RAND()</f>
        <v>0.462185932375685</v>
      </c>
      <c r="AZ167" s="0" t="n">
        <f aca="true">RAND()</f>
        <v>0.273120301584275</v>
      </c>
    </row>
    <row r="168" customFormat="false" ht="15" hidden="false" customHeight="false" outlineLevel="0" collapsed="false">
      <c r="A168" s="9" t="s">
        <v>206</v>
      </c>
      <c r="AK168" s="0" t="n">
        <v>155</v>
      </c>
      <c r="AL168" s="17" t="n">
        <f aca="false">IFERROR(IF(AU168&lt;($AM$6-$AL$6)/($AN$6-$AL$6),$AL$6+SQRT(AU168*($AN$6-$AL$6)*($AM$6-$AL$6)),$AN$6-SQRT((1-AU168)*($AN$6-$AL$6)*($AN$6-$AM$6))),$AM$6)</f>
        <v>2.76232214571716</v>
      </c>
      <c r="AM168" s="17" t="n">
        <f aca="false">IFERROR(IF(AV168&lt;($AM$7-$AL$7)/($AN$7-$AL$7),$AL$7+SQRT(AV168*($AN$7-$AL$7)*($AM$7-$AL$7)),$AN$7-SQRT((1-AV168)*($AN$7-$AL$7)*($AN$7-$AM$7))),$AM$7)</f>
        <v>0.994385949305075</v>
      </c>
      <c r="AN168" s="17" t="n">
        <f aca="false">IFERROR(IF(AW168&lt;($AM$8-$AL$8)/($AN$8-$AL$8),$AL$8+SQRT(AW168*($AN$8-$AL$8)*($AM$8-$AL$8)),$AN$8-SQRT((1-AW168)*($AN$8-$AL$8)*($AN$8-$AM$8))),$AM$8)</f>
        <v>0.963926786200742</v>
      </c>
      <c r="AO168" s="17" t="n">
        <f aca="false">IFERROR(IF(AX168&lt;($AM$9-$AL$9)/($AN$9-$AL$9),$AL$9+SQRT(AX168*($AN$9-$AL$9)*($AM$9-$AL$9)),$AN$9-SQRT((1-AX168)*($AN$9-$AL$9)*($AN$9-$AM$9))),$AM$9)</f>
        <v>1.52644382553011</v>
      </c>
      <c r="AP168" s="17" t="n">
        <f aca="false">IFERROR(IF(AY168&lt;($AM$10-$AL$10)/($AN$10-$AL$10),$AL$10+SQRT(AY168*($AN$10-$AL$10)*($AM$10-$AL$10)),$AN$10-SQRT((1-AY168)*($AN$10-$AL$10)*($AN$10-$AM$10))),$AM$10)</f>
        <v>0.87852570858691</v>
      </c>
      <c r="AQ168" s="17" t="n">
        <f aca="false">IFERROR(IF(AZ168&lt;($AM$11-$AL$11)/($AN$11-$AL$11),$AL$11+SQRT(AZ168*($AN$11-$AL$11)*($AM$11-$AL$11)),$AN$11-SQRT((1-AZ168)*($AN$11-$AL$11)*($AN$11-$AM$11))),$AM$11)</f>
        <v>0.68103798556346</v>
      </c>
      <c r="AR168" s="17" t="n">
        <f aca="false">SUMPRODUCT((B24:B31&lt;=$B$6)*(C24:C31*AM168+D24:D31*AO168*$B$8*AQ168)/(1+AL168/100)^B24:B31)+C32*AM168*AP168/(1+AL168/100)^$B$6</f>
        <v>8917616.48989723</v>
      </c>
      <c r="AS168" s="17" t="n">
        <f aca="false">SUMPRODUCT((K24:K26&lt;=$B$6)*(L24:L26*AN168+M24:M26*AO168*$B$8*AQ168)/(1+AL168/100)^K24:K26)+L27*AN168*AP168/(1+AL168/100)^$B$6</f>
        <v>7823187.1576308</v>
      </c>
      <c r="AT168" s="17" t="n">
        <f aca="false">AS168-AR168</f>
        <v>-1094429.33226644</v>
      </c>
      <c r="AU168" s="17" t="n">
        <f aca="true">RAND()</f>
        <v>0.116227010770163</v>
      </c>
      <c r="AV168" s="17" t="n">
        <f aca="true">RAND()</f>
        <v>0.4198433031915</v>
      </c>
      <c r="AW168" s="17" t="n">
        <f aca="true">RAND()</f>
        <v>0.298577680378929</v>
      </c>
      <c r="AX168" s="17" t="n">
        <f aca="true">RAND()</f>
        <v>0.850496366414295</v>
      </c>
      <c r="AY168" s="17" t="n">
        <f aca="true">RAND()</f>
        <v>0.573126848244889</v>
      </c>
      <c r="AZ168" s="17" t="n">
        <f aca="true">RAND()</f>
        <v>0.584747891210548</v>
      </c>
    </row>
    <row r="169" customFormat="false" ht="15" hidden="false" customHeight="false" outlineLevel="0" collapsed="false">
      <c r="A169" s="6" t="s">
        <v>207</v>
      </c>
      <c r="B169" s="6" t="s">
        <v>80</v>
      </c>
      <c r="C169" s="6" t="s">
        <v>208</v>
      </c>
      <c r="D169" s="6" t="s">
        <v>75</v>
      </c>
      <c r="E169" s="6" t="s">
        <v>179</v>
      </c>
      <c r="F169" s="6" t="s">
        <v>209</v>
      </c>
      <c r="AK169" s="0" t="n">
        <v>156</v>
      </c>
      <c r="AL169" s="17" t="n">
        <f aca="false">IFERROR(IF(AU169&lt;($AM$6-$AL$6)/($AN$6-$AL$6),$AL$6+SQRT(AU169*($AN$6-$AL$6)*($AM$6-$AL$6)),$AN$6-SQRT((1-AU169)*($AN$6-$AL$6)*($AN$6-$AM$6))),$AM$6)</f>
        <v>4.12265501169718</v>
      </c>
      <c r="AM169" s="17" t="n">
        <f aca="false">IFERROR(IF(AV169&lt;($AM$7-$AL$7)/($AN$7-$AL$7),$AL$7+SQRT(AV169*($AN$7-$AL$7)*($AM$7-$AL$7)),$AN$7-SQRT((1-AV169)*($AN$7-$AL$7)*($AN$7-$AM$7))),$AM$7)</f>
        <v>1.100690125334</v>
      </c>
      <c r="AN169" s="17" t="n">
        <f aca="false">IFERROR(IF(AW169&lt;($AM$8-$AL$8)/($AN$8-$AL$8),$AL$8+SQRT(AW169*($AN$8-$AL$8)*($AM$8-$AL$8)),$AN$8-SQRT((1-AW169)*($AN$8-$AL$8)*($AN$8-$AM$8))),$AM$8)</f>
        <v>1.08144440051135</v>
      </c>
      <c r="AO169" s="17" t="n">
        <f aca="false">IFERROR(IF(AX169&lt;($AM$9-$AL$9)/($AN$9-$AL$9),$AL$9+SQRT(AX169*($AN$9-$AL$9)*($AM$9-$AL$9)),$AN$9-SQRT((1-AX169)*($AN$9-$AL$9)*($AN$9-$AM$9))),$AM$9)</f>
        <v>1.2093911559543</v>
      </c>
      <c r="AP169" s="17" t="n">
        <f aca="false">IFERROR(IF(AY169&lt;($AM$10-$AL$10)/($AN$10-$AL$10),$AL$10+SQRT(AY169*($AN$10-$AL$10)*($AM$10-$AL$10)),$AN$10-SQRT((1-AY169)*($AN$10-$AL$10)*($AN$10-$AM$10))),$AM$10)</f>
        <v>0.936934099629102</v>
      </c>
      <c r="AQ169" s="17" t="n">
        <f aca="false">IFERROR(IF(AZ169&lt;($AM$11-$AL$11)/($AN$11-$AL$11),$AL$11+SQRT(AZ169*($AN$11-$AL$11)*($AM$11-$AL$11)),$AN$11-SQRT((1-AZ169)*($AN$11-$AL$11)*($AN$11-$AM$11))),$AM$11)</f>
        <v>0.887202141150142</v>
      </c>
      <c r="AR169" s="17" t="n">
        <f aca="false">SUMPRODUCT((B24:B31&lt;=$B$6)*(C24:C31*AM169+D24:D31*AO169*$B$8*AQ169)/(1+AL169/100)^B24:B31)+C32*AM169*AP169/(1+AL169/100)^$B$6</f>
        <v>9105633.02455518</v>
      </c>
      <c r="AS169" s="17" t="n">
        <f aca="false">SUMPRODUCT((K24:K26&lt;=$B$6)*(L24:L26*AN169+M24:M26*AO169*$B$8*AQ169)/(1+AL169/100)^K24:K26)+L27*AN169*AP169/(1+AL169/100)^$B$6</f>
        <v>8867703.62404348</v>
      </c>
      <c r="AT169" s="17" t="n">
        <f aca="false">AS169-AR169</f>
        <v>-237929.400511701</v>
      </c>
      <c r="AU169" s="17" t="n">
        <f aca="true">RAND()</f>
        <v>0.586044290914433</v>
      </c>
      <c r="AV169" s="17" t="n">
        <f aca="true">RAND()</f>
        <v>0.801836100686442</v>
      </c>
      <c r="AW169" s="17" t="n">
        <f aca="true">RAND()</f>
        <v>0.747457865609075</v>
      </c>
      <c r="AX169" s="17" t="n">
        <f aca="true">RAND()</f>
        <v>0.583291770477819</v>
      </c>
      <c r="AY169" s="17" t="n">
        <f aca="true">RAND()</f>
        <v>0.763645629674775</v>
      </c>
      <c r="AZ169" s="17" t="n">
        <f aca="true">RAND()</f>
        <v>0.948067930770969</v>
      </c>
    </row>
    <row r="170" customFormat="false" ht="15" hidden="false" customHeight="false" outlineLevel="0" collapsed="false">
      <c r="A170" s="0" t="s">
        <v>106</v>
      </c>
      <c r="B170" s="14" t="n">
        <f aca="false">B39</f>
        <v>5306576.53</v>
      </c>
      <c r="C170" s="14" t="n">
        <f aca="false">B40</f>
        <v>2033261.34056966</v>
      </c>
      <c r="D170" s="14" t="n">
        <f aca="false">B41</f>
        <v>1274870.38217857</v>
      </c>
      <c r="E170" s="14" t="n">
        <f aca="false">B42</f>
        <v>313136.083848027</v>
      </c>
      <c r="F170" s="14" t="n">
        <f aca="false">B43</f>
        <v>-118577.911707642</v>
      </c>
      <c r="AK170" s="0" t="n">
        <v>157</v>
      </c>
      <c r="AL170" s="17" t="n">
        <f aca="false">IFERROR(IF(AU170&lt;($AM$6-$AL$6)/($AN$6-$AL$6),$AL$6+SQRT(AU170*($AN$6-$AL$6)*($AM$6-$AL$6)),$AN$6-SQRT((1-AU170)*($AN$6-$AL$6)*($AN$6-$AM$6))),$AM$6)</f>
        <v>2.8417391466438</v>
      </c>
      <c r="AM170" s="17" t="n">
        <f aca="false">IFERROR(IF(AV170&lt;($AM$7-$AL$7)/($AN$7-$AL$7),$AL$7+SQRT(AV170*($AN$7-$AL$7)*($AM$7-$AL$7)),$AN$7-SQRT((1-AV170)*($AN$7-$AL$7)*($AN$7-$AM$7))),$AM$7)</f>
        <v>0.997790049987897</v>
      </c>
      <c r="AN170" s="17" t="n">
        <f aca="false">IFERROR(IF(AW170&lt;($AM$8-$AL$8)/($AN$8-$AL$8),$AL$8+SQRT(AW170*($AN$8-$AL$8)*($AM$8-$AL$8)),$AN$8-SQRT((1-AW170)*($AN$8-$AL$8)*($AN$8-$AM$8))),$AM$8)</f>
        <v>1.04255279469108</v>
      </c>
      <c r="AO170" s="17" t="n">
        <f aca="false">IFERROR(IF(AX170&lt;($AM$9-$AL$9)/($AN$9-$AL$9),$AL$9+SQRT(AX170*($AN$9-$AL$9)*($AM$9-$AL$9)),$AN$9-SQRT((1-AX170)*($AN$9-$AL$9)*($AN$9-$AM$9))),$AM$9)</f>
        <v>1.3324730128438</v>
      </c>
      <c r="AP170" s="17" t="n">
        <f aca="false">IFERROR(IF(AY170&lt;($AM$10-$AL$10)/($AN$10-$AL$10),$AL$10+SQRT(AY170*($AN$10-$AL$10)*($AM$10-$AL$10)),$AN$10-SQRT((1-AY170)*($AN$10-$AL$10)*($AN$10-$AM$10))),$AM$10)</f>
        <v>0.863333213303261</v>
      </c>
      <c r="AQ170" s="17" t="n">
        <f aca="false">IFERROR(IF(AZ170&lt;($AM$11-$AL$11)/($AN$11-$AL$11),$AL$11+SQRT(AZ170*($AN$11-$AL$11)*($AM$11-$AL$11)),$AN$11-SQRT((1-AZ170)*($AN$11-$AL$11)*($AN$11-$AM$11))),$AM$11)</f>
        <v>0.586053011892166</v>
      </c>
      <c r="AR170" s="17" t="n">
        <f aca="false">SUMPRODUCT((B24:B31&lt;=$B$6)*(C24:C31*AM170+D24:D31*AO170*$B$8*AQ170)/(1+AL170/100)^B24:B31)+C32*AM170*AP170/(1+AL170/100)^$B$6</f>
        <v>8821938.87717191</v>
      </c>
      <c r="AS170" s="17" t="n">
        <f aca="false">SUMPRODUCT((K24:K26&lt;=$B$6)*(L24:L26*AN170+M24:M26*AO170*$B$8*AQ170)/(1+AL170/100)^K24:K26)+L27*AN170*AP170/(1+AL170/100)^$B$6</f>
        <v>8443722.58058914</v>
      </c>
      <c r="AT170" s="17" t="n">
        <f aca="false">AS170-AR170</f>
        <v>-378216.296582771</v>
      </c>
      <c r="AU170" s="17" t="n">
        <f aca="true">RAND()</f>
        <v>0.141704958198527</v>
      </c>
      <c r="AV170" s="17" t="n">
        <f aca="true">RAND()</f>
        <v>0.434676709713498</v>
      </c>
      <c r="AW170" s="17" t="n">
        <f aca="true">RAND()</f>
        <v>0.617472506751283</v>
      </c>
      <c r="AX170" s="17" t="n">
        <f aca="true">RAND()</f>
        <v>0.702938480945443</v>
      </c>
      <c r="AY170" s="17" t="n">
        <f aca="true">RAND()</f>
        <v>0.528044095557091</v>
      </c>
      <c r="AZ170" s="17" t="n">
        <f aca="true">RAND()</f>
        <v>0.333985002500325</v>
      </c>
    </row>
    <row r="171" customFormat="false" ht="15" hidden="false" customHeight="false" outlineLevel="0" collapsed="false">
      <c r="A171" s="0" t="s">
        <v>107</v>
      </c>
      <c r="B171" s="14" t="n">
        <f aca="false">C39</f>
        <v>8410244.97</v>
      </c>
      <c r="C171" s="14" t="n">
        <f aca="false">C40</f>
        <v>174828.983032042</v>
      </c>
      <c r="D171" s="14" t="n">
        <f aca="false">C41</f>
        <v>192863.629597823</v>
      </c>
      <c r="E171" s="14" t="n">
        <f aca="false">C42</f>
        <v>117024.304495167</v>
      </c>
      <c r="F171" s="14" t="n">
        <f aca="false">C43</f>
        <v>-866227.392981313</v>
      </c>
      <c r="AK171" s="0" t="n">
        <v>158</v>
      </c>
      <c r="AL171" s="17" t="n">
        <f aca="false">IFERROR(IF(AU171&lt;($AM$6-$AL$6)/($AN$6-$AL$6),$AL$6+SQRT(AU171*($AN$6-$AL$6)*($AM$6-$AL$6)),$AN$6-SQRT((1-AU171)*($AN$6-$AL$6)*($AN$6-$AM$6))),$AM$6)</f>
        <v>3.51390171362515</v>
      </c>
      <c r="AM171" s="17" t="n">
        <f aca="false">IFERROR(IF(AV171&lt;($AM$7-$AL$7)/($AN$7-$AL$7),$AL$7+SQRT(AV171*($AN$7-$AL$7)*($AM$7-$AL$7)),$AN$7-SQRT((1-AV171)*($AN$7-$AL$7)*($AN$7-$AM$7))),$AM$7)</f>
        <v>1.10728336554077</v>
      </c>
      <c r="AN171" s="17" t="n">
        <f aca="false">IFERROR(IF(AW171&lt;($AM$8-$AL$8)/($AN$8-$AL$8),$AL$8+SQRT(AW171*($AN$8-$AL$8)*($AM$8-$AL$8)),$AN$8-SQRT((1-AW171)*($AN$8-$AL$8)*($AN$8-$AM$8))),$AM$8)</f>
        <v>1.00490962335874</v>
      </c>
      <c r="AO171" s="17" t="n">
        <f aca="false">IFERROR(IF(AX171&lt;($AM$9-$AL$9)/($AN$9-$AL$9),$AL$9+SQRT(AX171*($AN$9-$AL$9)*($AM$9-$AL$9)),$AN$9-SQRT((1-AX171)*($AN$9-$AL$9)*($AN$9-$AM$9))),$AM$9)</f>
        <v>1.67601809280713</v>
      </c>
      <c r="AP171" s="17" t="n">
        <f aca="false">IFERROR(IF(AY171&lt;($AM$10-$AL$10)/($AN$10-$AL$10),$AL$10+SQRT(AY171*($AN$10-$AL$10)*($AM$10-$AL$10)),$AN$10-SQRT((1-AY171)*($AN$10-$AL$10)*($AN$10-$AM$10))),$AM$10)</f>
        <v>0.564091303737818</v>
      </c>
      <c r="AQ171" s="17" t="n">
        <f aca="false">IFERROR(IF(AZ171&lt;($AM$11-$AL$11)/($AN$11-$AL$11),$AL$11+SQRT(AZ171*($AN$11-$AL$11)*($AM$11-$AL$11)),$AN$11-SQRT((1-AZ171)*($AN$11-$AL$11)*($AN$11-$AM$11))),$AM$11)</f>
        <v>0.745436007048661</v>
      </c>
      <c r="AR171" s="17" t="n">
        <f aca="false">SUMPRODUCT((B24:B31&lt;=$B$6)*(C24:C31*AM171+D24:D31*AO171*$B$8*AQ171)/(1+AL171/100)^B24:B31)+C32*AM171*AP171/(1+AL171/100)^$B$6</f>
        <v>9558161.51425327</v>
      </c>
      <c r="AS171" s="17" t="n">
        <f aca="false">SUMPRODUCT((K24:K26&lt;=$B$6)*(L24:L26*AN171+M24:M26*AO171*$B$8*AQ171)/(1+AL171/100)^K24:K26)+L27*AN171*AP171/(1+AL171/100)^$B$6</f>
        <v>8487721.36303907</v>
      </c>
      <c r="AT171" s="17" t="n">
        <f aca="false">AS171-AR171</f>
        <v>-1070440.1512142</v>
      </c>
      <c r="AU171" s="17" t="n">
        <f aca="true">RAND()</f>
        <v>0.392355936886715</v>
      </c>
      <c r="AV171" s="17" t="n">
        <f aca="true">RAND()</f>
        <v>0.818950775543386</v>
      </c>
      <c r="AW171" s="17" t="n">
        <f aca="true">RAND()</f>
        <v>0.466050731358635</v>
      </c>
      <c r="AX171" s="17" t="n">
        <f aca="true">RAND()</f>
        <v>0.930023815874446</v>
      </c>
      <c r="AY171" s="17" t="n">
        <f aca="true">RAND()</f>
        <v>0.016430780859253</v>
      </c>
      <c r="AZ171" s="17" t="n">
        <f aca="true">RAND()</f>
        <v>0.735498667317022</v>
      </c>
    </row>
    <row r="172" customFormat="false" ht="15" hidden="false" customHeight="false" outlineLevel="0" collapsed="false">
      <c r="AK172" s="0" t="n">
        <v>159</v>
      </c>
      <c r="AL172" s="0" t="n">
        <f aca="false">IFERROR(IF(AU172&lt;($AM$6-$AL$6)/($AN$6-$AL$6),$AL$6+SQRT(AU172*($AN$6-$AL$6)*($AM$6-$AL$6)),$AN$6-SQRT((1-AU172)*($AN$6-$AL$6)*($AN$6-$AM$6))),$AM$6)</f>
        <v>3.73670701802379</v>
      </c>
      <c r="AM172" s="0" t="n">
        <f aca="false">IFERROR(IF(AV172&lt;($AM$7-$AL$7)/($AN$7-$AL$7),$AL$7+SQRT(AV172*($AN$7-$AL$7)*($AM$7-$AL$7)),$AN$7-SQRT((1-AV172)*($AN$7-$AL$7)*($AN$7-$AM$7))),$AM$7)</f>
        <v>1.04671131511343</v>
      </c>
      <c r="AN172" s="0" t="n">
        <f aca="false">IFERROR(IF(AW172&lt;($AM$8-$AL$8)/($AN$8-$AL$8),$AL$8+SQRT(AW172*($AN$8-$AL$8)*($AM$8-$AL$8)),$AN$8-SQRT((1-AW172)*($AN$8-$AL$8)*($AN$8-$AM$8))),$AM$8)</f>
        <v>1.03767287735796</v>
      </c>
      <c r="AO172" s="0" t="n">
        <f aca="false">IFERROR(IF(AX172&lt;($AM$9-$AL$9)/($AN$9-$AL$9),$AL$9+SQRT(AX172*($AN$9-$AL$9)*($AM$9-$AL$9)),$AN$9-SQRT((1-AX172)*($AN$9-$AL$9)*($AN$9-$AM$9))),$AM$9)</f>
        <v>1.11675579481618</v>
      </c>
      <c r="AP172" s="0" t="n">
        <f aca="false">IFERROR(IF(AY172&lt;($AM$10-$AL$10)/($AN$10-$AL$10),$AL$10+SQRT(AY172*($AN$10-$AL$10)*($AM$10-$AL$10)),$AN$10-SQRT((1-AY172)*($AN$10-$AL$10)*($AN$10-$AM$10))),$AM$10)</f>
        <v>0.682821076115129</v>
      </c>
      <c r="AQ172" s="0" t="n">
        <f aca="false">IFERROR(IF(AZ172&lt;($AM$11-$AL$11)/($AN$11-$AL$11),$AL$11+SQRT(AZ172*($AN$11-$AL$11)*($AM$11-$AL$11)),$AN$11-SQRT((1-AZ172)*($AN$11-$AL$11)*($AN$11-$AM$11))),$AM$11)</f>
        <v>0.62055945936919</v>
      </c>
      <c r="AR172" s="0" t="n">
        <f aca="false">SUMPRODUCT((B24:B31&lt;=$B$6)*(C24:C31*AM172+D24:D31*AO172*$B$8*AQ172)/(1+AL172/100)^B24:B31)+C32*AM172*AP172/(1+AL172/100)^$B$6</f>
        <v>8772347.92070984</v>
      </c>
      <c r="AS172" s="0" t="n">
        <f aca="false">SUMPRODUCT((K24:K26&lt;=$B$6)*(L24:L26*AN172+M24:M26*AO172*$B$8*AQ172)/(1+AL172/100)^K24:K26)+L27*AN172*AP172/(1+AL172/100)^$B$6</f>
        <v>8623432.82501428</v>
      </c>
      <c r="AT172" s="0" t="n">
        <f aca="false">AS172-AR172</f>
        <v>-148915.095695563</v>
      </c>
      <c r="AU172" s="0" t="n">
        <f aca="true">RAND()</f>
        <v>0.467545945689239</v>
      </c>
      <c r="AV172" s="0" t="n">
        <f aca="true">RAND()</f>
        <v>0.632655205307458</v>
      </c>
      <c r="AW172" s="0" t="n">
        <f aca="true">RAND()</f>
        <v>0.599263937693779</v>
      </c>
      <c r="AX172" s="0" t="n">
        <f aca="true">RAND()</f>
        <v>0.479919782672797</v>
      </c>
      <c r="AY172" s="0" t="n">
        <f aca="true">RAND()</f>
        <v>0.133694183487575</v>
      </c>
      <c r="AZ172" s="0" t="n">
        <f aca="true">RAND()</f>
        <v>0.41942190608599</v>
      </c>
    </row>
    <row r="173" customFormat="false" ht="15" hidden="false" customHeight="false" outlineLevel="0" collapsed="false">
      <c r="A173" s="9" t="s">
        <v>210</v>
      </c>
      <c r="AK173" s="0" t="n">
        <v>160</v>
      </c>
      <c r="AL173" s="17" t="n">
        <f aca="false">IFERROR(IF(AU173&lt;($AM$6-$AL$6)/($AN$6-$AL$6),$AL$6+SQRT(AU173*($AN$6-$AL$6)*($AM$6-$AL$6)),$AN$6-SQRT((1-AU173)*($AN$6-$AL$6)*($AN$6-$AM$6))),$AM$6)</f>
        <v>2.7501170058291</v>
      </c>
      <c r="AM173" s="17" t="n">
        <f aca="false">IFERROR(IF(AV173&lt;($AM$7-$AL$7)/($AN$7-$AL$7),$AL$7+SQRT(AV173*($AN$7-$AL$7)*($AM$7-$AL$7)),$AN$7-SQRT((1-AV173)*($AN$7-$AL$7)*($AN$7-$AM$7))),$AM$7)</f>
        <v>1.12261861772631</v>
      </c>
      <c r="AN173" s="17" t="n">
        <f aca="false">IFERROR(IF(AW173&lt;($AM$8-$AL$8)/($AN$8-$AL$8),$AL$8+SQRT(AW173*($AN$8-$AL$8)*($AM$8-$AL$8)),$AN$8-SQRT((1-AW173)*($AN$8-$AL$8)*($AN$8-$AM$8))),$AM$8)</f>
        <v>1.19463441141995</v>
      </c>
      <c r="AO173" s="17" t="n">
        <f aca="false">IFERROR(IF(AX173&lt;($AM$9-$AL$9)/($AN$9-$AL$9),$AL$9+SQRT(AX173*($AN$9-$AL$9)*($AM$9-$AL$9)),$AN$9-SQRT((1-AX173)*($AN$9-$AL$9)*($AN$9-$AM$9))),$AM$9)</f>
        <v>1.01677487643695</v>
      </c>
      <c r="AP173" s="17" t="n">
        <f aca="false">IFERROR(IF(AY173&lt;($AM$10-$AL$10)/($AN$10-$AL$10),$AL$10+SQRT(AY173*($AN$10-$AL$10)*($AM$10-$AL$10)),$AN$10-SQRT((1-AY173)*($AN$10-$AL$10)*($AN$10-$AM$10))),$AM$10)</f>
        <v>0.727264485232534</v>
      </c>
      <c r="AQ173" s="17" t="n">
        <f aca="false">IFERROR(IF(AZ173&lt;($AM$11-$AL$11)/($AN$11-$AL$11),$AL$11+SQRT(AZ173*($AN$11-$AL$11)*($AM$11-$AL$11)),$AN$11-SQRT((1-AZ173)*($AN$11-$AL$11)*($AN$11-$AM$11))),$AM$11)</f>
        <v>0.3835336763778</v>
      </c>
      <c r="AR173" s="17" t="n">
        <f aca="false">SUMPRODUCT((B24:B31&lt;=$B$6)*(C24:C31*AM173+D24:D31*AO173*$B$8*AQ173)/(1+AL173/100)^B24:B31)+C32*AM173*AP173/(1+AL173/100)^$B$6</f>
        <v>9842225.9608214</v>
      </c>
      <c r="AS173" s="17" t="n">
        <f aca="false">SUMPRODUCT((K24:K26&lt;=$B$6)*(L24:L26*AN173+M24:M26*AO173*$B$8*AQ173)/(1+AL173/100)^K24:K26)+L27*AN173*AP173/(1+AL173/100)^$B$6</f>
        <v>9750792.95018674</v>
      </c>
      <c r="AT173" s="17" t="n">
        <f aca="false">AS173-AR173</f>
        <v>-91433.010634657</v>
      </c>
      <c r="AU173" s="17" t="n">
        <f aca="true">RAND()</f>
        <v>0.112535104486803</v>
      </c>
      <c r="AV173" s="17" t="n">
        <f aca="true">RAND()</f>
        <v>0.855768741778161</v>
      </c>
      <c r="AW173" s="17" t="n">
        <f aca="true">RAND()</f>
        <v>0.972752458677195</v>
      </c>
      <c r="AX173" s="17" t="n">
        <f aca="true">RAND()</f>
        <v>0.355512237596283</v>
      </c>
      <c r="AY173" s="17" t="n">
        <f aca="true">RAND()</f>
        <v>0.206596584992034</v>
      </c>
      <c r="AZ173" s="17" t="n">
        <f aca="true">RAND()</f>
        <v>0.0284811228130248</v>
      </c>
    </row>
    <row r="174" customFormat="false" ht="15" hidden="false" customHeight="false" outlineLevel="0" collapsed="false">
      <c r="A174" s="6" t="s">
        <v>85</v>
      </c>
      <c r="B174" s="6" t="s">
        <v>145</v>
      </c>
      <c r="C174" s="6" t="s">
        <v>211</v>
      </c>
      <c r="D174" s="6" t="s">
        <v>212</v>
      </c>
      <c r="E174" s="6" t="s">
        <v>179</v>
      </c>
      <c r="AK174" s="0" t="n">
        <v>161</v>
      </c>
      <c r="AL174" s="17" t="n">
        <f aca="false">IFERROR(IF(AU174&lt;($AM$6-$AL$6)/($AN$6-$AL$6),$AL$6+SQRT(AU174*($AN$6-$AL$6)*($AM$6-$AL$6)),$AN$6-SQRT((1-AU174)*($AN$6-$AL$6)*($AN$6-$AM$6))),$AM$6)</f>
        <v>3.56766726077166</v>
      </c>
      <c r="AM174" s="17" t="n">
        <f aca="false">IFERROR(IF(AV174&lt;($AM$7-$AL$7)/($AN$7-$AL$7),$AL$7+SQRT(AV174*($AN$7-$AL$7)*($AM$7-$AL$7)),$AN$7-SQRT((1-AV174)*($AN$7-$AL$7)*($AN$7-$AM$7))),$AM$7)</f>
        <v>0.914969262985577</v>
      </c>
      <c r="AN174" s="17" t="n">
        <f aca="false">IFERROR(IF(AW174&lt;($AM$8-$AL$8)/($AN$8-$AL$8),$AL$8+SQRT(AW174*($AN$8-$AL$8)*($AM$8-$AL$8)),$AN$8-SQRT((1-AW174)*($AN$8-$AL$8)*($AN$8-$AM$8))),$AM$8)</f>
        <v>0.96013785104037</v>
      </c>
      <c r="AO174" s="17" t="n">
        <f aca="false">IFERROR(IF(AX174&lt;($AM$9-$AL$9)/($AN$9-$AL$9),$AL$9+SQRT(AX174*($AN$9-$AL$9)*($AM$9-$AL$9)),$AN$9-SQRT((1-AX174)*($AN$9-$AL$9)*($AN$9-$AM$9))),$AM$9)</f>
        <v>1.63755286776558</v>
      </c>
      <c r="AP174" s="17" t="n">
        <f aca="false">IFERROR(IF(AY174&lt;($AM$10-$AL$10)/($AN$10-$AL$10),$AL$10+SQRT(AY174*($AN$10-$AL$10)*($AM$10-$AL$10)),$AN$10-SQRT((1-AY174)*($AN$10-$AL$10)*($AN$10-$AM$10))),$AM$10)</f>
        <v>0.810230519210439</v>
      </c>
      <c r="AQ174" s="17" t="n">
        <f aca="false">IFERROR(IF(AZ174&lt;($AM$11-$AL$11)/($AN$11-$AL$11),$AL$11+SQRT(AZ174*($AN$11-$AL$11)*($AM$11-$AL$11)),$AN$11-SQRT((1-AZ174)*($AN$11-$AL$11)*($AN$11-$AM$11))),$AM$11)</f>
        <v>0.666942544631879</v>
      </c>
      <c r="AR174" s="17" t="n">
        <f aca="false">SUMPRODUCT((B24:B31&lt;=$B$6)*(C24:C31*AM174+D24:D31*AO174*$B$8*AQ174)/(1+AL174/100)^B24:B31)+C32*AM174*AP174/(1+AL174/100)^$B$6</f>
        <v>7868278.36840673</v>
      </c>
      <c r="AS174" s="17" t="n">
        <f aca="false">SUMPRODUCT((K24:K26&lt;=$B$6)*(L24:L26*AN174+M24:M26*AO174*$B$8*AQ174)/(1+AL174/100)^K24:K26)+L27*AN174*AP174/(1+AL174/100)^$B$6</f>
        <v>7926517.44579301</v>
      </c>
      <c r="AT174" s="17" t="n">
        <f aca="false">AS174-AR174</f>
        <v>58239.0773862777</v>
      </c>
      <c r="AU174" s="17" t="n">
        <f aca="true">RAND()</f>
        <v>0.410954598361063</v>
      </c>
      <c r="AV174" s="17" t="n">
        <f aca="true">RAND()</f>
        <v>0.146865904793853</v>
      </c>
      <c r="AW174" s="17" t="n">
        <f aca="true">RAND()</f>
        <v>0.284934792620307</v>
      </c>
      <c r="AX174" s="17" t="n">
        <f aca="true">RAND()</f>
        <v>0.912421384223363</v>
      </c>
      <c r="AY174" s="17" t="n">
        <f aca="true">RAND()</f>
        <v>0.384971900198314</v>
      </c>
      <c r="AZ174" s="17" t="n">
        <f aca="true">RAND()</f>
        <v>0.547235638464131</v>
      </c>
    </row>
    <row r="175" customFormat="false" ht="15" hidden="false" customHeight="false" outlineLevel="0" collapsed="false">
      <c r="A175" s="0" t="s">
        <v>213</v>
      </c>
      <c r="B175" s="0" t="n">
        <f aca="false">IF(B25&lt;=$B$6,$B$7+B25,NA())</f>
        <v>2031</v>
      </c>
      <c r="C175" s="0" t="n">
        <v>1</v>
      </c>
      <c r="D175" s="0" t="n">
        <f aca="false">D25*$B$10</f>
        <v>6</v>
      </c>
      <c r="E175" s="14" t="n">
        <f aca="false">F25</f>
        <v>53048.28</v>
      </c>
      <c r="AK175" s="0" t="n">
        <v>162</v>
      </c>
      <c r="AL175" s="17" t="n">
        <f aca="false">IFERROR(IF(AU175&lt;($AM$6-$AL$6)/($AN$6-$AL$6),$AL$6+SQRT(AU175*($AN$6-$AL$6)*($AM$6-$AL$6)),$AN$6-SQRT((1-AU175)*($AN$6-$AL$6)*($AN$6-$AM$6))),$AM$6)</f>
        <v>3.82711835397113</v>
      </c>
      <c r="AM175" s="17" t="n">
        <f aca="false">IFERROR(IF(AV175&lt;($AM$7-$AL$7)/($AN$7-$AL$7),$AL$7+SQRT(AV175*($AN$7-$AL$7)*($AM$7-$AL$7)),$AN$7-SQRT((1-AV175)*($AN$7-$AL$7)*($AN$7-$AM$7))),$AM$7)</f>
        <v>1.01435358900773</v>
      </c>
      <c r="AN175" s="17" t="n">
        <f aca="false">IFERROR(IF(AW175&lt;($AM$8-$AL$8)/($AN$8-$AL$8),$AL$8+SQRT(AW175*($AN$8-$AL$8)*($AM$8-$AL$8)),$AN$8-SQRT((1-AW175)*($AN$8-$AL$8)*($AN$8-$AM$8))),$AM$8)</f>
        <v>0.997101699362172</v>
      </c>
      <c r="AO175" s="17" t="n">
        <f aca="false">IFERROR(IF(AX175&lt;($AM$9-$AL$9)/($AN$9-$AL$9),$AL$9+SQRT(AX175*($AN$9-$AL$9)*($AM$9-$AL$9)),$AN$9-SQRT((1-AX175)*($AN$9-$AL$9)*($AN$9-$AM$9))),$AM$9)</f>
        <v>1.23471296251037</v>
      </c>
      <c r="AP175" s="17" t="n">
        <f aca="false">IFERROR(IF(AY175&lt;($AM$10-$AL$10)/($AN$10-$AL$10),$AL$10+SQRT(AY175*($AN$10-$AL$10)*($AM$10-$AL$10)),$AN$10-SQRT((1-AY175)*($AN$10-$AL$10)*($AN$10-$AM$10))),$AM$10)</f>
        <v>0.909103820228938</v>
      </c>
      <c r="AQ175" s="17" t="n">
        <f aca="false">IFERROR(IF(AZ175&lt;($AM$11-$AL$11)/($AN$11-$AL$11),$AL$11+SQRT(AZ175*($AN$11-$AL$11)*($AM$11-$AL$11)),$AN$11-SQRT((1-AZ175)*($AN$11-$AL$11)*($AN$11-$AM$11))),$AM$11)</f>
        <v>0.454883696092281</v>
      </c>
      <c r="AR175" s="17" t="n">
        <f aca="false">SUMPRODUCT((B24:B31&lt;=$B$6)*(C24:C31*AM175+D24:D31*AO175*$B$8*AQ175)/(1+AL175/100)^B24:B31)+C32*AM175*AP175/(1+AL175/100)^$B$6</f>
        <v>8407788.90623518</v>
      </c>
      <c r="AS175" s="17" t="n">
        <f aca="false">SUMPRODUCT((K24:K26&lt;=$B$6)*(L24:L26*AN175+M24:M26*AO175*$B$8*AQ175)/(1+AL175/100)^K24:K26)+L27*AN175*AP175/(1+AL175/100)^$B$6</f>
        <v>8127187.63734758</v>
      </c>
      <c r="AT175" s="17" t="n">
        <f aca="false">AS175-AR175</f>
        <v>-280601.268887595</v>
      </c>
      <c r="AU175" s="17" t="n">
        <f aca="true">RAND()</f>
        <v>0.496641103014658</v>
      </c>
      <c r="AV175" s="17" t="n">
        <f aca="true">RAND()</f>
        <v>0.506406835435229</v>
      </c>
      <c r="AW175" s="17" t="n">
        <f aca="true">RAND()</f>
        <v>0.431656443238401</v>
      </c>
      <c r="AX175" s="17" t="n">
        <f aca="true">RAND()</f>
        <v>0.609557166833568</v>
      </c>
      <c r="AY175" s="17" t="n">
        <f aca="true">RAND()</f>
        <v>0.669463742903645</v>
      </c>
      <c r="AZ175" s="17" t="n">
        <f aca="true">RAND()</f>
        <v>0.0979141196539025</v>
      </c>
    </row>
    <row r="176" customFormat="false" ht="15" hidden="false" customHeight="false" outlineLevel="0" collapsed="false">
      <c r="A176" s="0" t="s">
        <v>214</v>
      </c>
      <c r="B176" s="0" t="n">
        <f aca="false">IF(B26&lt;=$B$6,$B$7+B26,NA())</f>
        <v>2035</v>
      </c>
      <c r="C176" s="0" t="n">
        <v>1</v>
      </c>
      <c r="D176" s="0" t="n">
        <f aca="false">D26*$B$10</f>
        <v>6</v>
      </c>
      <c r="E176" s="14" t="n">
        <f aca="false">F26</f>
        <v>53048.28</v>
      </c>
      <c r="AK176" s="0" t="n">
        <v>163</v>
      </c>
      <c r="AL176" s="17" t="n">
        <f aca="false">IFERROR(IF(AU176&lt;($AM$6-$AL$6)/($AN$6-$AL$6),$AL$6+SQRT(AU176*($AN$6-$AL$6)*($AM$6-$AL$6)),$AN$6-SQRT((1-AU176)*($AN$6-$AL$6)*($AN$6-$AM$6))),$AM$6)</f>
        <v>4.72621940712944</v>
      </c>
      <c r="AM176" s="17" t="n">
        <f aca="false">IFERROR(IF(AV176&lt;($AM$7-$AL$7)/($AN$7-$AL$7),$AL$7+SQRT(AV176*($AN$7-$AL$7)*($AM$7-$AL$7)),$AN$7-SQRT((1-AV176)*($AN$7-$AL$7)*($AN$7-$AM$7))),$AM$7)</f>
        <v>0.959349912955234</v>
      </c>
      <c r="AN176" s="17" t="n">
        <f aca="false">IFERROR(IF(AW176&lt;($AM$8-$AL$8)/($AN$8-$AL$8),$AL$8+SQRT(AW176*($AN$8-$AL$8)*($AM$8-$AL$8)),$AN$8-SQRT((1-AW176)*($AN$8-$AL$8)*($AN$8-$AM$8))),$AM$8)</f>
        <v>1.01194068176335</v>
      </c>
      <c r="AO176" s="17" t="n">
        <f aca="false">IFERROR(IF(AX176&lt;($AM$9-$AL$9)/($AN$9-$AL$9),$AL$9+SQRT(AX176*($AN$9-$AL$9)*($AM$9-$AL$9)),$AN$9-SQRT((1-AX176)*($AN$9-$AL$9)*($AN$9-$AM$9))),$AM$9)</f>
        <v>1.74946483215193</v>
      </c>
      <c r="AP176" s="17" t="n">
        <f aca="false">IFERROR(IF(AY176&lt;($AM$10-$AL$10)/($AN$10-$AL$10),$AL$10+SQRT(AY176*($AN$10-$AL$10)*($AM$10-$AL$10)),$AN$10-SQRT((1-AY176)*($AN$10-$AL$10)*($AN$10-$AM$10))),$AM$10)</f>
        <v>0.542818411189338</v>
      </c>
      <c r="AQ176" s="17" t="n">
        <f aca="false">IFERROR(IF(AZ176&lt;($AM$11-$AL$11)/($AN$11-$AL$11),$AL$11+SQRT(AZ176*($AN$11-$AL$11)*($AM$11-$AL$11)),$AN$11-SQRT((1-AZ176)*($AN$11-$AL$11)*($AN$11-$AM$11))),$AM$11)</f>
        <v>0.699185721457373</v>
      </c>
      <c r="AR176" s="17" t="n">
        <f aca="false">SUMPRODUCT((B24:B31&lt;=$B$6)*(C24:C31*AM176+D24:D31*AO176*$B$8*AQ176)/(1+AL176/100)^B24:B31)+C32*AM176*AP176/(1+AL176/100)^$B$6</f>
        <v>7798655.62461985</v>
      </c>
      <c r="AS176" s="17" t="n">
        <f aca="false">SUMPRODUCT((K24:K26&lt;=$B$6)*(L24:L26*AN176+M24:M26*AO176*$B$8*AQ176)/(1+AL176/100)^K24:K26)+L27*AN176*AP176/(1+AL176/100)^$B$6</f>
        <v>8571705.29637302</v>
      </c>
      <c r="AT176" s="17" t="n">
        <f aca="false">AS176-AR176</f>
        <v>773049.671753172</v>
      </c>
      <c r="AU176" s="17" t="n">
        <f aca="true">RAND()</f>
        <v>0.741496090774261</v>
      </c>
      <c r="AV176" s="17" t="n">
        <f aca="true">RAND()</f>
        <v>0.282137719542672</v>
      </c>
      <c r="AW176" s="17" t="n">
        <f aca="true">RAND()</f>
        <v>0.49624676445068</v>
      </c>
      <c r="AX176" s="17" t="n">
        <f aca="true">RAND()</f>
        <v>0.958154753114226</v>
      </c>
      <c r="AY176" s="17" t="n">
        <f aca="true">RAND()</f>
        <v>0.00733366534711673</v>
      </c>
      <c r="AZ176" s="17" t="n">
        <f aca="true">RAND()</f>
        <v>0.630656203366852</v>
      </c>
    </row>
    <row r="177" customFormat="false" ht="15" hidden="false" customHeight="false" outlineLevel="0" collapsed="false">
      <c r="A177" s="0" t="s">
        <v>215</v>
      </c>
      <c r="B177" s="0" t="n">
        <f aca="false">IF(B27&lt;=$B$6,$B$7+B27,NA())</f>
        <v>2039</v>
      </c>
      <c r="C177" s="0" t="n">
        <v>1</v>
      </c>
      <c r="D177" s="0" t="n">
        <f aca="false">D27*$B$10</f>
        <v>8</v>
      </c>
      <c r="E177" s="14" t="n">
        <f aca="false">F27</f>
        <v>70731.04</v>
      </c>
      <c r="AK177" s="0" t="n">
        <v>164</v>
      </c>
      <c r="AL177" s="17" t="n">
        <f aca="false">IFERROR(IF(AU177&lt;($AM$6-$AL$6)/($AN$6-$AL$6),$AL$6+SQRT(AU177*($AN$6-$AL$6)*($AM$6-$AL$6)),$AN$6-SQRT((1-AU177)*($AN$6-$AL$6)*($AN$6-$AM$6))),$AM$6)</f>
        <v>2.93128723664273</v>
      </c>
      <c r="AM177" s="17" t="n">
        <f aca="false">IFERROR(IF(AV177&lt;($AM$7-$AL$7)/($AN$7-$AL$7),$AL$7+SQRT(AV177*($AN$7-$AL$7)*($AM$7-$AL$7)),$AN$7-SQRT((1-AV177)*($AN$7-$AL$7)*($AN$7-$AM$7))),$AM$7)</f>
        <v>0.967814198115774</v>
      </c>
      <c r="AN177" s="17" t="n">
        <f aca="false">IFERROR(IF(AW177&lt;($AM$8-$AL$8)/($AN$8-$AL$8),$AL$8+SQRT(AW177*($AN$8-$AL$8)*($AM$8-$AL$8)),$AN$8-SQRT((1-AW177)*($AN$8-$AL$8)*($AN$8-$AM$8))),$AM$8)</f>
        <v>1.0209713677608</v>
      </c>
      <c r="AO177" s="17" t="n">
        <f aca="false">IFERROR(IF(AX177&lt;($AM$9-$AL$9)/($AN$9-$AL$9),$AL$9+SQRT(AX177*($AN$9-$AL$9)*($AM$9-$AL$9)),$AN$9-SQRT((1-AX177)*($AN$9-$AL$9)*($AN$9-$AM$9))),$AM$9)</f>
        <v>0.610563929175699</v>
      </c>
      <c r="AP177" s="17" t="n">
        <f aca="false">IFERROR(IF(AY177&lt;($AM$10-$AL$10)/($AN$10-$AL$10),$AL$10+SQRT(AY177*($AN$10-$AL$10)*($AM$10-$AL$10)),$AN$10-SQRT((1-AY177)*($AN$10-$AL$10)*($AN$10-$AM$10))),$AM$10)</f>
        <v>0.900906733548468</v>
      </c>
      <c r="AQ177" s="17" t="n">
        <f aca="false">IFERROR(IF(AZ177&lt;($AM$11-$AL$11)/($AN$11-$AL$11),$AL$11+SQRT(AZ177*($AN$11-$AL$11)*($AM$11-$AL$11)),$AN$11-SQRT((1-AZ177)*($AN$11-$AL$11)*($AN$11-$AM$11))),$AM$11)</f>
        <v>0.705436067929982</v>
      </c>
      <c r="AR177" s="17" t="n">
        <f aca="false">SUMPRODUCT((B24:B31&lt;=$B$6)*(C24:C31*AM177+D24:D31*AO177*$B$8*AQ177)/(1+AL177/100)^B24:B31)+C32*AM177*AP177/(1+AL177/100)^$B$6</f>
        <v>8402809.55399884</v>
      </c>
      <c r="AS177" s="17" t="n">
        <f aca="false">SUMPRODUCT((K24:K26&lt;=$B$6)*(L24:L26*AN177+M24:M26*AO177*$B$8*AQ177)/(1+AL177/100)^K24:K26)+L27*AN177*AP177/(1+AL177/100)^$B$6</f>
        <v>8206227.25086493</v>
      </c>
      <c r="AT177" s="17" t="n">
        <f aca="false">AS177-AR177</f>
        <v>-196582.30313391</v>
      </c>
      <c r="AU177" s="17" t="n">
        <f aca="true">RAND()</f>
        <v>0.173459183426731</v>
      </c>
      <c r="AV177" s="17" t="n">
        <f aca="true">RAND()</f>
        <v>0.312906723213779</v>
      </c>
      <c r="AW177" s="17" t="n">
        <f aca="true">RAND()</f>
        <v>0.533741205463489</v>
      </c>
      <c r="AX177" s="17" t="n">
        <f aca="true">RAND()</f>
        <v>0.0162991765796918</v>
      </c>
      <c r="AY177" s="17" t="n">
        <f aca="true">RAND()</f>
        <v>0.642904836018009</v>
      </c>
      <c r="AZ177" s="17" t="n">
        <f aca="true">RAND()</f>
        <v>0.645845264993673</v>
      </c>
    </row>
    <row r="178" customFormat="false" ht="15" hidden="false" customHeight="false" outlineLevel="0" collapsed="false">
      <c r="A178" s="0" t="s">
        <v>216</v>
      </c>
      <c r="B178" s="0" t="n">
        <f aca="false">IF(B28&lt;=$B$6,$B$7+B28,NA())</f>
        <v>2043</v>
      </c>
      <c r="C178" s="0" t="n">
        <v>1</v>
      </c>
      <c r="D178" s="0" t="n">
        <f aca="false">D28*$B$10</f>
        <v>8</v>
      </c>
      <c r="E178" s="14" t="n">
        <f aca="false">F28</f>
        <v>70731.04</v>
      </c>
      <c r="AK178" s="0" t="n">
        <v>165</v>
      </c>
      <c r="AL178" s="17" t="n">
        <f aca="false">IFERROR(IF(AU178&lt;($AM$6-$AL$6)/($AN$6-$AL$6),$AL$6+SQRT(AU178*($AN$6-$AL$6)*($AM$6-$AL$6)),$AN$6-SQRT((1-AU178)*($AN$6-$AL$6)*($AN$6-$AM$6))),$AM$6)</f>
        <v>2.81774576566928</v>
      </c>
      <c r="AM178" s="17" t="n">
        <f aca="false">IFERROR(IF(AV178&lt;($AM$7-$AL$7)/($AN$7-$AL$7),$AL$7+SQRT(AV178*($AN$7-$AL$7)*($AM$7-$AL$7)),$AN$7-SQRT((1-AV178)*($AN$7-$AL$7)*($AN$7-$AM$7))),$AM$7)</f>
        <v>1.07692942682386</v>
      </c>
      <c r="AN178" s="17" t="n">
        <f aca="false">IFERROR(IF(AW178&lt;($AM$8-$AL$8)/($AN$8-$AL$8),$AL$8+SQRT(AW178*($AN$8-$AL$8)*($AM$8-$AL$8)),$AN$8-SQRT((1-AW178)*($AN$8-$AL$8)*($AN$8-$AM$8))),$AM$8)</f>
        <v>1.00742510727934</v>
      </c>
      <c r="AO178" s="17" t="n">
        <f aca="false">IFERROR(IF(AX178&lt;($AM$9-$AL$9)/($AN$9-$AL$9),$AL$9+SQRT(AX178*($AN$9-$AL$9)*($AM$9-$AL$9)),$AN$9-SQRT((1-AX178)*($AN$9-$AL$9)*($AN$9-$AM$9))),$AM$9)</f>
        <v>1.25541085240737</v>
      </c>
      <c r="AP178" s="17" t="n">
        <f aca="false">IFERROR(IF(AY178&lt;($AM$10-$AL$10)/($AN$10-$AL$10),$AL$10+SQRT(AY178*($AN$10-$AL$10)*($AM$10-$AL$10)),$AN$10-SQRT((1-AY178)*($AN$10-$AL$10)*($AN$10-$AM$10))),$AM$10)</f>
        <v>0.921972437149524</v>
      </c>
      <c r="AQ178" s="17" t="n">
        <f aca="false">IFERROR(IF(AZ178&lt;($AM$11-$AL$11)/($AN$11-$AL$11),$AL$11+SQRT(AZ178*($AN$11-$AL$11)*($AM$11-$AL$11)),$AN$11-SQRT((1-AZ178)*($AN$11-$AL$11)*($AN$11-$AM$11))),$AM$11)</f>
        <v>0.635391318212206</v>
      </c>
      <c r="AR178" s="17" t="n">
        <f aca="false">SUMPRODUCT((B24:B31&lt;=$B$6)*(C24:C31*AM178+D24:D31*AO178*$B$8*AQ178)/(1+AL178/100)^B24:B31)+C32*AM178*AP178/(1+AL178/100)^$B$6</f>
        <v>9513186.87459236</v>
      </c>
      <c r="AS178" s="17" t="n">
        <f aca="false">SUMPRODUCT((K24:K26&lt;=$B$6)*(L24:L26*AN178+M24:M26*AO178*$B$8*AQ178)/(1+AL178/100)^K24:K26)+L27*AN178*AP178/(1+AL178/100)^$B$6</f>
        <v>8107573.12448583</v>
      </c>
      <c r="AT178" s="17" t="n">
        <f aca="false">AS178-AR178</f>
        <v>-1405613.75010653</v>
      </c>
      <c r="AU178" s="17" t="n">
        <f aca="true">RAND()</f>
        <v>0.133741627454007</v>
      </c>
      <c r="AV178" s="17" t="n">
        <f aca="true">RAND()</f>
        <v>0.733747348448738</v>
      </c>
      <c r="AW178" s="17" t="n">
        <f aca="true">RAND()</f>
        <v>0.476954857080549</v>
      </c>
      <c r="AX178" s="17" t="n">
        <f aca="true">RAND()</f>
        <v>0.630391334191522</v>
      </c>
      <c r="AY178" s="17" t="n">
        <f aca="true">RAND()</f>
        <v>0.712242950855637</v>
      </c>
      <c r="AZ178" s="17" t="n">
        <f aca="true">RAND()</f>
        <v>0.459131985029067</v>
      </c>
    </row>
    <row r="179" customFormat="false" ht="15" hidden="false" customHeight="false" outlineLevel="0" collapsed="false">
      <c r="A179" s="0" t="s">
        <v>217</v>
      </c>
      <c r="B179" s="0" t="n">
        <f aca="false">IF(B29&lt;=$B$6,$B$7+B29,NA())</f>
        <v>2047</v>
      </c>
      <c r="C179" s="0" t="n">
        <v>1</v>
      </c>
      <c r="D179" s="0" t="n">
        <f aca="false">D29*$B$10</f>
        <v>15</v>
      </c>
      <c r="E179" s="14" t="n">
        <f aca="false">F29</f>
        <v>132620.7</v>
      </c>
      <c r="AK179" s="0" t="n">
        <v>166</v>
      </c>
      <c r="AL179" s="17" t="n">
        <f aca="false">IFERROR(IF(AU179&lt;($AM$6-$AL$6)/($AN$6-$AL$6),$AL$6+SQRT(AU179*($AN$6-$AL$6)*($AM$6-$AL$6)),$AN$6-SQRT((1-AU179)*($AN$6-$AL$6)*($AN$6-$AM$6))),$AM$6)</f>
        <v>3.37245630111264</v>
      </c>
      <c r="AM179" s="17" t="n">
        <f aca="false">IFERROR(IF(AV179&lt;($AM$7-$AL$7)/($AN$7-$AL$7),$AL$7+SQRT(AV179*($AN$7-$AL$7)*($AM$7-$AL$7)),$AN$7-SQRT((1-AV179)*($AN$7-$AL$7)*($AN$7-$AM$7))),$AM$7)</f>
        <v>1.11189531685134</v>
      </c>
      <c r="AN179" s="17" t="n">
        <f aca="false">IFERROR(IF(AW179&lt;($AM$8-$AL$8)/($AN$8-$AL$8),$AL$8+SQRT(AW179*($AN$8-$AL$8)*($AM$8-$AL$8)),$AN$8-SQRT((1-AW179)*($AN$8-$AL$8)*($AN$8-$AM$8))),$AM$8)</f>
        <v>0.913125857660679</v>
      </c>
      <c r="AO179" s="17" t="n">
        <f aca="false">IFERROR(IF(AX179&lt;($AM$9-$AL$9)/($AN$9-$AL$9),$AL$9+SQRT(AX179*($AN$9-$AL$9)*($AM$9-$AL$9)),$AN$9-SQRT((1-AX179)*($AN$9-$AL$9)*($AN$9-$AM$9))),$AM$9)</f>
        <v>1.05687953420396</v>
      </c>
      <c r="AP179" s="17" t="n">
        <f aca="false">IFERROR(IF(AY179&lt;($AM$10-$AL$10)/($AN$10-$AL$10),$AL$10+SQRT(AY179*($AN$10-$AL$10)*($AM$10-$AL$10)),$AN$10-SQRT((1-AY179)*($AN$10-$AL$10)*($AN$10-$AM$10))),$AM$10)</f>
        <v>0.939416579046576</v>
      </c>
      <c r="AQ179" s="17" t="n">
        <f aca="false">IFERROR(IF(AZ179&lt;($AM$11-$AL$11)/($AN$11-$AL$11),$AL$11+SQRT(AZ179*($AN$11-$AL$11)*($AM$11-$AL$11)),$AN$11-SQRT((1-AZ179)*($AN$11-$AL$11)*($AN$11-$AM$11))),$AM$11)</f>
        <v>0.893452725949907</v>
      </c>
      <c r="AR179" s="17" t="n">
        <f aca="false">SUMPRODUCT((B24:B31&lt;=$B$6)*(C24:C31*AM179+D24:D31*AO179*$B$8*AQ179)/(1+AL179/100)^B24:B31)+C32*AM179*AP179/(1+AL179/100)^$B$6</f>
        <v>9541022.13091109</v>
      </c>
      <c r="AS179" s="17" t="n">
        <f aca="false">SUMPRODUCT((K24:K26&lt;=$B$6)*(L24:L26*AN179+M24:M26*AO179*$B$8*AQ179)/(1+AL179/100)^K24:K26)+L27*AN179*AP179/(1+AL179/100)^$B$6</f>
        <v>7423012.13769826</v>
      </c>
      <c r="AT179" s="17" t="n">
        <f aca="false">AS179-AR179</f>
        <v>-2118009.99321283</v>
      </c>
      <c r="AU179" s="17" t="n">
        <f aca="true">RAND()</f>
        <v>0.342046335633129</v>
      </c>
      <c r="AV179" s="17" t="n">
        <f aca="true">RAND()</f>
        <v>0.830463079932515</v>
      </c>
      <c r="AW179" s="17" t="n">
        <f aca="true">RAND()</f>
        <v>0.142193996349602</v>
      </c>
      <c r="AX179" s="17" t="n">
        <f aca="true">RAND()</f>
        <v>0.407015857997778</v>
      </c>
      <c r="AY179" s="17" t="n">
        <f aca="true">RAND()</f>
        <v>0.772347719763984</v>
      </c>
      <c r="AZ179" s="17" t="n">
        <f aca="true">RAND()</f>
        <v>0.953663993438753</v>
      </c>
    </row>
    <row r="180" customFormat="false" ht="15" hidden="false" customHeight="false" outlineLevel="0" collapsed="false">
      <c r="A180" s="0" t="s">
        <v>218</v>
      </c>
      <c r="B180" s="0" t="n">
        <f aca="false">IF(B30&lt;=$B$6,$B$7+B30,NA())</f>
        <v>2051</v>
      </c>
      <c r="C180" s="0" t="n">
        <v>1</v>
      </c>
      <c r="D180" s="0" t="n">
        <f aca="false">D30*$B$10</f>
        <v>6</v>
      </c>
      <c r="E180" s="14" t="n">
        <f aca="false">F30</f>
        <v>53048.28</v>
      </c>
      <c r="AK180" s="0" t="n">
        <v>167</v>
      </c>
      <c r="AL180" s="17" t="n">
        <f aca="false">IFERROR(IF(AU180&lt;($AM$6-$AL$6)/($AN$6-$AL$6),$AL$6+SQRT(AU180*($AN$6-$AL$6)*($AM$6-$AL$6)),$AN$6-SQRT((1-AU180)*($AN$6-$AL$6)*($AN$6-$AM$6))),$AM$6)</f>
        <v>6.38865396322307</v>
      </c>
      <c r="AM180" s="17" t="n">
        <f aca="false">IFERROR(IF(AV180&lt;($AM$7-$AL$7)/($AN$7-$AL$7),$AL$7+SQRT(AV180*($AN$7-$AL$7)*($AM$7-$AL$7)),$AN$7-SQRT((1-AV180)*($AN$7-$AL$7)*($AN$7-$AM$7))),$AM$7)</f>
        <v>1.1013383237691</v>
      </c>
      <c r="AN180" s="17" t="n">
        <f aca="false">IFERROR(IF(AW180&lt;($AM$8-$AL$8)/($AN$8-$AL$8),$AL$8+SQRT(AW180*($AN$8-$AL$8)*($AM$8-$AL$8)),$AN$8-SQRT((1-AW180)*($AN$8-$AL$8)*($AN$8-$AM$8))),$AM$8)</f>
        <v>0.92229610948453</v>
      </c>
      <c r="AO180" s="17" t="n">
        <f aca="false">IFERROR(IF(AX180&lt;($AM$9-$AL$9)/($AN$9-$AL$9),$AL$9+SQRT(AX180*($AN$9-$AL$9)*($AM$9-$AL$9)),$AN$9-SQRT((1-AX180)*($AN$9-$AL$9)*($AN$9-$AM$9))),$AM$9)</f>
        <v>0.800797213336128</v>
      </c>
      <c r="AP180" s="17" t="n">
        <f aca="false">IFERROR(IF(AY180&lt;($AM$10-$AL$10)/($AN$10-$AL$10),$AL$10+SQRT(AY180*($AN$10-$AL$10)*($AM$10-$AL$10)),$AN$10-SQRT((1-AY180)*($AN$10-$AL$10)*($AN$10-$AM$10))),$AM$10)</f>
        <v>0.849633645239009</v>
      </c>
      <c r="AQ180" s="17" t="n">
        <f aca="false">IFERROR(IF(AZ180&lt;($AM$11-$AL$11)/($AN$11-$AL$11),$AL$11+SQRT(AZ180*($AN$11-$AL$11)*($AM$11-$AL$11)),$AN$11-SQRT((1-AZ180)*($AN$11-$AL$11)*($AN$11-$AM$11))),$AM$11)</f>
        <v>0.788377960428497</v>
      </c>
      <c r="AR180" s="17" t="n">
        <f aca="false">SUMPRODUCT((B24:B31&lt;=$B$6)*(C24:C31*AM180+D24:D31*AO180*$B$8*AQ180)/(1+AL180/100)^B24:B31)+C32*AM180*AP180/(1+AL180/100)^$B$6</f>
        <v>8148897.03028204</v>
      </c>
      <c r="AS180" s="17" t="n">
        <f aca="false">SUMPRODUCT((K24:K26&lt;=$B$6)*(L24:L26*AN180+M24:M26*AO180*$B$8*AQ180)/(1+AL180/100)^K24:K26)+L27*AN180*AP180/(1+AL180/100)^$B$6</f>
        <v>7695462.76308315</v>
      </c>
      <c r="AT180" s="17" t="n">
        <f aca="false">AS180-AR180</f>
        <v>-453434.267198896</v>
      </c>
      <c r="AU180" s="17" t="n">
        <f aca="true">RAND()</f>
        <v>0.981312801165857</v>
      </c>
      <c r="AV180" s="17" t="n">
        <f aca="true">RAND()</f>
        <v>0.803552942401957</v>
      </c>
      <c r="AW180" s="17" t="n">
        <f aca="true">RAND()</f>
        <v>0.166181537722802</v>
      </c>
      <c r="AX180" s="17" t="n">
        <f aca="true">RAND()</f>
        <v>0.120638618067707</v>
      </c>
      <c r="AY180" s="17" t="n">
        <f aca="true">RAND()</f>
        <v>0.488974743532469</v>
      </c>
      <c r="AZ180" s="17" t="n">
        <f aca="true">RAND()</f>
        <v>0.817208621908561</v>
      </c>
    </row>
    <row r="181" customFormat="false" ht="15" hidden="false" customHeight="false" outlineLevel="0" collapsed="false">
      <c r="A181" s="0" t="s">
        <v>219</v>
      </c>
      <c r="B181" s="0" t="n">
        <f aca="false">IF(B31&lt;=$B$6,$B$7+B31,NA())</f>
        <v>2055</v>
      </c>
      <c r="C181" s="0" t="n">
        <v>1</v>
      </c>
      <c r="D181" s="0" t="n">
        <f aca="false">D31*$B$10</f>
        <v>8</v>
      </c>
      <c r="E181" s="14" t="n">
        <f aca="false">F31</f>
        <v>70731.04</v>
      </c>
      <c r="AK181" s="0" t="n">
        <v>168</v>
      </c>
      <c r="AL181" s="17" t="n">
        <f aca="false">IFERROR(IF(AU181&lt;($AM$6-$AL$6)/($AN$6-$AL$6),$AL$6+SQRT(AU181*($AN$6-$AL$6)*($AM$6-$AL$6)),$AN$6-SQRT((1-AU181)*($AN$6-$AL$6)*($AN$6-$AM$6))),$AM$6)</f>
        <v>3.83648458021656</v>
      </c>
      <c r="AM181" s="17" t="n">
        <f aca="false">IFERROR(IF(AV181&lt;($AM$7-$AL$7)/($AN$7-$AL$7),$AL$7+SQRT(AV181*($AN$7-$AL$7)*($AM$7-$AL$7)),$AN$7-SQRT((1-AV181)*($AN$7-$AL$7)*($AN$7-$AM$7))),$AM$7)</f>
        <v>0.867633221259914</v>
      </c>
      <c r="AN181" s="17" t="n">
        <f aca="false">IFERROR(IF(AW181&lt;($AM$8-$AL$8)/($AN$8-$AL$8),$AL$8+SQRT(AW181*($AN$8-$AL$8)*($AM$8-$AL$8)),$AN$8-SQRT((1-AW181)*($AN$8-$AL$8)*($AN$8-$AM$8))),$AM$8)</f>
        <v>1.02645146255372</v>
      </c>
      <c r="AO181" s="17" t="n">
        <f aca="false">IFERROR(IF(AX181&lt;($AM$9-$AL$9)/($AN$9-$AL$9),$AL$9+SQRT(AX181*($AN$9-$AL$9)*($AM$9-$AL$9)),$AN$9-SQRT((1-AX181)*($AN$9-$AL$9)*($AN$9-$AM$9))),$AM$9)</f>
        <v>1.08290772690459</v>
      </c>
      <c r="AP181" s="17" t="n">
        <f aca="false">IFERROR(IF(AY181&lt;($AM$10-$AL$10)/($AN$10-$AL$10),$AL$10+SQRT(AY181*($AN$10-$AL$10)*($AM$10-$AL$10)),$AN$10-SQRT((1-AY181)*($AN$10-$AL$10)*($AN$10-$AM$10))),$AM$10)</f>
        <v>0.970279073914424</v>
      </c>
      <c r="AQ181" s="17" t="n">
        <f aca="false">IFERROR(IF(AZ181&lt;($AM$11-$AL$11)/($AN$11-$AL$11),$AL$11+SQRT(AZ181*($AN$11-$AL$11)*($AM$11-$AL$11)),$AN$11-SQRT((1-AZ181)*($AN$11-$AL$11)*($AN$11-$AM$11))),$AM$11)</f>
        <v>0.713591351781918</v>
      </c>
      <c r="AR181" s="17" t="n">
        <f aca="false">SUMPRODUCT((B24:B31&lt;=$B$6)*(C24:C31*AM181+D24:D31*AO181*$B$8*AQ181)/(1+AL181/100)^B24:B31)+C32*AM181*AP181/(1+AL181/100)^$B$6</f>
        <v>7264207.04635687</v>
      </c>
      <c r="AS181" s="17" t="n">
        <f aca="false">SUMPRODUCT((K24:K26&lt;=$B$6)*(L24:L26*AN181+M24:M26*AO181*$B$8*AQ181)/(1+AL181/100)^K24:K26)+L27*AN181*AP181/(1+AL181/100)^$B$6</f>
        <v>8343461.5294129</v>
      </c>
      <c r="AT181" s="17" t="n">
        <f aca="false">AS181-AR181</f>
        <v>1079254.48305603</v>
      </c>
      <c r="AU181" s="17" t="n">
        <f aca="true">RAND()</f>
        <v>0.499608509439621</v>
      </c>
      <c r="AV181" s="17" t="n">
        <f aca="true">RAND()</f>
        <v>0.0508250290888058</v>
      </c>
      <c r="AW181" s="17" t="n">
        <f aca="true">RAND()</f>
        <v>0.555787123605592</v>
      </c>
      <c r="AX181" s="17" t="n">
        <f aca="true">RAND()</f>
        <v>0.439294508419125</v>
      </c>
      <c r="AY181" s="17" t="n">
        <f aca="true">RAND()</f>
        <v>0.884649629447232</v>
      </c>
      <c r="AZ181" s="17" t="n">
        <f aca="true">RAND()</f>
        <v>0.6651840254118</v>
      </c>
    </row>
    <row r="182" customFormat="false" ht="15" hidden="false" customHeight="false" outlineLevel="0" collapsed="false">
      <c r="A182" s="0" t="s">
        <v>220</v>
      </c>
      <c r="B182" s="0" t="n">
        <f aca="false">IF(K25&lt;=$B$6,$B$7+K25,NA())</f>
        <v>2046</v>
      </c>
      <c r="C182" s="0" t="n">
        <v>2</v>
      </c>
      <c r="D182" s="0" t="n">
        <f aca="false">M25*$B$10</f>
        <v>9</v>
      </c>
      <c r="E182" s="14" t="n">
        <f aca="false">O25</f>
        <v>79572.42</v>
      </c>
      <c r="AK182" s="0" t="n">
        <v>169</v>
      </c>
      <c r="AL182" s="17" t="n">
        <f aca="false">IFERROR(IF(AU182&lt;($AM$6-$AL$6)/($AN$6-$AL$6),$AL$6+SQRT(AU182*($AN$6-$AL$6)*($AM$6-$AL$6)),$AN$6-SQRT((1-AU182)*($AN$6-$AL$6)*($AN$6-$AM$6))),$AM$6)</f>
        <v>3.31158060174101</v>
      </c>
      <c r="AM182" s="17" t="n">
        <f aca="false">IFERROR(IF(AV182&lt;($AM$7-$AL$7)/($AN$7-$AL$7),$AL$7+SQRT(AV182*($AN$7-$AL$7)*($AM$7-$AL$7)),$AN$7-SQRT((1-AV182)*($AN$7-$AL$7)*($AN$7-$AM$7))),$AM$7)</f>
        <v>0.977094711729934</v>
      </c>
      <c r="AN182" s="17" t="n">
        <f aca="false">IFERROR(IF(AW182&lt;($AM$8-$AL$8)/($AN$8-$AL$8),$AL$8+SQRT(AW182*($AN$8-$AL$8)*($AM$8-$AL$8)),$AN$8-SQRT((1-AW182)*($AN$8-$AL$8)*($AN$8-$AM$8))),$AM$8)</f>
        <v>1.14410210394312</v>
      </c>
      <c r="AO182" s="17" t="n">
        <f aca="false">IFERROR(IF(AX182&lt;($AM$9-$AL$9)/($AN$9-$AL$9),$AL$9+SQRT(AX182*($AN$9-$AL$9)*($AM$9-$AL$9)),$AN$9-SQRT((1-AX182)*($AN$9-$AL$9)*($AN$9-$AM$9))),$AM$9)</f>
        <v>1.10033439486524</v>
      </c>
      <c r="AP182" s="17" t="n">
        <f aca="false">IFERROR(IF(AY182&lt;($AM$10-$AL$10)/($AN$10-$AL$10),$AL$10+SQRT(AY182*($AN$10-$AL$10)*($AM$10-$AL$10)),$AN$10-SQRT((1-AY182)*($AN$10-$AL$10)*($AN$10-$AM$10))),$AM$10)</f>
        <v>0.805340346317925</v>
      </c>
      <c r="AQ182" s="17" t="n">
        <f aca="false">IFERROR(IF(AZ182&lt;($AM$11-$AL$11)/($AN$11-$AL$11),$AL$11+SQRT(AZ182*($AN$11-$AL$11)*($AM$11-$AL$11)),$AN$11-SQRT((1-AZ182)*($AN$11-$AL$11)*($AN$11-$AM$11))),$AM$11)</f>
        <v>0.412648463076208</v>
      </c>
      <c r="AR182" s="17" t="n">
        <f aca="false">SUMPRODUCT((B24:B31&lt;=$B$6)*(C24:C31*AM182+D24:D31*AO182*$B$8*AQ182)/(1+AL182/100)^B24:B31)+C32*AM182*AP182/(1+AL182/100)^$B$6</f>
        <v>8315334.54238782</v>
      </c>
      <c r="AS182" s="17" t="n">
        <f aca="false">SUMPRODUCT((K24:K26&lt;=$B$6)*(L24:L26*AN182+M24:M26*AO182*$B$8*AQ182)/(1+AL182/100)^K24:K26)+L27*AN182*AP182/(1+AL182/100)^$B$6</f>
        <v>9334866.22342654</v>
      </c>
      <c r="AT182" s="17" t="n">
        <f aca="false">AS182-AR182</f>
        <v>1019531.68103872</v>
      </c>
      <c r="AU182" s="17" t="n">
        <f aca="true">RAND()</f>
        <v>0.319778117127338</v>
      </c>
      <c r="AV182" s="17" t="n">
        <f aca="true">RAND()</f>
        <v>0.348472632474536</v>
      </c>
      <c r="AW182" s="17" t="n">
        <f aca="true">RAND()</f>
        <v>0.900316760984239</v>
      </c>
      <c r="AX182" s="17" t="n">
        <f aca="true">RAND()</f>
        <v>0.460401199291673</v>
      </c>
      <c r="AY182" s="17" t="n">
        <f aca="true">RAND()</f>
        <v>0.372930908358203</v>
      </c>
      <c r="AZ182" s="17" t="n">
        <f aca="true">RAND()</f>
        <v>0.0517945968711499</v>
      </c>
    </row>
    <row r="183" customFormat="false" ht="15" hidden="false" customHeight="false" outlineLevel="0" collapsed="false">
      <c r="A183" s="0" t="s">
        <v>221</v>
      </c>
      <c r="B183" s="0" t="n">
        <f aca="false">IF(K26&lt;=$B$6,$B$7+K26,NA())</f>
        <v>2054</v>
      </c>
      <c r="C183" s="0" t="n">
        <v>2</v>
      </c>
      <c r="D183" s="0" t="n">
        <f aca="false">M26*$B$10</f>
        <v>18</v>
      </c>
      <c r="E183" s="14" t="n">
        <f aca="false">O26</f>
        <v>159144.84</v>
      </c>
      <c r="AK183" s="0" t="n">
        <v>170</v>
      </c>
      <c r="AL183" s="17" t="n">
        <f aca="false">IFERROR(IF(AU183&lt;($AM$6-$AL$6)/($AN$6-$AL$6),$AL$6+SQRT(AU183*($AN$6-$AL$6)*($AM$6-$AL$6)),$AN$6-SQRT((1-AU183)*($AN$6-$AL$6)*($AN$6-$AM$6))),$AM$6)</f>
        <v>5.92976697663609</v>
      </c>
      <c r="AM183" s="17" t="n">
        <f aca="false">IFERROR(IF(AV183&lt;($AM$7-$AL$7)/($AN$7-$AL$7),$AL$7+SQRT(AV183*($AN$7-$AL$7)*($AM$7-$AL$7)),$AN$7-SQRT((1-AV183)*($AN$7-$AL$7)*($AN$7-$AM$7))),$AM$7)</f>
        <v>0.907235230327096</v>
      </c>
      <c r="AN183" s="17" t="n">
        <f aca="false">IFERROR(IF(AW183&lt;($AM$8-$AL$8)/($AN$8-$AL$8),$AL$8+SQRT(AW183*($AN$8-$AL$8)*($AM$8-$AL$8)),$AN$8-SQRT((1-AW183)*($AN$8-$AL$8)*($AN$8-$AM$8))),$AM$8)</f>
        <v>0.844963064900063</v>
      </c>
      <c r="AO183" s="17" t="n">
        <f aca="false">IFERROR(IF(AX183&lt;($AM$9-$AL$9)/($AN$9-$AL$9),$AL$9+SQRT(AX183*($AN$9-$AL$9)*($AM$9-$AL$9)),$AN$9-SQRT((1-AX183)*($AN$9-$AL$9)*($AN$9-$AM$9))),$AM$9)</f>
        <v>1.62121053549525</v>
      </c>
      <c r="AP183" s="17" t="n">
        <f aca="false">IFERROR(IF(AY183&lt;($AM$10-$AL$10)/($AN$10-$AL$10),$AL$10+SQRT(AY183*($AN$10-$AL$10)*($AM$10-$AL$10)),$AN$10-SQRT((1-AY183)*($AN$10-$AL$10)*($AN$10-$AM$10))),$AM$10)</f>
        <v>0.910120210351984</v>
      </c>
      <c r="AQ183" s="17" t="n">
        <f aca="false">IFERROR(IF(AZ183&lt;($AM$11-$AL$11)/($AN$11-$AL$11),$AL$11+SQRT(AZ183*($AN$11-$AL$11)*($AM$11-$AL$11)),$AN$11-SQRT((1-AZ183)*($AN$11-$AL$11)*($AN$11-$AM$11))),$AM$11)</f>
        <v>0.800662954969928</v>
      </c>
      <c r="AR183" s="17" t="n">
        <f aca="false">SUMPRODUCT((B24:B31&lt;=$B$6)*(C24:C31*AM183+D24:D31*AO183*$B$8*AQ183)/(1+AL183/100)^B24:B31)+C32*AM183*AP183/(1+AL183/100)^$B$6</f>
        <v>6992350.18732127</v>
      </c>
      <c r="AS183" s="17" t="n">
        <f aca="false">SUMPRODUCT((K24:K26&lt;=$B$6)*(L24:L26*AN183+M24:M26*AO183*$B$8*AQ183)/(1+AL183/100)^K24:K26)+L27*AN183*AP183/(1+AL183/100)^$B$6</f>
        <v>7060473.74529664</v>
      </c>
      <c r="AT183" s="17" t="n">
        <f aca="false">AS183-AR183</f>
        <v>68123.5579753639</v>
      </c>
      <c r="AU183" s="17" t="n">
        <f aca="true">RAND()</f>
        <v>0.942730063785067</v>
      </c>
      <c r="AV183" s="17" t="n">
        <f aca="true">RAND()</f>
        <v>0.12777105137006</v>
      </c>
      <c r="AW183" s="17" t="n">
        <f aca="true">RAND()</f>
        <v>0.0224630800578585</v>
      </c>
      <c r="AX183" s="17" t="n">
        <f aca="true">RAND()</f>
        <v>0.904345694386802</v>
      </c>
      <c r="AY183" s="17" t="n">
        <f aca="true">RAND()</f>
        <v>0.672794347756622</v>
      </c>
      <c r="AZ183" s="17" t="n">
        <f aca="true">RAND()</f>
        <v>0.837815275423179</v>
      </c>
    </row>
    <row r="184" customFormat="false" ht="15" hidden="false" customHeight="false" outlineLevel="0" collapsed="false">
      <c r="AK184" s="0" t="n">
        <v>171</v>
      </c>
      <c r="AL184" s="0" t="n">
        <f aca="false">IFERROR(IF(AU184&lt;($AM$6-$AL$6)/($AN$6-$AL$6),$AL$6+SQRT(AU184*($AN$6-$AL$6)*($AM$6-$AL$6)),$AN$6-SQRT((1-AU184)*($AN$6-$AL$6)*($AN$6-$AM$6))),$AM$6)</f>
        <v>3.28355823912753</v>
      </c>
      <c r="AM184" s="0" t="n">
        <f aca="false">IFERROR(IF(AV184&lt;($AM$7-$AL$7)/($AN$7-$AL$7),$AL$7+SQRT(AV184*($AN$7-$AL$7)*($AM$7-$AL$7)),$AN$7-SQRT((1-AV184)*($AN$7-$AL$7)*($AN$7-$AM$7))),$AM$7)</f>
        <v>1.13184717558408</v>
      </c>
      <c r="AN184" s="0" t="n">
        <f aca="false">IFERROR(IF(AW184&lt;($AM$8-$AL$8)/($AN$8-$AL$8),$AL$8+SQRT(AW184*($AN$8-$AL$8)*($AM$8-$AL$8)),$AN$8-SQRT((1-AW184)*($AN$8-$AL$8)*($AN$8-$AM$8))),$AM$8)</f>
        <v>1.12937335355679</v>
      </c>
      <c r="AO184" s="0" t="n">
        <f aca="false">IFERROR(IF(AX184&lt;($AM$9-$AL$9)/($AN$9-$AL$9),$AL$9+SQRT(AX184*($AN$9-$AL$9)*($AM$9-$AL$9)),$AN$9-SQRT((1-AX184)*($AN$9-$AL$9)*($AN$9-$AM$9))),$AM$9)</f>
        <v>0.82528625285434</v>
      </c>
      <c r="AP184" s="0" t="n">
        <f aca="false">IFERROR(IF(AY184&lt;($AM$10-$AL$10)/($AN$10-$AL$10),$AL$10+SQRT(AY184*($AN$10-$AL$10)*($AM$10-$AL$10)),$AN$10-SQRT((1-AY184)*($AN$10-$AL$10)*($AN$10-$AM$10))),$AM$10)</f>
        <v>0.941683633754513</v>
      </c>
      <c r="AQ184" s="0" t="n">
        <f aca="false">IFERROR(IF(AZ184&lt;($AM$11-$AL$11)/($AN$11-$AL$11),$AL$11+SQRT(AZ184*($AN$11-$AL$11)*($AM$11-$AL$11)),$AN$11-SQRT((1-AZ184)*($AN$11-$AL$11)*($AN$11-$AM$11))),$AM$11)</f>
        <v>0.699689674618961</v>
      </c>
      <c r="AR184" s="0" t="n">
        <f aca="false">SUMPRODUCT((B24:B31&lt;=$B$6)*(C24:C31*AM184+D24:D31*AO184*$B$8*AQ184)/(1+AL184/100)^B24:B31)+C32*AM184*AP184/(1+AL184/100)^$B$6</f>
        <v>9646234.11634123</v>
      </c>
      <c r="AS184" s="0" t="n">
        <f aca="false">SUMPRODUCT((K24:K26&lt;=$B$6)*(L24:L26*AN184+M24:M26*AO184*$B$8*AQ184)/(1+AL184/100)^K24:K26)+L27*AN184*AP184/(1+AL184/100)^$B$6</f>
        <v>9102907.20700919</v>
      </c>
      <c r="AT184" s="0" t="n">
        <f aca="false">AS184-AR184</f>
        <v>-543326.909332039</v>
      </c>
      <c r="AU184" s="0" t="n">
        <f aca="true">RAND()</f>
        <v>0.309403031902158</v>
      </c>
      <c r="AV184" s="0" t="n">
        <f aca="true">RAND()</f>
        <v>0.875910311844801</v>
      </c>
      <c r="AW184" s="0" t="n">
        <f aca="true">RAND()</f>
        <v>0.87065966371435</v>
      </c>
      <c r="AX184" s="0" t="n">
        <f aca="true">RAND()</f>
        <v>0.14108152839469</v>
      </c>
      <c r="AY184" s="0" t="n">
        <f aca="true">RAND()</f>
        <v>0.780337729306361</v>
      </c>
      <c r="AZ184" s="0" t="n">
        <f aca="true">RAND()</f>
        <v>0.631892687630754</v>
      </c>
    </row>
    <row r="185" customFormat="false" ht="15" hidden="false" customHeight="false" outlineLevel="0" collapsed="false">
      <c r="AK185" s="0" t="n">
        <v>172</v>
      </c>
      <c r="AL185" s="0" t="n">
        <f aca="false">IFERROR(IF(AU185&lt;($AM$6-$AL$6)/($AN$6-$AL$6),$AL$6+SQRT(AU185*($AN$6-$AL$6)*($AM$6-$AL$6)),$AN$6-SQRT((1-AU185)*($AN$6-$AL$6)*($AN$6-$AM$6))),$AM$6)</f>
        <v>5.6696031011426</v>
      </c>
      <c r="AM185" s="0" t="n">
        <f aca="false">IFERROR(IF(AV185&lt;($AM$7-$AL$7)/($AN$7-$AL$7),$AL$7+SQRT(AV185*($AN$7-$AL$7)*($AM$7-$AL$7)),$AN$7-SQRT((1-AV185)*($AN$7-$AL$7)*($AN$7-$AM$7))),$AM$7)</f>
        <v>0.949969875600164</v>
      </c>
      <c r="AN185" s="0" t="n">
        <f aca="false">IFERROR(IF(AW185&lt;($AM$8-$AL$8)/($AN$8-$AL$8),$AL$8+SQRT(AW185*($AN$8-$AL$8)*($AM$8-$AL$8)),$AN$8-SQRT((1-AW185)*($AN$8-$AL$8)*($AN$8-$AM$8))),$AM$8)</f>
        <v>0.966837518526414</v>
      </c>
      <c r="AO185" s="0" t="n">
        <f aca="false">IFERROR(IF(AX185&lt;($AM$9-$AL$9)/($AN$9-$AL$9),$AL$9+SQRT(AX185*($AN$9-$AL$9)*($AM$9-$AL$9)),$AN$9-SQRT((1-AX185)*($AN$9-$AL$9)*($AN$9-$AM$9))),$AM$9)</f>
        <v>0.99192686407337</v>
      </c>
      <c r="AP185" s="0" t="n">
        <f aca="false">IFERROR(IF(AY185&lt;($AM$10-$AL$10)/($AN$10-$AL$10),$AL$10+SQRT(AY185*($AN$10-$AL$10)*($AM$10-$AL$10)),$AN$10-SQRT((1-AY185)*($AN$10-$AL$10)*($AN$10-$AM$10))),$AM$10)</f>
        <v>0.981332929545753</v>
      </c>
      <c r="AQ185" s="0" t="n">
        <f aca="false">IFERROR(IF(AZ185&lt;($AM$11-$AL$11)/($AN$11-$AL$11),$AL$11+SQRT(AZ185*($AN$11-$AL$11)*($AM$11-$AL$11)),$AN$11-SQRT((1-AZ185)*($AN$11-$AL$11)*($AN$11-$AM$11))),$AM$11)</f>
        <v>0.700470608479375</v>
      </c>
      <c r="AR185" s="0" t="n">
        <f aca="false">SUMPRODUCT((B24:B31&lt;=$B$6)*(C24:C31*AM185+D24:D31*AO185*$B$8*AQ185)/(1+AL185/100)^B24:B31)+C32*AM185*AP185/(1+AL185/100)^$B$6</f>
        <v>7256389.5744349</v>
      </c>
      <c r="AS185" s="0" t="n">
        <f aca="false">SUMPRODUCT((K24:K26&lt;=$B$6)*(L24:L26*AN185+M24:M26*AO185*$B$8*AQ185)/(1+AL185/100)^K24:K26)+L27*AN185*AP185/(1+AL185/100)^$B$6</f>
        <v>7991640.56071507</v>
      </c>
      <c r="AT185" s="0" t="n">
        <f aca="false">AS185-AR185</f>
        <v>735250.986280176</v>
      </c>
      <c r="AU185" s="0" t="n">
        <f aca="true">RAND()</f>
        <v>0.911502204575531</v>
      </c>
      <c r="AV185" s="0" t="n">
        <f aca="true">RAND()</f>
        <v>0.249899595416987</v>
      </c>
      <c r="AW185" s="0" t="n">
        <f aca="true">RAND()</f>
        <v>0.309275084311684</v>
      </c>
      <c r="AX185" s="0" t="n">
        <f aca="true">RAND()</f>
        <v>0.322656052796079</v>
      </c>
      <c r="AY185" s="0" t="n">
        <f aca="true">RAND()</f>
        <v>0.926725556260387</v>
      </c>
      <c r="AZ185" s="0" t="n">
        <f aca="true">RAND()</f>
        <v>0.633804667817486</v>
      </c>
    </row>
    <row r="186" customFormat="false" ht="15" hidden="false" customHeight="false" outlineLevel="0" collapsed="false">
      <c r="AK186" s="0" t="n">
        <v>173</v>
      </c>
      <c r="AL186" s="0" t="n">
        <f aca="false">IFERROR(IF(AU186&lt;($AM$6-$AL$6)/($AN$6-$AL$6),$AL$6+SQRT(AU186*($AN$6-$AL$6)*($AM$6-$AL$6)),$AN$6-SQRT((1-AU186)*($AN$6-$AL$6)*($AN$6-$AM$6))),$AM$6)</f>
        <v>3.85510965872427</v>
      </c>
      <c r="AM186" s="0" t="n">
        <f aca="false">IFERROR(IF(AV186&lt;($AM$7-$AL$7)/($AN$7-$AL$7),$AL$7+SQRT(AV186*($AN$7-$AL$7)*($AM$7-$AL$7)),$AN$7-SQRT((1-AV186)*($AN$7-$AL$7)*($AN$7-$AM$7))),$AM$7)</f>
        <v>1.05340627372871</v>
      </c>
      <c r="AN186" s="0" t="n">
        <f aca="false">IFERROR(IF(AW186&lt;($AM$8-$AL$8)/($AN$8-$AL$8),$AL$8+SQRT(AW186*($AN$8-$AL$8)*($AM$8-$AL$8)),$AN$8-SQRT((1-AW186)*($AN$8-$AL$8)*($AN$8-$AM$8))),$AM$8)</f>
        <v>1.02322446377596</v>
      </c>
      <c r="AO186" s="0" t="n">
        <f aca="false">IFERROR(IF(AX186&lt;($AM$9-$AL$9)/($AN$9-$AL$9),$AL$9+SQRT(AX186*($AN$9-$AL$9)*($AM$9-$AL$9)),$AN$9-SQRT((1-AX186)*($AN$9-$AL$9)*($AN$9-$AM$9))),$AM$9)</f>
        <v>1.06495132320763</v>
      </c>
      <c r="AP186" s="0" t="n">
        <f aca="false">IFERROR(IF(AY186&lt;($AM$10-$AL$10)/($AN$10-$AL$10),$AL$10+SQRT(AY186*($AN$10-$AL$10)*($AM$10-$AL$10)),$AN$10-SQRT((1-AY186)*($AN$10-$AL$10)*($AN$10-$AM$10))),$AM$10)</f>
        <v>0.867365265981875</v>
      </c>
      <c r="AQ186" s="0" t="n">
        <f aca="false">IFERROR(IF(AZ186&lt;($AM$11-$AL$11)/($AN$11-$AL$11),$AL$11+SQRT(AZ186*($AN$11-$AL$11)*($AM$11-$AL$11)),$AN$11-SQRT((1-AZ186)*($AN$11-$AL$11)*($AN$11-$AM$11))),$AM$11)</f>
        <v>0.663740620803566</v>
      </c>
      <c r="AR186" s="0" t="n">
        <f aca="false">SUMPRODUCT((B24:B31&lt;=$B$6)*(C24:C31*AM186+D24:D31*AO186*$B$8*AQ186)/(1+AL186/100)^B24:B31)+C32*AM186*AP186/(1+AL186/100)^$B$6</f>
        <v>8756854.62952108</v>
      </c>
      <c r="AS186" s="0" t="n">
        <f aca="false">SUMPRODUCT((K24:K26&lt;=$B$6)*(L24:L26*AN186+M24:M26*AO186*$B$8*AQ186)/(1+AL186/100)^K24:K26)+L27*AN186*AP186/(1+AL186/100)^$B$6</f>
        <v>8384327.70229847</v>
      </c>
      <c r="AT186" s="0" t="n">
        <f aca="false">AS186-AR186</f>
        <v>-372526.927222616</v>
      </c>
      <c r="AU186" s="0" t="n">
        <f aca="true">RAND()</f>
        <v>0.505483237067531</v>
      </c>
      <c r="AV186" s="0" t="n">
        <f aca="true">RAND()</f>
        <v>0.656452504806834</v>
      </c>
      <c r="AW186" s="0" t="n">
        <f aca="true">RAND()</f>
        <v>0.542869832624897</v>
      </c>
      <c r="AX186" s="0" t="n">
        <f aca="true">RAND()</f>
        <v>0.417122648019222</v>
      </c>
      <c r="AY186" s="0" t="n">
        <f aca="true">RAND()</f>
        <v>0.539828954599734</v>
      </c>
      <c r="AZ186" s="0" t="n">
        <f aca="true">RAND()</f>
        <v>0.538488285316037</v>
      </c>
    </row>
    <row r="187" customFormat="false" ht="15" hidden="false" customHeight="false" outlineLevel="0" collapsed="false">
      <c r="AK187" s="0" t="n">
        <v>174</v>
      </c>
      <c r="AL187" s="0" t="n">
        <f aca="false">IFERROR(IF(AU187&lt;($AM$6-$AL$6)/($AN$6-$AL$6),$AL$6+SQRT(AU187*($AN$6-$AL$6)*($AM$6-$AL$6)),$AN$6-SQRT((1-AU187)*($AN$6-$AL$6)*($AN$6-$AM$6))),$AM$6)</f>
        <v>3.74012263030184</v>
      </c>
      <c r="AM187" s="0" t="n">
        <f aca="false">IFERROR(IF(AV187&lt;($AM$7-$AL$7)/($AN$7-$AL$7),$AL$7+SQRT(AV187*($AN$7-$AL$7)*($AM$7-$AL$7)),$AN$7-SQRT((1-AV187)*($AN$7-$AL$7)*($AN$7-$AM$7))),$AM$7)</f>
        <v>0.890029511235369</v>
      </c>
      <c r="AN187" s="0" t="n">
        <f aca="false">IFERROR(IF(AW187&lt;($AM$8-$AL$8)/($AN$8-$AL$8),$AL$8+SQRT(AW187*($AN$8-$AL$8)*($AM$8-$AL$8)),$AN$8-SQRT((1-AW187)*($AN$8-$AL$8)*($AN$8-$AM$8))),$AM$8)</f>
        <v>1.1762573540932</v>
      </c>
      <c r="AO187" s="0" t="n">
        <f aca="false">IFERROR(IF(AX187&lt;($AM$9-$AL$9)/($AN$9-$AL$9),$AL$9+SQRT(AX187*($AN$9-$AL$9)*($AM$9-$AL$9)),$AN$9-SQRT((1-AX187)*($AN$9-$AL$9)*($AN$9-$AM$9))),$AM$9)</f>
        <v>1.12294082884017</v>
      </c>
      <c r="AP187" s="0" t="n">
        <f aca="false">IFERROR(IF(AY187&lt;($AM$10-$AL$10)/($AN$10-$AL$10),$AL$10+SQRT(AY187*($AN$10-$AL$10)*($AM$10-$AL$10)),$AN$10-SQRT((1-AY187)*($AN$10-$AL$10)*($AN$10-$AM$10))),$AM$10)</f>
        <v>0.882513438964785</v>
      </c>
      <c r="AQ187" s="0" t="n">
        <f aca="false">IFERROR(IF(AZ187&lt;($AM$11-$AL$11)/($AN$11-$AL$11),$AL$11+SQRT(AZ187*($AN$11-$AL$11)*($AM$11-$AL$11)),$AN$11-SQRT((1-AZ187)*($AN$11-$AL$11)*($AN$11-$AM$11))),$AM$11)</f>
        <v>0.724222024179879</v>
      </c>
      <c r="AR187" s="0" t="n">
        <f aca="false">SUMPRODUCT((B24:B31&lt;=$B$6)*(C24:C31*AM187+D24:D31*AO187*$B$8*AQ187)/(1+AL187/100)^B24:B31)+C32*AM187*AP187/(1+AL187/100)^$B$6</f>
        <v>7503790.41246126</v>
      </c>
      <c r="AS187" s="0" t="n">
        <f aca="false">SUMPRODUCT((K24:K26&lt;=$B$6)*(L24:L26*AN187+M24:M26*AO187*$B$8*AQ187)/(1+AL187/100)^K24:K26)+L27*AN187*AP187/(1+AL187/100)^$B$6</f>
        <v>9613928.43472317</v>
      </c>
      <c r="AT187" s="0" t="n">
        <f aca="false">AS187-AR187</f>
        <v>2110138.02226191</v>
      </c>
      <c r="AU187" s="0" t="n">
        <f aca="true">RAND()</f>
        <v>0.468659976726491</v>
      </c>
      <c r="AV187" s="0" t="n">
        <f aca="true">RAND()</f>
        <v>0.0900590321475496</v>
      </c>
      <c r="AW187" s="0" t="n">
        <f aca="true">RAND()</f>
        <v>0.951662419330344</v>
      </c>
      <c r="AX187" s="0" t="n">
        <f aca="true">RAND()</f>
        <v>0.487178140189623</v>
      </c>
      <c r="AY187" s="0" t="n">
        <f aca="true">RAND()</f>
        <v>0.585266123954666</v>
      </c>
      <c r="AZ187" s="0" t="n">
        <f aca="true">RAND()</f>
        <v>0.689577583887987</v>
      </c>
    </row>
    <row r="188" customFormat="false" ht="15" hidden="false" customHeight="false" outlineLevel="0" collapsed="false">
      <c r="AK188" s="0" t="n">
        <v>175</v>
      </c>
      <c r="AL188" s="0" t="n">
        <f aca="false">IFERROR(IF(AU188&lt;($AM$6-$AL$6)/($AN$6-$AL$6),$AL$6+SQRT(AU188*($AN$6-$AL$6)*($AM$6-$AL$6)),$AN$6-SQRT((1-AU188)*($AN$6-$AL$6)*($AN$6-$AM$6))),$AM$6)</f>
        <v>2.68914047886673</v>
      </c>
      <c r="AM188" s="0" t="n">
        <f aca="false">IFERROR(IF(AV188&lt;($AM$7-$AL$7)/($AN$7-$AL$7),$AL$7+SQRT(AV188*($AN$7-$AL$7)*($AM$7-$AL$7)),$AN$7-SQRT((1-AV188)*($AN$7-$AL$7)*($AN$7-$AM$7))),$AM$7)</f>
        <v>1.06772174237095</v>
      </c>
      <c r="AN188" s="0" t="n">
        <f aca="false">IFERROR(IF(AW188&lt;($AM$8-$AL$8)/($AN$8-$AL$8),$AL$8+SQRT(AW188*($AN$8-$AL$8)*($AM$8-$AL$8)),$AN$8-SQRT((1-AW188)*($AN$8-$AL$8)*($AN$8-$AM$8))),$AM$8)</f>
        <v>0.85700112695554</v>
      </c>
      <c r="AO188" s="0" t="n">
        <f aca="false">IFERROR(IF(AX188&lt;($AM$9-$AL$9)/($AN$9-$AL$9),$AL$9+SQRT(AX188*($AN$9-$AL$9)*($AM$9-$AL$9)),$AN$9-SQRT((1-AX188)*($AN$9-$AL$9)*($AN$9-$AM$9))),$AM$9)</f>
        <v>1.43649251893837</v>
      </c>
      <c r="AP188" s="0" t="n">
        <f aca="false">IFERROR(IF(AY188&lt;($AM$10-$AL$10)/($AN$10-$AL$10),$AL$10+SQRT(AY188*($AN$10-$AL$10)*($AM$10-$AL$10)),$AN$10-SQRT((1-AY188)*($AN$10-$AL$10)*($AN$10-$AM$10))),$AM$10)</f>
        <v>0.666608780855166</v>
      </c>
      <c r="AQ188" s="0" t="n">
        <f aca="false">IFERROR(IF(AZ188&lt;($AM$11-$AL$11)/($AN$11-$AL$11),$AL$11+SQRT(AZ188*($AN$11-$AL$11)*($AM$11-$AL$11)),$AN$11-SQRT((1-AZ188)*($AN$11-$AL$11)*($AN$11-$AM$11))),$AM$11)</f>
        <v>0.484572042710244</v>
      </c>
      <c r="AR188" s="0" t="n">
        <f aca="false">SUMPRODUCT((B24:B31&lt;=$B$6)*(C24:C31*AM188+D24:D31*AO188*$B$8*AQ188)/(1+AL188/100)^B24:B31)+C32*AM188*AP188/(1+AL188/100)^$B$6</f>
        <v>9510889.63823943</v>
      </c>
      <c r="AS188" s="0" t="n">
        <f aca="false">SUMPRODUCT((K24:K26&lt;=$B$6)*(L24:L26*AN188+M24:M26*AO188*$B$8*AQ188)/(1+AL188/100)^K24:K26)+L27*AN188*AP188/(1+AL188/100)^$B$6</f>
        <v>7091347.12622967</v>
      </c>
      <c r="AT188" s="0" t="n">
        <f aca="false">AS188-AR188</f>
        <v>-2419542.51200976</v>
      </c>
      <c r="AU188" s="0" t="n">
        <f aca="true">RAND()</f>
        <v>0.0949829199225321</v>
      </c>
      <c r="AV188" s="0" t="n">
        <f aca="true">RAND()</f>
        <v>0.704663438184161</v>
      </c>
      <c r="AW188" s="0" t="n">
        <f aca="true">RAND()</f>
        <v>0.0361014274911288</v>
      </c>
      <c r="AX188" s="0" t="n">
        <f aca="true">RAND()</f>
        <v>0.788306212525047</v>
      </c>
      <c r="AY188" s="0" t="n">
        <f aca="true">RAND()</f>
        <v>0.111033943432179</v>
      </c>
      <c r="AZ188" s="0" t="n">
        <f aca="true">RAND()</f>
        <v>0.139048322245845</v>
      </c>
    </row>
    <row r="189" customFormat="false" ht="15" hidden="false" customHeight="false" outlineLevel="0" collapsed="false">
      <c r="AK189" s="0" t="n">
        <v>176</v>
      </c>
      <c r="AL189" s="0" t="n">
        <f aca="false">IFERROR(IF(AU189&lt;($AM$6-$AL$6)/($AN$6-$AL$6),$AL$6+SQRT(AU189*($AN$6-$AL$6)*($AM$6-$AL$6)),$AN$6-SQRT((1-AU189)*($AN$6-$AL$6)*($AN$6-$AM$6))),$AM$6)</f>
        <v>5.39044260590228</v>
      </c>
      <c r="AM189" s="0" t="n">
        <f aca="false">IFERROR(IF(AV189&lt;($AM$7-$AL$7)/($AN$7-$AL$7),$AL$7+SQRT(AV189*($AN$7-$AL$7)*($AM$7-$AL$7)),$AN$7-SQRT((1-AV189)*($AN$7-$AL$7)*($AN$7-$AM$7))),$AM$7)</f>
        <v>1.03086798600608</v>
      </c>
      <c r="AN189" s="0" t="n">
        <f aca="false">IFERROR(IF(AW189&lt;($AM$8-$AL$8)/($AN$8-$AL$8),$AL$8+SQRT(AW189*($AN$8-$AL$8)*($AM$8-$AL$8)),$AN$8-SQRT((1-AW189)*($AN$8-$AL$8)*($AN$8-$AM$8))),$AM$8)</f>
        <v>1.08169102736066</v>
      </c>
      <c r="AO189" s="0" t="n">
        <f aca="false">IFERROR(IF(AX189&lt;($AM$9-$AL$9)/($AN$9-$AL$9),$AL$9+SQRT(AX189*($AN$9-$AL$9)*($AM$9-$AL$9)),$AN$9-SQRT((1-AX189)*($AN$9-$AL$9)*($AN$9-$AM$9))),$AM$9)</f>
        <v>0.839618807232312</v>
      </c>
      <c r="AP189" s="0" t="n">
        <f aca="false">IFERROR(IF(AY189&lt;($AM$10-$AL$10)/($AN$10-$AL$10),$AL$10+SQRT(AY189*($AN$10-$AL$10)*($AM$10-$AL$10)),$AN$10-SQRT((1-AY189)*($AN$10-$AL$10)*($AN$10-$AM$10))),$AM$10)</f>
        <v>0.586029352431564</v>
      </c>
      <c r="AQ189" s="0" t="n">
        <f aca="false">IFERROR(IF(AZ189&lt;($AM$11-$AL$11)/($AN$11-$AL$11),$AL$11+SQRT(AZ189*($AN$11-$AL$11)*($AM$11-$AL$11)),$AN$11-SQRT((1-AZ189)*($AN$11-$AL$11)*($AN$11-$AM$11))),$AM$11)</f>
        <v>0.762423930409379</v>
      </c>
      <c r="AR189" s="0" t="n">
        <f aca="false">SUMPRODUCT((B24:B31&lt;=$B$6)*(C24:C31*AM189+D24:D31*AO189*$B$8*AQ189)/(1+AL189/100)^B24:B31)+C32*AM189*AP189/(1+AL189/100)^$B$6</f>
        <v>7966727.08770562</v>
      </c>
      <c r="AS189" s="0" t="n">
        <f aca="false">SUMPRODUCT((K24:K26&lt;=$B$6)*(L24:L26*AN189+M24:M26*AO189*$B$8*AQ189)/(1+AL189/100)^K24:K26)+L27*AN189*AP189/(1+AL189/100)^$B$6</f>
        <v>9099446.76122713</v>
      </c>
      <c r="AT189" s="0" t="n">
        <f aca="false">AS189-AR189</f>
        <v>1132719.67352151</v>
      </c>
      <c r="AU189" s="0" t="n">
        <f aca="true">RAND()</f>
        <v>0.870466249755268</v>
      </c>
      <c r="AV189" s="0" t="n">
        <f aca="true">RAND()</f>
        <v>0.573165870604145</v>
      </c>
      <c r="AW189" s="0" t="n">
        <f aca="true">RAND()</f>
        <v>0.748196353147453</v>
      </c>
      <c r="AX189" s="0" t="n">
        <f aca="true">RAND()</f>
        <v>0.153787912301198</v>
      </c>
      <c r="AY189" s="0" t="n">
        <f aca="true">RAND()</f>
        <v>0.0296041979191767</v>
      </c>
      <c r="AZ189" s="0" t="n">
        <f aca="true">RAND()</f>
        <v>0.769622902685193</v>
      </c>
    </row>
    <row r="190" customFormat="false" ht="15" hidden="false" customHeight="false" outlineLevel="0" collapsed="false">
      <c r="AK190" s="0" t="n">
        <v>177</v>
      </c>
      <c r="AL190" s="0" t="n">
        <f aca="false">IFERROR(IF(AU190&lt;($AM$6-$AL$6)/($AN$6-$AL$6),$AL$6+SQRT(AU190*($AN$6-$AL$6)*($AM$6-$AL$6)),$AN$6-SQRT((1-AU190)*($AN$6-$AL$6)*($AN$6-$AM$6))),$AM$6)</f>
        <v>5.88627887745594</v>
      </c>
      <c r="AM190" s="0" t="n">
        <f aca="false">IFERROR(IF(AV190&lt;($AM$7-$AL$7)/($AN$7-$AL$7),$AL$7+SQRT(AV190*($AN$7-$AL$7)*($AM$7-$AL$7)),$AN$7-SQRT((1-AV190)*($AN$7-$AL$7)*($AN$7-$AM$7))),$AM$7)</f>
        <v>1.05710573243421</v>
      </c>
      <c r="AN190" s="0" t="n">
        <f aca="false">IFERROR(IF(AW190&lt;($AM$8-$AL$8)/($AN$8-$AL$8),$AL$8+SQRT(AW190*($AN$8-$AL$8)*($AM$8-$AL$8)),$AN$8-SQRT((1-AW190)*($AN$8-$AL$8)*($AN$8-$AM$8))),$AM$8)</f>
        <v>0.996161477364974</v>
      </c>
      <c r="AO190" s="0" t="n">
        <f aca="false">IFERROR(IF(AX190&lt;($AM$9-$AL$9)/($AN$9-$AL$9),$AL$9+SQRT(AX190*($AN$9-$AL$9)*($AM$9-$AL$9)),$AN$9-SQRT((1-AX190)*($AN$9-$AL$9)*($AN$9-$AM$9))),$AM$9)</f>
        <v>1.24858853542381</v>
      </c>
      <c r="AP190" s="0" t="n">
        <f aca="false">IFERROR(IF(AY190&lt;($AM$10-$AL$10)/($AN$10-$AL$10),$AL$10+SQRT(AY190*($AN$10-$AL$10)*($AM$10-$AL$10)),$AN$10-SQRT((1-AY190)*($AN$10-$AL$10)*($AN$10-$AM$10))),$AM$10)</f>
        <v>0.851700784636742</v>
      </c>
      <c r="AQ190" s="0" t="n">
        <f aca="false">IFERROR(IF(AZ190&lt;($AM$11-$AL$11)/($AN$11-$AL$11),$AL$11+SQRT(AZ190*($AN$11-$AL$11)*($AM$11-$AL$11)),$AN$11-SQRT((1-AZ190)*($AN$11-$AL$11)*($AN$11-$AM$11))),$AM$11)</f>
        <v>0.643091608235136</v>
      </c>
      <c r="AR190" s="0" t="n">
        <f aca="false">SUMPRODUCT((B24:B31&lt;=$B$6)*(C24:C31*AM190+D24:D31*AO190*$B$8*AQ190)/(1+AL190/100)^B24:B31)+C32*AM190*AP190/(1+AL190/100)^$B$6</f>
        <v>8016796.39299748</v>
      </c>
      <c r="AS190" s="0" t="n">
        <f aca="false">SUMPRODUCT((K24:K26&lt;=$B$6)*(L24:L26*AN190+M24:M26*AO190*$B$8*AQ190)/(1+AL190/100)^K24:K26)+L27*AN190*AP190/(1+AL190/100)^$B$6</f>
        <v>8300149.73779862</v>
      </c>
      <c r="AT190" s="0" t="n">
        <f aca="false">AS190-AR190</f>
        <v>283353.344801139</v>
      </c>
      <c r="AU190" s="0" t="n">
        <f aca="true">RAND()</f>
        <v>0.93798126305996</v>
      </c>
      <c r="AV190" s="0" t="n">
        <f aca="true">RAND()</f>
        <v>0.669260458135605</v>
      </c>
      <c r="AW190" s="0" t="n">
        <f aca="true">RAND()</f>
        <v>0.4275480578001</v>
      </c>
      <c r="AX190" s="0" t="n">
        <f aca="true">RAND()</f>
        <v>0.623587207268981</v>
      </c>
      <c r="AY190" s="0" t="n">
        <f aca="true">RAND()</f>
        <v>0.494773767656399</v>
      </c>
      <c r="AZ190" s="0" t="n">
        <f aca="true">RAND()</f>
        <v>0.480456537311723</v>
      </c>
    </row>
    <row r="191" customFormat="false" ht="15" hidden="false" customHeight="false" outlineLevel="0" collapsed="false">
      <c r="AK191" s="0" t="n">
        <v>178</v>
      </c>
      <c r="AL191" s="0" t="n">
        <f aca="false">IFERROR(IF(AU191&lt;($AM$6-$AL$6)/($AN$6-$AL$6),$AL$6+SQRT(AU191*($AN$6-$AL$6)*($AM$6-$AL$6)),$AN$6-SQRT((1-AU191)*($AN$6-$AL$6)*($AN$6-$AM$6))),$AM$6)</f>
        <v>3.02156880249262</v>
      </c>
      <c r="AM191" s="0" t="n">
        <f aca="false">IFERROR(IF(AV191&lt;($AM$7-$AL$7)/($AN$7-$AL$7),$AL$7+SQRT(AV191*($AN$7-$AL$7)*($AM$7-$AL$7)),$AN$7-SQRT((1-AV191)*($AN$7-$AL$7)*($AN$7-$AM$7))),$AM$7)</f>
        <v>0.992807841381098</v>
      </c>
      <c r="AN191" s="0" t="n">
        <f aca="false">IFERROR(IF(AW191&lt;($AM$8-$AL$8)/($AN$8-$AL$8),$AL$8+SQRT(AW191*($AN$8-$AL$8)*($AM$8-$AL$8)),$AN$8-SQRT((1-AW191)*($AN$8-$AL$8)*($AN$8-$AM$8))),$AM$8)</f>
        <v>1.01571237112573</v>
      </c>
      <c r="AO191" s="0" t="n">
        <f aca="false">IFERROR(IF(AX191&lt;($AM$9-$AL$9)/($AN$9-$AL$9),$AL$9+SQRT(AX191*($AN$9-$AL$9)*($AM$9-$AL$9)),$AN$9-SQRT((1-AX191)*($AN$9-$AL$9)*($AN$9-$AM$9))),$AM$9)</f>
        <v>1.38732118037236</v>
      </c>
      <c r="AP191" s="0" t="n">
        <f aca="false">IFERROR(IF(AY191&lt;($AM$10-$AL$10)/($AN$10-$AL$10),$AL$10+SQRT(AY191*($AN$10-$AL$10)*($AM$10-$AL$10)),$AN$10-SQRT((1-AY191)*($AN$10-$AL$10)*($AN$10-$AM$10))),$AM$10)</f>
        <v>0.759078397633653</v>
      </c>
      <c r="AQ191" s="0" t="n">
        <f aca="false">IFERROR(IF(AZ191&lt;($AM$11-$AL$11)/($AN$11-$AL$11),$AL$11+SQRT(AZ191*($AN$11-$AL$11)*($AM$11-$AL$11)),$AN$11-SQRT((1-AZ191)*($AN$11-$AL$11)*($AN$11-$AM$11))),$AM$11)</f>
        <v>0.616632352833872</v>
      </c>
      <c r="AR191" s="0" t="n">
        <f aca="false">SUMPRODUCT((B24:B31&lt;=$B$6)*(C24:C31*AM191+D24:D31*AO191*$B$8*AQ191)/(1+AL191/100)^B24:B31)+C32*AM191*AP191/(1+AL191/100)^$B$6</f>
        <v>8719927.12239656</v>
      </c>
      <c r="AS191" s="0" t="n">
        <f aca="false">SUMPRODUCT((K24:K26&lt;=$B$6)*(L24:L26*AN191+M24:M26*AO191*$B$8*AQ191)/(1+AL191/100)^K24:K26)+L27*AN191*AP191/(1+AL191/100)^$B$6</f>
        <v>8349977.34457341</v>
      </c>
      <c r="AT191" s="0" t="n">
        <f aca="false">AS191-AR191</f>
        <v>-369949.777823156</v>
      </c>
      <c r="AU191" s="0" t="n">
        <f aca="true">RAND()</f>
        <v>0.208604260335</v>
      </c>
      <c r="AV191" s="0" t="n">
        <f aca="true">RAND()</f>
        <v>0.413054041089316</v>
      </c>
      <c r="AW191" s="0" t="n">
        <f aca="true">RAND()</f>
        <v>0.512082728501969</v>
      </c>
      <c r="AX191" s="0" t="n">
        <f aca="true">RAND()</f>
        <v>0.749749775986456</v>
      </c>
      <c r="AY191" s="0" t="n">
        <f aca="true">RAND()</f>
        <v>0.268486464481685</v>
      </c>
      <c r="AZ191" s="0" t="n">
        <f aca="true">RAND()</f>
        <v>0.409208354535158</v>
      </c>
    </row>
    <row r="192" customFormat="false" ht="15" hidden="false" customHeight="false" outlineLevel="0" collapsed="false">
      <c r="AK192" s="0" t="n">
        <v>179</v>
      </c>
      <c r="AL192" s="0" t="n">
        <f aca="false">IFERROR(IF(AU192&lt;($AM$6-$AL$6)/($AN$6-$AL$6),$AL$6+SQRT(AU192*($AN$6-$AL$6)*($AM$6-$AL$6)),$AN$6-SQRT((1-AU192)*($AN$6-$AL$6)*($AN$6-$AM$6))),$AM$6)</f>
        <v>3.98317162965759</v>
      </c>
      <c r="AM192" s="0" t="n">
        <f aca="false">IFERROR(IF(AV192&lt;($AM$7-$AL$7)/($AN$7-$AL$7),$AL$7+SQRT(AV192*($AN$7-$AL$7)*($AM$7-$AL$7)),$AN$7-SQRT((1-AV192)*($AN$7-$AL$7)*($AN$7-$AM$7))),$AM$7)</f>
        <v>1.14363369341507</v>
      </c>
      <c r="AN192" s="0" t="n">
        <f aca="false">IFERROR(IF(AW192&lt;($AM$8-$AL$8)/($AN$8-$AL$8),$AL$8+SQRT(AW192*($AN$8-$AL$8)*($AM$8-$AL$8)),$AN$8-SQRT((1-AW192)*($AN$8-$AL$8)*($AN$8-$AM$8))),$AM$8)</f>
        <v>1.108776648179</v>
      </c>
      <c r="AO192" s="0" t="n">
        <f aca="false">IFERROR(IF(AX192&lt;($AM$9-$AL$9)/($AN$9-$AL$9),$AL$9+SQRT(AX192*($AN$9-$AL$9)*($AM$9-$AL$9)),$AN$9-SQRT((1-AX192)*($AN$9-$AL$9)*($AN$9-$AM$9))),$AM$9)</f>
        <v>1.25020238279932</v>
      </c>
      <c r="AP192" s="0" t="n">
        <f aca="false">IFERROR(IF(AY192&lt;($AM$10-$AL$10)/($AN$10-$AL$10),$AL$10+SQRT(AY192*($AN$10-$AL$10)*($AM$10-$AL$10)),$AN$10-SQRT((1-AY192)*($AN$10-$AL$10)*($AN$10-$AM$10))),$AM$10)</f>
        <v>0.959603337806157</v>
      </c>
      <c r="AQ192" s="0" t="n">
        <f aca="false">IFERROR(IF(AZ192&lt;($AM$11-$AL$11)/($AN$11-$AL$11),$AL$11+SQRT(AZ192*($AN$11-$AL$11)*($AM$11-$AL$11)),$AN$11-SQRT((1-AZ192)*($AN$11-$AL$11)*($AN$11-$AM$11))),$AM$11)</f>
        <v>0.567767217038812</v>
      </c>
      <c r="AR192" s="0" t="n">
        <f aca="false">SUMPRODUCT((B24:B31&lt;=$B$6)*(C24:C31*AM192+D24:D31*AO192*$B$8*AQ192)/(1+AL192/100)^B24:B31)+C32*AM192*AP192/(1+AL192/100)^$B$6</f>
        <v>9418019.88331391</v>
      </c>
      <c r="AS192" s="0" t="n">
        <f aca="false">SUMPRODUCT((K24:K26&lt;=$B$6)*(L24:L26*AN192+M24:M26*AO192*$B$8*AQ192)/(1+AL192/100)^K24:K26)+L27*AN192*AP192/(1+AL192/100)^$B$6</f>
        <v>9025523.78620327</v>
      </c>
      <c r="AT192" s="0" t="n">
        <f aca="false">AS192-AR192</f>
        <v>-392496.097110638</v>
      </c>
      <c r="AU192" s="0" t="n">
        <f aca="true">RAND()</f>
        <v>0.544937329194857</v>
      </c>
      <c r="AV192" s="0" t="n">
        <f aca="true">RAND()</f>
        <v>0.899432967319826</v>
      </c>
      <c r="AW192" s="0" t="n">
        <f aca="true">RAND()</f>
        <v>0.822719688003927</v>
      </c>
      <c r="AX192" s="0" t="n">
        <f aca="true">RAND()</f>
        <v>0.625202355493457</v>
      </c>
      <c r="AY192" s="0" t="n">
        <f aca="true">RAND()</f>
        <v>0.844940912490242</v>
      </c>
      <c r="AZ192" s="0" t="n">
        <f aca="true">RAND()</f>
        <v>0.292650132737593</v>
      </c>
    </row>
    <row r="193" customFormat="false" ht="15" hidden="false" customHeight="false" outlineLevel="0" collapsed="false">
      <c r="AK193" s="0" t="n">
        <v>180</v>
      </c>
      <c r="AL193" s="0" t="n">
        <f aca="false">IFERROR(IF(AU193&lt;($AM$6-$AL$6)/($AN$6-$AL$6),$AL$6+SQRT(AU193*($AN$6-$AL$6)*($AM$6-$AL$6)),$AN$6-SQRT((1-AU193)*($AN$6-$AL$6)*($AN$6-$AM$6))),$AM$6)</f>
        <v>4.03554972903347</v>
      </c>
      <c r="AM193" s="0" t="n">
        <f aca="false">IFERROR(IF(AV193&lt;($AM$7-$AL$7)/($AN$7-$AL$7),$AL$7+SQRT(AV193*($AN$7-$AL$7)*($AM$7-$AL$7)),$AN$7-SQRT((1-AV193)*($AN$7-$AL$7)*($AN$7-$AM$7))),$AM$7)</f>
        <v>0.888453344505323</v>
      </c>
      <c r="AN193" s="0" t="n">
        <f aca="false">IFERROR(IF(AW193&lt;($AM$8-$AL$8)/($AN$8-$AL$8),$AL$8+SQRT(AW193*($AN$8-$AL$8)*($AM$8-$AL$8)),$AN$8-SQRT((1-AW193)*($AN$8-$AL$8)*($AN$8-$AM$8))),$AM$8)</f>
        <v>1.20270046547046</v>
      </c>
      <c r="AO193" s="0" t="n">
        <f aca="false">IFERROR(IF(AX193&lt;($AM$9-$AL$9)/($AN$9-$AL$9),$AL$9+SQRT(AX193*($AN$9-$AL$9)*($AM$9-$AL$9)),$AN$9-SQRT((1-AX193)*($AN$9-$AL$9)*($AN$9-$AM$9))),$AM$9)</f>
        <v>0.799207542888417</v>
      </c>
      <c r="AP193" s="0" t="n">
        <f aca="false">IFERROR(IF(AY193&lt;($AM$10-$AL$10)/($AN$10-$AL$10),$AL$10+SQRT(AY193*($AN$10-$AL$10)*($AM$10-$AL$10)),$AN$10-SQRT((1-AY193)*($AN$10-$AL$10)*($AN$10-$AM$10))),$AM$10)</f>
        <v>0.579152371166855</v>
      </c>
      <c r="AQ193" s="0" t="n">
        <f aca="false">IFERROR(IF(AZ193&lt;($AM$11-$AL$11)/($AN$11-$AL$11),$AL$11+SQRT(AZ193*($AN$11-$AL$11)*($AM$11-$AL$11)),$AN$11-SQRT((1-AZ193)*($AN$11-$AL$11)*($AN$11-$AM$11))),$AM$11)</f>
        <v>0.725895462124483</v>
      </c>
      <c r="AR193" s="0" t="n">
        <f aca="false">SUMPRODUCT((B24:B31&lt;=$B$6)*(C24:C31*AM193+D24:D31*AO193*$B$8*AQ193)/(1+AL193/100)^B24:B31)+C32*AM193*AP193/(1+AL193/100)^$B$6</f>
        <v>7334238.80601146</v>
      </c>
      <c r="AS193" s="0" t="n">
        <f aca="false">SUMPRODUCT((K24:K26&lt;=$B$6)*(L24:L26*AN193+M24:M26*AO193*$B$8*AQ193)/(1+AL193/100)^K24:K26)+L27*AN193*AP193/(1+AL193/100)^$B$6</f>
        <v>10072488.081856</v>
      </c>
      <c r="AT193" s="0" t="n">
        <f aca="false">AS193-AR193</f>
        <v>2738249.27584459</v>
      </c>
      <c r="AU193" s="0" t="n">
        <f aca="true">RAND()</f>
        <v>0.560601729548324</v>
      </c>
      <c r="AV193" s="0" t="n">
        <f aca="true">RAND()</f>
        <v>0.0869332683797491</v>
      </c>
      <c r="AW193" s="0" t="n">
        <f aca="true">RAND()</f>
        <v>0.980113369184786</v>
      </c>
      <c r="AX193" s="0" t="n">
        <f aca="true">RAND()</f>
        <v>0.119366871628432</v>
      </c>
      <c r="AY193" s="0" t="n">
        <f aca="true">RAND()</f>
        <v>0.0250603914453425</v>
      </c>
      <c r="AZ193" s="0" t="n">
        <f aca="true">RAND()</f>
        <v>0.693333478841018</v>
      </c>
    </row>
    <row r="194" customFormat="false" ht="15" hidden="false" customHeight="false" outlineLevel="0" collapsed="false">
      <c r="AK194" s="0" t="n">
        <v>181</v>
      </c>
      <c r="AL194" s="0" t="n">
        <f aca="false">IFERROR(IF(AU194&lt;($AM$6-$AL$6)/($AN$6-$AL$6),$AL$6+SQRT(AU194*($AN$6-$AL$6)*($AM$6-$AL$6)),$AN$6-SQRT((1-AU194)*($AN$6-$AL$6)*($AN$6-$AM$6))),$AM$6)</f>
        <v>2.79306539288882</v>
      </c>
      <c r="AM194" s="0" t="n">
        <f aca="false">IFERROR(IF(AV194&lt;($AM$7-$AL$7)/($AN$7-$AL$7),$AL$7+SQRT(AV194*($AN$7-$AL$7)*($AM$7-$AL$7)),$AN$7-SQRT((1-AV194)*($AN$7-$AL$7)*($AN$7-$AM$7))),$AM$7)</f>
        <v>1.04909055563063</v>
      </c>
      <c r="AN194" s="0" t="n">
        <f aca="false">IFERROR(IF(AW194&lt;($AM$8-$AL$8)/($AN$8-$AL$8),$AL$8+SQRT(AW194*($AN$8-$AL$8)*($AM$8-$AL$8)),$AN$8-SQRT((1-AW194)*($AN$8-$AL$8)*($AN$8-$AM$8))),$AM$8)</f>
        <v>1.04647338270056</v>
      </c>
      <c r="AO194" s="0" t="n">
        <f aca="false">IFERROR(IF(AX194&lt;($AM$9-$AL$9)/($AN$9-$AL$9),$AL$9+SQRT(AX194*($AN$9-$AL$9)*($AM$9-$AL$9)),$AN$9-SQRT((1-AX194)*($AN$9-$AL$9)*($AN$9-$AM$9))),$AM$9)</f>
        <v>1.64311819419591</v>
      </c>
      <c r="AP194" s="0" t="n">
        <f aca="false">IFERROR(IF(AY194&lt;($AM$10-$AL$10)/($AN$10-$AL$10),$AL$10+SQRT(AY194*($AN$10-$AL$10)*($AM$10-$AL$10)),$AN$10-SQRT((1-AY194)*($AN$10-$AL$10)*($AN$10-$AM$10))),$AM$10)</f>
        <v>0.75912072333458</v>
      </c>
      <c r="AQ194" s="0" t="n">
        <f aca="false">IFERROR(IF(AZ194&lt;($AM$11-$AL$11)/($AN$11-$AL$11),$AL$11+SQRT(AZ194*($AN$11-$AL$11)*($AM$11-$AL$11)),$AN$11-SQRT((1-AZ194)*($AN$11-$AL$11)*($AN$11-$AM$11))),$AM$11)</f>
        <v>0.813219021357059</v>
      </c>
      <c r="AR194" s="0" t="n">
        <f aca="false">SUMPRODUCT((B24:B31&lt;=$B$6)*(C24:C31*AM194+D24:D31*AO194*$B$8*AQ194)/(1+AL194/100)^B24:B31)+C32*AM194*AP194/(1+AL194/100)^$B$6</f>
        <v>9483315.57937545</v>
      </c>
      <c r="AS194" s="0" t="n">
        <f aca="false">SUMPRODUCT((K24:K26&lt;=$B$6)*(L24:L26*AN194+M24:M26*AO194*$B$8*AQ194)/(1+AL194/100)^K24:K26)+L27*AN194*AP194/(1+AL194/100)^$B$6</f>
        <v>8637414.05843403</v>
      </c>
      <c r="AT194" s="0" t="n">
        <f aca="false">AS194-AR194</f>
        <v>-845901.520941425</v>
      </c>
      <c r="AU194" s="0" t="n">
        <f aca="true">RAND()</f>
        <v>0.12579054347958</v>
      </c>
      <c r="AV194" s="0" t="n">
        <f aca="true">RAND()</f>
        <v>0.641203512561684</v>
      </c>
      <c r="AW194" s="0" t="n">
        <f aca="true">RAND()</f>
        <v>0.631794809339088</v>
      </c>
      <c r="AX194" s="0" t="n">
        <f aca="true">RAND()</f>
        <v>0.915090251124009</v>
      </c>
      <c r="AY194" s="0" t="n">
        <f aca="true">RAND()</f>
        <v>0.268574197045745</v>
      </c>
      <c r="AZ194" s="0" t="n">
        <f aca="true">RAND()</f>
        <v>0.857603534764021</v>
      </c>
    </row>
    <row r="195" customFormat="false" ht="15" hidden="false" customHeight="false" outlineLevel="0" collapsed="false">
      <c r="AK195" s="0" t="n">
        <v>182</v>
      </c>
      <c r="AL195" s="0" t="n">
        <f aca="false">IFERROR(IF(AU195&lt;($AM$6-$AL$6)/($AN$6-$AL$6),$AL$6+SQRT(AU195*($AN$6-$AL$6)*($AM$6-$AL$6)),$AN$6-SQRT((1-AU195)*($AN$6-$AL$6)*($AN$6-$AM$6))),$AM$6)</f>
        <v>4.12690001740967</v>
      </c>
      <c r="AM195" s="0" t="n">
        <f aca="false">IFERROR(IF(AV195&lt;($AM$7-$AL$7)/($AN$7-$AL$7),$AL$7+SQRT(AV195*($AN$7-$AL$7)*($AM$7-$AL$7)),$AN$7-SQRT((1-AV195)*($AN$7-$AL$7)*($AN$7-$AM$7))),$AM$7)</f>
        <v>0.987673552986453</v>
      </c>
      <c r="AN195" s="0" t="n">
        <f aca="false">IFERROR(IF(AW195&lt;($AM$8-$AL$8)/($AN$8-$AL$8),$AL$8+SQRT(AW195*($AN$8-$AL$8)*($AM$8-$AL$8)),$AN$8-SQRT((1-AW195)*($AN$8-$AL$8)*($AN$8-$AM$8))),$AM$8)</f>
        <v>1.08598235687636</v>
      </c>
      <c r="AO195" s="0" t="n">
        <f aca="false">IFERROR(IF(AX195&lt;($AM$9-$AL$9)/($AN$9-$AL$9),$AL$9+SQRT(AX195*($AN$9-$AL$9)*($AM$9-$AL$9)),$AN$9-SQRT((1-AX195)*($AN$9-$AL$9)*($AN$9-$AM$9))),$AM$9)</f>
        <v>0.571017670214913</v>
      </c>
      <c r="AP195" s="0" t="n">
        <f aca="false">IFERROR(IF(AY195&lt;($AM$10-$AL$10)/($AN$10-$AL$10),$AL$10+SQRT(AY195*($AN$10-$AL$10)*($AM$10-$AL$10)),$AN$10-SQRT((1-AY195)*($AN$10-$AL$10)*($AN$10-$AM$10))),$AM$10)</f>
        <v>0.837275009127883</v>
      </c>
      <c r="AQ195" s="0" t="n">
        <f aca="false">IFERROR(IF(AZ195&lt;($AM$11-$AL$11)/($AN$11-$AL$11),$AL$11+SQRT(AZ195*($AN$11-$AL$11)*($AM$11-$AL$11)),$AN$11-SQRT((1-AZ195)*($AN$11-$AL$11)*($AN$11-$AM$11))),$AM$11)</f>
        <v>0.683456215018909</v>
      </c>
      <c r="AR195" s="0" t="n">
        <f aca="false">SUMPRODUCT((B24:B31&lt;=$B$6)*(C24:C31*AM195+D24:D31*AO195*$B$8*AQ195)/(1+AL195/100)^B24:B31)+C32*AM195*AP195/(1+AL195/100)^$B$6</f>
        <v>8024986.40631165</v>
      </c>
      <c r="AS195" s="0" t="n">
        <f aca="false">SUMPRODUCT((K24:K26&lt;=$B$6)*(L24:L26*AN195+M24:M26*AO195*$B$8*AQ195)/(1+AL195/100)^K24:K26)+L27*AN195*AP195/(1+AL195/100)^$B$6</f>
        <v>8910884.25650879</v>
      </c>
      <c r="AT195" s="0" t="n">
        <f aca="false">AS195-AR195</f>
        <v>885897.850197144</v>
      </c>
      <c r="AU195" s="0" t="n">
        <f aca="true">RAND()</f>
        <v>0.587264824501972</v>
      </c>
      <c r="AV195" s="0" t="n">
        <f aca="true">RAND()</f>
        <v>0.391348472117321</v>
      </c>
      <c r="AW195" s="0" t="n">
        <f aca="true">RAND()</f>
        <v>0.760873002170358</v>
      </c>
      <c r="AX195" s="0" t="n">
        <f aca="true">RAND()</f>
        <v>0.0067246793103388</v>
      </c>
      <c r="AY195" s="0" t="n">
        <f aca="true">RAND()</f>
        <v>0.455017727128853</v>
      </c>
      <c r="AZ195" s="0" t="n">
        <f aca="true">RAND()</f>
        <v>0.591020539550387</v>
      </c>
    </row>
    <row r="196" customFormat="false" ht="15" hidden="false" customHeight="false" outlineLevel="0" collapsed="false">
      <c r="AK196" s="0" t="n">
        <v>183</v>
      </c>
      <c r="AL196" s="0" t="n">
        <f aca="false">IFERROR(IF(AU196&lt;($AM$6-$AL$6)/($AN$6-$AL$6),$AL$6+SQRT(AU196*($AN$6-$AL$6)*($AM$6-$AL$6)),$AN$6-SQRT((1-AU196)*($AN$6-$AL$6)*($AN$6-$AM$6))),$AM$6)</f>
        <v>4.93081992392142</v>
      </c>
      <c r="AM196" s="0" t="n">
        <f aca="false">IFERROR(IF(AV196&lt;($AM$7-$AL$7)/($AN$7-$AL$7),$AL$7+SQRT(AV196*($AN$7-$AL$7)*($AM$7-$AL$7)),$AN$7-SQRT((1-AV196)*($AN$7-$AL$7)*($AN$7-$AM$7))),$AM$7)</f>
        <v>0.961127731898325</v>
      </c>
      <c r="AN196" s="0" t="n">
        <f aca="false">IFERROR(IF(AW196&lt;($AM$8-$AL$8)/($AN$8-$AL$8),$AL$8+SQRT(AW196*($AN$8-$AL$8)*($AM$8-$AL$8)),$AN$8-SQRT((1-AW196)*($AN$8-$AL$8)*($AN$8-$AM$8))),$AM$8)</f>
        <v>1.15012040634371</v>
      </c>
      <c r="AO196" s="0" t="n">
        <f aca="false">IFERROR(IF(AX196&lt;($AM$9-$AL$9)/($AN$9-$AL$9),$AL$9+SQRT(AX196*($AN$9-$AL$9)*($AM$9-$AL$9)),$AN$9-SQRT((1-AX196)*($AN$9-$AL$9)*($AN$9-$AM$9))),$AM$9)</f>
        <v>1.34662904920725</v>
      </c>
      <c r="AP196" s="0" t="n">
        <f aca="false">IFERROR(IF(AY196&lt;($AM$10-$AL$10)/($AN$10-$AL$10),$AL$10+SQRT(AY196*($AN$10-$AL$10)*($AM$10-$AL$10)),$AN$10-SQRT((1-AY196)*($AN$10-$AL$10)*($AN$10-$AM$10))),$AM$10)</f>
        <v>0.904702281973025</v>
      </c>
      <c r="AQ196" s="0" t="n">
        <f aca="false">IFERROR(IF(AZ196&lt;($AM$11-$AL$11)/($AN$11-$AL$11),$AL$11+SQRT(AZ196*($AN$11-$AL$11)*($AM$11-$AL$11)),$AN$11-SQRT((1-AZ196)*($AN$11-$AL$11)*($AN$11-$AM$11))),$AM$11)</f>
        <v>0.735023929983265</v>
      </c>
      <c r="AR196" s="0" t="n">
        <f aca="false">SUMPRODUCT((B24:B31&lt;=$B$6)*(C24:C31*AM196+D24:D31*AO196*$B$8*AQ196)/(1+AL196/100)^B24:B31)+C32*AM196*AP196/(1+AL196/100)^$B$6</f>
        <v>7655631.83333432</v>
      </c>
      <c r="AS196" s="0" t="n">
        <f aca="false">SUMPRODUCT((K24:K26&lt;=$B$6)*(L24:L26*AN196+M24:M26*AO196*$B$8*AQ196)/(1+AL196/100)^K24:K26)+L27*AN196*AP196/(1+AL196/100)^$B$6</f>
        <v>9506632.41645305</v>
      </c>
      <c r="AT196" s="0" t="n">
        <f aca="false">AS196-AR196</f>
        <v>1851000.58311873</v>
      </c>
      <c r="AU196" s="0" t="n">
        <f aca="true">RAND()</f>
        <v>0.785924690637972</v>
      </c>
      <c r="AV196" s="0" t="n">
        <f aca="true">RAND()</f>
        <v>0.288468288741096</v>
      </c>
      <c r="AW196" s="0" t="n">
        <f aca="true">RAND()</f>
        <v>0.911325037964932</v>
      </c>
      <c r="AX196" s="0" t="n">
        <f aca="true">RAND()</f>
        <v>0.715404267106784</v>
      </c>
      <c r="AY196" s="0" t="n">
        <f aca="true">RAND()</f>
        <v>0.655135748136696</v>
      </c>
      <c r="AZ196" s="0" t="n">
        <f aca="true">RAND()</f>
        <v>0.713419111504025</v>
      </c>
    </row>
    <row r="197" customFormat="false" ht="15" hidden="false" customHeight="false" outlineLevel="0" collapsed="false">
      <c r="AK197" s="0" t="n">
        <v>184</v>
      </c>
      <c r="AL197" s="0" t="n">
        <f aca="false">IFERROR(IF(AU197&lt;($AM$6-$AL$6)/($AN$6-$AL$6),$AL$6+SQRT(AU197*($AN$6-$AL$6)*($AM$6-$AL$6)),$AN$6-SQRT((1-AU197)*($AN$6-$AL$6)*($AN$6-$AM$6))),$AM$6)</f>
        <v>3.16088572981039</v>
      </c>
      <c r="AM197" s="0" t="n">
        <f aca="false">IFERROR(IF(AV197&lt;($AM$7-$AL$7)/($AN$7-$AL$7),$AL$7+SQRT(AV197*($AN$7-$AL$7)*($AM$7-$AL$7)),$AN$7-SQRT((1-AV197)*($AN$7-$AL$7)*($AN$7-$AM$7))),$AM$7)</f>
        <v>1.09972425969138</v>
      </c>
      <c r="AN197" s="0" t="n">
        <f aca="false">IFERROR(IF(AW197&lt;($AM$8-$AL$8)/($AN$8-$AL$8),$AL$8+SQRT(AW197*($AN$8-$AL$8)*($AM$8-$AL$8)),$AN$8-SQRT((1-AW197)*($AN$8-$AL$8)*($AN$8-$AM$8))),$AM$8)</f>
        <v>1.05754470034072</v>
      </c>
      <c r="AO197" s="0" t="n">
        <f aca="false">IFERROR(IF(AX197&lt;($AM$9-$AL$9)/($AN$9-$AL$9),$AL$9+SQRT(AX197*($AN$9-$AL$9)*($AM$9-$AL$9)),$AN$9-SQRT((1-AX197)*($AN$9-$AL$9)*($AN$9-$AM$9))),$AM$9)</f>
        <v>0.555629613739963</v>
      </c>
      <c r="AP197" s="0" t="n">
        <f aca="false">IFERROR(IF(AY197&lt;($AM$10-$AL$10)/($AN$10-$AL$10),$AL$10+SQRT(AY197*($AN$10-$AL$10)*($AM$10-$AL$10)),$AN$10-SQRT((1-AY197)*($AN$10-$AL$10)*($AN$10-$AM$10))),$AM$10)</f>
        <v>0.994216611127018</v>
      </c>
      <c r="AQ197" s="0" t="n">
        <f aca="false">IFERROR(IF(AZ197&lt;($AM$11-$AL$11)/($AN$11-$AL$11),$AL$11+SQRT(AZ197*($AN$11-$AL$11)*($AM$11-$AL$11)),$AN$11-SQRT((1-AZ197)*($AN$11-$AL$11)*($AN$11-$AM$11))),$AM$11)</f>
        <v>0.890781310951334</v>
      </c>
      <c r="AR197" s="0" t="n">
        <f aca="false">SUMPRODUCT((B24:B31&lt;=$B$6)*(C24:C31*AM197+D24:D31*AO197*$B$8*AQ197)/(1+AL197/100)^B24:B31)+C32*AM197*AP197/(1+AL197/100)^$B$6</f>
        <v>9411424.14098798</v>
      </c>
      <c r="AS197" s="0" t="n">
        <f aca="false">SUMPRODUCT((K24:K26&lt;=$B$6)*(L24:L26*AN197+M24:M26*AO197*$B$8*AQ197)/(1+AL197/100)^K24:K26)+L27*AN197*AP197/(1+AL197/100)^$B$6</f>
        <v>8455929.82900781</v>
      </c>
      <c r="AT197" s="0" t="n">
        <f aca="false">AS197-AR197</f>
        <v>-955494.311980169</v>
      </c>
      <c r="AU197" s="0" t="n">
        <f aca="true">RAND()</f>
        <v>0.263060081021326</v>
      </c>
      <c r="AV197" s="0" t="n">
        <f aca="true">RAND()</f>
        <v>0.799264016663961</v>
      </c>
      <c r="AW197" s="0" t="n">
        <f aca="true">RAND()</f>
        <v>0.670764067849402</v>
      </c>
      <c r="AX197" s="0" t="n">
        <f aca="true">RAND()</f>
        <v>0.00412620523314329</v>
      </c>
      <c r="AY197" s="0" t="n">
        <f aca="true">RAND()</f>
        <v>0.977000234855495</v>
      </c>
      <c r="AZ197" s="0" t="n">
        <f aca="true">RAND()</f>
        <v>0.951311338622412</v>
      </c>
    </row>
    <row r="198" customFormat="false" ht="15" hidden="false" customHeight="false" outlineLevel="0" collapsed="false">
      <c r="AK198" s="0" t="n">
        <v>185</v>
      </c>
      <c r="AL198" s="0" t="n">
        <f aca="false">IFERROR(IF(AU198&lt;($AM$6-$AL$6)/($AN$6-$AL$6),$AL$6+SQRT(AU198*($AN$6-$AL$6)*($AM$6-$AL$6)),$AN$6-SQRT((1-AU198)*($AN$6-$AL$6)*($AN$6-$AM$6))),$AM$6)</f>
        <v>2.79954595695997</v>
      </c>
      <c r="AM198" s="0" t="n">
        <f aca="false">IFERROR(IF(AV198&lt;($AM$7-$AL$7)/($AN$7-$AL$7),$AL$7+SQRT(AV198*($AN$7-$AL$7)*($AM$7-$AL$7)),$AN$7-SQRT((1-AV198)*($AN$7-$AL$7)*($AN$7-$AM$7))),$AM$7)</f>
        <v>0.857780972882192</v>
      </c>
      <c r="AN198" s="0" t="n">
        <f aca="false">IFERROR(IF(AW198&lt;($AM$8-$AL$8)/($AN$8-$AL$8),$AL$8+SQRT(AW198*($AN$8-$AL$8)*($AM$8-$AL$8)),$AN$8-SQRT((1-AW198)*($AN$8-$AL$8)*($AN$8-$AM$8))),$AM$8)</f>
        <v>1.00912994609844</v>
      </c>
      <c r="AO198" s="0" t="n">
        <f aca="false">IFERROR(IF(AX198&lt;($AM$9-$AL$9)/($AN$9-$AL$9),$AL$9+SQRT(AX198*($AN$9-$AL$9)*($AM$9-$AL$9)),$AN$9-SQRT((1-AX198)*($AN$9-$AL$9)*($AN$9-$AM$9))),$AM$9)</f>
        <v>1.03132955713032</v>
      </c>
      <c r="AP198" s="0" t="n">
        <f aca="false">IFERROR(IF(AY198&lt;($AM$10-$AL$10)/($AN$10-$AL$10),$AL$10+SQRT(AY198*($AN$10-$AL$10)*($AM$10-$AL$10)),$AN$10-SQRT((1-AY198)*($AN$10-$AL$10)*($AN$10-$AM$10))),$AM$10)</f>
        <v>0.981619331301785</v>
      </c>
      <c r="AQ198" s="0" t="n">
        <f aca="false">IFERROR(IF(AZ198&lt;($AM$11-$AL$11)/($AN$11-$AL$11),$AL$11+SQRT(AZ198*($AN$11-$AL$11)*($AM$11-$AL$11)),$AN$11-SQRT((1-AZ198)*($AN$11-$AL$11)*($AN$11-$AM$11))),$AM$11)</f>
        <v>0.591777785091562</v>
      </c>
      <c r="AR198" s="0" t="n">
        <f aca="false">SUMPRODUCT((B24:B31&lt;=$B$6)*(C24:C31*AM198+D24:D31*AO198*$B$8*AQ198)/(1+AL198/100)^B24:B31)+C32*AM198*AP198/(1+AL198/100)^$B$6</f>
        <v>7571209.54494707</v>
      </c>
      <c r="AS198" s="0" t="n">
        <f aca="false">SUMPRODUCT((K24:K26&lt;=$B$6)*(L24:L26*AN198+M24:M26*AO198*$B$8*AQ198)/(1+AL198/100)^K24:K26)+L27*AN198*AP198/(1+AL198/100)^$B$6</f>
        <v>8040360.60595369</v>
      </c>
      <c r="AT198" s="0" t="n">
        <f aca="false">AS198-AR198</f>
        <v>469151.061006618</v>
      </c>
      <c r="AU198" s="0" t="n">
        <f aca="true">RAND()</f>
        <v>0.127854747458207</v>
      </c>
      <c r="AV198" s="0" t="n">
        <f aca="true">RAND()</f>
        <v>0.0370960091912505</v>
      </c>
      <c r="AW198" s="0" t="n">
        <f aca="true">RAND()</f>
        <v>0.484281041186302</v>
      </c>
      <c r="AX198" s="0" t="n">
        <f aca="true">RAND()</f>
        <v>0.374451715407104</v>
      </c>
      <c r="AY198" s="0" t="n">
        <f aca="true">RAND()</f>
        <v>0.927828721134315</v>
      </c>
      <c r="AZ198" s="0" t="n">
        <f aca="true">RAND()</f>
        <v>0.347486840297705</v>
      </c>
    </row>
    <row r="199" customFormat="false" ht="15" hidden="false" customHeight="false" outlineLevel="0" collapsed="false">
      <c r="AK199" s="0" t="n">
        <v>186</v>
      </c>
      <c r="AL199" s="0" t="n">
        <f aca="false">IFERROR(IF(AU199&lt;($AM$6-$AL$6)/($AN$6-$AL$6),$AL$6+SQRT(AU199*($AN$6-$AL$6)*($AM$6-$AL$6)),$AN$6-SQRT((1-AU199)*($AN$6-$AL$6)*($AN$6-$AM$6))),$AM$6)</f>
        <v>3.46382434464665</v>
      </c>
      <c r="AM199" s="0" t="n">
        <f aca="false">IFERROR(IF(AV199&lt;($AM$7-$AL$7)/($AN$7-$AL$7),$AL$7+SQRT(AV199*($AN$7-$AL$7)*($AM$7-$AL$7)),$AN$7-SQRT((1-AV199)*($AN$7-$AL$7)*($AN$7-$AM$7))),$AM$7)</f>
        <v>0.858940282468967</v>
      </c>
      <c r="AN199" s="0" t="n">
        <f aca="false">IFERROR(IF(AW199&lt;($AM$8-$AL$8)/($AN$8-$AL$8),$AL$8+SQRT(AW199*($AN$8-$AL$8)*($AM$8-$AL$8)),$AN$8-SQRT((1-AW199)*($AN$8-$AL$8)*($AN$8-$AM$8))),$AM$8)</f>
        <v>1.05757640973109</v>
      </c>
      <c r="AO199" s="0" t="n">
        <f aca="false">IFERROR(IF(AX199&lt;($AM$9-$AL$9)/($AN$9-$AL$9),$AL$9+SQRT(AX199*($AN$9-$AL$9)*($AM$9-$AL$9)),$AN$9-SQRT((1-AX199)*($AN$9-$AL$9)*($AN$9-$AM$9))),$AM$9)</f>
        <v>1.43506049598089</v>
      </c>
      <c r="AP199" s="0" t="n">
        <f aca="false">IFERROR(IF(AY199&lt;($AM$10-$AL$10)/($AN$10-$AL$10),$AL$10+SQRT(AY199*($AN$10-$AL$10)*($AM$10-$AL$10)),$AN$10-SQRT((1-AY199)*($AN$10-$AL$10)*($AN$10-$AM$10))),$AM$10)</f>
        <v>0.886780503681117</v>
      </c>
      <c r="AQ199" s="0" t="n">
        <f aca="false">IFERROR(IF(AZ199&lt;($AM$11-$AL$11)/($AN$11-$AL$11),$AL$11+SQRT(AZ199*($AN$11-$AL$11)*($AM$11-$AL$11)),$AN$11-SQRT((1-AZ199)*($AN$11-$AL$11)*($AN$11-$AM$11))),$AM$11)</f>
        <v>0.456665547050878</v>
      </c>
      <c r="AR199" s="0" t="n">
        <f aca="false">SUMPRODUCT((B24:B31&lt;=$B$6)*(C24:C31*AM199+D24:D31*AO199*$B$8*AQ199)/(1+AL199/100)^B24:B31)+C32*AM199*AP199/(1+AL199/100)^$B$6</f>
        <v>7315462.73135034</v>
      </c>
      <c r="AS199" s="0" t="n">
        <f aca="false">SUMPRODUCT((K24:K26&lt;=$B$6)*(L24:L26*AN199+M24:M26*AO199*$B$8*AQ199)/(1+AL199/100)^K24:K26)+L27*AN199*AP199/(1+AL199/100)^$B$6</f>
        <v>8603863.96907219</v>
      </c>
      <c r="AT199" s="0" t="n">
        <f aca="false">AS199-AR199</f>
        <v>1288401.23772185</v>
      </c>
      <c r="AU199" s="0" t="n">
        <f aca="true">RAND()</f>
        <v>0.374773086724316</v>
      </c>
      <c r="AV199" s="0" t="n">
        <f aca="true">RAND()</f>
        <v>0.038599521083573</v>
      </c>
      <c r="AW199" s="0" t="n">
        <f aca="true">RAND()</f>
        <v>0.670872550293529</v>
      </c>
      <c r="AX199" s="0" t="n">
        <f aca="true">RAND()</f>
        <v>0.787228904532428</v>
      </c>
      <c r="AY199" s="0" t="n">
        <f aca="true">RAND()</f>
        <v>0.598396632111274</v>
      </c>
      <c r="AZ199" s="0" t="n">
        <f aca="true">RAND()</f>
        <v>0.100179974011228</v>
      </c>
    </row>
    <row r="200" customFormat="false" ht="15" hidden="false" customHeight="false" outlineLevel="0" collapsed="false">
      <c r="AK200" s="0" t="n">
        <v>187</v>
      </c>
      <c r="AL200" s="0" t="n">
        <f aca="false">IFERROR(IF(AU200&lt;($AM$6-$AL$6)/($AN$6-$AL$6),$AL$6+SQRT(AU200*($AN$6-$AL$6)*($AM$6-$AL$6)),$AN$6-SQRT((1-AU200)*($AN$6-$AL$6)*($AN$6-$AM$6))),$AM$6)</f>
        <v>4.06371317030185</v>
      </c>
      <c r="AM200" s="0" t="n">
        <f aca="false">IFERROR(IF(AV200&lt;($AM$7-$AL$7)/($AN$7-$AL$7),$AL$7+SQRT(AV200*($AN$7-$AL$7)*($AM$7-$AL$7)),$AN$7-SQRT((1-AV200)*($AN$7-$AL$7)*($AN$7-$AM$7))),$AM$7)</f>
        <v>1.07709459364473</v>
      </c>
      <c r="AN200" s="0" t="n">
        <f aca="false">IFERROR(IF(AW200&lt;($AM$8-$AL$8)/($AN$8-$AL$8),$AL$8+SQRT(AW200*($AN$8-$AL$8)*($AM$8-$AL$8)),$AN$8-SQRT((1-AW200)*($AN$8-$AL$8)*($AN$8-$AM$8))),$AM$8)</f>
        <v>0.855644920378417</v>
      </c>
      <c r="AO200" s="0" t="n">
        <f aca="false">IFERROR(IF(AX200&lt;($AM$9-$AL$9)/($AN$9-$AL$9),$AL$9+SQRT(AX200*($AN$9-$AL$9)*($AM$9-$AL$9)),$AN$9-SQRT((1-AX200)*($AN$9-$AL$9)*($AN$9-$AM$9))),$AM$9)</f>
        <v>1.28367798177052</v>
      </c>
      <c r="AP200" s="0" t="n">
        <f aca="false">IFERROR(IF(AY200&lt;($AM$10-$AL$10)/($AN$10-$AL$10),$AL$10+SQRT(AY200*($AN$10-$AL$10)*($AM$10-$AL$10)),$AN$10-SQRT((1-AY200)*($AN$10-$AL$10)*($AN$10-$AM$10))),$AM$10)</f>
        <v>0.878262337324766</v>
      </c>
      <c r="AQ200" s="0" t="n">
        <f aca="false">IFERROR(IF(AZ200&lt;($AM$11-$AL$11)/($AN$11-$AL$11),$AL$11+SQRT(AZ200*($AN$11-$AL$11)*($AM$11-$AL$11)),$AN$11-SQRT((1-AZ200)*($AN$11-$AL$11)*($AN$11-$AM$11))),$AM$11)</f>
        <v>0.523457000475254</v>
      </c>
      <c r="AR200" s="0" t="n">
        <f aca="false">SUMPRODUCT((B24:B31&lt;=$B$6)*(C24:C31*AM200+D24:D31*AO200*$B$8*AQ200)/(1+AL200/100)^B24:B31)+C32*AM200*AP200/(1+AL200/100)^$B$6</f>
        <v>8841886.69054315</v>
      </c>
      <c r="AS200" s="0" t="n">
        <f aca="false">SUMPRODUCT((K24:K26&lt;=$B$6)*(L24:L26*AN200+M24:M26*AO200*$B$8*AQ200)/(1+AL200/100)^K24:K26)+L27*AN200*AP200/(1+AL200/100)^$B$6</f>
        <v>7027570.76144988</v>
      </c>
      <c r="AT200" s="0" t="n">
        <f aca="false">AS200-AR200</f>
        <v>-1814315.92909327</v>
      </c>
      <c r="AU200" s="0" t="n">
        <f aca="true">RAND()</f>
        <v>0.568910982687059</v>
      </c>
      <c r="AV200" s="0" t="n">
        <f aca="true">RAND()</f>
        <v>0.734255292916609</v>
      </c>
      <c r="AW200" s="0" t="n">
        <f aca="true">RAND()</f>
        <v>0.0344039684880038</v>
      </c>
      <c r="AX200" s="0" t="n">
        <f aca="true">RAND()</f>
        <v>0.657921844133095</v>
      </c>
      <c r="AY200" s="0" t="n">
        <f aca="true">RAND()</f>
        <v>0.57232958335358</v>
      </c>
      <c r="AZ200" s="0" t="n">
        <f aca="true">RAND()</f>
        <v>0.203808290046521</v>
      </c>
    </row>
    <row r="201" customFormat="false" ht="15" hidden="false" customHeight="false" outlineLevel="0" collapsed="false">
      <c r="AK201" s="0" t="n">
        <v>188</v>
      </c>
      <c r="AL201" s="0" t="n">
        <f aca="false">IFERROR(IF(AU201&lt;($AM$6-$AL$6)/($AN$6-$AL$6),$AL$6+SQRT(AU201*($AN$6-$AL$6)*($AM$6-$AL$6)),$AN$6-SQRT((1-AU201)*($AN$6-$AL$6)*($AN$6-$AM$6))),$AM$6)</f>
        <v>3.10188742316141</v>
      </c>
      <c r="AM201" s="0" t="n">
        <f aca="false">IFERROR(IF(AV201&lt;($AM$7-$AL$7)/($AN$7-$AL$7),$AL$7+SQRT(AV201*($AN$7-$AL$7)*($AM$7-$AL$7)),$AN$7-SQRT((1-AV201)*($AN$7-$AL$7)*($AN$7-$AM$7))),$AM$7)</f>
        <v>0.964466903346725</v>
      </c>
      <c r="AN201" s="0" t="n">
        <f aca="false">IFERROR(IF(AW201&lt;($AM$8-$AL$8)/($AN$8-$AL$8),$AL$8+SQRT(AW201*($AN$8-$AL$8)*($AM$8-$AL$8)),$AN$8-SQRT((1-AW201)*($AN$8-$AL$8)*($AN$8-$AM$8))),$AM$8)</f>
        <v>1.20138408870648</v>
      </c>
      <c r="AO201" s="0" t="n">
        <f aca="false">IFERROR(IF(AX201&lt;($AM$9-$AL$9)/($AN$9-$AL$9),$AL$9+SQRT(AX201*($AN$9-$AL$9)*($AM$9-$AL$9)),$AN$9-SQRT((1-AX201)*($AN$9-$AL$9)*($AN$9-$AM$9))),$AM$9)</f>
        <v>0.991028128130133</v>
      </c>
      <c r="AP201" s="0" t="n">
        <f aca="false">IFERROR(IF(AY201&lt;($AM$10-$AL$10)/($AN$10-$AL$10),$AL$10+SQRT(AY201*($AN$10-$AL$10)*($AM$10-$AL$10)),$AN$10-SQRT((1-AY201)*($AN$10-$AL$10)*($AN$10-$AM$10))),$AM$10)</f>
        <v>0.988323607647937</v>
      </c>
      <c r="AQ201" s="0" t="n">
        <f aca="false">IFERROR(IF(AZ201&lt;($AM$11-$AL$11)/($AN$11-$AL$11),$AL$11+SQRT(AZ201*($AN$11-$AL$11)*($AM$11-$AL$11)),$AN$11-SQRT((1-AZ201)*($AN$11-$AL$11)*($AN$11-$AM$11))),$AM$11)</f>
        <v>0.89198988982731</v>
      </c>
      <c r="AR201" s="0" t="n">
        <f aca="false">SUMPRODUCT((B24:B31&lt;=$B$6)*(C24:C31*AM201+D24:D31*AO201*$B$8*AQ201)/(1+AL201/100)^B24:B31)+C32*AM201*AP201/(1+AL201/100)^$B$6</f>
        <v>8421264.37748777</v>
      </c>
      <c r="AS201" s="0" t="n">
        <f aca="false">SUMPRODUCT((K24:K26&lt;=$B$6)*(L24:L26*AN201+M24:M26*AO201*$B$8*AQ201)/(1+AL201/100)^K24:K26)+L27*AN201*AP201/(1+AL201/100)^$B$6</f>
        <v>9638234.03259243</v>
      </c>
      <c r="AT201" s="0" t="n">
        <f aca="false">AS201-AR201</f>
        <v>1216969.65510466</v>
      </c>
      <c r="AU201" s="0" t="n">
        <f aca="true">RAND()</f>
        <v>0.24023591691464</v>
      </c>
      <c r="AV201" s="0" t="n">
        <f aca="true">RAND()</f>
        <v>0.300548469960676</v>
      </c>
      <c r="AW201" s="0" t="n">
        <f aca="true">RAND()</f>
        <v>0.978991050392003</v>
      </c>
      <c r="AX201" s="0" t="n">
        <f aca="true">RAND()</f>
        <v>0.321478163486643</v>
      </c>
      <c r="AY201" s="0" t="n">
        <f aca="true">RAND()</f>
        <v>0.953839783145183</v>
      </c>
      <c r="AZ201" s="0" t="n">
        <f aca="true">RAND()</f>
        <v>0.952382922859116</v>
      </c>
    </row>
    <row r="202" customFormat="false" ht="15" hidden="false" customHeight="false" outlineLevel="0" collapsed="false">
      <c r="AK202" s="0" t="n">
        <v>189</v>
      </c>
      <c r="AL202" s="0" t="n">
        <f aca="false">IFERROR(IF(AU202&lt;($AM$6-$AL$6)/($AN$6-$AL$6),$AL$6+SQRT(AU202*($AN$6-$AL$6)*($AM$6-$AL$6)),$AN$6-SQRT((1-AU202)*($AN$6-$AL$6)*($AN$6-$AM$6))),$AM$6)</f>
        <v>4.52080811703091</v>
      </c>
      <c r="AM202" s="0" t="n">
        <f aca="false">IFERROR(IF(AV202&lt;($AM$7-$AL$7)/($AN$7-$AL$7),$AL$7+SQRT(AV202*($AN$7-$AL$7)*($AM$7-$AL$7)),$AN$7-SQRT((1-AV202)*($AN$7-$AL$7)*($AN$7-$AM$7))),$AM$7)</f>
        <v>1.08567203523124</v>
      </c>
      <c r="AN202" s="0" t="n">
        <f aca="false">IFERROR(IF(AW202&lt;($AM$8-$AL$8)/($AN$8-$AL$8),$AL$8+SQRT(AW202*($AN$8-$AL$8)*($AM$8-$AL$8)),$AN$8-SQRT((1-AW202)*($AN$8-$AL$8)*($AN$8-$AM$8))),$AM$8)</f>
        <v>0.903272416347598</v>
      </c>
      <c r="AO202" s="0" t="n">
        <f aca="false">IFERROR(IF(AX202&lt;($AM$9-$AL$9)/($AN$9-$AL$9),$AL$9+SQRT(AX202*($AN$9-$AL$9)*($AM$9-$AL$9)),$AN$9-SQRT((1-AX202)*($AN$9-$AL$9)*($AN$9-$AM$9))),$AM$9)</f>
        <v>1.67063155434013</v>
      </c>
      <c r="AP202" s="0" t="n">
        <f aca="false">IFERROR(IF(AY202&lt;($AM$10-$AL$10)/($AN$10-$AL$10),$AL$10+SQRT(AY202*($AN$10-$AL$10)*($AM$10-$AL$10)),$AN$10-SQRT((1-AY202)*($AN$10-$AL$10)*($AN$10-$AM$10))),$AM$10)</f>
        <v>0.826354677507678</v>
      </c>
      <c r="AQ202" s="0" t="n">
        <f aca="false">IFERROR(IF(AZ202&lt;($AM$11-$AL$11)/($AN$11-$AL$11),$AL$11+SQRT(AZ202*($AN$11-$AL$11)*($AM$11-$AL$11)),$AN$11-SQRT((1-AZ202)*($AN$11-$AL$11)*($AN$11-$AM$11))),$AM$11)</f>
        <v>0.614162092139019</v>
      </c>
      <c r="AR202" s="0" t="n">
        <f aca="false">SUMPRODUCT((B24:B31&lt;=$B$6)*(C24:C31*AM202+D24:D31*AO202*$B$8*AQ202)/(1+AL202/100)^B24:B31)+C32*AM202*AP202/(1+AL202/100)^$B$6</f>
        <v>8803387.87540662</v>
      </c>
      <c r="AS202" s="0" t="n">
        <f aca="false">SUMPRODUCT((K24:K26&lt;=$B$6)*(L24:L26*AN202+M24:M26*AO202*$B$8*AQ202)/(1+AL202/100)^K24:K26)+L27*AN202*AP202/(1+AL202/100)^$B$6</f>
        <v>7501742.88697205</v>
      </c>
      <c r="AT202" s="0" t="n">
        <f aca="false">AS202-AR202</f>
        <v>-1301644.98843458</v>
      </c>
      <c r="AU202" s="0" t="n">
        <f aca="true">RAND()</f>
        <v>0.692680380371009</v>
      </c>
      <c r="AV202" s="0" t="n">
        <f aca="true">RAND()</f>
        <v>0.759967288844061</v>
      </c>
      <c r="AW202" s="0" t="n">
        <f aca="true">RAND()</f>
        <v>0.118502133091907</v>
      </c>
      <c r="AX202" s="0" t="n">
        <f aca="true">RAND()</f>
        <v>0.927677618002399</v>
      </c>
      <c r="AY202" s="0" t="n">
        <f aca="true">RAND()</f>
        <v>0.426029502124561</v>
      </c>
      <c r="AZ202" s="0" t="n">
        <f aca="true">RAND()</f>
        <v>0.402848245457819</v>
      </c>
    </row>
    <row r="203" customFormat="false" ht="15" hidden="false" customHeight="false" outlineLevel="0" collapsed="false">
      <c r="AK203" s="0" t="n">
        <v>190</v>
      </c>
      <c r="AL203" s="0" t="n">
        <f aca="false">IFERROR(IF(AU203&lt;($AM$6-$AL$6)/($AN$6-$AL$6),$AL$6+SQRT(AU203*($AN$6-$AL$6)*($AM$6-$AL$6)),$AN$6-SQRT((1-AU203)*($AN$6-$AL$6)*($AN$6-$AM$6))),$AM$6)</f>
        <v>5.43102404198892</v>
      </c>
      <c r="AM203" s="0" t="n">
        <f aca="false">IFERROR(IF(AV203&lt;($AM$7-$AL$7)/($AN$7-$AL$7),$AL$7+SQRT(AV203*($AN$7-$AL$7)*($AM$7-$AL$7)),$AN$7-SQRT((1-AV203)*($AN$7-$AL$7)*($AN$7-$AM$7))),$AM$7)</f>
        <v>0.996549957480298</v>
      </c>
      <c r="AN203" s="0" t="n">
        <f aca="false">IFERROR(IF(AW203&lt;($AM$8-$AL$8)/($AN$8-$AL$8),$AL$8+SQRT(AW203*($AN$8-$AL$8)*($AM$8-$AL$8)),$AN$8-SQRT((1-AW203)*($AN$8-$AL$8)*($AN$8-$AM$8))),$AM$8)</f>
        <v>1.1970051515234</v>
      </c>
      <c r="AO203" s="0" t="n">
        <f aca="false">IFERROR(IF(AX203&lt;($AM$9-$AL$9)/($AN$9-$AL$9),$AL$9+SQRT(AX203*($AN$9-$AL$9)*($AM$9-$AL$9)),$AN$9-SQRT((1-AX203)*($AN$9-$AL$9)*($AN$9-$AM$9))),$AM$9)</f>
        <v>1.80295770399425</v>
      </c>
      <c r="AP203" s="0" t="n">
        <f aca="false">IFERROR(IF(AY203&lt;($AM$10-$AL$10)/($AN$10-$AL$10),$AL$10+SQRT(AY203*($AN$10-$AL$10)*($AM$10-$AL$10)),$AN$10-SQRT((1-AY203)*($AN$10-$AL$10)*($AN$10-$AM$10))),$AM$10)</f>
        <v>0.907634815044319</v>
      </c>
      <c r="AQ203" s="0" t="n">
        <f aca="false">IFERROR(IF(AZ203&lt;($AM$11-$AL$11)/($AN$11-$AL$11),$AL$11+SQRT(AZ203*($AN$11-$AL$11)*($AM$11-$AL$11)),$AN$11-SQRT((1-AZ203)*($AN$11-$AL$11)*($AN$11-$AM$11))),$AM$11)</f>
        <v>0.817176268392311</v>
      </c>
      <c r="AR203" s="0" t="n">
        <f aca="false">SUMPRODUCT((B24:B31&lt;=$B$6)*(C24:C31*AM203+D24:D31*AO203*$B$8*AQ203)/(1+AL203/100)^B24:B31)+C32*AM203*AP203/(1+AL203/100)^$B$6</f>
        <v>7859254.30911387</v>
      </c>
      <c r="AS203" s="0" t="n">
        <f aca="false">SUMPRODUCT((K24:K26&lt;=$B$6)*(L24:L26*AN203+M24:M26*AO203*$B$8*AQ203)/(1+AL203/100)^K24:K26)+L27*AN203*AP203/(1+AL203/100)^$B$6</f>
        <v>9956153.53277144</v>
      </c>
      <c r="AT203" s="0" t="n">
        <f aca="false">AS203-AR203</f>
        <v>2096899.22365757</v>
      </c>
      <c r="AU203" s="0" t="n">
        <f aca="true">RAND()</f>
        <v>0.87691572215916</v>
      </c>
      <c r="AV203" s="0" t="n">
        <f aca="true">RAND()</f>
        <v>0.429243175394523</v>
      </c>
      <c r="AW203" s="0" t="n">
        <f aca="true">RAND()</f>
        <v>0.975035964755038</v>
      </c>
      <c r="AX203" s="0" t="n">
        <f aca="true">RAND()</f>
        <v>0.974116222389856</v>
      </c>
      <c r="AY203" s="0" t="n">
        <f aca="true">RAND()</f>
        <v>0.664664569744865</v>
      </c>
      <c r="AZ203" s="0" t="n">
        <f aca="true">RAND()</f>
        <v>0.863573400657305</v>
      </c>
    </row>
    <row r="204" customFormat="false" ht="15" hidden="false" customHeight="false" outlineLevel="0" collapsed="false">
      <c r="AK204" s="0" t="n">
        <v>191</v>
      </c>
      <c r="AL204" s="0" t="n">
        <f aca="false">IFERROR(IF(AU204&lt;($AM$6-$AL$6)/($AN$6-$AL$6),$AL$6+SQRT(AU204*($AN$6-$AL$6)*($AM$6-$AL$6)),$AN$6-SQRT((1-AU204)*($AN$6-$AL$6)*($AN$6-$AM$6))),$AM$6)</f>
        <v>3.41451962553194</v>
      </c>
      <c r="AM204" s="0" t="n">
        <f aca="false">IFERROR(IF(AV204&lt;($AM$7-$AL$7)/($AN$7-$AL$7),$AL$7+SQRT(AV204*($AN$7-$AL$7)*($AM$7-$AL$7)),$AN$7-SQRT((1-AV204)*($AN$7-$AL$7)*($AN$7-$AM$7))),$AM$7)</f>
        <v>0.892585624236471</v>
      </c>
      <c r="AN204" s="0" t="n">
        <f aca="false">IFERROR(IF(AW204&lt;($AM$8-$AL$8)/($AN$8-$AL$8),$AL$8+SQRT(AW204*($AN$8-$AL$8)*($AM$8-$AL$8)),$AN$8-SQRT((1-AW204)*($AN$8-$AL$8)*($AN$8-$AM$8))),$AM$8)</f>
        <v>0.918679381653127</v>
      </c>
      <c r="AO204" s="0" t="n">
        <f aca="false">IFERROR(IF(AX204&lt;($AM$9-$AL$9)/($AN$9-$AL$9),$AL$9+SQRT(AX204*($AN$9-$AL$9)*($AM$9-$AL$9)),$AN$9-SQRT((1-AX204)*($AN$9-$AL$9)*($AN$9-$AM$9))),$AM$9)</f>
        <v>1.27690509786252</v>
      </c>
      <c r="AP204" s="0" t="n">
        <f aca="false">IFERROR(IF(AY204&lt;($AM$10-$AL$10)/($AN$10-$AL$10),$AL$10+SQRT(AY204*($AN$10-$AL$10)*($AM$10-$AL$10)),$AN$10-SQRT((1-AY204)*($AN$10-$AL$10)*($AN$10-$AM$10))),$AM$10)</f>
        <v>0.905021760687068</v>
      </c>
      <c r="AQ204" s="0" t="n">
        <f aca="false">IFERROR(IF(AZ204&lt;($AM$11-$AL$11)/($AN$11-$AL$11),$AL$11+SQRT(AZ204*($AN$11-$AL$11)*($AM$11-$AL$11)),$AN$11-SQRT((1-AZ204)*($AN$11-$AL$11)*($AN$11-$AM$11))),$AM$11)</f>
        <v>0.512150087990877</v>
      </c>
      <c r="AR204" s="0" t="n">
        <f aca="false">SUMPRODUCT((B24:B31&lt;=$B$6)*(C24:C31*AM204+D24:D31*AO204*$B$8*AQ204)/(1+AL204/100)^B24:B31)+C32*AM204*AP204/(1+AL204/100)^$B$6</f>
        <v>7613464.31487908</v>
      </c>
      <c r="AS204" s="0" t="n">
        <f aca="false">SUMPRODUCT((K24:K26&lt;=$B$6)*(L24:L26*AN204+M24:M26*AO204*$B$8*AQ204)/(1+AL204/100)^K24:K26)+L27*AN204*AP204/(1+AL204/100)^$B$6</f>
        <v>7465186.80120805</v>
      </c>
      <c r="AT204" s="0" t="n">
        <f aca="false">AS204-AR204</f>
        <v>-148277.513671034</v>
      </c>
      <c r="AU204" s="0" t="n">
        <f aca="true">RAND()</f>
        <v>0.357216524215218</v>
      </c>
      <c r="AV204" s="0" t="n">
        <f aca="true">RAND()</f>
        <v>0.0952455312806326</v>
      </c>
      <c r="AW204" s="0" t="n">
        <f aca="true">RAND()</f>
        <v>0.156497729217428</v>
      </c>
      <c r="AX204" s="0" t="n">
        <f aca="true">RAND()</f>
        <v>0.651422508335188</v>
      </c>
      <c r="AY204" s="0" t="n">
        <f aca="true">RAND()</f>
        <v>0.656170506520212</v>
      </c>
      <c r="AZ204" s="0" t="n">
        <f aca="true">RAND()</f>
        <v>0.183704734018518</v>
      </c>
    </row>
    <row r="205" customFormat="false" ht="15" hidden="false" customHeight="false" outlineLevel="0" collapsed="false">
      <c r="AK205" s="0" t="n">
        <v>192</v>
      </c>
      <c r="AL205" s="0" t="n">
        <f aca="false">IFERROR(IF(AU205&lt;($AM$6-$AL$6)/($AN$6-$AL$6),$AL$6+SQRT(AU205*($AN$6-$AL$6)*($AM$6-$AL$6)),$AN$6-SQRT((1-AU205)*($AN$6-$AL$6)*($AN$6-$AM$6))),$AM$6)</f>
        <v>2.42914595566135</v>
      </c>
      <c r="AM205" s="0" t="n">
        <f aca="false">IFERROR(IF(AV205&lt;($AM$7-$AL$7)/($AN$7-$AL$7),$AL$7+SQRT(AV205*($AN$7-$AL$7)*($AM$7-$AL$7)),$AN$7-SQRT((1-AV205)*($AN$7-$AL$7)*($AN$7-$AM$7))),$AM$7)</f>
        <v>1.04084442937373</v>
      </c>
      <c r="AN205" s="0" t="n">
        <f aca="false">IFERROR(IF(AW205&lt;($AM$8-$AL$8)/($AN$8-$AL$8),$AL$8+SQRT(AW205*($AN$8-$AL$8)*($AM$8-$AL$8)),$AN$8-SQRT((1-AW205)*($AN$8-$AL$8)*($AN$8-$AM$8))),$AM$8)</f>
        <v>0.939176997627163</v>
      </c>
      <c r="AO205" s="0" t="n">
        <f aca="false">IFERROR(IF(AX205&lt;($AM$9-$AL$9)/($AN$9-$AL$9),$AL$9+SQRT(AX205*($AN$9-$AL$9)*($AM$9-$AL$9)),$AN$9-SQRT((1-AX205)*($AN$9-$AL$9)*($AN$9-$AM$9))),$AM$9)</f>
        <v>0.948860830046888</v>
      </c>
      <c r="AP205" s="0" t="n">
        <f aca="false">IFERROR(IF(AY205&lt;($AM$10-$AL$10)/($AN$10-$AL$10),$AL$10+SQRT(AY205*($AN$10-$AL$10)*($AM$10-$AL$10)),$AN$10-SQRT((1-AY205)*($AN$10-$AL$10)*($AN$10-$AM$10))),$AM$10)</f>
        <v>0.989758085258894</v>
      </c>
      <c r="AQ205" s="0" t="n">
        <f aca="false">IFERROR(IF(AZ205&lt;($AM$11-$AL$11)/($AN$11-$AL$11),$AL$11+SQRT(AZ205*($AN$11-$AL$11)*($AM$11-$AL$11)),$AN$11-SQRT((1-AZ205)*($AN$11-$AL$11)*($AN$11-$AM$11))),$AM$11)</f>
        <v>0.471570169880037</v>
      </c>
      <c r="AR205" s="0" t="n">
        <f aca="false">SUMPRODUCT((B24:B31&lt;=$B$6)*(C24:C31*AM205+D24:D31*AO205*$B$8*AQ205)/(1+AL205/100)^B24:B31)+C32*AM205*AP205/(1+AL205/100)^$B$6</f>
        <v>9299862.85351765</v>
      </c>
      <c r="AS205" s="0" t="n">
        <f aca="false">SUMPRODUCT((K24:K26&lt;=$B$6)*(L24:L26*AN205+M24:M26*AO205*$B$8*AQ205)/(1+AL205/100)^K24:K26)+L27*AN205*AP205/(1+AL205/100)^$B$6</f>
        <v>7400161.88561057</v>
      </c>
      <c r="AT205" s="0" t="n">
        <f aca="false">AS205-AR205</f>
        <v>-1899700.96790708</v>
      </c>
      <c r="AU205" s="0" t="n">
        <f aca="true">RAND()</f>
        <v>0.0368332502520993</v>
      </c>
      <c r="AV205" s="0" t="n">
        <f aca="true">RAND()</f>
        <v>0.611146198008873</v>
      </c>
      <c r="AW205" s="0" t="n">
        <f aca="true">RAND()</f>
        <v>0.215224851872349</v>
      </c>
      <c r="AX205" s="0" t="n">
        <f aca="true">RAND()</f>
        <v>0.268634726333841</v>
      </c>
      <c r="AY205" s="0" t="n">
        <f aca="true">RAND()</f>
        <v>0.959451928305834</v>
      </c>
      <c r="AZ205" s="0" t="n">
        <f aca="true">RAND()</f>
        <v>0.120148257929244</v>
      </c>
    </row>
    <row r="206" customFormat="false" ht="15" hidden="false" customHeight="false" outlineLevel="0" collapsed="false">
      <c r="AK206" s="0" t="n">
        <v>193</v>
      </c>
      <c r="AL206" s="0" t="n">
        <f aca="false">IFERROR(IF(AU206&lt;($AM$6-$AL$6)/($AN$6-$AL$6),$AL$6+SQRT(AU206*($AN$6-$AL$6)*($AM$6-$AL$6)),$AN$6-SQRT((1-AU206)*($AN$6-$AL$6)*($AN$6-$AM$6))),$AM$6)</f>
        <v>2.69267956353037</v>
      </c>
      <c r="AM206" s="0" t="n">
        <f aca="false">IFERROR(IF(AV206&lt;($AM$7-$AL$7)/($AN$7-$AL$7),$AL$7+SQRT(AV206*($AN$7-$AL$7)*($AM$7-$AL$7)),$AN$7-SQRT((1-AV206)*($AN$7-$AL$7)*($AN$7-$AM$7))),$AM$7)</f>
        <v>1.08351246803</v>
      </c>
      <c r="AN206" s="0" t="n">
        <f aca="false">IFERROR(IF(AW206&lt;($AM$8-$AL$8)/($AN$8-$AL$8),$AL$8+SQRT(AW206*($AN$8-$AL$8)*($AM$8-$AL$8)),$AN$8-SQRT((1-AW206)*($AN$8-$AL$8)*($AN$8-$AM$8))),$AM$8)</f>
        <v>0.922789928534174</v>
      </c>
      <c r="AO206" s="0" t="n">
        <f aca="false">IFERROR(IF(AX206&lt;($AM$9-$AL$9)/($AN$9-$AL$9),$AL$9+SQRT(AX206*($AN$9-$AL$9)*($AM$9-$AL$9)),$AN$9-SQRT((1-AX206)*($AN$9-$AL$9)*($AN$9-$AM$9))),$AM$9)</f>
        <v>1.90838265477994</v>
      </c>
      <c r="AP206" s="0" t="n">
        <f aca="false">IFERROR(IF(AY206&lt;($AM$10-$AL$10)/($AN$10-$AL$10),$AL$10+SQRT(AY206*($AN$10-$AL$10)*($AM$10-$AL$10)),$AN$10-SQRT((1-AY206)*($AN$10-$AL$10)*($AN$10-$AM$10))),$AM$10)</f>
        <v>0.909917377451275</v>
      </c>
      <c r="AQ206" s="0" t="n">
        <f aca="false">IFERROR(IF(AZ206&lt;($AM$11-$AL$11)/($AN$11-$AL$11),$AL$11+SQRT(AZ206*($AN$11-$AL$11)*($AM$11-$AL$11)),$AN$11-SQRT((1-AZ206)*($AN$11-$AL$11)*($AN$11-$AM$11))),$AM$11)</f>
        <v>0.375907068299236</v>
      </c>
      <c r="AR206" s="0" t="n">
        <f aca="false">SUMPRODUCT((B24:B31&lt;=$B$6)*(C24:C31*AM206+D24:D31*AO206*$B$8*AQ206)/(1+AL206/100)^B24:B31)+C32*AM206*AP206/(1+AL206/100)^$B$6</f>
        <v>9618828.48773223</v>
      </c>
      <c r="AS206" s="0" t="n">
        <f aca="false">SUMPRODUCT((K24:K26&lt;=$B$6)*(L24:L26*AN206+M24:M26*AO206*$B$8*AQ206)/(1+AL206/100)^K24:K26)+L27*AN206*AP206/(1+AL206/100)^$B$6</f>
        <v>7419188.86562632</v>
      </c>
      <c r="AT206" s="0" t="n">
        <f aca="false">AS206-AR206</f>
        <v>-2199639.62210591</v>
      </c>
      <c r="AU206" s="0" t="n">
        <f aca="true">RAND()</f>
        <v>0.0959609955465259</v>
      </c>
      <c r="AV206" s="0" t="n">
        <f aca="true">RAND()</f>
        <v>0.753616903986995</v>
      </c>
      <c r="AW206" s="0" t="n">
        <f aca="true">RAND()</f>
        <v>0.16752629499364</v>
      </c>
      <c r="AX206" s="0" t="n">
        <f aca="true">RAND()</f>
        <v>0.994404174703219</v>
      </c>
      <c r="AY206" s="0" t="n">
        <f aca="true">RAND()</f>
        <v>0.672129025346124</v>
      </c>
      <c r="AZ206" s="0" t="n">
        <f aca="true">RAND()</f>
        <v>0.0235178898685097</v>
      </c>
    </row>
    <row r="207" customFormat="false" ht="15" hidden="false" customHeight="false" outlineLevel="0" collapsed="false">
      <c r="AK207" s="0" t="n">
        <v>194</v>
      </c>
      <c r="AL207" s="0" t="n">
        <f aca="false">IFERROR(IF(AU207&lt;($AM$6-$AL$6)/($AN$6-$AL$6),$AL$6+SQRT(AU207*($AN$6-$AL$6)*($AM$6-$AL$6)),$AN$6-SQRT((1-AU207)*($AN$6-$AL$6)*($AN$6-$AM$6))),$AM$6)</f>
        <v>4.59509172108192</v>
      </c>
      <c r="AM207" s="0" t="n">
        <f aca="false">IFERROR(IF(AV207&lt;($AM$7-$AL$7)/($AN$7-$AL$7),$AL$7+SQRT(AV207*($AN$7-$AL$7)*($AM$7-$AL$7)),$AN$7-SQRT((1-AV207)*($AN$7-$AL$7)*($AN$7-$AM$7))),$AM$7)</f>
        <v>1.05763191761649</v>
      </c>
      <c r="AN207" s="0" t="n">
        <f aca="false">IFERROR(IF(AW207&lt;($AM$8-$AL$8)/($AN$8-$AL$8),$AL$8+SQRT(AW207*($AN$8-$AL$8)*($AM$8-$AL$8)),$AN$8-SQRT((1-AW207)*($AN$8-$AL$8)*($AN$8-$AM$8))),$AM$8)</f>
        <v>1.21612054202921</v>
      </c>
      <c r="AO207" s="0" t="n">
        <f aca="false">IFERROR(IF(AX207&lt;($AM$9-$AL$9)/($AN$9-$AL$9),$AL$9+SQRT(AX207*($AN$9-$AL$9)*($AM$9-$AL$9)),$AN$9-SQRT((1-AX207)*($AN$9-$AL$9)*($AN$9-$AM$9))),$AM$9)</f>
        <v>0.971709222246944</v>
      </c>
      <c r="AP207" s="0" t="n">
        <f aca="false">IFERROR(IF(AY207&lt;($AM$10-$AL$10)/($AN$10-$AL$10),$AL$10+SQRT(AY207*($AN$10-$AL$10)*($AM$10-$AL$10)),$AN$10-SQRT((1-AY207)*($AN$10-$AL$10)*($AN$10-$AM$10))),$AM$10)</f>
        <v>0.937014653785242</v>
      </c>
      <c r="AQ207" s="0" t="n">
        <f aca="false">IFERROR(IF(AZ207&lt;($AM$11-$AL$11)/($AN$11-$AL$11),$AL$11+SQRT(AZ207*($AN$11-$AL$11)*($AM$11-$AL$11)),$AN$11-SQRT((1-AZ207)*($AN$11-$AL$11)*($AN$11-$AM$11))),$AM$11)</f>
        <v>0.428510498447286</v>
      </c>
      <c r="AR207" s="0" t="n">
        <f aca="false">SUMPRODUCT((B24:B31&lt;=$B$6)*(C24:C31*AM207+D24:D31*AO207*$B$8*AQ207)/(1+AL207/100)^B24:B31)+C32*AM207*AP207/(1+AL207/100)^$B$6</f>
        <v>8390661.74481519</v>
      </c>
      <c r="AS207" s="0" t="n">
        <f aca="false">SUMPRODUCT((K24:K26&lt;=$B$6)*(L24:L26*AN207+M24:M26*AO207*$B$8*AQ207)/(1+AL207/100)^K24:K26)+L27*AN207*AP207/(1+AL207/100)^$B$6</f>
        <v>9952859.30985496</v>
      </c>
      <c r="AT207" s="0" t="n">
        <f aca="false">AS207-AR207</f>
        <v>1562197.56503977</v>
      </c>
      <c r="AU207" s="0" t="n">
        <f aca="true">RAND()</f>
        <v>0.710820808499563</v>
      </c>
      <c r="AV207" s="0" t="n">
        <f aca="true">RAND()</f>
        <v>0.671062407823028</v>
      </c>
      <c r="AW207" s="0" t="n">
        <f aca="true">RAND()</f>
        <v>0.989797176245379</v>
      </c>
      <c r="AX207" s="0" t="n">
        <f aca="true">RAND()</f>
        <v>0.296679453803756</v>
      </c>
      <c r="AY207" s="0" t="n">
        <f aca="true">RAND()</f>
        <v>0.76392723049214</v>
      </c>
      <c r="AZ207" s="0" t="n">
        <f aca="true">RAND()</f>
        <v>0.0674079518823261</v>
      </c>
    </row>
    <row r="208" customFormat="false" ht="15" hidden="false" customHeight="false" outlineLevel="0" collapsed="false">
      <c r="AK208" s="0" t="n">
        <v>195</v>
      </c>
      <c r="AL208" s="0" t="n">
        <f aca="false">IFERROR(IF(AU208&lt;($AM$6-$AL$6)/($AN$6-$AL$6),$AL$6+SQRT(AU208*($AN$6-$AL$6)*($AM$6-$AL$6)),$AN$6-SQRT((1-AU208)*($AN$6-$AL$6)*($AN$6-$AM$6))),$AM$6)</f>
        <v>5.66520773074376</v>
      </c>
      <c r="AM208" s="0" t="n">
        <f aca="false">IFERROR(IF(AV208&lt;($AM$7-$AL$7)/($AN$7-$AL$7),$AL$7+SQRT(AV208*($AN$7-$AL$7)*($AM$7-$AL$7)),$AN$7-SQRT((1-AV208)*($AN$7-$AL$7)*($AN$7-$AM$7))),$AM$7)</f>
        <v>0.957684055838196</v>
      </c>
      <c r="AN208" s="0" t="n">
        <f aca="false">IFERROR(IF(AW208&lt;($AM$8-$AL$8)/($AN$8-$AL$8),$AL$8+SQRT(AW208*($AN$8-$AL$8)*($AM$8-$AL$8)),$AN$8-SQRT((1-AW208)*($AN$8-$AL$8)*($AN$8-$AM$8))),$AM$8)</f>
        <v>1.10491763599149</v>
      </c>
      <c r="AO208" s="0" t="n">
        <f aca="false">IFERROR(IF(AX208&lt;($AM$9-$AL$9)/($AN$9-$AL$9),$AL$9+SQRT(AX208*($AN$9-$AL$9)*($AM$9-$AL$9)),$AN$9-SQRT((1-AX208)*($AN$9-$AL$9)*($AN$9-$AM$9))),$AM$9)</f>
        <v>1.67666666521421</v>
      </c>
      <c r="AP208" s="0" t="n">
        <f aca="false">IFERROR(IF(AY208&lt;($AM$10-$AL$10)/($AN$10-$AL$10),$AL$10+SQRT(AY208*($AN$10-$AL$10)*($AM$10-$AL$10)),$AN$10-SQRT((1-AY208)*($AN$10-$AL$10)*($AN$10-$AM$10))),$AM$10)</f>
        <v>0.812127414089687</v>
      </c>
      <c r="AQ208" s="0" t="n">
        <f aca="false">IFERROR(IF(AZ208&lt;($AM$11-$AL$11)/($AN$11-$AL$11),$AL$11+SQRT(AZ208*($AN$11-$AL$11)*($AM$11-$AL$11)),$AN$11-SQRT((1-AZ208)*($AN$11-$AL$11)*($AN$11-$AM$11))),$AM$11)</f>
        <v>0.519100424519899</v>
      </c>
      <c r="AR208" s="0" t="n">
        <f aca="false">SUMPRODUCT((B24:B31&lt;=$B$6)*(C24:C31*AM208+D24:D31*AO208*$B$8*AQ208)/(1+AL208/100)^B24:B31)+C32*AM208*AP208/(1+AL208/100)^$B$6</f>
        <v>7362243.44554591</v>
      </c>
      <c r="AS208" s="0" t="n">
        <f aca="false">SUMPRODUCT((K24:K26&lt;=$B$6)*(L24:L26*AN208+M24:M26*AO208*$B$8*AQ208)/(1+AL208/100)^K24:K26)+L27*AN208*AP208/(1+AL208/100)^$B$6</f>
        <v>9212824.76904289</v>
      </c>
      <c r="AT208" s="0" t="n">
        <f aca="false">AS208-AR208</f>
        <v>1850581.32349698</v>
      </c>
      <c r="AU208" s="0" t="n">
        <f aca="true">RAND()</f>
        <v>0.910916479896688</v>
      </c>
      <c r="AV208" s="0" t="n">
        <f aca="true">RAND()</f>
        <v>0.276269571839813</v>
      </c>
      <c r="AW208" s="0" t="n">
        <f aca="true">RAND()</f>
        <v>0.812898734699585</v>
      </c>
      <c r="AX208" s="0" t="n">
        <f aca="true">RAND()</f>
        <v>0.930303703077534</v>
      </c>
      <c r="AY208" s="0" t="n">
        <f aca="true">RAND()</f>
        <v>0.38969409050526</v>
      </c>
      <c r="AZ208" s="0" t="n">
        <f aca="true">RAND()</f>
        <v>0.195938759284897</v>
      </c>
    </row>
    <row r="209" customFormat="false" ht="15" hidden="false" customHeight="false" outlineLevel="0" collapsed="false">
      <c r="AK209" s="0" t="n">
        <v>196</v>
      </c>
      <c r="AL209" s="0" t="n">
        <f aca="false">IFERROR(IF(AU209&lt;($AM$6-$AL$6)/($AN$6-$AL$6),$AL$6+SQRT(AU209*($AN$6-$AL$6)*($AM$6-$AL$6)),$AN$6-SQRT((1-AU209)*($AN$6-$AL$6)*($AN$6-$AM$6))),$AM$6)</f>
        <v>3.66592877392863</v>
      </c>
      <c r="AM209" s="0" t="n">
        <f aca="false">IFERROR(IF(AV209&lt;($AM$7-$AL$7)/($AN$7-$AL$7),$AL$7+SQRT(AV209*($AN$7-$AL$7)*($AM$7-$AL$7)),$AN$7-SQRT((1-AV209)*($AN$7-$AL$7)*($AN$7-$AM$7))),$AM$7)</f>
        <v>0.88201569808157</v>
      </c>
      <c r="AN209" s="0" t="n">
        <f aca="false">IFERROR(IF(AW209&lt;($AM$8-$AL$8)/($AN$8-$AL$8),$AL$8+SQRT(AW209*($AN$8-$AL$8)*($AM$8-$AL$8)),$AN$8-SQRT((1-AW209)*($AN$8-$AL$8)*($AN$8-$AM$8))),$AM$8)</f>
        <v>1.16567625204419</v>
      </c>
      <c r="AO209" s="0" t="n">
        <f aca="false">IFERROR(IF(AX209&lt;($AM$9-$AL$9)/($AN$9-$AL$9),$AL$9+SQRT(AX209*($AN$9-$AL$9)*($AM$9-$AL$9)),$AN$9-SQRT((1-AX209)*($AN$9-$AL$9)*($AN$9-$AM$9))),$AM$9)</f>
        <v>0.813002065339707</v>
      </c>
      <c r="AP209" s="0" t="n">
        <f aca="false">IFERROR(IF(AY209&lt;($AM$10-$AL$10)/($AN$10-$AL$10),$AL$10+SQRT(AY209*($AN$10-$AL$10)*($AM$10-$AL$10)),$AN$10-SQRT((1-AY209)*($AN$10-$AL$10)*($AN$10-$AM$10))),$AM$10)</f>
        <v>0.859549684601845</v>
      </c>
      <c r="AQ209" s="0" t="n">
        <f aca="false">IFERROR(IF(AZ209&lt;($AM$11-$AL$11)/($AN$11-$AL$11),$AL$11+SQRT(AZ209*($AN$11-$AL$11)*($AM$11-$AL$11)),$AN$11-SQRT((1-AZ209)*($AN$11-$AL$11)*($AN$11-$AM$11))),$AM$11)</f>
        <v>0.730541352059579</v>
      </c>
      <c r="AR209" s="0" t="n">
        <f aca="false">SUMPRODUCT((B24:B31&lt;=$B$6)*(C24:C31*AM209+D24:D31*AO209*$B$8*AQ209)/(1+AL209/100)^B24:B31)+C32*AM209*AP209/(1+AL209/100)^$B$6</f>
        <v>7408291.38760544</v>
      </c>
      <c r="AS209" s="0" t="n">
        <f aca="false">SUMPRODUCT((K24:K26&lt;=$B$6)*(L24:L26*AN209+M24:M26*AO209*$B$8*AQ209)/(1+AL209/100)^K24:K26)+L27*AN209*AP209/(1+AL209/100)^$B$6</f>
        <v>9517098.88994727</v>
      </c>
      <c r="AT209" s="0" t="n">
        <f aca="false">AS209-AR209</f>
        <v>2108807.50234183</v>
      </c>
      <c r="AU209" s="0" t="n">
        <f aca="true">RAND()</f>
        <v>0.444198452974147</v>
      </c>
      <c r="AV209" s="0" t="n">
        <f aca="true">RAND()</f>
        <v>0.0747397192423018</v>
      </c>
      <c r="AW209" s="0" t="n">
        <f aca="true">RAND()</f>
        <v>0.936795604717198</v>
      </c>
      <c r="AX209" s="0" t="n">
        <f aca="true">RAND()</f>
        <v>0.130627057209229</v>
      </c>
      <c r="AY209" s="0" t="n">
        <f aca="true">RAND()</f>
        <v>0.517103902789146</v>
      </c>
      <c r="AZ209" s="0" t="n">
        <f aca="true">RAND()</f>
        <v>0.703640967551511</v>
      </c>
    </row>
    <row r="210" customFormat="false" ht="15" hidden="false" customHeight="false" outlineLevel="0" collapsed="false">
      <c r="AK210" s="0" t="n">
        <v>197</v>
      </c>
      <c r="AL210" s="0" t="n">
        <f aca="false">IFERROR(IF(AU210&lt;($AM$6-$AL$6)/($AN$6-$AL$6),$AL$6+SQRT(AU210*($AN$6-$AL$6)*($AM$6-$AL$6)),$AN$6-SQRT((1-AU210)*($AN$6-$AL$6)*($AN$6-$AM$6))),$AM$6)</f>
        <v>3.11940113067448</v>
      </c>
      <c r="AM210" s="0" t="n">
        <f aca="false">IFERROR(IF(AV210&lt;($AM$7-$AL$7)/($AN$7-$AL$7),$AL$7+SQRT(AV210*($AN$7-$AL$7)*($AM$7-$AL$7)),$AN$7-SQRT((1-AV210)*($AN$7-$AL$7)*($AN$7-$AM$7))),$AM$7)</f>
        <v>0.913365331960719</v>
      </c>
      <c r="AN210" s="0" t="n">
        <f aca="false">IFERROR(IF(AW210&lt;($AM$8-$AL$8)/($AN$8-$AL$8),$AL$8+SQRT(AW210*($AN$8-$AL$8)*($AM$8-$AL$8)),$AN$8-SQRT((1-AW210)*($AN$8-$AL$8)*($AN$8-$AM$8))),$AM$8)</f>
        <v>0.983239879834324</v>
      </c>
      <c r="AO210" s="0" t="n">
        <f aca="false">IFERROR(IF(AX210&lt;($AM$9-$AL$9)/($AN$9-$AL$9),$AL$9+SQRT(AX210*($AN$9-$AL$9)*($AM$9-$AL$9)),$AN$9-SQRT((1-AX210)*($AN$9-$AL$9)*($AN$9-$AM$9))),$AM$9)</f>
        <v>1.04129038725268</v>
      </c>
      <c r="AP210" s="0" t="n">
        <f aca="false">IFERROR(IF(AY210&lt;($AM$10-$AL$10)/($AN$10-$AL$10),$AL$10+SQRT(AY210*($AN$10-$AL$10)*($AM$10-$AL$10)),$AN$10-SQRT((1-AY210)*($AN$10-$AL$10)*($AN$10-$AM$10))),$AM$10)</f>
        <v>0.804648462107744</v>
      </c>
      <c r="AQ210" s="0" t="n">
        <f aca="false">IFERROR(IF(AZ210&lt;($AM$11-$AL$11)/($AN$11-$AL$11),$AL$11+SQRT(AZ210*($AN$11-$AL$11)*($AM$11-$AL$11)),$AN$11-SQRT((1-AZ210)*($AN$11-$AL$11)*($AN$11-$AM$11))),$AM$11)</f>
        <v>0.724778902402243</v>
      </c>
      <c r="AR210" s="0" t="n">
        <f aca="false">SUMPRODUCT((B24:B31&lt;=$B$6)*(C24:C31*AM210+D24:D31*AO210*$B$8*AQ210)/(1+AL210/100)^B24:B31)+C32*AM210*AP210/(1+AL210/100)^$B$6</f>
        <v>7960691.34393284</v>
      </c>
      <c r="AS210" s="0" t="n">
        <f aca="false">SUMPRODUCT((K24:K26&lt;=$B$6)*(L24:L26*AN210+M24:M26*AO210*$B$8*AQ210)/(1+AL210/100)^K24:K26)+L27*AN210*AP210/(1+AL210/100)^$B$6</f>
        <v>8045227.62436609</v>
      </c>
      <c r="AT210" s="0" t="n">
        <f aca="false">AS210-AR210</f>
        <v>84536.2804332469</v>
      </c>
      <c r="AU210" s="0" t="n">
        <f aca="true">RAND()</f>
        <v>0.247047620769475</v>
      </c>
      <c r="AV210" s="0" t="n">
        <f aca="true">RAND()</f>
        <v>0.142796649895156</v>
      </c>
      <c r="AW210" s="0" t="n">
        <f aca="true">RAND()</f>
        <v>0.373076150685526</v>
      </c>
      <c r="AX210" s="0" t="n">
        <f aca="true">RAND()</f>
        <v>0.387250585617259</v>
      </c>
      <c r="AY210" s="0" t="n">
        <f aca="true">RAND()</f>
        <v>0.371242741858453</v>
      </c>
      <c r="AZ210" s="0" t="n">
        <f aca="true">RAND()</f>
        <v>0.690829989539126</v>
      </c>
    </row>
    <row r="211" customFormat="false" ht="15" hidden="false" customHeight="false" outlineLevel="0" collapsed="false">
      <c r="AK211" s="0" t="n">
        <v>198</v>
      </c>
      <c r="AL211" s="0" t="n">
        <f aca="false">IFERROR(IF(AU211&lt;($AM$6-$AL$6)/($AN$6-$AL$6),$AL$6+SQRT(AU211*($AN$6-$AL$6)*($AM$6-$AL$6)),$AN$6-SQRT((1-AU211)*($AN$6-$AL$6)*($AN$6-$AM$6))),$AM$6)</f>
        <v>2.86734859727999</v>
      </c>
      <c r="AM211" s="0" t="n">
        <f aca="false">IFERROR(IF(AV211&lt;($AM$7-$AL$7)/($AN$7-$AL$7),$AL$7+SQRT(AV211*($AN$7-$AL$7)*($AM$7-$AL$7)),$AN$7-SQRT((1-AV211)*($AN$7-$AL$7)*($AN$7-$AM$7))),$AM$7)</f>
        <v>0.948749383225142</v>
      </c>
      <c r="AN211" s="0" t="n">
        <f aca="false">IFERROR(IF(AW211&lt;($AM$8-$AL$8)/($AN$8-$AL$8),$AL$8+SQRT(AW211*($AN$8-$AL$8)*($AM$8-$AL$8)),$AN$8-SQRT((1-AW211)*($AN$8-$AL$8)*($AN$8-$AM$8))),$AM$8)</f>
        <v>0.992750493204489</v>
      </c>
      <c r="AO211" s="0" t="n">
        <f aca="false">IFERROR(IF(AX211&lt;($AM$9-$AL$9)/($AN$9-$AL$9),$AL$9+SQRT(AX211*($AN$9-$AL$9)*($AM$9-$AL$9)),$AN$9-SQRT((1-AX211)*($AN$9-$AL$9)*($AN$9-$AM$9))),$AM$9)</f>
        <v>1.11355888430288</v>
      </c>
      <c r="AP211" s="0" t="n">
        <f aca="false">IFERROR(IF(AY211&lt;($AM$10-$AL$10)/($AN$10-$AL$10),$AL$10+SQRT(AY211*($AN$10-$AL$10)*($AM$10-$AL$10)),$AN$10-SQRT((1-AY211)*($AN$10-$AL$10)*($AN$10-$AM$10))),$AM$10)</f>
        <v>0.738330809112693</v>
      </c>
      <c r="AQ211" s="0" t="n">
        <f aca="false">IFERROR(IF(AZ211&lt;($AM$11-$AL$11)/($AN$11-$AL$11),$AL$11+SQRT(AZ211*($AN$11-$AL$11)*($AM$11-$AL$11)),$AN$11-SQRT((1-AZ211)*($AN$11-$AL$11)*($AN$11-$AM$11))),$AM$11)</f>
        <v>0.772176290923081</v>
      </c>
      <c r="AR211" s="0" t="n">
        <f aca="false">SUMPRODUCT((B24:B31&lt;=$B$6)*(C24:C31*AM211+D24:D31*AO211*$B$8*AQ211)/(1+AL211/100)^B24:B31)+C32*AM211*AP211/(1+AL211/100)^$B$6</f>
        <v>8427370.8140601</v>
      </c>
      <c r="AS211" s="0" t="n">
        <f aca="false">SUMPRODUCT((K24:K26&lt;=$B$6)*(L24:L26*AN211+M24:M26*AO211*$B$8*AQ211)/(1+AL211/100)^K24:K26)+L27*AN211*AP211/(1+AL211/100)^$B$6</f>
        <v>8169203.27108935</v>
      </c>
      <c r="AT211" s="0" t="n">
        <f aca="false">AS211-AR211</f>
        <v>-258167.54297075</v>
      </c>
      <c r="AU211" s="0" t="n">
        <f aca="true">RAND()</f>
        <v>0.150458717840712</v>
      </c>
      <c r="AV211" s="0" t="n">
        <f aca="true">RAND()</f>
        <v>0.245848655665112</v>
      </c>
      <c r="AW211" s="0" t="n">
        <f aca="true">RAND()</f>
        <v>0.412808362561932</v>
      </c>
      <c r="AX211" s="0" t="n">
        <f aca="true">RAND()</f>
        <v>0.476148098934432</v>
      </c>
      <c r="AY211" s="0" t="n">
        <f aca="true">RAND()</f>
        <v>0.227206298289244</v>
      </c>
      <c r="AZ211" s="0" t="n">
        <f aca="true">RAND()</f>
        <v>0.788148398295654</v>
      </c>
    </row>
    <row r="212" customFormat="false" ht="15" hidden="false" customHeight="false" outlineLevel="0" collapsed="false">
      <c r="AK212" s="0" t="n">
        <v>199</v>
      </c>
      <c r="AL212" s="0" t="n">
        <f aca="false">IFERROR(IF(AU212&lt;($AM$6-$AL$6)/($AN$6-$AL$6),$AL$6+SQRT(AU212*($AN$6-$AL$6)*($AM$6-$AL$6)),$AN$6-SQRT((1-AU212)*($AN$6-$AL$6)*($AN$6-$AM$6))),$AM$6)</f>
        <v>4.41550697736967</v>
      </c>
      <c r="AM212" s="0" t="n">
        <f aca="false">IFERROR(IF(AV212&lt;($AM$7-$AL$7)/($AN$7-$AL$7),$AL$7+SQRT(AV212*($AN$7-$AL$7)*($AM$7-$AL$7)),$AN$7-SQRT((1-AV212)*($AN$7-$AL$7)*($AN$7-$AM$7))),$AM$7)</f>
        <v>0.898930600889797</v>
      </c>
      <c r="AN212" s="0" t="n">
        <f aca="false">IFERROR(IF(AW212&lt;($AM$8-$AL$8)/($AN$8-$AL$8),$AL$8+SQRT(AW212*($AN$8-$AL$8)*($AM$8-$AL$8)),$AN$8-SQRT((1-AW212)*($AN$8-$AL$8)*($AN$8-$AM$8))),$AM$8)</f>
        <v>0.996347053018735</v>
      </c>
      <c r="AO212" s="0" t="n">
        <f aca="false">IFERROR(IF(AX212&lt;($AM$9-$AL$9)/($AN$9-$AL$9),$AL$9+SQRT(AX212*($AN$9-$AL$9)*($AM$9-$AL$9)),$AN$9-SQRT((1-AX212)*($AN$9-$AL$9)*($AN$9-$AM$9))),$AM$9)</f>
        <v>0.707351706185698</v>
      </c>
      <c r="AP212" s="0" t="n">
        <f aca="false">IFERROR(IF(AY212&lt;($AM$10-$AL$10)/($AN$10-$AL$10),$AL$10+SQRT(AY212*($AN$10-$AL$10)*($AM$10-$AL$10)),$AN$10-SQRT((1-AY212)*($AN$10-$AL$10)*($AN$10-$AM$10))),$AM$10)</f>
        <v>0.960748869397523</v>
      </c>
      <c r="AQ212" s="0" t="n">
        <f aca="false">IFERROR(IF(AZ212&lt;($AM$11-$AL$11)/($AN$11-$AL$11),$AL$11+SQRT(AZ212*($AN$11-$AL$11)*($AM$11-$AL$11)),$AN$11-SQRT((1-AZ212)*($AN$11-$AL$11)*($AN$11-$AM$11))),$AM$11)</f>
        <v>0.756252553538716</v>
      </c>
      <c r="AR212" s="0" t="n">
        <f aca="false">SUMPRODUCT((B24:B31&lt;=$B$6)*(C24:C31*AM212+D24:D31*AO212*$B$8*AQ212)/(1+AL212/100)^B24:B31)+C32*AM212*AP212/(1+AL212/100)^$B$6</f>
        <v>7237555.32227037</v>
      </c>
      <c r="AS212" s="0" t="n">
        <f aca="false">SUMPRODUCT((K24:K26&lt;=$B$6)*(L24:L26*AN212+M24:M26*AO212*$B$8*AQ212)/(1+AL212/100)^K24:K26)+L27*AN212*AP212/(1+AL212/100)^$B$6</f>
        <v>8141511.33995843</v>
      </c>
      <c r="AT212" s="0" t="n">
        <f aca="false">AS212-AR212</f>
        <v>903956.017688062</v>
      </c>
      <c r="AU212" s="0" t="n">
        <f aca="true">RAND()</f>
        <v>0.666019790798757</v>
      </c>
      <c r="AV212" s="0" t="n">
        <f aca="true">RAND()</f>
        <v>0.108747375471293</v>
      </c>
      <c r="AW212" s="0" t="n">
        <f aca="true">RAND()</f>
        <v>0.428357391434911</v>
      </c>
      <c r="AX212" s="0" t="n">
        <f aca="true">RAND()</f>
        <v>0.0573263067441599</v>
      </c>
      <c r="AY212" s="0" t="n">
        <f aca="true">RAND()</f>
        <v>0.849158082604384</v>
      </c>
      <c r="AZ212" s="0" t="n">
        <f aca="true">RAND()</f>
        <v>0.75749870344328</v>
      </c>
    </row>
    <row r="213" customFormat="false" ht="15" hidden="false" customHeight="false" outlineLevel="0" collapsed="false">
      <c r="AK213" s="0" t="n">
        <v>200</v>
      </c>
      <c r="AL213" s="0" t="n">
        <f aca="false">IFERROR(IF(AU213&lt;($AM$6-$AL$6)/($AN$6-$AL$6),$AL$6+SQRT(AU213*($AN$6-$AL$6)*($AM$6-$AL$6)),$AN$6-SQRT((1-AU213)*($AN$6-$AL$6)*($AN$6-$AM$6))),$AM$6)</f>
        <v>4.70112212075581</v>
      </c>
      <c r="AM213" s="0" t="n">
        <f aca="false">IFERROR(IF(AV213&lt;($AM$7-$AL$7)/($AN$7-$AL$7),$AL$7+SQRT(AV213*($AN$7-$AL$7)*($AM$7-$AL$7)),$AN$7-SQRT((1-AV213)*($AN$7-$AL$7)*($AN$7-$AM$7))),$AM$7)</f>
        <v>1.18595045603563</v>
      </c>
      <c r="AN213" s="0" t="n">
        <f aca="false">IFERROR(IF(AW213&lt;($AM$8-$AL$8)/($AN$8-$AL$8),$AL$8+SQRT(AW213*($AN$8-$AL$8)*($AM$8-$AL$8)),$AN$8-SQRT((1-AW213)*($AN$8-$AL$8)*($AN$8-$AM$8))),$AM$8)</f>
        <v>1.06312766214917</v>
      </c>
      <c r="AO213" s="0" t="n">
        <f aca="false">IFERROR(IF(AX213&lt;($AM$9-$AL$9)/($AN$9-$AL$9),$AL$9+SQRT(AX213*($AN$9-$AL$9)*($AM$9-$AL$9)),$AN$9-SQRT((1-AX213)*($AN$9-$AL$9)*($AN$9-$AM$9))),$AM$9)</f>
        <v>1.45788015368065</v>
      </c>
      <c r="AP213" s="0" t="n">
        <f aca="false">IFERROR(IF(AY213&lt;($AM$10-$AL$10)/($AN$10-$AL$10),$AL$10+SQRT(AY213*($AN$10-$AL$10)*($AM$10-$AL$10)),$AN$10-SQRT((1-AY213)*($AN$10-$AL$10)*($AN$10-$AM$10))),$AM$10)</f>
        <v>0.740867189743696</v>
      </c>
      <c r="AQ213" s="0" t="n">
        <f aca="false">IFERROR(IF(AZ213&lt;($AM$11-$AL$11)/($AN$11-$AL$11),$AL$11+SQRT(AZ213*($AN$11-$AL$11)*($AM$11-$AL$11)),$AN$11-SQRT((1-AZ213)*($AN$11-$AL$11)*($AN$11-$AM$11))),$AM$11)</f>
        <v>0.608705835432952</v>
      </c>
      <c r="AR213" s="0" t="n">
        <f aca="false">SUMPRODUCT((B24:B31&lt;=$B$6)*(C24:C31*AM213+D24:D31*AO213*$B$8*AQ213)/(1+AL213/100)^B24:B31)+C32*AM213*AP213/(1+AL213/100)^$B$6</f>
        <v>9482256.83386595</v>
      </c>
      <c r="AS213" s="0" t="n">
        <f aca="false">SUMPRODUCT((K24:K26&lt;=$B$6)*(L24:L26*AN213+M24:M26*AO213*$B$8*AQ213)/(1+AL213/100)^K24:K26)+L27*AN213*AP213/(1+AL213/100)^$B$6</f>
        <v>8862040.55170166</v>
      </c>
      <c r="AT213" s="0" t="n">
        <f aca="false">AS213-AR213</f>
        <v>-620216.282164291</v>
      </c>
      <c r="AU213" s="0" t="n">
        <f aca="true">RAND()</f>
        <v>0.735758024816086</v>
      </c>
      <c r="AV213" s="0" t="n">
        <f aca="true">RAND()</f>
        <v>0.963534719270716</v>
      </c>
      <c r="AW213" s="0" t="n">
        <f aca="true">RAND()</f>
        <v>0.689588705299242</v>
      </c>
      <c r="AX213" s="0" t="n">
        <f aca="true">RAND()</f>
        <v>0.804070714817791</v>
      </c>
      <c r="AY213" s="0" t="n">
        <f aca="true">RAND()</f>
        <v>0.232068012380103</v>
      </c>
      <c r="AZ213" s="0" t="n">
        <f aca="true">RAND()</f>
        <v>0.388976705430027</v>
      </c>
    </row>
    <row r="214" customFormat="false" ht="15" hidden="false" customHeight="false" outlineLevel="0" collapsed="false">
      <c r="AK214" s="0" t="n">
        <v>201</v>
      </c>
      <c r="AL214" s="0" t="n">
        <f aca="false">IFERROR(IF(AU214&lt;($AM$6-$AL$6)/($AN$6-$AL$6),$AL$6+SQRT(AU214*($AN$6-$AL$6)*($AM$6-$AL$6)),$AN$6-SQRT((1-AU214)*($AN$6-$AL$6)*($AN$6-$AM$6))),$AM$6)</f>
        <v>5.84097604493284</v>
      </c>
      <c r="AM214" s="0" t="n">
        <f aca="false">IFERROR(IF(AV214&lt;($AM$7-$AL$7)/($AN$7-$AL$7),$AL$7+SQRT(AV214*($AN$7-$AL$7)*($AM$7-$AL$7)),$AN$7-SQRT((1-AV214)*($AN$7-$AL$7)*($AN$7-$AM$7))),$AM$7)</f>
        <v>1.12778491629055</v>
      </c>
      <c r="AN214" s="0" t="n">
        <f aca="false">IFERROR(IF(AW214&lt;($AM$8-$AL$8)/($AN$8-$AL$8),$AL$8+SQRT(AW214*($AN$8-$AL$8)*($AM$8-$AL$8)),$AN$8-SQRT((1-AW214)*($AN$8-$AL$8)*($AN$8-$AM$8))),$AM$8)</f>
        <v>1.01457870658404</v>
      </c>
      <c r="AO214" s="0" t="n">
        <f aca="false">IFERROR(IF(AX214&lt;($AM$9-$AL$9)/($AN$9-$AL$9),$AL$9+SQRT(AX214*($AN$9-$AL$9)*($AM$9-$AL$9)),$AN$9-SQRT((1-AX214)*($AN$9-$AL$9)*($AN$9-$AM$9))),$AM$9)</f>
        <v>0.808005709337477</v>
      </c>
      <c r="AP214" s="0" t="n">
        <f aca="false">IFERROR(IF(AY214&lt;($AM$10-$AL$10)/($AN$10-$AL$10),$AL$10+SQRT(AY214*($AN$10-$AL$10)*($AM$10-$AL$10)),$AN$10-SQRT((1-AY214)*($AN$10-$AL$10)*($AN$10-$AM$10))),$AM$10)</f>
        <v>0.675806494724393</v>
      </c>
      <c r="AQ214" s="0" t="n">
        <f aca="false">IFERROR(IF(AZ214&lt;($AM$11-$AL$11)/($AN$11-$AL$11),$AL$11+SQRT(AZ214*($AN$11-$AL$11)*($AM$11-$AL$11)),$AN$11-SQRT((1-AZ214)*($AN$11-$AL$11)*($AN$11-$AM$11))),$AM$11)</f>
        <v>0.51436049504711</v>
      </c>
      <c r="AR214" s="0" t="n">
        <f aca="false">SUMPRODUCT((B24:B31&lt;=$B$6)*(C24:C31*AM214+D24:D31*AO214*$B$8*AQ214)/(1+AL214/100)^B24:B31)+C32*AM214*AP214/(1+AL214/100)^$B$6</f>
        <v>8485994.69299772</v>
      </c>
      <c r="AS214" s="0" t="n">
        <f aca="false">SUMPRODUCT((K24:K26&lt;=$B$6)*(L24:L26*AN214+M24:M26*AO214*$B$8*AQ214)/(1+AL214/100)^K24:K26)+L27*AN214*AP214/(1+AL214/100)^$B$6</f>
        <v>8495453.84617001</v>
      </c>
      <c r="AT214" s="0" t="n">
        <f aca="false">AS214-AR214</f>
        <v>9459.15317228809</v>
      </c>
      <c r="AU214" s="0" t="n">
        <f aca="true">RAND()</f>
        <v>0.932833173579024</v>
      </c>
      <c r="AV214" s="0" t="n">
        <f aca="true">RAND()</f>
        <v>0.867230873901273</v>
      </c>
      <c r="AW214" s="0" t="n">
        <f aca="true">RAND()</f>
        <v>0.50734946316763</v>
      </c>
      <c r="AX214" s="0" t="n">
        <f aca="true">RAND()</f>
        <v>0.126490022645977</v>
      </c>
      <c r="AY214" s="0" t="n">
        <f aca="true">RAND()</f>
        <v>0.123631694349112</v>
      </c>
      <c r="AZ214" s="0" t="n">
        <f aca="true">RAND()</f>
        <v>0.187552742191192</v>
      </c>
    </row>
    <row r="215" customFormat="false" ht="15" hidden="false" customHeight="false" outlineLevel="0" collapsed="false">
      <c r="AK215" s="0" t="n">
        <v>202</v>
      </c>
      <c r="AL215" s="0" t="n">
        <f aca="false">IFERROR(IF(AU215&lt;($AM$6-$AL$6)/($AN$6-$AL$6),$AL$6+SQRT(AU215*($AN$6-$AL$6)*($AM$6-$AL$6)),$AN$6-SQRT((1-AU215)*($AN$6-$AL$6)*($AN$6-$AM$6))),$AM$6)</f>
        <v>3.71170691668463</v>
      </c>
      <c r="AM215" s="0" t="n">
        <f aca="false">IFERROR(IF(AV215&lt;($AM$7-$AL$7)/($AN$7-$AL$7),$AL$7+SQRT(AV215*($AN$7-$AL$7)*($AM$7-$AL$7)),$AN$7-SQRT((1-AV215)*($AN$7-$AL$7)*($AN$7-$AM$7))),$AM$7)</f>
        <v>0.925944153081638</v>
      </c>
      <c r="AN215" s="0" t="n">
        <f aca="false">IFERROR(IF(AW215&lt;($AM$8-$AL$8)/($AN$8-$AL$8),$AL$8+SQRT(AW215*($AN$8-$AL$8)*($AM$8-$AL$8)),$AN$8-SQRT((1-AW215)*($AN$8-$AL$8)*($AN$8-$AM$8))),$AM$8)</f>
        <v>1.01822174784348</v>
      </c>
      <c r="AO215" s="0" t="n">
        <f aca="false">IFERROR(IF(AX215&lt;($AM$9-$AL$9)/($AN$9-$AL$9),$AL$9+SQRT(AX215*($AN$9-$AL$9)*($AM$9-$AL$9)),$AN$9-SQRT((1-AX215)*($AN$9-$AL$9)*($AN$9-$AM$9))),$AM$9)</f>
        <v>1.07705595981177</v>
      </c>
      <c r="AP215" s="0" t="n">
        <f aca="false">IFERROR(IF(AY215&lt;($AM$10-$AL$10)/($AN$10-$AL$10),$AL$10+SQRT(AY215*($AN$10-$AL$10)*($AM$10-$AL$10)),$AN$10-SQRT((1-AY215)*($AN$10-$AL$10)*($AN$10-$AM$10))),$AM$10)</f>
        <v>0.998652273627192</v>
      </c>
      <c r="AQ215" s="0" t="n">
        <f aca="false">IFERROR(IF(AZ215&lt;($AM$11-$AL$11)/($AN$11-$AL$11),$AL$11+SQRT(AZ215*($AN$11-$AL$11)*($AM$11-$AL$11)),$AN$11-SQRT((1-AZ215)*($AN$11-$AL$11)*($AN$11-$AM$11))),$AM$11)</f>
        <v>0.667064955298566</v>
      </c>
      <c r="AR215" s="0" t="n">
        <f aca="false">SUMPRODUCT((B24:B31&lt;=$B$6)*(C24:C31*AM215+D24:D31*AO215*$B$8*AQ215)/(1+AL215/100)^B24:B31)+C32*AM215*AP215/(1+AL215/100)^$B$6</f>
        <v>7772334.40624682</v>
      </c>
      <c r="AS215" s="0" t="n">
        <f aca="false">SUMPRODUCT((K24:K26&lt;=$B$6)*(L24:L26*AN215+M24:M26*AO215*$B$8*AQ215)/(1+AL215/100)^K24:K26)+L27*AN215*AP215/(1+AL215/100)^$B$6</f>
        <v>8237657.43513378</v>
      </c>
      <c r="AT215" s="0" t="n">
        <f aca="false">AS215-AR215</f>
        <v>465323.028886967</v>
      </c>
      <c r="AU215" s="0" t="n">
        <f aca="true">RAND()</f>
        <v>0.459356429911014</v>
      </c>
      <c r="AV215" s="0" t="n">
        <f aca="true">RAND()</f>
        <v>0.176243663282788</v>
      </c>
      <c r="AW215" s="0" t="n">
        <f aca="true">RAND()</f>
        <v>0.52247859402017</v>
      </c>
      <c r="AX215" s="0" t="n">
        <f aca="true">RAND()</f>
        <v>0.432116199120681</v>
      </c>
      <c r="AY215" s="0" t="n">
        <f aca="true">RAND()</f>
        <v>0.994616359974272</v>
      </c>
      <c r="AZ215" s="0" t="n">
        <f aca="true">RAND()</f>
        <v>0.547568391876138</v>
      </c>
    </row>
    <row r="216" customFormat="false" ht="15" hidden="false" customHeight="false" outlineLevel="0" collapsed="false">
      <c r="AK216" s="0" t="n">
        <v>203</v>
      </c>
      <c r="AL216" s="0" t="n">
        <f aca="false">IFERROR(IF(AU216&lt;($AM$6-$AL$6)/($AN$6-$AL$6),$AL$6+SQRT(AU216*($AN$6-$AL$6)*($AM$6-$AL$6)),$AN$6-SQRT((1-AU216)*($AN$6-$AL$6)*($AN$6-$AM$6))),$AM$6)</f>
        <v>3.55277969686559</v>
      </c>
      <c r="AM216" s="0" t="n">
        <f aca="false">IFERROR(IF(AV216&lt;($AM$7-$AL$7)/($AN$7-$AL$7),$AL$7+SQRT(AV216*($AN$7-$AL$7)*($AM$7-$AL$7)),$AN$7-SQRT((1-AV216)*($AN$7-$AL$7)*($AN$7-$AM$7))),$AM$7)</f>
        <v>1.0733322616267</v>
      </c>
      <c r="AN216" s="0" t="n">
        <f aca="false">IFERROR(IF(AW216&lt;($AM$8-$AL$8)/($AN$8-$AL$8),$AL$8+SQRT(AW216*($AN$8-$AL$8)*($AM$8-$AL$8)),$AN$8-SQRT((1-AW216)*($AN$8-$AL$8)*($AN$8-$AM$8))),$AM$8)</f>
        <v>1.09492839460384</v>
      </c>
      <c r="AO216" s="0" t="n">
        <f aca="false">IFERROR(IF(AX216&lt;($AM$9-$AL$9)/($AN$9-$AL$9),$AL$9+SQRT(AX216*($AN$9-$AL$9)*($AM$9-$AL$9)),$AN$9-SQRT((1-AX216)*($AN$9-$AL$9)*($AN$9-$AM$9))),$AM$9)</f>
        <v>1.02895471736576</v>
      </c>
      <c r="AP216" s="0" t="n">
        <f aca="false">IFERROR(IF(AY216&lt;($AM$10-$AL$10)/($AN$10-$AL$10),$AL$10+SQRT(AY216*($AN$10-$AL$10)*($AM$10-$AL$10)),$AN$10-SQRT((1-AY216)*($AN$10-$AL$10)*($AN$10-$AM$10))),$AM$10)</f>
        <v>0.881354060465742</v>
      </c>
      <c r="AQ216" s="0" t="n">
        <f aca="false">IFERROR(IF(AZ216&lt;($AM$11-$AL$11)/($AN$11-$AL$11),$AL$11+SQRT(AZ216*($AN$11-$AL$11)*($AM$11-$AL$11)),$AN$11-SQRT((1-AZ216)*($AN$11-$AL$11)*($AN$11-$AM$11))),$AM$11)</f>
        <v>0.650086337513651</v>
      </c>
      <c r="AR216" s="0" t="n">
        <f aca="false">SUMPRODUCT((B24:B31&lt;=$B$6)*(C24:C31*AM216+D24:D31*AO216*$B$8*AQ216)/(1+AL216/100)^B24:B31)+C32*AM216*AP216/(1+AL216/100)^$B$6</f>
        <v>9053424.61340579</v>
      </c>
      <c r="AS216" s="0" t="n">
        <f aca="false">SUMPRODUCT((K24:K26&lt;=$B$6)*(L24:L26*AN216+M24:M26*AO216*$B$8*AQ216)/(1+AL216/100)^K24:K26)+L27*AN216*AP216/(1+AL216/100)^$B$6</f>
        <v>8921261.58299832</v>
      </c>
      <c r="AT216" s="0" t="n">
        <f aca="false">AS216-AR216</f>
        <v>-132163.030407462</v>
      </c>
      <c r="AU216" s="0" t="n">
        <f aca="true">RAND()</f>
        <v>0.405833609082895</v>
      </c>
      <c r="AV216" s="0" t="n">
        <f aca="true">RAND()</f>
        <v>0.722564535271667</v>
      </c>
      <c r="AW216" s="0" t="n">
        <f aca="true">RAND()</f>
        <v>0.786247086220956</v>
      </c>
      <c r="AX216" s="0" t="n">
        <f aca="true">RAND()</f>
        <v>0.371380706049196</v>
      </c>
      <c r="AY216" s="0" t="n">
        <f aca="true">RAND()</f>
        <v>0.581723677734836</v>
      </c>
      <c r="AZ216" s="0" t="n">
        <f aca="true">RAND()</f>
        <v>0.500246648185263</v>
      </c>
    </row>
    <row r="217" customFormat="false" ht="15" hidden="false" customHeight="false" outlineLevel="0" collapsed="false">
      <c r="AK217" s="0" t="n">
        <v>204</v>
      </c>
      <c r="AL217" s="0" t="n">
        <f aca="false">IFERROR(IF(AU217&lt;($AM$6-$AL$6)/($AN$6-$AL$6),$AL$6+SQRT(AU217*($AN$6-$AL$6)*($AM$6-$AL$6)),$AN$6-SQRT((1-AU217)*($AN$6-$AL$6)*($AN$6-$AM$6))),$AM$6)</f>
        <v>3.31369495564346</v>
      </c>
      <c r="AM217" s="0" t="n">
        <f aca="false">IFERROR(IF(AV217&lt;($AM$7-$AL$7)/($AN$7-$AL$7),$AL$7+SQRT(AV217*($AN$7-$AL$7)*($AM$7-$AL$7)),$AN$7-SQRT((1-AV217)*($AN$7-$AL$7)*($AN$7-$AM$7))),$AM$7)</f>
        <v>1.09569630480334</v>
      </c>
      <c r="AN217" s="0" t="n">
        <f aca="false">IFERROR(IF(AW217&lt;($AM$8-$AL$8)/($AN$8-$AL$8),$AL$8+SQRT(AW217*($AN$8-$AL$8)*($AM$8-$AL$8)),$AN$8-SQRT((1-AW217)*($AN$8-$AL$8)*($AN$8-$AM$8))),$AM$8)</f>
        <v>0.887228210536045</v>
      </c>
      <c r="AO217" s="0" t="n">
        <f aca="false">IFERROR(IF(AX217&lt;($AM$9-$AL$9)/($AN$9-$AL$9),$AL$9+SQRT(AX217*($AN$9-$AL$9)*($AM$9-$AL$9)),$AN$9-SQRT((1-AX217)*($AN$9-$AL$9)*($AN$9-$AM$9))),$AM$9)</f>
        <v>1.30589403792787</v>
      </c>
      <c r="AP217" s="0" t="n">
        <f aca="false">IFERROR(IF(AY217&lt;($AM$10-$AL$10)/($AN$10-$AL$10),$AL$10+SQRT(AY217*($AN$10-$AL$10)*($AM$10-$AL$10)),$AN$10-SQRT((1-AY217)*($AN$10-$AL$10)*($AN$10-$AM$10))),$AM$10)</f>
        <v>0.891522877730291</v>
      </c>
      <c r="AQ217" s="0" t="n">
        <f aca="false">IFERROR(IF(AZ217&lt;($AM$11-$AL$11)/($AN$11-$AL$11),$AL$11+SQRT(AZ217*($AN$11-$AL$11)*($AM$11-$AL$11)),$AN$11-SQRT((1-AZ217)*($AN$11-$AL$11)*($AN$11-$AM$11))),$AM$11)</f>
        <v>0.763205694075027</v>
      </c>
      <c r="AR217" s="0" t="n">
        <f aca="false">SUMPRODUCT((B24:B31&lt;=$B$6)*(C24:C31*AM217+D24:D31*AO217*$B$8*AQ217)/(1+AL217/100)^B24:B31)+C32*AM217*AP217/(1+AL217/100)^$B$6</f>
        <v>9459090.5414858</v>
      </c>
      <c r="AS217" s="0" t="n">
        <f aca="false">SUMPRODUCT((K24:K26&lt;=$B$6)*(L24:L26*AN217+M24:M26*AO217*$B$8*AQ217)/(1+AL217/100)^K24:K26)+L27*AN217*AP217/(1+AL217/100)^$B$6</f>
        <v>7248872.53809947</v>
      </c>
      <c r="AT217" s="0" t="n">
        <f aca="false">AS217-AR217</f>
        <v>-2210218.00338633</v>
      </c>
      <c r="AU217" s="0" t="n">
        <f aca="true">RAND()</f>
        <v>0.320557755997575</v>
      </c>
      <c r="AV217" s="0" t="n">
        <f aca="true">RAND()</f>
        <v>0.788358841321394</v>
      </c>
      <c r="AW217" s="0" t="n">
        <f aca="true">RAND()</f>
        <v>0.0845417857035613</v>
      </c>
      <c r="AX217" s="0" t="n">
        <f aca="true">RAND()</f>
        <v>0.678811275610616</v>
      </c>
      <c r="AY217" s="0" t="n">
        <f aca="true">RAND()</f>
        <v>0.613160655144832</v>
      </c>
      <c r="AZ217" s="0" t="n">
        <f aca="true">RAND()</f>
        <v>0.771136557883715</v>
      </c>
    </row>
    <row r="218" customFormat="false" ht="15" hidden="false" customHeight="false" outlineLevel="0" collapsed="false">
      <c r="AK218" s="0" t="n">
        <v>205</v>
      </c>
      <c r="AL218" s="0" t="n">
        <f aca="false">IFERROR(IF(AU218&lt;($AM$6-$AL$6)/($AN$6-$AL$6),$AL$6+SQRT(AU218*($AN$6-$AL$6)*($AM$6-$AL$6)),$AN$6-SQRT((1-AU218)*($AN$6-$AL$6)*($AN$6-$AM$6))),$AM$6)</f>
        <v>3.60343168944397</v>
      </c>
      <c r="AM218" s="0" t="n">
        <f aca="false">IFERROR(IF(AV218&lt;($AM$7-$AL$7)/($AN$7-$AL$7),$AL$7+SQRT(AV218*($AN$7-$AL$7)*($AM$7-$AL$7)),$AN$7-SQRT((1-AV218)*($AN$7-$AL$7)*($AN$7-$AM$7))),$AM$7)</f>
        <v>1.0991870231217</v>
      </c>
      <c r="AN218" s="0" t="n">
        <f aca="false">IFERROR(IF(AW218&lt;($AM$8-$AL$8)/($AN$8-$AL$8),$AL$8+SQRT(AW218*($AN$8-$AL$8)*($AM$8-$AL$8)),$AN$8-SQRT((1-AW218)*($AN$8-$AL$8)*($AN$8-$AM$8))),$AM$8)</f>
        <v>1.04101978746573</v>
      </c>
      <c r="AO218" s="0" t="n">
        <f aca="false">IFERROR(IF(AX218&lt;($AM$9-$AL$9)/($AN$9-$AL$9),$AL$9+SQRT(AX218*($AN$9-$AL$9)*($AM$9-$AL$9)),$AN$9-SQRT((1-AX218)*($AN$9-$AL$9)*($AN$9-$AM$9))),$AM$9)</f>
        <v>1.35025227880995</v>
      </c>
      <c r="AP218" s="0" t="n">
        <f aca="false">IFERROR(IF(AY218&lt;($AM$10-$AL$10)/($AN$10-$AL$10),$AL$10+SQRT(AY218*($AN$10-$AL$10)*($AM$10-$AL$10)),$AN$10-SQRT((1-AY218)*($AN$10-$AL$10)*($AN$10-$AM$10))),$AM$10)</f>
        <v>0.899067420498644</v>
      </c>
      <c r="AQ218" s="0" t="n">
        <f aca="false">IFERROR(IF(AZ218&lt;($AM$11-$AL$11)/($AN$11-$AL$11),$AL$11+SQRT(AZ218*($AN$11-$AL$11)*($AM$11-$AL$11)),$AN$11-SQRT((1-AZ218)*($AN$11-$AL$11)*($AN$11-$AM$11))),$AM$11)</f>
        <v>0.833343940482147</v>
      </c>
      <c r="AR218" s="0" t="n">
        <f aca="false">SUMPRODUCT((B24:B31&lt;=$B$6)*(C24:C31*AM218+D24:D31*AO218*$B$8*AQ218)/(1+AL218/100)^B24:B31)+C32*AM218*AP218/(1+AL218/100)^$B$6</f>
        <v>9370031.25959</v>
      </c>
      <c r="AS218" s="0" t="n">
        <f aca="false">SUMPRODUCT((K24:K26&lt;=$B$6)*(L24:L26*AN218+M24:M26*AO218*$B$8*AQ218)/(1+AL218/100)^K24:K26)+L27*AN218*AP218/(1+AL218/100)^$B$6</f>
        <v>8523726.18026357</v>
      </c>
      <c r="AT218" s="0" t="n">
        <f aca="false">AS218-AR218</f>
        <v>-846305.07932643</v>
      </c>
      <c r="AU218" s="0" t="n">
        <f aca="true">RAND()</f>
        <v>0.423166185586326</v>
      </c>
      <c r="AV218" s="0" t="n">
        <f aca="true">RAND()</f>
        <v>0.797826186712052</v>
      </c>
      <c r="AW218" s="0" t="n">
        <f aca="true">RAND()</f>
        <v>0.611797962392269</v>
      </c>
      <c r="AX218" s="0" t="n">
        <f aca="true">RAND()</f>
        <v>0.718551932538888</v>
      </c>
      <c r="AY218" s="0" t="n">
        <f aca="true">RAND()</f>
        <v>0.637019224413766</v>
      </c>
      <c r="AZ218" s="0" t="n">
        <f aca="true">RAND()</f>
        <v>0.886635746228497</v>
      </c>
    </row>
    <row r="219" customFormat="false" ht="15" hidden="false" customHeight="false" outlineLevel="0" collapsed="false">
      <c r="AK219" s="0" t="n">
        <v>206</v>
      </c>
      <c r="AL219" s="0" t="n">
        <f aca="false">IFERROR(IF(AU219&lt;($AM$6-$AL$6)/($AN$6-$AL$6),$AL$6+SQRT(AU219*($AN$6-$AL$6)*($AM$6-$AL$6)),$AN$6-SQRT((1-AU219)*($AN$6-$AL$6)*($AN$6-$AM$6))),$AM$6)</f>
        <v>5.07884034279532</v>
      </c>
      <c r="AM219" s="0" t="n">
        <f aca="false">IFERROR(IF(AV219&lt;($AM$7-$AL$7)/($AN$7-$AL$7),$AL$7+SQRT(AV219*($AN$7-$AL$7)*($AM$7-$AL$7)),$AN$7-SQRT((1-AV219)*($AN$7-$AL$7)*($AN$7-$AM$7))),$AM$7)</f>
        <v>1.2288249193185</v>
      </c>
      <c r="AN219" s="0" t="n">
        <f aca="false">IFERROR(IF(AW219&lt;($AM$8-$AL$8)/($AN$8-$AL$8),$AL$8+SQRT(AW219*($AN$8-$AL$8)*($AM$8-$AL$8)),$AN$8-SQRT((1-AW219)*($AN$8-$AL$8)*($AN$8-$AM$8))),$AM$8)</f>
        <v>1.10420446371001</v>
      </c>
      <c r="AO219" s="0" t="n">
        <f aca="false">IFERROR(IF(AX219&lt;($AM$9-$AL$9)/($AN$9-$AL$9),$AL$9+SQRT(AX219*($AN$9-$AL$9)*($AM$9-$AL$9)),$AN$9-SQRT((1-AX219)*($AN$9-$AL$9)*($AN$9-$AM$9))),$AM$9)</f>
        <v>1.79432932887031</v>
      </c>
      <c r="AP219" s="0" t="n">
        <f aca="false">IFERROR(IF(AY219&lt;($AM$10-$AL$10)/($AN$10-$AL$10),$AL$10+SQRT(AY219*($AN$10-$AL$10)*($AM$10-$AL$10)),$AN$10-SQRT((1-AY219)*($AN$10-$AL$10)*($AN$10-$AM$10))),$AM$10)</f>
        <v>0.793136311221933</v>
      </c>
      <c r="AQ219" s="0" t="n">
        <f aca="false">IFERROR(IF(AZ219&lt;($AM$11-$AL$11)/($AN$11-$AL$11),$AL$11+SQRT(AZ219*($AN$11-$AL$11)*($AM$11-$AL$11)),$AN$11-SQRT((1-AZ219)*($AN$11-$AL$11)*($AN$11-$AM$11))),$AM$11)</f>
        <v>0.688340566979171</v>
      </c>
      <c r="AR219" s="0" t="n">
        <f aca="false">SUMPRODUCT((B24:B31&lt;=$B$6)*(C24:C31*AM219+D24:D31*AO219*$B$8*AQ219)/(1+AL219/100)^B24:B31)+C32*AM219*AP219/(1+AL219/100)^$B$6</f>
        <v>9722785.18215554</v>
      </c>
      <c r="AS219" s="0" t="n">
        <f aca="false">SUMPRODUCT((K24:K26&lt;=$B$6)*(L24:L26*AN219+M24:M26*AO219*$B$8*AQ219)/(1+AL219/100)^K24:K26)+L27*AN219*AP219/(1+AL219/100)^$B$6</f>
        <v>9216220.62589194</v>
      </c>
      <c r="AT219" s="0" t="n">
        <f aca="false">AS219-AR219</f>
        <v>-506564.556263596</v>
      </c>
      <c r="AU219" s="0" t="n">
        <f aca="true">RAND()</f>
        <v>0.815457278576459</v>
      </c>
      <c r="AV219" s="0" t="n">
        <f aca="true">RAND()</f>
        <v>0.996014364072284</v>
      </c>
      <c r="AW219" s="0" t="n">
        <f aca="true">RAND()</f>
        <v>0.811054769759248</v>
      </c>
      <c r="AX219" s="0" t="n">
        <f aca="true">RAND()</f>
        <v>0.971799716691375</v>
      </c>
      <c r="AY219" s="0" t="n">
        <f aca="true">RAND()</f>
        <v>0.343715587827208</v>
      </c>
      <c r="AZ219" s="0" t="n">
        <f aca="true">RAND()</f>
        <v>0.603544480853614</v>
      </c>
    </row>
    <row r="220" customFormat="false" ht="15" hidden="false" customHeight="false" outlineLevel="0" collapsed="false">
      <c r="AK220" s="0" t="n">
        <v>207</v>
      </c>
      <c r="AL220" s="0" t="n">
        <f aca="false">IFERROR(IF(AU220&lt;($AM$6-$AL$6)/($AN$6-$AL$6),$AL$6+SQRT(AU220*($AN$6-$AL$6)*($AM$6-$AL$6)),$AN$6-SQRT((1-AU220)*($AN$6-$AL$6)*($AN$6-$AM$6))),$AM$6)</f>
        <v>3.92926655988773</v>
      </c>
      <c r="AM220" s="0" t="n">
        <f aca="false">IFERROR(IF(AV220&lt;($AM$7-$AL$7)/($AN$7-$AL$7),$AL$7+SQRT(AV220*($AN$7-$AL$7)*($AM$7-$AL$7)),$AN$7-SQRT((1-AV220)*($AN$7-$AL$7)*($AN$7-$AM$7))),$AM$7)</f>
        <v>1.16307395813508</v>
      </c>
      <c r="AN220" s="0" t="n">
        <f aca="false">IFERROR(IF(AW220&lt;($AM$8-$AL$8)/($AN$8-$AL$8),$AL$8+SQRT(AW220*($AN$8-$AL$8)*($AM$8-$AL$8)),$AN$8-SQRT((1-AW220)*($AN$8-$AL$8)*($AN$8-$AM$8))),$AM$8)</f>
        <v>1.00969660435849</v>
      </c>
      <c r="AO220" s="0" t="n">
        <f aca="false">IFERROR(IF(AX220&lt;($AM$9-$AL$9)/($AN$9-$AL$9),$AL$9+SQRT(AX220*($AN$9-$AL$9)*($AM$9-$AL$9)),$AN$9-SQRT((1-AX220)*($AN$9-$AL$9)*($AN$9-$AM$9))),$AM$9)</f>
        <v>0.846018183687054</v>
      </c>
      <c r="AP220" s="0" t="n">
        <f aca="false">IFERROR(IF(AY220&lt;($AM$10-$AL$10)/($AN$10-$AL$10),$AL$10+SQRT(AY220*($AN$10-$AL$10)*($AM$10-$AL$10)),$AN$10-SQRT((1-AY220)*($AN$10-$AL$10)*($AN$10-$AM$10))),$AM$10)</f>
        <v>0.895140572327072</v>
      </c>
      <c r="AQ220" s="0" t="n">
        <f aca="false">IFERROR(IF(AZ220&lt;($AM$11-$AL$11)/($AN$11-$AL$11),$AL$11+SQRT(AZ220*($AN$11-$AL$11)*($AM$11-$AL$11)),$AN$11-SQRT((1-AZ220)*($AN$11-$AL$11)*($AN$11-$AM$11))),$AM$11)</f>
        <v>0.72543097115715</v>
      </c>
      <c r="AR220" s="0" t="n">
        <f aca="false">SUMPRODUCT((B24:B31&lt;=$B$6)*(C24:C31*AM220+D24:D31*AO220*$B$8*AQ220)/(1+AL220/100)^B24:B31)+C32*AM220*AP220/(1+AL220/100)^$B$6</f>
        <v>9582184.34034275</v>
      </c>
      <c r="AS220" s="0" t="n">
        <f aca="false">SUMPRODUCT((K24:K26&lt;=$B$6)*(L24:L26*AN220+M24:M26*AO220*$B$8*AQ220)/(1+AL220/100)^K24:K26)+L27*AN220*AP220/(1+AL220/100)^$B$6</f>
        <v>8253418.50959202</v>
      </c>
      <c r="AT220" s="0" t="n">
        <f aca="false">AS220-AR220</f>
        <v>-1328765.83075073</v>
      </c>
      <c r="AU220" s="0" t="n">
        <f aca="true">RAND()</f>
        <v>0.528529806988814</v>
      </c>
      <c r="AV220" s="0" t="n">
        <f aca="true">RAND()</f>
        <v>0.932834339961761</v>
      </c>
      <c r="AW220" s="0" t="n">
        <f aca="true">RAND()</f>
        <v>0.486704693716973</v>
      </c>
      <c r="AX220" s="0" t="n">
        <f aca="true">RAND()</f>
        <v>0.159638111256117</v>
      </c>
      <c r="AY220" s="0" t="n">
        <f aca="true">RAND()</f>
        <v>0.624544287595865</v>
      </c>
      <c r="AZ220" s="0" t="n">
        <f aca="true">RAND()</f>
        <v>0.692293258776711</v>
      </c>
    </row>
    <row r="221" customFormat="false" ht="15" hidden="false" customHeight="false" outlineLevel="0" collapsed="false">
      <c r="AK221" s="0" t="n">
        <v>208</v>
      </c>
      <c r="AL221" s="0" t="n">
        <f aca="false">IFERROR(IF(AU221&lt;($AM$6-$AL$6)/($AN$6-$AL$6),$AL$6+SQRT(AU221*($AN$6-$AL$6)*($AM$6-$AL$6)),$AN$6-SQRT((1-AU221)*($AN$6-$AL$6)*($AN$6-$AM$6))),$AM$6)</f>
        <v>2.47947225204938</v>
      </c>
      <c r="AM221" s="0" t="n">
        <f aca="false">IFERROR(IF(AV221&lt;($AM$7-$AL$7)/($AN$7-$AL$7),$AL$7+SQRT(AV221*($AN$7-$AL$7)*($AM$7-$AL$7)),$AN$7-SQRT((1-AV221)*($AN$7-$AL$7)*($AN$7-$AM$7))),$AM$7)</f>
        <v>0.912204700326651</v>
      </c>
      <c r="AN221" s="0" t="n">
        <f aca="false">IFERROR(IF(AW221&lt;($AM$8-$AL$8)/($AN$8-$AL$8),$AL$8+SQRT(AW221*($AN$8-$AL$8)*($AM$8-$AL$8)),$AN$8-SQRT((1-AW221)*($AN$8-$AL$8)*($AN$8-$AM$8))),$AM$8)</f>
        <v>1.04922380767737</v>
      </c>
      <c r="AO221" s="0" t="n">
        <f aca="false">IFERROR(IF(AX221&lt;($AM$9-$AL$9)/($AN$9-$AL$9),$AL$9+SQRT(AX221*($AN$9-$AL$9)*($AM$9-$AL$9)),$AN$9-SQRT((1-AX221)*($AN$9-$AL$9)*($AN$9-$AM$9))),$AM$9)</f>
        <v>1.15238550103516</v>
      </c>
      <c r="AP221" s="0" t="n">
        <f aca="false">IFERROR(IF(AY221&lt;($AM$10-$AL$10)/($AN$10-$AL$10),$AL$10+SQRT(AY221*($AN$10-$AL$10)*($AM$10-$AL$10)),$AN$10-SQRT((1-AY221)*($AN$10-$AL$10)*($AN$10-$AM$10))),$AM$10)</f>
        <v>0.970596136364428</v>
      </c>
      <c r="AQ221" s="0" t="n">
        <f aca="false">IFERROR(IF(AZ221&lt;($AM$11-$AL$11)/($AN$11-$AL$11),$AL$11+SQRT(AZ221*($AN$11-$AL$11)*($AM$11-$AL$11)),$AN$11-SQRT((1-AZ221)*($AN$11-$AL$11)*($AN$11-$AM$11))),$AM$11)</f>
        <v>0.5195133698925</v>
      </c>
      <c r="AR221" s="0" t="n">
        <f aca="false">SUMPRODUCT((B24:B31&lt;=$B$6)*(C24:C31*AM221+D24:D31*AO221*$B$8*AQ221)/(1+AL221/100)^B24:B31)+C32*AM221*AP221/(1+AL221/100)^$B$6</f>
        <v>8197228.04643656</v>
      </c>
      <c r="AS221" s="0" t="n">
        <f aca="false">SUMPRODUCT((K24:K26&lt;=$B$6)*(L24:L26*AN221+M24:M26*AO221*$B$8*AQ221)/(1+AL221/100)^K24:K26)+L27*AN221*AP221/(1+AL221/100)^$B$6</f>
        <v>8310364.99650235</v>
      </c>
      <c r="AT221" s="0" t="n">
        <f aca="false">AS221-AR221</f>
        <v>113136.950065794</v>
      </c>
      <c r="AU221" s="0" t="n">
        <f aca="true">RAND()</f>
        <v>0.0459787280970603</v>
      </c>
      <c r="AV221" s="0" t="n">
        <f aca="true">RAND()</f>
        <v>0.139887719726595</v>
      </c>
      <c r="AW221" s="0" t="n">
        <f aca="true">RAND()</f>
        <v>0.64167929419046</v>
      </c>
      <c r="AX221" s="0" t="n">
        <f aca="true">RAND()</f>
        <v>0.521033107429723</v>
      </c>
      <c r="AY221" s="0" t="n">
        <f aca="true">RAND()</f>
        <v>0.88584289424451</v>
      </c>
      <c r="AZ221" s="0" t="n">
        <f aca="true">RAND()</f>
        <v>0.196678039026781</v>
      </c>
    </row>
    <row r="222" customFormat="false" ht="15" hidden="false" customHeight="false" outlineLevel="0" collapsed="false">
      <c r="AK222" s="0" t="n">
        <v>209</v>
      </c>
      <c r="AL222" s="0" t="n">
        <f aca="false">IFERROR(IF(AU222&lt;($AM$6-$AL$6)/($AN$6-$AL$6),$AL$6+SQRT(AU222*($AN$6-$AL$6)*($AM$6-$AL$6)),$AN$6-SQRT((1-AU222)*($AN$6-$AL$6)*($AN$6-$AM$6))),$AM$6)</f>
        <v>3.79409617934561</v>
      </c>
      <c r="AM222" s="0" t="n">
        <f aca="false">IFERROR(IF(AV222&lt;($AM$7-$AL$7)/($AN$7-$AL$7),$AL$7+SQRT(AV222*($AN$7-$AL$7)*($AM$7-$AL$7)),$AN$7-SQRT((1-AV222)*($AN$7-$AL$7)*($AN$7-$AM$7))),$AM$7)</f>
        <v>1.04039412054602</v>
      </c>
      <c r="AN222" s="0" t="n">
        <f aca="false">IFERROR(IF(AW222&lt;($AM$8-$AL$8)/($AN$8-$AL$8),$AL$8+SQRT(AW222*($AN$8-$AL$8)*($AM$8-$AL$8)),$AN$8-SQRT((1-AW222)*($AN$8-$AL$8)*($AN$8-$AM$8))),$AM$8)</f>
        <v>0.882301243659779</v>
      </c>
      <c r="AO222" s="0" t="n">
        <f aca="false">IFERROR(IF(AX222&lt;($AM$9-$AL$9)/($AN$9-$AL$9),$AL$9+SQRT(AX222*($AN$9-$AL$9)*($AM$9-$AL$9)),$AN$9-SQRT((1-AX222)*($AN$9-$AL$9)*($AN$9-$AM$9))),$AM$9)</f>
        <v>0.810483205584666</v>
      </c>
      <c r="AP222" s="0" t="n">
        <f aca="false">IFERROR(IF(AY222&lt;($AM$10-$AL$10)/($AN$10-$AL$10),$AL$10+SQRT(AY222*($AN$10-$AL$10)*($AM$10-$AL$10)),$AN$10-SQRT((1-AY222)*($AN$10-$AL$10)*($AN$10-$AM$10))),$AM$10)</f>
        <v>0.786931213147672</v>
      </c>
      <c r="AQ222" s="0" t="n">
        <f aca="false">IFERROR(IF(AZ222&lt;($AM$11-$AL$11)/($AN$11-$AL$11),$AL$11+SQRT(AZ222*($AN$11-$AL$11)*($AM$11-$AL$11)),$AN$11-SQRT((1-AZ222)*($AN$11-$AL$11)*($AN$11-$AM$11))),$AM$11)</f>
        <v>0.675318447636868</v>
      </c>
      <c r="AR222" s="0" t="n">
        <f aca="false">SUMPRODUCT((B24:B31&lt;=$B$6)*(C24:C31*AM222+D24:D31*AO222*$B$8*AQ222)/(1+AL222/100)^B24:B31)+C32*AM222*AP222/(1+AL222/100)^$B$6</f>
        <v>8642672.77297504</v>
      </c>
      <c r="AS222" s="0" t="n">
        <f aca="false">SUMPRODUCT((K24:K26&lt;=$B$6)*(L24:L26*AN222+M24:M26*AO222*$B$8*AQ222)/(1+AL222/100)^K24:K26)+L27*AN222*AP222/(1+AL222/100)^$B$6</f>
        <v>7267645.26862989</v>
      </c>
      <c r="AT222" s="0" t="n">
        <f aca="false">AS222-AR222</f>
        <v>-1375027.50434515</v>
      </c>
      <c r="AU222" s="0" t="n">
        <f aca="true">RAND()</f>
        <v>0.486109034635678</v>
      </c>
      <c r="AV222" s="0" t="n">
        <f aca="true">RAND()</f>
        <v>0.609470002651778</v>
      </c>
      <c r="AW222" s="0" t="n">
        <f aca="true">RAND()</f>
        <v>0.0752610523105152</v>
      </c>
      <c r="AX222" s="0" t="n">
        <f aca="true">RAND()</f>
        <v>0.128533094600173</v>
      </c>
      <c r="AY222" s="0" t="n">
        <f aca="true">RAND()</f>
        <v>0.32931808431358</v>
      </c>
      <c r="AZ222" s="0" t="n">
        <f aca="true">RAND()</f>
        <v>0.569721998183945</v>
      </c>
    </row>
    <row r="223" customFormat="false" ht="15" hidden="false" customHeight="false" outlineLevel="0" collapsed="false">
      <c r="AK223" s="0" t="n">
        <v>210</v>
      </c>
      <c r="AL223" s="0" t="n">
        <f aca="false">IFERROR(IF(AU223&lt;($AM$6-$AL$6)/($AN$6-$AL$6),$AL$6+SQRT(AU223*($AN$6-$AL$6)*($AM$6-$AL$6)),$AN$6-SQRT((1-AU223)*($AN$6-$AL$6)*($AN$6-$AM$6))),$AM$6)</f>
        <v>4.6025434239525</v>
      </c>
      <c r="AM223" s="0" t="n">
        <f aca="false">IFERROR(IF(AV223&lt;($AM$7-$AL$7)/($AN$7-$AL$7),$AL$7+SQRT(AV223*($AN$7-$AL$7)*($AM$7-$AL$7)),$AN$7-SQRT((1-AV223)*($AN$7-$AL$7)*($AN$7-$AM$7))),$AM$7)</f>
        <v>1.15303521720973</v>
      </c>
      <c r="AN223" s="0" t="n">
        <f aca="false">IFERROR(IF(AW223&lt;($AM$8-$AL$8)/($AN$8-$AL$8),$AL$8+SQRT(AW223*($AN$8-$AL$8)*($AM$8-$AL$8)),$AN$8-SQRT((1-AW223)*($AN$8-$AL$8)*($AN$8-$AM$8))),$AM$8)</f>
        <v>0.888154087448766</v>
      </c>
      <c r="AO223" s="0" t="n">
        <f aca="false">IFERROR(IF(AX223&lt;($AM$9-$AL$9)/($AN$9-$AL$9),$AL$9+SQRT(AX223*($AN$9-$AL$9)*($AM$9-$AL$9)),$AN$9-SQRT((1-AX223)*($AN$9-$AL$9)*($AN$9-$AM$9))),$AM$9)</f>
        <v>1.06496563013245</v>
      </c>
      <c r="AP223" s="0" t="n">
        <f aca="false">IFERROR(IF(AY223&lt;($AM$10-$AL$10)/($AN$10-$AL$10),$AL$10+SQRT(AY223*($AN$10-$AL$10)*($AM$10-$AL$10)),$AN$10-SQRT((1-AY223)*($AN$10-$AL$10)*($AN$10-$AM$10))),$AM$10)</f>
        <v>0.785027432608883</v>
      </c>
      <c r="AQ223" s="0" t="n">
        <f aca="false">IFERROR(IF(AZ223&lt;($AM$11-$AL$11)/($AN$11-$AL$11),$AL$11+SQRT(AZ223*($AN$11-$AL$11)*($AM$11-$AL$11)),$AN$11-SQRT((1-AZ223)*($AN$11-$AL$11)*($AN$11-$AM$11))),$AM$11)</f>
        <v>0.874196386682299</v>
      </c>
      <c r="AR223" s="0" t="n">
        <f aca="false">SUMPRODUCT((B24:B31&lt;=$B$6)*(C24:C31*AM223+D24:D31*AO223*$B$8*AQ223)/(1+AL223/100)^B24:B31)+C32*AM223*AP223/(1+AL223/100)^$B$6</f>
        <v>9276174.75496198</v>
      </c>
      <c r="AS223" s="0" t="n">
        <f aca="false">SUMPRODUCT((K24:K26&lt;=$B$6)*(L24:L26*AN223+M24:M26*AO223*$B$8*AQ223)/(1+AL223/100)^K24:K26)+L27*AN223*AP223/(1+AL223/100)^$B$6</f>
        <v>7393703.98259209</v>
      </c>
      <c r="AT223" s="0" t="n">
        <f aca="false">AS223-AR223</f>
        <v>-1882470.77236989</v>
      </c>
      <c r="AU223" s="0" t="n">
        <f aca="true">RAND()</f>
        <v>0.712610098298331</v>
      </c>
      <c r="AV223" s="0" t="n">
        <f aca="true">RAND()</f>
        <v>0.916425163541648</v>
      </c>
      <c r="AW223" s="0" t="n">
        <f aca="true">RAND()</f>
        <v>0.0863460348213848</v>
      </c>
      <c r="AX223" s="0" t="n">
        <f aca="true">RAND()</f>
        <v>0.417140484777595</v>
      </c>
      <c r="AY223" s="0" t="n">
        <f aca="true">RAND()</f>
        <v>0.324962549358446</v>
      </c>
      <c r="AZ223" s="0" t="n">
        <f aca="true">RAND()</f>
        <v>0.935401840311063</v>
      </c>
    </row>
    <row r="224" customFormat="false" ht="15" hidden="false" customHeight="false" outlineLevel="0" collapsed="false">
      <c r="AK224" s="0" t="n">
        <v>211</v>
      </c>
      <c r="AL224" s="0" t="n">
        <f aca="false">IFERROR(IF(AU224&lt;($AM$6-$AL$6)/($AN$6-$AL$6),$AL$6+SQRT(AU224*($AN$6-$AL$6)*($AM$6-$AL$6)),$AN$6-SQRT((1-AU224)*($AN$6-$AL$6)*($AN$6-$AM$6))),$AM$6)</f>
        <v>3.44926817900519</v>
      </c>
      <c r="AM224" s="0" t="n">
        <f aca="false">IFERROR(IF(AV224&lt;($AM$7-$AL$7)/($AN$7-$AL$7),$AL$7+SQRT(AV224*($AN$7-$AL$7)*($AM$7-$AL$7)),$AN$7-SQRT((1-AV224)*($AN$7-$AL$7)*($AN$7-$AM$7))),$AM$7)</f>
        <v>0.99491268724961</v>
      </c>
      <c r="AN224" s="0" t="n">
        <f aca="false">IFERROR(IF(AW224&lt;($AM$8-$AL$8)/($AN$8-$AL$8),$AL$8+SQRT(AW224*($AN$8-$AL$8)*($AM$8-$AL$8)),$AN$8-SQRT((1-AW224)*($AN$8-$AL$8)*($AN$8-$AM$8))),$AM$8)</f>
        <v>0.915607342202123</v>
      </c>
      <c r="AO224" s="0" t="n">
        <f aca="false">IFERROR(IF(AX224&lt;($AM$9-$AL$9)/($AN$9-$AL$9),$AL$9+SQRT(AX224*($AN$9-$AL$9)*($AM$9-$AL$9)),$AN$9-SQRT((1-AX224)*($AN$9-$AL$9)*($AN$9-$AM$9))),$AM$9)</f>
        <v>1.44857472984297</v>
      </c>
      <c r="AP224" s="0" t="n">
        <f aca="false">IFERROR(IF(AY224&lt;($AM$10-$AL$10)/($AN$10-$AL$10),$AL$10+SQRT(AY224*($AN$10-$AL$10)*($AM$10-$AL$10)),$AN$10-SQRT((1-AY224)*($AN$10-$AL$10)*($AN$10-$AM$10))),$AM$10)</f>
        <v>0.771748737659098</v>
      </c>
      <c r="AQ224" s="0" t="n">
        <f aca="false">IFERROR(IF(AZ224&lt;($AM$11-$AL$11)/($AN$11-$AL$11),$AL$11+SQRT(AZ224*($AN$11-$AL$11)*($AM$11-$AL$11)),$AN$11-SQRT((1-AZ224)*($AN$11-$AL$11)*($AN$11-$AM$11))),$AM$11)</f>
        <v>0.570229547751851</v>
      </c>
      <c r="AR224" s="0" t="n">
        <f aca="false">SUMPRODUCT((B24:B31&lt;=$B$6)*(C24:C31*AM224+D24:D31*AO224*$B$8*AQ224)/(1+AL224/100)^B24:B31)+C32*AM224*AP224/(1+AL224/100)^$B$6</f>
        <v>8511980.60763194</v>
      </c>
      <c r="AS224" s="0" t="n">
        <f aca="false">SUMPRODUCT((K24:K26&lt;=$B$6)*(L24:L26*AN224+M24:M26*AO224*$B$8*AQ224)/(1+AL224/100)^K24:K26)+L27*AN224*AP224/(1+AL224/100)^$B$6</f>
        <v>7554819.61403583</v>
      </c>
      <c r="AT224" s="0" t="n">
        <f aca="false">AS224-AR224</f>
        <v>-957160.993596105</v>
      </c>
      <c r="AU224" s="0" t="n">
        <f aca="true">RAND()</f>
        <v>0.369615176768744</v>
      </c>
      <c r="AV224" s="0" t="n">
        <f aca="true">RAND()</f>
        <v>0.422121729454047</v>
      </c>
      <c r="AW224" s="0" t="n">
        <f aca="true">RAND()</f>
        <v>0.148500639678208</v>
      </c>
      <c r="AX224" s="0" t="n">
        <f aca="true">RAND()</f>
        <v>0.797286780954833</v>
      </c>
      <c r="AY224" s="0" t="n">
        <f aca="true">RAND()</f>
        <v>0.295389505677253</v>
      </c>
      <c r="AZ224" s="0" t="n">
        <f aca="true">RAND()</f>
        <v>0.298057177461918</v>
      </c>
    </row>
    <row r="225" customFormat="false" ht="15" hidden="false" customHeight="false" outlineLevel="0" collapsed="false">
      <c r="AK225" s="0" t="n">
        <v>212</v>
      </c>
      <c r="AL225" s="0" t="n">
        <f aca="false">IFERROR(IF(AU225&lt;($AM$6-$AL$6)/($AN$6-$AL$6),$AL$6+SQRT(AU225*($AN$6-$AL$6)*($AM$6-$AL$6)),$AN$6-SQRT((1-AU225)*($AN$6-$AL$6)*($AN$6-$AM$6))),$AM$6)</f>
        <v>3.49203242047071</v>
      </c>
      <c r="AM225" s="0" t="n">
        <f aca="false">IFERROR(IF(AV225&lt;($AM$7-$AL$7)/($AN$7-$AL$7),$AL$7+SQRT(AV225*($AN$7-$AL$7)*($AM$7-$AL$7)),$AN$7-SQRT((1-AV225)*($AN$7-$AL$7)*($AN$7-$AM$7))),$AM$7)</f>
        <v>1.17759036153026</v>
      </c>
      <c r="AN225" s="0" t="n">
        <f aca="false">IFERROR(IF(AW225&lt;($AM$8-$AL$8)/($AN$8-$AL$8),$AL$8+SQRT(AW225*($AN$8-$AL$8)*($AM$8-$AL$8)),$AN$8-SQRT((1-AW225)*($AN$8-$AL$8)*($AN$8-$AM$8))),$AM$8)</f>
        <v>0.82689835005144</v>
      </c>
      <c r="AO225" s="0" t="n">
        <f aca="false">IFERROR(IF(AX225&lt;($AM$9-$AL$9)/($AN$9-$AL$9),$AL$9+SQRT(AX225*($AN$9-$AL$9)*($AM$9-$AL$9)),$AN$9-SQRT((1-AX225)*($AN$9-$AL$9)*($AN$9-$AM$9))),$AM$9)</f>
        <v>1.41499166059243</v>
      </c>
      <c r="AP225" s="0" t="n">
        <f aca="false">IFERROR(IF(AY225&lt;($AM$10-$AL$10)/($AN$10-$AL$10),$AL$10+SQRT(AY225*($AN$10-$AL$10)*($AM$10-$AL$10)),$AN$10-SQRT((1-AY225)*($AN$10-$AL$10)*($AN$10-$AM$10))),$AM$10)</f>
        <v>0.716870115211782</v>
      </c>
      <c r="AQ225" s="0" t="n">
        <f aca="false">IFERROR(IF(AZ225&lt;($AM$11-$AL$11)/($AN$11-$AL$11),$AL$11+SQRT(AZ225*($AN$11-$AL$11)*($AM$11-$AL$11)),$AN$11-SQRT((1-AZ225)*($AN$11-$AL$11)*($AN$11-$AM$11))),$AM$11)</f>
        <v>0.625640492753395</v>
      </c>
      <c r="AR225" s="0" t="n">
        <f aca="false">SUMPRODUCT((B24:B31&lt;=$B$6)*(C24:C31*AM225+D24:D31*AO225*$B$8*AQ225)/(1+AL225/100)^B24:B31)+C32*AM225*AP225/(1+AL225/100)^$B$6</f>
        <v>10030247.2193535</v>
      </c>
      <c r="AS225" s="0" t="n">
        <f aca="false">SUMPRODUCT((K24:K26&lt;=$B$6)*(L24:L26*AN225+M24:M26*AO225*$B$8*AQ225)/(1+AL225/100)^K24:K26)+L27*AN225*AP225/(1+AL225/100)^$B$6</f>
        <v>6874079.70126292</v>
      </c>
      <c r="AT225" s="0" t="n">
        <f aca="false">AS225-AR225</f>
        <v>-3156167.51809054</v>
      </c>
      <c r="AU225" s="0" t="n">
        <f aca="true">RAND()</f>
        <v>0.384708173048569</v>
      </c>
      <c r="AV225" s="0" t="n">
        <f aca="true">RAND()</f>
        <v>0.953394171170505</v>
      </c>
      <c r="AW225" s="0" t="n">
        <f aca="true">RAND()</f>
        <v>0.00803912483877579</v>
      </c>
      <c r="AX225" s="0" t="n">
        <f aca="true">RAND()</f>
        <v>0.771843495215735</v>
      </c>
      <c r="AY225" s="0" t="n">
        <f aca="true">RAND()</f>
        <v>0.188130587487886</v>
      </c>
      <c r="AZ225" s="0" t="n">
        <f aca="true">RAND()</f>
        <v>0.432823389880301</v>
      </c>
    </row>
    <row r="226" customFormat="false" ht="15" hidden="false" customHeight="false" outlineLevel="0" collapsed="false">
      <c r="AK226" s="0" t="n">
        <v>213</v>
      </c>
      <c r="AL226" s="0" t="n">
        <f aca="false">IFERROR(IF(AU226&lt;($AM$6-$AL$6)/($AN$6-$AL$6),$AL$6+SQRT(AU226*($AN$6-$AL$6)*($AM$6-$AL$6)),$AN$6-SQRT((1-AU226)*($AN$6-$AL$6)*($AN$6-$AM$6))),$AM$6)</f>
        <v>3.74624624830557</v>
      </c>
      <c r="AM226" s="0" t="n">
        <f aca="false">IFERROR(IF(AV226&lt;($AM$7-$AL$7)/($AN$7-$AL$7),$AL$7+SQRT(AV226*($AN$7-$AL$7)*($AM$7-$AL$7)),$AN$7-SQRT((1-AV226)*($AN$7-$AL$7)*($AN$7-$AM$7))),$AM$7)</f>
        <v>0.856413483255886</v>
      </c>
      <c r="AN226" s="0" t="n">
        <f aca="false">IFERROR(IF(AW226&lt;($AM$8-$AL$8)/($AN$8-$AL$8),$AL$8+SQRT(AW226*($AN$8-$AL$8)*($AM$8-$AL$8)),$AN$8-SQRT((1-AW226)*($AN$8-$AL$8)*($AN$8-$AM$8))),$AM$8)</f>
        <v>0.999952498524891</v>
      </c>
      <c r="AO226" s="0" t="n">
        <f aca="false">IFERROR(IF(AX226&lt;($AM$9-$AL$9)/($AN$9-$AL$9),$AL$9+SQRT(AX226*($AN$9-$AL$9)*($AM$9-$AL$9)),$AN$9-SQRT((1-AX226)*($AN$9-$AL$9)*($AN$9-$AM$9))),$AM$9)</f>
        <v>0.999509053997641</v>
      </c>
      <c r="AP226" s="0" t="n">
        <f aca="false">IFERROR(IF(AY226&lt;($AM$10-$AL$10)/($AN$10-$AL$10),$AL$10+SQRT(AY226*($AN$10-$AL$10)*($AM$10-$AL$10)),$AN$10-SQRT((1-AY226)*($AN$10-$AL$10)*($AN$10-$AM$10))),$AM$10)</f>
        <v>0.723714684983251</v>
      </c>
      <c r="AQ226" s="0" t="n">
        <f aca="false">IFERROR(IF(AZ226&lt;($AM$11-$AL$11)/($AN$11-$AL$11),$AL$11+SQRT(AZ226*($AN$11-$AL$11)*($AM$11-$AL$11)),$AN$11-SQRT((1-AZ226)*($AN$11-$AL$11)*($AN$11-$AM$11))),$AM$11)</f>
        <v>0.903790360509852</v>
      </c>
      <c r="AR226" s="0" t="n">
        <f aca="false">SUMPRODUCT((B24:B31&lt;=$B$6)*(C24:C31*AM226+D24:D31*AO226*$B$8*AQ226)/(1+AL226/100)^B24:B31)+C32*AM226*AP226/(1+AL226/100)^$B$6</f>
        <v>7264876.90008542</v>
      </c>
      <c r="AS226" s="0" t="n">
        <f aca="false">SUMPRODUCT((K24:K26&lt;=$B$6)*(L24:L26*AN226+M24:M26*AO226*$B$8*AQ226)/(1+AL226/100)^K24:K26)+L27*AN226*AP226/(1+AL226/100)^$B$6</f>
        <v>8305153.43556376</v>
      </c>
      <c r="AT226" s="0" t="n">
        <f aca="false">AS226-AR226</f>
        <v>1040276.53547833</v>
      </c>
      <c r="AU226" s="0" t="n">
        <f aca="true">RAND()</f>
        <v>0.470654326166722</v>
      </c>
      <c r="AV226" s="0" t="n">
        <f aca="true">RAND()</f>
        <v>0.0353609010340236</v>
      </c>
      <c r="AW226" s="0" t="n">
        <f aca="true">RAND()</f>
        <v>0.444233351848293</v>
      </c>
      <c r="AX226" s="0" t="n">
        <f aca="true">RAND()</f>
        <v>0.332679060034158</v>
      </c>
      <c r="AY226" s="0" t="n">
        <f aca="true">RAND()</f>
        <v>0.200193041108621</v>
      </c>
      <c r="AZ226" s="0" t="n">
        <f aca="true">RAND()</f>
        <v>0.962219205180309</v>
      </c>
    </row>
    <row r="227" customFormat="false" ht="15" hidden="false" customHeight="false" outlineLevel="0" collapsed="false">
      <c r="AK227" s="0" t="n">
        <v>214</v>
      </c>
      <c r="AL227" s="0" t="n">
        <f aca="false">IFERROR(IF(AU227&lt;($AM$6-$AL$6)/($AN$6-$AL$6),$AL$6+SQRT(AU227*($AN$6-$AL$6)*($AM$6-$AL$6)),$AN$6-SQRT((1-AU227)*($AN$6-$AL$6)*($AN$6-$AM$6))),$AM$6)</f>
        <v>4.26299216073584</v>
      </c>
      <c r="AM227" s="0" t="n">
        <f aca="false">IFERROR(IF(AV227&lt;($AM$7-$AL$7)/($AN$7-$AL$7),$AL$7+SQRT(AV227*($AN$7-$AL$7)*($AM$7-$AL$7)),$AN$7-SQRT((1-AV227)*($AN$7-$AL$7)*($AN$7-$AM$7))),$AM$7)</f>
        <v>1.00737531677353</v>
      </c>
      <c r="AN227" s="0" t="n">
        <f aca="false">IFERROR(IF(AW227&lt;($AM$8-$AL$8)/($AN$8-$AL$8),$AL$8+SQRT(AW227*($AN$8-$AL$8)*($AM$8-$AL$8)),$AN$8-SQRT((1-AW227)*($AN$8-$AL$8)*($AN$8-$AM$8))),$AM$8)</f>
        <v>1.17947346457208</v>
      </c>
      <c r="AO227" s="0" t="n">
        <f aca="false">IFERROR(IF(AX227&lt;($AM$9-$AL$9)/($AN$9-$AL$9),$AL$9+SQRT(AX227*($AN$9-$AL$9)*($AM$9-$AL$9)),$AN$9-SQRT((1-AX227)*($AN$9-$AL$9)*($AN$9-$AM$9))),$AM$9)</f>
        <v>0.862850518931095</v>
      </c>
      <c r="AP227" s="0" t="n">
        <f aca="false">IFERROR(IF(AY227&lt;($AM$10-$AL$10)/($AN$10-$AL$10),$AL$10+SQRT(AY227*($AN$10-$AL$10)*($AM$10-$AL$10)),$AN$10-SQRT((1-AY227)*($AN$10-$AL$10)*($AN$10-$AM$10))),$AM$10)</f>
        <v>0.916471814323284</v>
      </c>
      <c r="AQ227" s="0" t="n">
        <f aca="false">IFERROR(IF(AZ227&lt;($AM$11-$AL$11)/($AN$11-$AL$11),$AL$11+SQRT(AZ227*($AN$11-$AL$11)*($AM$11-$AL$11)),$AN$11-SQRT((1-AZ227)*($AN$11-$AL$11)*($AN$11-$AM$11))),$AM$11)</f>
        <v>0.533454418200321</v>
      </c>
      <c r="AR227" s="0" t="n">
        <f aca="false">SUMPRODUCT((B24:B31&lt;=$B$6)*(C24:C31*AM227+D24:D31*AO227*$B$8*AQ227)/(1+AL227/100)^B24:B31)+C32*AM227*AP227/(1+AL227/100)^$B$6</f>
        <v>8139251.3524665</v>
      </c>
      <c r="AS227" s="0" t="n">
        <f aca="false">SUMPRODUCT((K24:K26&lt;=$B$6)*(L24:L26*AN227+M24:M26*AO227*$B$8*AQ227)/(1+AL227/100)^K24:K26)+L27*AN227*AP227/(1+AL227/100)^$B$6</f>
        <v>9637629.24764254</v>
      </c>
      <c r="AT227" s="0" t="n">
        <f aca="false">AS227-AR227</f>
        <v>1498377.89517604</v>
      </c>
      <c r="AU227" s="0" t="n">
        <f aca="true">RAND()</f>
        <v>0.625439404390327</v>
      </c>
      <c r="AV227" s="0" t="n">
        <f aca="true">RAND()</f>
        <v>0.476740116348934</v>
      </c>
      <c r="AW227" s="0" t="n">
        <f aca="true">RAND()</f>
        <v>0.955786736004751</v>
      </c>
      <c r="AX227" s="0" t="n">
        <f aca="true">RAND()</f>
        <v>0.175547332118087</v>
      </c>
      <c r="AY227" s="0" t="n">
        <f aca="true">RAND()</f>
        <v>0.69379508850291</v>
      </c>
      <c r="AZ227" s="0" t="n">
        <f aca="true">RAND()</f>
        <v>0.222452919907144</v>
      </c>
    </row>
    <row r="228" customFormat="false" ht="15" hidden="false" customHeight="false" outlineLevel="0" collapsed="false">
      <c r="AK228" s="0" t="n">
        <v>215</v>
      </c>
      <c r="AL228" s="0" t="n">
        <f aca="false">IFERROR(IF(AU228&lt;($AM$6-$AL$6)/($AN$6-$AL$6),$AL$6+SQRT(AU228*($AN$6-$AL$6)*($AM$6-$AL$6)),$AN$6-SQRT((1-AU228)*($AN$6-$AL$6)*($AN$6-$AM$6))),$AM$6)</f>
        <v>4.56632795307997</v>
      </c>
      <c r="AM228" s="0" t="n">
        <f aca="false">IFERROR(IF(AV228&lt;($AM$7-$AL$7)/($AN$7-$AL$7),$AL$7+SQRT(AV228*($AN$7-$AL$7)*($AM$7-$AL$7)),$AN$7-SQRT((1-AV228)*($AN$7-$AL$7)*($AN$7-$AM$7))),$AM$7)</f>
        <v>1.02075636342883</v>
      </c>
      <c r="AN228" s="0" t="n">
        <f aca="false">IFERROR(IF(AW228&lt;($AM$8-$AL$8)/($AN$8-$AL$8),$AL$8+SQRT(AW228*($AN$8-$AL$8)*($AM$8-$AL$8)),$AN$8-SQRT((1-AW228)*($AN$8-$AL$8)*($AN$8-$AM$8))),$AM$8)</f>
        <v>0.904425035101807</v>
      </c>
      <c r="AO228" s="0" t="n">
        <f aca="false">IFERROR(IF(AX228&lt;($AM$9-$AL$9)/($AN$9-$AL$9),$AL$9+SQRT(AX228*($AN$9-$AL$9)*($AM$9-$AL$9)),$AN$9-SQRT((1-AX228)*($AN$9-$AL$9)*($AN$9-$AM$9))),$AM$9)</f>
        <v>0.837780110645417</v>
      </c>
      <c r="AP228" s="0" t="n">
        <f aca="false">IFERROR(IF(AY228&lt;($AM$10-$AL$10)/($AN$10-$AL$10),$AL$10+SQRT(AY228*($AN$10-$AL$10)*($AM$10-$AL$10)),$AN$10-SQRT((1-AY228)*($AN$10-$AL$10)*($AN$10-$AM$10))),$AM$10)</f>
        <v>0.96751566831022</v>
      </c>
      <c r="AQ228" s="0" t="n">
        <f aca="false">IFERROR(IF(AZ228&lt;($AM$11-$AL$11)/($AN$11-$AL$11),$AL$11+SQRT(AZ228*($AN$11-$AL$11)*($AM$11-$AL$11)),$AN$11-SQRT((1-AZ228)*($AN$11-$AL$11)*($AN$11-$AM$11))),$AM$11)</f>
        <v>0.793683678507656</v>
      </c>
      <c r="AR228" s="0" t="n">
        <f aca="false">SUMPRODUCT((B24:B31&lt;=$B$6)*(C24:C31*AM228+D24:D31*AO228*$B$8*AQ228)/(1+AL228/100)^B24:B31)+C32*AM228*AP228/(1+AL228/100)^$B$6</f>
        <v>8172596.20671329</v>
      </c>
      <c r="AS228" s="0" t="n">
        <f aca="false">SUMPRODUCT((K24:K26&lt;=$B$6)*(L24:L26*AN228+M24:M26*AO228*$B$8*AQ228)/(1+AL228/100)^K24:K26)+L27*AN228*AP228/(1+AL228/100)^$B$6</f>
        <v>7413558.49882816</v>
      </c>
      <c r="AT228" s="0" t="n">
        <f aca="false">AS228-AR228</f>
        <v>-759037.707885125</v>
      </c>
      <c r="AU228" s="0" t="n">
        <f aca="true">RAND()</f>
        <v>0.703862018402003</v>
      </c>
      <c r="AV228" s="0" t="n">
        <f aca="true">RAND()</f>
        <v>0.532865378592206</v>
      </c>
      <c r="AW228" s="0" t="n">
        <f aca="true">RAND()</f>
        <v>0.121162088400152</v>
      </c>
      <c r="AX228" s="0" t="n">
        <f aca="true">RAND()</f>
        <v>0.15212720419684</v>
      </c>
      <c r="AY228" s="0" t="n">
        <f aca="true">RAND()</f>
        <v>0.874283600462206</v>
      </c>
      <c r="AZ228" s="0" t="n">
        <f aca="true">RAND()</f>
        <v>0.826259491779052</v>
      </c>
    </row>
    <row r="229" customFormat="false" ht="15" hidden="false" customHeight="false" outlineLevel="0" collapsed="false">
      <c r="AK229" s="0" t="n">
        <v>216</v>
      </c>
      <c r="AL229" s="0" t="n">
        <f aca="false">IFERROR(IF(AU229&lt;($AM$6-$AL$6)/($AN$6-$AL$6),$AL$6+SQRT(AU229*($AN$6-$AL$6)*($AM$6-$AL$6)),$AN$6-SQRT((1-AU229)*($AN$6-$AL$6)*($AN$6-$AM$6))),$AM$6)</f>
        <v>3.62189769989584</v>
      </c>
      <c r="AM229" s="0" t="n">
        <f aca="false">IFERROR(IF(AV229&lt;($AM$7-$AL$7)/($AN$7-$AL$7),$AL$7+SQRT(AV229*($AN$7-$AL$7)*($AM$7-$AL$7)),$AN$7-SQRT((1-AV229)*($AN$7-$AL$7)*($AN$7-$AM$7))),$AM$7)</f>
        <v>0.930209569994986</v>
      </c>
      <c r="AN229" s="0" t="n">
        <f aca="false">IFERROR(IF(AW229&lt;($AM$8-$AL$8)/($AN$8-$AL$8),$AL$8+SQRT(AW229*($AN$8-$AL$8)*($AM$8-$AL$8)),$AN$8-SQRT((1-AW229)*($AN$8-$AL$8)*($AN$8-$AM$8))),$AM$8)</f>
        <v>1.11508619704434</v>
      </c>
      <c r="AO229" s="0" t="n">
        <f aca="false">IFERROR(IF(AX229&lt;($AM$9-$AL$9)/($AN$9-$AL$9),$AL$9+SQRT(AX229*($AN$9-$AL$9)*($AM$9-$AL$9)),$AN$9-SQRT((1-AX229)*($AN$9-$AL$9)*($AN$9-$AM$9))),$AM$9)</f>
        <v>1.16864584294929</v>
      </c>
      <c r="AP229" s="0" t="n">
        <f aca="false">IFERROR(IF(AY229&lt;($AM$10-$AL$10)/($AN$10-$AL$10),$AL$10+SQRT(AY229*($AN$10-$AL$10)*($AM$10-$AL$10)),$AN$10-SQRT((1-AY229)*($AN$10-$AL$10)*($AN$10-$AM$10))),$AM$10)</f>
        <v>0.744098265311974</v>
      </c>
      <c r="AQ229" s="0" t="n">
        <f aca="false">IFERROR(IF(AZ229&lt;($AM$11-$AL$11)/($AN$11-$AL$11),$AL$11+SQRT(AZ229*($AN$11-$AL$11)*($AM$11-$AL$11)),$AN$11-SQRT((1-AZ229)*($AN$11-$AL$11)*($AN$11-$AM$11))),$AM$11)</f>
        <v>0.785023185941359</v>
      </c>
      <c r="AR229" s="0" t="n">
        <f aca="false">SUMPRODUCT((B24:B31&lt;=$B$6)*(C24:C31*AM229+D24:D31*AO229*$B$8*AQ229)/(1+AL229/100)^B24:B31)+C32*AM229*AP229/(1+AL229/100)^$B$6</f>
        <v>7925729.64023753</v>
      </c>
      <c r="AS229" s="0" t="n">
        <f aca="false">SUMPRODUCT((K24:K26&lt;=$B$6)*(L24:L26*AN229+M24:M26*AO229*$B$8*AQ229)/(1+AL229/100)^K24:K26)+L27*AN229*AP229/(1+AL229/100)^$B$6</f>
        <v>9227840.90720406</v>
      </c>
      <c r="AT229" s="0" t="n">
        <f aca="false">AS229-AR229</f>
        <v>1302111.26696654</v>
      </c>
      <c r="AU229" s="0" t="n">
        <f aca="true">RAND()</f>
        <v>0.42942124250155</v>
      </c>
      <c r="AV229" s="0" t="n">
        <f aca="true">RAND()</f>
        <v>0.188383690203102</v>
      </c>
      <c r="AW229" s="0" t="n">
        <f aca="true">RAND()</f>
        <v>0.838206806862598</v>
      </c>
      <c r="AX229" s="0" t="n">
        <f aca="true">RAND()</f>
        <v>0.539233510369664</v>
      </c>
      <c r="AY229" s="0" t="n">
        <f aca="true">RAND()</f>
        <v>0.238335852513259</v>
      </c>
      <c r="AZ229" s="0" t="n">
        <f aca="true">RAND()</f>
        <v>0.811367222111006</v>
      </c>
    </row>
    <row r="230" customFormat="false" ht="15" hidden="false" customHeight="false" outlineLevel="0" collapsed="false">
      <c r="AK230" s="0" t="n">
        <v>217</v>
      </c>
      <c r="AL230" s="0" t="n">
        <f aca="false">IFERROR(IF(AU230&lt;($AM$6-$AL$6)/($AN$6-$AL$6),$AL$6+SQRT(AU230*($AN$6-$AL$6)*($AM$6-$AL$6)),$AN$6-SQRT((1-AU230)*($AN$6-$AL$6)*($AN$6-$AM$6))),$AM$6)</f>
        <v>4.63466777953405</v>
      </c>
      <c r="AM230" s="0" t="n">
        <f aca="false">IFERROR(IF(AV230&lt;($AM$7-$AL$7)/($AN$7-$AL$7),$AL$7+SQRT(AV230*($AN$7-$AL$7)*($AM$7-$AL$7)),$AN$7-SQRT((1-AV230)*($AN$7-$AL$7)*($AN$7-$AM$7))),$AM$7)</f>
        <v>1.02552576193188</v>
      </c>
      <c r="AN230" s="0" t="n">
        <f aca="false">IFERROR(IF(AW230&lt;($AM$8-$AL$8)/($AN$8-$AL$8),$AL$8+SQRT(AW230*($AN$8-$AL$8)*($AM$8-$AL$8)),$AN$8-SQRT((1-AW230)*($AN$8-$AL$8)*($AN$8-$AM$8))),$AM$8)</f>
        <v>0.880859924419109</v>
      </c>
      <c r="AO230" s="0" t="n">
        <f aca="false">IFERROR(IF(AX230&lt;($AM$9-$AL$9)/($AN$9-$AL$9),$AL$9+SQRT(AX230*($AN$9-$AL$9)*($AM$9-$AL$9)),$AN$9-SQRT((1-AX230)*($AN$9-$AL$9)*($AN$9-$AM$9))),$AM$9)</f>
        <v>1.11495186190484</v>
      </c>
      <c r="AP230" s="0" t="n">
        <f aca="false">IFERROR(IF(AY230&lt;($AM$10-$AL$10)/($AN$10-$AL$10),$AL$10+SQRT(AY230*($AN$10-$AL$10)*($AM$10-$AL$10)),$AN$10-SQRT((1-AY230)*($AN$10-$AL$10)*($AN$10-$AM$10))),$AM$10)</f>
        <v>0.851321603380193</v>
      </c>
      <c r="AQ230" s="0" t="n">
        <f aca="false">IFERROR(IF(AZ230&lt;($AM$11-$AL$11)/($AN$11-$AL$11),$AL$11+SQRT(AZ230*($AN$11-$AL$11)*($AM$11-$AL$11)),$AN$11-SQRT((1-AZ230)*($AN$11-$AL$11)*($AN$11-$AM$11))),$AM$11)</f>
        <v>0.480340755177337</v>
      </c>
      <c r="AR230" s="0" t="n">
        <f aca="false">SUMPRODUCT((B24:B31&lt;=$B$6)*(C24:C31*AM230+D24:D31*AO230*$B$8*AQ230)/(1+AL230/100)^B24:B31)+C32*AM230*AP230/(1+AL230/100)^$B$6</f>
        <v>8159996.05063016</v>
      </c>
      <c r="AS230" s="0" t="n">
        <f aca="false">SUMPRODUCT((K24:K26&lt;=$B$6)*(L24:L26*AN230+M24:M26*AO230*$B$8*AQ230)/(1+AL230/100)^K24:K26)+L27*AN230*AP230/(1+AL230/100)^$B$6</f>
        <v>7271555.03969276</v>
      </c>
      <c r="AT230" s="0" t="n">
        <f aca="false">AS230-AR230</f>
        <v>-888441.010937406</v>
      </c>
      <c r="AU230" s="0" t="n">
        <f aca="true">RAND()</f>
        <v>0.72026017434128</v>
      </c>
      <c r="AV230" s="0" t="n">
        <f aca="true">RAND()</f>
        <v>0.552100590611009</v>
      </c>
      <c r="AW230" s="0" t="n">
        <f aca="true">RAND()</f>
        <v>0.0726480819673776</v>
      </c>
      <c r="AX230" s="0" t="n">
        <f aca="true">RAND()</f>
        <v>0.477793195502856</v>
      </c>
      <c r="AY230" s="0" t="n">
        <f aca="true">RAND()</f>
        <v>0.49370747600652</v>
      </c>
      <c r="AZ230" s="0" t="n">
        <f aca="true">RAND()</f>
        <v>0.132746073379315</v>
      </c>
    </row>
    <row r="231" customFormat="false" ht="15" hidden="false" customHeight="false" outlineLevel="0" collapsed="false">
      <c r="AK231" s="0" t="n">
        <v>218</v>
      </c>
      <c r="AL231" s="0" t="n">
        <f aca="false">IFERROR(IF(AU231&lt;($AM$6-$AL$6)/($AN$6-$AL$6),$AL$6+SQRT(AU231*($AN$6-$AL$6)*($AM$6-$AL$6)),$AN$6-SQRT((1-AU231)*($AN$6-$AL$6)*($AN$6-$AM$6))),$AM$6)</f>
        <v>2.33477281297933</v>
      </c>
      <c r="AM231" s="0" t="n">
        <f aca="false">IFERROR(IF(AV231&lt;($AM$7-$AL$7)/($AN$7-$AL$7),$AL$7+SQRT(AV231*($AN$7-$AL$7)*($AM$7-$AL$7)),$AN$7-SQRT((1-AV231)*($AN$7-$AL$7)*($AN$7-$AM$7))),$AM$7)</f>
        <v>1.02644211799905</v>
      </c>
      <c r="AN231" s="0" t="n">
        <f aca="false">IFERROR(IF(AW231&lt;($AM$8-$AL$8)/($AN$8-$AL$8),$AL$8+SQRT(AW231*($AN$8-$AL$8)*($AM$8-$AL$8)),$AN$8-SQRT((1-AW231)*($AN$8-$AL$8)*($AN$8-$AM$8))),$AM$8)</f>
        <v>0.901179560292422</v>
      </c>
      <c r="AO231" s="0" t="n">
        <f aca="false">IFERROR(IF(AX231&lt;($AM$9-$AL$9)/($AN$9-$AL$9),$AL$9+SQRT(AX231*($AN$9-$AL$9)*($AM$9-$AL$9)),$AN$9-SQRT((1-AX231)*($AN$9-$AL$9)*($AN$9-$AM$9))),$AM$9)</f>
        <v>1.4327854675361</v>
      </c>
      <c r="AP231" s="0" t="n">
        <f aca="false">IFERROR(IF(AY231&lt;($AM$10-$AL$10)/($AN$10-$AL$10),$AL$10+SQRT(AY231*($AN$10-$AL$10)*($AM$10-$AL$10)),$AN$10-SQRT((1-AY231)*($AN$10-$AL$10)*($AN$10-$AM$10))),$AM$10)</f>
        <v>0.921014464649746</v>
      </c>
      <c r="AQ231" s="0" t="n">
        <f aca="false">IFERROR(IF(AZ231&lt;($AM$11-$AL$11)/($AN$11-$AL$11),$AL$11+SQRT(AZ231*($AN$11-$AL$11)*($AM$11-$AL$11)),$AN$11-SQRT((1-AZ231)*($AN$11-$AL$11)*($AN$11-$AM$11))),$AM$11)</f>
        <v>0.417400988179261</v>
      </c>
      <c r="AR231" s="0" t="n">
        <f aca="false">SUMPRODUCT((B24:B31&lt;=$B$6)*(C24:C31*AM231+D24:D31*AO231*$B$8*AQ231)/(1+AL231/100)^B24:B31)+C32*AM231*AP231/(1+AL231/100)^$B$6</f>
        <v>9290353.67985722</v>
      </c>
      <c r="AS231" s="0" t="n">
        <f aca="false">SUMPRODUCT((K24:K26&lt;=$B$6)*(L24:L26*AN231+M24:M26*AO231*$B$8*AQ231)/(1+AL231/100)^K24:K26)+L27*AN231*AP231/(1+AL231/100)^$B$6</f>
        <v>7172867.96195431</v>
      </c>
      <c r="AT231" s="0" t="n">
        <f aca="false">AS231-AR231</f>
        <v>-2117485.71790291</v>
      </c>
      <c r="AU231" s="0" t="n">
        <f aca="true">RAND()</f>
        <v>0.0224145672620187</v>
      </c>
      <c r="AV231" s="0" t="n">
        <f aca="true">RAND()</f>
        <v>0.555749985735562</v>
      </c>
      <c r="AW231" s="0" t="n">
        <f aca="true">RAND()</f>
        <v>0.113747815788532</v>
      </c>
      <c r="AX231" s="0" t="n">
        <f aca="true">RAND()</f>
        <v>0.785511782774506</v>
      </c>
      <c r="AY231" s="0" t="n">
        <f aca="true">RAND()</f>
        <v>0.709012717777249</v>
      </c>
      <c r="AZ231" s="0" t="n">
        <f aca="true">RAND()</f>
        <v>0.0562571103080282</v>
      </c>
    </row>
    <row r="232" customFormat="false" ht="15" hidden="false" customHeight="false" outlineLevel="0" collapsed="false">
      <c r="AK232" s="0" t="n">
        <v>219</v>
      </c>
      <c r="AL232" s="0" t="n">
        <f aca="false">IFERROR(IF(AU232&lt;($AM$6-$AL$6)/($AN$6-$AL$6),$AL$6+SQRT(AU232*($AN$6-$AL$6)*($AM$6-$AL$6)),$AN$6-SQRT((1-AU232)*($AN$6-$AL$6)*($AN$6-$AM$6))),$AM$6)</f>
        <v>2.47875133048531</v>
      </c>
      <c r="AM232" s="0" t="n">
        <f aca="false">IFERROR(IF(AV232&lt;($AM$7-$AL$7)/($AN$7-$AL$7),$AL$7+SQRT(AV232*($AN$7-$AL$7)*($AM$7-$AL$7)),$AN$7-SQRT((1-AV232)*($AN$7-$AL$7)*($AN$7-$AM$7))),$AM$7)</f>
        <v>0.97689385786411</v>
      </c>
      <c r="AN232" s="0" t="n">
        <f aca="false">IFERROR(IF(AW232&lt;($AM$8-$AL$8)/($AN$8-$AL$8),$AL$8+SQRT(AW232*($AN$8-$AL$8)*($AM$8-$AL$8)),$AN$8-SQRT((1-AW232)*($AN$8-$AL$8)*($AN$8-$AM$8))),$AM$8)</f>
        <v>0.895477717766942</v>
      </c>
      <c r="AO232" s="0" t="n">
        <f aca="false">IFERROR(IF(AX232&lt;($AM$9-$AL$9)/($AN$9-$AL$9),$AL$9+SQRT(AX232*($AN$9-$AL$9)*($AM$9-$AL$9)),$AN$9-SQRT((1-AX232)*($AN$9-$AL$9)*($AN$9-$AM$9))),$AM$9)</f>
        <v>1.47522923034019</v>
      </c>
      <c r="AP232" s="0" t="n">
        <f aca="false">IFERROR(IF(AY232&lt;($AM$10-$AL$10)/($AN$10-$AL$10),$AL$10+SQRT(AY232*($AN$10-$AL$10)*($AM$10-$AL$10)),$AN$10-SQRT((1-AY232)*($AN$10-$AL$10)*($AN$10-$AM$10))),$AM$10)</f>
        <v>0.745548667522907</v>
      </c>
      <c r="AQ232" s="0" t="n">
        <f aca="false">IFERROR(IF(AZ232&lt;($AM$11-$AL$11)/($AN$11-$AL$11),$AL$11+SQRT(AZ232*($AN$11-$AL$11)*($AM$11-$AL$11)),$AN$11-SQRT((1-AZ232)*($AN$11-$AL$11)*($AN$11-$AM$11))),$AM$11)</f>
        <v>0.809302713671191</v>
      </c>
      <c r="AR232" s="0" t="n">
        <f aca="false">SUMPRODUCT((B24:B31&lt;=$B$6)*(C24:C31*AM232+D24:D31*AO232*$B$8*AQ232)/(1+AL232/100)^B24:B31)+C32*AM232*AP232/(1+AL232/100)^$B$6</f>
        <v>8996468.96263821</v>
      </c>
      <c r="AS232" s="0" t="n">
        <f aca="false">SUMPRODUCT((K24:K26&lt;=$B$6)*(L24:L26*AN232+M24:M26*AO232*$B$8*AQ232)/(1+AL232/100)^K24:K26)+L27*AN232*AP232/(1+AL232/100)^$B$6</f>
        <v>7386014.97290104</v>
      </c>
      <c r="AT232" s="0" t="n">
        <f aca="false">AS232-AR232</f>
        <v>-1610453.98973717</v>
      </c>
      <c r="AU232" s="0" t="n">
        <f aca="true">RAND()</f>
        <v>0.0458405672882905</v>
      </c>
      <c r="AV232" s="0" t="n">
        <f aca="true">RAND()</f>
        <v>0.347682632778312</v>
      </c>
      <c r="AW232" s="0" t="n">
        <f aca="true">RAND()</f>
        <v>0.101288828777597</v>
      </c>
      <c r="AX232" s="0" t="n">
        <f aca="true">RAND()</f>
        <v>0.8164104262071</v>
      </c>
      <c r="AY232" s="0" t="n">
        <f aca="true">RAND()</f>
        <v>0.241176592489099</v>
      </c>
      <c r="AZ232" s="0" t="n">
        <f aca="true">RAND()</f>
        <v>0.851569571374809</v>
      </c>
    </row>
    <row r="233" customFormat="false" ht="15" hidden="false" customHeight="false" outlineLevel="0" collapsed="false">
      <c r="AK233" s="0" t="n">
        <v>220</v>
      </c>
      <c r="AL233" s="0" t="n">
        <f aca="false">IFERROR(IF(AU233&lt;($AM$6-$AL$6)/($AN$6-$AL$6),$AL$6+SQRT(AU233*($AN$6-$AL$6)*($AM$6-$AL$6)),$AN$6-SQRT((1-AU233)*($AN$6-$AL$6)*($AN$6-$AM$6))),$AM$6)</f>
        <v>5.3707184441068</v>
      </c>
      <c r="AM233" s="0" t="n">
        <f aca="false">IFERROR(IF(AV233&lt;($AM$7-$AL$7)/($AN$7-$AL$7),$AL$7+SQRT(AV233*($AN$7-$AL$7)*($AM$7-$AL$7)),$AN$7-SQRT((1-AV233)*($AN$7-$AL$7)*($AN$7-$AM$7))),$AM$7)</f>
        <v>1.0331420228295</v>
      </c>
      <c r="AN233" s="0" t="n">
        <f aca="false">IFERROR(IF(AW233&lt;($AM$8-$AL$8)/($AN$8-$AL$8),$AL$8+SQRT(AW233*($AN$8-$AL$8)*($AM$8-$AL$8)),$AN$8-SQRT((1-AW233)*($AN$8-$AL$8)*($AN$8-$AM$8))),$AM$8)</f>
        <v>0.883827994975673</v>
      </c>
      <c r="AO233" s="0" t="n">
        <f aca="false">IFERROR(IF(AX233&lt;($AM$9-$AL$9)/($AN$9-$AL$9),$AL$9+SQRT(AX233*($AN$9-$AL$9)*($AM$9-$AL$9)),$AN$9-SQRT((1-AX233)*($AN$9-$AL$9)*($AN$9-$AM$9))),$AM$9)</f>
        <v>0.691237384957784</v>
      </c>
      <c r="AP233" s="0" t="n">
        <f aca="false">IFERROR(IF(AY233&lt;($AM$10-$AL$10)/($AN$10-$AL$10),$AL$10+SQRT(AY233*($AN$10-$AL$10)*($AM$10-$AL$10)),$AN$10-SQRT((1-AY233)*($AN$10-$AL$10)*($AN$10-$AM$10))),$AM$10)</f>
        <v>0.867371214619896</v>
      </c>
      <c r="AQ233" s="0" t="n">
        <f aca="false">IFERROR(IF(AZ233&lt;($AM$11-$AL$11)/($AN$11-$AL$11),$AL$11+SQRT(AZ233*($AN$11-$AL$11)*($AM$11-$AL$11)),$AN$11-SQRT((1-AZ233)*($AN$11-$AL$11)*($AN$11-$AM$11))),$AM$11)</f>
        <v>0.544474085001713</v>
      </c>
      <c r="AR233" s="0" t="n">
        <f aca="false">SUMPRODUCT((B24:B31&lt;=$B$6)*(C24:C31*AM233+D24:D31*AO233*$B$8*AQ233)/(1+AL233/100)^B24:B31)+C32*AM233*AP233/(1+AL233/100)^$B$6</f>
        <v>7914260.92041059</v>
      </c>
      <c r="AS233" s="0" t="n">
        <f aca="false">SUMPRODUCT((K24:K26&lt;=$B$6)*(L24:L26*AN233+M24:M26*AO233*$B$8*AQ233)/(1+AL233/100)^K24:K26)+L27*AN233*AP233/(1+AL233/100)^$B$6</f>
        <v>7315847.13485183</v>
      </c>
      <c r="AT233" s="0" t="n">
        <f aca="false">AS233-AR233</f>
        <v>-598413.785558754</v>
      </c>
      <c r="AU233" s="0" t="n">
        <f aca="true">RAND()</f>
        <v>0.867272080581312</v>
      </c>
      <c r="AV233" s="0" t="n">
        <f aca="true">RAND()</f>
        <v>0.58197882433352</v>
      </c>
      <c r="AW233" s="0" t="n">
        <f aca="true">RAND()</f>
        <v>0.0780792526849047</v>
      </c>
      <c r="AX233" s="0" t="n">
        <f aca="true">RAND()</f>
        <v>0.0487623165406554</v>
      </c>
      <c r="AY233" s="0" t="n">
        <f aca="true">RAND()</f>
        <v>0.539846437325192</v>
      </c>
      <c r="AZ233" s="0" t="n">
        <f aca="true">RAND()</f>
        <v>0.243949298928264</v>
      </c>
    </row>
    <row r="234" customFormat="false" ht="15" hidden="false" customHeight="false" outlineLevel="0" collapsed="false">
      <c r="AK234" s="0" t="n">
        <v>221</v>
      </c>
      <c r="AL234" s="0" t="n">
        <f aca="false">IFERROR(IF(AU234&lt;($AM$6-$AL$6)/($AN$6-$AL$6),$AL$6+SQRT(AU234*($AN$6-$AL$6)*($AM$6-$AL$6)),$AN$6-SQRT((1-AU234)*($AN$6-$AL$6)*($AN$6-$AM$6))),$AM$6)</f>
        <v>3.60271445243451</v>
      </c>
      <c r="AM234" s="0" t="n">
        <f aca="false">IFERROR(IF(AV234&lt;($AM$7-$AL$7)/($AN$7-$AL$7),$AL$7+SQRT(AV234*($AN$7-$AL$7)*($AM$7-$AL$7)),$AN$7-SQRT((1-AV234)*($AN$7-$AL$7)*($AN$7-$AM$7))),$AM$7)</f>
        <v>0.941391254153668</v>
      </c>
      <c r="AN234" s="0" t="n">
        <f aca="false">IFERROR(IF(AW234&lt;($AM$8-$AL$8)/($AN$8-$AL$8),$AL$8+SQRT(AW234*($AN$8-$AL$8)*($AM$8-$AL$8)),$AN$8-SQRT((1-AW234)*($AN$8-$AL$8)*($AN$8-$AM$8))),$AM$8)</f>
        <v>1.23408693650434</v>
      </c>
      <c r="AO234" s="0" t="n">
        <f aca="false">IFERROR(IF(AX234&lt;($AM$9-$AL$9)/($AN$9-$AL$9),$AL$9+SQRT(AX234*($AN$9-$AL$9)*($AM$9-$AL$9)),$AN$9-SQRT((1-AX234)*($AN$9-$AL$9)*($AN$9-$AM$9))),$AM$9)</f>
        <v>1.18157648777168</v>
      </c>
      <c r="AP234" s="0" t="n">
        <f aca="false">IFERROR(IF(AY234&lt;($AM$10-$AL$10)/($AN$10-$AL$10),$AL$10+SQRT(AY234*($AN$10-$AL$10)*($AM$10-$AL$10)),$AN$10-SQRT((1-AY234)*($AN$10-$AL$10)*($AN$10-$AM$10))),$AM$10)</f>
        <v>0.969489813232721</v>
      </c>
      <c r="AQ234" s="0" t="n">
        <f aca="false">IFERROR(IF(AZ234&lt;($AM$11-$AL$11)/($AN$11-$AL$11),$AL$11+SQRT(AZ234*($AN$11-$AL$11)*($AM$11-$AL$11)),$AN$11-SQRT((1-AZ234)*($AN$11-$AL$11)*($AN$11-$AM$11))),$AM$11)</f>
        <v>0.751377191833656</v>
      </c>
      <c r="AR234" s="0" t="n">
        <f aca="false">SUMPRODUCT((B24:B31&lt;=$B$6)*(C24:C31*AM234+D24:D31*AO234*$B$8*AQ234)/(1+AL234/100)^B24:B31)+C32*AM234*AP234/(1+AL234/100)^$B$6</f>
        <v>7996867.06591346</v>
      </c>
      <c r="AS234" s="0" t="n">
        <f aca="false">SUMPRODUCT((K24:K26&lt;=$B$6)*(L24:L26*AN234+M24:M26*AO234*$B$8*AQ234)/(1+AL234/100)^K24:K26)+L27*AN234*AP234/(1+AL234/100)^$B$6</f>
        <v>9995836.3979106</v>
      </c>
      <c r="AT234" s="0" t="n">
        <f aca="false">AS234-AR234</f>
        <v>1998969.33199714</v>
      </c>
      <c r="AU234" s="0" t="n">
        <f aca="true">RAND()</f>
        <v>0.422922545415133</v>
      </c>
      <c r="AV234" s="0" t="n">
        <f aca="true">RAND()</f>
        <v>0.222127630568301</v>
      </c>
      <c r="AW234" s="0" t="n">
        <f aca="true">RAND()</f>
        <v>0.997749105868295</v>
      </c>
      <c r="AX234" s="0" t="n">
        <f aca="true">RAND()</f>
        <v>0.553455303087911</v>
      </c>
      <c r="AY234" s="0" t="n">
        <f aca="true">RAND()</f>
        <v>0.881682738917181</v>
      </c>
      <c r="AZ234" s="0" t="n">
        <f aca="true">RAND()</f>
        <v>0.747700813304005</v>
      </c>
    </row>
    <row r="235" customFormat="false" ht="15" hidden="false" customHeight="false" outlineLevel="0" collapsed="false">
      <c r="AK235" s="0" t="n">
        <v>222</v>
      </c>
      <c r="AL235" s="0" t="n">
        <f aca="false">IFERROR(IF(AU235&lt;($AM$6-$AL$6)/($AN$6-$AL$6),$AL$6+SQRT(AU235*($AN$6-$AL$6)*($AM$6-$AL$6)),$AN$6-SQRT((1-AU235)*($AN$6-$AL$6)*($AN$6-$AM$6))),$AM$6)</f>
        <v>3.20534498349329</v>
      </c>
      <c r="AM235" s="0" t="n">
        <f aca="false">IFERROR(IF(AV235&lt;($AM$7-$AL$7)/($AN$7-$AL$7),$AL$7+SQRT(AV235*($AN$7-$AL$7)*($AM$7-$AL$7)),$AN$7-SQRT((1-AV235)*($AN$7-$AL$7)*($AN$7-$AM$7))),$AM$7)</f>
        <v>1.09371880308126</v>
      </c>
      <c r="AN235" s="0" t="n">
        <f aca="false">IFERROR(IF(AW235&lt;($AM$8-$AL$8)/($AN$8-$AL$8),$AL$8+SQRT(AW235*($AN$8-$AL$8)*($AM$8-$AL$8)),$AN$8-SQRT((1-AW235)*($AN$8-$AL$8)*($AN$8-$AM$8))),$AM$8)</f>
        <v>1.20663323215057</v>
      </c>
      <c r="AO235" s="0" t="n">
        <f aca="false">IFERROR(IF(AX235&lt;($AM$9-$AL$9)/($AN$9-$AL$9),$AL$9+SQRT(AX235*($AN$9-$AL$9)*($AM$9-$AL$9)),$AN$9-SQRT((1-AX235)*($AN$9-$AL$9)*($AN$9-$AM$9))),$AM$9)</f>
        <v>0.812152110600928</v>
      </c>
      <c r="AP235" s="0" t="n">
        <f aca="false">IFERROR(IF(AY235&lt;($AM$10-$AL$10)/($AN$10-$AL$10),$AL$10+SQRT(AY235*($AN$10-$AL$10)*($AM$10-$AL$10)),$AN$10-SQRT((1-AY235)*($AN$10-$AL$10)*($AN$10-$AM$10))),$AM$10)</f>
        <v>0.784588699059833</v>
      </c>
      <c r="AQ235" s="0" t="n">
        <f aca="false">IFERROR(IF(AZ235&lt;($AM$11-$AL$11)/($AN$11-$AL$11),$AL$11+SQRT(AZ235*($AN$11-$AL$11)*($AM$11-$AL$11)),$AN$11-SQRT((1-AZ235)*($AN$11-$AL$11)*($AN$11-$AM$11))),$AM$11)</f>
        <v>0.658088097428195</v>
      </c>
      <c r="AR235" s="0" t="n">
        <f aca="false">SUMPRODUCT((B24:B31&lt;=$B$6)*(C24:C31*AM235+D24:D31*AO235*$B$8*AQ235)/(1+AL235/100)^B24:B31)+C32*AM235*AP235/(1+AL235/100)^$B$6</f>
        <v>9374821.9058548</v>
      </c>
      <c r="AS235" s="0" t="n">
        <f aca="false">SUMPRODUCT((K24:K26&lt;=$B$6)*(L24:L26*AN235+M24:M26*AO235*$B$8*AQ235)/(1+AL235/100)^K24:K26)+L27*AN235*AP235/(1+AL235/100)^$B$6</f>
        <v>9858870.92813827</v>
      </c>
      <c r="AT235" s="0" t="n">
        <f aca="false">AS235-AR235</f>
        <v>484049.022283468</v>
      </c>
      <c r="AU235" s="0" t="n">
        <f aca="true">RAND()</f>
        <v>0.280029665285023</v>
      </c>
      <c r="AV235" s="0" t="n">
        <f aca="true">RAND()</f>
        <v>0.782899444352398</v>
      </c>
      <c r="AW235" s="0" t="n">
        <f aca="true">RAND()</f>
        <v>0.983282875078169</v>
      </c>
      <c r="AX235" s="0" t="n">
        <f aca="true">RAND()</f>
        <v>0.129918586870152</v>
      </c>
      <c r="AY235" s="0" t="n">
        <f aca="true">RAND()</f>
        <v>0.323962910530272</v>
      </c>
      <c r="AZ235" s="0" t="n">
        <f aca="true">RAND()</f>
        <v>0.522841840325423</v>
      </c>
    </row>
    <row r="236" customFormat="false" ht="15" hidden="false" customHeight="false" outlineLevel="0" collapsed="false">
      <c r="AK236" s="0" t="n">
        <v>223</v>
      </c>
      <c r="AL236" s="0" t="n">
        <f aca="false">IFERROR(IF(AU236&lt;($AM$6-$AL$6)/($AN$6-$AL$6),$AL$6+SQRT(AU236*($AN$6-$AL$6)*($AM$6-$AL$6)),$AN$6-SQRT((1-AU236)*($AN$6-$AL$6)*($AN$6-$AM$6))),$AM$6)</f>
        <v>4.49852049155496</v>
      </c>
      <c r="AM236" s="0" t="n">
        <f aca="false">IFERROR(IF(AV236&lt;($AM$7-$AL$7)/($AN$7-$AL$7),$AL$7+SQRT(AV236*($AN$7-$AL$7)*($AM$7-$AL$7)),$AN$7-SQRT((1-AV236)*($AN$7-$AL$7)*($AN$7-$AM$7))),$AM$7)</f>
        <v>0.986781468012791</v>
      </c>
      <c r="AN236" s="0" t="n">
        <f aca="false">IFERROR(IF(AW236&lt;($AM$8-$AL$8)/($AN$8-$AL$8),$AL$8+SQRT(AW236*($AN$8-$AL$8)*($AM$8-$AL$8)),$AN$8-SQRT((1-AW236)*($AN$8-$AL$8)*($AN$8-$AM$8))),$AM$8)</f>
        <v>1.04111597935535</v>
      </c>
      <c r="AO236" s="0" t="n">
        <f aca="false">IFERROR(IF(AX236&lt;($AM$9-$AL$9)/($AN$9-$AL$9),$AL$9+SQRT(AX236*($AN$9-$AL$9)*($AM$9-$AL$9)),$AN$9-SQRT((1-AX236)*($AN$9-$AL$9)*($AN$9-$AM$9))),$AM$9)</f>
        <v>1.10576537792888</v>
      </c>
      <c r="AP236" s="0" t="n">
        <f aca="false">IFERROR(IF(AY236&lt;($AM$10-$AL$10)/($AN$10-$AL$10),$AL$10+SQRT(AY236*($AN$10-$AL$10)*($AM$10-$AL$10)),$AN$10-SQRT((1-AY236)*($AN$10-$AL$10)*($AN$10-$AM$10))),$AM$10)</f>
        <v>0.926280984902846</v>
      </c>
      <c r="AQ236" s="0" t="n">
        <f aca="false">IFERROR(IF(AZ236&lt;($AM$11-$AL$11)/($AN$11-$AL$11),$AL$11+SQRT(AZ236*($AN$11-$AL$11)*($AM$11-$AL$11)),$AN$11-SQRT((1-AZ236)*($AN$11-$AL$11)*($AN$11-$AM$11))),$AM$11)</f>
        <v>0.67064086080708</v>
      </c>
      <c r="AR236" s="0" t="n">
        <f aca="false">SUMPRODUCT((B24:B31&lt;=$B$6)*(C24:C31*AM236+D24:D31*AO236*$B$8*AQ236)/(1+AL236/100)^B24:B31)+C32*AM236*AP236/(1+AL236/100)^$B$6</f>
        <v>7954518.81350888</v>
      </c>
      <c r="AS236" s="0" t="n">
        <f aca="false">SUMPRODUCT((K24:K26&lt;=$B$6)*(L24:L26*AN236+M24:M26*AO236*$B$8*AQ236)/(1+AL236/100)^K24:K26)+L27*AN236*AP236/(1+AL236/100)^$B$6</f>
        <v>8550262.84151219</v>
      </c>
      <c r="AT236" s="0" t="n">
        <f aca="false">AS236-AR236</f>
        <v>595744.02800331</v>
      </c>
      <c r="AU236" s="0" t="n">
        <f aca="true">RAND()</f>
        <v>0.687130013441478</v>
      </c>
      <c r="AV236" s="0" t="n">
        <f aca="true">RAND()</f>
        <v>0.387636853255701</v>
      </c>
      <c r="AW236" s="0" t="n">
        <f aca="true">RAND()</f>
        <v>0.612155252616233</v>
      </c>
      <c r="AX236" s="0" t="n">
        <f aca="true">RAND()</f>
        <v>0.466896293792878</v>
      </c>
      <c r="AY236" s="0" t="n">
        <f aca="true">RAND()</f>
        <v>0.726861912358961</v>
      </c>
      <c r="AZ236" s="0" t="n">
        <f aca="true">RAND()</f>
        <v>0.557234928286118</v>
      </c>
    </row>
    <row r="237" customFormat="false" ht="15" hidden="false" customHeight="false" outlineLevel="0" collapsed="false">
      <c r="AK237" s="0" t="n">
        <v>224</v>
      </c>
      <c r="AL237" s="0" t="n">
        <f aca="false">IFERROR(IF(AU237&lt;($AM$6-$AL$6)/($AN$6-$AL$6),$AL$6+SQRT(AU237*($AN$6-$AL$6)*($AM$6-$AL$6)),$AN$6-SQRT((1-AU237)*($AN$6-$AL$6)*($AN$6-$AM$6))),$AM$6)</f>
        <v>2.68705393647267</v>
      </c>
      <c r="AM237" s="0" t="n">
        <f aca="false">IFERROR(IF(AV237&lt;($AM$7-$AL$7)/($AN$7-$AL$7),$AL$7+SQRT(AV237*($AN$7-$AL$7)*($AM$7-$AL$7)),$AN$7-SQRT((1-AV237)*($AN$7-$AL$7)*($AN$7-$AM$7))),$AM$7)</f>
        <v>0.923623886126533</v>
      </c>
      <c r="AN237" s="0" t="n">
        <f aca="false">IFERROR(IF(AW237&lt;($AM$8-$AL$8)/($AN$8-$AL$8),$AL$8+SQRT(AW237*($AN$8-$AL$8)*($AM$8-$AL$8)),$AN$8-SQRT((1-AW237)*($AN$8-$AL$8)*($AN$8-$AM$8))),$AM$8)</f>
        <v>1.19618531968148</v>
      </c>
      <c r="AO237" s="0" t="n">
        <f aca="false">IFERROR(IF(AX237&lt;($AM$9-$AL$9)/($AN$9-$AL$9),$AL$9+SQRT(AX237*($AN$9-$AL$9)*($AM$9-$AL$9)),$AN$9-SQRT((1-AX237)*($AN$9-$AL$9)*($AN$9-$AM$9))),$AM$9)</f>
        <v>1.0157867313152</v>
      </c>
      <c r="AP237" s="0" t="n">
        <f aca="false">IFERROR(IF(AY237&lt;($AM$10-$AL$10)/($AN$10-$AL$10),$AL$10+SQRT(AY237*($AN$10-$AL$10)*($AM$10-$AL$10)),$AN$10-SQRT((1-AY237)*($AN$10-$AL$10)*($AN$10-$AM$10))),$AM$10)</f>
        <v>0.584911203802743</v>
      </c>
      <c r="AQ237" s="0" t="n">
        <f aca="false">IFERROR(IF(AZ237&lt;($AM$11-$AL$11)/($AN$11-$AL$11),$AL$11+SQRT(AZ237*($AN$11-$AL$11)*($AM$11-$AL$11)),$AN$11-SQRT((1-AZ237)*($AN$11-$AL$11)*($AN$11-$AM$11))),$AM$11)</f>
        <v>0.620742399465101</v>
      </c>
      <c r="AR237" s="0" t="n">
        <f aca="false">SUMPRODUCT((B24:B31&lt;=$B$6)*(C24:C31*AM237+D24:D31*AO237*$B$8*AQ237)/(1+AL237/100)^B24:B31)+C32*AM237*AP237/(1+AL237/100)^$B$6</f>
        <v>8247510.37113321</v>
      </c>
      <c r="AS237" s="0" t="n">
        <f aca="false">SUMPRODUCT((K24:K26&lt;=$B$6)*(L24:L26*AN237+M24:M26*AO237*$B$8*AQ237)/(1+AL237/100)^K24:K26)+L27*AN237*AP237/(1+AL237/100)^$B$6</f>
        <v>9947604.8376103</v>
      </c>
      <c r="AT237" s="0" t="n">
        <f aca="false">AS237-AR237</f>
        <v>1700094.46647709</v>
      </c>
      <c r="AU237" s="0" t="n">
        <f aca="true">RAND()</f>
        <v>0.0944086223245174</v>
      </c>
      <c r="AV237" s="0" t="n">
        <f aca="true">RAND()</f>
        <v>0.169809613566954</v>
      </c>
      <c r="AW237" s="0" t="n">
        <f aca="true">RAND()</f>
        <v>0.974257601619693</v>
      </c>
      <c r="AX237" s="0" t="n">
        <f aca="true">RAND()</f>
        <v>0.354216161163185</v>
      </c>
      <c r="AY237" s="0" t="n">
        <f aca="true">RAND()</f>
        <v>0.0288396501249237</v>
      </c>
      <c r="AZ237" s="0" t="n">
        <f aca="true">RAND()</f>
        <v>0.419900762508696</v>
      </c>
    </row>
    <row r="238" customFormat="false" ht="15" hidden="false" customHeight="false" outlineLevel="0" collapsed="false">
      <c r="AK238" s="0" t="n">
        <v>225</v>
      </c>
      <c r="AL238" s="0" t="n">
        <f aca="false">IFERROR(IF(AU238&lt;($AM$6-$AL$6)/($AN$6-$AL$6),$AL$6+SQRT(AU238*($AN$6-$AL$6)*($AM$6-$AL$6)),$AN$6-SQRT((1-AU238)*($AN$6-$AL$6)*($AN$6-$AM$6))),$AM$6)</f>
        <v>2.87257887624492</v>
      </c>
      <c r="AM238" s="0" t="n">
        <f aca="false">IFERROR(IF(AV238&lt;($AM$7-$AL$7)/($AN$7-$AL$7),$AL$7+SQRT(AV238*($AN$7-$AL$7)*($AM$7-$AL$7)),$AN$7-SQRT((1-AV238)*($AN$7-$AL$7)*($AN$7-$AM$7))),$AM$7)</f>
        <v>1.11974652128642</v>
      </c>
      <c r="AN238" s="0" t="n">
        <f aca="false">IFERROR(IF(AW238&lt;($AM$8-$AL$8)/($AN$8-$AL$8),$AL$8+SQRT(AW238*($AN$8-$AL$8)*($AM$8-$AL$8)),$AN$8-SQRT((1-AW238)*($AN$8-$AL$8)*($AN$8-$AM$8))),$AM$8)</f>
        <v>1.04670607030833</v>
      </c>
      <c r="AO238" s="0" t="n">
        <f aca="false">IFERROR(IF(AX238&lt;($AM$9-$AL$9)/($AN$9-$AL$9),$AL$9+SQRT(AX238*($AN$9-$AL$9)*($AM$9-$AL$9)),$AN$9-SQRT((1-AX238)*($AN$9-$AL$9)*($AN$9-$AM$9))),$AM$9)</f>
        <v>1.07714155562002</v>
      </c>
      <c r="AP238" s="0" t="n">
        <f aca="false">IFERROR(IF(AY238&lt;($AM$10-$AL$10)/($AN$10-$AL$10),$AL$10+SQRT(AY238*($AN$10-$AL$10)*($AM$10-$AL$10)),$AN$10-SQRT((1-AY238)*($AN$10-$AL$10)*($AN$10-$AM$10))),$AM$10)</f>
        <v>0.875736881283424</v>
      </c>
      <c r="AQ238" s="0" t="n">
        <f aca="false">IFERROR(IF(AZ238&lt;($AM$11-$AL$11)/($AN$11-$AL$11),$AL$11+SQRT(AZ238*($AN$11-$AL$11)*($AM$11-$AL$11)),$AN$11-SQRT((1-AZ238)*($AN$11-$AL$11)*($AN$11-$AM$11))),$AM$11)</f>
        <v>0.612770093512618</v>
      </c>
      <c r="AR238" s="0" t="n">
        <f aca="false">SUMPRODUCT((B24:B31&lt;=$B$6)*(C24:C31*AM238+D24:D31*AO238*$B$8*AQ238)/(1+AL238/100)^B24:B31)+C32*AM238*AP238/(1+AL238/100)^$B$6</f>
        <v>9810907.9008346</v>
      </c>
      <c r="AS238" s="0" t="n">
        <f aca="false">SUMPRODUCT((K24:K26&lt;=$B$6)*(L24:L26*AN238+M24:M26*AO238*$B$8*AQ238)/(1+AL238/100)^K24:K26)+L27*AN238*AP238/(1+AL238/100)^$B$6</f>
        <v>8454638.43246841</v>
      </c>
      <c r="AT238" s="0" t="n">
        <f aca="false">AS238-AR238</f>
        <v>-1356269.46836619</v>
      </c>
      <c r="AU238" s="0" t="n">
        <f aca="true">RAND()</f>
        <v>0.152278779053771</v>
      </c>
      <c r="AV238" s="0" t="n">
        <f aca="true">RAND()</f>
        <v>0.849191389182327</v>
      </c>
      <c r="AW238" s="0" t="n">
        <f aca="true">RAND()</f>
        <v>0.632636250226843</v>
      </c>
      <c r="AX238" s="0" t="n">
        <f aca="true">RAND()</f>
        <v>0.432221527757706</v>
      </c>
      <c r="AY238" s="0" t="n">
        <f aca="true">RAND()</f>
        <v>0.564712815826376</v>
      </c>
      <c r="AZ238" s="0" t="n">
        <f aca="true">RAND()</f>
        <v>0.399286250595475</v>
      </c>
    </row>
    <row r="239" customFormat="false" ht="15" hidden="false" customHeight="false" outlineLevel="0" collapsed="false">
      <c r="AK239" s="0" t="n">
        <v>226</v>
      </c>
      <c r="AL239" s="0" t="n">
        <f aca="false">IFERROR(IF(AU239&lt;($AM$6-$AL$6)/($AN$6-$AL$6),$AL$6+SQRT(AU239*($AN$6-$AL$6)*($AM$6-$AL$6)),$AN$6-SQRT((1-AU239)*($AN$6-$AL$6)*($AN$6-$AM$6))),$AM$6)</f>
        <v>4.25472123353068</v>
      </c>
      <c r="AM239" s="0" t="n">
        <f aca="false">IFERROR(IF(AV239&lt;($AM$7-$AL$7)/($AN$7-$AL$7),$AL$7+SQRT(AV239*($AN$7-$AL$7)*($AM$7-$AL$7)),$AN$7-SQRT((1-AV239)*($AN$7-$AL$7)*($AN$7-$AM$7))),$AM$7)</f>
        <v>1.04418860946758</v>
      </c>
      <c r="AN239" s="0" t="n">
        <f aca="false">IFERROR(IF(AW239&lt;($AM$8-$AL$8)/($AN$8-$AL$8),$AL$8+SQRT(AW239*($AN$8-$AL$8)*($AM$8-$AL$8)),$AN$8-SQRT((1-AW239)*($AN$8-$AL$8)*($AN$8-$AM$8))),$AM$8)</f>
        <v>1.06939835599936</v>
      </c>
      <c r="AO239" s="0" t="n">
        <f aca="false">IFERROR(IF(AX239&lt;($AM$9-$AL$9)/($AN$9-$AL$9),$AL$9+SQRT(AX239*($AN$9-$AL$9)*($AM$9-$AL$9)),$AN$9-SQRT((1-AX239)*($AN$9-$AL$9)*($AN$9-$AM$9))),$AM$9)</f>
        <v>1.67695734552969</v>
      </c>
      <c r="AP239" s="0" t="n">
        <f aca="false">IFERROR(IF(AY239&lt;($AM$10-$AL$10)/($AN$10-$AL$10),$AL$10+SQRT(AY239*($AN$10-$AL$10)*($AM$10-$AL$10)),$AN$10-SQRT((1-AY239)*($AN$10-$AL$10)*($AN$10-$AM$10))),$AM$10)</f>
        <v>0.91144887739008</v>
      </c>
      <c r="AQ239" s="0" t="n">
        <f aca="false">IFERROR(IF(AZ239&lt;($AM$11-$AL$11)/($AN$11-$AL$11),$AL$11+SQRT(AZ239*($AN$11-$AL$11)*($AM$11-$AL$11)),$AN$11-SQRT((1-AZ239)*($AN$11-$AL$11)*($AN$11-$AM$11))),$AM$11)</f>
        <v>0.504475198391738</v>
      </c>
      <c r="AR239" s="0" t="n">
        <f aca="false">SUMPRODUCT((B24:B31&lt;=$B$6)*(C24:C31*AM239+D24:D31*AO239*$B$8*AQ239)/(1+AL239/100)^B24:B31)+C32*AM239*AP239/(1+AL239/100)^$B$6</f>
        <v>8536969.76093947</v>
      </c>
      <c r="AS239" s="0" t="n">
        <f aca="false">SUMPRODUCT((K24:K26&lt;=$B$6)*(L24:L26*AN239+M24:M26*AO239*$B$8*AQ239)/(1+AL239/100)^K24:K26)+L27*AN239*AP239/(1+AL239/100)^$B$6</f>
        <v>8778235.37958706</v>
      </c>
      <c r="AT239" s="0" t="n">
        <f aca="false">AS239-AR239</f>
        <v>241265.618647587</v>
      </c>
      <c r="AU239" s="0" t="n">
        <f aca="true">RAND()</f>
        <v>0.623172224718635</v>
      </c>
      <c r="AV239" s="0" t="n">
        <f aca="true">RAND()</f>
        <v>0.62348152468545</v>
      </c>
      <c r="AW239" s="0" t="n">
        <f aca="true">RAND()</f>
        <v>0.710071521637913</v>
      </c>
      <c r="AX239" s="0" t="n">
        <f aca="true">RAND()</f>
        <v>0.93042896226185</v>
      </c>
      <c r="AY239" s="0" t="n">
        <f aca="true">RAND()</f>
        <v>0.677160714822228</v>
      </c>
      <c r="AZ239" s="0" t="n">
        <f aca="true">RAND()</f>
        <v>0.170653496968737</v>
      </c>
    </row>
    <row r="240" customFormat="false" ht="15" hidden="false" customHeight="false" outlineLevel="0" collapsed="false">
      <c r="AK240" s="0" t="n">
        <v>227</v>
      </c>
      <c r="AL240" s="0" t="n">
        <f aca="false">IFERROR(IF(AU240&lt;($AM$6-$AL$6)/($AN$6-$AL$6),$AL$6+SQRT(AU240*($AN$6-$AL$6)*($AM$6-$AL$6)),$AN$6-SQRT((1-AU240)*($AN$6-$AL$6)*($AN$6-$AM$6))),$AM$6)</f>
        <v>2.7293350760762</v>
      </c>
      <c r="AM240" s="0" t="n">
        <f aca="false">IFERROR(IF(AV240&lt;($AM$7-$AL$7)/($AN$7-$AL$7),$AL$7+SQRT(AV240*($AN$7-$AL$7)*($AM$7-$AL$7)),$AN$7-SQRT((1-AV240)*($AN$7-$AL$7)*($AN$7-$AM$7))),$AM$7)</f>
        <v>0.843575232191696</v>
      </c>
      <c r="AN240" s="0" t="n">
        <f aca="false">IFERROR(IF(AW240&lt;($AM$8-$AL$8)/($AN$8-$AL$8),$AL$8+SQRT(AW240*($AN$8-$AL$8)*($AM$8-$AL$8)),$AN$8-SQRT((1-AW240)*($AN$8-$AL$8)*($AN$8-$AM$8))),$AM$8)</f>
        <v>0.918917646095637</v>
      </c>
      <c r="AO240" s="0" t="n">
        <f aca="false">IFERROR(IF(AX240&lt;($AM$9-$AL$9)/($AN$9-$AL$9),$AL$9+SQRT(AX240*($AN$9-$AL$9)*($AM$9-$AL$9)),$AN$9-SQRT((1-AX240)*($AN$9-$AL$9)*($AN$9-$AM$9))),$AM$9)</f>
        <v>1.52023933749029</v>
      </c>
      <c r="AP240" s="0" t="n">
        <f aca="false">IFERROR(IF(AY240&lt;($AM$10-$AL$10)/($AN$10-$AL$10),$AL$10+SQRT(AY240*($AN$10-$AL$10)*($AM$10-$AL$10)),$AN$10-SQRT((1-AY240)*($AN$10-$AL$10)*($AN$10-$AM$10))),$AM$10)</f>
        <v>0.771270996228674</v>
      </c>
      <c r="AQ240" s="0" t="n">
        <f aca="false">IFERROR(IF(AZ240&lt;($AM$11-$AL$11)/($AN$11-$AL$11),$AL$11+SQRT(AZ240*($AN$11-$AL$11)*($AM$11-$AL$11)),$AN$11-SQRT((1-AZ240)*($AN$11-$AL$11)*($AN$11-$AM$11))),$AM$11)</f>
        <v>0.694188721218705</v>
      </c>
      <c r="AR240" s="0" t="n">
        <f aca="false">SUMPRODUCT((B24:B31&lt;=$B$6)*(C24:C31*AM240+D24:D31*AO240*$B$8*AQ240)/(1+AL240/100)^B24:B31)+C32*AM240*AP240/(1+AL240/100)^$B$6</f>
        <v>7648931.39632365</v>
      </c>
      <c r="AS240" s="0" t="n">
        <f aca="false">SUMPRODUCT((K24:K26&lt;=$B$6)*(L24:L26*AN240+M24:M26*AO240*$B$8*AQ240)/(1+AL240/100)^K24:K26)+L27*AN240*AP240/(1+AL240/100)^$B$6</f>
        <v>7554656.79831295</v>
      </c>
      <c r="AT240" s="0" t="n">
        <f aca="false">AS240-AR240</f>
        <v>-94274.5980106955</v>
      </c>
      <c r="AU240" s="0" t="n">
        <f aca="true">RAND()</f>
        <v>0.106385930639015</v>
      </c>
      <c r="AV240" s="0" t="n">
        <f aca="true">RAND()</f>
        <v>0.0210977873395577</v>
      </c>
      <c r="AW240" s="0" t="n">
        <f aca="true">RAND()</f>
        <v>0.157126739476968</v>
      </c>
      <c r="AX240" s="0" t="n">
        <f aca="true">RAND()</f>
        <v>0.846553137805497</v>
      </c>
      <c r="AY240" s="0" t="n">
        <f aca="true">RAND()</f>
        <v>0.29435181357959</v>
      </c>
      <c r="AZ240" s="0" t="n">
        <f aca="true">RAND()</f>
        <v>0.61828351742918</v>
      </c>
    </row>
    <row r="241" customFormat="false" ht="15" hidden="false" customHeight="false" outlineLevel="0" collapsed="false">
      <c r="AK241" s="0" t="n">
        <v>228</v>
      </c>
      <c r="AL241" s="0" t="n">
        <f aca="false">IFERROR(IF(AU241&lt;($AM$6-$AL$6)/($AN$6-$AL$6),$AL$6+SQRT(AU241*($AN$6-$AL$6)*($AM$6-$AL$6)),$AN$6-SQRT((1-AU241)*($AN$6-$AL$6)*($AN$6-$AM$6))),$AM$6)</f>
        <v>4.29037366355041</v>
      </c>
      <c r="AM241" s="0" t="n">
        <f aca="false">IFERROR(IF(AV241&lt;($AM$7-$AL$7)/($AN$7-$AL$7),$AL$7+SQRT(AV241*($AN$7-$AL$7)*($AM$7-$AL$7)),$AN$7-SQRT((1-AV241)*($AN$7-$AL$7)*($AN$7-$AM$7))),$AM$7)</f>
        <v>1.05375984940277</v>
      </c>
      <c r="AN241" s="0" t="n">
        <f aca="false">IFERROR(IF(AW241&lt;($AM$8-$AL$8)/($AN$8-$AL$8),$AL$8+SQRT(AW241*($AN$8-$AL$8)*($AM$8-$AL$8)),$AN$8-SQRT((1-AW241)*($AN$8-$AL$8)*($AN$8-$AM$8))),$AM$8)</f>
        <v>0.875227358596929</v>
      </c>
      <c r="AO241" s="0" t="n">
        <f aca="false">IFERROR(IF(AX241&lt;($AM$9-$AL$9)/($AN$9-$AL$9),$AL$9+SQRT(AX241*($AN$9-$AL$9)*($AM$9-$AL$9)),$AN$9-SQRT((1-AX241)*($AN$9-$AL$9)*($AN$9-$AM$9))),$AM$9)</f>
        <v>1.89806165996091</v>
      </c>
      <c r="AP241" s="0" t="n">
        <f aca="false">IFERROR(IF(AY241&lt;($AM$10-$AL$10)/($AN$10-$AL$10),$AL$10+SQRT(AY241*($AN$10-$AL$10)*($AM$10-$AL$10)),$AN$10-SQRT((1-AY241)*($AN$10-$AL$10)*($AN$10-$AM$10))),$AM$10)</f>
        <v>0.778136222282245</v>
      </c>
      <c r="AQ241" s="0" t="n">
        <f aca="false">IFERROR(IF(AZ241&lt;($AM$11-$AL$11)/($AN$11-$AL$11),$AL$11+SQRT(AZ241*($AN$11-$AL$11)*($AM$11-$AL$11)),$AN$11-SQRT((1-AZ241)*($AN$11-$AL$11)*($AN$11-$AM$11))),$AM$11)</f>
        <v>0.530865548151889</v>
      </c>
      <c r="AR241" s="0" t="n">
        <f aca="false">SUMPRODUCT((B24:B31&lt;=$B$6)*(C24:C31*AM241+D24:D31*AO241*$B$8*AQ241)/(1+AL241/100)^B24:B31)+C32*AM241*AP241/(1+AL241/100)^$B$6</f>
        <v>8651201.20986062</v>
      </c>
      <c r="AS241" s="0" t="n">
        <f aca="false">SUMPRODUCT((K24:K26&lt;=$B$6)*(L24:L26*AN241+M24:M26*AO241*$B$8*AQ241)/(1+AL241/100)^K24:K26)+L27*AN241*AP241/(1+AL241/100)^$B$6</f>
        <v>7283874.17955949</v>
      </c>
      <c r="AT241" s="0" t="n">
        <f aca="false">AS241-AR241</f>
        <v>-1367327.03030114</v>
      </c>
      <c r="AU241" s="0" t="n">
        <f aca="true">RAND()</f>
        <v>0.632896255840938</v>
      </c>
      <c r="AV241" s="0" t="n">
        <f aca="true">RAND()</f>
        <v>0.657687140387363</v>
      </c>
      <c r="AW241" s="0" t="n">
        <f aca="true">RAND()</f>
        <v>0.062879505349677</v>
      </c>
      <c r="AX241" s="0" t="n">
        <f aca="true">RAND()</f>
        <v>0.99307238322005</v>
      </c>
      <c r="AY241" s="0" t="n">
        <f aca="true">RAND()</f>
        <v>0.309439032581754</v>
      </c>
      <c r="AZ241" s="0" t="n">
        <f aca="true">RAND()</f>
        <v>0.217546536014171</v>
      </c>
    </row>
    <row r="242" customFormat="false" ht="15" hidden="false" customHeight="false" outlineLevel="0" collapsed="false">
      <c r="AK242" s="0" t="n">
        <v>229</v>
      </c>
      <c r="AL242" s="0" t="n">
        <f aca="false">IFERROR(IF(AU242&lt;($AM$6-$AL$6)/($AN$6-$AL$6),$AL$6+SQRT(AU242*($AN$6-$AL$6)*($AM$6-$AL$6)),$AN$6-SQRT((1-AU242)*($AN$6-$AL$6)*($AN$6-$AM$6))),$AM$6)</f>
        <v>3.41169193105441</v>
      </c>
      <c r="AM242" s="0" t="n">
        <f aca="false">IFERROR(IF(AV242&lt;($AM$7-$AL$7)/($AN$7-$AL$7),$AL$7+SQRT(AV242*($AN$7-$AL$7)*($AM$7-$AL$7)),$AN$7-SQRT((1-AV242)*($AN$7-$AL$7)*($AN$7-$AM$7))),$AM$7)</f>
        <v>0.975651917847283</v>
      </c>
      <c r="AN242" s="0" t="n">
        <f aca="false">IFERROR(IF(AW242&lt;($AM$8-$AL$8)/($AN$8-$AL$8),$AL$8+SQRT(AW242*($AN$8-$AL$8)*($AM$8-$AL$8)),$AN$8-SQRT((1-AW242)*($AN$8-$AL$8)*($AN$8-$AM$8))),$AM$8)</f>
        <v>0.89093273055057</v>
      </c>
      <c r="AO242" s="0" t="n">
        <f aca="false">IFERROR(IF(AX242&lt;($AM$9-$AL$9)/($AN$9-$AL$9),$AL$9+SQRT(AX242*($AN$9-$AL$9)*($AM$9-$AL$9)),$AN$9-SQRT((1-AX242)*($AN$9-$AL$9)*($AN$9-$AM$9))),$AM$9)</f>
        <v>1.28815380336349</v>
      </c>
      <c r="AP242" s="0" t="n">
        <f aca="false">IFERROR(IF(AY242&lt;($AM$10-$AL$10)/($AN$10-$AL$10),$AL$10+SQRT(AY242*($AN$10-$AL$10)*($AM$10-$AL$10)),$AN$10-SQRT((1-AY242)*($AN$10-$AL$10)*($AN$10-$AM$10))),$AM$10)</f>
        <v>0.848063509534996</v>
      </c>
      <c r="AQ242" s="0" t="n">
        <f aca="false">IFERROR(IF(AZ242&lt;($AM$11-$AL$11)/($AN$11-$AL$11),$AL$11+SQRT(AZ242*($AN$11-$AL$11)*($AM$11-$AL$11)),$AN$11-SQRT((1-AZ242)*($AN$11-$AL$11)*($AN$11-$AM$11))),$AM$11)</f>
        <v>0.616406271963265</v>
      </c>
      <c r="AR242" s="0" t="n">
        <f aca="false">SUMPRODUCT((B24:B31&lt;=$B$6)*(C24:C31*AM242+D24:D31*AO242*$B$8*AQ242)/(1+AL242/100)^B24:B31)+C32*AM242*AP242/(1+AL242/100)^$B$6</f>
        <v>8352508.95969659</v>
      </c>
      <c r="AS242" s="0" t="n">
        <f aca="false">SUMPRODUCT((K24:K26&lt;=$B$6)*(L24:L26*AN242+M24:M26*AO242*$B$8*AQ242)/(1+AL242/100)^K24:K26)+L27*AN242*AP242/(1+AL242/100)^$B$6</f>
        <v>7295445.25245367</v>
      </c>
      <c r="AT242" s="0" t="n">
        <f aca="false">AS242-AR242</f>
        <v>-1057063.70724291</v>
      </c>
      <c r="AU242" s="0" t="n">
        <f aca="true">RAND()</f>
        <v>0.356202260117</v>
      </c>
      <c r="AV242" s="0" t="n">
        <f aca="true">RAND()</f>
        <v>0.342817736038097</v>
      </c>
      <c r="AW242" s="0" t="n">
        <f aca="true">RAND()</f>
        <v>0.0918751276153627</v>
      </c>
      <c r="AX242" s="0" t="n">
        <f aca="true">RAND()</f>
        <v>0.662183328222756</v>
      </c>
      <c r="AY242" s="0" t="n">
        <f aca="true">RAND()</f>
        <v>0.484592826679274</v>
      </c>
      <c r="AZ242" s="0" t="n">
        <f aca="true">RAND()</f>
        <v>0.408624199745679</v>
      </c>
    </row>
    <row r="243" customFormat="false" ht="15" hidden="false" customHeight="false" outlineLevel="0" collapsed="false">
      <c r="AK243" s="0" t="n">
        <v>230</v>
      </c>
      <c r="AL243" s="0" t="n">
        <f aca="false">IFERROR(IF(AU243&lt;($AM$6-$AL$6)/($AN$6-$AL$6),$AL$6+SQRT(AU243*($AN$6-$AL$6)*($AM$6-$AL$6)),$AN$6-SQRT((1-AU243)*($AN$6-$AL$6)*($AN$6-$AM$6))),$AM$6)</f>
        <v>3.9101588866173</v>
      </c>
      <c r="AM243" s="0" t="n">
        <f aca="false">IFERROR(IF(AV243&lt;($AM$7-$AL$7)/($AN$7-$AL$7),$AL$7+SQRT(AV243*($AN$7-$AL$7)*($AM$7-$AL$7)),$AN$7-SQRT((1-AV243)*($AN$7-$AL$7)*($AN$7-$AM$7))),$AM$7)</f>
        <v>0.999790791697992</v>
      </c>
      <c r="AN243" s="0" t="n">
        <f aca="false">IFERROR(IF(AW243&lt;($AM$8-$AL$8)/($AN$8-$AL$8),$AL$8+SQRT(AW243*($AN$8-$AL$8)*($AM$8-$AL$8)),$AN$8-SQRT((1-AW243)*($AN$8-$AL$8)*($AN$8-$AM$8))),$AM$8)</f>
        <v>1.07165483702111</v>
      </c>
      <c r="AO243" s="0" t="n">
        <f aca="false">IFERROR(IF(AX243&lt;($AM$9-$AL$9)/($AN$9-$AL$9),$AL$9+SQRT(AX243*($AN$9-$AL$9)*($AM$9-$AL$9)),$AN$9-SQRT((1-AX243)*($AN$9-$AL$9)*($AN$9-$AM$9))),$AM$9)</f>
        <v>1.05291576467028</v>
      </c>
      <c r="AP243" s="0" t="n">
        <f aca="false">IFERROR(IF(AY243&lt;($AM$10-$AL$10)/($AN$10-$AL$10),$AL$10+SQRT(AY243*($AN$10-$AL$10)*($AM$10-$AL$10)),$AN$10-SQRT((1-AY243)*($AN$10-$AL$10)*($AN$10-$AM$10))),$AM$10)</f>
        <v>0.851869185980429</v>
      </c>
      <c r="AQ243" s="0" t="n">
        <f aca="false">IFERROR(IF(AZ243&lt;($AM$11-$AL$11)/($AN$11-$AL$11),$AL$11+SQRT(AZ243*($AN$11-$AL$11)*($AM$11-$AL$11)),$AN$11-SQRT((1-AZ243)*($AN$11-$AL$11)*($AN$11-$AM$11))),$AM$11)</f>
        <v>0.964331230519913</v>
      </c>
      <c r="AR243" s="0" t="n">
        <f aca="false">SUMPRODUCT((B24:B31&lt;=$B$6)*(C24:C31*AM243+D24:D31*AO243*$B$8*AQ243)/(1+AL243/100)^B24:B31)+C32*AM243*AP243/(1+AL243/100)^$B$6</f>
        <v>8382914.50254349</v>
      </c>
      <c r="AS243" s="0" t="n">
        <f aca="false">SUMPRODUCT((K24:K26&lt;=$B$6)*(L24:L26*AN243+M24:M26*AO243*$B$8*AQ243)/(1+AL243/100)^K24:K26)+L27*AN243*AP243/(1+AL243/100)^$B$6</f>
        <v>8823381.77292615</v>
      </c>
      <c r="AT243" s="0" t="n">
        <f aca="false">AS243-AR243</f>
        <v>440467.270382663</v>
      </c>
      <c r="AU243" s="0" t="n">
        <f aca="true">RAND()</f>
        <v>0.522644094702496</v>
      </c>
      <c r="AV243" s="0" t="n">
        <f aca="true">RAND()</f>
        <v>0.443515116081227</v>
      </c>
      <c r="AW243" s="0" t="n">
        <f aca="true">RAND()</f>
        <v>0.717271136373636</v>
      </c>
      <c r="AX243" s="0" t="n">
        <f aca="true">RAND()</f>
        <v>0.40202096745994</v>
      </c>
      <c r="AY243" s="0" t="n">
        <f aca="true">RAND()</f>
        <v>0.49524769617012</v>
      </c>
      <c r="AZ243" s="0" t="n">
        <f aca="true">RAND()</f>
        <v>0.994807097484802</v>
      </c>
    </row>
    <row r="244" customFormat="false" ht="15" hidden="false" customHeight="false" outlineLevel="0" collapsed="false">
      <c r="AK244" s="0" t="n">
        <v>231</v>
      </c>
      <c r="AL244" s="0" t="n">
        <f aca="false">IFERROR(IF(AU244&lt;($AM$6-$AL$6)/($AN$6-$AL$6),$AL$6+SQRT(AU244*($AN$6-$AL$6)*($AM$6-$AL$6)),$AN$6-SQRT((1-AU244)*($AN$6-$AL$6)*($AN$6-$AM$6))),$AM$6)</f>
        <v>3.15576389652673</v>
      </c>
      <c r="AM244" s="0" t="n">
        <f aca="false">IFERROR(IF(AV244&lt;($AM$7-$AL$7)/($AN$7-$AL$7),$AL$7+SQRT(AV244*($AN$7-$AL$7)*($AM$7-$AL$7)),$AN$7-SQRT((1-AV244)*($AN$7-$AL$7)*($AN$7-$AM$7))),$AM$7)</f>
        <v>1.0282815109639</v>
      </c>
      <c r="AN244" s="0" t="n">
        <f aca="false">IFERROR(IF(AW244&lt;($AM$8-$AL$8)/($AN$8-$AL$8),$AL$8+SQRT(AW244*($AN$8-$AL$8)*($AM$8-$AL$8)),$AN$8-SQRT((1-AW244)*($AN$8-$AL$8)*($AN$8-$AM$8))),$AM$8)</f>
        <v>1.10306226840841</v>
      </c>
      <c r="AO244" s="0" t="n">
        <f aca="false">IFERROR(IF(AX244&lt;($AM$9-$AL$9)/($AN$9-$AL$9),$AL$9+SQRT(AX244*($AN$9-$AL$9)*($AM$9-$AL$9)),$AN$9-SQRT((1-AX244)*($AN$9-$AL$9)*($AN$9-$AM$9))),$AM$9)</f>
        <v>1.5448418363088</v>
      </c>
      <c r="AP244" s="0" t="n">
        <f aca="false">IFERROR(IF(AY244&lt;($AM$10-$AL$10)/($AN$10-$AL$10),$AL$10+SQRT(AY244*($AN$10-$AL$10)*($AM$10-$AL$10)),$AN$10-SQRT((1-AY244)*($AN$10-$AL$10)*($AN$10-$AM$10))),$AM$10)</f>
        <v>0.875617792934563</v>
      </c>
      <c r="AQ244" s="0" t="n">
        <f aca="false">IFERROR(IF(AZ244&lt;($AM$11-$AL$11)/($AN$11-$AL$11),$AL$11+SQRT(AZ244*($AN$11-$AL$11)*($AM$11-$AL$11)),$AN$11-SQRT((1-AZ244)*($AN$11-$AL$11)*($AN$11-$AM$11))),$AM$11)</f>
        <v>0.746129631591674</v>
      </c>
      <c r="AR244" s="0" t="n">
        <f aca="false">SUMPRODUCT((B24:B31&lt;=$B$6)*(C24:C31*AM244+D24:D31*AO244*$B$8*AQ244)/(1+AL244/100)^B24:B31)+C32*AM244*AP244/(1+AL244/100)^$B$6</f>
        <v>9027514.35928663</v>
      </c>
      <c r="AS244" s="0" t="n">
        <f aca="false">SUMPRODUCT((K24:K26&lt;=$B$6)*(L24:L26*AN244+M24:M26*AO244*$B$8*AQ244)/(1+AL244/100)^K24:K26)+L27*AN244*AP244/(1+AL244/100)^$B$6</f>
        <v>8999181.35352116</v>
      </c>
      <c r="AT244" s="0" t="n">
        <f aca="false">AS244-AR244</f>
        <v>-28333.0057654679</v>
      </c>
      <c r="AU244" s="0" t="n">
        <f aca="true">RAND()</f>
        <v>0.261092439037633</v>
      </c>
      <c r="AV244" s="0" t="n">
        <f aca="true">RAND()</f>
        <v>0.563030325507102</v>
      </c>
      <c r="AW244" s="0" t="n">
        <f aca="true">RAND()</f>
        <v>0.808082693641927</v>
      </c>
      <c r="AX244" s="0" t="n">
        <f aca="true">RAND()</f>
        <v>0.861887364016838</v>
      </c>
      <c r="AY244" s="0" t="n">
        <f aca="true">RAND()</f>
        <v>0.56435490547613</v>
      </c>
      <c r="AZ244" s="0" t="n">
        <f aca="true">RAND()</f>
        <v>0.736938106302942</v>
      </c>
    </row>
    <row r="245" customFormat="false" ht="15" hidden="false" customHeight="false" outlineLevel="0" collapsed="false">
      <c r="AK245" s="0" t="n">
        <v>232</v>
      </c>
      <c r="AL245" s="0" t="n">
        <f aca="false">IFERROR(IF(AU245&lt;($AM$6-$AL$6)/($AN$6-$AL$6),$AL$6+SQRT(AU245*($AN$6-$AL$6)*($AM$6-$AL$6)),$AN$6-SQRT((1-AU245)*($AN$6-$AL$6)*($AN$6-$AM$6))),$AM$6)</f>
        <v>6.15423847050827</v>
      </c>
      <c r="AM245" s="0" t="n">
        <f aca="false">IFERROR(IF(AV245&lt;($AM$7-$AL$7)/($AN$7-$AL$7),$AL$7+SQRT(AV245*($AN$7-$AL$7)*($AM$7-$AL$7)),$AN$7-SQRT((1-AV245)*($AN$7-$AL$7)*($AN$7-$AM$7))),$AM$7)</f>
        <v>1.01848378802457</v>
      </c>
      <c r="AN245" s="0" t="n">
        <f aca="false">IFERROR(IF(AW245&lt;($AM$8-$AL$8)/($AN$8-$AL$8),$AL$8+SQRT(AW245*($AN$8-$AL$8)*($AM$8-$AL$8)),$AN$8-SQRT((1-AW245)*($AN$8-$AL$8)*($AN$8-$AM$8))),$AM$8)</f>
        <v>1.05854252554961</v>
      </c>
      <c r="AO245" s="0" t="n">
        <f aca="false">IFERROR(IF(AX245&lt;($AM$9-$AL$9)/($AN$9-$AL$9),$AL$9+SQRT(AX245*($AN$9-$AL$9)*($AM$9-$AL$9)),$AN$9-SQRT((1-AX245)*($AN$9-$AL$9)*($AN$9-$AM$9))),$AM$9)</f>
        <v>1.23691466955711</v>
      </c>
      <c r="AP245" s="0" t="n">
        <f aca="false">IFERROR(IF(AY245&lt;($AM$10-$AL$10)/($AN$10-$AL$10),$AL$10+SQRT(AY245*($AN$10-$AL$10)*($AM$10-$AL$10)),$AN$10-SQRT((1-AY245)*($AN$10-$AL$10)*($AN$10-$AM$10))),$AM$10)</f>
        <v>0.906659484514017</v>
      </c>
      <c r="AQ245" s="0" t="n">
        <f aca="false">IFERROR(IF(AZ245&lt;($AM$11-$AL$11)/($AN$11-$AL$11),$AL$11+SQRT(AZ245*($AN$11-$AL$11)*($AM$11-$AL$11)),$AN$11-SQRT((1-AZ245)*($AN$11-$AL$11)*($AN$11-$AM$11))),$AM$11)</f>
        <v>0.572952436020219</v>
      </c>
      <c r="AR245" s="0" t="n">
        <f aca="false">SUMPRODUCT((B24:B31&lt;=$B$6)*(C24:C31*AM245+D24:D31*AO245*$B$8*AQ245)/(1+AL245/100)^B24:B31)+C32*AM245*AP245/(1+AL245/100)^$B$6</f>
        <v>7625955.69048366</v>
      </c>
      <c r="AS245" s="0" t="n">
        <f aca="false">SUMPRODUCT((K24:K26&lt;=$B$6)*(L24:L26*AN245+M24:M26*AO245*$B$8*AQ245)/(1+AL245/100)^K24:K26)+L27*AN245*AP245/(1+AL245/100)^$B$6</f>
        <v>8801628.80531498</v>
      </c>
      <c r="AT245" s="0" t="n">
        <f aca="false">AS245-AR245</f>
        <v>1175673.11483132</v>
      </c>
      <c r="AU245" s="0" t="n">
        <f aca="true">RAND()</f>
        <v>0.96423437176159</v>
      </c>
      <c r="AV245" s="0" t="n">
        <f aca="true">RAND()</f>
        <v>0.523557720822664</v>
      </c>
      <c r="AW245" s="0" t="n">
        <f aca="true">RAND()</f>
        <v>0.674169204240693</v>
      </c>
      <c r="AX245" s="0" t="n">
        <f aca="true">RAND()</f>
        <v>0.611800518975239</v>
      </c>
      <c r="AY245" s="0" t="n">
        <f aca="true">RAND()</f>
        <v>0.661487745380823</v>
      </c>
      <c r="AZ245" s="0" t="n">
        <f aca="true">RAND()</f>
        <v>0.304094009507639</v>
      </c>
    </row>
    <row r="246" customFormat="false" ht="15" hidden="false" customHeight="false" outlineLevel="0" collapsed="false">
      <c r="AK246" s="0" t="n">
        <v>233</v>
      </c>
      <c r="AL246" s="0" t="n">
        <f aca="false">IFERROR(IF(AU246&lt;($AM$6-$AL$6)/($AN$6-$AL$6),$AL$6+SQRT(AU246*($AN$6-$AL$6)*($AM$6-$AL$6)),$AN$6-SQRT((1-AU246)*($AN$6-$AL$6)*($AN$6-$AM$6))),$AM$6)</f>
        <v>2.48028375725655</v>
      </c>
      <c r="AM246" s="0" t="n">
        <f aca="false">IFERROR(IF(AV246&lt;($AM$7-$AL$7)/($AN$7-$AL$7),$AL$7+SQRT(AV246*($AN$7-$AL$7)*($AM$7-$AL$7)),$AN$7-SQRT((1-AV246)*($AN$7-$AL$7)*($AN$7-$AM$7))),$AM$7)</f>
        <v>1.13689156240827</v>
      </c>
      <c r="AN246" s="0" t="n">
        <f aca="false">IFERROR(IF(AW246&lt;($AM$8-$AL$8)/($AN$8-$AL$8),$AL$8+SQRT(AW246*($AN$8-$AL$8)*($AM$8-$AL$8)),$AN$8-SQRT((1-AW246)*($AN$8-$AL$8)*($AN$8-$AM$8))),$AM$8)</f>
        <v>1.03047337124023</v>
      </c>
      <c r="AO246" s="0" t="n">
        <f aca="false">IFERROR(IF(AX246&lt;($AM$9-$AL$9)/($AN$9-$AL$9),$AL$9+SQRT(AX246*($AN$9-$AL$9)*($AM$9-$AL$9)),$AN$9-SQRT((1-AX246)*($AN$9-$AL$9)*($AN$9-$AM$9))),$AM$9)</f>
        <v>1.19433035068681</v>
      </c>
      <c r="AP246" s="0" t="n">
        <f aca="false">IFERROR(IF(AY246&lt;($AM$10-$AL$10)/($AN$10-$AL$10),$AL$10+SQRT(AY246*($AN$10-$AL$10)*($AM$10-$AL$10)),$AN$10-SQRT((1-AY246)*($AN$10-$AL$10)*($AN$10-$AM$10))),$AM$10)</f>
        <v>0.896618921806482</v>
      </c>
      <c r="AQ246" s="0" t="n">
        <f aca="false">IFERROR(IF(AZ246&lt;($AM$11-$AL$11)/($AN$11-$AL$11),$AL$11+SQRT(AZ246*($AN$11-$AL$11)*($AM$11-$AL$11)),$AN$11-SQRT((1-AZ246)*($AN$11-$AL$11)*($AN$11-$AM$11))),$AM$11)</f>
        <v>0.566142223454922</v>
      </c>
      <c r="AR246" s="0" t="n">
        <f aca="false">SUMPRODUCT((B24:B31&lt;=$B$6)*(C24:C31*AM246+D24:D31*AO246*$B$8*AQ246)/(1+AL246/100)^B24:B31)+C32*AM246*AP246/(1+AL246/100)^$B$6</f>
        <v>10203695.5281139</v>
      </c>
      <c r="AS246" s="0" t="n">
        <f aca="false">SUMPRODUCT((K24:K26&lt;=$B$6)*(L24:L26*AN246+M24:M26*AO246*$B$8*AQ246)/(1+AL246/100)^K24:K26)+L27*AN246*AP246/(1+AL246/100)^$B$6</f>
        <v>8250501.42634062</v>
      </c>
      <c r="AT246" s="0" t="n">
        <f aca="false">AS246-AR246</f>
        <v>-1953194.10177323</v>
      </c>
      <c r="AU246" s="0" t="n">
        <f aca="true">RAND()</f>
        <v>0.0461344974968935</v>
      </c>
      <c r="AV246" s="0" t="n">
        <f aca="true">RAND()</f>
        <v>0.886279834182731</v>
      </c>
      <c r="AW246" s="0" t="n">
        <f aca="true">RAND()</f>
        <v>0.571627193469948</v>
      </c>
      <c r="AX246" s="0" t="n">
        <f aca="true">RAND()</f>
        <v>0.567264277450375</v>
      </c>
      <c r="AY246" s="0" t="n">
        <f aca="true">RAND()</f>
        <v>0.629226276539746</v>
      </c>
      <c r="AZ246" s="0" t="n">
        <f aca="true">RAND()</f>
        <v>0.289108910634816</v>
      </c>
    </row>
    <row r="247" customFormat="false" ht="15" hidden="false" customHeight="false" outlineLevel="0" collapsed="false">
      <c r="AK247" s="0" t="n">
        <v>234</v>
      </c>
      <c r="AL247" s="0" t="n">
        <f aca="false">IFERROR(IF(AU247&lt;($AM$6-$AL$6)/($AN$6-$AL$6),$AL$6+SQRT(AU247*($AN$6-$AL$6)*($AM$6-$AL$6)),$AN$6-SQRT((1-AU247)*($AN$6-$AL$6)*($AN$6-$AM$6))),$AM$6)</f>
        <v>3.62625760025793</v>
      </c>
      <c r="AM247" s="0" t="n">
        <f aca="false">IFERROR(IF(AV247&lt;($AM$7-$AL$7)/($AN$7-$AL$7),$AL$7+SQRT(AV247*($AN$7-$AL$7)*($AM$7-$AL$7)),$AN$7-SQRT((1-AV247)*($AN$7-$AL$7)*($AN$7-$AM$7))),$AM$7)</f>
        <v>0.957625465407975</v>
      </c>
      <c r="AN247" s="0" t="n">
        <f aca="false">IFERROR(IF(AW247&lt;($AM$8-$AL$8)/($AN$8-$AL$8),$AL$8+SQRT(AW247*($AN$8-$AL$8)*($AM$8-$AL$8)),$AN$8-SQRT((1-AW247)*($AN$8-$AL$8)*($AN$8-$AM$8))),$AM$8)</f>
        <v>0.921916891227435</v>
      </c>
      <c r="AO247" s="0" t="n">
        <f aca="false">IFERROR(IF(AX247&lt;($AM$9-$AL$9)/($AN$9-$AL$9),$AL$9+SQRT(AX247*($AN$9-$AL$9)*($AM$9-$AL$9)),$AN$9-SQRT((1-AX247)*($AN$9-$AL$9)*($AN$9-$AM$9))),$AM$9)</f>
        <v>1.19204185010301</v>
      </c>
      <c r="AP247" s="0" t="n">
        <f aca="false">IFERROR(IF(AY247&lt;($AM$10-$AL$10)/($AN$10-$AL$10),$AL$10+SQRT(AY247*($AN$10-$AL$10)*($AM$10-$AL$10)),$AN$10-SQRT((1-AY247)*($AN$10-$AL$10)*($AN$10-$AM$10))),$AM$10)</f>
        <v>0.636469076648948</v>
      </c>
      <c r="AQ247" s="0" t="n">
        <f aca="false">IFERROR(IF(AZ247&lt;($AM$11-$AL$11)/($AN$11-$AL$11),$AL$11+SQRT(AZ247*($AN$11-$AL$11)*($AM$11-$AL$11)),$AN$11-SQRT((1-AZ247)*($AN$11-$AL$11)*($AN$11-$AM$11))),$AM$11)</f>
        <v>0.906914146862231</v>
      </c>
      <c r="AR247" s="0" t="n">
        <f aca="false">SUMPRODUCT((B24:B31&lt;=$B$6)*(C24:C31*AM247+D24:D31*AO247*$B$8*AQ247)/(1+AL247/100)^B24:B31)+C32*AM247*AP247/(1+AL247/100)^$B$6</f>
        <v>8206558.75383499</v>
      </c>
      <c r="AS247" s="0" t="n">
        <f aca="false">SUMPRODUCT((K24:K26&lt;=$B$6)*(L24:L26*AN247+M24:M26*AO247*$B$8*AQ247)/(1+AL247/100)^K24:K26)+L27*AN247*AP247/(1+AL247/100)^$B$6</f>
        <v>7733869.13747611</v>
      </c>
      <c r="AT247" s="0" t="n">
        <f aca="false">AS247-AR247</f>
        <v>-472689.616358884</v>
      </c>
      <c r="AU247" s="0" t="n">
        <f aca="true">RAND()</f>
        <v>0.430893111009129</v>
      </c>
      <c r="AV247" s="0" t="n">
        <f aca="true">RAND()</f>
        <v>0.276064303834229</v>
      </c>
      <c r="AW247" s="0" t="n">
        <f aca="true">RAND()</f>
        <v>0.165152537406245</v>
      </c>
      <c r="AX247" s="0" t="n">
        <f aca="true">RAND()</f>
        <v>0.564802418676685</v>
      </c>
      <c r="AY247" s="0" t="n">
        <f aca="true">RAND()</f>
        <v>0.0744952355256655</v>
      </c>
      <c r="AZ247" s="0" t="n">
        <f aca="true">RAND()</f>
        <v>0.964632750798424</v>
      </c>
    </row>
    <row r="248" customFormat="false" ht="15" hidden="false" customHeight="false" outlineLevel="0" collapsed="false">
      <c r="AK248" s="0" t="n">
        <v>235</v>
      </c>
      <c r="AL248" s="0" t="n">
        <f aca="false">IFERROR(IF(AU248&lt;($AM$6-$AL$6)/($AN$6-$AL$6),$AL$6+SQRT(AU248*($AN$6-$AL$6)*($AM$6-$AL$6)),$AN$6-SQRT((1-AU248)*($AN$6-$AL$6)*($AN$6-$AM$6))),$AM$6)</f>
        <v>5.77357476909689</v>
      </c>
      <c r="AM248" s="0" t="n">
        <f aca="false">IFERROR(IF(AV248&lt;($AM$7-$AL$7)/($AN$7-$AL$7),$AL$7+SQRT(AV248*($AN$7-$AL$7)*($AM$7-$AL$7)),$AN$7-SQRT((1-AV248)*($AN$7-$AL$7)*($AN$7-$AM$7))),$AM$7)</f>
        <v>1.11865511889314</v>
      </c>
      <c r="AN248" s="0" t="n">
        <f aca="false">IFERROR(IF(AW248&lt;($AM$8-$AL$8)/($AN$8-$AL$8),$AL$8+SQRT(AW248*($AN$8-$AL$8)*($AM$8-$AL$8)),$AN$8-SQRT((1-AW248)*($AN$8-$AL$8)*($AN$8-$AM$8))),$AM$8)</f>
        <v>1.01209824515088</v>
      </c>
      <c r="AO248" s="0" t="n">
        <f aca="false">IFERROR(IF(AX248&lt;($AM$9-$AL$9)/($AN$9-$AL$9),$AL$9+SQRT(AX248*($AN$9-$AL$9)*($AM$9-$AL$9)),$AN$9-SQRT((1-AX248)*($AN$9-$AL$9)*($AN$9-$AM$9))),$AM$9)</f>
        <v>0.871186224629061</v>
      </c>
      <c r="AP248" s="0" t="n">
        <f aca="false">IFERROR(IF(AY248&lt;($AM$10-$AL$10)/($AN$10-$AL$10),$AL$10+SQRT(AY248*($AN$10-$AL$10)*($AM$10-$AL$10)),$AN$10-SQRT((1-AY248)*($AN$10-$AL$10)*($AN$10-$AM$10))),$AM$10)</f>
        <v>0.891429790150403</v>
      </c>
      <c r="AQ248" s="0" t="n">
        <f aca="false">IFERROR(IF(AZ248&lt;($AM$11-$AL$11)/($AN$11-$AL$11),$AL$11+SQRT(AZ248*($AN$11-$AL$11)*($AM$11-$AL$11)),$AN$11-SQRT((1-AZ248)*($AN$11-$AL$11)*($AN$11-$AM$11))),$AM$11)</f>
        <v>0.927312740815156</v>
      </c>
      <c r="AR248" s="0" t="n">
        <f aca="false">SUMPRODUCT((B24:B31&lt;=$B$6)*(C24:C31*AM248+D24:D31*AO248*$B$8*AQ248)/(1+AL248/100)^B24:B31)+C32*AM248*AP248/(1+AL248/100)^$B$6</f>
        <v>8511514.89675698</v>
      </c>
      <c r="AS248" s="0" t="n">
        <f aca="false">SUMPRODUCT((K24:K26&lt;=$B$6)*(L24:L26*AN248+M24:M26*AO248*$B$8*AQ248)/(1+AL248/100)^K24:K26)+L27*AN248*AP248/(1+AL248/100)^$B$6</f>
        <v>8412262.37856817</v>
      </c>
      <c r="AT248" s="0" t="n">
        <f aca="false">AS248-AR248</f>
        <v>-99252.51818881</v>
      </c>
      <c r="AU248" s="0" t="n">
        <f aca="true">RAND()</f>
        <v>0.924794057650213</v>
      </c>
      <c r="AV248" s="0" t="n">
        <f aca="true">RAND()</f>
        <v>0.846653530729106</v>
      </c>
      <c r="AW248" s="0" t="n">
        <f aca="true">RAND()</f>
        <v>0.496913378130766</v>
      </c>
      <c r="AX248" s="0" t="n">
        <f aca="true">RAND()</f>
        <v>0.183705617805834</v>
      </c>
      <c r="AY248" s="0" t="n">
        <f aca="true">RAND()</f>
        <v>0.612869122468754</v>
      </c>
      <c r="AZ248" s="0" t="n">
        <f aca="true">RAND()</f>
        <v>0.978434948376307</v>
      </c>
    </row>
    <row r="249" customFormat="false" ht="15" hidden="false" customHeight="false" outlineLevel="0" collapsed="false">
      <c r="AK249" s="0" t="n">
        <v>236</v>
      </c>
      <c r="AL249" s="0" t="n">
        <f aca="false">IFERROR(IF(AU249&lt;($AM$6-$AL$6)/($AN$6-$AL$6),$AL$6+SQRT(AU249*($AN$6-$AL$6)*($AM$6-$AL$6)),$AN$6-SQRT((1-AU249)*($AN$6-$AL$6)*($AN$6-$AM$6))),$AM$6)</f>
        <v>2.8027144288364</v>
      </c>
      <c r="AM249" s="0" t="n">
        <f aca="false">IFERROR(IF(AV249&lt;($AM$7-$AL$7)/($AN$7-$AL$7),$AL$7+SQRT(AV249*($AN$7-$AL$7)*($AM$7-$AL$7)),$AN$7-SQRT((1-AV249)*($AN$7-$AL$7)*($AN$7-$AM$7))),$AM$7)</f>
        <v>0.85484886369977</v>
      </c>
      <c r="AN249" s="0" t="n">
        <f aca="false">IFERROR(IF(AW249&lt;($AM$8-$AL$8)/($AN$8-$AL$8),$AL$8+SQRT(AW249*($AN$8-$AL$8)*($AM$8-$AL$8)),$AN$8-SQRT((1-AW249)*($AN$8-$AL$8)*($AN$8-$AM$8))),$AM$8)</f>
        <v>0.992631602198693</v>
      </c>
      <c r="AO249" s="0" t="n">
        <f aca="false">IFERROR(IF(AX249&lt;($AM$9-$AL$9)/($AN$9-$AL$9),$AL$9+SQRT(AX249*($AN$9-$AL$9)*($AM$9-$AL$9)),$AN$9-SQRT((1-AX249)*($AN$9-$AL$9)*($AN$9-$AM$9))),$AM$9)</f>
        <v>1.10749446760587</v>
      </c>
      <c r="AP249" s="0" t="n">
        <f aca="false">IFERROR(IF(AY249&lt;($AM$10-$AL$10)/($AN$10-$AL$10),$AL$10+SQRT(AY249*($AN$10-$AL$10)*($AM$10-$AL$10)),$AN$10-SQRT((1-AY249)*($AN$10-$AL$10)*($AN$10-$AM$10))),$AM$10)</f>
        <v>0.832583386430501</v>
      </c>
      <c r="AQ249" s="0" t="n">
        <f aca="false">IFERROR(IF(AZ249&lt;($AM$11-$AL$11)/($AN$11-$AL$11),$AL$11+SQRT(AZ249*($AN$11-$AL$11)*($AM$11-$AL$11)),$AN$11-SQRT((1-AZ249)*($AN$11-$AL$11)*($AN$11-$AM$11))),$AM$11)</f>
        <v>0.673788376428913</v>
      </c>
      <c r="AR249" s="0" t="n">
        <f aca="false">SUMPRODUCT((B24:B31&lt;=$B$6)*(C24:C31*AM249+D24:D31*AO249*$B$8*AQ249)/(1+AL249/100)^B24:B31)+C32*AM249*AP249/(1+AL249/100)^$B$6</f>
        <v>7604377.11377827</v>
      </c>
      <c r="AS249" s="0" t="n">
        <f aca="false">SUMPRODUCT((K24:K26&lt;=$B$6)*(L24:L26*AN249+M24:M26*AO249*$B$8*AQ249)/(1+AL249/100)^K24:K26)+L27*AN249*AP249/(1+AL249/100)^$B$6</f>
        <v>8063014.15290829</v>
      </c>
      <c r="AT249" s="0" t="n">
        <f aca="false">AS249-AR249</f>
        <v>458637.039130024</v>
      </c>
      <c r="AU249" s="0" t="n">
        <f aca="true">RAND()</f>
        <v>0.128870090852431</v>
      </c>
      <c r="AV249" s="0" t="n">
        <f aca="true">RAND()</f>
        <v>0.0334266427683999</v>
      </c>
      <c r="AW249" s="0" t="n">
        <f aca="true">RAND()</f>
        <v>0.412299268507062</v>
      </c>
      <c r="AX249" s="0" t="n">
        <f aca="true">RAND()</f>
        <v>0.46895591643058</v>
      </c>
      <c r="AY249" s="0" t="n">
        <f aca="true">RAND()</f>
        <v>0.442446835718319</v>
      </c>
      <c r="AZ249" s="0" t="n">
        <f aca="true">RAND()</f>
        <v>0.565657047539245</v>
      </c>
    </row>
    <row r="250" customFormat="false" ht="15" hidden="false" customHeight="false" outlineLevel="0" collapsed="false">
      <c r="AK250" s="0" t="n">
        <v>237</v>
      </c>
      <c r="AL250" s="0" t="n">
        <f aca="false">IFERROR(IF(AU250&lt;($AM$6-$AL$6)/($AN$6-$AL$6),$AL$6+SQRT(AU250*($AN$6-$AL$6)*($AM$6-$AL$6)),$AN$6-SQRT((1-AU250)*($AN$6-$AL$6)*($AN$6-$AM$6))),$AM$6)</f>
        <v>4.92701098312062</v>
      </c>
      <c r="AM250" s="0" t="n">
        <f aca="false">IFERROR(IF(AV250&lt;($AM$7-$AL$7)/($AN$7-$AL$7),$AL$7+SQRT(AV250*($AN$7-$AL$7)*($AM$7-$AL$7)),$AN$7-SQRT((1-AV250)*($AN$7-$AL$7)*($AN$7-$AM$7))),$AM$7)</f>
        <v>1.12919583357926</v>
      </c>
      <c r="AN250" s="0" t="n">
        <f aca="false">IFERROR(IF(AW250&lt;($AM$8-$AL$8)/($AN$8-$AL$8),$AL$8+SQRT(AW250*($AN$8-$AL$8)*($AM$8-$AL$8)),$AN$8-SQRT((1-AW250)*($AN$8-$AL$8)*($AN$8-$AM$8))),$AM$8)</f>
        <v>0.982360960288479</v>
      </c>
      <c r="AO250" s="0" t="n">
        <f aca="false">IFERROR(IF(AX250&lt;($AM$9-$AL$9)/($AN$9-$AL$9),$AL$9+SQRT(AX250*($AN$9-$AL$9)*($AM$9-$AL$9)),$AN$9-SQRT((1-AX250)*($AN$9-$AL$9)*($AN$9-$AM$9))),$AM$9)</f>
        <v>1.13095794502027</v>
      </c>
      <c r="AP250" s="0" t="n">
        <f aca="false">IFERROR(IF(AY250&lt;($AM$10-$AL$10)/($AN$10-$AL$10),$AL$10+SQRT(AY250*($AN$10-$AL$10)*($AM$10-$AL$10)),$AN$10-SQRT((1-AY250)*($AN$10-$AL$10)*($AN$10-$AM$10))),$AM$10)</f>
        <v>0.976218915945041</v>
      </c>
      <c r="AQ250" s="0" t="n">
        <f aca="false">IFERROR(IF(AZ250&lt;($AM$11-$AL$11)/($AN$11-$AL$11),$AL$11+SQRT(AZ250*($AN$11-$AL$11)*($AM$11-$AL$11)),$AN$11-SQRT((1-AZ250)*($AN$11-$AL$11)*($AN$11-$AM$11))),$AM$11)</f>
        <v>0.700900173865841</v>
      </c>
      <c r="AR250" s="0" t="n">
        <f aca="false">SUMPRODUCT((B24:B31&lt;=$B$6)*(C24:C31*AM250+D24:D31*AO250*$B$8*AQ250)/(1+AL250/100)^B24:B31)+C32*AM250*AP250/(1+AL250/100)^$B$6</f>
        <v>8902286.19805832</v>
      </c>
      <c r="AS250" s="0" t="n">
        <f aca="false">SUMPRODUCT((K24:K26&lt;=$B$6)*(L24:L26*AN250+M24:M26*AO250*$B$8*AQ250)/(1+AL250/100)^K24:K26)+L27*AN250*AP250/(1+AL250/100)^$B$6</f>
        <v>8080868.81523232</v>
      </c>
      <c r="AT250" s="0" t="n">
        <f aca="false">AS250-AR250</f>
        <v>-821417.382826001</v>
      </c>
      <c r="AU250" s="0" t="n">
        <f aca="true">RAND()</f>
        <v>0.785135826794872</v>
      </c>
      <c r="AV250" s="0" t="n">
        <f aca="true">RAND()</f>
        <v>0.870278696670129</v>
      </c>
      <c r="AW250" s="0" t="n">
        <f aca="true">RAND()</f>
        <v>0.369505775970402</v>
      </c>
      <c r="AX250" s="0" t="n">
        <f aca="true">RAND()</f>
        <v>0.496510604451076</v>
      </c>
      <c r="AY250" s="0" t="n">
        <f aca="true">RAND()</f>
        <v>0.90713782361548</v>
      </c>
      <c r="AZ250" s="0" t="n">
        <f aca="true">RAND()</f>
        <v>0.634854261251086</v>
      </c>
    </row>
    <row r="251" customFormat="false" ht="15" hidden="false" customHeight="false" outlineLevel="0" collapsed="false">
      <c r="AK251" s="0" t="n">
        <v>238</v>
      </c>
      <c r="AL251" s="0" t="n">
        <f aca="false">IFERROR(IF(AU251&lt;($AM$6-$AL$6)/($AN$6-$AL$6),$AL$6+SQRT(AU251*($AN$6-$AL$6)*($AM$6-$AL$6)),$AN$6-SQRT((1-AU251)*($AN$6-$AL$6)*($AN$6-$AM$6))),$AM$6)</f>
        <v>4.65733152281922</v>
      </c>
      <c r="AM251" s="0" t="n">
        <f aca="false">IFERROR(IF(AV251&lt;($AM$7-$AL$7)/($AN$7-$AL$7),$AL$7+SQRT(AV251*($AN$7-$AL$7)*($AM$7-$AL$7)),$AN$7-SQRT((1-AV251)*($AN$7-$AL$7)*($AN$7-$AM$7))),$AM$7)</f>
        <v>1.12639361458066</v>
      </c>
      <c r="AN251" s="0" t="n">
        <f aca="false">IFERROR(IF(AW251&lt;($AM$8-$AL$8)/($AN$8-$AL$8),$AL$8+SQRT(AW251*($AN$8-$AL$8)*($AM$8-$AL$8)),$AN$8-SQRT((1-AW251)*($AN$8-$AL$8)*($AN$8-$AM$8))),$AM$8)</f>
        <v>1.03880004776311</v>
      </c>
      <c r="AO251" s="0" t="n">
        <f aca="false">IFERROR(IF(AX251&lt;($AM$9-$AL$9)/($AN$9-$AL$9),$AL$9+SQRT(AX251*($AN$9-$AL$9)*($AM$9-$AL$9)),$AN$9-SQRT((1-AX251)*($AN$9-$AL$9)*($AN$9-$AM$9))),$AM$9)</f>
        <v>1.60200085032791</v>
      </c>
      <c r="AP251" s="0" t="n">
        <f aca="false">IFERROR(IF(AY251&lt;($AM$10-$AL$10)/($AN$10-$AL$10),$AL$10+SQRT(AY251*($AN$10-$AL$10)*($AM$10-$AL$10)),$AN$10-SQRT((1-AY251)*($AN$10-$AL$10)*($AN$10-$AM$10))),$AM$10)</f>
        <v>0.939567728730749</v>
      </c>
      <c r="AQ251" s="0" t="n">
        <f aca="false">IFERROR(IF(AZ251&lt;($AM$11-$AL$11)/($AN$11-$AL$11),$AL$11+SQRT(AZ251*($AN$11-$AL$11)*($AM$11-$AL$11)),$AN$11-SQRT((1-AZ251)*($AN$11-$AL$11)*($AN$11-$AM$11))),$AM$11)</f>
        <v>0.595436891874423</v>
      </c>
      <c r="AR251" s="0" t="n">
        <f aca="false">SUMPRODUCT((B24:B31&lt;=$B$6)*(C24:C31*AM251+D24:D31*AO251*$B$8*AQ251)/(1+AL251/100)^B24:B31)+C32*AM251*AP251/(1+AL251/100)^$B$6</f>
        <v>9036027.01325057</v>
      </c>
      <c r="AS251" s="0" t="n">
        <f aca="false">SUMPRODUCT((K24:K26&lt;=$B$6)*(L24:L26*AN251+M24:M26*AO251*$B$8*AQ251)/(1+AL251/100)^K24:K26)+L27*AN251*AP251/(1+AL251/100)^$B$6</f>
        <v>8553493.05996154</v>
      </c>
      <c r="AT251" s="0" t="n">
        <f aca="false">AS251-AR251</f>
        <v>-482533.953289036</v>
      </c>
      <c r="AU251" s="0" t="n">
        <f aca="true">RAND()</f>
        <v>0.725595220301175</v>
      </c>
      <c r="AV251" s="0" t="n">
        <f aca="true">RAND()</f>
        <v>0.864190768742811</v>
      </c>
      <c r="AW251" s="0" t="n">
        <f aca="true">RAND()</f>
        <v>0.603507379334519</v>
      </c>
      <c r="AX251" s="0" t="n">
        <f aca="true">RAND()</f>
        <v>0.89439778457353</v>
      </c>
      <c r="AY251" s="0" t="n">
        <f aca="true">RAND()</f>
        <v>0.772879152566038</v>
      </c>
      <c r="AZ251" s="0" t="n">
        <f aca="true">RAND()</f>
        <v>0.356256967675182</v>
      </c>
    </row>
    <row r="252" customFormat="false" ht="15" hidden="false" customHeight="false" outlineLevel="0" collapsed="false">
      <c r="AK252" s="0" t="n">
        <v>239</v>
      </c>
      <c r="AL252" s="0" t="n">
        <f aca="false">IFERROR(IF(AU252&lt;($AM$6-$AL$6)/($AN$6-$AL$6),$AL$6+SQRT(AU252*($AN$6-$AL$6)*($AM$6-$AL$6)),$AN$6-SQRT((1-AU252)*($AN$6-$AL$6)*($AN$6-$AM$6))),$AM$6)</f>
        <v>5.08526824314378</v>
      </c>
      <c r="AM252" s="0" t="n">
        <f aca="false">IFERROR(IF(AV252&lt;($AM$7-$AL$7)/($AN$7-$AL$7),$AL$7+SQRT(AV252*($AN$7-$AL$7)*($AM$7-$AL$7)),$AN$7-SQRT((1-AV252)*($AN$7-$AL$7)*($AN$7-$AM$7))),$AM$7)</f>
        <v>0.982837519143703</v>
      </c>
      <c r="AN252" s="0" t="n">
        <f aca="false">IFERROR(IF(AW252&lt;($AM$8-$AL$8)/($AN$8-$AL$8),$AL$8+SQRT(AW252*($AN$8-$AL$8)*($AM$8-$AL$8)),$AN$8-SQRT((1-AW252)*($AN$8-$AL$8)*($AN$8-$AM$8))),$AM$8)</f>
        <v>1.0001572458076</v>
      </c>
      <c r="AO252" s="0" t="n">
        <f aca="false">IFERROR(IF(AX252&lt;($AM$9-$AL$9)/($AN$9-$AL$9),$AL$9+SQRT(AX252*($AN$9-$AL$9)*($AM$9-$AL$9)),$AN$9-SQRT((1-AX252)*($AN$9-$AL$9)*($AN$9-$AM$9))),$AM$9)</f>
        <v>1.13231270215608</v>
      </c>
      <c r="AP252" s="0" t="n">
        <f aca="false">IFERROR(IF(AY252&lt;($AM$10-$AL$10)/($AN$10-$AL$10),$AL$10+SQRT(AY252*($AN$10-$AL$10)*($AM$10-$AL$10)),$AN$10-SQRT((1-AY252)*($AN$10-$AL$10)*($AN$10-$AM$10))),$AM$10)</f>
        <v>0.952466432590524</v>
      </c>
      <c r="AQ252" s="0" t="n">
        <f aca="false">IFERROR(IF(AZ252&lt;($AM$11-$AL$11)/($AN$11-$AL$11),$AL$11+SQRT(AZ252*($AN$11-$AL$11)*($AM$11-$AL$11)),$AN$11-SQRT((1-AZ252)*($AN$11-$AL$11)*($AN$11-$AM$11))),$AM$11)</f>
        <v>0.675521559959505</v>
      </c>
      <c r="AR252" s="0" t="n">
        <f aca="false">SUMPRODUCT((B24:B31&lt;=$B$6)*(C24:C31*AM252+D24:D31*AO252*$B$8*AQ252)/(1+AL252/100)^B24:B31)+C32*AM252*AP252/(1+AL252/100)^$B$6</f>
        <v>7712014.18520185</v>
      </c>
      <c r="AS252" s="0" t="n">
        <f aca="false">SUMPRODUCT((K24:K26&lt;=$B$6)*(L24:L26*AN252+M24:M26*AO252*$B$8*AQ252)/(1+AL252/100)^K24:K26)+L27*AN252*AP252/(1+AL252/100)^$B$6</f>
        <v>8246656.80338436</v>
      </c>
      <c r="AT252" s="0" t="n">
        <f aca="false">AS252-AR252</f>
        <v>534642.618182512</v>
      </c>
      <c r="AU252" s="0" t="n">
        <f aca="true">RAND()</f>
        <v>0.816690114964314</v>
      </c>
      <c r="AV252" s="0" t="n">
        <f aca="true">RAND()</f>
        <v>0.371439537851375</v>
      </c>
      <c r="AW252" s="0" t="n">
        <f aca="true">RAND()</f>
        <v>0.445143094911599</v>
      </c>
      <c r="AX252" s="0" t="n">
        <f aca="true">RAND()</f>
        <v>0.498079168773549</v>
      </c>
      <c r="AY252" s="0" t="n">
        <f aca="true">RAND()</f>
        <v>0.81890349048478</v>
      </c>
      <c r="AZ252" s="0" t="n">
        <f aca="true">RAND()</f>
        <v>0.570260171219947</v>
      </c>
    </row>
    <row r="253" customFormat="false" ht="15" hidden="false" customHeight="false" outlineLevel="0" collapsed="false">
      <c r="AK253" s="0" t="n">
        <v>240</v>
      </c>
      <c r="AL253" s="0" t="n">
        <f aca="false">IFERROR(IF(AU253&lt;($AM$6-$AL$6)/($AN$6-$AL$6),$AL$6+SQRT(AU253*($AN$6-$AL$6)*($AM$6-$AL$6)),$AN$6-SQRT((1-AU253)*($AN$6-$AL$6)*($AN$6-$AM$6))),$AM$6)</f>
        <v>4.99239926426482</v>
      </c>
      <c r="AM253" s="0" t="n">
        <f aca="false">IFERROR(IF(AV253&lt;($AM$7-$AL$7)/($AN$7-$AL$7),$AL$7+SQRT(AV253*($AN$7-$AL$7)*($AM$7-$AL$7)),$AN$7-SQRT((1-AV253)*($AN$7-$AL$7)*($AN$7-$AM$7))),$AM$7)</f>
        <v>1.11810021235064</v>
      </c>
      <c r="AN253" s="0" t="n">
        <f aca="false">IFERROR(IF(AW253&lt;($AM$8-$AL$8)/($AN$8-$AL$8),$AL$8+SQRT(AW253*($AN$8-$AL$8)*($AM$8-$AL$8)),$AN$8-SQRT((1-AW253)*($AN$8-$AL$8)*($AN$8-$AM$8))),$AM$8)</f>
        <v>1.02133493682787</v>
      </c>
      <c r="AO253" s="0" t="n">
        <f aca="false">IFERROR(IF(AX253&lt;($AM$9-$AL$9)/($AN$9-$AL$9),$AL$9+SQRT(AX253*($AN$9-$AL$9)*($AM$9-$AL$9)),$AN$9-SQRT((1-AX253)*($AN$9-$AL$9)*($AN$9-$AM$9))),$AM$9)</f>
        <v>0.781176408794507</v>
      </c>
      <c r="AP253" s="0" t="n">
        <f aca="false">IFERROR(IF(AY253&lt;($AM$10-$AL$10)/($AN$10-$AL$10),$AL$10+SQRT(AY253*($AN$10-$AL$10)*($AM$10-$AL$10)),$AN$10-SQRT((1-AY253)*($AN$10-$AL$10)*($AN$10-$AM$10))),$AM$10)</f>
        <v>0.950975596937294</v>
      </c>
      <c r="AQ253" s="0" t="n">
        <f aca="false">IFERROR(IF(AZ253&lt;($AM$11-$AL$11)/($AN$11-$AL$11),$AL$11+SQRT(AZ253*($AN$11-$AL$11)*($AM$11-$AL$11)),$AN$11-SQRT((1-AZ253)*($AN$11-$AL$11)*($AN$11-$AM$11))),$AM$11)</f>
        <v>0.680079715870039</v>
      </c>
      <c r="AR253" s="0" t="n">
        <f aca="false">SUMPRODUCT((B24:B31&lt;=$B$6)*(C24:C31*AM253+D24:D31*AO253*$B$8*AQ253)/(1+AL253/100)^B24:B31)+C32*AM253*AP253/(1+AL253/100)^$B$6</f>
        <v>8730559.47767289</v>
      </c>
      <c r="AS253" s="0" t="n">
        <f aca="false">SUMPRODUCT((K24:K26&lt;=$B$6)*(L24:L26*AN253+M24:M26*AO253*$B$8*AQ253)/(1+AL253/100)^K24:K26)+L27*AN253*AP253/(1+AL253/100)^$B$6</f>
        <v>8397088.02247666</v>
      </c>
      <c r="AT253" s="0" t="n">
        <f aca="false">AS253-AR253</f>
        <v>-333471.455196222</v>
      </c>
      <c r="AU253" s="0" t="n">
        <f aca="true">RAND()</f>
        <v>0.798476964293779</v>
      </c>
      <c r="AV253" s="0" t="n">
        <f aca="true">RAND()</f>
        <v>0.845355075716025</v>
      </c>
      <c r="AW253" s="0" t="n">
        <f aca="true">RAND()</f>
        <v>0.535220345639874</v>
      </c>
      <c r="AX253" s="0" t="n">
        <f aca="true">RAND()</f>
        <v>0.105413563816768</v>
      </c>
      <c r="AY253" s="0" t="n">
        <f aca="true">RAND()</f>
        <v>0.813515956131795</v>
      </c>
      <c r="AZ253" s="0" t="n">
        <f aca="true">RAND()</f>
        <v>0.582249027764102</v>
      </c>
    </row>
    <row r="254" customFormat="false" ht="15" hidden="false" customHeight="false" outlineLevel="0" collapsed="false">
      <c r="AK254" s="0" t="n">
        <v>241</v>
      </c>
      <c r="AL254" s="0" t="n">
        <f aca="false">IFERROR(IF(AU254&lt;($AM$6-$AL$6)/($AN$6-$AL$6),$AL$6+SQRT(AU254*($AN$6-$AL$6)*($AM$6-$AL$6)),$AN$6-SQRT((1-AU254)*($AN$6-$AL$6)*($AN$6-$AM$6))),$AM$6)</f>
        <v>4.51984540192036</v>
      </c>
      <c r="AM254" s="0" t="n">
        <f aca="false">IFERROR(IF(AV254&lt;($AM$7-$AL$7)/($AN$7-$AL$7),$AL$7+SQRT(AV254*($AN$7-$AL$7)*($AM$7-$AL$7)),$AN$7-SQRT((1-AV254)*($AN$7-$AL$7)*($AN$7-$AM$7))),$AM$7)</f>
        <v>1.01512745545055</v>
      </c>
      <c r="AN254" s="0" t="n">
        <f aca="false">IFERROR(IF(AW254&lt;($AM$8-$AL$8)/($AN$8-$AL$8),$AL$8+SQRT(AW254*($AN$8-$AL$8)*($AM$8-$AL$8)),$AN$8-SQRT((1-AW254)*($AN$8-$AL$8)*($AN$8-$AM$8))),$AM$8)</f>
        <v>1.08958657831127</v>
      </c>
      <c r="AO254" s="0" t="n">
        <f aca="false">IFERROR(IF(AX254&lt;($AM$9-$AL$9)/($AN$9-$AL$9),$AL$9+SQRT(AX254*($AN$9-$AL$9)*($AM$9-$AL$9)),$AN$9-SQRT((1-AX254)*($AN$9-$AL$9)*($AN$9-$AM$9))),$AM$9)</f>
        <v>1.12906682684266</v>
      </c>
      <c r="AP254" s="0" t="n">
        <f aca="false">IFERROR(IF(AY254&lt;($AM$10-$AL$10)/($AN$10-$AL$10),$AL$10+SQRT(AY254*($AN$10-$AL$10)*($AM$10-$AL$10)),$AN$10-SQRT((1-AY254)*($AN$10-$AL$10)*($AN$10-$AM$10))),$AM$10)</f>
        <v>0.817587334382428</v>
      </c>
      <c r="AQ254" s="0" t="n">
        <f aca="false">IFERROR(IF(AZ254&lt;($AM$11-$AL$11)/($AN$11-$AL$11),$AL$11+SQRT(AZ254*($AN$11-$AL$11)*($AM$11-$AL$11)),$AN$11-SQRT((1-AZ254)*($AN$11-$AL$11)*($AN$11-$AM$11))),$AM$11)</f>
        <v>0.864061620429662</v>
      </c>
      <c r="AR254" s="0" t="n">
        <f aca="false">SUMPRODUCT((B24:B31&lt;=$B$6)*(C24:C31*AM254+D24:D31*AO254*$B$8*AQ254)/(1+AL254/100)^B24:B31)+C32*AM254*AP254/(1+AL254/100)^$B$6</f>
        <v>8236518.13806551</v>
      </c>
      <c r="AS254" s="0" t="n">
        <f aca="false">SUMPRODUCT((K24:K26&lt;=$B$6)*(L24:L26*AN254+M24:M26*AO254*$B$8*AQ254)/(1+AL254/100)^K24:K26)+L27*AN254*AP254/(1+AL254/100)^$B$6</f>
        <v>9032723.72306755</v>
      </c>
      <c r="AT254" s="0" t="n">
        <f aca="false">AS254-AR254</f>
        <v>796205.585002041</v>
      </c>
      <c r="AU254" s="0" t="n">
        <f aca="true">RAND()</f>
        <v>0.692441658481222</v>
      </c>
      <c r="AV254" s="0" t="n">
        <f aca="true">RAND()</f>
        <v>0.509643447261027</v>
      </c>
      <c r="AW254" s="0" t="n">
        <f aca="true">RAND()</f>
        <v>0.771266970152135</v>
      </c>
      <c r="AX254" s="0" t="n">
        <f aca="true">RAND()</f>
        <v>0.494316938596061</v>
      </c>
      <c r="AY254" s="0" t="n">
        <f aca="true">RAND()</f>
        <v>0.403446859840543</v>
      </c>
      <c r="AZ254" s="0" t="n">
        <f aca="true">RAND()</f>
        <v>0.924574518203227</v>
      </c>
    </row>
    <row r="255" customFormat="false" ht="15" hidden="false" customHeight="false" outlineLevel="0" collapsed="false">
      <c r="AK255" s="0" t="n">
        <v>242</v>
      </c>
      <c r="AL255" s="0" t="n">
        <f aca="false">IFERROR(IF(AU255&lt;($AM$6-$AL$6)/($AN$6-$AL$6),$AL$6+SQRT(AU255*($AN$6-$AL$6)*($AM$6-$AL$6)),$AN$6-SQRT((1-AU255)*($AN$6-$AL$6)*($AN$6-$AM$6))),$AM$6)</f>
        <v>3.11626223066632</v>
      </c>
      <c r="AM255" s="0" t="n">
        <f aca="false">IFERROR(IF(AV255&lt;($AM$7-$AL$7)/($AN$7-$AL$7),$AL$7+SQRT(AV255*($AN$7-$AL$7)*($AM$7-$AL$7)),$AN$7-SQRT((1-AV255)*($AN$7-$AL$7)*($AN$7-$AM$7))),$AM$7)</f>
        <v>0.965026573372696</v>
      </c>
      <c r="AN255" s="0" t="n">
        <f aca="false">IFERROR(IF(AW255&lt;($AM$8-$AL$8)/($AN$8-$AL$8),$AL$8+SQRT(AW255*($AN$8-$AL$8)*($AM$8-$AL$8)),$AN$8-SQRT((1-AW255)*($AN$8-$AL$8)*($AN$8-$AM$8))),$AM$8)</f>
        <v>0.984065120542521</v>
      </c>
      <c r="AO255" s="0" t="n">
        <f aca="false">IFERROR(IF(AX255&lt;($AM$9-$AL$9)/($AN$9-$AL$9),$AL$9+SQRT(AX255*($AN$9-$AL$9)*($AM$9-$AL$9)),$AN$9-SQRT((1-AX255)*($AN$9-$AL$9)*($AN$9-$AM$9))),$AM$9)</f>
        <v>1.40709874358608</v>
      </c>
      <c r="AP255" s="0" t="n">
        <f aca="false">IFERROR(IF(AY255&lt;($AM$10-$AL$10)/($AN$10-$AL$10),$AL$10+SQRT(AY255*($AN$10-$AL$10)*($AM$10-$AL$10)),$AN$10-SQRT((1-AY255)*($AN$10-$AL$10)*($AN$10-$AM$10))),$AM$10)</f>
        <v>0.877686557687505</v>
      </c>
      <c r="AQ255" s="0" t="n">
        <f aca="false">IFERROR(IF(AZ255&lt;($AM$11-$AL$11)/($AN$11-$AL$11),$AL$11+SQRT(AZ255*($AN$11-$AL$11)*($AM$11-$AL$11)),$AN$11-SQRT((1-AZ255)*($AN$11-$AL$11)*($AN$11-$AM$11))),$AM$11)</f>
        <v>0.505413197601122</v>
      </c>
      <c r="AR255" s="0" t="n">
        <f aca="false">SUMPRODUCT((B24:B31&lt;=$B$6)*(C24:C31*AM255+D24:D31*AO255*$B$8*AQ255)/(1+AL255/100)^B24:B31)+C32*AM255*AP255/(1+AL255/100)^$B$6</f>
        <v>8377901.65301431</v>
      </c>
      <c r="AS255" s="0" t="n">
        <f aca="false">SUMPRODUCT((K24:K26&lt;=$B$6)*(L24:L26*AN255+M24:M26*AO255*$B$8*AQ255)/(1+AL255/100)^K24:K26)+L27*AN255*AP255/(1+AL255/100)^$B$6</f>
        <v>7986466.52560076</v>
      </c>
      <c r="AT255" s="0" t="n">
        <f aca="false">AS255-AR255</f>
        <v>-391435.127413549</v>
      </c>
      <c r="AU255" s="0" t="n">
        <f aca="true">RAND()</f>
        <v>0.245829046952552</v>
      </c>
      <c r="AV255" s="0" t="n">
        <f aca="true">RAND()</f>
        <v>0.302597443545931</v>
      </c>
      <c r="AW255" s="0" t="n">
        <f aca="true">RAND()</f>
        <v>0.376444095559251</v>
      </c>
      <c r="AX255" s="0" t="n">
        <f aca="true">RAND()</f>
        <v>0.765645400095195</v>
      </c>
      <c r="AY255" s="0" t="n">
        <f aca="true">RAND()</f>
        <v>0.570588543431347</v>
      </c>
      <c r="AZ255" s="0" t="n">
        <f aca="true">RAND()</f>
        <v>0.172222782647826</v>
      </c>
    </row>
    <row r="256" customFormat="false" ht="15" hidden="false" customHeight="false" outlineLevel="0" collapsed="false">
      <c r="AK256" s="0" t="n">
        <v>243</v>
      </c>
      <c r="AL256" s="0" t="n">
        <f aca="false">IFERROR(IF(AU256&lt;($AM$6-$AL$6)/($AN$6-$AL$6),$AL$6+SQRT(AU256*($AN$6-$AL$6)*($AM$6-$AL$6)),$AN$6-SQRT((1-AU256)*($AN$6-$AL$6)*($AN$6-$AM$6))),$AM$6)</f>
        <v>2.80655902805549</v>
      </c>
      <c r="AM256" s="0" t="n">
        <f aca="false">IFERROR(IF(AV256&lt;($AM$7-$AL$7)/($AN$7-$AL$7),$AL$7+SQRT(AV256*($AN$7-$AL$7)*($AM$7-$AL$7)),$AN$7-SQRT((1-AV256)*($AN$7-$AL$7)*($AN$7-$AM$7))),$AM$7)</f>
        <v>0.961758442395829</v>
      </c>
      <c r="AN256" s="0" t="n">
        <f aca="false">IFERROR(IF(AW256&lt;($AM$8-$AL$8)/($AN$8-$AL$8),$AL$8+SQRT(AW256*($AN$8-$AL$8)*($AM$8-$AL$8)),$AN$8-SQRT((1-AW256)*($AN$8-$AL$8)*($AN$8-$AM$8))),$AM$8)</f>
        <v>1.02000743212763</v>
      </c>
      <c r="AO256" s="0" t="n">
        <f aca="false">IFERROR(IF(AX256&lt;($AM$9-$AL$9)/($AN$9-$AL$9),$AL$9+SQRT(AX256*($AN$9-$AL$9)*($AM$9-$AL$9)),$AN$9-SQRT((1-AX256)*($AN$9-$AL$9)*($AN$9-$AM$9))),$AM$9)</f>
        <v>0.568046296822633</v>
      </c>
      <c r="AP256" s="0" t="n">
        <f aca="false">IFERROR(IF(AY256&lt;($AM$10-$AL$10)/($AN$10-$AL$10),$AL$10+SQRT(AY256*($AN$10-$AL$10)*($AM$10-$AL$10)),$AN$10-SQRT((1-AY256)*($AN$10-$AL$10)*($AN$10-$AM$10))),$AM$10)</f>
        <v>0.729642487914314</v>
      </c>
      <c r="AQ256" s="0" t="n">
        <f aca="false">IFERROR(IF(AZ256&lt;($AM$11-$AL$11)/($AN$11-$AL$11),$AL$11+SQRT(AZ256*($AN$11-$AL$11)*($AM$11-$AL$11)),$AN$11-SQRT((1-AZ256)*($AN$11-$AL$11)*($AN$11-$AM$11))),$AM$11)</f>
        <v>0.554042380759822</v>
      </c>
      <c r="AR256" s="0" t="n">
        <f aca="false">SUMPRODUCT((B24:B31&lt;=$B$6)*(C24:C31*AM256+D24:D31*AO256*$B$8*AQ256)/(1+AL256/100)^B24:B31)+C32*AM256*AP256/(1+AL256/100)^$B$6</f>
        <v>8396647.17710861</v>
      </c>
      <c r="AS256" s="0" t="n">
        <f aca="false">SUMPRODUCT((K24:K26&lt;=$B$6)*(L24:L26*AN256+M24:M26*AO256*$B$8*AQ256)/(1+AL256/100)^K24:K26)+L27*AN256*AP256/(1+AL256/100)^$B$6</f>
        <v>8326728.55048052</v>
      </c>
      <c r="AT256" s="0" t="n">
        <f aca="false">AS256-AR256</f>
        <v>-69918.6266280981</v>
      </c>
      <c r="AU256" s="0" t="n">
        <f aca="true">RAND()</f>
        <v>0.130107493147563</v>
      </c>
      <c r="AV256" s="0" t="n">
        <f aca="true">RAND()</f>
        <v>0.290731040959163</v>
      </c>
      <c r="AW256" s="0" t="n">
        <f aca="true">RAND()</f>
        <v>0.529808166430857</v>
      </c>
      <c r="AX256" s="0" t="n">
        <f aca="true">RAND()</f>
        <v>0.00617373134836519</v>
      </c>
      <c r="AY256" s="0" t="n">
        <f aca="true">RAND()</f>
        <v>0.210942689021903</v>
      </c>
      <c r="AZ256" s="0" t="n">
        <f aca="true">RAND()</f>
        <v>0.263418494784156</v>
      </c>
    </row>
    <row r="257" customFormat="false" ht="15" hidden="false" customHeight="false" outlineLevel="0" collapsed="false">
      <c r="AK257" s="0" t="n">
        <v>244</v>
      </c>
      <c r="AL257" s="0" t="n">
        <f aca="false">IFERROR(IF(AU257&lt;($AM$6-$AL$6)/($AN$6-$AL$6),$AL$6+SQRT(AU257*($AN$6-$AL$6)*($AM$6-$AL$6)),$AN$6-SQRT((1-AU257)*($AN$6-$AL$6)*($AN$6-$AM$6))),$AM$6)</f>
        <v>2.78671784268696</v>
      </c>
      <c r="AM257" s="0" t="n">
        <f aca="false">IFERROR(IF(AV257&lt;($AM$7-$AL$7)/($AN$7-$AL$7),$AL$7+SQRT(AV257*($AN$7-$AL$7)*($AM$7-$AL$7)),$AN$7-SQRT((1-AV257)*($AN$7-$AL$7)*($AN$7-$AM$7))),$AM$7)</f>
        <v>1.00563805853665</v>
      </c>
      <c r="AN257" s="0" t="n">
        <f aca="false">IFERROR(IF(AW257&lt;($AM$8-$AL$8)/($AN$8-$AL$8),$AL$8+SQRT(AW257*($AN$8-$AL$8)*($AM$8-$AL$8)),$AN$8-SQRT((1-AW257)*($AN$8-$AL$8)*($AN$8-$AM$8))),$AM$8)</f>
        <v>0.928070874712106</v>
      </c>
      <c r="AO257" s="0" t="n">
        <f aca="false">IFERROR(IF(AX257&lt;($AM$9-$AL$9)/($AN$9-$AL$9),$AL$9+SQRT(AX257*($AN$9-$AL$9)*($AM$9-$AL$9)),$AN$9-SQRT((1-AX257)*($AN$9-$AL$9)*($AN$9-$AM$9))),$AM$9)</f>
        <v>1.14926674748582</v>
      </c>
      <c r="AP257" s="0" t="n">
        <f aca="false">IFERROR(IF(AY257&lt;($AM$10-$AL$10)/($AN$10-$AL$10),$AL$10+SQRT(AY257*($AN$10-$AL$10)*($AM$10-$AL$10)),$AN$10-SQRT((1-AY257)*($AN$10-$AL$10)*($AN$10-$AM$10))),$AM$10)</f>
        <v>0.96004083774631</v>
      </c>
      <c r="AQ257" s="0" t="n">
        <f aca="false">IFERROR(IF(AZ257&lt;($AM$11-$AL$11)/($AN$11-$AL$11),$AL$11+SQRT(AZ257*($AN$11-$AL$11)*($AM$11-$AL$11)),$AN$11-SQRT((1-AZ257)*($AN$11-$AL$11)*($AN$11-$AM$11))),$AM$11)</f>
        <v>0.97636406203231</v>
      </c>
      <c r="AR257" s="0" t="n">
        <f aca="false">SUMPRODUCT((B24:B31&lt;=$B$6)*(C24:C31*AM257+D24:D31*AO257*$B$8*AQ257)/(1+AL257/100)^B24:B31)+C32*AM257*AP257/(1+AL257/100)^$B$6</f>
        <v>9017358.88861245</v>
      </c>
      <c r="AS257" s="0" t="n">
        <f aca="false">SUMPRODUCT((K24:K26&lt;=$B$6)*(L24:L26*AN257+M24:M26*AO257*$B$8*AQ257)/(1+AL257/100)^K24:K26)+L27*AN257*AP257/(1+AL257/100)^$B$6</f>
        <v>7480040.92146107</v>
      </c>
      <c r="AT257" s="0" t="n">
        <f aca="false">AS257-AR257</f>
        <v>-1537317.96715138</v>
      </c>
      <c r="AU257" s="0" t="n">
        <f aca="true">RAND()</f>
        <v>0.123784992800406</v>
      </c>
      <c r="AV257" s="0" t="n">
        <f aca="true">RAND()</f>
        <v>0.46921992501565</v>
      </c>
      <c r="AW257" s="0" t="n">
        <f aca="true">RAND()</f>
        <v>0.182246099439155</v>
      </c>
      <c r="AX257" s="0" t="n">
        <f aca="true">RAND()</f>
        <v>0.517501955377762</v>
      </c>
      <c r="AY257" s="0" t="n">
        <f aca="true">RAND()</f>
        <v>0.846550289577308</v>
      </c>
      <c r="AZ257" s="0" t="n">
        <f aca="true">RAND()</f>
        <v>0.99771976504648</v>
      </c>
    </row>
    <row r="258" customFormat="false" ht="15" hidden="false" customHeight="false" outlineLevel="0" collapsed="false">
      <c r="AK258" s="0" t="n">
        <v>245</v>
      </c>
      <c r="AL258" s="0" t="n">
        <f aca="false">IFERROR(IF(AU258&lt;($AM$6-$AL$6)/($AN$6-$AL$6),$AL$6+SQRT(AU258*($AN$6-$AL$6)*($AM$6-$AL$6)),$AN$6-SQRT((1-AU258)*($AN$6-$AL$6)*($AN$6-$AM$6))),$AM$6)</f>
        <v>3.2033985868385</v>
      </c>
      <c r="AM258" s="0" t="n">
        <f aca="false">IFERROR(IF(AV258&lt;($AM$7-$AL$7)/($AN$7-$AL$7),$AL$7+SQRT(AV258*($AN$7-$AL$7)*($AM$7-$AL$7)),$AN$7-SQRT((1-AV258)*($AN$7-$AL$7)*($AN$7-$AM$7))),$AM$7)</f>
        <v>1.10650718117391</v>
      </c>
      <c r="AN258" s="0" t="n">
        <f aca="false">IFERROR(IF(AW258&lt;($AM$8-$AL$8)/($AN$8-$AL$8),$AL$8+SQRT(AW258*($AN$8-$AL$8)*($AM$8-$AL$8)),$AN$8-SQRT((1-AW258)*($AN$8-$AL$8)*($AN$8-$AM$8))),$AM$8)</f>
        <v>1.11530623083325</v>
      </c>
      <c r="AO258" s="0" t="n">
        <f aca="false">IFERROR(IF(AX258&lt;($AM$9-$AL$9)/($AN$9-$AL$9),$AL$9+SQRT(AX258*($AN$9-$AL$9)*($AM$9-$AL$9)),$AN$9-SQRT((1-AX258)*($AN$9-$AL$9)*($AN$9-$AM$9))),$AM$9)</f>
        <v>1.2098844056581</v>
      </c>
      <c r="AP258" s="0" t="n">
        <f aca="false">IFERROR(IF(AY258&lt;($AM$10-$AL$10)/($AN$10-$AL$10),$AL$10+SQRT(AY258*($AN$10-$AL$10)*($AM$10-$AL$10)),$AN$10-SQRT((1-AY258)*($AN$10-$AL$10)*($AN$10-$AM$10))),$AM$10)</f>
        <v>0.829808769578915</v>
      </c>
      <c r="AQ258" s="0" t="n">
        <f aca="false">IFERROR(IF(AZ258&lt;($AM$11-$AL$11)/($AN$11-$AL$11),$AL$11+SQRT(AZ258*($AN$11-$AL$11)*($AM$11-$AL$11)),$AN$11-SQRT((1-AZ258)*($AN$11-$AL$11)*($AN$11-$AM$11))),$AM$11)</f>
        <v>0.870060816056782</v>
      </c>
      <c r="AR258" s="0" t="n">
        <f aca="false">SUMPRODUCT((B24:B31&lt;=$B$6)*(C24:C31*AM258+D24:D31*AO258*$B$8*AQ258)/(1+AL258/100)^B24:B31)+C32*AM258*AP258/(1+AL258/100)^$B$6</f>
        <v>9635475.32379523</v>
      </c>
      <c r="AS258" s="0" t="n">
        <f aca="false">SUMPRODUCT((K24:K26&lt;=$B$6)*(L24:L26*AN258+M24:M26*AO258*$B$8*AQ258)/(1+AL258/100)^K24:K26)+L27*AN258*AP258/(1+AL258/100)^$B$6</f>
        <v>9133660.65537782</v>
      </c>
      <c r="AT258" s="0" t="n">
        <f aca="false">AS258-AR258</f>
        <v>-501814.668417413</v>
      </c>
      <c r="AU258" s="0" t="n">
        <f aca="true">RAND()</f>
        <v>0.279290885479004</v>
      </c>
      <c r="AV258" s="0" t="n">
        <f aca="true">RAND()</f>
        <v>0.816976097291931</v>
      </c>
      <c r="AW258" s="0" t="n">
        <f aca="true">RAND()</f>
        <v>0.838734120423587</v>
      </c>
      <c r="AX258" s="0" t="n">
        <f aca="true">RAND()</f>
        <v>0.583811565051831</v>
      </c>
      <c r="AY258" s="0" t="n">
        <f aca="true">RAND()</f>
        <v>0.435095297964632</v>
      </c>
      <c r="AZ258" s="0" t="n">
        <f aca="true">RAND()</f>
        <v>0.931084932555798</v>
      </c>
    </row>
    <row r="259" customFormat="false" ht="15" hidden="false" customHeight="false" outlineLevel="0" collapsed="false">
      <c r="AK259" s="0" t="n">
        <v>246</v>
      </c>
      <c r="AL259" s="0" t="n">
        <f aca="false">IFERROR(IF(AU259&lt;($AM$6-$AL$6)/($AN$6-$AL$6),$AL$6+SQRT(AU259*($AN$6-$AL$6)*($AM$6-$AL$6)),$AN$6-SQRT((1-AU259)*($AN$6-$AL$6)*($AN$6-$AM$6))),$AM$6)</f>
        <v>3.31600359830128</v>
      </c>
      <c r="AM259" s="0" t="n">
        <f aca="false">IFERROR(IF(AV259&lt;($AM$7-$AL$7)/($AN$7-$AL$7),$AL$7+SQRT(AV259*($AN$7-$AL$7)*($AM$7-$AL$7)),$AN$7-SQRT((1-AV259)*($AN$7-$AL$7)*($AN$7-$AM$7))),$AM$7)</f>
        <v>0.979466278200299</v>
      </c>
      <c r="AN259" s="0" t="n">
        <f aca="false">IFERROR(IF(AW259&lt;($AM$8-$AL$8)/($AN$8-$AL$8),$AL$8+SQRT(AW259*($AN$8-$AL$8)*($AM$8-$AL$8)),$AN$8-SQRT((1-AW259)*($AN$8-$AL$8)*($AN$8-$AM$8))),$AM$8)</f>
        <v>1.09884331464223</v>
      </c>
      <c r="AO259" s="0" t="n">
        <f aca="false">IFERROR(IF(AX259&lt;($AM$9-$AL$9)/($AN$9-$AL$9),$AL$9+SQRT(AX259*($AN$9-$AL$9)*($AM$9-$AL$9)),$AN$9-SQRT((1-AX259)*($AN$9-$AL$9)*($AN$9-$AM$9))),$AM$9)</f>
        <v>0.96826909846837</v>
      </c>
      <c r="AP259" s="0" t="n">
        <f aca="false">IFERROR(IF(AY259&lt;($AM$10-$AL$10)/($AN$10-$AL$10),$AL$10+SQRT(AY259*($AN$10-$AL$10)*($AM$10-$AL$10)),$AN$10-SQRT((1-AY259)*($AN$10-$AL$10)*($AN$10-$AM$10))),$AM$10)</f>
        <v>0.963629583431734</v>
      </c>
      <c r="AQ259" s="0" t="n">
        <f aca="false">IFERROR(IF(AZ259&lt;($AM$11-$AL$11)/($AN$11-$AL$11),$AL$11+SQRT(AZ259*($AN$11-$AL$11)*($AM$11-$AL$11)),$AN$11-SQRT((1-AZ259)*($AN$11-$AL$11)*($AN$11-$AM$11))),$AM$11)</f>
        <v>0.6579095650506</v>
      </c>
      <c r="AR259" s="0" t="n">
        <f aca="false">SUMPRODUCT((B24:B31&lt;=$B$6)*(C24:C31*AM259+D24:D31*AO259*$B$8*AQ259)/(1+AL259/100)^B24:B31)+C32*AM259*AP259/(1+AL259/100)^$B$6</f>
        <v>8371026.16609102</v>
      </c>
      <c r="AS259" s="0" t="n">
        <f aca="false">SUMPRODUCT((K24:K26&lt;=$B$6)*(L24:L26*AN259+M24:M26*AO259*$B$8*AQ259)/(1+AL259/100)^K24:K26)+L27*AN259*AP259/(1+AL259/100)^$B$6</f>
        <v>8850489.96610924</v>
      </c>
      <c r="AT259" s="0" t="n">
        <f aca="false">AS259-AR259</f>
        <v>479463.800018221</v>
      </c>
      <c r="AU259" s="0" t="n">
        <f aca="true">RAND()</f>
        <v>0.321408525613544</v>
      </c>
      <c r="AV259" s="0" t="n">
        <f aca="true">RAND()</f>
        <v>0.357868277900745</v>
      </c>
      <c r="AW259" s="0" t="n">
        <f aca="true">RAND()</f>
        <v>0.796903613081356</v>
      </c>
      <c r="AX259" s="0" t="n">
        <f aca="true">RAND()</f>
        <v>0.292367931440507</v>
      </c>
      <c r="AY259" s="0" t="n">
        <f aca="true">RAND()</f>
        <v>0.859809562532331</v>
      </c>
      <c r="AZ259" s="0" t="n">
        <f aca="true">RAND()</f>
        <v>0.52234340537196</v>
      </c>
    </row>
    <row r="260" customFormat="false" ht="15" hidden="false" customHeight="false" outlineLevel="0" collapsed="false">
      <c r="AK260" s="0" t="n">
        <v>247</v>
      </c>
      <c r="AL260" s="0" t="n">
        <f aca="false">IFERROR(IF(AU260&lt;($AM$6-$AL$6)/($AN$6-$AL$6),$AL$6+SQRT(AU260*($AN$6-$AL$6)*($AM$6-$AL$6)),$AN$6-SQRT((1-AU260)*($AN$6-$AL$6)*($AN$6-$AM$6))),$AM$6)</f>
        <v>4.995573184556</v>
      </c>
      <c r="AM260" s="0" t="n">
        <f aca="false">IFERROR(IF(AV260&lt;($AM$7-$AL$7)/($AN$7-$AL$7),$AL$7+SQRT(AV260*($AN$7-$AL$7)*($AM$7-$AL$7)),$AN$7-SQRT((1-AV260)*($AN$7-$AL$7)*($AN$7-$AM$7))),$AM$7)</f>
        <v>1.062929083612</v>
      </c>
      <c r="AN260" s="0" t="n">
        <f aca="false">IFERROR(IF(AW260&lt;($AM$8-$AL$8)/($AN$8-$AL$8),$AL$8+SQRT(AW260*($AN$8-$AL$8)*($AM$8-$AL$8)),$AN$8-SQRT((1-AW260)*($AN$8-$AL$8)*($AN$8-$AM$8))),$AM$8)</f>
        <v>0.95389904215425</v>
      </c>
      <c r="AO260" s="0" t="n">
        <f aca="false">IFERROR(IF(AX260&lt;($AM$9-$AL$9)/($AN$9-$AL$9),$AL$9+SQRT(AX260*($AN$9-$AL$9)*($AM$9-$AL$9)),$AN$9-SQRT((1-AX260)*($AN$9-$AL$9)*($AN$9-$AM$9))),$AM$9)</f>
        <v>0.908306256967141</v>
      </c>
      <c r="AP260" s="0" t="n">
        <f aca="false">IFERROR(IF(AY260&lt;($AM$10-$AL$10)/($AN$10-$AL$10),$AL$10+SQRT(AY260*($AN$10-$AL$10)*($AM$10-$AL$10)),$AN$10-SQRT((1-AY260)*($AN$10-$AL$10)*($AN$10-$AM$10))),$AM$10)</f>
        <v>0.682149852540805</v>
      </c>
      <c r="AQ260" s="0" t="n">
        <f aca="false">IFERROR(IF(AZ260&lt;($AM$11-$AL$11)/($AN$11-$AL$11),$AL$11+SQRT(AZ260*($AN$11-$AL$11)*($AM$11-$AL$11)),$AN$11-SQRT((1-AZ260)*($AN$11-$AL$11)*($AN$11-$AM$11))),$AM$11)</f>
        <v>0.657604590931915</v>
      </c>
      <c r="AR260" s="0" t="n">
        <f aca="false">SUMPRODUCT((B24:B31&lt;=$B$6)*(C24:C31*AM260+D24:D31*AO260*$B$8*AQ260)/(1+AL260/100)^B24:B31)+C32*AM260*AP260/(1+AL260/100)^$B$6</f>
        <v>8339402.11859587</v>
      </c>
      <c r="AS260" s="0" t="n">
        <f aca="false">SUMPRODUCT((K24:K26&lt;=$B$6)*(L24:L26*AN260+M24:M26*AO260*$B$8*AQ260)/(1+AL260/100)^K24:K26)+L27*AN260*AP260/(1+AL260/100)^$B$6</f>
        <v>7975281.16267771</v>
      </c>
      <c r="AT260" s="0" t="n">
        <f aca="false">AS260-AR260</f>
        <v>-364120.955918158</v>
      </c>
      <c r="AU260" s="0" t="n">
        <f aca="true">RAND()</f>
        <v>0.799113657076451</v>
      </c>
      <c r="AV260" s="0" t="n">
        <f aca="true">RAND()</f>
        <v>0.688928642148932</v>
      </c>
      <c r="AW260" s="0" t="n">
        <f aca="true">RAND()</f>
        <v>0.263165724177728</v>
      </c>
      <c r="AX260" s="0" t="n">
        <f aca="true">RAND()</f>
        <v>0.222285332638022</v>
      </c>
      <c r="AY260" s="0" t="n">
        <f aca="true">RAND()</f>
        <v>0.132714275122548</v>
      </c>
      <c r="AZ260" s="0" t="n">
        <f aca="true">RAND()</f>
        <v>0.521491362649383</v>
      </c>
    </row>
    <row r="261" customFormat="false" ht="15" hidden="false" customHeight="false" outlineLevel="0" collapsed="false">
      <c r="AK261" s="0" t="n">
        <v>248</v>
      </c>
      <c r="AL261" s="0" t="n">
        <f aca="false">IFERROR(IF(AU261&lt;($AM$6-$AL$6)/($AN$6-$AL$6),$AL$6+SQRT(AU261*($AN$6-$AL$6)*($AM$6-$AL$6)),$AN$6-SQRT((1-AU261)*($AN$6-$AL$6)*($AN$6-$AM$6))),$AM$6)</f>
        <v>4.79450827124638</v>
      </c>
      <c r="AM261" s="0" t="n">
        <f aca="false">IFERROR(IF(AV261&lt;($AM$7-$AL$7)/($AN$7-$AL$7),$AL$7+SQRT(AV261*($AN$7-$AL$7)*($AM$7-$AL$7)),$AN$7-SQRT((1-AV261)*($AN$7-$AL$7)*($AN$7-$AM$7))),$AM$7)</f>
        <v>0.954929972399976</v>
      </c>
      <c r="AN261" s="0" t="n">
        <f aca="false">IFERROR(IF(AW261&lt;($AM$8-$AL$8)/($AN$8-$AL$8),$AL$8+SQRT(AW261*($AN$8-$AL$8)*($AM$8-$AL$8)),$AN$8-SQRT((1-AW261)*($AN$8-$AL$8)*($AN$8-$AM$8))),$AM$8)</f>
        <v>1.01961112323373</v>
      </c>
      <c r="AO261" s="0" t="n">
        <f aca="false">IFERROR(IF(AX261&lt;($AM$9-$AL$9)/($AN$9-$AL$9),$AL$9+SQRT(AX261*($AN$9-$AL$9)*($AM$9-$AL$9)),$AN$9-SQRT((1-AX261)*($AN$9-$AL$9)*($AN$9-$AM$9))),$AM$9)</f>
        <v>1.60178280550287</v>
      </c>
      <c r="AP261" s="0" t="n">
        <f aca="false">IFERROR(IF(AY261&lt;($AM$10-$AL$10)/($AN$10-$AL$10),$AL$10+SQRT(AY261*($AN$10-$AL$10)*($AM$10-$AL$10)),$AN$10-SQRT((1-AY261)*($AN$10-$AL$10)*($AN$10-$AM$10))),$AM$10)</f>
        <v>0.941046716304357</v>
      </c>
      <c r="AQ261" s="0" t="n">
        <f aca="false">IFERROR(IF(AZ261&lt;($AM$11-$AL$11)/($AN$11-$AL$11),$AL$11+SQRT(AZ261*($AN$11-$AL$11)*($AM$11-$AL$11)),$AN$11-SQRT((1-AZ261)*($AN$11-$AL$11)*($AN$11-$AM$11))),$AM$11)</f>
        <v>0.851504183690509</v>
      </c>
      <c r="AR261" s="0" t="n">
        <f aca="false">SUMPRODUCT((B24:B31&lt;=$B$6)*(C24:C31*AM261+D24:D31*AO261*$B$8*AQ261)/(1+AL261/100)^B24:B31)+C32*AM261*AP261/(1+AL261/100)^$B$6</f>
        <v>7745252.13529951</v>
      </c>
      <c r="AS261" s="0" t="n">
        <f aca="false">SUMPRODUCT((K24:K26&lt;=$B$6)*(L24:L26*AN261+M24:M26*AO261*$B$8*AQ261)/(1+AL261/100)^K24:K26)+L27*AN261*AP261/(1+AL261/100)^$B$6</f>
        <v>8437757.40884092</v>
      </c>
      <c r="AT261" s="0" t="n">
        <f aca="false">AS261-AR261</f>
        <v>692505.273541409</v>
      </c>
      <c r="AU261" s="0" t="n">
        <f aca="true">RAND()</f>
        <v>0.756790311719968</v>
      </c>
      <c r="AV261" s="0" t="n">
        <f aca="true">RAND()</f>
        <v>0.26670329275397</v>
      </c>
      <c r="AW261" s="0" t="n">
        <f aca="true">RAND()</f>
        <v>0.528186359665556</v>
      </c>
      <c r="AX261" s="0" t="n">
        <f aca="true">RAND()</f>
        <v>0.894282044004558</v>
      </c>
      <c r="AY261" s="0" t="n">
        <f aca="true">RAND()</f>
        <v>0.778088823851424</v>
      </c>
      <c r="AZ261" s="0" t="n">
        <f aca="true">RAND()</f>
        <v>0.909995887912562</v>
      </c>
    </row>
    <row r="262" customFormat="false" ht="15" hidden="false" customHeight="false" outlineLevel="0" collapsed="false">
      <c r="AK262" s="0" t="n">
        <v>249</v>
      </c>
      <c r="AL262" s="0" t="n">
        <f aca="false">IFERROR(IF(AU262&lt;($AM$6-$AL$6)/($AN$6-$AL$6),$AL$6+SQRT(AU262*($AN$6-$AL$6)*($AM$6-$AL$6)),$AN$6-SQRT((1-AU262)*($AN$6-$AL$6)*($AN$6-$AM$6))),$AM$6)</f>
        <v>3.85926263663667</v>
      </c>
      <c r="AM262" s="0" t="n">
        <f aca="false">IFERROR(IF(AV262&lt;($AM$7-$AL$7)/($AN$7-$AL$7),$AL$7+SQRT(AV262*($AN$7-$AL$7)*($AM$7-$AL$7)),$AN$7-SQRT((1-AV262)*($AN$7-$AL$7)*($AN$7-$AM$7))),$AM$7)</f>
        <v>0.987193719482171</v>
      </c>
      <c r="AN262" s="0" t="n">
        <f aca="false">IFERROR(IF(AW262&lt;($AM$8-$AL$8)/($AN$8-$AL$8),$AL$8+SQRT(AW262*($AN$8-$AL$8)*($AM$8-$AL$8)),$AN$8-SQRT((1-AW262)*($AN$8-$AL$8)*($AN$8-$AM$8))),$AM$8)</f>
        <v>1.20911823538929</v>
      </c>
      <c r="AO262" s="0" t="n">
        <f aca="false">IFERROR(IF(AX262&lt;($AM$9-$AL$9)/($AN$9-$AL$9),$AL$9+SQRT(AX262*($AN$9-$AL$9)*($AM$9-$AL$9)),$AN$9-SQRT((1-AX262)*($AN$9-$AL$9)*($AN$9-$AM$9))),$AM$9)</f>
        <v>1.18698192987148</v>
      </c>
      <c r="AP262" s="0" t="n">
        <f aca="false">IFERROR(IF(AY262&lt;($AM$10-$AL$10)/($AN$10-$AL$10),$AL$10+SQRT(AY262*($AN$10-$AL$10)*($AM$10-$AL$10)),$AN$10-SQRT((1-AY262)*($AN$10-$AL$10)*($AN$10-$AM$10))),$AM$10)</f>
        <v>0.798491610311031</v>
      </c>
      <c r="AQ262" s="0" t="n">
        <f aca="false">IFERROR(IF(AZ262&lt;($AM$11-$AL$11)/($AN$11-$AL$11),$AL$11+SQRT(AZ262*($AN$11-$AL$11)*($AM$11-$AL$11)),$AN$11-SQRT((1-AZ262)*($AN$11-$AL$11)*($AN$11-$AM$11))),$AM$11)</f>
        <v>0.643115217164444</v>
      </c>
      <c r="AR262" s="0" t="n">
        <f aca="false">SUMPRODUCT((B24:B31&lt;=$B$6)*(C24:C31*AM262+D24:D31*AO262*$B$8*AQ262)/(1+AL262/100)^B24:B31)+C32*AM262*AP262/(1+AL262/100)^$B$6</f>
        <v>8238806.9431864</v>
      </c>
      <c r="AS262" s="0" t="n">
        <f aca="false">SUMPRODUCT((K24:K26&lt;=$B$6)*(L24:L26*AN262+M24:M26*AO262*$B$8*AQ262)/(1+AL262/100)^K24:K26)+L27*AN262*AP262/(1+AL262/100)^$B$6</f>
        <v>9957301.3808262</v>
      </c>
      <c r="AT262" s="0" t="n">
        <f aca="false">AS262-AR262</f>
        <v>1718494.4376398</v>
      </c>
      <c r="AU262" s="0" t="n">
        <f aca="true">RAND()</f>
        <v>0.506788440718679</v>
      </c>
      <c r="AV262" s="0" t="n">
        <f aca="true">RAND()</f>
        <v>0.389349873484109</v>
      </c>
      <c r="AW262" s="0" t="n">
        <f aca="true">RAND()</f>
        <v>0.985143833976126</v>
      </c>
      <c r="AX262" s="0" t="n">
        <f aca="true">RAND()</f>
        <v>0.559334411762995</v>
      </c>
      <c r="AY262" s="0" t="n">
        <f aca="true">RAND()</f>
        <v>0.35638896570429</v>
      </c>
      <c r="AZ262" s="0" t="n">
        <f aca="true">RAND()</f>
        <v>0.480522662244095</v>
      </c>
    </row>
    <row r="263" customFormat="false" ht="15" hidden="false" customHeight="false" outlineLevel="0" collapsed="false">
      <c r="AK263" s="0" t="n">
        <v>250</v>
      </c>
      <c r="AL263" s="0" t="n">
        <f aca="false">IFERROR(IF(AU263&lt;($AM$6-$AL$6)/($AN$6-$AL$6),$AL$6+SQRT(AU263*($AN$6-$AL$6)*($AM$6-$AL$6)),$AN$6-SQRT((1-AU263)*($AN$6-$AL$6)*($AN$6-$AM$6))),$AM$6)</f>
        <v>4.88243711292873</v>
      </c>
      <c r="AM263" s="0" t="n">
        <f aca="false">IFERROR(IF(AV263&lt;($AM$7-$AL$7)/($AN$7-$AL$7),$AL$7+SQRT(AV263*($AN$7-$AL$7)*($AM$7-$AL$7)),$AN$7-SQRT((1-AV263)*($AN$7-$AL$7)*($AN$7-$AM$7))),$AM$7)</f>
        <v>1.0544767151917</v>
      </c>
      <c r="AN263" s="0" t="n">
        <f aca="false">IFERROR(IF(AW263&lt;($AM$8-$AL$8)/($AN$8-$AL$8),$AL$8+SQRT(AW263*($AN$8-$AL$8)*($AM$8-$AL$8)),$AN$8-SQRT((1-AW263)*($AN$8-$AL$8)*($AN$8-$AM$8))),$AM$8)</f>
        <v>0.961698051299368</v>
      </c>
      <c r="AO263" s="0" t="n">
        <f aca="false">IFERROR(IF(AX263&lt;($AM$9-$AL$9)/($AN$9-$AL$9),$AL$9+SQRT(AX263*($AN$9-$AL$9)*($AM$9-$AL$9)),$AN$9-SQRT((1-AX263)*($AN$9-$AL$9)*($AN$9-$AM$9))),$AM$9)</f>
        <v>1.62506261223359</v>
      </c>
      <c r="AP263" s="0" t="n">
        <f aca="false">IFERROR(IF(AY263&lt;($AM$10-$AL$10)/($AN$10-$AL$10),$AL$10+SQRT(AY263*($AN$10-$AL$10)*($AM$10-$AL$10)),$AN$10-SQRT((1-AY263)*($AN$10-$AL$10)*($AN$10-$AM$10))),$AM$10)</f>
        <v>0.988579547355769</v>
      </c>
      <c r="AQ263" s="0" t="n">
        <f aca="false">IFERROR(IF(AZ263&lt;($AM$11-$AL$11)/($AN$11-$AL$11),$AL$11+SQRT(AZ263*($AN$11-$AL$11)*($AM$11-$AL$11)),$AN$11-SQRT((1-AZ263)*($AN$11-$AL$11)*($AN$11-$AM$11))),$AM$11)</f>
        <v>0.536819615436115</v>
      </c>
      <c r="AR263" s="0" t="n">
        <f aca="false">SUMPRODUCT((B24:B31&lt;=$B$6)*(C24:C31*AM263+D24:D31*AO263*$B$8*AQ263)/(1+AL263/100)^B24:B31)+C32*AM263*AP263/(1+AL263/100)^$B$6</f>
        <v>8361033.73274155</v>
      </c>
      <c r="AS263" s="0" t="n">
        <f aca="false">SUMPRODUCT((K24:K26&lt;=$B$6)*(L24:L26*AN263+M24:M26*AO263*$B$8*AQ263)/(1+AL263/100)^K24:K26)+L27*AN263*AP263/(1+AL263/100)^$B$6</f>
        <v>7909110.99184578</v>
      </c>
      <c r="AT263" s="0" t="n">
        <f aca="false">AS263-AR263</f>
        <v>-451922.74089577</v>
      </c>
      <c r="AU263" s="0" t="n">
        <f aca="true">RAND()</f>
        <v>0.77579637096492</v>
      </c>
      <c r="AV263" s="0" t="n">
        <f aca="true">RAND()</f>
        <v>0.660183511980202</v>
      </c>
      <c r="AW263" s="0" t="n">
        <f aca="true">RAND()</f>
        <v>0.290513997711256</v>
      </c>
      <c r="AX263" s="0" t="n">
        <f aca="true">RAND()</f>
        <v>0.906281303503267</v>
      </c>
      <c r="AY263" s="0" t="n">
        <f aca="true">RAND()</f>
        <v>0.954839896377472</v>
      </c>
      <c r="AZ263" s="0" t="n">
        <f aca="true">RAND()</f>
        <v>0.228912368389019</v>
      </c>
    </row>
    <row r="264" customFormat="false" ht="15" hidden="false" customHeight="false" outlineLevel="0" collapsed="false">
      <c r="AK264" s="0" t="n">
        <v>251</v>
      </c>
      <c r="AL264" s="0" t="n">
        <f aca="false">IFERROR(IF(AU264&lt;($AM$6-$AL$6)/($AN$6-$AL$6),$AL$6+SQRT(AU264*($AN$6-$AL$6)*($AM$6-$AL$6)),$AN$6-SQRT((1-AU264)*($AN$6-$AL$6)*($AN$6-$AM$6))),$AM$6)</f>
        <v>2.2219992489756</v>
      </c>
      <c r="AM264" s="0" t="n">
        <f aca="false">IFERROR(IF(AV264&lt;($AM$7-$AL$7)/($AN$7-$AL$7),$AL$7+SQRT(AV264*($AN$7-$AL$7)*($AM$7-$AL$7)),$AN$7-SQRT((1-AV264)*($AN$7-$AL$7)*($AN$7-$AM$7))),$AM$7)</f>
        <v>1.05980267978114</v>
      </c>
      <c r="AN264" s="0" t="n">
        <f aca="false">IFERROR(IF(AW264&lt;($AM$8-$AL$8)/($AN$8-$AL$8),$AL$8+SQRT(AW264*($AN$8-$AL$8)*($AM$8-$AL$8)),$AN$8-SQRT((1-AW264)*($AN$8-$AL$8)*($AN$8-$AM$8))),$AM$8)</f>
        <v>0.853465538213255</v>
      </c>
      <c r="AO264" s="0" t="n">
        <f aca="false">IFERROR(IF(AX264&lt;($AM$9-$AL$9)/($AN$9-$AL$9),$AL$9+SQRT(AX264*($AN$9-$AL$9)*($AM$9-$AL$9)),$AN$9-SQRT((1-AX264)*($AN$9-$AL$9)*($AN$9-$AM$9))),$AM$9)</f>
        <v>1.3923525370996</v>
      </c>
      <c r="AP264" s="0" t="n">
        <f aca="false">IFERROR(IF(AY264&lt;($AM$10-$AL$10)/($AN$10-$AL$10),$AL$10+SQRT(AY264*($AN$10-$AL$10)*($AM$10-$AL$10)),$AN$10-SQRT((1-AY264)*($AN$10-$AL$10)*($AN$10-$AM$10))),$AM$10)</f>
        <v>0.786548503358132</v>
      </c>
      <c r="AQ264" s="0" t="n">
        <f aca="false">IFERROR(IF(AZ264&lt;($AM$11-$AL$11)/($AN$11-$AL$11),$AL$11+SQRT(AZ264*($AN$11-$AL$11)*($AM$11-$AL$11)),$AN$11-SQRT((1-AZ264)*($AN$11-$AL$11)*($AN$11-$AM$11))),$AM$11)</f>
        <v>0.558250422511215</v>
      </c>
      <c r="AR264" s="0" t="n">
        <f aca="false">SUMPRODUCT((B24:B31&lt;=$B$6)*(C24:C31*AM264+D24:D31*AO264*$B$8*AQ264)/(1+AL264/100)^B24:B31)+C32*AM264*AP264/(1+AL264/100)^$B$6</f>
        <v>9740018.34469185</v>
      </c>
      <c r="AS264" s="0" t="n">
        <f aca="false">SUMPRODUCT((K24:K26&lt;=$B$6)*(L24:L26*AN264+M24:M26*AO264*$B$8*AQ264)/(1+AL264/100)^K24:K26)+L27*AN264*AP264/(1+AL264/100)^$B$6</f>
        <v>6931248.73544811</v>
      </c>
      <c r="AT264" s="0" t="n">
        <f aca="false">AS264-AR264</f>
        <v>-2808769.60924374</v>
      </c>
      <c r="AU264" s="0" t="n">
        <f aca="true">RAND()</f>
        <v>0.00985673330914623</v>
      </c>
      <c r="AV264" s="0" t="n">
        <f aca="true">RAND()</f>
        <v>0.678444261169447</v>
      </c>
      <c r="AW264" s="0" t="n">
        <f aca="true">RAND()</f>
        <v>0.0317618197381447</v>
      </c>
      <c r="AX264" s="0" t="n">
        <f aca="true">RAND()</f>
        <v>0.753843040553805</v>
      </c>
      <c r="AY264" s="0" t="n">
        <f aca="true">RAND()</f>
        <v>0.328440179107141</v>
      </c>
      <c r="AZ264" s="0" t="n">
        <f aca="true">RAND()</f>
        <v>0.272217472356003</v>
      </c>
    </row>
    <row r="265" customFormat="false" ht="15" hidden="false" customHeight="false" outlineLevel="0" collapsed="false">
      <c r="AK265" s="0" t="n">
        <v>252</v>
      </c>
      <c r="AL265" s="0" t="n">
        <f aca="false">IFERROR(IF(AU265&lt;($AM$6-$AL$6)/($AN$6-$AL$6),$AL$6+SQRT(AU265*($AN$6-$AL$6)*($AM$6-$AL$6)),$AN$6-SQRT((1-AU265)*($AN$6-$AL$6)*($AN$6-$AM$6))),$AM$6)</f>
        <v>6.38639190820148</v>
      </c>
      <c r="AM265" s="0" t="n">
        <f aca="false">IFERROR(IF(AV265&lt;($AM$7-$AL$7)/($AN$7-$AL$7),$AL$7+SQRT(AV265*($AN$7-$AL$7)*($AM$7-$AL$7)),$AN$7-SQRT((1-AV265)*($AN$7-$AL$7)*($AN$7-$AM$7))),$AM$7)</f>
        <v>0.900217582665244</v>
      </c>
      <c r="AN265" s="0" t="n">
        <f aca="false">IFERROR(IF(AW265&lt;($AM$8-$AL$8)/($AN$8-$AL$8),$AL$8+SQRT(AW265*($AN$8-$AL$8)*($AM$8-$AL$8)),$AN$8-SQRT((1-AW265)*($AN$8-$AL$8)*($AN$8-$AM$8))),$AM$8)</f>
        <v>1.16533228170929</v>
      </c>
      <c r="AO265" s="0" t="n">
        <f aca="false">IFERROR(IF(AX265&lt;($AM$9-$AL$9)/($AN$9-$AL$9),$AL$9+SQRT(AX265*($AN$9-$AL$9)*($AM$9-$AL$9)),$AN$9-SQRT((1-AX265)*($AN$9-$AL$9)*($AN$9-$AM$9))),$AM$9)</f>
        <v>0.887193389005235</v>
      </c>
      <c r="AP265" s="0" t="n">
        <f aca="false">IFERROR(IF(AY265&lt;($AM$10-$AL$10)/($AN$10-$AL$10),$AL$10+SQRT(AY265*($AN$10-$AL$10)*($AM$10-$AL$10)),$AN$10-SQRT((1-AY265)*($AN$10-$AL$10)*($AN$10-$AM$10))),$AM$10)</f>
        <v>0.880134021177219</v>
      </c>
      <c r="AQ265" s="0" t="n">
        <f aca="false">IFERROR(IF(AZ265&lt;($AM$11-$AL$11)/($AN$11-$AL$11),$AL$11+SQRT(AZ265*($AN$11-$AL$11)*($AM$11-$AL$11)),$AN$11-SQRT((1-AZ265)*($AN$11-$AL$11)*($AN$11-$AM$11))),$AM$11)</f>
        <v>0.543790939848567</v>
      </c>
      <c r="AR265" s="0" t="n">
        <f aca="false">SUMPRODUCT((B24:B31&lt;=$B$6)*(C24:C31*AM265+D24:D31*AO265*$B$8*AQ265)/(1+AL265/100)^B24:B31)+C32*AM265*AP265/(1+AL265/100)^$B$6</f>
        <v>6653514.0442926</v>
      </c>
      <c r="AS265" s="0" t="n">
        <f aca="false">SUMPRODUCT((K24:K26&lt;=$B$6)*(L24:L26*AN265+M24:M26*AO265*$B$8*AQ265)/(1+AL265/100)^K24:K26)+L27*AN265*AP265/(1+AL265/100)^$B$6</f>
        <v>9694389.73744028</v>
      </c>
      <c r="AT265" s="0" t="n">
        <f aca="false">AS265-AR265</f>
        <v>3040875.69314768</v>
      </c>
      <c r="AU265" s="0" t="n">
        <f aca="true">RAND()</f>
        <v>0.981174255483969</v>
      </c>
      <c r="AV265" s="0" t="n">
        <f aca="true">RAND()</f>
        <v>0.111595154169611</v>
      </c>
      <c r="AW265" s="0" t="n">
        <f aca="true">RAND()</f>
        <v>0.936278910928401</v>
      </c>
      <c r="AX265" s="0" t="n">
        <f aca="true">RAND()</f>
        <v>0.199891627319145</v>
      </c>
      <c r="AY265" s="0" t="n">
        <f aca="true">RAND()</f>
        <v>0.57800749622545</v>
      </c>
      <c r="AZ265" s="0" t="n">
        <f aca="true">RAND()</f>
        <v>0.242587846335705</v>
      </c>
    </row>
    <row r="266" customFormat="false" ht="15" hidden="false" customHeight="false" outlineLevel="0" collapsed="false">
      <c r="AK266" s="0" t="n">
        <v>253</v>
      </c>
      <c r="AL266" s="0" t="n">
        <f aca="false">IFERROR(IF(AU266&lt;($AM$6-$AL$6)/($AN$6-$AL$6),$AL$6+SQRT(AU266*($AN$6-$AL$6)*($AM$6-$AL$6)),$AN$6-SQRT((1-AU266)*($AN$6-$AL$6)*($AN$6-$AM$6))),$AM$6)</f>
        <v>4.56425714418768</v>
      </c>
      <c r="AM266" s="0" t="n">
        <f aca="false">IFERROR(IF(AV266&lt;($AM$7-$AL$7)/($AN$7-$AL$7),$AL$7+SQRT(AV266*($AN$7-$AL$7)*($AM$7-$AL$7)),$AN$7-SQRT((1-AV266)*($AN$7-$AL$7)*($AN$7-$AM$7))),$AM$7)</f>
        <v>1.01283758197404</v>
      </c>
      <c r="AN266" s="0" t="n">
        <f aca="false">IFERROR(IF(AW266&lt;($AM$8-$AL$8)/($AN$8-$AL$8),$AL$8+SQRT(AW266*($AN$8-$AL$8)*($AM$8-$AL$8)),$AN$8-SQRT((1-AW266)*($AN$8-$AL$8)*($AN$8-$AM$8))),$AM$8)</f>
        <v>1.04688225877536</v>
      </c>
      <c r="AO266" s="0" t="n">
        <f aca="false">IFERROR(IF(AX266&lt;($AM$9-$AL$9)/($AN$9-$AL$9),$AL$9+SQRT(AX266*($AN$9-$AL$9)*($AM$9-$AL$9)),$AN$9-SQRT((1-AX266)*($AN$9-$AL$9)*($AN$9-$AM$9))),$AM$9)</f>
        <v>1.03122521243441</v>
      </c>
      <c r="AP266" s="0" t="n">
        <f aca="false">IFERROR(IF(AY266&lt;($AM$10-$AL$10)/($AN$10-$AL$10),$AL$10+SQRT(AY266*($AN$10-$AL$10)*($AM$10-$AL$10)),$AN$10-SQRT((1-AY266)*($AN$10-$AL$10)*($AN$10-$AM$10))),$AM$10)</f>
        <v>0.617810621742736</v>
      </c>
      <c r="AQ266" s="0" t="n">
        <f aca="false">IFERROR(IF(AZ266&lt;($AM$11-$AL$11)/($AN$11-$AL$11),$AL$11+SQRT(AZ266*($AN$11-$AL$11)*($AM$11-$AL$11)),$AN$11-SQRT((1-AZ266)*($AN$11-$AL$11)*($AN$11-$AM$11))),$AM$11)</f>
        <v>0.661756834396225</v>
      </c>
      <c r="AR266" s="0" t="n">
        <f aca="false">SUMPRODUCT((B24:B31&lt;=$B$6)*(C24:C31*AM266+D24:D31*AO266*$B$8*AQ266)/(1+AL266/100)^B24:B31)+C32*AM266*AP266/(1+AL266/100)^$B$6</f>
        <v>8142390.99553124</v>
      </c>
      <c r="AS266" s="0" t="n">
        <f aca="false">SUMPRODUCT((K24:K26&lt;=$B$6)*(L24:L26*AN266+M24:M26*AO266*$B$8*AQ266)/(1+AL266/100)^K24:K26)+L27*AN266*AP266/(1+AL266/100)^$B$6</f>
        <v>8775732.80631528</v>
      </c>
      <c r="AT266" s="0" t="n">
        <f aca="false">AS266-AR266</f>
        <v>633341.810784043</v>
      </c>
      <c r="AU266" s="0" t="n">
        <f aca="true">RAND()</f>
        <v>0.703357837017963</v>
      </c>
      <c r="AV266" s="0" t="n">
        <f aca="true">RAND()</f>
        <v>0.500035444231805</v>
      </c>
      <c r="AW266" s="0" t="n">
        <f aca="true">RAND()</f>
        <v>0.633272739553771</v>
      </c>
      <c r="AX266" s="0" t="n">
        <f aca="true">RAND()</f>
        <v>0.3743169406515</v>
      </c>
      <c r="AY266" s="0" t="n">
        <f aca="true">RAND()</f>
        <v>0.0555173703816398</v>
      </c>
      <c r="AZ266" s="0" t="n">
        <f aca="true">RAND()</f>
        <v>0.533026779274846</v>
      </c>
    </row>
    <row r="267" customFormat="false" ht="15" hidden="false" customHeight="false" outlineLevel="0" collapsed="false">
      <c r="AK267" s="0" t="n">
        <v>254</v>
      </c>
      <c r="AL267" s="0" t="n">
        <f aca="false">IFERROR(IF(AU267&lt;($AM$6-$AL$6)/($AN$6-$AL$6),$AL$6+SQRT(AU267*($AN$6-$AL$6)*($AM$6-$AL$6)),$AN$6-SQRT((1-AU267)*($AN$6-$AL$6)*($AN$6-$AM$6))),$AM$6)</f>
        <v>5.07264340163808</v>
      </c>
      <c r="AM267" s="0" t="n">
        <f aca="false">IFERROR(IF(AV267&lt;($AM$7-$AL$7)/($AN$7-$AL$7),$AL$7+SQRT(AV267*($AN$7-$AL$7)*($AM$7-$AL$7)),$AN$7-SQRT((1-AV267)*($AN$7-$AL$7)*($AN$7-$AM$7))),$AM$7)</f>
        <v>1.12517235998641</v>
      </c>
      <c r="AN267" s="0" t="n">
        <f aca="false">IFERROR(IF(AW267&lt;($AM$8-$AL$8)/($AN$8-$AL$8),$AL$8+SQRT(AW267*($AN$8-$AL$8)*($AM$8-$AL$8)),$AN$8-SQRT((1-AW267)*($AN$8-$AL$8)*($AN$8-$AM$8))),$AM$8)</f>
        <v>1.02035360609394</v>
      </c>
      <c r="AO267" s="0" t="n">
        <f aca="false">IFERROR(IF(AX267&lt;($AM$9-$AL$9)/($AN$9-$AL$9),$AL$9+SQRT(AX267*($AN$9-$AL$9)*($AM$9-$AL$9)),$AN$9-SQRT((1-AX267)*($AN$9-$AL$9)*($AN$9-$AM$9))),$AM$9)</f>
        <v>1.63370721278706</v>
      </c>
      <c r="AP267" s="0" t="n">
        <f aca="false">IFERROR(IF(AY267&lt;($AM$10-$AL$10)/($AN$10-$AL$10),$AL$10+SQRT(AY267*($AN$10-$AL$10)*($AM$10-$AL$10)),$AN$10-SQRT((1-AY267)*($AN$10-$AL$10)*($AN$10-$AM$10))),$AM$10)</f>
        <v>0.799722959132899</v>
      </c>
      <c r="AQ267" s="0" t="n">
        <f aca="false">IFERROR(IF(AZ267&lt;($AM$11-$AL$11)/($AN$11-$AL$11),$AL$11+SQRT(AZ267*($AN$11-$AL$11)*($AM$11-$AL$11)),$AN$11-SQRT((1-AZ267)*($AN$11-$AL$11)*($AN$11-$AM$11))),$AM$11)</f>
        <v>0.708661303087712</v>
      </c>
      <c r="AR267" s="0" t="n">
        <f aca="false">SUMPRODUCT((B24:B31&lt;=$B$6)*(C24:C31*AM267+D24:D31*AO267*$B$8*AQ267)/(1+AL267/100)^B24:B31)+C32*AM267*AP267/(1+AL267/100)^$B$6</f>
        <v>8910981.08548548</v>
      </c>
      <c r="AS267" s="0" t="n">
        <f aca="false">SUMPRODUCT((K24:K26&lt;=$B$6)*(L24:L26*AN267+M24:M26*AO267*$B$8*AQ267)/(1+AL267/100)^K24:K26)+L27*AN267*AP267/(1+AL267/100)^$B$6</f>
        <v>8514110.21391155</v>
      </c>
      <c r="AT267" s="0" t="n">
        <f aca="false">AS267-AR267</f>
        <v>-396870.871573931</v>
      </c>
      <c r="AU267" s="0" t="n">
        <f aca="true">RAND()</f>
        <v>0.814264827137538</v>
      </c>
      <c r="AV267" s="0" t="n">
        <f aca="true">RAND()</f>
        <v>0.861493869232337</v>
      </c>
      <c r="AW267" s="0" t="n">
        <f aca="true">RAND()</f>
        <v>0.531222522363953</v>
      </c>
      <c r="AX267" s="0" t="n">
        <f aca="true">RAND()</f>
        <v>0.910553062690519</v>
      </c>
      <c r="AY267" s="0" t="n">
        <f aca="true">RAND()</f>
        <v>0.359335408925525</v>
      </c>
      <c r="AZ267" s="0" t="n">
        <f aca="true">RAND()</f>
        <v>0.653558219107958</v>
      </c>
    </row>
    <row r="268" customFormat="false" ht="15" hidden="false" customHeight="false" outlineLevel="0" collapsed="false">
      <c r="AK268" s="0" t="n">
        <v>255</v>
      </c>
      <c r="AL268" s="0" t="n">
        <f aca="false">IFERROR(IF(AU268&lt;($AM$6-$AL$6)/($AN$6-$AL$6),$AL$6+SQRT(AU268*($AN$6-$AL$6)*($AM$6-$AL$6)),$AN$6-SQRT((1-AU268)*($AN$6-$AL$6)*($AN$6-$AM$6))),$AM$6)</f>
        <v>2.64306139500996</v>
      </c>
      <c r="AM268" s="0" t="n">
        <f aca="false">IFERROR(IF(AV268&lt;($AM$7-$AL$7)/($AN$7-$AL$7),$AL$7+SQRT(AV268*($AN$7-$AL$7)*($AM$7-$AL$7)),$AN$7-SQRT((1-AV268)*($AN$7-$AL$7)*($AN$7-$AM$7))),$AM$7)</f>
        <v>0.977419962494826</v>
      </c>
      <c r="AN268" s="0" t="n">
        <f aca="false">IFERROR(IF(AW268&lt;($AM$8-$AL$8)/($AN$8-$AL$8),$AL$8+SQRT(AW268*($AN$8-$AL$8)*($AM$8-$AL$8)),$AN$8-SQRT((1-AW268)*($AN$8-$AL$8)*($AN$8-$AM$8))),$AM$8)</f>
        <v>0.937541250329316</v>
      </c>
      <c r="AO268" s="0" t="n">
        <f aca="false">IFERROR(IF(AX268&lt;($AM$9-$AL$9)/($AN$9-$AL$9),$AL$9+SQRT(AX268*($AN$9-$AL$9)*($AM$9-$AL$9)),$AN$9-SQRT((1-AX268)*($AN$9-$AL$9)*($AN$9-$AM$9))),$AM$9)</f>
        <v>0.875145718310133</v>
      </c>
      <c r="AP268" s="0" t="n">
        <f aca="false">IFERROR(IF(AY268&lt;($AM$10-$AL$10)/($AN$10-$AL$10),$AL$10+SQRT(AY268*($AN$10-$AL$10)*($AM$10-$AL$10)),$AN$10-SQRT((1-AY268)*($AN$10-$AL$10)*($AN$10-$AM$10))),$AM$10)</f>
        <v>0.647667769168016</v>
      </c>
      <c r="AQ268" s="0" t="n">
        <f aca="false">IFERROR(IF(AZ268&lt;($AM$11-$AL$11)/($AN$11-$AL$11),$AL$11+SQRT(AZ268*($AN$11-$AL$11)*($AM$11-$AL$11)),$AN$11-SQRT((1-AZ268)*($AN$11-$AL$11)*($AN$11-$AM$11))),$AM$11)</f>
        <v>0.727850127515505</v>
      </c>
      <c r="AR268" s="0" t="n">
        <f aca="false">SUMPRODUCT((B24:B31&lt;=$B$6)*(C24:C31*AM268+D24:D31*AO268*$B$8*AQ268)/(1+AL268/100)^B24:B31)+C32*AM268*AP268/(1+AL268/100)^$B$6</f>
        <v>8734032.82826859</v>
      </c>
      <c r="AS268" s="0" t="n">
        <f aca="false">SUMPRODUCT((K24:K26&lt;=$B$6)*(L24:L26*AN268+M24:M26*AO268*$B$8*AQ268)/(1+AL268/100)^K24:K26)+L27*AN268*AP268/(1+AL268/100)^$B$6</f>
        <v>7755899.81426252</v>
      </c>
      <c r="AT268" s="0" t="n">
        <f aca="false">AS268-AR268</f>
        <v>-978133.014006073</v>
      </c>
      <c r="AU268" s="0" t="n">
        <f aca="true">RAND()</f>
        <v>0.0827055915504303</v>
      </c>
      <c r="AV268" s="0" t="n">
        <f aca="true">RAND()</f>
        <v>0.349753812129617</v>
      </c>
      <c r="AW268" s="0" t="n">
        <f aca="true">RAND()</f>
        <v>0.210195506023906</v>
      </c>
      <c r="AX268" s="0" t="n">
        <f aca="true">RAND()</f>
        <v>0.187645746621901</v>
      </c>
      <c r="AY268" s="0" t="n">
        <f aca="true">RAND()</f>
        <v>0.0872230802042343</v>
      </c>
      <c r="AZ268" s="0" t="n">
        <f aca="true">RAND()</f>
        <v>0.697691620027237</v>
      </c>
    </row>
    <row r="269" customFormat="false" ht="15" hidden="false" customHeight="false" outlineLevel="0" collapsed="false">
      <c r="AK269" s="0" t="n">
        <v>256</v>
      </c>
      <c r="AL269" s="0" t="n">
        <f aca="false">IFERROR(IF(AU269&lt;($AM$6-$AL$6)/($AN$6-$AL$6),$AL$6+SQRT(AU269*($AN$6-$AL$6)*($AM$6-$AL$6)),$AN$6-SQRT((1-AU269)*($AN$6-$AL$6)*($AN$6-$AM$6))),$AM$6)</f>
        <v>5.2867427783113</v>
      </c>
      <c r="AM269" s="0" t="n">
        <f aca="false">IFERROR(IF(AV269&lt;($AM$7-$AL$7)/($AN$7-$AL$7),$AL$7+SQRT(AV269*($AN$7-$AL$7)*($AM$7-$AL$7)),$AN$7-SQRT((1-AV269)*($AN$7-$AL$7)*($AN$7-$AM$7))),$AM$7)</f>
        <v>0.993782371877754</v>
      </c>
      <c r="AN269" s="0" t="n">
        <f aca="false">IFERROR(IF(AW269&lt;($AM$8-$AL$8)/($AN$8-$AL$8),$AL$8+SQRT(AW269*($AN$8-$AL$8)*($AM$8-$AL$8)),$AN$8-SQRT((1-AW269)*($AN$8-$AL$8)*($AN$8-$AM$8))),$AM$8)</f>
        <v>0.996008841933208</v>
      </c>
      <c r="AO269" s="0" t="n">
        <f aca="false">IFERROR(IF(AX269&lt;($AM$9-$AL$9)/($AN$9-$AL$9),$AL$9+SQRT(AX269*($AN$9-$AL$9)*($AM$9-$AL$9)),$AN$9-SQRT((1-AX269)*($AN$9-$AL$9)*($AN$9-$AM$9))),$AM$9)</f>
        <v>1.31487166656193</v>
      </c>
      <c r="AP269" s="0" t="n">
        <f aca="false">IFERROR(IF(AY269&lt;($AM$10-$AL$10)/($AN$10-$AL$10),$AL$10+SQRT(AY269*($AN$10-$AL$10)*($AM$10-$AL$10)),$AN$10-SQRT((1-AY269)*($AN$10-$AL$10)*($AN$10-$AM$10))),$AM$10)</f>
        <v>0.913445284075871</v>
      </c>
      <c r="AQ269" s="0" t="n">
        <f aca="false">IFERROR(IF(AZ269&lt;($AM$11-$AL$11)/($AN$11-$AL$11),$AL$11+SQRT(AZ269*($AN$11-$AL$11)*($AM$11-$AL$11)),$AN$11-SQRT((1-AZ269)*($AN$11-$AL$11)*($AN$11-$AM$11))),$AM$11)</f>
        <v>0.751801532385889</v>
      </c>
      <c r="AR269" s="0" t="n">
        <f aca="false">SUMPRODUCT((B24:B31&lt;=$B$6)*(C24:C31*AM269+D24:D31*AO269*$B$8*AQ269)/(1+AL269/100)^B24:B31)+C32*AM269*AP269/(1+AL269/100)^$B$6</f>
        <v>7779456.99659028</v>
      </c>
      <c r="AS269" s="0" t="n">
        <f aca="false">SUMPRODUCT((K24:K26&lt;=$B$6)*(L24:L26*AN269+M24:M26*AO269*$B$8*AQ269)/(1+AL269/100)^K24:K26)+L27*AN269*AP269/(1+AL269/100)^$B$6</f>
        <v>8258454.96585599</v>
      </c>
      <c r="AT269" s="0" t="n">
        <f aca="false">AS269-AR269</f>
        <v>478997.969265712</v>
      </c>
      <c r="AU269" s="0" t="n">
        <f aca="true">RAND()</f>
        <v>0.853237484616576</v>
      </c>
      <c r="AV269" s="0" t="n">
        <f aca="true">RAND()</f>
        <v>0.417240085006312</v>
      </c>
      <c r="AW269" s="0" t="n">
        <f aca="true">RAND()</f>
        <v>0.426882956844413</v>
      </c>
      <c r="AX269" s="0" t="n">
        <f aca="true">RAND()</f>
        <v>0.687066111146914</v>
      </c>
      <c r="AY269" s="0" t="n">
        <f aca="true">RAND()</f>
        <v>0.68374801169831</v>
      </c>
      <c r="AZ269" s="0" t="n">
        <f aca="true">RAND()</f>
        <v>0.748561308873498</v>
      </c>
    </row>
    <row r="270" customFormat="false" ht="15" hidden="false" customHeight="false" outlineLevel="0" collapsed="false">
      <c r="AK270" s="0" t="n">
        <v>257</v>
      </c>
      <c r="AL270" s="0" t="n">
        <f aca="false">IFERROR(IF(AU270&lt;($AM$6-$AL$6)/($AN$6-$AL$6),$AL$6+SQRT(AU270*($AN$6-$AL$6)*($AM$6-$AL$6)),$AN$6-SQRT((1-AU270)*($AN$6-$AL$6)*($AN$6-$AM$6))),$AM$6)</f>
        <v>2.69470076682612</v>
      </c>
      <c r="AM270" s="0" t="n">
        <f aca="false">IFERROR(IF(AV270&lt;($AM$7-$AL$7)/($AN$7-$AL$7),$AL$7+SQRT(AV270*($AN$7-$AL$7)*($AM$7-$AL$7)),$AN$7-SQRT((1-AV270)*($AN$7-$AL$7)*($AN$7-$AM$7))),$AM$7)</f>
        <v>1.08881614497773</v>
      </c>
      <c r="AN270" s="0" t="n">
        <f aca="false">IFERROR(IF(AW270&lt;($AM$8-$AL$8)/($AN$8-$AL$8),$AL$8+SQRT(AW270*($AN$8-$AL$8)*($AM$8-$AL$8)),$AN$8-SQRT((1-AW270)*($AN$8-$AL$8)*($AN$8-$AM$8))),$AM$8)</f>
        <v>1.01918631909234</v>
      </c>
      <c r="AO270" s="0" t="n">
        <f aca="false">IFERROR(IF(AX270&lt;($AM$9-$AL$9)/($AN$9-$AL$9),$AL$9+SQRT(AX270*($AN$9-$AL$9)*($AM$9-$AL$9)),$AN$9-SQRT((1-AX270)*($AN$9-$AL$9)*($AN$9-$AM$9))),$AM$9)</f>
        <v>0.991179290644891</v>
      </c>
      <c r="AP270" s="0" t="n">
        <f aca="false">IFERROR(IF(AY270&lt;($AM$10-$AL$10)/($AN$10-$AL$10),$AL$10+SQRT(AY270*($AN$10-$AL$10)*($AM$10-$AL$10)),$AN$10-SQRT((1-AY270)*($AN$10-$AL$10)*($AN$10-$AM$10))),$AM$10)</f>
        <v>0.739260296759362</v>
      </c>
      <c r="AQ270" s="0" t="n">
        <f aca="false">IFERROR(IF(AZ270&lt;($AM$11-$AL$11)/($AN$11-$AL$11),$AL$11+SQRT(AZ270*($AN$11-$AL$11)*($AM$11-$AL$11)),$AN$11-SQRT((1-AZ270)*($AN$11-$AL$11)*($AN$11-$AM$11))),$AM$11)</f>
        <v>0.50120168582112</v>
      </c>
      <c r="AR270" s="0" t="n">
        <f aca="false">SUMPRODUCT((B24:B31&lt;=$B$6)*(C24:C31*AM270+D24:D31*AO270*$B$8*AQ270)/(1+AL270/100)^B24:B31)+C32*AM270*AP270/(1+AL270/100)^$B$6</f>
        <v>9615343.80539002</v>
      </c>
      <c r="AS270" s="0" t="n">
        <f aca="false">SUMPRODUCT((K24:K26&lt;=$B$6)*(L24:L26*AN270+M24:M26*AO270*$B$8*AQ270)/(1+AL270/100)^K24:K26)+L27*AN270*AP270/(1+AL270/100)^$B$6</f>
        <v>8322066.94925879</v>
      </c>
      <c r="AT270" s="0" t="n">
        <f aca="false">AS270-AR270</f>
        <v>-1293276.85613123</v>
      </c>
      <c r="AU270" s="0" t="n">
        <f aca="true">RAND()</f>
        <v>0.0965218310857597</v>
      </c>
      <c r="AV270" s="0" t="n">
        <f aca="true">RAND()</f>
        <v>0.769064576712546</v>
      </c>
      <c r="AW270" s="0" t="n">
        <f aca="true">RAND()</f>
        <v>0.52644484182983</v>
      </c>
      <c r="AX270" s="0" t="n">
        <f aca="true">RAND()</f>
        <v>0.321676127411224</v>
      </c>
      <c r="AY270" s="0" t="n">
        <f aca="true">RAND()</f>
        <v>0.228981958421512</v>
      </c>
      <c r="AZ270" s="0" t="n">
        <f aca="true">RAND()</f>
        <v>0.165233136233717</v>
      </c>
    </row>
    <row r="271" customFormat="false" ht="15" hidden="false" customHeight="false" outlineLevel="0" collapsed="false">
      <c r="AK271" s="0" t="n">
        <v>258</v>
      </c>
      <c r="AL271" s="0" t="n">
        <f aca="false">IFERROR(IF(AU271&lt;($AM$6-$AL$6)/($AN$6-$AL$6),$AL$6+SQRT(AU271*($AN$6-$AL$6)*($AM$6-$AL$6)),$AN$6-SQRT((1-AU271)*($AN$6-$AL$6)*($AN$6-$AM$6))),$AM$6)</f>
        <v>3.23028027473064</v>
      </c>
      <c r="AM271" s="0" t="n">
        <f aca="false">IFERROR(IF(AV271&lt;($AM$7-$AL$7)/($AN$7-$AL$7),$AL$7+SQRT(AV271*($AN$7-$AL$7)*($AM$7-$AL$7)),$AN$7-SQRT((1-AV271)*($AN$7-$AL$7)*($AN$7-$AM$7))),$AM$7)</f>
        <v>1.18499148221644</v>
      </c>
      <c r="AN271" s="0" t="n">
        <f aca="false">IFERROR(IF(AW271&lt;($AM$8-$AL$8)/($AN$8-$AL$8),$AL$8+SQRT(AW271*($AN$8-$AL$8)*($AM$8-$AL$8)),$AN$8-SQRT((1-AW271)*($AN$8-$AL$8)*($AN$8-$AM$8))),$AM$8)</f>
        <v>1.10843536499384</v>
      </c>
      <c r="AO271" s="0" t="n">
        <f aca="false">IFERROR(IF(AX271&lt;($AM$9-$AL$9)/($AN$9-$AL$9),$AL$9+SQRT(AX271*($AN$9-$AL$9)*($AM$9-$AL$9)),$AN$9-SQRT((1-AX271)*($AN$9-$AL$9)*($AN$9-$AM$9))),$AM$9)</f>
        <v>1.02175228125767</v>
      </c>
      <c r="AP271" s="0" t="n">
        <f aca="false">IFERROR(IF(AY271&lt;($AM$10-$AL$10)/($AN$10-$AL$10),$AL$10+SQRT(AY271*($AN$10-$AL$10)*($AM$10-$AL$10)),$AN$10-SQRT((1-AY271)*($AN$10-$AL$10)*($AN$10-$AM$10))),$AM$10)</f>
        <v>0.787600439167411</v>
      </c>
      <c r="AQ271" s="0" t="n">
        <f aca="false">IFERROR(IF(AZ271&lt;($AM$11-$AL$11)/($AN$11-$AL$11),$AL$11+SQRT(AZ271*($AN$11-$AL$11)*($AM$11-$AL$11)),$AN$11-SQRT((1-AZ271)*($AN$11-$AL$11)*($AN$11-$AM$11))),$AM$11)</f>
        <v>0.571892559630656</v>
      </c>
      <c r="AR271" s="0" t="n">
        <f aca="false">SUMPRODUCT((B24:B31&lt;=$B$6)*(C24:C31*AM271+D24:D31*AO271*$B$8*AQ271)/(1+AL271/100)^B24:B31)+C32*AM271*AP271/(1+AL271/100)^$B$6</f>
        <v>10143837.5518556</v>
      </c>
      <c r="AS271" s="0" t="n">
        <f aca="false">SUMPRODUCT((K24:K26&lt;=$B$6)*(L24:L26*AN271+M24:M26*AO271*$B$8*AQ271)/(1+AL271/100)^K24:K26)+L27*AN271*AP271/(1+AL271/100)^$B$6</f>
        <v>9066830.81361544</v>
      </c>
      <c r="AT271" s="0" t="n">
        <f aca="false">AS271-AR271</f>
        <v>-1077006.73824012</v>
      </c>
      <c r="AU271" s="0" t="n">
        <f aca="true">RAND()</f>
        <v>0.289460659645753</v>
      </c>
      <c r="AV271" s="0" t="n">
        <f aca="true">RAND()</f>
        <v>0.962434601027423</v>
      </c>
      <c r="AW271" s="0" t="n">
        <f aca="true">RAND()</f>
        <v>0.821861814360644</v>
      </c>
      <c r="AX271" s="0" t="n">
        <f aca="true">RAND()</f>
        <v>0.36202093385028</v>
      </c>
      <c r="AY271" s="0" t="n">
        <f aca="true">RAND()</f>
        <v>0.33085605043715</v>
      </c>
      <c r="AZ271" s="0" t="n">
        <f aca="true">RAND()</f>
        <v>0.301736995846978</v>
      </c>
    </row>
    <row r="272" customFormat="false" ht="15" hidden="false" customHeight="false" outlineLevel="0" collapsed="false">
      <c r="AK272" s="0" t="n">
        <v>259</v>
      </c>
      <c r="AL272" s="0" t="n">
        <f aca="false">IFERROR(IF(AU272&lt;($AM$6-$AL$6)/($AN$6-$AL$6),$AL$6+SQRT(AU272*($AN$6-$AL$6)*($AM$6-$AL$6)),$AN$6-SQRT((1-AU272)*($AN$6-$AL$6)*($AN$6-$AM$6))),$AM$6)</f>
        <v>3.27706390797576</v>
      </c>
      <c r="AM272" s="0" t="n">
        <f aca="false">IFERROR(IF(AV272&lt;($AM$7-$AL$7)/($AN$7-$AL$7),$AL$7+SQRT(AV272*($AN$7-$AL$7)*($AM$7-$AL$7)),$AN$7-SQRT((1-AV272)*($AN$7-$AL$7)*($AN$7-$AM$7))),$AM$7)</f>
        <v>1.11464010490722</v>
      </c>
      <c r="AN272" s="0" t="n">
        <f aca="false">IFERROR(IF(AW272&lt;($AM$8-$AL$8)/($AN$8-$AL$8),$AL$8+SQRT(AW272*($AN$8-$AL$8)*($AM$8-$AL$8)),$AN$8-SQRT((1-AW272)*($AN$8-$AL$8)*($AN$8-$AM$8))),$AM$8)</f>
        <v>0.982828104369836</v>
      </c>
      <c r="AO272" s="0" t="n">
        <f aca="false">IFERROR(IF(AX272&lt;($AM$9-$AL$9)/($AN$9-$AL$9),$AL$9+SQRT(AX272*($AN$9-$AL$9)*($AM$9-$AL$9)),$AN$9-SQRT((1-AX272)*($AN$9-$AL$9)*($AN$9-$AM$9))),$AM$9)</f>
        <v>1.07908807793923</v>
      </c>
      <c r="AP272" s="0" t="n">
        <f aca="false">IFERROR(IF(AY272&lt;($AM$10-$AL$10)/($AN$10-$AL$10),$AL$10+SQRT(AY272*($AN$10-$AL$10)*($AM$10-$AL$10)),$AN$10-SQRT((1-AY272)*($AN$10-$AL$10)*($AN$10-$AM$10))),$AM$10)</f>
        <v>0.645642019407725</v>
      </c>
      <c r="AQ272" s="0" t="n">
        <f aca="false">IFERROR(IF(AZ272&lt;($AM$11-$AL$11)/($AN$11-$AL$11),$AL$11+SQRT(AZ272*($AN$11-$AL$11)*($AM$11-$AL$11)),$AN$11-SQRT((1-AZ272)*($AN$11-$AL$11)*($AN$11-$AM$11))),$AM$11)</f>
        <v>0.8031177628785</v>
      </c>
      <c r="AR272" s="0" t="n">
        <f aca="false">SUMPRODUCT((B24:B31&lt;=$B$6)*(C24:C31*AM272+D24:D31*AO272*$B$8*AQ272)/(1+AL272/100)^B24:B31)+C32*AM272*AP272/(1+AL272/100)^$B$6</f>
        <v>9628742.76996611</v>
      </c>
      <c r="AS272" s="0" t="n">
        <f aca="false">SUMPRODUCT((K24:K26&lt;=$B$6)*(L24:L26*AN272+M24:M26*AO272*$B$8*AQ272)/(1+AL272/100)^K24:K26)+L27*AN272*AP272/(1+AL272/100)^$B$6</f>
        <v>8193399.28565309</v>
      </c>
      <c r="AT272" s="0" t="n">
        <f aca="false">AS272-AR272</f>
        <v>-1435343.48431302</v>
      </c>
      <c r="AU272" s="0" t="n">
        <f aca="true">RAND()</f>
        <v>0.306987342735165</v>
      </c>
      <c r="AV272" s="0" t="n">
        <f aca="true">RAND()</f>
        <v>0.837135100448625</v>
      </c>
      <c r="AW272" s="0" t="n">
        <f aca="true">RAND()</f>
        <v>0.371401286082972</v>
      </c>
      <c r="AX272" s="0" t="n">
        <f aca="true">RAND()</f>
        <v>0.434614154537563</v>
      </c>
      <c r="AY272" s="0" t="n">
        <f aca="true">RAND()</f>
        <v>0.0848463912686402</v>
      </c>
      <c r="AZ272" s="0" t="n">
        <f aca="true">RAND()</f>
        <v>0.841785243698095</v>
      </c>
    </row>
    <row r="273" customFormat="false" ht="15" hidden="false" customHeight="false" outlineLevel="0" collapsed="false">
      <c r="AK273" s="0" t="n">
        <v>260</v>
      </c>
      <c r="AL273" s="0" t="n">
        <f aca="false">IFERROR(IF(AU273&lt;($AM$6-$AL$6)/($AN$6-$AL$6),$AL$6+SQRT(AU273*($AN$6-$AL$6)*($AM$6-$AL$6)),$AN$6-SQRT((1-AU273)*($AN$6-$AL$6)*($AN$6-$AM$6))),$AM$6)</f>
        <v>3.47188128818502</v>
      </c>
      <c r="AM273" s="0" t="n">
        <f aca="false">IFERROR(IF(AV273&lt;($AM$7-$AL$7)/($AN$7-$AL$7),$AL$7+SQRT(AV273*($AN$7-$AL$7)*($AM$7-$AL$7)),$AN$7-SQRT((1-AV273)*($AN$7-$AL$7)*($AN$7-$AM$7))),$AM$7)</f>
        <v>0.967067235324351</v>
      </c>
      <c r="AN273" s="0" t="n">
        <f aca="false">IFERROR(IF(AW273&lt;($AM$8-$AL$8)/($AN$8-$AL$8),$AL$8+SQRT(AW273*($AN$8-$AL$8)*($AM$8-$AL$8)),$AN$8-SQRT((1-AW273)*($AN$8-$AL$8)*($AN$8-$AM$8))),$AM$8)</f>
        <v>1.04624451049237</v>
      </c>
      <c r="AO273" s="0" t="n">
        <f aca="false">IFERROR(IF(AX273&lt;($AM$9-$AL$9)/($AN$9-$AL$9),$AL$9+SQRT(AX273*($AN$9-$AL$9)*($AM$9-$AL$9)),$AN$9-SQRT((1-AX273)*($AN$9-$AL$9)*($AN$9-$AM$9))),$AM$9)</f>
        <v>1.24767212753202</v>
      </c>
      <c r="AP273" s="0" t="n">
        <f aca="false">IFERROR(IF(AY273&lt;($AM$10-$AL$10)/($AN$10-$AL$10),$AL$10+SQRT(AY273*($AN$10-$AL$10)*($AM$10-$AL$10)),$AN$10-SQRT((1-AY273)*($AN$10-$AL$10)*($AN$10-$AM$10))),$AM$10)</f>
        <v>0.855718105988271</v>
      </c>
      <c r="AQ273" s="0" t="n">
        <f aca="false">IFERROR(IF(AZ273&lt;($AM$11-$AL$11)/($AN$11-$AL$11),$AL$11+SQRT(AZ273*($AN$11-$AL$11)*($AM$11-$AL$11)),$AN$11-SQRT((1-AZ273)*($AN$11-$AL$11)*($AN$11-$AM$11))),$AM$11)</f>
        <v>0.826903925417019</v>
      </c>
      <c r="AR273" s="0" t="n">
        <f aca="false">SUMPRODUCT((B24:B31&lt;=$B$6)*(C24:C31*AM273+D24:D31*AO273*$B$8*AQ273)/(1+AL273/100)^B24:B31)+C32*AM273*AP273/(1+AL273/100)^$B$6</f>
        <v>8321610.19277867</v>
      </c>
      <c r="AS273" s="0" t="n">
        <f aca="false">SUMPRODUCT((K24:K26&lt;=$B$6)*(L24:L26*AN273+M24:M26*AO273*$B$8*AQ273)/(1+AL273/100)^K24:K26)+L27*AN273*AP273/(1+AL273/100)^$B$6</f>
        <v>8577335.67056784</v>
      </c>
      <c r="AT273" s="0" t="n">
        <f aca="false">AS273-AR273</f>
        <v>255725.477789173</v>
      </c>
      <c r="AU273" s="0" t="n">
        <f aca="true">RAND()</f>
        <v>0.377618917767051</v>
      </c>
      <c r="AV273" s="0" t="n">
        <f aca="true">RAND()</f>
        <v>0.310127345765801</v>
      </c>
      <c r="AW273" s="0" t="n">
        <f aca="true">RAND()</f>
        <v>0.630966226626713</v>
      </c>
      <c r="AX273" s="0" t="n">
        <f aca="true">RAND()</f>
        <v>0.622668514871868</v>
      </c>
      <c r="AY273" s="0" t="n">
        <f aca="true">RAND()</f>
        <v>0.506141483711531</v>
      </c>
      <c r="AZ273" s="0" t="n">
        <f aca="true">RAND()</f>
        <v>0.877705097812094</v>
      </c>
    </row>
    <row r="274" customFormat="false" ht="15" hidden="false" customHeight="false" outlineLevel="0" collapsed="false">
      <c r="AK274" s="0" t="n">
        <v>261</v>
      </c>
      <c r="AL274" s="0" t="n">
        <f aca="false">IFERROR(IF(AU274&lt;($AM$6-$AL$6)/($AN$6-$AL$6),$AL$6+SQRT(AU274*($AN$6-$AL$6)*($AM$6-$AL$6)),$AN$6-SQRT((1-AU274)*($AN$6-$AL$6)*($AN$6-$AM$6))),$AM$6)</f>
        <v>3.31913212301107</v>
      </c>
      <c r="AM274" s="0" t="n">
        <f aca="false">IFERROR(IF(AV274&lt;($AM$7-$AL$7)/($AN$7-$AL$7),$AL$7+SQRT(AV274*($AN$7-$AL$7)*($AM$7-$AL$7)),$AN$7-SQRT((1-AV274)*($AN$7-$AL$7)*($AN$7-$AM$7))),$AM$7)</f>
        <v>1.0481712310834</v>
      </c>
      <c r="AN274" s="0" t="n">
        <f aca="false">IFERROR(IF(AW274&lt;($AM$8-$AL$8)/($AN$8-$AL$8),$AL$8+SQRT(AW274*($AN$8-$AL$8)*($AM$8-$AL$8)),$AN$8-SQRT((1-AW274)*($AN$8-$AL$8)*($AN$8-$AM$8))),$AM$8)</f>
        <v>0.982928220834072</v>
      </c>
      <c r="AO274" s="0" t="n">
        <f aca="false">IFERROR(IF(AX274&lt;($AM$9-$AL$9)/($AN$9-$AL$9),$AL$9+SQRT(AX274*($AN$9-$AL$9)*($AM$9-$AL$9)),$AN$9-SQRT((1-AX274)*($AN$9-$AL$9)*($AN$9-$AM$9))),$AM$9)</f>
        <v>0.889693617477229</v>
      </c>
      <c r="AP274" s="0" t="n">
        <f aca="false">IFERROR(IF(AY274&lt;($AM$10-$AL$10)/($AN$10-$AL$10),$AL$10+SQRT(AY274*($AN$10-$AL$10)*($AM$10-$AL$10)),$AN$10-SQRT((1-AY274)*($AN$10-$AL$10)*($AN$10-$AM$10))),$AM$10)</f>
        <v>0.740861626191963</v>
      </c>
      <c r="AQ274" s="0" t="n">
        <f aca="false">IFERROR(IF(AZ274&lt;($AM$11-$AL$11)/($AN$11-$AL$11),$AL$11+SQRT(AZ274*($AN$11-$AL$11)*($AM$11-$AL$11)),$AN$11-SQRT((1-AZ274)*($AN$11-$AL$11)*($AN$11-$AM$11))),$AM$11)</f>
        <v>0.615608129997299</v>
      </c>
      <c r="AR274" s="0" t="n">
        <f aca="false">SUMPRODUCT((B24:B31&lt;=$B$6)*(C24:C31*AM274+D24:D31*AO274*$B$8*AQ274)/(1+AL274/100)^B24:B31)+C32*AM274*AP274/(1+AL274/100)^$B$6</f>
        <v>8941823.03466235</v>
      </c>
      <c r="AS274" s="0" t="n">
        <f aca="false">SUMPRODUCT((K24:K26&lt;=$B$6)*(L24:L26*AN274+M24:M26*AO274*$B$8*AQ274)/(1+AL274/100)^K24:K26)+L27*AN274*AP274/(1+AL274/100)^$B$6</f>
        <v>8087722.88911849</v>
      </c>
      <c r="AT274" s="0" t="n">
        <f aca="false">AS274-AR274</f>
        <v>-854100.145543858</v>
      </c>
      <c r="AU274" s="0" t="n">
        <f aca="true">RAND()</f>
        <v>0.322560583607552</v>
      </c>
      <c r="AV274" s="0" t="n">
        <f aca="true">RAND()</f>
        <v>0.637912427000973</v>
      </c>
      <c r="AW274" s="0" t="n">
        <f aca="true">RAND()</f>
        <v>0.371808155305768</v>
      </c>
      <c r="AX274" s="0" t="n">
        <f aca="true">RAND()</f>
        <v>0.202481487336651</v>
      </c>
      <c r="AY274" s="0" t="n">
        <f aca="true">RAND()</f>
        <v>0.232057291887348</v>
      </c>
      <c r="AZ274" s="0" t="n">
        <f aca="true">RAND()</f>
        <v>0.40656527232813</v>
      </c>
    </row>
    <row r="275" customFormat="false" ht="15" hidden="false" customHeight="false" outlineLevel="0" collapsed="false">
      <c r="AK275" s="0" t="n">
        <v>262</v>
      </c>
      <c r="AL275" s="0" t="n">
        <f aca="false">IFERROR(IF(AU275&lt;($AM$6-$AL$6)/($AN$6-$AL$6),$AL$6+SQRT(AU275*($AN$6-$AL$6)*($AM$6-$AL$6)),$AN$6-SQRT((1-AU275)*($AN$6-$AL$6)*($AN$6-$AM$6))),$AM$6)</f>
        <v>3.06626139888627</v>
      </c>
      <c r="AM275" s="0" t="n">
        <f aca="false">IFERROR(IF(AV275&lt;($AM$7-$AL$7)/($AN$7-$AL$7),$AL$7+SQRT(AV275*($AN$7-$AL$7)*($AM$7-$AL$7)),$AN$7-SQRT((1-AV275)*($AN$7-$AL$7)*($AN$7-$AM$7))),$AM$7)</f>
        <v>0.946316067467916</v>
      </c>
      <c r="AN275" s="0" t="n">
        <f aca="false">IFERROR(IF(AW275&lt;($AM$8-$AL$8)/($AN$8-$AL$8),$AL$8+SQRT(AW275*($AN$8-$AL$8)*($AM$8-$AL$8)),$AN$8-SQRT((1-AW275)*($AN$8-$AL$8)*($AN$8-$AM$8))),$AM$8)</f>
        <v>0.880907123577059</v>
      </c>
      <c r="AO275" s="0" t="n">
        <f aca="false">IFERROR(IF(AX275&lt;($AM$9-$AL$9)/($AN$9-$AL$9),$AL$9+SQRT(AX275*($AN$9-$AL$9)*($AM$9-$AL$9)),$AN$9-SQRT((1-AX275)*($AN$9-$AL$9)*($AN$9-$AM$9))),$AM$9)</f>
        <v>0.968304103186432</v>
      </c>
      <c r="AP275" s="0" t="n">
        <f aca="false">IFERROR(IF(AY275&lt;($AM$10-$AL$10)/($AN$10-$AL$10),$AL$10+SQRT(AY275*($AN$10-$AL$10)*($AM$10-$AL$10)),$AN$10-SQRT((1-AY275)*($AN$10-$AL$10)*($AN$10-$AM$10))),$AM$10)</f>
        <v>0.735319362987422</v>
      </c>
      <c r="AQ275" s="0" t="n">
        <f aca="false">IFERROR(IF(AZ275&lt;($AM$11-$AL$11)/($AN$11-$AL$11),$AL$11+SQRT(AZ275*($AN$11-$AL$11)*($AM$11-$AL$11)),$AN$11-SQRT((1-AZ275)*($AN$11-$AL$11)*($AN$11-$AM$11))),$AM$11)</f>
        <v>0.517059361134149</v>
      </c>
      <c r="AR275" s="0" t="n">
        <f aca="false">SUMPRODUCT((B24:B31&lt;=$B$6)*(C24:C31*AM275+D24:D31*AO275*$B$8*AQ275)/(1+AL275/100)^B24:B31)+C32*AM275*AP275/(1+AL275/100)^$B$6</f>
        <v>8194355.63043765</v>
      </c>
      <c r="AS275" s="0" t="n">
        <f aca="false">SUMPRODUCT((K24:K26&lt;=$B$6)*(L24:L26*AN275+M24:M26*AO275*$B$8*AQ275)/(1+AL275/100)^K24:K26)+L27*AN275*AP275/(1+AL275/100)^$B$6</f>
        <v>7235074.52319956</v>
      </c>
      <c r="AT275" s="0" t="n">
        <f aca="false">AS275-AR275</f>
        <v>-959281.107238093</v>
      </c>
      <c r="AU275" s="0" t="n">
        <f aca="true">RAND()</f>
        <v>0.22628503090539</v>
      </c>
      <c r="AV275" s="0" t="n">
        <f aca="true">RAND()</f>
        <v>0.237871017769731</v>
      </c>
      <c r="AW275" s="0" t="n">
        <f aca="true">RAND()</f>
        <v>0.0727329182834837</v>
      </c>
      <c r="AX275" s="0" t="n">
        <f aca="true">RAND()</f>
        <v>0.292411644081664</v>
      </c>
      <c r="AY275" s="0" t="n">
        <f aca="true">RAND()</f>
        <v>0.221500810387224</v>
      </c>
      <c r="AZ275" s="0" t="n">
        <f aca="true">RAND()</f>
        <v>0.192305168391693</v>
      </c>
    </row>
    <row r="276" customFormat="false" ht="15" hidden="false" customHeight="false" outlineLevel="0" collapsed="false">
      <c r="AK276" s="0" t="n">
        <v>263</v>
      </c>
      <c r="AL276" s="0" t="n">
        <f aca="false">IFERROR(IF(AU276&lt;($AM$6-$AL$6)/($AN$6-$AL$6),$AL$6+SQRT(AU276*($AN$6-$AL$6)*($AM$6-$AL$6)),$AN$6-SQRT((1-AU276)*($AN$6-$AL$6)*($AN$6-$AM$6))),$AM$6)</f>
        <v>4.42244242834985</v>
      </c>
      <c r="AM276" s="0" t="n">
        <f aca="false">IFERROR(IF(AV276&lt;($AM$7-$AL$7)/($AN$7-$AL$7),$AL$7+SQRT(AV276*($AN$7-$AL$7)*($AM$7-$AL$7)),$AN$7-SQRT((1-AV276)*($AN$7-$AL$7)*($AN$7-$AM$7))),$AM$7)</f>
        <v>0.969085930969653</v>
      </c>
      <c r="AN276" s="0" t="n">
        <f aca="false">IFERROR(IF(AW276&lt;($AM$8-$AL$8)/($AN$8-$AL$8),$AL$8+SQRT(AW276*($AN$8-$AL$8)*($AM$8-$AL$8)),$AN$8-SQRT((1-AW276)*($AN$8-$AL$8)*($AN$8-$AM$8))),$AM$8)</f>
        <v>0.862886844994147</v>
      </c>
      <c r="AO276" s="0" t="n">
        <f aca="false">IFERROR(IF(AX276&lt;($AM$9-$AL$9)/($AN$9-$AL$9),$AL$9+SQRT(AX276*($AN$9-$AL$9)*($AM$9-$AL$9)),$AN$9-SQRT((1-AX276)*($AN$9-$AL$9)*($AN$9-$AM$9))),$AM$9)</f>
        <v>0.915916263285553</v>
      </c>
      <c r="AP276" s="0" t="n">
        <f aca="false">IFERROR(IF(AY276&lt;($AM$10-$AL$10)/($AN$10-$AL$10),$AL$10+SQRT(AY276*($AN$10-$AL$10)*($AM$10-$AL$10)),$AN$10-SQRT((1-AY276)*($AN$10-$AL$10)*($AN$10-$AM$10))),$AM$10)</f>
        <v>0.911494852090371</v>
      </c>
      <c r="AQ276" s="0" t="n">
        <f aca="false">IFERROR(IF(AZ276&lt;($AM$11-$AL$11)/($AN$11-$AL$11),$AL$11+SQRT(AZ276*($AN$11-$AL$11)*($AM$11-$AL$11)),$AN$11-SQRT((1-AZ276)*($AN$11-$AL$11)*($AN$11-$AM$11))),$AM$11)</f>
        <v>0.600185111135542</v>
      </c>
      <c r="AR276" s="0" t="n">
        <f aca="false">SUMPRODUCT((B24:B31&lt;=$B$6)*(C24:C31*AM276+D24:D31*AO276*$B$8*AQ276)/(1+AL276/100)^B24:B31)+C32*AM276*AP276/(1+AL276/100)^$B$6</f>
        <v>7796624.2467295</v>
      </c>
      <c r="AS276" s="0" t="n">
        <f aca="false">SUMPRODUCT((K24:K26&lt;=$B$6)*(L24:L26*AN276+M24:M26*AO276*$B$8*AQ276)/(1+AL276/100)^K24:K26)+L27*AN276*AP276/(1+AL276/100)^$B$6</f>
        <v>7083189.71828141</v>
      </c>
      <c r="AT276" s="0" t="n">
        <f aca="false">AS276-AR276</f>
        <v>-713434.528448087</v>
      </c>
      <c r="AU276" s="0" t="n">
        <f aca="true">RAND()</f>
        <v>0.667809848241448</v>
      </c>
      <c r="AV276" s="0" t="n">
        <f aca="true">RAND()</f>
        <v>0.317667245020824</v>
      </c>
      <c r="AW276" s="0" t="n">
        <f aca="true">RAND()</f>
        <v>0.0439417252590878</v>
      </c>
      <c r="AX276" s="0" t="n">
        <f aca="true">RAND()</f>
        <v>0.23064845075389</v>
      </c>
      <c r="AY276" s="0" t="n">
        <f aca="true">RAND()</f>
        <v>0.677312053187505</v>
      </c>
      <c r="AZ276" s="0" t="n">
        <f aca="true">RAND()</f>
        <v>0.367800412030439</v>
      </c>
    </row>
    <row r="277" customFormat="false" ht="15" hidden="false" customHeight="false" outlineLevel="0" collapsed="false">
      <c r="AK277" s="0" t="n">
        <v>264</v>
      </c>
      <c r="AL277" s="0" t="n">
        <f aca="false">IFERROR(IF(AU277&lt;($AM$6-$AL$6)/($AN$6-$AL$6),$AL$6+SQRT(AU277*($AN$6-$AL$6)*($AM$6-$AL$6)),$AN$6-SQRT((1-AU277)*($AN$6-$AL$6)*($AN$6-$AM$6))),$AM$6)</f>
        <v>5.23006321186473</v>
      </c>
      <c r="AM277" s="0" t="n">
        <f aca="false">IFERROR(IF(AV277&lt;($AM$7-$AL$7)/($AN$7-$AL$7),$AL$7+SQRT(AV277*($AN$7-$AL$7)*($AM$7-$AL$7)),$AN$7-SQRT((1-AV277)*($AN$7-$AL$7)*($AN$7-$AM$7))),$AM$7)</f>
        <v>0.983754932159776</v>
      </c>
      <c r="AN277" s="0" t="n">
        <f aca="false">IFERROR(IF(AW277&lt;($AM$8-$AL$8)/($AN$8-$AL$8),$AL$8+SQRT(AW277*($AN$8-$AL$8)*($AM$8-$AL$8)),$AN$8-SQRT((1-AW277)*($AN$8-$AL$8)*($AN$8-$AM$8))),$AM$8)</f>
        <v>0.943136764684742</v>
      </c>
      <c r="AO277" s="0" t="n">
        <f aca="false">IFERROR(IF(AX277&lt;($AM$9-$AL$9)/($AN$9-$AL$9),$AL$9+SQRT(AX277*($AN$9-$AL$9)*($AM$9-$AL$9)),$AN$9-SQRT((1-AX277)*($AN$9-$AL$9)*($AN$9-$AM$9))),$AM$9)</f>
        <v>0.855071280793018</v>
      </c>
      <c r="AP277" s="0" t="n">
        <f aca="false">IFERROR(IF(AY277&lt;($AM$10-$AL$10)/($AN$10-$AL$10),$AL$10+SQRT(AY277*($AN$10-$AL$10)*($AM$10-$AL$10)),$AN$10-SQRT((1-AY277)*($AN$10-$AL$10)*($AN$10-$AM$10))),$AM$10)</f>
        <v>0.80145661782683</v>
      </c>
      <c r="AQ277" s="0" t="n">
        <f aca="false">IFERROR(IF(AZ277&lt;($AM$11-$AL$11)/($AN$11-$AL$11),$AL$11+SQRT(AZ277*($AN$11-$AL$11)*($AM$11-$AL$11)),$AN$11-SQRT((1-AZ277)*($AN$11-$AL$11)*($AN$11-$AM$11))),$AM$11)</f>
        <v>0.735161907449184</v>
      </c>
      <c r="AR277" s="0" t="n">
        <f aca="false">SUMPRODUCT((B24:B31&lt;=$B$6)*(C24:C31*AM277+D24:D31*AO277*$B$8*AQ277)/(1+AL277/100)^B24:B31)+C32*AM277*AP277/(1+AL277/100)^$B$6</f>
        <v>7647375.08337676</v>
      </c>
      <c r="AS277" s="0" t="n">
        <f aca="false">SUMPRODUCT((K24:K26&lt;=$B$6)*(L24:L26*AN277+M24:M26*AO277*$B$8*AQ277)/(1+AL277/100)^K24:K26)+L27*AN277*AP277/(1+AL277/100)^$B$6</f>
        <v>7843672.75019193</v>
      </c>
      <c r="AT277" s="0" t="n">
        <f aca="false">AS277-AR277</f>
        <v>196297.666815169</v>
      </c>
      <c r="AU277" s="0" t="n">
        <f aca="true">RAND()</f>
        <v>0.843366188300269</v>
      </c>
      <c r="AV277" s="0" t="n">
        <f aca="true">RAND()</f>
        <v>0.375176389922711</v>
      </c>
      <c r="AW277" s="0" t="n">
        <f aca="true">RAND()</f>
        <v>0.227645926715723</v>
      </c>
      <c r="AX277" s="0" t="n">
        <f aca="true">RAND()</f>
        <v>0.168100819258659</v>
      </c>
      <c r="AY277" s="0" t="n">
        <f aca="true">RAND()</f>
        <v>0.363504369726366</v>
      </c>
      <c r="AZ277" s="0" t="n">
        <f aca="true">RAND()</f>
        <v>0.713717488710389</v>
      </c>
    </row>
    <row r="278" customFormat="false" ht="15" hidden="false" customHeight="false" outlineLevel="0" collapsed="false">
      <c r="AK278" s="0" t="n">
        <v>265</v>
      </c>
      <c r="AL278" s="0" t="n">
        <f aca="false">IFERROR(IF(AU278&lt;($AM$6-$AL$6)/($AN$6-$AL$6),$AL$6+SQRT(AU278*($AN$6-$AL$6)*($AM$6-$AL$6)),$AN$6-SQRT((1-AU278)*($AN$6-$AL$6)*($AN$6-$AM$6))),$AM$6)</f>
        <v>3.63247856457325</v>
      </c>
      <c r="AM278" s="0" t="n">
        <f aca="false">IFERROR(IF(AV278&lt;($AM$7-$AL$7)/($AN$7-$AL$7),$AL$7+SQRT(AV278*($AN$7-$AL$7)*($AM$7-$AL$7)),$AN$7-SQRT((1-AV278)*($AN$7-$AL$7)*($AN$7-$AM$7))),$AM$7)</f>
        <v>1.01338988312537</v>
      </c>
      <c r="AN278" s="0" t="n">
        <f aca="false">IFERROR(IF(AW278&lt;($AM$8-$AL$8)/($AN$8-$AL$8),$AL$8+SQRT(AW278*($AN$8-$AL$8)*($AM$8-$AL$8)),$AN$8-SQRT((1-AW278)*($AN$8-$AL$8)*($AN$8-$AM$8))),$AM$8)</f>
        <v>1.06302697291506</v>
      </c>
      <c r="AO278" s="0" t="n">
        <f aca="false">IFERROR(IF(AX278&lt;($AM$9-$AL$9)/($AN$9-$AL$9),$AL$9+SQRT(AX278*($AN$9-$AL$9)*($AM$9-$AL$9)),$AN$9-SQRT((1-AX278)*($AN$9-$AL$9)*($AN$9-$AM$9))),$AM$9)</f>
        <v>1.25671565913123</v>
      </c>
      <c r="AP278" s="0" t="n">
        <f aca="false">IFERROR(IF(AY278&lt;($AM$10-$AL$10)/($AN$10-$AL$10),$AL$10+SQRT(AY278*($AN$10-$AL$10)*($AM$10-$AL$10)),$AN$10-SQRT((1-AY278)*($AN$10-$AL$10)*($AN$10-$AM$10))),$AM$10)</f>
        <v>0.8834832100289</v>
      </c>
      <c r="AQ278" s="0" t="n">
        <f aca="false">IFERROR(IF(AZ278&lt;($AM$11-$AL$11)/($AN$11-$AL$11),$AL$11+SQRT(AZ278*($AN$11-$AL$11)*($AM$11-$AL$11)),$AN$11-SQRT((1-AZ278)*($AN$11-$AL$11)*($AN$11-$AM$11))),$AM$11)</f>
        <v>0.452239545183807</v>
      </c>
      <c r="AR278" s="0" t="n">
        <f aca="false">SUMPRODUCT((B24:B31&lt;=$B$6)*(C24:C31*AM278+D24:D31*AO278*$B$8*AQ278)/(1+AL278/100)^B24:B31)+C32*AM278*AP278/(1+AL278/100)^$B$6</f>
        <v>8492334.64925224</v>
      </c>
      <c r="AS278" s="0" t="n">
        <f aca="false">SUMPRODUCT((K24:K26&lt;=$B$6)*(L24:L26*AN278+M24:M26*AO278*$B$8*AQ278)/(1+AL278/100)^K24:K26)+L27*AN278*AP278/(1+AL278/100)^$B$6</f>
        <v>8659975.86047662</v>
      </c>
      <c r="AT278" s="0" t="n">
        <f aca="false">AS278-AR278</f>
        <v>167641.211224388</v>
      </c>
      <c r="AU278" s="0" t="n">
        <f aca="true">RAND()</f>
        <v>0.432989969097067</v>
      </c>
      <c r="AV278" s="0" t="n">
        <f aca="true">RAND()</f>
        <v>0.502361356378421</v>
      </c>
      <c r="AW278" s="0" t="n">
        <f aca="true">RAND()</f>
        <v>0.689254107935075</v>
      </c>
      <c r="AX278" s="0" t="n">
        <f aca="true">RAND()</f>
        <v>0.631685592412851</v>
      </c>
      <c r="AY278" s="0" t="n">
        <f aca="true">RAND()</f>
        <v>0.588237489496277</v>
      </c>
      <c r="AZ278" s="0" t="n">
        <f aca="true">RAND()</f>
        <v>0.0945995066031526</v>
      </c>
    </row>
    <row r="279" customFormat="false" ht="15" hidden="false" customHeight="false" outlineLevel="0" collapsed="false">
      <c r="AK279" s="0" t="n">
        <v>266</v>
      </c>
      <c r="AL279" s="0" t="n">
        <f aca="false">IFERROR(IF(AU279&lt;($AM$6-$AL$6)/($AN$6-$AL$6),$AL$6+SQRT(AU279*($AN$6-$AL$6)*($AM$6-$AL$6)),$AN$6-SQRT((1-AU279)*($AN$6-$AL$6)*($AN$6-$AM$6))),$AM$6)</f>
        <v>4.20952153897081</v>
      </c>
      <c r="AM279" s="0" t="n">
        <f aca="false">IFERROR(IF(AV279&lt;($AM$7-$AL$7)/($AN$7-$AL$7),$AL$7+SQRT(AV279*($AN$7-$AL$7)*($AM$7-$AL$7)),$AN$7-SQRT((1-AV279)*($AN$7-$AL$7)*($AN$7-$AM$7))),$AM$7)</f>
        <v>1.13770286199016</v>
      </c>
      <c r="AN279" s="0" t="n">
        <f aca="false">IFERROR(IF(AW279&lt;($AM$8-$AL$8)/($AN$8-$AL$8),$AL$8+SQRT(AW279*($AN$8-$AL$8)*($AM$8-$AL$8)),$AN$8-SQRT((1-AW279)*($AN$8-$AL$8)*($AN$8-$AM$8))),$AM$8)</f>
        <v>1.02590554494124</v>
      </c>
      <c r="AO279" s="0" t="n">
        <f aca="false">IFERROR(IF(AX279&lt;($AM$9-$AL$9)/($AN$9-$AL$9),$AL$9+SQRT(AX279*($AN$9-$AL$9)*($AM$9-$AL$9)),$AN$9-SQRT((1-AX279)*($AN$9-$AL$9)*($AN$9-$AM$9))),$AM$9)</f>
        <v>0.839655860183131</v>
      </c>
      <c r="AP279" s="0" t="n">
        <f aca="false">IFERROR(IF(AY279&lt;($AM$10-$AL$10)/($AN$10-$AL$10),$AL$10+SQRT(AY279*($AN$10-$AL$10)*($AM$10-$AL$10)),$AN$10-SQRT((1-AY279)*($AN$10-$AL$10)*($AN$10-$AM$10))),$AM$10)</f>
        <v>0.969775166097689</v>
      </c>
      <c r="AQ279" s="0" t="n">
        <f aca="false">IFERROR(IF(AZ279&lt;($AM$11-$AL$11)/($AN$11-$AL$11),$AL$11+SQRT(AZ279*($AN$11-$AL$11)*($AM$11-$AL$11)),$AN$11-SQRT((1-AZ279)*($AN$11-$AL$11)*($AN$11-$AM$11))),$AM$11)</f>
        <v>0.413480353449293</v>
      </c>
      <c r="AR279" s="0" t="n">
        <f aca="false">SUMPRODUCT((B24:B31&lt;=$B$6)*(C24:C31*AM279+D24:D31*AO279*$B$8*AQ279)/(1+AL279/100)^B24:B31)+C32*AM279*AP279/(1+AL279/100)^$B$6</f>
        <v>9166244.80668583</v>
      </c>
      <c r="AS279" s="0" t="n">
        <f aca="false">SUMPRODUCT((K24:K26&lt;=$B$6)*(L24:L26*AN279+M24:M26*AO279*$B$8*AQ279)/(1+AL279/100)^K24:K26)+L27*AN279*AP279/(1+AL279/100)^$B$6</f>
        <v>8339766.10679757</v>
      </c>
      <c r="AT279" s="0" t="n">
        <f aca="false">AS279-AR279</f>
        <v>-826478.69988826</v>
      </c>
      <c r="AU279" s="0" t="n">
        <f aca="true">RAND()</f>
        <v>0.610661497926608</v>
      </c>
      <c r="AV279" s="0" t="n">
        <f aca="true">RAND()</f>
        <v>0.887905358175996</v>
      </c>
      <c r="AW279" s="0" t="n">
        <f aca="true">RAND()</f>
        <v>0.553614890772604</v>
      </c>
      <c r="AX279" s="0" t="n">
        <f aca="true">RAND()</f>
        <v>0.153821471142324</v>
      </c>
      <c r="AY279" s="0" t="n">
        <f aca="true">RAND()</f>
        <v>0.882754826728443</v>
      </c>
      <c r="AZ279" s="0" t="n">
        <f aca="true">RAND()</f>
        <v>0.0525624106897</v>
      </c>
    </row>
    <row r="280" customFormat="false" ht="15" hidden="false" customHeight="false" outlineLevel="0" collapsed="false">
      <c r="AK280" s="0" t="n">
        <v>267</v>
      </c>
      <c r="AL280" s="0" t="n">
        <f aca="false">IFERROR(IF(AU280&lt;($AM$6-$AL$6)/($AN$6-$AL$6),$AL$6+SQRT(AU280*($AN$6-$AL$6)*($AM$6-$AL$6)),$AN$6-SQRT((1-AU280)*($AN$6-$AL$6)*($AN$6-$AM$6))),$AM$6)</f>
        <v>4.04427807788083</v>
      </c>
      <c r="AM280" s="0" t="n">
        <f aca="false">IFERROR(IF(AV280&lt;($AM$7-$AL$7)/($AN$7-$AL$7),$AL$7+SQRT(AV280*($AN$7-$AL$7)*($AM$7-$AL$7)),$AN$7-SQRT((1-AV280)*($AN$7-$AL$7)*($AN$7-$AM$7))),$AM$7)</f>
        <v>1.05919841215591</v>
      </c>
      <c r="AN280" s="0" t="n">
        <f aca="false">IFERROR(IF(AW280&lt;($AM$8-$AL$8)/($AN$8-$AL$8),$AL$8+SQRT(AW280*($AN$8-$AL$8)*($AM$8-$AL$8)),$AN$8-SQRT((1-AW280)*($AN$8-$AL$8)*($AN$8-$AM$8))),$AM$8)</f>
        <v>0.947726893869602</v>
      </c>
      <c r="AO280" s="0" t="n">
        <f aca="false">IFERROR(IF(AX280&lt;($AM$9-$AL$9)/($AN$9-$AL$9),$AL$9+SQRT(AX280*($AN$9-$AL$9)*($AM$9-$AL$9)),$AN$9-SQRT((1-AX280)*($AN$9-$AL$9)*($AN$9-$AM$9))),$AM$9)</f>
        <v>0.866773631260153</v>
      </c>
      <c r="AP280" s="0" t="n">
        <f aca="false">IFERROR(IF(AY280&lt;($AM$10-$AL$10)/($AN$10-$AL$10),$AL$10+SQRT(AY280*($AN$10-$AL$10)*($AM$10-$AL$10)),$AN$10-SQRT((1-AY280)*($AN$10-$AL$10)*($AN$10-$AM$10))),$AM$10)</f>
        <v>0.902426749252581</v>
      </c>
      <c r="AQ280" s="0" t="n">
        <f aca="false">IFERROR(IF(AZ280&lt;($AM$11-$AL$11)/($AN$11-$AL$11),$AL$11+SQRT(AZ280*($AN$11-$AL$11)*($AM$11-$AL$11)),$AN$11-SQRT((1-AZ280)*($AN$11-$AL$11)*($AN$11-$AM$11))),$AM$11)</f>
        <v>0.502315559753242</v>
      </c>
      <c r="AR280" s="0" t="n">
        <f aca="false">SUMPRODUCT((B24:B31&lt;=$B$6)*(C24:C31*AM280+D24:D31*AO280*$B$8*AQ280)/(1+AL280/100)^B24:B31)+C32*AM280*AP280/(1+AL280/100)^$B$6</f>
        <v>8640776.78072059</v>
      </c>
      <c r="AS280" s="0" t="n">
        <f aca="false">SUMPRODUCT((K24:K26&lt;=$B$6)*(L24:L26*AN280+M24:M26*AO280*$B$8*AQ280)/(1+AL280/100)^K24:K26)+L27*AN280*AP280/(1+AL280/100)^$B$6</f>
        <v>7739286.14535909</v>
      </c>
      <c r="AT280" s="0" t="n">
        <f aca="false">AS280-AR280</f>
        <v>-901490.6353615</v>
      </c>
      <c r="AU280" s="0" t="n">
        <f aca="true">RAND()</f>
        <v>0.563185395955209</v>
      </c>
      <c r="AV280" s="0" t="n">
        <f aca="true">RAND()</f>
        <v>0.676397814010442</v>
      </c>
      <c r="AW280" s="0" t="n">
        <f aca="true">RAND()</f>
        <v>0.242480390804007</v>
      </c>
      <c r="AX280" s="0" t="n">
        <f aca="true">RAND()</f>
        <v>0.179363862117012</v>
      </c>
      <c r="AY280" s="0" t="n">
        <f aca="true">RAND()</f>
        <v>0.647789154055999</v>
      </c>
      <c r="AZ280" s="0" t="n">
        <f aca="true">RAND()</f>
        <v>0.167067696809255</v>
      </c>
    </row>
    <row r="281" customFormat="false" ht="15" hidden="false" customHeight="false" outlineLevel="0" collapsed="false">
      <c r="AK281" s="0" t="n">
        <v>268</v>
      </c>
      <c r="AL281" s="0" t="n">
        <f aca="false">IFERROR(IF(AU281&lt;($AM$6-$AL$6)/($AN$6-$AL$6),$AL$6+SQRT(AU281*($AN$6-$AL$6)*($AM$6-$AL$6)),$AN$6-SQRT((1-AU281)*($AN$6-$AL$6)*($AN$6-$AM$6))),$AM$6)</f>
        <v>2.6666084418453</v>
      </c>
      <c r="AM281" s="0" t="n">
        <f aca="false">IFERROR(IF(AV281&lt;($AM$7-$AL$7)/($AN$7-$AL$7),$AL$7+SQRT(AV281*($AN$7-$AL$7)*($AM$7-$AL$7)),$AN$7-SQRT((1-AV281)*($AN$7-$AL$7)*($AN$7-$AM$7))),$AM$7)</f>
        <v>1.02170461619713</v>
      </c>
      <c r="AN281" s="0" t="n">
        <f aca="false">IFERROR(IF(AW281&lt;($AM$8-$AL$8)/($AN$8-$AL$8),$AL$8+SQRT(AW281*($AN$8-$AL$8)*($AM$8-$AL$8)),$AN$8-SQRT((1-AW281)*($AN$8-$AL$8)*($AN$8-$AM$8))),$AM$8)</f>
        <v>0.971964347001002</v>
      </c>
      <c r="AO281" s="0" t="n">
        <f aca="false">IFERROR(IF(AX281&lt;($AM$9-$AL$9)/($AN$9-$AL$9),$AL$9+SQRT(AX281*($AN$9-$AL$9)*($AM$9-$AL$9)),$AN$9-SQRT((1-AX281)*($AN$9-$AL$9)*($AN$9-$AM$9))),$AM$9)</f>
        <v>0.970023573836939</v>
      </c>
      <c r="AP281" s="0" t="n">
        <f aca="false">IFERROR(IF(AY281&lt;($AM$10-$AL$10)/($AN$10-$AL$10),$AL$10+SQRT(AY281*($AN$10-$AL$10)*($AM$10-$AL$10)),$AN$10-SQRT((1-AY281)*($AN$10-$AL$10)*($AN$10-$AM$10))),$AM$10)</f>
        <v>0.969560683662108</v>
      </c>
      <c r="AQ281" s="0" t="n">
        <f aca="false">IFERROR(IF(AZ281&lt;($AM$11-$AL$11)/($AN$11-$AL$11),$AL$11+SQRT(AZ281*($AN$11-$AL$11)*($AM$11-$AL$11)),$AN$11-SQRT((1-AZ281)*($AN$11-$AL$11)*($AN$11-$AM$11))),$AM$11)</f>
        <v>0.507301842919495</v>
      </c>
      <c r="AR281" s="0" t="n">
        <f aca="false">SUMPRODUCT((B24:B31&lt;=$B$6)*(C24:C31*AM281+D24:D31*AO281*$B$8*AQ281)/(1+AL281/100)^B24:B31)+C32*AM281*AP281/(1+AL281/100)^$B$6</f>
        <v>9016099.32843817</v>
      </c>
      <c r="AS281" s="0" t="n">
        <f aca="false">SUMPRODUCT((K24:K26&lt;=$B$6)*(L24:L26*AN281+M24:M26*AO281*$B$8*AQ281)/(1+AL281/100)^K24:K26)+L27*AN281*AP281/(1+AL281/100)^$B$6</f>
        <v>7722319.17568536</v>
      </c>
      <c r="AT281" s="0" t="n">
        <f aca="false">AS281-AR281</f>
        <v>-1293780.15275282</v>
      </c>
      <c r="AU281" s="0" t="n">
        <f aca="true">RAND()</f>
        <v>0.0888733629478843</v>
      </c>
      <c r="AV281" s="0" t="n">
        <f aca="true">RAND()</f>
        <v>0.536721935415994</v>
      </c>
      <c r="AW281" s="0" t="n">
        <f aca="true">RAND()</f>
        <v>0.328574851549788</v>
      </c>
      <c r="AX281" s="0" t="n">
        <f aca="true">RAND()</f>
        <v>0.294562879949931</v>
      </c>
      <c r="AY281" s="0" t="n">
        <f aca="true">RAND()</f>
        <v>0.881948942564905</v>
      </c>
      <c r="AZ281" s="0" t="n">
        <f aca="true">RAND()</f>
        <v>0.175404302358444</v>
      </c>
    </row>
    <row r="282" customFormat="false" ht="15" hidden="false" customHeight="false" outlineLevel="0" collapsed="false">
      <c r="AK282" s="0" t="n">
        <v>269</v>
      </c>
      <c r="AL282" s="0" t="n">
        <f aca="false">IFERROR(IF(AU282&lt;($AM$6-$AL$6)/($AN$6-$AL$6),$AL$6+SQRT(AU282*($AN$6-$AL$6)*($AM$6-$AL$6)),$AN$6-SQRT((1-AU282)*($AN$6-$AL$6)*($AN$6-$AM$6))),$AM$6)</f>
        <v>3.16724179291709</v>
      </c>
      <c r="AM282" s="0" t="n">
        <f aca="false">IFERROR(IF(AV282&lt;($AM$7-$AL$7)/($AN$7-$AL$7),$AL$7+SQRT(AV282*($AN$7-$AL$7)*($AM$7-$AL$7)),$AN$7-SQRT((1-AV282)*($AN$7-$AL$7)*($AN$7-$AM$7))),$AM$7)</f>
        <v>0.941175155482421</v>
      </c>
      <c r="AN282" s="0" t="n">
        <f aca="false">IFERROR(IF(AW282&lt;($AM$8-$AL$8)/($AN$8-$AL$8),$AL$8+SQRT(AW282*($AN$8-$AL$8)*($AM$8-$AL$8)),$AN$8-SQRT((1-AW282)*($AN$8-$AL$8)*($AN$8-$AM$8))),$AM$8)</f>
        <v>1.0219305614909</v>
      </c>
      <c r="AO282" s="0" t="n">
        <f aca="false">IFERROR(IF(AX282&lt;($AM$9-$AL$9)/($AN$9-$AL$9),$AL$9+SQRT(AX282*($AN$9-$AL$9)*($AM$9-$AL$9)),$AN$9-SQRT((1-AX282)*($AN$9-$AL$9)*($AN$9-$AM$9))),$AM$9)</f>
        <v>1.25825686953169</v>
      </c>
      <c r="AP282" s="0" t="n">
        <f aca="false">IFERROR(IF(AY282&lt;($AM$10-$AL$10)/($AN$10-$AL$10),$AL$10+SQRT(AY282*($AN$10-$AL$10)*($AM$10-$AL$10)),$AN$10-SQRT((1-AY282)*($AN$10-$AL$10)*($AN$10-$AM$10))),$AM$10)</f>
        <v>0.858169933850453</v>
      </c>
      <c r="AQ282" s="0" t="n">
        <f aca="false">IFERROR(IF(AZ282&lt;($AM$11-$AL$11)/($AN$11-$AL$11),$AL$11+SQRT(AZ282*($AN$11-$AL$11)*($AM$11-$AL$11)),$AN$11-SQRT((1-AZ282)*($AN$11-$AL$11)*($AN$11-$AM$11))),$AM$11)</f>
        <v>0.644487959478073</v>
      </c>
      <c r="AR282" s="0" t="n">
        <f aca="false">SUMPRODUCT((B24:B31&lt;=$B$6)*(C24:C31*AM282+D24:D31*AO282*$B$8*AQ282)/(1+AL282/100)^B24:B31)+C32*AM282*AP282/(1+AL282/100)^$B$6</f>
        <v>8184435.95442941</v>
      </c>
      <c r="AS282" s="0" t="n">
        <f aca="false">SUMPRODUCT((K24:K26&lt;=$B$6)*(L24:L26*AN282+M24:M26*AO282*$B$8*AQ282)/(1+AL282/100)^K24:K26)+L27*AN282*AP282/(1+AL282/100)^$B$6</f>
        <v>8324280.02984988</v>
      </c>
      <c r="AT282" s="0" t="n">
        <f aca="false">AS282-AR282</f>
        <v>139844.075420467</v>
      </c>
      <c r="AU282" s="0" t="n">
        <f aca="true">RAND()</f>
        <v>0.26549822630193</v>
      </c>
      <c r="AV282" s="0" t="n">
        <f aca="true">RAND()</f>
        <v>0.221449161394286</v>
      </c>
      <c r="AW282" s="0" t="n">
        <f aca="true">RAND()</f>
        <v>0.537638499716828</v>
      </c>
      <c r="AX282" s="0" t="n">
        <f aca="true">RAND()</f>
        <v>0.633211418935379</v>
      </c>
      <c r="AY282" s="0" t="n">
        <f aca="true">RAND()</f>
        <v>0.513142806057753</v>
      </c>
      <c r="AZ282" s="0" t="n">
        <f aca="true">RAND()</f>
        <v>0.484375323368842</v>
      </c>
    </row>
    <row r="283" customFormat="false" ht="15" hidden="false" customHeight="false" outlineLevel="0" collapsed="false">
      <c r="AK283" s="0" t="n">
        <v>270</v>
      </c>
      <c r="AL283" s="0" t="n">
        <f aca="false">IFERROR(IF(AU283&lt;($AM$6-$AL$6)/($AN$6-$AL$6),$AL$6+SQRT(AU283*($AN$6-$AL$6)*($AM$6-$AL$6)),$AN$6-SQRT((1-AU283)*($AN$6-$AL$6)*($AN$6-$AM$6))),$AM$6)</f>
        <v>2.62927146561779</v>
      </c>
      <c r="AM283" s="0" t="n">
        <f aca="false">IFERROR(IF(AV283&lt;($AM$7-$AL$7)/($AN$7-$AL$7),$AL$7+SQRT(AV283*($AN$7-$AL$7)*($AM$7-$AL$7)),$AN$7-SQRT((1-AV283)*($AN$7-$AL$7)*($AN$7-$AM$7))),$AM$7)</f>
        <v>1.06114294792734</v>
      </c>
      <c r="AN283" s="0" t="n">
        <f aca="false">IFERROR(IF(AW283&lt;($AM$8-$AL$8)/($AN$8-$AL$8),$AL$8+SQRT(AW283*($AN$8-$AL$8)*($AM$8-$AL$8)),$AN$8-SQRT((1-AW283)*($AN$8-$AL$8)*($AN$8-$AM$8))),$AM$8)</f>
        <v>1.03966169649667</v>
      </c>
      <c r="AO283" s="0" t="n">
        <f aca="false">IFERROR(IF(AX283&lt;($AM$9-$AL$9)/($AN$9-$AL$9),$AL$9+SQRT(AX283*($AN$9-$AL$9)*($AM$9-$AL$9)),$AN$9-SQRT((1-AX283)*($AN$9-$AL$9)*($AN$9-$AM$9))),$AM$9)</f>
        <v>1.50734585875293</v>
      </c>
      <c r="AP283" s="0" t="n">
        <f aca="false">IFERROR(IF(AY283&lt;($AM$10-$AL$10)/($AN$10-$AL$10),$AL$10+SQRT(AY283*($AN$10-$AL$10)*($AM$10-$AL$10)),$AN$10-SQRT((1-AY283)*($AN$10-$AL$10)*($AN$10-$AM$10))),$AM$10)</f>
        <v>0.993568426030387</v>
      </c>
      <c r="AQ283" s="0" t="n">
        <f aca="false">IFERROR(IF(AZ283&lt;($AM$11-$AL$11)/($AN$11-$AL$11),$AL$11+SQRT(AZ283*($AN$11-$AL$11)*($AM$11-$AL$11)),$AN$11-SQRT((1-AZ283)*($AN$11-$AL$11)*($AN$11-$AM$11))),$AM$11)</f>
        <v>0.802754779687079</v>
      </c>
      <c r="AR283" s="0" t="n">
        <f aca="false">SUMPRODUCT((B24:B31&lt;=$B$6)*(C24:C31*AM283+D24:D31*AO283*$B$8*AQ283)/(1+AL283/100)^B24:B31)+C32*AM283*AP283/(1+AL283/100)^$B$6</f>
        <v>9613518.65557576</v>
      </c>
      <c r="AS283" s="0" t="n">
        <f aca="false">SUMPRODUCT((K24:K26&lt;=$B$6)*(L24:L26*AN283+M24:M26*AO283*$B$8*AQ283)/(1+AL283/100)^K24:K26)+L27*AN283*AP283/(1+AL283/100)^$B$6</f>
        <v>8316825.24406951</v>
      </c>
      <c r="AT283" s="0" t="n">
        <f aca="false">AS283-AR283</f>
        <v>-1296693.41150625</v>
      </c>
      <c r="AU283" s="0" t="n">
        <f aca="true">RAND()</f>
        <v>0.079196515488152</v>
      </c>
      <c r="AV283" s="0" t="n">
        <f aca="true">RAND()</f>
        <v>0.682960123399315</v>
      </c>
      <c r="AW283" s="0" t="n">
        <f aca="true">RAND()</f>
        <v>0.606735982927484</v>
      </c>
      <c r="AX283" s="0" t="n">
        <f aca="true">RAND()</f>
        <v>0.838194598074744</v>
      </c>
      <c r="AY283" s="0" t="n">
        <f aca="true">RAND()</f>
        <v>0.974439164696455</v>
      </c>
      <c r="AZ283" s="0" t="n">
        <f aca="true">RAND()</f>
        <v>0.841201318627376</v>
      </c>
    </row>
    <row r="284" customFormat="false" ht="15" hidden="false" customHeight="false" outlineLevel="0" collapsed="false">
      <c r="AK284" s="0" t="n">
        <v>271</v>
      </c>
      <c r="AL284" s="0" t="n">
        <f aca="false">IFERROR(IF(AU284&lt;($AM$6-$AL$6)/($AN$6-$AL$6),$AL$6+SQRT(AU284*($AN$6-$AL$6)*($AM$6-$AL$6)),$AN$6-SQRT((1-AU284)*($AN$6-$AL$6)*($AN$6-$AM$6))),$AM$6)</f>
        <v>4.27874472385389</v>
      </c>
      <c r="AM284" s="0" t="n">
        <f aca="false">IFERROR(IF(AV284&lt;($AM$7-$AL$7)/($AN$7-$AL$7),$AL$7+SQRT(AV284*($AN$7-$AL$7)*($AM$7-$AL$7)),$AN$7-SQRT((1-AV284)*($AN$7-$AL$7)*($AN$7-$AM$7))),$AM$7)</f>
        <v>0.879188171692775</v>
      </c>
      <c r="AN284" s="0" t="n">
        <f aca="false">IFERROR(IF(AW284&lt;($AM$8-$AL$8)/($AN$8-$AL$8),$AL$8+SQRT(AW284*($AN$8-$AL$8)*($AM$8-$AL$8)),$AN$8-SQRT((1-AW284)*($AN$8-$AL$8)*($AN$8-$AM$8))),$AM$8)</f>
        <v>0.986655431899536</v>
      </c>
      <c r="AO284" s="0" t="n">
        <f aca="false">IFERROR(IF(AX284&lt;($AM$9-$AL$9)/($AN$9-$AL$9),$AL$9+SQRT(AX284*($AN$9-$AL$9)*($AM$9-$AL$9)),$AN$9-SQRT((1-AX284)*($AN$9-$AL$9)*($AN$9-$AM$9))),$AM$9)</f>
        <v>1.18732503655295</v>
      </c>
      <c r="AP284" s="0" t="n">
        <f aca="false">IFERROR(IF(AY284&lt;($AM$10-$AL$10)/($AN$10-$AL$10),$AL$10+SQRT(AY284*($AN$10-$AL$10)*($AM$10-$AL$10)),$AN$10-SQRT((1-AY284)*($AN$10-$AL$10)*($AN$10-$AM$10))),$AM$10)</f>
        <v>0.830296564291441</v>
      </c>
      <c r="AQ284" s="0" t="n">
        <f aca="false">IFERROR(IF(AZ284&lt;($AM$11-$AL$11)/($AN$11-$AL$11),$AL$11+SQRT(AZ284*($AN$11-$AL$11)*($AM$11-$AL$11)),$AN$11-SQRT((1-AZ284)*($AN$11-$AL$11)*($AN$11-$AM$11))),$AM$11)</f>
        <v>0.626829333526007</v>
      </c>
      <c r="AR284" s="0" t="n">
        <f aca="false">SUMPRODUCT((B24:B31&lt;=$B$6)*(C24:C31*AM284+D24:D31*AO284*$B$8*AQ284)/(1+AL284/100)^B24:B31)+C32*AM284*AP284/(1+AL284/100)^$B$6</f>
        <v>7193418.5175355</v>
      </c>
      <c r="AS284" s="0" t="n">
        <f aca="false">SUMPRODUCT((K24:K26&lt;=$B$6)*(L24:L26*AN284+M24:M26*AO284*$B$8*AQ284)/(1+AL284/100)^K24:K26)+L27*AN284*AP284/(1+AL284/100)^$B$6</f>
        <v>8145678.62670876</v>
      </c>
      <c r="AT284" s="0" t="n">
        <f aca="false">AS284-AR284</f>
        <v>952260.109173258</v>
      </c>
      <c r="AU284" s="0" t="n">
        <f aca="true">RAND()</f>
        <v>0.629738486102347</v>
      </c>
      <c r="AV284" s="0" t="n">
        <f aca="true">RAND()</f>
        <v>0.069675183733826</v>
      </c>
      <c r="AW284" s="0" t="n">
        <f aca="true">RAND()</f>
        <v>0.387113891751137</v>
      </c>
      <c r="AX284" s="0" t="n">
        <f aca="true">RAND()</f>
        <v>0.559706269190887</v>
      </c>
      <c r="AY284" s="0" t="n">
        <f aca="true">RAND()</f>
        <v>0.436383281530919</v>
      </c>
      <c r="AZ284" s="0" t="n">
        <f aca="true">RAND()</f>
        <v>0.4359894418492</v>
      </c>
    </row>
    <row r="285" customFormat="false" ht="15" hidden="false" customHeight="false" outlineLevel="0" collapsed="false">
      <c r="AK285" s="0" t="n">
        <v>272</v>
      </c>
      <c r="AL285" s="0" t="n">
        <f aca="false">IFERROR(IF(AU285&lt;($AM$6-$AL$6)/($AN$6-$AL$6),$AL$6+SQRT(AU285*($AN$6-$AL$6)*($AM$6-$AL$6)),$AN$6-SQRT((1-AU285)*($AN$6-$AL$6)*($AN$6-$AM$6))),$AM$6)</f>
        <v>2.83100735958902</v>
      </c>
      <c r="AM285" s="0" t="n">
        <f aca="false">IFERROR(IF(AV285&lt;($AM$7-$AL$7)/($AN$7-$AL$7),$AL$7+SQRT(AV285*($AN$7-$AL$7)*($AM$7-$AL$7)),$AN$7-SQRT((1-AV285)*($AN$7-$AL$7)*($AN$7-$AM$7))),$AM$7)</f>
        <v>1.05808365786867</v>
      </c>
      <c r="AN285" s="0" t="n">
        <f aca="false">IFERROR(IF(AW285&lt;($AM$8-$AL$8)/($AN$8-$AL$8),$AL$8+SQRT(AW285*($AN$8-$AL$8)*($AM$8-$AL$8)),$AN$8-SQRT((1-AW285)*($AN$8-$AL$8)*($AN$8-$AM$8))),$AM$8)</f>
        <v>1.1257077622849</v>
      </c>
      <c r="AO285" s="0" t="n">
        <f aca="false">IFERROR(IF(AX285&lt;($AM$9-$AL$9)/($AN$9-$AL$9),$AL$9+SQRT(AX285*($AN$9-$AL$9)*($AM$9-$AL$9)),$AN$9-SQRT((1-AX285)*($AN$9-$AL$9)*($AN$9-$AM$9))),$AM$9)</f>
        <v>1.40029071259223</v>
      </c>
      <c r="AP285" s="0" t="n">
        <f aca="false">IFERROR(IF(AY285&lt;($AM$10-$AL$10)/($AN$10-$AL$10),$AL$10+SQRT(AY285*($AN$10-$AL$10)*($AM$10-$AL$10)),$AN$10-SQRT((1-AY285)*($AN$10-$AL$10)*($AN$10-$AM$10))),$AM$10)</f>
        <v>0.648111459117015</v>
      </c>
      <c r="AQ285" s="0" t="n">
        <f aca="false">IFERROR(IF(AZ285&lt;($AM$11-$AL$11)/($AN$11-$AL$11),$AL$11+SQRT(AZ285*($AN$11-$AL$11)*($AM$11-$AL$11)),$AN$11-SQRT((1-AZ285)*($AN$11-$AL$11)*($AN$11-$AM$11))),$AM$11)</f>
        <v>0.672930193367712</v>
      </c>
      <c r="AR285" s="0" t="n">
        <f aca="false">SUMPRODUCT((B24:B31&lt;=$B$6)*(C24:C31*AM285+D24:D31*AO285*$B$8*AQ285)/(1+AL285/100)^B24:B31)+C32*AM285*AP285/(1+AL285/100)^$B$6</f>
        <v>9426194.37289906</v>
      </c>
      <c r="AS285" s="0" t="n">
        <f aca="false">SUMPRODUCT((K24:K26&lt;=$B$6)*(L24:L26*AN285+M24:M26*AO285*$B$8*AQ285)/(1+AL285/100)^K24:K26)+L27*AN285*AP285/(1+AL285/100)^$B$6</f>
        <v>9348261.00037715</v>
      </c>
      <c r="AT285" s="0" t="n">
        <f aca="false">AS285-AR285</f>
        <v>-77933.3725219145</v>
      </c>
      <c r="AU285" s="0" t="n">
        <f aca="true">RAND()</f>
        <v>0.138114646338222</v>
      </c>
      <c r="AV285" s="0" t="n">
        <f aca="true">RAND()</f>
        <v>0.672605489981612</v>
      </c>
      <c r="AW285" s="0" t="n">
        <f aca="true">RAND()</f>
        <v>0.862679463500208</v>
      </c>
      <c r="AX285" s="0" t="n">
        <f aca="true">RAND()</f>
        <v>0.760232513731241</v>
      </c>
      <c r="AY285" s="0" t="n">
        <f aca="true">RAND()</f>
        <v>0.0877480172870851</v>
      </c>
      <c r="AZ285" s="0" t="n">
        <f aca="true">RAND()</f>
        <v>0.563368741181705</v>
      </c>
    </row>
    <row r="286" customFormat="false" ht="15" hidden="false" customHeight="false" outlineLevel="0" collapsed="false">
      <c r="AK286" s="0" t="n">
        <v>273</v>
      </c>
      <c r="AL286" s="0" t="n">
        <f aca="false">IFERROR(IF(AU286&lt;($AM$6-$AL$6)/($AN$6-$AL$6),$AL$6+SQRT(AU286*($AN$6-$AL$6)*($AM$6-$AL$6)),$AN$6-SQRT((1-AU286)*($AN$6-$AL$6)*($AN$6-$AM$6))),$AM$6)</f>
        <v>6.06864967558987</v>
      </c>
      <c r="AM286" s="0" t="n">
        <f aca="false">IFERROR(IF(AV286&lt;($AM$7-$AL$7)/($AN$7-$AL$7),$AL$7+SQRT(AV286*($AN$7-$AL$7)*($AM$7-$AL$7)),$AN$7-SQRT((1-AV286)*($AN$7-$AL$7)*($AN$7-$AM$7))),$AM$7)</f>
        <v>1.00894738760867</v>
      </c>
      <c r="AN286" s="0" t="n">
        <f aca="false">IFERROR(IF(AW286&lt;($AM$8-$AL$8)/($AN$8-$AL$8),$AL$8+SQRT(AW286*($AN$8-$AL$8)*($AM$8-$AL$8)),$AN$8-SQRT((1-AW286)*($AN$8-$AL$8)*($AN$8-$AM$8))),$AM$8)</f>
        <v>1.03196068377613</v>
      </c>
      <c r="AO286" s="0" t="n">
        <f aca="false">IFERROR(IF(AX286&lt;($AM$9-$AL$9)/($AN$9-$AL$9),$AL$9+SQRT(AX286*($AN$9-$AL$9)*($AM$9-$AL$9)),$AN$9-SQRT((1-AX286)*($AN$9-$AL$9)*($AN$9-$AM$9))),$AM$9)</f>
        <v>1.19700733009085</v>
      </c>
      <c r="AP286" s="0" t="n">
        <f aca="false">IFERROR(IF(AY286&lt;($AM$10-$AL$10)/($AN$10-$AL$10),$AL$10+SQRT(AY286*($AN$10-$AL$10)*($AM$10-$AL$10)),$AN$10-SQRT((1-AY286)*($AN$10-$AL$10)*($AN$10-$AM$10))),$AM$10)</f>
        <v>0.93924037846966</v>
      </c>
      <c r="AQ286" s="0" t="n">
        <f aca="false">IFERROR(IF(AZ286&lt;($AM$11-$AL$11)/($AN$11-$AL$11),$AL$11+SQRT(AZ286*($AN$11-$AL$11)*($AM$11-$AL$11)),$AN$11-SQRT((1-AZ286)*($AN$11-$AL$11)*($AN$11-$AM$11))),$AM$11)</f>
        <v>0.618160585288671</v>
      </c>
      <c r="AR286" s="0" t="n">
        <f aca="false">SUMPRODUCT((B24:B31&lt;=$B$6)*(C24:C31*AM286+D24:D31*AO286*$B$8*AQ286)/(1+AL286/100)^B24:B31)+C32*AM286*AP286/(1+AL286/100)^$B$6</f>
        <v>7586049.0738521</v>
      </c>
      <c r="AS286" s="0" t="n">
        <f aca="false">SUMPRODUCT((K24:K26&lt;=$B$6)*(L24:L26*AN286+M24:M26*AO286*$B$8*AQ286)/(1+AL286/100)^K24:K26)+L27*AN286*AP286/(1+AL286/100)^$B$6</f>
        <v>8567633.73941493</v>
      </c>
      <c r="AT286" s="0" t="n">
        <f aca="false">AS286-AR286</f>
        <v>981584.665562823</v>
      </c>
      <c r="AU286" s="0" t="n">
        <f aca="true">RAND()</f>
        <v>0.956629328661057</v>
      </c>
      <c r="AV286" s="0" t="n">
        <f aca="true">RAND()</f>
        <v>0.483499004971696</v>
      </c>
      <c r="AW286" s="0" t="n">
        <f aca="true">RAND()</f>
        <v>0.577412058494464</v>
      </c>
      <c r="AX286" s="0" t="n">
        <f aca="true">RAND()</f>
        <v>0.570135181381454</v>
      </c>
      <c r="AY286" s="0" t="n">
        <f aca="true">RAND()</f>
        <v>0.77172844031268</v>
      </c>
      <c r="AZ286" s="0" t="n">
        <f aca="true">RAND()</f>
        <v>0.413167991964201</v>
      </c>
    </row>
    <row r="287" customFormat="false" ht="15" hidden="false" customHeight="false" outlineLevel="0" collapsed="false">
      <c r="AK287" s="0" t="n">
        <v>274</v>
      </c>
      <c r="AL287" s="0" t="n">
        <f aca="false">IFERROR(IF(AU287&lt;($AM$6-$AL$6)/($AN$6-$AL$6),$AL$6+SQRT(AU287*($AN$6-$AL$6)*($AM$6-$AL$6)),$AN$6-SQRT((1-AU287)*($AN$6-$AL$6)*($AN$6-$AM$6))),$AM$6)</f>
        <v>3.33936709623232</v>
      </c>
      <c r="AM287" s="0" t="n">
        <f aca="false">IFERROR(IF(AV287&lt;($AM$7-$AL$7)/($AN$7-$AL$7),$AL$7+SQRT(AV287*($AN$7-$AL$7)*($AM$7-$AL$7)),$AN$7-SQRT((1-AV287)*($AN$7-$AL$7)*($AN$7-$AM$7))),$AM$7)</f>
        <v>0.915195472969436</v>
      </c>
      <c r="AN287" s="0" t="n">
        <f aca="false">IFERROR(IF(AW287&lt;($AM$8-$AL$8)/($AN$8-$AL$8),$AL$8+SQRT(AW287*($AN$8-$AL$8)*($AM$8-$AL$8)),$AN$8-SQRT((1-AW287)*($AN$8-$AL$8)*($AN$8-$AM$8))),$AM$8)</f>
        <v>0.945663721517317</v>
      </c>
      <c r="AO287" s="0" t="n">
        <f aca="false">IFERROR(IF(AX287&lt;($AM$9-$AL$9)/($AN$9-$AL$9),$AL$9+SQRT(AX287*($AN$9-$AL$9)*($AM$9-$AL$9)),$AN$9-SQRT((1-AX287)*($AN$9-$AL$9)*($AN$9-$AM$9))),$AM$9)</f>
        <v>0.887593140135768</v>
      </c>
      <c r="AP287" s="0" t="n">
        <f aca="false">IFERROR(IF(AY287&lt;($AM$10-$AL$10)/($AN$10-$AL$10),$AL$10+SQRT(AY287*($AN$10-$AL$10)*($AM$10-$AL$10)),$AN$10-SQRT((1-AY287)*($AN$10-$AL$10)*($AN$10-$AM$10))),$AM$10)</f>
        <v>0.871530204292861</v>
      </c>
      <c r="AQ287" s="0" t="n">
        <f aca="false">IFERROR(IF(AZ287&lt;($AM$11-$AL$11)/($AN$11-$AL$11),$AL$11+SQRT(AZ287*($AN$11-$AL$11)*($AM$11-$AL$11)),$AN$11-SQRT((1-AZ287)*($AN$11-$AL$11)*($AN$11-$AM$11))),$AM$11)</f>
        <v>0.344166082887273</v>
      </c>
      <c r="AR287" s="0" t="n">
        <f aca="false">SUMPRODUCT((B24:B31&lt;=$B$6)*(C24:C31*AM287+D24:D31*AO287*$B$8*AQ287)/(1+AL287/100)^B24:B31)+C32*AM287*AP287/(1+AL287/100)^$B$6</f>
        <v>7734152.96550851</v>
      </c>
      <c r="AS287" s="0" t="n">
        <f aca="false">SUMPRODUCT((K24:K26&lt;=$B$6)*(L24:L26*AN287+M24:M26*AO287*$B$8*AQ287)/(1+AL287/100)^K24:K26)+L27*AN287*AP287/(1+AL287/100)^$B$6</f>
        <v>7661673.80648701</v>
      </c>
      <c r="AT287" s="0" t="n">
        <f aca="false">AS287-AR287</f>
        <v>-72479.159021494</v>
      </c>
      <c r="AU287" s="0" t="n">
        <f aca="true">RAND()</f>
        <v>0.32998833719267</v>
      </c>
      <c r="AV287" s="0" t="n">
        <f aca="true">RAND()</f>
        <v>0.147444411029467</v>
      </c>
      <c r="AW287" s="0" t="n">
        <f aca="true">RAND()</f>
        <v>0.235754664069718</v>
      </c>
      <c r="AX287" s="0" t="n">
        <f aca="true">RAND()</f>
        <v>0.200304589707074</v>
      </c>
      <c r="AY287" s="0" t="n">
        <f aca="true">RAND()</f>
        <v>0.552138770807581</v>
      </c>
      <c r="AZ287" s="0" t="n">
        <f aca="true">RAND()</f>
        <v>0.00796180766369574</v>
      </c>
    </row>
    <row r="288" customFormat="false" ht="15" hidden="false" customHeight="false" outlineLevel="0" collapsed="false">
      <c r="AK288" s="0" t="n">
        <v>275</v>
      </c>
      <c r="AL288" s="0" t="n">
        <f aca="false">IFERROR(IF(AU288&lt;($AM$6-$AL$6)/($AN$6-$AL$6),$AL$6+SQRT(AU288*($AN$6-$AL$6)*($AM$6-$AL$6)),$AN$6-SQRT((1-AU288)*($AN$6-$AL$6)*($AN$6-$AM$6))),$AM$6)</f>
        <v>2.20661025985295</v>
      </c>
      <c r="AM288" s="0" t="n">
        <f aca="false">IFERROR(IF(AV288&lt;($AM$7-$AL$7)/($AN$7-$AL$7),$AL$7+SQRT(AV288*($AN$7-$AL$7)*($AM$7-$AL$7)),$AN$7-SQRT((1-AV288)*($AN$7-$AL$7)*($AN$7-$AM$7))),$AM$7)</f>
        <v>1.01376349857007</v>
      </c>
      <c r="AN288" s="0" t="n">
        <f aca="false">IFERROR(IF(AW288&lt;($AM$8-$AL$8)/($AN$8-$AL$8),$AL$8+SQRT(AW288*($AN$8-$AL$8)*($AM$8-$AL$8)),$AN$8-SQRT((1-AW288)*($AN$8-$AL$8)*($AN$8-$AM$8))),$AM$8)</f>
        <v>1.04212112336</v>
      </c>
      <c r="AO288" s="0" t="n">
        <f aca="false">IFERROR(IF(AX288&lt;($AM$9-$AL$9)/($AN$9-$AL$9),$AL$9+SQRT(AX288*($AN$9-$AL$9)*($AM$9-$AL$9)),$AN$9-SQRT((1-AX288)*($AN$9-$AL$9)*($AN$9-$AM$9))),$AM$9)</f>
        <v>0.935055816437329</v>
      </c>
      <c r="AP288" s="0" t="n">
        <f aca="false">IFERROR(IF(AY288&lt;($AM$10-$AL$10)/($AN$10-$AL$10),$AL$10+SQRT(AY288*($AN$10-$AL$10)*($AM$10-$AL$10)),$AN$10-SQRT((1-AY288)*($AN$10-$AL$10)*($AN$10-$AM$10))),$AM$10)</f>
        <v>0.885968101881688</v>
      </c>
      <c r="AQ288" s="0" t="n">
        <f aca="false">IFERROR(IF(AZ288&lt;($AM$11-$AL$11)/($AN$11-$AL$11),$AL$11+SQRT(AZ288*($AN$11-$AL$11)*($AM$11-$AL$11)),$AN$11-SQRT((1-AZ288)*($AN$11-$AL$11)*($AN$11-$AM$11))),$AM$11)</f>
        <v>0.668830843534829</v>
      </c>
      <c r="AR288" s="0" t="n">
        <f aca="false">SUMPRODUCT((B24:B31&lt;=$B$6)*(C24:C31*AM288+D24:D31*AO288*$B$8*AQ288)/(1+AL288/100)^B24:B31)+C32*AM288*AP288/(1+AL288/100)^$B$6</f>
        <v>9269631.82439373</v>
      </c>
      <c r="AS288" s="0" t="n">
        <f aca="false">SUMPRODUCT((K24:K26&lt;=$B$6)*(L24:L26*AN288+M24:M26*AO288*$B$8*AQ288)/(1+AL288/100)^K24:K26)+L27*AN288*AP288/(1+AL288/100)^$B$6</f>
        <v>8302661.54236064</v>
      </c>
      <c r="AT288" s="0" t="n">
        <f aca="false">AS288-AR288</f>
        <v>-966970.282033088</v>
      </c>
      <c r="AU288" s="0" t="n">
        <f aca="true">RAND()</f>
        <v>0.00853755989530085</v>
      </c>
      <c r="AV288" s="0" t="n">
        <f aca="true">RAND()</f>
        <v>0.503931692374618</v>
      </c>
      <c r="AW288" s="0" t="n">
        <f aca="true">RAND()</f>
        <v>0.615878867972358</v>
      </c>
      <c r="AX288" s="0" t="n">
        <f aca="true">RAND()</f>
        <v>0.252364751221268</v>
      </c>
      <c r="AY288" s="0" t="n">
        <f aca="true">RAND()</f>
        <v>0.595885502680611</v>
      </c>
      <c r="AZ288" s="0" t="n">
        <f aca="true">RAND()</f>
        <v>0.552355060433254</v>
      </c>
    </row>
    <row r="289" customFormat="false" ht="15" hidden="false" customHeight="false" outlineLevel="0" collapsed="false">
      <c r="AK289" s="0" t="n">
        <v>276</v>
      </c>
      <c r="AL289" s="0" t="n">
        <f aca="false">IFERROR(IF(AU289&lt;($AM$6-$AL$6)/($AN$6-$AL$6),$AL$6+SQRT(AU289*($AN$6-$AL$6)*($AM$6-$AL$6)),$AN$6-SQRT((1-AU289)*($AN$6-$AL$6)*($AN$6-$AM$6))),$AM$6)</f>
        <v>5.66187892408399</v>
      </c>
      <c r="AM289" s="0" t="n">
        <f aca="false">IFERROR(IF(AV289&lt;($AM$7-$AL$7)/($AN$7-$AL$7),$AL$7+SQRT(AV289*($AN$7-$AL$7)*($AM$7-$AL$7)),$AN$7-SQRT((1-AV289)*($AN$7-$AL$7)*($AN$7-$AM$7))),$AM$7)</f>
        <v>1.02272056787721</v>
      </c>
      <c r="AN289" s="0" t="n">
        <f aca="false">IFERROR(IF(AW289&lt;($AM$8-$AL$8)/($AN$8-$AL$8),$AL$8+SQRT(AW289*($AN$8-$AL$8)*($AM$8-$AL$8)),$AN$8-SQRT((1-AW289)*($AN$8-$AL$8)*($AN$8-$AM$8))),$AM$8)</f>
        <v>1.06920542825786</v>
      </c>
      <c r="AO289" s="0" t="n">
        <f aca="false">IFERROR(IF(AX289&lt;($AM$9-$AL$9)/($AN$9-$AL$9),$AL$9+SQRT(AX289*($AN$9-$AL$9)*($AM$9-$AL$9)),$AN$9-SQRT((1-AX289)*($AN$9-$AL$9)*($AN$9-$AM$9))),$AM$9)</f>
        <v>0.712330235515317</v>
      </c>
      <c r="AP289" s="0" t="n">
        <f aca="false">IFERROR(IF(AY289&lt;($AM$10-$AL$10)/($AN$10-$AL$10),$AL$10+SQRT(AY289*($AN$10-$AL$10)*($AM$10-$AL$10)),$AN$10-SQRT((1-AY289)*($AN$10-$AL$10)*($AN$10-$AM$10))),$AM$10)</f>
        <v>0.957271292862579</v>
      </c>
      <c r="AQ289" s="0" t="n">
        <f aca="false">IFERROR(IF(AZ289&lt;($AM$11-$AL$11)/($AN$11-$AL$11),$AL$11+SQRT(AZ289*($AN$11-$AL$11)*($AM$11-$AL$11)),$AN$11-SQRT((1-AZ289)*($AN$11-$AL$11)*($AN$11-$AM$11))),$AM$11)</f>
        <v>0.458136624169687</v>
      </c>
      <c r="AR289" s="0" t="n">
        <f aca="false">SUMPRODUCT((B24:B31&lt;=$B$6)*(C24:C31*AM289+D24:D31*AO289*$B$8*AQ289)/(1+AL289/100)^B24:B31)+C32*AM289*AP289/(1+AL289/100)^$B$6</f>
        <v>7724926.91951133</v>
      </c>
      <c r="AS289" s="0" t="n">
        <f aca="false">SUMPRODUCT((K24:K26&lt;=$B$6)*(L24:L26*AN289+M24:M26*AO289*$B$8*AQ289)/(1+AL289/100)^K24:K26)+L27*AN289*AP289/(1+AL289/100)^$B$6</f>
        <v>8819420.80949817</v>
      </c>
      <c r="AT289" s="0" t="n">
        <f aca="false">AS289-AR289</f>
        <v>1094493.88998684</v>
      </c>
      <c r="AU289" s="0" t="n">
        <f aca="true">RAND()</f>
        <v>0.91047159930947</v>
      </c>
      <c r="AV289" s="0" t="n">
        <f aca="true">RAND()</f>
        <v>0.540836086523922</v>
      </c>
      <c r="AW289" s="0" t="n">
        <f aca="true">RAND()</f>
        <v>0.709451758476224</v>
      </c>
      <c r="AX289" s="0" t="n">
        <f aca="true">RAND()</f>
        <v>0.0601121718853201</v>
      </c>
      <c r="AY289" s="0" t="n">
        <f aca="true">RAND()</f>
        <v>0.836388141104857</v>
      </c>
      <c r="AZ289" s="0" t="n">
        <f aca="true">RAND()</f>
        <v>0.102070171035857</v>
      </c>
    </row>
    <row r="290" customFormat="false" ht="15" hidden="false" customHeight="false" outlineLevel="0" collapsed="false">
      <c r="AK290" s="0" t="n">
        <v>277</v>
      </c>
      <c r="AL290" s="0" t="n">
        <f aca="false">IFERROR(IF(AU290&lt;($AM$6-$AL$6)/($AN$6-$AL$6),$AL$6+SQRT(AU290*($AN$6-$AL$6)*($AM$6-$AL$6)),$AN$6-SQRT((1-AU290)*($AN$6-$AL$6)*($AN$6-$AM$6))),$AM$6)</f>
        <v>5.45444681556875</v>
      </c>
      <c r="AM290" s="0" t="n">
        <f aca="false">IFERROR(IF(AV290&lt;($AM$7-$AL$7)/($AN$7-$AL$7),$AL$7+SQRT(AV290*($AN$7-$AL$7)*($AM$7-$AL$7)),$AN$7-SQRT((1-AV290)*($AN$7-$AL$7)*($AN$7-$AM$7))),$AM$7)</f>
        <v>1.03716006785558</v>
      </c>
      <c r="AN290" s="0" t="n">
        <f aca="false">IFERROR(IF(AW290&lt;($AM$8-$AL$8)/($AN$8-$AL$8),$AL$8+SQRT(AW290*($AN$8-$AL$8)*($AM$8-$AL$8)),$AN$8-SQRT((1-AW290)*($AN$8-$AL$8)*($AN$8-$AM$8))),$AM$8)</f>
        <v>1.03704004141868</v>
      </c>
      <c r="AO290" s="0" t="n">
        <f aca="false">IFERROR(IF(AX290&lt;($AM$9-$AL$9)/($AN$9-$AL$9),$AL$9+SQRT(AX290*($AN$9-$AL$9)*($AM$9-$AL$9)),$AN$9-SQRT((1-AX290)*($AN$9-$AL$9)*($AN$9-$AM$9))),$AM$9)</f>
        <v>1.42107977778072</v>
      </c>
      <c r="AP290" s="0" t="n">
        <f aca="false">IFERROR(IF(AY290&lt;($AM$10-$AL$10)/($AN$10-$AL$10),$AL$10+SQRT(AY290*($AN$10-$AL$10)*($AM$10-$AL$10)),$AN$10-SQRT((1-AY290)*($AN$10-$AL$10)*($AN$10-$AM$10))),$AM$10)</f>
        <v>0.856933653730953</v>
      </c>
      <c r="AQ290" s="0" t="n">
        <f aca="false">IFERROR(IF(AZ290&lt;($AM$11-$AL$11)/($AN$11-$AL$11),$AL$11+SQRT(AZ290*($AN$11-$AL$11)*($AM$11-$AL$11)),$AN$11-SQRT((1-AZ290)*($AN$11-$AL$11)*($AN$11-$AM$11))),$AM$11)</f>
        <v>0.407475554436481</v>
      </c>
      <c r="AR290" s="0" t="n">
        <f aca="false">SUMPRODUCT((B24:B31&lt;=$B$6)*(C24:C31*AM290+D24:D31*AO290*$B$8*AQ290)/(1+AL290/100)^B24:B31)+C32*AM290*AP290/(1+AL290/100)^$B$6</f>
        <v>7962267.36727935</v>
      </c>
      <c r="AS290" s="0" t="n">
        <f aca="false">SUMPRODUCT((K24:K26&lt;=$B$6)*(L24:L26*AN290+M24:M26*AO290*$B$8*AQ290)/(1+AL290/100)^K24:K26)+L27*AN290*AP290/(1+AL290/100)^$B$6</f>
        <v>8602534.74413697</v>
      </c>
      <c r="AT290" s="0" t="n">
        <f aca="false">AS290-AR290</f>
        <v>640267.376857619</v>
      </c>
      <c r="AU290" s="0" t="n">
        <f aca="true">RAND()</f>
        <v>0.880563267704721</v>
      </c>
      <c r="AV290" s="0" t="n">
        <f aca="true">RAND()</f>
        <v>0.597325895864512</v>
      </c>
      <c r="AW290" s="0" t="n">
        <f aca="true">RAND()</f>
        <v>0.596871609253698</v>
      </c>
      <c r="AX290" s="0" t="n">
        <f aca="true">RAND()</f>
        <v>0.776567584203718</v>
      </c>
      <c r="AY290" s="0" t="n">
        <f aca="true">RAND()</f>
        <v>0.509606532662911</v>
      </c>
      <c r="AZ290" s="0" t="n">
        <f aca="true">RAND()</f>
        <v>0.0471469175568527</v>
      </c>
    </row>
    <row r="291" customFormat="false" ht="15" hidden="false" customHeight="false" outlineLevel="0" collapsed="false">
      <c r="AK291" s="0" t="n">
        <v>278</v>
      </c>
      <c r="AL291" s="0" t="n">
        <f aca="false">IFERROR(IF(AU291&lt;($AM$6-$AL$6)/($AN$6-$AL$6),$AL$6+SQRT(AU291*($AN$6-$AL$6)*($AM$6-$AL$6)),$AN$6-SQRT((1-AU291)*($AN$6-$AL$6)*($AN$6-$AM$6))),$AM$6)</f>
        <v>5.32076192504851</v>
      </c>
      <c r="AM291" s="0" t="n">
        <f aca="false">IFERROR(IF(AV291&lt;($AM$7-$AL$7)/($AN$7-$AL$7),$AL$7+SQRT(AV291*($AN$7-$AL$7)*($AM$7-$AL$7)),$AN$7-SQRT((1-AV291)*($AN$7-$AL$7)*($AN$7-$AM$7))),$AM$7)</f>
        <v>0.985760845460563</v>
      </c>
      <c r="AN291" s="0" t="n">
        <f aca="false">IFERROR(IF(AW291&lt;($AM$8-$AL$8)/($AN$8-$AL$8),$AL$8+SQRT(AW291*($AN$8-$AL$8)*($AM$8-$AL$8)),$AN$8-SQRT((1-AW291)*($AN$8-$AL$8)*($AN$8-$AM$8))),$AM$8)</f>
        <v>0.937080902224502</v>
      </c>
      <c r="AO291" s="0" t="n">
        <f aca="false">IFERROR(IF(AX291&lt;($AM$9-$AL$9)/($AN$9-$AL$9),$AL$9+SQRT(AX291*($AN$9-$AL$9)*($AM$9-$AL$9)),$AN$9-SQRT((1-AX291)*($AN$9-$AL$9)*($AN$9-$AM$9))),$AM$9)</f>
        <v>1.00113541681326</v>
      </c>
      <c r="AP291" s="0" t="n">
        <f aca="false">IFERROR(IF(AY291&lt;($AM$10-$AL$10)/($AN$10-$AL$10),$AL$10+SQRT(AY291*($AN$10-$AL$10)*($AM$10-$AL$10)),$AN$10-SQRT((1-AY291)*($AN$10-$AL$10)*($AN$10-$AM$10))),$AM$10)</f>
        <v>0.739306748657214</v>
      </c>
      <c r="AQ291" s="0" t="n">
        <f aca="false">IFERROR(IF(AZ291&lt;($AM$11-$AL$11)/($AN$11-$AL$11),$AL$11+SQRT(AZ291*($AN$11-$AL$11)*($AM$11-$AL$11)),$AN$11-SQRT((1-AZ291)*($AN$11-$AL$11)*($AN$11-$AM$11))),$AM$11)</f>
        <v>0.520260814333673</v>
      </c>
      <c r="AR291" s="0" t="n">
        <f aca="false">SUMPRODUCT((B24:B31&lt;=$B$6)*(C24:C31*AM291+D24:D31*AO291*$B$8*AQ291)/(1+AL291/100)^B24:B31)+C32*AM291*AP291/(1+AL291/100)^$B$6</f>
        <v>7611609.44894922</v>
      </c>
      <c r="AS291" s="0" t="n">
        <f aca="false">SUMPRODUCT((K24:K26&lt;=$B$6)*(L24:L26*AN291+M24:M26*AO291*$B$8*AQ291)/(1+AL291/100)^K24:K26)+L27*AN291*AP291/(1+AL291/100)^$B$6</f>
        <v>7815754.69140331</v>
      </c>
      <c r="AT291" s="0" t="n">
        <f aca="false">AS291-AR291</f>
        <v>204145.242454099</v>
      </c>
      <c r="AU291" s="0" t="n">
        <f aca="true">RAND()</f>
        <v>0.85900797438166</v>
      </c>
      <c r="AV291" s="0" t="n">
        <f aca="true">RAND()</f>
        <v>0.383412130069148</v>
      </c>
      <c r="AW291" s="0" t="n">
        <f aca="true">RAND()</f>
        <v>0.208790819496483</v>
      </c>
      <c r="AX291" s="0" t="n">
        <f aca="true">RAND()</f>
        <v>0.334846362970118</v>
      </c>
      <c r="AY291" s="0" t="n">
        <f aca="true">RAND()</f>
        <v>0.229070879811548</v>
      </c>
      <c r="AZ291" s="0" t="n">
        <f aca="true">RAND()</f>
        <v>0.19801969930993</v>
      </c>
    </row>
    <row r="292" customFormat="false" ht="15" hidden="false" customHeight="false" outlineLevel="0" collapsed="false">
      <c r="AK292" s="0" t="n">
        <v>279</v>
      </c>
      <c r="AL292" s="0" t="n">
        <f aca="false">IFERROR(IF(AU292&lt;($AM$6-$AL$6)/($AN$6-$AL$6),$AL$6+SQRT(AU292*($AN$6-$AL$6)*($AM$6-$AL$6)),$AN$6-SQRT((1-AU292)*($AN$6-$AL$6)*($AN$6-$AM$6))),$AM$6)</f>
        <v>3.52294416325205</v>
      </c>
      <c r="AM292" s="0" t="n">
        <f aca="false">IFERROR(IF(AV292&lt;($AM$7-$AL$7)/($AN$7-$AL$7),$AL$7+SQRT(AV292*($AN$7-$AL$7)*($AM$7-$AL$7)),$AN$7-SQRT((1-AV292)*($AN$7-$AL$7)*($AN$7-$AM$7))),$AM$7)</f>
        <v>1.16977958617182</v>
      </c>
      <c r="AN292" s="0" t="n">
        <f aca="false">IFERROR(IF(AW292&lt;($AM$8-$AL$8)/($AN$8-$AL$8),$AL$8+SQRT(AW292*($AN$8-$AL$8)*($AM$8-$AL$8)),$AN$8-SQRT((1-AW292)*($AN$8-$AL$8)*($AN$8-$AM$8))),$AM$8)</f>
        <v>0.938244664985536</v>
      </c>
      <c r="AO292" s="0" t="n">
        <f aca="false">IFERROR(IF(AX292&lt;($AM$9-$AL$9)/($AN$9-$AL$9),$AL$9+SQRT(AX292*($AN$9-$AL$9)*($AM$9-$AL$9)),$AN$9-SQRT((1-AX292)*($AN$9-$AL$9)*($AN$9-$AM$9))),$AM$9)</f>
        <v>1.55239079345397</v>
      </c>
      <c r="AP292" s="0" t="n">
        <f aca="false">IFERROR(IF(AY292&lt;($AM$10-$AL$10)/($AN$10-$AL$10),$AL$10+SQRT(AY292*($AN$10-$AL$10)*($AM$10-$AL$10)),$AN$10-SQRT((1-AY292)*($AN$10-$AL$10)*($AN$10-$AM$10))),$AM$10)</f>
        <v>0.839577845165517</v>
      </c>
      <c r="AQ292" s="0" t="n">
        <f aca="false">IFERROR(IF(AZ292&lt;($AM$11-$AL$11)/($AN$11-$AL$11),$AL$11+SQRT(AZ292*($AN$11-$AL$11)*($AM$11-$AL$11)),$AN$11-SQRT((1-AZ292)*($AN$11-$AL$11)*($AN$11-$AM$11))),$AM$11)</f>
        <v>0.52927571734045</v>
      </c>
      <c r="AR292" s="0" t="n">
        <f aca="false">SUMPRODUCT((B24:B31&lt;=$B$6)*(C24:C31*AM292+D24:D31*AO292*$B$8*AQ292)/(1+AL292/100)^B24:B31)+C32*AM292*AP292/(1+AL292/100)^$B$6</f>
        <v>9915038.79752</v>
      </c>
      <c r="AS292" s="0" t="n">
        <f aca="false">SUMPRODUCT((K24:K26&lt;=$B$6)*(L24:L26*AN292+M24:M26*AO292*$B$8*AQ292)/(1+AL292/100)^K24:K26)+L27*AN292*AP292/(1+AL292/100)^$B$6</f>
        <v>7696713.16763101</v>
      </c>
      <c r="AT292" s="0" t="n">
        <f aca="false">AS292-AR292</f>
        <v>-2218325.62988899</v>
      </c>
      <c r="AU292" s="0" t="n">
        <f aca="true">RAND()</f>
        <v>0.395504135406851</v>
      </c>
      <c r="AV292" s="0" t="n">
        <f aca="true">RAND()</f>
        <v>0.942797201824311</v>
      </c>
      <c r="AW292" s="0" t="n">
        <f aca="true">RAND()</f>
        <v>0.212350971077368</v>
      </c>
      <c r="AX292" s="0" t="n">
        <f aca="true">RAND()</f>
        <v>0.866430665476824</v>
      </c>
      <c r="AY292" s="0" t="n">
        <f aca="true">RAND()</f>
        <v>0.461252451709022</v>
      </c>
      <c r="AZ292" s="0" t="n">
        <f aca="true">RAND()</f>
        <v>0.214560630865216</v>
      </c>
    </row>
    <row r="293" customFormat="false" ht="15" hidden="false" customHeight="false" outlineLevel="0" collapsed="false">
      <c r="AK293" s="0" t="n">
        <v>280</v>
      </c>
      <c r="AL293" s="0" t="n">
        <f aca="false">IFERROR(IF(AU293&lt;($AM$6-$AL$6)/($AN$6-$AL$6),$AL$6+SQRT(AU293*($AN$6-$AL$6)*($AM$6-$AL$6)),$AN$6-SQRT((1-AU293)*($AN$6-$AL$6)*($AN$6-$AM$6))),$AM$6)</f>
        <v>4.78213232036555</v>
      </c>
      <c r="AM293" s="0" t="n">
        <f aca="false">IFERROR(IF(AV293&lt;($AM$7-$AL$7)/($AN$7-$AL$7),$AL$7+SQRT(AV293*($AN$7-$AL$7)*($AM$7-$AL$7)),$AN$7-SQRT((1-AV293)*($AN$7-$AL$7)*($AN$7-$AM$7))),$AM$7)</f>
        <v>0.904735000064379</v>
      </c>
      <c r="AN293" s="0" t="n">
        <f aca="false">IFERROR(IF(AW293&lt;($AM$8-$AL$8)/($AN$8-$AL$8),$AL$8+SQRT(AW293*($AN$8-$AL$8)*($AM$8-$AL$8)),$AN$8-SQRT((1-AW293)*($AN$8-$AL$8)*($AN$8-$AM$8))),$AM$8)</f>
        <v>0.875281175701495</v>
      </c>
      <c r="AO293" s="0" t="n">
        <f aca="false">IFERROR(IF(AX293&lt;($AM$9-$AL$9)/($AN$9-$AL$9),$AL$9+SQRT(AX293*($AN$9-$AL$9)*($AM$9-$AL$9)),$AN$9-SQRT((1-AX293)*($AN$9-$AL$9)*($AN$9-$AM$9))),$AM$9)</f>
        <v>0.882086635564377</v>
      </c>
      <c r="AP293" s="0" t="n">
        <f aca="false">IFERROR(IF(AY293&lt;($AM$10-$AL$10)/($AN$10-$AL$10),$AL$10+SQRT(AY293*($AN$10-$AL$10)*($AM$10-$AL$10)),$AN$10-SQRT((1-AY293)*($AN$10-$AL$10)*($AN$10-$AM$10))),$AM$10)</f>
        <v>0.872629556533076</v>
      </c>
      <c r="AQ293" s="0" t="n">
        <f aca="false">IFERROR(IF(AZ293&lt;($AM$11-$AL$11)/($AN$11-$AL$11),$AL$11+SQRT(AZ293*($AN$11-$AL$11)*($AM$11-$AL$11)),$AN$11-SQRT((1-AZ293)*($AN$11-$AL$11)*($AN$11-$AM$11))),$AM$11)</f>
        <v>0.555687993983626</v>
      </c>
      <c r="AR293" s="0" t="n">
        <f aca="false">SUMPRODUCT((B24:B31&lt;=$B$6)*(C24:C31*AM293+D24:D31*AO293*$B$8*AQ293)/(1+AL293/100)^B24:B31)+C32*AM293*AP293/(1+AL293/100)^$B$6</f>
        <v>7152116.09266404</v>
      </c>
      <c r="AS293" s="0" t="n">
        <f aca="false">SUMPRODUCT((K24:K26&lt;=$B$6)*(L24:L26*AN293+M24:M26*AO293*$B$8*AQ293)/(1+AL293/100)^K24:K26)+L27*AN293*AP293/(1+AL293/100)^$B$6</f>
        <v>7220710.40465331</v>
      </c>
      <c r="AT293" s="0" t="n">
        <f aca="false">AS293-AR293</f>
        <v>68594.3119892702</v>
      </c>
      <c r="AU293" s="0" t="n">
        <f aca="true">RAND()</f>
        <v>0.754053147781645</v>
      </c>
      <c r="AV293" s="0" t="n">
        <f aca="true">RAND()</f>
        <v>0.121882447094283</v>
      </c>
      <c r="AW293" s="0" t="n">
        <f aca="true">RAND()</f>
        <v>0.0629695046111039</v>
      </c>
      <c r="AX293" s="0" t="n">
        <f aca="true">RAND()</f>
        <v>0.19465359610254</v>
      </c>
      <c r="AY293" s="0" t="n">
        <f aca="true">RAND()</f>
        <v>0.555411145608148</v>
      </c>
      <c r="AZ293" s="0" t="n">
        <f aca="true">RAND()</f>
        <v>0.266842245989269</v>
      </c>
    </row>
    <row r="294" customFormat="false" ht="15" hidden="false" customHeight="false" outlineLevel="0" collapsed="false">
      <c r="AK294" s="0" t="n">
        <v>281</v>
      </c>
      <c r="AL294" s="0" t="n">
        <f aca="false">IFERROR(IF(AU294&lt;($AM$6-$AL$6)/($AN$6-$AL$6),$AL$6+SQRT(AU294*($AN$6-$AL$6)*($AM$6-$AL$6)),$AN$6-SQRT((1-AU294)*($AN$6-$AL$6)*($AN$6-$AM$6))),$AM$6)</f>
        <v>2.90637232362667</v>
      </c>
      <c r="AM294" s="0" t="n">
        <f aca="false">IFERROR(IF(AV294&lt;($AM$7-$AL$7)/($AN$7-$AL$7),$AL$7+SQRT(AV294*($AN$7-$AL$7)*($AM$7-$AL$7)),$AN$7-SQRT((1-AV294)*($AN$7-$AL$7)*($AN$7-$AM$7))),$AM$7)</f>
        <v>0.91351385222038</v>
      </c>
      <c r="AN294" s="0" t="n">
        <f aca="false">IFERROR(IF(AW294&lt;($AM$8-$AL$8)/($AN$8-$AL$8),$AL$8+SQRT(AW294*($AN$8-$AL$8)*($AM$8-$AL$8)),$AN$8-SQRT((1-AW294)*($AN$8-$AL$8)*($AN$8-$AM$8))),$AM$8)</f>
        <v>1.02731266710138</v>
      </c>
      <c r="AO294" s="0" t="n">
        <f aca="false">IFERROR(IF(AX294&lt;($AM$9-$AL$9)/($AN$9-$AL$9),$AL$9+SQRT(AX294*($AN$9-$AL$9)*($AM$9-$AL$9)),$AN$9-SQRT((1-AX294)*($AN$9-$AL$9)*($AN$9-$AM$9))),$AM$9)</f>
        <v>1.87379802260407</v>
      </c>
      <c r="AP294" s="0" t="n">
        <f aca="false">IFERROR(IF(AY294&lt;($AM$10-$AL$10)/($AN$10-$AL$10),$AL$10+SQRT(AY294*($AN$10-$AL$10)*($AM$10-$AL$10)),$AN$10-SQRT((1-AY294)*($AN$10-$AL$10)*($AN$10-$AM$10))),$AM$10)</f>
        <v>0.953853061889629</v>
      </c>
      <c r="AQ294" s="0" t="n">
        <f aca="false">IFERROR(IF(AZ294&lt;($AM$11-$AL$11)/($AN$11-$AL$11),$AL$11+SQRT(AZ294*($AN$11-$AL$11)*($AM$11-$AL$11)),$AN$11-SQRT((1-AZ294)*($AN$11-$AL$11)*($AN$11-$AM$11))),$AM$11)</f>
        <v>0.547395473430403</v>
      </c>
      <c r="AR294" s="0" t="n">
        <f aca="false">SUMPRODUCT((B24:B31&lt;=$B$6)*(C24:C31*AM294+D24:D31*AO294*$B$8*AQ294)/(1+AL294/100)^B24:B31)+C32*AM294*AP294/(1+AL294/100)^$B$6</f>
        <v>8133767.25074779</v>
      </c>
      <c r="AS294" s="0" t="n">
        <f aca="false">SUMPRODUCT((K24:K26&lt;=$B$6)*(L24:L26*AN294+M24:M26*AO294*$B$8*AQ294)/(1+AL294/100)^K24:K26)+L27*AN294*AP294/(1+AL294/100)^$B$6</f>
        <v>8276115.17864287</v>
      </c>
      <c r="AT294" s="0" t="n">
        <f aca="false">AS294-AR294</f>
        <v>142347.927895083</v>
      </c>
      <c r="AU294" s="0" t="n">
        <f aca="true">RAND()</f>
        <v>0.164302157807281</v>
      </c>
      <c r="AV294" s="0" t="n">
        <f aca="true">RAND()</f>
        <v>0.143171051621226</v>
      </c>
      <c r="AW294" s="0" t="n">
        <f aca="true">RAND()</f>
        <v>0.559203126813312</v>
      </c>
      <c r="AX294" s="0" t="n">
        <f aca="true">RAND()</f>
        <v>0.989382040600905</v>
      </c>
      <c r="AY294" s="0" t="n">
        <f aca="true">RAND()</f>
        <v>0.823930407146367</v>
      </c>
      <c r="AZ294" s="0" t="n">
        <f aca="true">RAND()</f>
        <v>0.249814368464707</v>
      </c>
    </row>
    <row r="295" customFormat="false" ht="15" hidden="false" customHeight="false" outlineLevel="0" collapsed="false">
      <c r="AK295" s="0" t="n">
        <v>282</v>
      </c>
      <c r="AL295" s="0" t="n">
        <f aca="false">IFERROR(IF(AU295&lt;($AM$6-$AL$6)/($AN$6-$AL$6),$AL$6+SQRT(AU295*($AN$6-$AL$6)*($AM$6-$AL$6)),$AN$6-SQRT((1-AU295)*($AN$6-$AL$6)*($AN$6-$AM$6))),$AM$6)</f>
        <v>4.36548651473195</v>
      </c>
      <c r="AM295" s="0" t="n">
        <f aca="false">IFERROR(IF(AV295&lt;($AM$7-$AL$7)/($AN$7-$AL$7),$AL$7+SQRT(AV295*($AN$7-$AL$7)*($AM$7-$AL$7)),$AN$7-SQRT((1-AV295)*($AN$7-$AL$7)*($AN$7-$AM$7))),$AM$7)</f>
        <v>0.964746337668957</v>
      </c>
      <c r="AN295" s="0" t="n">
        <f aca="false">IFERROR(IF(AW295&lt;($AM$8-$AL$8)/($AN$8-$AL$8),$AL$8+SQRT(AW295*($AN$8-$AL$8)*($AM$8-$AL$8)),$AN$8-SQRT((1-AW295)*($AN$8-$AL$8)*($AN$8-$AM$8))),$AM$8)</f>
        <v>1.09245483019365</v>
      </c>
      <c r="AO295" s="0" t="n">
        <f aca="false">IFERROR(IF(AX295&lt;($AM$9-$AL$9)/($AN$9-$AL$9),$AL$9+SQRT(AX295*($AN$9-$AL$9)*($AM$9-$AL$9)),$AN$9-SQRT((1-AX295)*($AN$9-$AL$9)*($AN$9-$AM$9))),$AM$9)</f>
        <v>1.11639078016689</v>
      </c>
      <c r="AP295" s="0" t="n">
        <f aca="false">IFERROR(IF(AY295&lt;($AM$10-$AL$10)/($AN$10-$AL$10),$AL$10+SQRT(AY295*($AN$10-$AL$10)*($AM$10-$AL$10)),$AN$10-SQRT((1-AY295)*($AN$10-$AL$10)*($AN$10-$AM$10))),$AM$10)</f>
        <v>0.800683390778965</v>
      </c>
      <c r="AQ295" s="0" t="n">
        <f aca="false">IFERROR(IF(AZ295&lt;($AM$11-$AL$11)/($AN$11-$AL$11),$AL$11+SQRT(AZ295*($AN$11-$AL$11)*($AM$11-$AL$11)),$AN$11-SQRT((1-AZ295)*($AN$11-$AL$11)*($AN$11-$AM$11))),$AM$11)</f>
        <v>0.50627597393504</v>
      </c>
      <c r="AR295" s="0" t="n">
        <f aca="false">SUMPRODUCT((B24:B31&lt;=$B$6)*(C24:C31*AM295+D24:D31*AO295*$B$8*AQ295)/(1+AL295/100)^B24:B31)+C32*AM295*AP295/(1+AL295/100)^$B$6</f>
        <v>7796554.51880352</v>
      </c>
      <c r="AS295" s="0" t="n">
        <f aca="false">SUMPRODUCT((K24:K26&lt;=$B$6)*(L24:L26*AN295+M24:M26*AO295*$B$8*AQ295)/(1+AL295/100)^K24:K26)+L27*AN295*AP295/(1+AL295/100)^$B$6</f>
        <v>9022122.49193689</v>
      </c>
      <c r="AT295" s="0" t="n">
        <f aca="false">AS295-AR295</f>
        <v>1225567.97313337</v>
      </c>
      <c r="AU295" s="0" t="n">
        <f aca="true">RAND()</f>
        <v>0.652966934797038</v>
      </c>
      <c r="AV295" s="0" t="n">
        <f aca="true">RAND()</f>
        <v>0.301570619725934</v>
      </c>
      <c r="AW295" s="0" t="n">
        <f aca="true">RAND()</f>
        <v>0.779373506406125</v>
      </c>
      <c r="AX295" s="0" t="n">
        <f aca="true">RAND()</f>
        <v>0.479489831083943</v>
      </c>
      <c r="AY295" s="0" t="n">
        <f aca="true">RAND()</f>
        <v>0.361642005961343</v>
      </c>
      <c r="AZ295" s="0" t="n">
        <f aca="true">RAND()</f>
        <v>0.173672560909589</v>
      </c>
    </row>
    <row r="296" customFormat="false" ht="15" hidden="false" customHeight="false" outlineLevel="0" collapsed="false">
      <c r="AK296" s="0" t="n">
        <v>283</v>
      </c>
      <c r="AL296" s="0" t="n">
        <f aca="false">IFERROR(IF(AU296&lt;($AM$6-$AL$6)/($AN$6-$AL$6),$AL$6+SQRT(AU296*($AN$6-$AL$6)*($AM$6-$AL$6)),$AN$6-SQRT((1-AU296)*($AN$6-$AL$6)*($AN$6-$AM$6))),$AM$6)</f>
        <v>2.91503358717897</v>
      </c>
      <c r="AM296" s="0" t="n">
        <f aca="false">IFERROR(IF(AV296&lt;($AM$7-$AL$7)/($AN$7-$AL$7),$AL$7+SQRT(AV296*($AN$7-$AL$7)*($AM$7-$AL$7)),$AN$7-SQRT((1-AV296)*($AN$7-$AL$7)*($AN$7-$AM$7))),$AM$7)</f>
        <v>0.953430041072314</v>
      </c>
      <c r="AN296" s="0" t="n">
        <f aca="false">IFERROR(IF(AW296&lt;($AM$8-$AL$8)/($AN$8-$AL$8),$AL$8+SQRT(AW296*($AN$8-$AL$8)*($AM$8-$AL$8)),$AN$8-SQRT((1-AW296)*($AN$8-$AL$8)*($AN$8-$AM$8))),$AM$8)</f>
        <v>1.09575683947748</v>
      </c>
      <c r="AO296" s="0" t="n">
        <f aca="false">IFERROR(IF(AX296&lt;($AM$9-$AL$9)/($AN$9-$AL$9),$AL$9+SQRT(AX296*($AN$9-$AL$9)*($AM$9-$AL$9)),$AN$9-SQRT((1-AX296)*($AN$9-$AL$9)*($AN$9-$AM$9))),$AM$9)</f>
        <v>0.97755840594424</v>
      </c>
      <c r="AP296" s="0" t="n">
        <f aca="false">IFERROR(IF(AY296&lt;($AM$10-$AL$10)/($AN$10-$AL$10),$AL$10+SQRT(AY296*($AN$10-$AL$10)*($AM$10-$AL$10)),$AN$10-SQRT((1-AY296)*($AN$10-$AL$10)*($AN$10-$AM$10))),$AM$10)</f>
        <v>0.865972863758112</v>
      </c>
      <c r="AQ296" s="0" t="n">
        <f aca="false">IFERROR(IF(AZ296&lt;($AM$11-$AL$11)/($AN$11-$AL$11),$AL$11+SQRT(AZ296*($AN$11-$AL$11)*($AM$11-$AL$11)),$AN$11-SQRT((1-AZ296)*($AN$11-$AL$11)*($AN$11-$AM$11))),$AM$11)</f>
        <v>0.684445409677326</v>
      </c>
      <c r="AR296" s="0" t="n">
        <f aca="false">SUMPRODUCT((B24:B31&lt;=$B$6)*(C24:C31*AM296+D24:D31*AO296*$B$8*AQ296)/(1+AL296/100)^B24:B31)+C32*AM296*AP296/(1+AL296/100)^$B$6</f>
        <v>8367553.58137157</v>
      </c>
      <c r="AS296" s="0" t="n">
        <f aca="false">SUMPRODUCT((K24:K26&lt;=$B$6)*(L24:L26*AN296+M24:M26*AO296*$B$8*AQ296)/(1+AL296/100)^K24:K26)+L27*AN296*AP296/(1+AL296/100)^$B$6</f>
        <v>8863570.26662116</v>
      </c>
      <c r="AT296" s="0" t="n">
        <f aca="false">AS296-AR296</f>
        <v>496016.685249593</v>
      </c>
      <c r="AU296" s="0" t="n">
        <f aca="true">RAND()</f>
        <v>0.167457293133124</v>
      </c>
      <c r="AV296" s="0" t="n">
        <f aca="true">RAND()</f>
        <v>0.261564194482799</v>
      </c>
      <c r="AW296" s="0" t="n">
        <f aca="true">RAND()</f>
        <v>0.788524866062444</v>
      </c>
      <c r="AX296" s="0" t="n">
        <f aca="true">RAND()</f>
        <v>0.304082708117338</v>
      </c>
      <c r="AY296" s="0" t="n">
        <f aca="true">RAND()</f>
        <v>0.535744548029253</v>
      </c>
      <c r="AZ296" s="0" t="n">
        <f aca="true">RAND()</f>
        <v>0.593572655209345</v>
      </c>
    </row>
    <row r="297" customFormat="false" ht="15" hidden="false" customHeight="false" outlineLevel="0" collapsed="false">
      <c r="AK297" s="0" t="n">
        <v>284</v>
      </c>
      <c r="AL297" s="0" t="n">
        <f aca="false">IFERROR(IF(AU297&lt;($AM$6-$AL$6)/($AN$6-$AL$6),$AL$6+SQRT(AU297*($AN$6-$AL$6)*($AM$6-$AL$6)),$AN$6-SQRT((1-AU297)*($AN$6-$AL$6)*($AN$6-$AM$6))),$AM$6)</f>
        <v>5.13853623959044</v>
      </c>
      <c r="AM297" s="0" t="n">
        <f aca="false">IFERROR(IF(AV297&lt;($AM$7-$AL$7)/($AN$7-$AL$7),$AL$7+SQRT(AV297*($AN$7-$AL$7)*($AM$7-$AL$7)),$AN$7-SQRT((1-AV297)*($AN$7-$AL$7)*($AN$7-$AM$7))),$AM$7)</f>
        <v>1.16651623549885</v>
      </c>
      <c r="AN297" s="0" t="n">
        <f aca="false">IFERROR(IF(AW297&lt;($AM$8-$AL$8)/($AN$8-$AL$8),$AL$8+SQRT(AW297*($AN$8-$AL$8)*($AM$8-$AL$8)),$AN$8-SQRT((1-AW297)*($AN$8-$AL$8)*($AN$8-$AM$8))),$AM$8)</f>
        <v>1.11233542466265</v>
      </c>
      <c r="AO297" s="0" t="n">
        <f aca="false">IFERROR(IF(AX297&lt;($AM$9-$AL$9)/($AN$9-$AL$9),$AL$9+SQRT(AX297*($AN$9-$AL$9)*($AM$9-$AL$9)),$AN$9-SQRT((1-AX297)*($AN$9-$AL$9)*($AN$9-$AM$9))),$AM$9)</f>
        <v>1.59697299605715</v>
      </c>
      <c r="AP297" s="0" t="n">
        <f aca="false">IFERROR(IF(AY297&lt;($AM$10-$AL$10)/($AN$10-$AL$10),$AL$10+SQRT(AY297*($AN$10-$AL$10)*($AM$10-$AL$10)),$AN$10-SQRT((1-AY297)*($AN$10-$AL$10)*($AN$10-$AM$10))),$AM$10)</f>
        <v>0.634294668777025</v>
      </c>
      <c r="AQ297" s="0" t="n">
        <f aca="false">IFERROR(IF(AZ297&lt;($AM$11-$AL$11)/($AN$11-$AL$11),$AL$11+SQRT(AZ297*($AN$11-$AL$11)*($AM$11-$AL$11)),$AN$11-SQRT((1-AZ297)*($AN$11-$AL$11)*($AN$11-$AM$11))),$AM$11)</f>
        <v>0.598830128546252</v>
      </c>
      <c r="AR297" s="0" t="n">
        <f aca="false">SUMPRODUCT((B24:B31&lt;=$B$6)*(C24:C31*AM297+D24:D31*AO297*$B$8*AQ297)/(1+AL297/100)^B24:B31)+C32*AM297*AP297/(1+AL297/100)^$B$6</f>
        <v>9166363.08364672</v>
      </c>
      <c r="AS297" s="0" t="n">
        <f aca="false">SUMPRODUCT((K24:K26&lt;=$B$6)*(L24:L26*AN297+M24:M26*AO297*$B$8*AQ297)/(1+AL297/100)^K24:K26)+L27*AN297*AP297/(1+AL297/100)^$B$6</f>
        <v>9348575.5599376</v>
      </c>
      <c r="AT297" s="0" t="n">
        <f aca="false">AS297-AR297</f>
        <v>182212.476290889</v>
      </c>
      <c r="AU297" s="0" t="n">
        <f aca="true">RAND()</f>
        <v>0.826747633434096</v>
      </c>
      <c r="AV297" s="0" t="n">
        <f aca="true">RAND()</f>
        <v>0.938048542797482</v>
      </c>
      <c r="AW297" s="0" t="n">
        <f aca="true">RAND()</f>
        <v>0.831541908419442</v>
      </c>
      <c r="AX297" s="0" t="n">
        <f aca="true">RAND()</f>
        <v>0.891712822728565</v>
      </c>
      <c r="AY297" s="0" t="n">
        <f aca="true">RAND()</f>
        <v>0.0721402322477235</v>
      </c>
      <c r="AZ297" s="0" t="n">
        <f aca="true">RAND()</f>
        <v>0.364487533579467</v>
      </c>
    </row>
    <row r="298" customFormat="false" ht="15" hidden="false" customHeight="false" outlineLevel="0" collapsed="false">
      <c r="AK298" s="0" t="n">
        <v>285</v>
      </c>
      <c r="AL298" s="0" t="n">
        <f aca="false">IFERROR(IF(AU298&lt;($AM$6-$AL$6)/($AN$6-$AL$6),$AL$6+SQRT(AU298*($AN$6-$AL$6)*($AM$6-$AL$6)),$AN$6-SQRT((1-AU298)*($AN$6-$AL$6)*($AN$6-$AM$6))),$AM$6)</f>
        <v>4.27005693735681</v>
      </c>
      <c r="AM298" s="0" t="n">
        <f aca="false">IFERROR(IF(AV298&lt;($AM$7-$AL$7)/($AN$7-$AL$7),$AL$7+SQRT(AV298*($AN$7-$AL$7)*($AM$7-$AL$7)),$AN$7-SQRT((1-AV298)*($AN$7-$AL$7)*($AN$7-$AM$7))),$AM$7)</f>
        <v>1.02642093404005</v>
      </c>
      <c r="AN298" s="0" t="n">
        <f aca="false">IFERROR(IF(AW298&lt;($AM$8-$AL$8)/($AN$8-$AL$8),$AL$8+SQRT(AW298*($AN$8-$AL$8)*($AM$8-$AL$8)),$AN$8-SQRT((1-AW298)*($AN$8-$AL$8)*($AN$8-$AM$8))),$AM$8)</f>
        <v>1.13454752939356</v>
      </c>
      <c r="AO298" s="0" t="n">
        <f aca="false">IFERROR(IF(AX298&lt;($AM$9-$AL$9)/($AN$9-$AL$9),$AL$9+SQRT(AX298*($AN$9-$AL$9)*($AM$9-$AL$9)),$AN$9-SQRT((1-AX298)*($AN$9-$AL$9)*($AN$9-$AM$9))),$AM$9)</f>
        <v>1.53683225090728</v>
      </c>
      <c r="AP298" s="0" t="n">
        <f aca="false">IFERROR(IF(AY298&lt;($AM$10-$AL$10)/($AN$10-$AL$10),$AL$10+SQRT(AY298*($AN$10-$AL$10)*($AM$10-$AL$10)),$AN$10-SQRT((1-AY298)*($AN$10-$AL$10)*($AN$10-$AM$10))),$AM$10)</f>
        <v>0.811742170183258</v>
      </c>
      <c r="AQ298" s="0" t="n">
        <f aca="false">IFERROR(IF(AZ298&lt;($AM$11-$AL$11)/($AN$11-$AL$11),$AL$11+SQRT(AZ298*($AN$11-$AL$11)*($AM$11-$AL$11)),$AN$11-SQRT((1-AZ298)*($AN$11-$AL$11)*($AN$11-$AM$11))),$AM$11)</f>
        <v>0.372051363723688</v>
      </c>
      <c r="AR298" s="0" t="n">
        <f aca="false">SUMPRODUCT((B24:B31&lt;=$B$6)*(C24:C31*AM298+D24:D31*AO298*$B$8*AQ298)/(1+AL298/100)^B24:B31)+C32*AM298*AP298/(1+AL298/100)^$B$6</f>
        <v>8325860.36642163</v>
      </c>
      <c r="AS298" s="0" t="n">
        <f aca="false">SUMPRODUCT((K24:K26&lt;=$B$6)*(L24:L26*AN298+M24:M26*AO298*$B$8*AQ298)/(1+AL298/100)^K24:K26)+L27*AN298*AP298/(1+AL298/100)^$B$6</f>
        <v>9353789.49726996</v>
      </c>
      <c r="AT298" s="0" t="n">
        <f aca="false">AS298-AR298</f>
        <v>1027929.13084834</v>
      </c>
      <c r="AU298" s="0" t="n">
        <f aca="true">RAND()</f>
        <v>0.627370543736317</v>
      </c>
      <c r="AV298" s="0" t="n">
        <f aca="true">RAND()</f>
        <v>0.555665789017559</v>
      </c>
      <c r="AW298" s="0" t="n">
        <f aca="true">RAND()</f>
        <v>0.881517573607725</v>
      </c>
      <c r="AX298" s="0" t="n">
        <f aca="true">RAND()</f>
        <v>0.856983757466922</v>
      </c>
      <c r="AY298" s="0" t="n">
        <f aca="true">RAND()</f>
        <v>0.388732722682269</v>
      </c>
      <c r="AZ298" s="0" t="n">
        <f aca="true">RAND()</f>
        <v>0.0211893837324214</v>
      </c>
    </row>
    <row r="299" customFormat="false" ht="15" hidden="false" customHeight="false" outlineLevel="0" collapsed="false">
      <c r="AK299" s="0" t="n">
        <v>286</v>
      </c>
      <c r="AL299" s="0" t="n">
        <f aca="false">IFERROR(IF(AU299&lt;($AM$6-$AL$6)/($AN$6-$AL$6),$AL$6+SQRT(AU299*($AN$6-$AL$6)*($AM$6-$AL$6)),$AN$6-SQRT((1-AU299)*($AN$6-$AL$6)*($AN$6-$AM$6))),$AM$6)</f>
        <v>4.30282698492894</v>
      </c>
      <c r="AM299" s="0" t="n">
        <f aca="false">IFERROR(IF(AV299&lt;($AM$7-$AL$7)/($AN$7-$AL$7),$AL$7+SQRT(AV299*($AN$7-$AL$7)*($AM$7-$AL$7)),$AN$7-SQRT((1-AV299)*($AN$7-$AL$7)*($AN$7-$AM$7))),$AM$7)</f>
        <v>0.993422341752611</v>
      </c>
      <c r="AN299" s="0" t="n">
        <f aca="false">IFERROR(IF(AW299&lt;($AM$8-$AL$8)/($AN$8-$AL$8),$AL$8+SQRT(AW299*($AN$8-$AL$8)*($AM$8-$AL$8)),$AN$8-SQRT((1-AW299)*($AN$8-$AL$8)*($AN$8-$AM$8))),$AM$8)</f>
        <v>1.00785609136314</v>
      </c>
      <c r="AO299" s="0" t="n">
        <f aca="false">IFERROR(IF(AX299&lt;($AM$9-$AL$9)/($AN$9-$AL$9),$AL$9+SQRT(AX299*($AN$9-$AL$9)*($AM$9-$AL$9)),$AN$9-SQRT((1-AX299)*($AN$9-$AL$9)*($AN$9-$AM$9))),$AM$9)</f>
        <v>1.74340107236956</v>
      </c>
      <c r="AP299" s="0" t="n">
        <f aca="false">IFERROR(IF(AY299&lt;($AM$10-$AL$10)/($AN$10-$AL$10),$AL$10+SQRT(AY299*($AN$10-$AL$10)*($AM$10-$AL$10)),$AN$10-SQRT((1-AY299)*($AN$10-$AL$10)*($AN$10-$AM$10))),$AM$10)</f>
        <v>0.843806252799532</v>
      </c>
      <c r="AQ299" s="0" t="n">
        <f aca="false">IFERROR(IF(AZ299&lt;($AM$11-$AL$11)/($AN$11-$AL$11),$AL$11+SQRT(AZ299*($AN$11-$AL$11)*($AM$11-$AL$11)),$AN$11-SQRT((1-AZ299)*($AN$11-$AL$11)*($AN$11-$AM$11))),$AM$11)</f>
        <v>0.806705662134892</v>
      </c>
      <c r="AR299" s="0" t="n">
        <f aca="false">SUMPRODUCT((B24:B31&lt;=$B$6)*(C24:C31*AM299+D24:D31*AO299*$B$8*AQ299)/(1+AL299/100)^B24:B31)+C32*AM299*AP299/(1+AL299/100)^$B$6</f>
        <v>8263833.79787246</v>
      </c>
      <c r="AS299" s="0" t="n">
        <f aca="false">SUMPRODUCT((K24:K26&lt;=$B$6)*(L24:L26*AN299+M24:M26*AO299*$B$8*AQ299)/(1+AL299/100)^K24:K26)+L27*AN299*AP299/(1+AL299/100)^$B$6</f>
        <v>8370301.85426729</v>
      </c>
      <c r="AT299" s="0" t="n">
        <f aca="false">AS299-AR299</f>
        <v>106468.056394822</v>
      </c>
      <c r="AU299" s="0" t="n">
        <f aca="true">RAND()</f>
        <v>0.636262886338624</v>
      </c>
      <c r="AV299" s="0" t="n">
        <f aca="true">RAND()</f>
        <v>0.415691136545152</v>
      </c>
      <c r="AW299" s="0" t="n">
        <f aca="true">RAND()</f>
        <v>0.478811800089449</v>
      </c>
      <c r="AX299" s="0" t="n">
        <f aca="true">RAND()</f>
        <v>0.95610466022594</v>
      </c>
      <c r="AY299" s="0" t="n">
        <f aca="true">RAND()</f>
        <v>0.472810957856224</v>
      </c>
      <c r="AZ299" s="0" t="n">
        <f aca="true">RAND()</f>
        <v>0.847499179384855</v>
      </c>
    </row>
    <row r="300" customFormat="false" ht="15" hidden="false" customHeight="false" outlineLevel="0" collapsed="false">
      <c r="AK300" s="0" t="n">
        <v>287</v>
      </c>
      <c r="AL300" s="0" t="n">
        <f aca="false">IFERROR(IF(AU300&lt;($AM$6-$AL$6)/($AN$6-$AL$6),$AL$6+SQRT(AU300*($AN$6-$AL$6)*($AM$6-$AL$6)),$AN$6-SQRT((1-AU300)*($AN$6-$AL$6)*($AN$6-$AM$6))),$AM$6)</f>
        <v>2.90853007647146</v>
      </c>
      <c r="AM300" s="0" t="n">
        <f aca="false">IFERROR(IF(AV300&lt;($AM$7-$AL$7)/($AN$7-$AL$7),$AL$7+SQRT(AV300*($AN$7-$AL$7)*($AM$7-$AL$7)),$AN$7-SQRT((1-AV300)*($AN$7-$AL$7)*($AN$7-$AM$7))),$AM$7)</f>
        <v>0.925753193302143</v>
      </c>
      <c r="AN300" s="0" t="n">
        <f aca="false">IFERROR(IF(AW300&lt;($AM$8-$AL$8)/($AN$8-$AL$8),$AL$8+SQRT(AW300*($AN$8-$AL$8)*($AM$8-$AL$8)),$AN$8-SQRT((1-AW300)*($AN$8-$AL$8)*($AN$8-$AM$8))),$AM$8)</f>
        <v>1.07258102150361</v>
      </c>
      <c r="AO300" s="0" t="n">
        <f aca="false">IFERROR(IF(AX300&lt;($AM$9-$AL$9)/($AN$9-$AL$9),$AL$9+SQRT(AX300*($AN$9-$AL$9)*($AM$9-$AL$9)),$AN$9-SQRT((1-AX300)*($AN$9-$AL$9)*($AN$9-$AM$9))),$AM$9)</f>
        <v>0.702796319608313</v>
      </c>
      <c r="AP300" s="0" t="n">
        <f aca="false">IFERROR(IF(AY300&lt;($AM$10-$AL$10)/($AN$10-$AL$10),$AL$10+SQRT(AY300*($AN$10-$AL$10)*($AM$10-$AL$10)),$AN$10-SQRT((1-AY300)*($AN$10-$AL$10)*($AN$10-$AM$10))),$AM$10)</f>
        <v>0.964857303569711</v>
      </c>
      <c r="AQ300" s="0" t="n">
        <f aca="false">IFERROR(IF(AZ300&lt;($AM$11-$AL$11)/($AN$11-$AL$11),$AL$11+SQRT(AZ300*($AN$11-$AL$11)*($AM$11-$AL$11)),$AN$11-SQRT((1-AZ300)*($AN$11-$AL$11)*($AN$11-$AM$11))),$AM$11)</f>
        <v>0.621715621648642</v>
      </c>
      <c r="AR300" s="0" t="n">
        <f aca="false">SUMPRODUCT((B24:B31&lt;=$B$6)*(C24:C31*AM300+D24:D31*AO300*$B$8*AQ300)/(1+AL300/100)^B24:B31)+C32*AM300*AP300/(1+AL300/100)^$B$6</f>
        <v>8049163.05718607</v>
      </c>
      <c r="AS300" s="0" t="n">
        <f aca="false">SUMPRODUCT((K24:K26&lt;=$B$6)*(L24:L26*AN300+M24:M26*AO300*$B$8*AQ300)/(1+AL300/100)^K24:K26)+L27*AN300*AP300/(1+AL300/100)^$B$6</f>
        <v>8554831.0711881</v>
      </c>
      <c r="AT300" s="0" t="n">
        <f aca="false">AS300-AR300</f>
        <v>505668.014002026</v>
      </c>
      <c r="AU300" s="0" t="n">
        <f aca="true">RAND()</f>
        <v>0.165085379970646</v>
      </c>
      <c r="AV300" s="0" t="n">
        <f aca="true">RAND()</f>
        <v>0.175709618063179</v>
      </c>
      <c r="AW300" s="0" t="n">
        <f aca="true">RAND()</f>
        <v>0.720200053949304</v>
      </c>
      <c r="AX300" s="0" t="n">
        <f aca="true">RAND()</f>
        <v>0.0548351296622357</v>
      </c>
      <c r="AY300" s="0" t="n">
        <f aca="true">RAND()</f>
        <v>0.864369250728411</v>
      </c>
      <c r="AZ300" s="0" t="n">
        <f aca="true">RAND()</f>
        <v>0.42245282127662</v>
      </c>
    </row>
    <row r="301" customFormat="false" ht="15" hidden="false" customHeight="false" outlineLevel="0" collapsed="false">
      <c r="AK301" s="0" t="n">
        <v>288</v>
      </c>
      <c r="AL301" s="0" t="n">
        <f aca="false">IFERROR(IF(AU301&lt;($AM$6-$AL$6)/($AN$6-$AL$6),$AL$6+SQRT(AU301*($AN$6-$AL$6)*($AM$6-$AL$6)),$AN$6-SQRT((1-AU301)*($AN$6-$AL$6)*($AN$6-$AM$6))),$AM$6)</f>
        <v>5.69484831148024</v>
      </c>
      <c r="AM301" s="0" t="n">
        <f aca="false">IFERROR(IF(AV301&lt;($AM$7-$AL$7)/($AN$7-$AL$7),$AL$7+SQRT(AV301*($AN$7-$AL$7)*($AM$7-$AL$7)),$AN$7-SQRT((1-AV301)*($AN$7-$AL$7)*($AN$7-$AM$7))),$AM$7)</f>
        <v>0.951635369109174</v>
      </c>
      <c r="AN301" s="0" t="n">
        <f aca="false">IFERROR(IF(AW301&lt;($AM$8-$AL$8)/($AN$8-$AL$8),$AL$8+SQRT(AW301*($AN$8-$AL$8)*($AM$8-$AL$8)),$AN$8-SQRT((1-AW301)*($AN$8-$AL$8)*($AN$8-$AM$8))),$AM$8)</f>
        <v>1.07162861527302</v>
      </c>
      <c r="AO301" s="0" t="n">
        <f aca="false">IFERROR(IF(AX301&lt;($AM$9-$AL$9)/($AN$9-$AL$9),$AL$9+SQRT(AX301*($AN$9-$AL$9)*($AM$9-$AL$9)),$AN$9-SQRT((1-AX301)*($AN$9-$AL$9)*($AN$9-$AM$9))),$AM$9)</f>
        <v>1.10811071713358</v>
      </c>
      <c r="AP301" s="0" t="n">
        <f aca="false">IFERROR(IF(AY301&lt;($AM$10-$AL$10)/($AN$10-$AL$10),$AL$10+SQRT(AY301*($AN$10-$AL$10)*($AM$10-$AL$10)),$AN$10-SQRT((1-AY301)*($AN$10-$AL$10)*($AN$10-$AM$10))),$AM$10)</f>
        <v>0.902018115870585</v>
      </c>
      <c r="AQ301" s="0" t="n">
        <f aca="false">IFERROR(IF(AZ301&lt;($AM$11-$AL$11)/($AN$11-$AL$11),$AL$11+SQRT(AZ301*($AN$11-$AL$11)*($AM$11-$AL$11)),$AN$11-SQRT((1-AZ301)*($AN$11-$AL$11)*($AN$11-$AM$11))),$AM$11)</f>
        <v>0.679592185750267</v>
      </c>
      <c r="AR301" s="0" t="n">
        <f aca="false">SUMPRODUCT((B24:B31&lt;=$B$6)*(C24:C31*AM301+D24:D31*AO301*$B$8*AQ301)/(1+AL301/100)^B24:B31)+C32*AM301*AP301/(1+AL301/100)^$B$6</f>
        <v>7277890.28671266</v>
      </c>
      <c r="AS301" s="0" t="n">
        <f aca="false">SUMPRODUCT((K24:K26&lt;=$B$6)*(L24:L26*AN301+M24:M26*AO301*$B$8*AQ301)/(1+AL301/100)^K24:K26)+L27*AN301*AP301/(1+AL301/100)^$B$6</f>
        <v>8892217.61658642</v>
      </c>
      <c r="AT301" s="0" t="n">
        <f aca="false">AS301-AR301</f>
        <v>1614327.32987376</v>
      </c>
      <c r="AU301" s="0" t="n">
        <f aca="true">RAND()</f>
        <v>0.914828953497701</v>
      </c>
      <c r="AV301" s="0" t="n">
        <f aca="true">RAND()</f>
        <v>0.255480946276393</v>
      </c>
      <c r="AW301" s="0" t="n">
        <f aca="true">RAND()</f>
        <v>0.71718799209404</v>
      </c>
      <c r="AX301" s="0" t="n">
        <f aca="true">RAND()</f>
        <v>0.469689004738678</v>
      </c>
      <c r="AY301" s="0" t="n">
        <f aca="true">RAND()</f>
        <v>0.64647426195254</v>
      </c>
      <c r="AZ301" s="0" t="n">
        <f aca="true">RAND()</f>
        <v>0.580974826806975</v>
      </c>
    </row>
    <row r="302" customFormat="false" ht="15" hidden="false" customHeight="false" outlineLevel="0" collapsed="false">
      <c r="AK302" s="0" t="n">
        <v>289</v>
      </c>
      <c r="AL302" s="0" t="n">
        <f aca="false">IFERROR(IF(AU302&lt;($AM$6-$AL$6)/($AN$6-$AL$6),$AL$6+SQRT(AU302*($AN$6-$AL$6)*($AM$6-$AL$6)),$AN$6-SQRT((1-AU302)*($AN$6-$AL$6)*($AN$6-$AM$6))),$AM$6)</f>
        <v>4.13226113951947</v>
      </c>
      <c r="AM302" s="0" t="n">
        <f aca="false">IFERROR(IF(AV302&lt;($AM$7-$AL$7)/($AN$7-$AL$7),$AL$7+SQRT(AV302*($AN$7-$AL$7)*($AM$7-$AL$7)),$AN$7-SQRT((1-AV302)*($AN$7-$AL$7)*($AN$7-$AM$7))),$AM$7)</f>
        <v>1.11426431413526</v>
      </c>
      <c r="AN302" s="0" t="n">
        <f aca="false">IFERROR(IF(AW302&lt;($AM$8-$AL$8)/($AN$8-$AL$8),$AL$8+SQRT(AW302*($AN$8-$AL$8)*($AM$8-$AL$8)),$AN$8-SQRT((1-AW302)*($AN$8-$AL$8)*($AN$8-$AM$8))),$AM$8)</f>
        <v>0.965367018202996</v>
      </c>
      <c r="AO302" s="0" t="n">
        <f aca="false">IFERROR(IF(AX302&lt;($AM$9-$AL$9)/($AN$9-$AL$9),$AL$9+SQRT(AX302*($AN$9-$AL$9)*($AM$9-$AL$9)),$AN$9-SQRT((1-AX302)*($AN$9-$AL$9)*($AN$9-$AM$9))),$AM$9)</f>
        <v>1.63090981665558</v>
      </c>
      <c r="AP302" s="0" t="n">
        <f aca="false">IFERROR(IF(AY302&lt;($AM$10-$AL$10)/($AN$10-$AL$10),$AL$10+SQRT(AY302*($AN$10-$AL$10)*($AM$10-$AL$10)),$AN$10-SQRT((1-AY302)*($AN$10-$AL$10)*($AN$10-$AM$10))),$AM$10)</f>
        <v>0.906815496557397</v>
      </c>
      <c r="AQ302" s="0" t="n">
        <f aca="false">IFERROR(IF(AZ302&lt;($AM$11-$AL$11)/($AN$11-$AL$11),$AL$11+SQRT(AZ302*($AN$11-$AL$11)*($AM$11-$AL$11)),$AN$11-SQRT((1-AZ302)*($AN$11-$AL$11)*($AN$11-$AM$11))),$AM$11)</f>
        <v>0.503305200011302</v>
      </c>
      <c r="AR302" s="0" t="n">
        <f aca="false">SUMPRODUCT((B24:B31&lt;=$B$6)*(C24:C31*AM302+D24:D31*AO302*$B$8*AQ302)/(1+AL302/100)^B24:B31)+C32*AM302*AP302/(1+AL302/100)^$B$6</f>
        <v>9145656.59419317</v>
      </c>
      <c r="AS302" s="0" t="n">
        <f aca="false">SUMPRODUCT((K24:K26&lt;=$B$6)*(L24:L26*AN302+M24:M26*AO302*$B$8*AQ302)/(1+AL302/100)^K24:K26)+L27*AN302*AP302/(1+AL302/100)^$B$6</f>
        <v>7922462.36546836</v>
      </c>
      <c r="AT302" s="0" t="n">
        <f aca="false">AS302-AR302</f>
        <v>-1223194.22872482</v>
      </c>
      <c r="AU302" s="0" t="n">
        <f aca="true">RAND()</f>
        <v>0.588803691404492</v>
      </c>
      <c r="AV302" s="0" t="n">
        <f aca="true">RAND()</f>
        <v>0.83622954295848</v>
      </c>
      <c r="AW302" s="0" t="n">
        <f aca="true">RAND()</f>
        <v>0.303847230103888</v>
      </c>
      <c r="AX302" s="0" t="n">
        <f aca="true">RAND()</f>
        <v>0.909181624372524</v>
      </c>
      <c r="AY302" s="0" t="n">
        <f aca="true">RAND()</f>
        <v>0.661995392956966</v>
      </c>
      <c r="AZ302" s="0" t="n">
        <f aca="true">RAND()</f>
        <v>0.168706140210758</v>
      </c>
    </row>
    <row r="303" customFormat="false" ht="15" hidden="false" customHeight="false" outlineLevel="0" collapsed="false">
      <c r="AK303" s="0" t="n">
        <v>290</v>
      </c>
      <c r="AL303" s="0" t="n">
        <f aca="false">IFERROR(IF(AU303&lt;($AM$6-$AL$6)/($AN$6-$AL$6),$AL$6+SQRT(AU303*($AN$6-$AL$6)*($AM$6-$AL$6)),$AN$6-SQRT((1-AU303)*($AN$6-$AL$6)*($AN$6-$AM$6))),$AM$6)</f>
        <v>3.28561145187991</v>
      </c>
      <c r="AM303" s="0" t="n">
        <f aca="false">IFERROR(IF(AV303&lt;($AM$7-$AL$7)/($AN$7-$AL$7),$AL$7+SQRT(AV303*($AN$7-$AL$7)*($AM$7-$AL$7)),$AN$7-SQRT((1-AV303)*($AN$7-$AL$7)*($AN$7-$AM$7))),$AM$7)</f>
        <v>0.888049171809451</v>
      </c>
      <c r="AN303" s="0" t="n">
        <f aca="false">IFERROR(IF(AW303&lt;($AM$8-$AL$8)/($AN$8-$AL$8),$AL$8+SQRT(AW303*($AN$8-$AL$8)*($AM$8-$AL$8)),$AN$8-SQRT((1-AW303)*($AN$8-$AL$8)*($AN$8-$AM$8))),$AM$8)</f>
        <v>1.01263996363362</v>
      </c>
      <c r="AO303" s="0" t="n">
        <f aca="false">IFERROR(IF(AX303&lt;($AM$9-$AL$9)/($AN$9-$AL$9),$AL$9+SQRT(AX303*($AN$9-$AL$9)*($AM$9-$AL$9)),$AN$9-SQRT((1-AX303)*($AN$9-$AL$9)*($AN$9-$AM$9))),$AM$9)</f>
        <v>1.11444904762741</v>
      </c>
      <c r="AP303" s="0" t="n">
        <f aca="false">IFERROR(IF(AY303&lt;($AM$10-$AL$10)/($AN$10-$AL$10),$AL$10+SQRT(AY303*($AN$10-$AL$10)*($AM$10-$AL$10)),$AN$10-SQRT((1-AY303)*($AN$10-$AL$10)*($AN$10-$AM$10))),$AM$10)</f>
        <v>0.628763991819888</v>
      </c>
      <c r="AQ303" s="0" t="n">
        <f aca="false">IFERROR(IF(AZ303&lt;($AM$11-$AL$11)/($AN$11-$AL$11),$AL$11+SQRT(AZ303*($AN$11-$AL$11)*($AM$11-$AL$11)),$AN$11-SQRT((1-AZ303)*($AN$11-$AL$11)*($AN$11-$AM$11))),$AM$11)</f>
        <v>0.77026195419731</v>
      </c>
      <c r="AR303" s="0" t="n">
        <f aca="false">SUMPRODUCT((B24:B31&lt;=$B$6)*(C24:C31*AM303+D24:D31*AO303*$B$8*AQ303)/(1+AL303/100)^B24:B31)+C32*AM303*AP303/(1+AL303/100)^$B$6</f>
        <v>7719596.52268821</v>
      </c>
      <c r="AS303" s="0" t="n">
        <f aca="false">SUMPRODUCT((K24:K26&lt;=$B$6)*(L24:L26*AN303+M24:M26*AO303*$B$8*AQ303)/(1+AL303/100)^K24:K26)+L27*AN303*AP303/(1+AL303/100)^$B$6</f>
        <v>8452205.33041765</v>
      </c>
      <c r="AT303" s="0" t="n">
        <f aca="false">AS303-AR303</f>
        <v>732608.807729445</v>
      </c>
      <c r="AU303" s="0" t="n">
        <f aca="true">RAND()</f>
        <v>0.310165885679718</v>
      </c>
      <c r="AV303" s="0" t="n">
        <f aca="true">RAND()</f>
        <v>0.0861406295147794</v>
      </c>
      <c r="AW303" s="0" t="n">
        <f aca="true">RAND()</f>
        <v>0.499201894543571</v>
      </c>
      <c r="AX303" s="0" t="n">
        <f aca="true">RAND()</f>
        <v>0.477199673834666</v>
      </c>
      <c r="AY303" s="0" t="n">
        <f aca="true">RAND()</f>
        <v>0.0663206623575687</v>
      </c>
      <c r="AZ303" s="0" t="n">
        <f aca="true">RAND()</f>
        <v>0.784573184941882</v>
      </c>
    </row>
    <row r="304" customFormat="false" ht="15" hidden="false" customHeight="false" outlineLevel="0" collapsed="false">
      <c r="AK304" s="0" t="n">
        <v>291</v>
      </c>
      <c r="AL304" s="0" t="n">
        <f aca="false">IFERROR(IF(AU304&lt;($AM$6-$AL$6)/($AN$6-$AL$6),$AL$6+SQRT(AU304*($AN$6-$AL$6)*($AM$6-$AL$6)),$AN$6-SQRT((1-AU304)*($AN$6-$AL$6)*($AN$6-$AM$6))),$AM$6)</f>
        <v>4.77960555241762</v>
      </c>
      <c r="AM304" s="0" t="n">
        <f aca="false">IFERROR(IF(AV304&lt;($AM$7-$AL$7)/($AN$7-$AL$7),$AL$7+SQRT(AV304*($AN$7-$AL$7)*($AM$7-$AL$7)),$AN$7-SQRT((1-AV304)*($AN$7-$AL$7)*($AN$7-$AM$7))),$AM$7)</f>
        <v>0.955201225230812</v>
      </c>
      <c r="AN304" s="0" t="n">
        <f aca="false">IFERROR(IF(AW304&lt;($AM$8-$AL$8)/($AN$8-$AL$8),$AL$8+SQRT(AW304*($AN$8-$AL$8)*($AM$8-$AL$8)),$AN$8-SQRT((1-AW304)*($AN$8-$AL$8)*($AN$8-$AM$8))),$AM$8)</f>
        <v>1.06623614399459</v>
      </c>
      <c r="AO304" s="0" t="n">
        <f aca="false">IFERROR(IF(AX304&lt;($AM$9-$AL$9)/($AN$9-$AL$9),$AL$9+SQRT(AX304*($AN$9-$AL$9)*($AM$9-$AL$9)),$AN$9-SQRT((1-AX304)*($AN$9-$AL$9)*($AN$9-$AM$9))),$AM$9)</f>
        <v>1.49834136322977</v>
      </c>
      <c r="AP304" s="0" t="n">
        <f aca="false">IFERROR(IF(AY304&lt;($AM$10-$AL$10)/($AN$10-$AL$10),$AL$10+SQRT(AY304*($AN$10-$AL$10)*($AM$10-$AL$10)),$AN$10-SQRT((1-AY304)*($AN$10-$AL$10)*($AN$10-$AM$10))),$AM$10)</f>
        <v>0.992720486230177</v>
      </c>
      <c r="AQ304" s="0" t="n">
        <f aca="false">IFERROR(IF(AZ304&lt;($AM$11-$AL$11)/($AN$11-$AL$11),$AL$11+SQRT(AZ304*($AN$11-$AL$11)*($AM$11-$AL$11)),$AN$11-SQRT((1-AZ304)*($AN$11-$AL$11)*($AN$11-$AM$11))),$AM$11)</f>
        <v>0.744028717199146</v>
      </c>
      <c r="AR304" s="0" t="n">
        <f aca="false">SUMPRODUCT((B24:B31&lt;=$B$6)*(C24:C31*AM304+D24:D31*AO304*$B$8*AQ304)/(1+AL304/100)^B24:B31)+C32*AM304*AP304/(1+AL304/100)^$B$6</f>
        <v>7688952.84996442</v>
      </c>
      <c r="AS304" s="0" t="n">
        <f aca="false">SUMPRODUCT((K24:K26&lt;=$B$6)*(L24:L26*AN304+M24:M26*AO304*$B$8*AQ304)/(1+AL304/100)^K24:K26)+L27*AN304*AP304/(1+AL304/100)^$B$6</f>
        <v>8769811.81212225</v>
      </c>
      <c r="AT304" s="0" t="n">
        <f aca="false">AS304-AR304</f>
        <v>1080858.96215783</v>
      </c>
      <c r="AU304" s="0" t="n">
        <f aca="true">RAND()</f>
        <v>0.753492424857266</v>
      </c>
      <c r="AV304" s="0" t="n">
        <f aca="true">RAND()</f>
        <v>0.267638003479392</v>
      </c>
      <c r="AW304" s="0" t="n">
        <f aca="true">RAND()</f>
        <v>0.69982973534241</v>
      </c>
      <c r="AX304" s="0" t="n">
        <f aca="true">RAND()</f>
        <v>0.832225741435892</v>
      </c>
      <c r="AY304" s="0" t="n">
        <f aca="true">RAND()</f>
        <v>0.971093910203607</v>
      </c>
      <c r="AZ304" s="0" t="n">
        <f aca="true">RAND()</f>
        <v>0.732566132168511</v>
      </c>
    </row>
    <row r="305" customFormat="false" ht="15" hidden="false" customHeight="false" outlineLevel="0" collapsed="false">
      <c r="AK305" s="0" t="n">
        <v>292</v>
      </c>
      <c r="AL305" s="0" t="n">
        <f aca="false">IFERROR(IF(AU305&lt;($AM$6-$AL$6)/($AN$6-$AL$6),$AL$6+SQRT(AU305*($AN$6-$AL$6)*($AM$6-$AL$6)),$AN$6-SQRT((1-AU305)*($AN$6-$AL$6)*($AN$6-$AM$6))),$AM$6)</f>
        <v>6.6035227424309</v>
      </c>
      <c r="AM305" s="0" t="n">
        <f aca="false">IFERROR(IF(AV305&lt;($AM$7-$AL$7)/($AN$7-$AL$7),$AL$7+SQRT(AV305*($AN$7-$AL$7)*($AM$7-$AL$7)),$AN$7-SQRT((1-AV305)*($AN$7-$AL$7)*($AN$7-$AM$7))),$AM$7)</f>
        <v>1.16719328693957</v>
      </c>
      <c r="AN305" s="0" t="n">
        <f aca="false">IFERROR(IF(AW305&lt;($AM$8-$AL$8)/($AN$8-$AL$8),$AL$8+SQRT(AW305*($AN$8-$AL$8)*($AM$8-$AL$8)),$AN$8-SQRT((1-AW305)*($AN$8-$AL$8)*($AN$8-$AM$8))),$AM$8)</f>
        <v>0.972285198487892</v>
      </c>
      <c r="AO305" s="0" t="n">
        <f aca="false">IFERROR(IF(AX305&lt;($AM$9-$AL$9)/($AN$9-$AL$9),$AL$9+SQRT(AX305*($AN$9-$AL$9)*($AM$9-$AL$9)),$AN$9-SQRT((1-AX305)*($AN$9-$AL$9)*($AN$9-$AM$9))),$AM$9)</f>
        <v>1.35462957720149</v>
      </c>
      <c r="AP305" s="0" t="n">
        <f aca="false">IFERROR(IF(AY305&lt;($AM$10-$AL$10)/($AN$10-$AL$10),$AL$10+SQRT(AY305*($AN$10-$AL$10)*($AM$10-$AL$10)),$AN$10-SQRT((1-AY305)*($AN$10-$AL$10)*($AN$10-$AM$10))),$AM$10)</f>
        <v>0.985529500772613</v>
      </c>
      <c r="AQ305" s="0" t="n">
        <f aca="false">IFERROR(IF(AZ305&lt;($AM$11-$AL$11)/($AN$11-$AL$11),$AL$11+SQRT(AZ305*($AN$11-$AL$11)*($AM$11-$AL$11)),$AN$11-SQRT((1-AZ305)*($AN$11-$AL$11)*($AN$11-$AM$11))),$AM$11)</f>
        <v>0.75008668858475</v>
      </c>
      <c r="AR305" s="0" t="n">
        <f aca="false">SUMPRODUCT((B24:B31&lt;=$B$6)*(C24:C31*AM305+D24:D31*AO305*$B$8*AQ305)/(1+AL305/100)^B24:B31)+C32*AM305*AP305/(1+AL305/100)^$B$6</f>
        <v>8627550.04084461</v>
      </c>
      <c r="AS305" s="0" t="n">
        <f aca="false">SUMPRODUCT((K24:K26&lt;=$B$6)*(L24:L26*AN305+M24:M26*AO305*$B$8*AQ305)/(1+AL305/100)^K24:K26)+L27*AN305*AP305/(1+AL305/100)^$B$6</f>
        <v>8096609.16416052</v>
      </c>
      <c r="AT305" s="0" t="n">
        <f aca="false">AS305-AR305</f>
        <v>-530940.876684086</v>
      </c>
      <c r="AU305" s="0" t="n">
        <f aca="true">RAND()</f>
        <v>0.992140289211524</v>
      </c>
      <c r="AV305" s="0" t="n">
        <f aca="true">RAND()</f>
        <v>0.939049317974474</v>
      </c>
      <c r="AW305" s="0" t="n">
        <f aca="true">RAND()</f>
        <v>0.329802106866803</v>
      </c>
      <c r="AX305" s="0" t="n">
        <f aca="true">RAND()</f>
        <v>0.722331344917918</v>
      </c>
      <c r="AY305" s="0" t="n">
        <f aca="true">RAND()</f>
        <v>0.942955584482011</v>
      </c>
      <c r="AZ305" s="0" t="n">
        <f aca="true">RAND()</f>
        <v>0.74507484398965</v>
      </c>
    </row>
    <row r="306" customFormat="false" ht="15" hidden="false" customHeight="false" outlineLevel="0" collapsed="false">
      <c r="AK306" s="0" t="n">
        <v>293</v>
      </c>
      <c r="AL306" s="0" t="n">
        <f aca="false">IFERROR(IF(AU306&lt;($AM$6-$AL$6)/($AN$6-$AL$6),$AL$6+SQRT(AU306*($AN$6-$AL$6)*($AM$6-$AL$6)),$AN$6-SQRT((1-AU306)*($AN$6-$AL$6)*($AN$6-$AM$6))),$AM$6)</f>
        <v>3.98237326649164</v>
      </c>
      <c r="AM306" s="0" t="n">
        <f aca="false">IFERROR(IF(AV306&lt;($AM$7-$AL$7)/($AN$7-$AL$7),$AL$7+SQRT(AV306*($AN$7-$AL$7)*($AM$7-$AL$7)),$AN$7-SQRT((1-AV306)*($AN$7-$AL$7)*($AN$7-$AM$7))),$AM$7)</f>
        <v>1.12003664678498</v>
      </c>
      <c r="AN306" s="0" t="n">
        <f aca="false">IFERROR(IF(AW306&lt;($AM$8-$AL$8)/($AN$8-$AL$8),$AL$8+SQRT(AW306*($AN$8-$AL$8)*($AM$8-$AL$8)),$AN$8-SQRT((1-AW306)*($AN$8-$AL$8)*($AN$8-$AM$8))),$AM$8)</f>
        <v>0.953849301740836</v>
      </c>
      <c r="AO306" s="0" t="n">
        <f aca="false">IFERROR(IF(AX306&lt;($AM$9-$AL$9)/($AN$9-$AL$9),$AL$9+SQRT(AX306*($AN$9-$AL$9)*($AM$9-$AL$9)),$AN$9-SQRT((1-AX306)*($AN$9-$AL$9)*($AN$9-$AM$9))),$AM$9)</f>
        <v>1.38353794386747</v>
      </c>
      <c r="AP306" s="0" t="n">
        <f aca="false">IFERROR(IF(AY306&lt;($AM$10-$AL$10)/($AN$10-$AL$10),$AL$10+SQRT(AY306*($AN$10-$AL$10)*($AM$10-$AL$10)),$AN$10-SQRT((1-AY306)*($AN$10-$AL$10)*($AN$10-$AM$10))),$AM$10)</f>
        <v>0.908930193996733</v>
      </c>
      <c r="AQ306" s="0" t="n">
        <f aca="false">IFERROR(IF(AZ306&lt;($AM$11-$AL$11)/($AN$11-$AL$11),$AL$11+SQRT(AZ306*($AN$11-$AL$11)*($AM$11-$AL$11)),$AN$11-SQRT((1-AZ306)*($AN$11-$AL$11)*($AN$11-$AM$11))),$AM$11)</f>
        <v>0.696827987251954</v>
      </c>
      <c r="AR306" s="0" t="n">
        <f aca="false">SUMPRODUCT((B24:B31&lt;=$B$6)*(C24:C31*AM306+D24:D31*AO306*$B$8*AQ306)/(1+AL306/100)^B24:B31)+C32*AM306*AP306/(1+AL306/100)^$B$6</f>
        <v>9302156.74040657</v>
      </c>
      <c r="AS306" s="0" t="n">
        <f aca="false">SUMPRODUCT((K24:K26&lt;=$B$6)*(L24:L26*AN306+M24:M26*AO306*$B$8*AQ306)/(1+AL306/100)^K24:K26)+L27*AN306*AP306/(1+AL306/100)^$B$6</f>
        <v>7828809.45769716</v>
      </c>
      <c r="AT306" s="0" t="n">
        <f aca="false">AS306-AR306</f>
        <v>-1473347.28270941</v>
      </c>
      <c r="AU306" s="0" t="n">
        <f aca="true">RAND()</f>
        <v>0.544696444860784</v>
      </c>
      <c r="AV306" s="0" t="n">
        <f aca="true">RAND()</f>
        <v>0.849862460632082</v>
      </c>
      <c r="AW306" s="0" t="n">
        <f aca="true">RAND()</f>
        <v>0.262995640512697</v>
      </c>
      <c r="AX306" s="0" t="n">
        <f aca="true">RAND()</f>
        <v>0.746649688899235</v>
      </c>
      <c r="AY306" s="0" t="n">
        <f aca="true">RAND()</f>
        <v>0.668895614248821</v>
      </c>
      <c r="AZ306" s="0" t="n">
        <f aca="true">RAND()</f>
        <v>0.624843798719586</v>
      </c>
    </row>
    <row r="307" customFormat="false" ht="15" hidden="false" customHeight="false" outlineLevel="0" collapsed="false">
      <c r="AK307" s="0" t="n">
        <v>294</v>
      </c>
      <c r="AL307" s="0" t="n">
        <f aca="false">IFERROR(IF(AU307&lt;($AM$6-$AL$6)/($AN$6-$AL$6),$AL$6+SQRT(AU307*($AN$6-$AL$6)*($AM$6-$AL$6)),$AN$6-SQRT((1-AU307)*($AN$6-$AL$6)*($AN$6-$AM$6))),$AM$6)</f>
        <v>2.95192992497486</v>
      </c>
      <c r="AM307" s="0" t="n">
        <f aca="false">IFERROR(IF(AV307&lt;($AM$7-$AL$7)/($AN$7-$AL$7),$AL$7+SQRT(AV307*($AN$7-$AL$7)*($AM$7-$AL$7)),$AN$7-SQRT((1-AV307)*($AN$7-$AL$7)*($AN$7-$AM$7))),$AM$7)</f>
        <v>0.82650154028678</v>
      </c>
      <c r="AN307" s="0" t="n">
        <f aca="false">IFERROR(IF(AW307&lt;($AM$8-$AL$8)/($AN$8-$AL$8),$AL$8+SQRT(AW307*($AN$8-$AL$8)*($AM$8-$AL$8)),$AN$8-SQRT((1-AW307)*($AN$8-$AL$8)*($AN$8-$AM$8))),$AM$8)</f>
        <v>0.9388258349075</v>
      </c>
      <c r="AO307" s="0" t="n">
        <f aca="false">IFERROR(IF(AX307&lt;($AM$9-$AL$9)/($AN$9-$AL$9),$AL$9+SQRT(AX307*($AN$9-$AL$9)*($AM$9-$AL$9)),$AN$9-SQRT((1-AX307)*($AN$9-$AL$9)*($AN$9-$AM$9))),$AM$9)</f>
        <v>1.24119327311331</v>
      </c>
      <c r="AP307" s="0" t="n">
        <f aca="false">IFERROR(IF(AY307&lt;($AM$10-$AL$10)/($AN$10-$AL$10),$AL$10+SQRT(AY307*($AN$10-$AL$10)*($AM$10-$AL$10)),$AN$10-SQRT((1-AY307)*($AN$10-$AL$10)*($AN$10-$AM$10))),$AM$10)</f>
        <v>0.864753810135664</v>
      </c>
      <c r="AQ307" s="0" t="n">
        <f aca="false">IFERROR(IF(AZ307&lt;($AM$11-$AL$11)/($AN$11-$AL$11),$AL$11+SQRT(AZ307*($AN$11-$AL$11)*($AM$11-$AL$11)),$AN$11-SQRT((1-AZ307)*($AN$11-$AL$11)*($AN$11-$AM$11))),$AM$11)</f>
        <v>0.697171065373611</v>
      </c>
      <c r="AR307" s="0" t="n">
        <f aca="false">SUMPRODUCT((B24:B31&lt;=$B$6)*(C24:C31*AM307+D24:D31*AO307*$B$8*AQ307)/(1+AL307/100)^B24:B31)+C32*AM307*AP307/(1+AL307/100)^$B$6</f>
        <v>7327657.10920032</v>
      </c>
      <c r="AS307" s="0" t="n">
        <f aca="false">SUMPRODUCT((K24:K26&lt;=$B$6)*(L24:L26*AN307+M24:M26*AO307*$B$8*AQ307)/(1+AL307/100)^K24:K26)+L27*AN307*AP307/(1+AL307/100)^$B$6</f>
        <v>7633946.21795033</v>
      </c>
      <c r="AT307" s="0" t="n">
        <f aca="false">AS307-AR307</f>
        <v>306289.10875001</v>
      </c>
      <c r="AU307" s="0" t="n">
        <f aca="true">RAND()</f>
        <v>0.181234116412529</v>
      </c>
      <c r="AV307" s="0" t="n">
        <f aca="true">RAND()</f>
        <v>0.00780368486190925</v>
      </c>
      <c r="AW307" s="0" t="n">
        <f aca="true">RAND()</f>
        <v>0.214140138197382</v>
      </c>
      <c r="AX307" s="0" t="n">
        <f aca="true">RAND()</f>
        <v>0.616141567487676</v>
      </c>
      <c r="AY307" s="0" t="n">
        <f aca="true">RAND()</f>
        <v>0.532181368033937</v>
      </c>
      <c r="AZ307" s="0" t="n">
        <f aca="true">RAND()</f>
        <v>0.625692393277739</v>
      </c>
    </row>
    <row r="308" customFormat="false" ht="15" hidden="false" customHeight="false" outlineLevel="0" collapsed="false">
      <c r="AK308" s="0" t="n">
        <v>295</v>
      </c>
      <c r="AL308" s="0" t="n">
        <f aca="false">IFERROR(IF(AU308&lt;($AM$6-$AL$6)/($AN$6-$AL$6),$AL$6+SQRT(AU308*($AN$6-$AL$6)*($AM$6-$AL$6)),$AN$6-SQRT((1-AU308)*($AN$6-$AL$6)*($AN$6-$AM$6))),$AM$6)</f>
        <v>2.62901180462502</v>
      </c>
      <c r="AM308" s="0" t="n">
        <f aca="false">IFERROR(IF(AV308&lt;($AM$7-$AL$7)/($AN$7-$AL$7),$AL$7+SQRT(AV308*($AN$7-$AL$7)*($AM$7-$AL$7)),$AN$7-SQRT((1-AV308)*($AN$7-$AL$7)*($AN$7-$AM$7))),$AM$7)</f>
        <v>1.10885846781348</v>
      </c>
      <c r="AN308" s="0" t="n">
        <f aca="false">IFERROR(IF(AW308&lt;($AM$8-$AL$8)/($AN$8-$AL$8),$AL$8+SQRT(AW308*($AN$8-$AL$8)*($AM$8-$AL$8)),$AN$8-SQRT((1-AW308)*($AN$8-$AL$8)*($AN$8-$AM$8))),$AM$8)</f>
        <v>1.04550382055412</v>
      </c>
      <c r="AO308" s="0" t="n">
        <f aca="false">IFERROR(IF(AX308&lt;($AM$9-$AL$9)/($AN$9-$AL$9),$AL$9+SQRT(AX308*($AN$9-$AL$9)*($AM$9-$AL$9)),$AN$9-SQRT((1-AX308)*($AN$9-$AL$9)*($AN$9-$AM$9))),$AM$9)</f>
        <v>1.36896194953155</v>
      </c>
      <c r="AP308" s="0" t="n">
        <f aca="false">IFERROR(IF(AY308&lt;($AM$10-$AL$10)/($AN$10-$AL$10),$AL$10+SQRT(AY308*($AN$10-$AL$10)*($AM$10-$AL$10)),$AN$10-SQRT((1-AY308)*($AN$10-$AL$10)*($AN$10-$AM$10))),$AM$10)</f>
        <v>0.967303670487034</v>
      </c>
      <c r="AQ308" s="0" t="n">
        <f aca="false">IFERROR(IF(AZ308&lt;($AM$11-$AL$11)/($AN$11-$AL$11),$AL$11+SQRT(AZ308*($AN$11-$AL$11)*($AM$11-$AL$11)),$AN$11-SQRT((1-AZ308)*($AN$11-$AL$11)*($AN$11-$AM$11))),$AM$11)</f>
        <v>0.681214540959761</v>
      </c>
      <c r="AR308" s="0" t="n">
        <f aca="false">SUMPRODUCT((B24:B31&lt;=$B$6)*(C24:C31*AM308+D24:D31*AO308*$B$8*AQ308)/(1+AL308/100)^B24:B31)+C32*AM308*AP308/(1+AL308/100)^$B$6</f>
        <v>9939960.48808683</v>
      </c>
      <c r="AS308" s="0" t="n">
        <f aca="false">SUMPRODUCT((K24:K26&lt;=$B$6)*(L24:L26*AN308+M24:M26*AO308*$B$8*AQ308)/(1+AL308/100)^K24:K26)+L27*AN308*AP308/(1+AL308/100)^$B$6</f>
        <v>8353757.21569696</v>
      </c>
      <c r="AT308" s="0" t="n">
        <f aca="false">AS308-AR308</f>
        <v>-1586203.27238987</v>
      </c>
      <c r="AU308" s="0" t="n">
        <f aca="true">RAND()</f>
        <v>0.0791311700715243</v>
      </c>
      <c r="AV308" s="0" t="n">
        <f aca="true">RAND()</f>
        <v>0.822925047929253</v>
      </c>
      <c r="AW308" s="0" t="n">
        <f aca="true">RAND()</f>
        <v>0.628278334151438</v>
      </c>
      <c r="AX308" s="0" t="n">
        <f aca="true">RAND()</f>
        <v>0.734527319240656</v>
      </c>
      <c r="AY308" s="0" t="n">
        <f aca="true">RAND()</f>
        <v>0.873490881802617</v>
      </c>
      <c r="AZ308" s="0" t="n">
        <f aca="true">RAND()</f>
        <v>0.585207473895934</v>
      </c>
    </row>
    <row r="309" customFormat="false" ht="15" hidden="false" customHeight="false" outlineLevel="0" collapsed="false">
      <c r="AK309" s="0" t="n">
        <v>296</v>
      </c>
      <c r="AL309" s="0" t="n">
        <f aca="false">IFERROR(IF(AU309&lt;($AM$6-$AL$6)/($AN$6-$AL$6),$AL$6+SQRT(AU309*($AN$6-$AL$6)*($AM$6-$AL$6)),$AN$6-SQRT((1-AU309)*($AN$6-$AL$6)*($AN$6-$AM$6))),$AM$6)</f>
        <v>3.65220370348431</v>
      </c>
      <c r="AM309" s="0" t="n">
        <f aca="false">IFERROR(IF(AV309&lt;($AM$7-$AL$7)/($AN$7-$AL$7),$AL$7+SQRT(AV309*($AN$7-$AL$7)*($AM$7-$AL$7)),$AN$7-SQRT((1-AV309)*($AN$7-$AL$7)*($AN$7-$AM$7))),$AM$7)</f>
        <v>1.043241188543</v>
      </c>
      <c r="AN309" s="0" t="n">
        <f aca="false">IFERROR(IF(AW309&lt;($AM$8-$AL$8)/($AN$8-$AL$8),$AL$8+SQRT(AW309*($AN$8-$AL$8)*($AM$8-$AL$8)),$AN$8-SQRT((1-AW309)*($AN$8-$AL$8)*($AN$8-$AM$8))),$AM$8)</f>
        <v>0.934984767047755</v>
      </c>
      <c r="AO309" s="0" t="n">
        <f aca="false">IFERROR(IF(AX309&lt;($AM$9-$AL$9)/($AN$9-$AL$9),$AL$9+SQRT(AX309*($AN$9-$AL$9)*($AM$9-$AL$9)),$AN$9-SQRT((1-AX309)*($AN$9-$AL$9)*($AN$9-$AM$9))),$AM$9)</f>
        <v>0.807375535212145</v>
      </c>
      <c r="AP309" s="0" t="n">
        <f aca="false">IFERROR(IF(AY309&lt;($AM$10-$AL$10)/($AN$10-$AL$10),$AL$10+SQRT(AY309*($AN$10-$AL$10)*($AM$10-$AL$10)),$AN$10-SQRT((1-AY309)*($AN$10-$AL$10)*($AN$10-$AM$10))),$AM$10)</f>
        <v>0.927819162342912</v>
      </c>
      <c r="AQ309" s="0" t="n">
        <f aca="false">IFERROR(IF(AZ309&lt;($AM$11-$AL$11)/($AN$11-$AL$11),$AL$11+SQRT(AZ309*($AN$11-$AL$11)*($AM$11-$AL$11)),$AN$11-SQRT((1-AZ309)*($AN$11-$AL$11)*($AN$11-$AM$11))),$AM$11)</f>
        <v>0.872351329961712</v>
      </c>
      <c r="AR309" s="0" t="n">
        <f aca="false">SUMPRODUCT((B24:B31&lt;=$B$6)*(C24:C31*AM309+D24:D31*AO309*$B$8*AQ309)/(1+AL309/100)^B24:B31)+C32*AM309*AP309/(1+AL309/100)^$B$6</f>
        <v>8762553.54339294</v>
      </c>
      <c r="AS309" s="0" t="n">
        <f aca="false">SUMPRODUCT((K24:K26&lt;=$B$6)*(L24:L26*AN309+M24:M26*AO309*$B$8*AQ309)/(1+AL309/100)^K24:K26)+L27*AN309*AP309/(1+AL309/100)^$B$6</f>
        <v>7609596.84716827</v>
      </c>
      <c r="AT309" s="0" t="n">
        <f aca="false">AS309-AR309</f>
        <v>-1152956.69622468</v>
      </c>
      <c r="AU309" s="0" t="n">
        <f aca="true">RAND()</f>
        <v>0.439612997851791</v>
      </c>
      <c r="AV309" s="0" t="n">
        <f aca="true">RAND()</f>
        <v>0.620007056754569</v>
      </c>
      <c r="AW309" s="0" t="n">
        <f aca="true">RAND()</f>
        <v>0.202454303721519</v>
      </c>
      <c r="AX309" s="0" t="n">
        <f aca="true">RAND()</f>
        <v>0.12597295952927</v>
      </c>
      <c r="AY309" s="0" t="n">
        <f aca="true">RAND()</f>
        <v>0.732116942671163</v>
      </c>
      <c r="AZ309" s="0" t="n">
        <f aca="true">RAND()</f>
        <v>0.933493130765128</v>
      </c>
    </row>
    <row r="310" customFormat="false" ht="15" hidden="false" customHeight="false" outlineLevel="0" collapsed="false">
      <c r="AK310" s="0" t="n">
        <v>297</v>
      </c>
      <c r="AL310" s="0" t="n">
        <f aca="false">IFERROR(IF(AU310&lt;($AM$6-$AL$6)/($AN$6-$AL$6),$AL$6+SQRT(AU310*($AN$6-$AL$6)*($AM$6-$AL$6)),$AN$6-SQRT((1-AU310)*($AN$6-$AL$6)*($AN$6-$AM$6))),$AM$6)</f>
        <v>4.15496929101342</v>
      </c>
      <c r="AM310" s="0" t="n">
        <f aca="false">IFERROR(IF(AV310&lt;($AM$7-$AL$7)/($AN$7-$AL$7),$AL$7+SQRT(AV310*($AN$7-$AL$7)*($AM$7-$AL$7)),$AN$7-SQRT((1-AV310)*($AN$7-$AL$7)*($AN$7-$AM$7))),$AM$7)</f>
        <v>1.14785206568433</v>
      </c>
      <c r="AN310" s="0" t="n">
        <f aca="false">IFERROR(IF(AW310&lt;($AM$8-$AL$8)/($AN$8-$AL$8),$AL$8+SQRT(AW310*($AN$8-$AL$8)*($AM$8-$AL$8)),$AN$8-SQRT((1-AW310)*($AN$8-$AL$8)*($AN$8-$AM$8))),$AM$8)</f>
        <v>1.13689857731424</v>
      </c>
      <c r="AO310" s="0" t="n">
        <f aca="false">IFERROR(IF(AX310&lt;($AM$9-$AL$9)/($AN$9-$AL$9),$AL$9+SQRT(AX310*($AN$9-$AL$9)*($AM$9-$AL$9)),$AN$9-SQRT((1-AX310)*($AN$9-$AL$9)*($AN$9-$AM$9))),$AM$9)</f>
        <v>1.06580534445364</v>
      </c>
      <c r="AP310" s="0" t="n">
        <f aca="false">IFERROR(IF(AY310&lt;($AM$10-$AL$10)/($AN$10-$AL$10),$AL$10+SQRT(AY310*($AN$10-$AL$10)*($AM$10-$AL$10)),$AN$10-SQRT((1-AY310)*($AN$10-$AL$10)*($AN$10-$AM$10))),$AM$10)</f>
        <v>0.887480854646283</v>
      </c>
      <c r="AQ310" s="0" t="n">
        <f aca="false">IFERROR(IF(AZ310&lt;($AM$11-$AL$11)/($AN$11-$AL$11),$AL$11+SQRT(AZ310*($AN$11-$AL$11)*($AM$11-$AL$11)),$AN$11-SQRT((1-AZ310)*($AN$11-$AL$11)*($AN$11-$AM$11))),$AM$11)</f>
        <v>0.622320339405677</v>
      </c>
      <c r="AR310" s="0" t="n">
        <f aca="false">SUMPRODUCT((B24:B31&lt;=$B$6)*(C24:C31*AM310+D24:D31*AO310*$B$8*AQ310)/(1+AL310/100)^B24:B31)+C32*AM310*AP310/(1+AL310/100)^$B$6</f>
        <v>9363969.05664396</v>
      </c>
      <c r="AS310" s="0" t="n">
        <f aca="false">SUMPRODUCT((K24:K26&lt;=$B$6)*(L24:L26*AN310+M24:M26*AO310*$B$8*AQ310)/(1+AL310/100)^K24:K26)+L27*AN310*AP310/(1+AL310/100)^$B$6</f>
        <v>9318686.16228723</v>
      </c>
      <c r="AT310" s="0" t="n">
        <f aca="false">AS310-AR310</f>
        <v>-45282.8943567295</v>
      </c>
      <c r="AU310" s="0" t="n">
        <f aca="true">RAND()</f>
        <v>0.595290013246165</v>
      </c>
      <c r="AV310" s="0" t="n">
        <f aca="true">RAND()</f>
        <v>0.907251551244821</v>
      </c>
      <c r="AW310" s="0" t="n">
        <f aca="true">RAND()</f>
        <v>0.886293939435178</v>
      </c>
      <c r="AX310" s="0" t="n">
        <f aca="true">RAND()</f>
        <v>0.418186897032417</v>
      </c>
      <c r="AY310" s="0" t="n">
        <f aca="true">RAND()</f>
        <v>0.600565650869654</v>
      </c>
      <c r="AZ310" s="0" t="n">
        <f aca="true">RAND()</f>
        <v>0.424042453855472</v>
      </c>
    </row>
    <row r="311" customFormat="false" ht="15" hidden="false" customHeight="false" outlineLevel="0" collapsed="false">
      <c r="AK311" s="0" t="n">
        <v>298</v>
      </c>
      <c r="AL311" s="0" t="n">
        <f aca="false">IFERROR(IF(AU311&lt;($AM$6-$AL$6)/($AN$6-$AL$6),$AL$6+SQRT(AU311*($AN$6-$AL$6)*($AM$6-$AL$6)),$AN$6-SQRT((1-AU311)*($AN$6-$AL$6)*($AN$6-$AM$6))),$AM$6)</f>
        <v>4.0268850076856</v>
      </c>
      <c r="AM311" s="0" t="n">
        <f aca="false">IFERROR(IF(AV311&lt;($AM$7-$AL$7)/($AN$7-$AL$7),$AL$7+SQRT(AV311*($AN$7-$AL$7)*($AM$7-$AL$7)),$AN$7-SQRT((1-AV311)*($AN$7-$AL$7)*($AN$7-$AM$7))),$AM$7)</f>
        <v>0.867356204956903</v>
      </c>
      <c r="AN311" s="0" t="n">
        <f aca="false">IFERROR(IF(AW311&lt;($AM$8-$AL$8)/($AN$8-$AL$8),$AL$8+SQRT(AW311*($AN$8-$AL$8)*($AM$8-$AL$8)),$AN$8-SQRT((1-AW311)*($AN$8-$AL$8)*($AN$8-$AM$8))),$AM$8)</f>
        <v>0.912057550929383</v>
      </c>
      <c r="AO311" s="0" t="n">
        <f aca="false">IFERROR(IF(AX311&lt;($AM$9-$AL$9)/($AN$9-$AL$9),$AL$9+SQRT(AX311*($AN$9-$AL$9)*($AM$9-$AL$9)),$AN$9-SQRT((1-AX311)*($AN$9-$AL$9)*($AN$9-$AM$9))),$AM$9)</f>
        <v>0.863929020847643</v>
      </c>
      <c r="AP311" s="0" t="n">
        <f aca="false">IFERROR(IF(AY311&lt;($AM$10-$AL$10)/($AN$10-$AL$10),$AL$10+SQRT(AY311*($AN$10-$AL$10)*($AM$10-$AL$10)),$AN$10-SQRT((1-AY311)*($AN$10-$AL$10)*($AN$10-$AM$10))),$AM$10)</f>
        <v>0.618412967586929</v>
      </c>
      <c r="AQ311" s="0" t="n">
        <f aca="false">IFERROR(IF(AZ311&lt;($AM$11-$AL$11)/($AN$11-$AL$11),$AL$11+SQRT(AZ311*($AN$11-$AL$11)*($AM$11-$AL$11)),$AN$11-SQRT((1-AZ311)*($AN$11-$AL$11)*($AN$11-$AM$11))),$AM$11)</f>
        <v>0.486889469509941</v>
      </c>
      <c r="AR311" s="0" t="n">
        <f aca="false">SUMPRODUCT((B24:B31&lt;=$B$6)*(C24:C31*AM311+D24:D31*AO311*$B$8*AQ311)/(1+AL311/100)^B24:B31)+C32*AM311*AP311/(1+AL311/100)^$B$6</f>
        <v>7121019.36127178</v>
      </c>
      <c r="AS311" s="0" t="n">
        <f aca="false">SUMPRODUCT((K24:K26&lt;=$B$6)*(L24:L26*AN311+M24:M26*AO311*$B$8*AQ311)/(1+AL311/100)^K24:K26)+L27*AN311*AP311/(1+AL311/100)^$B$6</f>
        <v>7613310.80290388</v>
      </c>
      <c r="AT311" s="0" t="n">
        <f aca="false">AS311-AR311</f>
        <v>492291.441632096</v>
      </c>
      <c r="AU311" s="0" t="n">
        <f aca="true">RAND()</f>
        <v>0.558029362123767</v>
      </c>
      <c r="AV311" s="0" t="n">
        <f aca="true">RAND()</f>
        <v>0.0504095371799593</v>
      </c>
      <c r="AW311" s="0" t="n">
        <f aca="true">RAND()</f>
        <v>0.13952105244768</v>
      </c>
      <c r="AX311" s="0" t="n">
        <f aca="true">RAND()</f>
        <v>0.176592442953499</v>
      </c>
      <c r="AY311" s="0" t="n">
        <f aca="true">RAND()</f>
        <v>0.0560865235709722</v>
      </c>
      <c r="AZ311" s="0" t="n">
        <f aca="true">RAND()</f>
        <v>0.142561933933498</v>
      </c>
    </row>
    <row r="312" customFormat="false" ht="15" hidden="false" customHeight="false" outlineLevel="0" collapsed="false">
      <c r="AK312" s="0" t="n">
        <v>299</v>
      </c>
      <c r="AL312" s="0" t="n">
        <f aca="false">IFERROR(IF(AU312&lt;($AM$6-$AL$6)/($AN$6-$AL$6),$AL$6+SQRT(AU312*($AN$6-$AL$6)*($AM$6-$AL$6)),$AN$6-SQRT((1-AU312)*($AN$6-$AL$6)*($AN$6-$AM$6))),$AM$6)</f>
        <v>3.1991818221899</v>
      </c>
      <c r="AM312" s="0" t="n">
        <f aca="false">IFERROR(IF(AV312&lt;($AM$7-$AL$7)/($AN$7-$AL$7),$AL$7+SQRT(AV312*($AN$7-$AL$7)*($AM$7-$AL$7)),$AN$7-SQRT((1-AV312)*($AN$7-$AL$7)*($AN$7-$AM$7))),$AM$7)</f>
        <v>1.10255360207425</v>
      </c>
      <c r="AN312" s="0" t="n">
        <f aca="false">IFERROR(IF(AW312&lt;($AM$8-$AL$8)/($AN$8-$AL$8),$AL$8+SQRT(AW312*($AN$8-$AL$8)*($AM$8-$AL$8)),$AN$8-SQRT((1-AW312)*($AN$8-$AL$8)*($AN$8-$AM$8))),$AM$8)</f>
        <v>0.921689283136381</v>
      </c>
      <c r="AO312" s="0" t="n">
        <f aca="false">IFERROR(IF(AX312&lt;($AM$9-$AL$9)/($AN$9-$AL$9),$AL$9+SQRT(AX312*($AN$9-$AL$9)*($AM$9-$AL$9)),$AN$9-SQRT((1-AX312)*($AN$9-$AL$9)*($AN$9-$AM$9))),$AM$9)</f>
        <v>0.815392994092931</v>
      </c>
      <c r="AP312" s="0" t="n">
        <f aca="false">IFERROR(IF(AY312&lt;($AM$10-$AL$10)/($AN$10-$AL$10),$AL$10+SQRT(AY312*($AN$10-$AL$10)*($AM$10-$AL$10)),$AN$10-SQRT((1-AY312)*($AN$10-$AL$10)*($AN$10-$AM$10))),$AM$10)</f>
        <v>0.871150676580675</v>
      </c>
      <c r="AQ312" s="0" t="n">
        <f aca="false">IFERROR(IF(AZ312&lt;($AM$11-$AL$11)/($AN$11-$AL$11),$AL$11+SQRT(AZ312*($AN$11-$AL$11)*($AM$11-$AL$11)),$AN$11-SQRT((1-AZ312)*($AN$11-$AL$11)*($AN$11-$AM$11))),$AM$11)</f>
        <v>0.931039173523387</v>
      </c>
      <c r="AR312" s="0" t="n">
        <f aca="false">SUMPRODUCT((B24:B31&lt;=$B$6)*(C24:C31*AM312+D24:D31*AO312*$B$8*AQ312)/(1+AL312/100)^B24:B31)+C32*AM312*AP312/(1+AL312/100)^$B$6</f>
        <v>9510228.10980967</v>
      </c>
      <c r="AS312" s="0" t="n">
        <f aca="false">SUMPRODUCT((K24:K26&lt;=$B$6)*(L24:L26*AN312+M24:M26*AO312*$B$8*AQ312)/(1+AL312/100)^K24:K26)+L27*AN312*AP312/(1+AL312/100)^$B$6</f>
        <v>7504168.07721314</v>
      </c>
      <c r="AT312" s="0" t="n">
        <f aca="false">AS312-AR312</f>
        <v>-2006060.03259654</v>
      </c>
      <c r="AU312" s="0" t="n">
        <f aca="true">RAND()</f>
        <v>0.277689058961414</v>
      </c>
      <c r="AV312" s="0" t="n">
        <f aca="true">RAND()</f>
        <v>0.80675164212196</v>
      </c>
      <c r="AW312" s="0" t="n">
        <f aca="true">RAND()</f>
        <v>0.164536462558293</v>
      </c>
      <c r="AX312" s="0" t="n">
        <f aca="true">RAND()</f>
        <v>0.132630320963872</v>
      </c>
      <c r="AY312" s="0" t="n">
        <f aca="true">RAND()</f>
        <v>0.551011298905172</v>
      </c>
      <c r="AZ312" s="0" t="n">
        <f aca="true">RAND()</f>
        <v>0.980589405761888</v>
      </c>
    </row>
    <row r="313" customFormat="false" ht="15" hidden="false" customHeight="false" outlineLevel="0" collapsed="false">
      <c r="AK313" s="0" t="n">
        <v>300</v>
      </c>
      <c r="AL313" s="0" t="n">
        <f aca="false">IFERROR(IF(AU313&lt;($AM$6-$AL$6)/($AN$6-$AL$6),$AL$6+SQRT(AU313*($AN$6-$AL$6)*($AM$6-$AL$6)),$AN$6-SQRT((1-AU313)*($AN$6-$AL$6)*($AN$6-$AM$6))),$AM$6)</f>
        <v>5.95179208941807</v>
      </c>
      <c r="AM313" s="0" t="n">
        <f aca="false">IFERROR(IF(AV313&lt;($AM$7-$AL$7)/($AN$7-$AL$7),$AL$7+SQRT(AV313*($AN$7-$AL$7)*($AM$7-$AL$7)),$AN$7-SQRT((1-AV313)*($AN$7-$AL$7)*($AN$7-$AM$7))),$AM$7)</f>
        <v>1.09793168771736</v>
      </c>
      <c r="AN313" s="0" t="n">
        <f aca="false">IFERROR(IF(AW313&lt;($AM$8-$AL$8)/($AN$8-$AL$8),$AL$8+SQRT(AW313*($AN$8-$AL$8)*($AM$8-$AL$8)),$AN$8-SQRT((1-AW313)*($AN$8-$AL$8)*($AN$8-$AM$8))),$AM$8)</f>
        <v>0.896067409591803</v>
      </c>
      <c r="AO313" s="0" t="n">
        <f aca="false">IFERROR(IF(AX313&lt;($AM$9-$AL$9)/($AN$9-$AL$9),$AL$9+SQRT(AX313*($AN$9-$AL$9)*($AM$9-$AL$9)),$AN$9-SQRT((1-AX313)*($AN$9-$AL$9)*($AN$9-$AM$9))),$AM$9)</f>
        <v>1.18431875525109</v>
      </c>
      <c r="AP313" s="0" t="n">
        <f aca="false">IFERROR(IF(AY313&lt;($AM$10-$AL$10)/($AN$10-$AL$10),$AL$10+SQRT(AY313*($AN$10-$AL$10)*($AM$10-$AL$10)),$AN$10-SQRT((1-AY313)*($AN$10-$AL$10)*($AN$10-$AM$10))),$AM$10)</f>
        <v>0.826274491676019</v>
      </c>
      <c r="AQ313" s="0" t="n">
        <f aca="false">IFERROR(IF(AZ313&lt;($AM$11-$AL$11)/($AN$11-$AL$11),$AL$11+SQRT(AZ313*($AN$11-$AL$11)*($AM$11-$AL$11)),$AN$11-SQRT((1-AZ313)*($AN$11-$AL$11)*($AN$11-$AM$11))),$AM$11)</f>
        <v>0.60416500671247</v>
      </c>
      <c r="AR313" s="0" t="n">
        <f aca="false">SUMPRODUCT((B24:B31&lt;=$B$6)*(C24:C31*AM313+D24:D31*AO313*$B$8*AQ313)/(1+AL313/100)^B24:B31)+C32*AM313*AP313/(1+AL313/100)^$B$6</f>
        <v>8281177.6518624</v>
      </c>
      <c r="AS313" s="0" t="n">
        <f aca="false">SUMPRODUCT((K24:K26&lt;=$B$6)*(L24:L26*AN313+M24:M26*AO313*$B$8*AQ313)/(1+AL313/100)^K24:K26)+L27*AN313*AP313/(1+AL313/100)^$B$6</f>
        <v>7476434.99584426</v>
      </c>
      <c r="AT313" s="0" t="n">
        <f aca="false">AS313-AR313</f>
        <v>-804742.656018132</v>
      </c>
      <c r="AU313" s="0" t="n">
        <f aca="true">RAND()</f>
        <v>0.945063008809673</v>
      </c>
      <c r="AV313" s="0" t="n">
        <f aca="true">RAND()</f>
        <v>0.794446474662319</v>
      </c>
      <c r="AW313" s="0" t="n">
        <f aca="true">RAND()</f>
        <v>0.102543857618658</v>
      </c>
      <c r="AX313" s="0" t="n">
        <f aca="true">RAND()</f>
        <v>0.556442737976581</v>
      </c>
      <c r="AY313" s="0" t="n">
        <f aca="true">RAND()</f>
        <v>0.425820175673777</v>
      </c>
      <c r="AZ313" s="0" t="n">
        <f aca="true">RAND()</f>
        <v>0.377617760442437</v>
      </c>
    </row>
    <row r="314" customFormat="false" ht="15" hidden="false" customHeight="false" outlineLevel="0" collapsed="false">
      <c r="AK314" s="0" t="n">
        <v>301</v>
      </c>
      <c r="AL314" s="0" t="n">
        <f aca="false">IFERROR(IF(AU314&lt;($AM$6-$AL$6)/($AN$6-$AL$6),$AL$6+SQRT(AU314*($AN$6-$AL$6)*($AM$6-$AL$6)),$AN$6-SQRT((1-AU314)*($AN$6-$AL$6)*($AN$6-$AM$6))),$AM$6)</f>
        <v>5.33079421169316</v>
      </c>
      <c r="AM314" s="0" t="n">
        <f aca="false">IFERROR(IF(AV314&lt;($AM$7-$AL$7)/($AN$7-$AL$7),$AL$7+SQRT(AV314*($AN$7-$AL$7)*($AM$7-$AL$7)),$AN$7-SQRT((1-AV314)*($AN$7-$AL$7)*($AN$7-$AM$7))),$AM$7)</f>
        <v>1.02228397998671</v>
      </c>
      <c r="AN314" s="0" t="n">
        <f aca="false">IFERROR(IF(AW314&lt;($AM$8-$AL$8)/($AN$8-$AL$8),$AL$8+SQRT(AW314*($AN$8-$AL$8)*($AM$8-$AL$8)),$AN$8-SQRT((1-AW314)*($AN$8-$AL$8)*($AN$8-$AM$8))),$AM$8)</f>
        <v>1.12641690279873</v>
      </c>
      <c r="AO314" s="0" t="n">
        <f aca="false">IFERROR(IF(AX314&lt;($AM$9-$AL$9)/($AN$9-$AL$9),$AL$9+SQRT(AX314*($AN$9-$AL$9)*($AM$9-$AL$9)),$AN$9-SQRT((1-AX314)*($AN$9-$AL$9)*($AN$9-$AM$9))),$AM$9)</f>
        <v>1.70485389530393</v>
      </c>
      <c r="AP314" s="0" t="n">
        <f aca="false">IFERROR(IF(AY314&lt;($AM$10-$AL$10)/($AN$10-$AL$10),$AL$10+SQRT(AY314*($AN$10-$AL$10)*($AM$10-$AL$10)),$AN$10-SQRT((1-AY314)*($AN$10-$AL$10)*($AN$10-$AM$10))),$AM$10)</f>
        <v>0.960087310522506</v>
      </c>
      <c r="AQ314" s="0" t="n">
        <f aca="false">IFERROR(IF(AZ314&lt;($AM$11-$AL$11)/($AN$11-$AL$11),$AL$11+SQRT(AZ314*($AN$11-$AL$11)*($AM$11-$AL$11)),$AN$11-SQRT((1-AZ314)*($AN$11-$AL$11)*($AN$11-$AM$11))),$AM$11)</f>
        <v>0.698502307458269</v>
      </c>
      <c r="AR314" s="0" t="n">
        <f aca="false">SUMPRODUCT((B24:B31&lt;=$B$6)*(C24:C31*AM314+D24:D31*AO314*$B$8*AQ314)/(1+AL314/100)^B24:B31)+C32*AM314*AP314/(1+AL314/100)^$B$6</f>
        <v>8023279.75653459</v>
      </c>
      <c r="AS314" s="0" t="n">
        <f aca="false">SUMPRODUCT((K24:K26&lt;=$B$6)*(L24:L26*AN314+M24:M26*AO314*$B$8*AQ314)/(1+AL314/100)^K24:K26)+L27*AN314*AP314/(1+AL314/100)^$B$6</f>
        <v>9324112.90787788</v>
      </c>
      <c r="AT314" s="0" t="n">
        <f aca="false">AS314-AR314</f>
        <v>1300833.15134329</v>
      </c>
      <c r="AU314" s="0" t="n">
        <f aca="true">RAND()</f>
        <v>0.860687601814147</v>
      </c>
      <c r="AV314" s="0" t="n">
        <f aca="true">RAND()</f>
        <v>0.53907034870494</v>
      </c>
      <c r="AW314" s="0" t="n">
        <f aca="true">RAND()</f>
        <v>0.864241938543474</v>
      </c>
      <c r="AX314" s="0" t="n">
        <f aca="true">RAND()</f>
        <v>0.941925851255157</v>
      </c>
      <c r="AY314" s="0" t="n">
        <f aca="true">RAND()</f>
        <v>0.846721333215333</v>
      </c>
      <c r="AZ314" s="0" t="n">
        <f aca="true">RAND()</f>
        <v>0.628976087314335</v>
      </c>
    </row>
    <row r="315" customFormat="false" ht="15" hidden="false" customHeight="false" outlineLevel="0" collapsed="false">
      <c r="AK315" s="0" t="n">
        <v>302</v>
      </c>
      <c r="AL315" s="0" t="n">
        <f aca="false">IFERROR(IF(AU315&lt;($AM$6-$AL$6)/($AN$6-$AL$6),$AL$6+SQRT(AU315*($AN$6-$AL$6)*($AM$6-$AL$6)),$AN$6-SQRT((1-AU315)*($AN$6-$AL$6)*($AN$6-$AM$6))),$AM$6)</f>
        <v>4.53275556720287</v>
      </c>
      <c r="AM315" s="0" t="n">
        <f aca="false">IFERROR(IF(AV315&lt;($AM$7-$AL$7)/($AN$7-$AL$7),$AL$7+SQRT(AV315*($AN$7-$AL$7)*($AM$7-$AL$7)),$AN$7-SQRT((1-AV315)*($AN$7-$AL$7)*($AN$7-$AM$7))),$AM$7)</f>
        <v>0.998493897368808</v>
      </c>
      <c r="AN315" s="0" t="n">
        <f aca="false">IFERROR(IF(AW315&lt;($AM$8-$AL$8)/($AN$8-$AL$8),$AL$8+SQRT(AW315*($AN$8-$AL$8)*($AM$8-$AL$8)),$AN$8-SQRT((1-AW315)*($AN$8-$AL$8)*($AN$8-$AM$8))),$AM$8)</f>
        <v>0.957847200982579</v>
      </c>
      <c r="AO315" s="0" t="n">
        <f aca="false">IFERROR(IF(AX315&lt;($AM$9-$AL$9)/($AN$9-$AL$9),$AL$9+SQRT(AX315*($AN$9-$AL$9)*($AM$9-$AL$9)),$AN$9-SQRT((1-AX315)*($AN$9-$AL$9)*($AN$9-$AM$9))),$AM$9)</f>
        <v>1.59269719499456</v>
      </c>
      <c r="AP315" s="0" t="n">
        <f aca="false">IFERROR(IF(AY315&lt;($AM$10-$AL$10)/($AN$10-$AL$10),$AL$10+SQRT(AY315*($AN$10-$AL$10)*($AM$10-$AL$10)),$AN$10-SQRT((1-AY315)*($AN$10-$AL$10)*($AN$10-$AM$10))),$AM$10)</f>
        <v>0.990151455859211</v>
      </c>
      <c r="AQ315" s="0" t="n">
        <f aca="false">IFERROR(IF(AZ315&lt;($AM$11-$AL$11)/($AN$11-$AL$11),$AL$11+SQRT(AZ315*($AN$11-$AL$11)*($AM$11-$AL$11)),$AN$11-SQRT((1-AZ315)*($AN$11-$AL$11)*($AN$11-$AM$11))),$AM$11)</f>
        <v>0.541783678389714</v>
      </c>
      <c r="AR315" s="0" t="n">
        <f aca="false">SUMPRODUCT((B24:B31&lt;=$B$6)*(C24:C31*AM315+D24:D31*AO315*$B$8*AQ315)/(1+AL315/100)^B24:B31)+C32*AM315*AP315/(1+AL315/100)^$B$6</f>
        <v>8058961.2473512</v>
      </c>
      <c r="AS315" s="0" t="n">
        <f aca="false">SUMPRODUCT((K24:K26&lt;=$B$6)*(L24:L26*AN315+M24:M26*AO315*$B$8*AQ315)/(1+AL315/100)^K24:K26)+L27*AN315*AP315/(1+AL315/100)^$B$6</f>
        <v>7849807.90506333</v>
      </c>
      <c r="AT315" s="0" t="n">
        <f aca="false">AS315-AR315</f>
        <v>-209153.342287871</v>
      </c>
      <c r="AU315" s="0" t="n">
        <f aca="true">RAND()</f>
        <v>0.695635245441578</v>
      </c>
      <c r="AV315" s="0" t="n">
        <f aca="true">RAND()</f>
        <v>0.43777585880732</v>
      </c>
      <c r="AW315" s="0" t="n">
        <f aca="true">RAND()</f>
        <v>0.276841542867053</v>
      </c>
      <c r="AX315" s="0" t="n">
        <f aca="true">RAND()</f>
        <v>0.889402950023134</v>
      </c>
      <c r="AY315" s="0" t="n">
        <f aca="true">RAND()</f>
        <v>0.960993798723617</v>
      </c>
      <c r="AZ315" s="0" t="n">
        <f aca="true">RAND()</f>
        <v>0.238609580145553</v>
      </c>
    </row>
    <row r="316" customFormat="false" ht="15" hidden="false" customHeight="false" outlineLevel="0" collapsed="false">
      <c r="AK316" s="0" t="n">
        <v>303</v>
      </c>
      <c r="AL316" s="0" t="n">
        <f aca="false">IFERROR(IF(AU316&lt;($AM$6-$AL$6)/($AN$6-$AL$6),$AL$6+SQRT(AU316*($AN$6-$AL$6)*($AM$6-$AL$6)),$AN$6-SQRT((1-AU316)*($AN$6-$AL$6)*($AN$6-$AM$6))),$AM$6)</f>
        <v>3.12592247077437</v>
      </c>
      <c r="AM316" s="0" t="n">
        <f aca="false">IFERROR(IF(AV316&lt;($AM$7-$AL$7)/($AN$7-$AL$7),$AL$7+SQRT(AV316*($AN$7-$AL$7)*($AM$7-$AL$7)),$AN$7-SQRT((1-AV316)*($AN$7-$AL$7)*($AN$7-$AM$7))),$AM$7)</f>
        <v>0.972000208555392</v>
      </c>
      <c r="AN316" s="0" t="n">
        <f aca="false">IFERROR(IF(AW316&lt;($AM$8-$AL$8)/($AN$8-$AL$8),$AL$8+SQRT(AW316*($AN$8-$AL$8)*($AM$8-$AL$8)),$AN$8-SQRT((1-AW316)*($AN$8-$AL$8)*($AN$8-$AM$8))),$AM$8)</f>
        <v>0.855308422175061</v>
      </c>
      <c r="AO316" s="0" t="n">
        <f aca="false">IFERROR(IF(AX316&lt;($AM$9-$AL$9)/($AN$9-$AL$9),$AL$9+SQRT(AX316*($AN$9-$AL$9)*($AM$9-$AL$9)),$AN$9-SQRT((1-AX316)*($AN$9-$AL$9)*($AN$9-$AM$9))),$AM$9)</f>
        <v>1.43023672006525</v>
      </c>
      <c r="AP316" s="0" t="n">
        <f aca="false">IFERROR(IF(AY316&lt;($AM$10-$AL$10)/($AN$10-$AL$10),$AL$10+SQRT(AY316*($AN$10-$AL$10)*($AM$10-$AL$10)),$AN$10-SQRT((1-AY316)*($AN$10-$AL$10)*($AN$10-$AM$10))),$AM$10)</f>
        <v>0.967571010914053</v>
      </c>
      <c r="AQ316" s="0" t="n">
        <f aca="false">IFERROR(IF(AZ316&lt;($AM$11-$AL$11)/($AN$11-$AL$11),$AL$11+SQRT(AZ316*($AN$11-$AL$11)*($AM$11-$AL$11)),$AN$11-SQRT((1-AZ316)*($AN$11-$AL$11)*($AN$11-$AM$11))),$AM$11)</f>
        <v>0.687677322911158</v>
      </c>
      <c r="AR316" s="0" t="n">
        <f aca="false">SUMPRODUCT((B24:B31&lt;=$B$6)*(C24:C31*AM316+D24:D31*AO316*$B$8*AQ316)/(1+AL316/100)^B24:B31)+C32*AM316*AP316/(1+AL316/100)^$B$6</f>
        <v>8505815.18477308</v>
      </c>
      <c r="AS316" s="0" t="n">
        <f aca="false">SUMPRODUCT((K24:K26&lt;=$B$6)*(L24:L26*AN316+M24:M26*AO316*$B$8*AQ316)/(1+AL316/100)^K24:K26)+L27*AN316*AP316/(1+AL316/100)^$B$6</f>
        <v>6919782.16152881</v>
      </c>
      <c r="AT316" s="0" t="n">
        <f aca="false">AS316-AR316</f>
        <v>-1586033.02324427</v>
      </c>
      <c r="AU316" s="0" t="n">
        <f aca="true">RAND()</f>
        <v>0.249576164877451</v>
      </c>
      <c r="AV316" s="0" t="n">
        <f aca="true">RAND()</f>
        <v>0.328711908256649</v>
      </c>
      <c r="AW316" s="0" t="n">
        <f aca="true">RAND()</f>
        <v>0.0339891284832755</v>
      </c>
      <c r="AX316" s="0" t="n">
        <f aca="true">RAND()</f>
        <v>0.783579869891998</v>
      </c>
      <c r="AY316" s="0" t="n">
        <f aca="true">RAND()</f>
        <v>0.874490600988759</v>
      </c>
      <c r="AZ316" s="0" t="n">
        <f aca="true">RAND()</f>
        <v>0.601855287249221</v>
      </c>
    </row>
    <row r="317" customFormat="false" ht="15" hidden="false" customHeight="false" outlineLevel="0" collapsed="false">
      <c r="AK317" s="0" t="n">
        <v>304</v>
      </c>
      <c r="AL317" s="0" t="n">
        <f aca="false">IFERROR(IF(AU317&lt;($AM$6-$AL$6)/($AN$6-$AL$6),$AL$6+SQRT(AU317*($AN$6-$AL$6)*($AM$6-$AL$6)),$AN$6-SQRT((1-AU317)*($AN$6-$AL$6)*($AN$6-$AM$6))),$AM$6)</f>
        <v>3.88383200622411</v>
      </c>
      <c r="AM317" s="0" t="n">
        <f aca="false">IFERROR(IF(AV317&lt;($AM$7-$AL$7)/($AN$7-$AL$7),$AL$7+SQRT(AV317*($AN$7-$AL$7)*($AM$7-$AL$7)),$AN$7-SQRT((1-AV317)*($AN$7-$AL$7)*($AN$7-$AM$7))),$AM$7)</f>
        <v>0.984591617988618</v>
      </c>
      <c r="AN317" s="0" t="n">
        <f aca="false">IFERROR(IF(AW317&lt;($AM$8-$AL$8)/($AN$8-$AL$8),$AL$8+SQRT(AW317*($AN$8-$AL$8)*($AM$8-$AL$8)),$AN$8-SQRT((1-AW317)*($AN$8-$AL$8)*($AN$8-$AM$8))),$AM$8)</f>
        <v>0.976484449126498</v>
      </c>
      <c r="AO317" s="0" t="n">
        <f aca="false">IFERROR(IF(AX317&lt;($AM$9-$AL$9)/($AN$9-$AL$9),$AL$9+SQRT(AX317*($AN$9-$AL$9)*($AM$9-$AL$9)),$AN$9-SQRT((1-AX317)*($AN$9-$AL$9)*($AN$9-$AM$9))),$AM$9)</f>
        <v>1.37597977452519</v>
      </c>
      <c r="AP317" s="0" t="n">
        <f aca="false">IFERROR(IF(AY317&lt;($AM$10-$AL$10)/($AN$10-$AL$10),$AL$10+SQRT(AY317*($AN$10-$AL$10)*($AM$10-$AL$10)),$AN$10-SQRT((1-AY317)*($AN$10-$AL$10)*($AN$10-$AM$10))),$AM$10)</f>
        <v>0.987917304974426</v>
      </c>
      <c r="AQ317" s="0" t="n">
        <f aca="false">IFERROR(IF(AZ317&lt;($AM$11-$AL$11)/($AN$11-$AL$11),$AL$11+SQRT(AZ317*($AN$11-$AL$11)*($AM$11-$AL$11)),$AN$11-SQRT((1-AZ317)*($AN$11-$AL$11)*($AN$11-$AM$11))),$AM$11)</f>
        <v>0.601240238465574</v>
      </c>
      <c r="AR317" s="0" t="n">
        <f aca="false">SUMPRODUCT((B24:B31&lt;=$B$6)*(C24:C31*AM317+D24:D31*AO317*$B$8*AQ317)/(1+AL317/100)^B24:B31)+C32*AM317*AP317/(1+AL317/100)^$B$6</f>
        <v>8207352.5418151</v>
      </c>
      <c r="AS317" s="0" t="n">
        <f aca="false">SUMPRODUCT((K24:K26&lt;=$B$6)*(L24:L26*AN317+M24:M26*AO317*$B$8*AQ317)/(1+AL317/100)^K24:K26)+L27*AN317*AP317/(1+AL317/100)^$B$6</f>
        <v>7939425.86318425</v>
      </c>
      <c r="AT317" s="0" t="n">
        <f aca="false">AS317-AR317</f>
        <v>-267926.67863085</v>
      </c>
      <c r="AU317" s="0" t="n">
        <f aca="true">RAND()</f>
        <v>0.514474851728336</v>
      </c>
      <c r="AV317" s="0" t="n">
        <f aca="true">RAND()</f>
        <v>0.378600727018397</v>
      </c>
      <c r="AW317" s="0" t="n">
        <f aca="true">RAND()</f>
        <v>0.346075119816484</v>
      </c>
      <c r="AX317" s="0" t="n">
        <f aca="true">RAND()</f>
        <v>0.740399172132244</v>
      </c>
      <c r="AY317" s="0" t="n">
        <f aca="true">RAND()</f>
        <v>0.952253185974028</v>
      </c>
      <c r="AZ317" s="0" t="n">
        <f aca="true">RAND()</f>
        <v>0.370390535799166</v>
      </c>
    </row>
    <row r="318" customFormat="false" ht="15" hidden="false" customHeight="false" outlineLevel="0" collapsed="false">
      <c r="AK318" s="0" t="n">
        <v>305</v>
      </c>
      <c r="AL318" s="0" t="n">
        <f aca="false">IFERROR(IF(AU318&lt;($AM$6-$AL$6)/($AN$6-$AL$6),$AL$6+SQRT(AU318*($AN$6-$AL$6)*($AM$6-$AL$6)),$AN$6-SQRT((1-AU318)*($AN$6-$AL$6)*($AN$6-$AM$6))),$AM$6)</f>
        <v>5.75091412004116</v>
      </c>
      <c r="AM318" s="0" t="n">
        <f aca="false">IFERROR(IF(AV318&lt;($AM$7-$AL$7)/($AN$7-$AL$7),$AL$7+SQRT(AV318*($AN$7-$AL$7)*($AM$7-$AL$7)),$AN$7-SQRT((1-AV318)*($AN$7-$AL$7)*($AN$7-$AM$7))),$AM$7)</f>
        <v>1.1852621057604</v>
      </c>
      <c r="AN318" s="0" t="n">
        <f aca="false">IFERROR(IF(AW318&lt;($AM$8-$AL$8)/($AN$8-$AL$8),$AL$8+SQRT(AW318*($AN$8-$AL$8)*($AM$8-$AL$8)),$AN$8-SQRT((1-AW318)*($AN$8-$AL$8)*($AN$8-$AM$8))),$AM$8)</f>
        <v>1.06641428021576</v>
      </c>
      <c r="AO318" s="0" t="n">
        <f aca="false">IFERROR(IF(AX318&lt;($AM$9-$AL$9)/($AN$9-$AL$9),$AL$9+SQRT(AX318*($AN$9-$AL$9)*($AM$9-$AL$9)),$AN$9-SQRT((1-AX318)*($AN$9-$AL$9)*($AN$9-$AM$9))),$AM$9)</f>
        <v>0.999535305297125</v>
      </c>
      <c r="AP318" s="0" t="n">
        <f aca="false">IFERROR(IF(AY318&lt;($AM$10-$AL$10)/($AN$10-$AL$10),$AL$10+SQRT(AY318*($AN$10-$AL$10)*($AM$10-$AL$10)),$AN$10-SQRT((1-AY318)*($AN$10-$AL$10)*($AN$10-$AM$10))),$AM$10)</f>
        <v>0.96185527745834</v>
      </c>
      <c r="AQ318" s="0" t="n">
        <f aca="false">IFERROR(IF(AZ318&lt;($AM$11-$AL$11)/($AN$11-$AL$11),$AL$11+SQRT(AZ318*($AN$11-$AL$11)*($AM$11-$AL$11)),$AN$11-SQRT((1-AZ318)*($AN$11-$AL$11)*($AN$11-$AM$11))),$AM$11)</f>
        <v>0.814810023431791</v>
      </c>
      <c r="AR318" s="0" t="n">
        <f aca="false">SUMPRODUCT((B24:B31&lt;=$B$6)*(C24:C31*AM318+D24:D31*AO318*$B$8*AQ318)/(1+AL318/100)^B24:B31)+C32*AM318*AP318/(1+AL318/100)^$B$6</f>
        <v>9013368.46238988</v>
      </c>
      <c r="AS318" s="0" t="n">
        <f aca="false">SUMPRODUCT((K24:K26&lt;=$B$6)*(L24:L26*AN318+M24:M26*AO318*$B$8*AQ318)/(1+AL318/100)^K24:K26)+L27*AN318*AP318/(1+AL318/100)^$B$6</f>
        <v>8830828.32429762</v>
      </c>
      <c r="AT318" s="0" t="n">
        <f aca="false">AS318-AR318</f>
        <v>-182540.138092257</v>
      </c>
      <c r="AU318" s="0" t="n">
        <f aca="true">RAND()</f>
        <v>0.921989223224373</v>
      </c>
      <c r="AV318" s="0" t="n">
        <f aca="true">RAND()</f>
        <v>0.962746711550418</v>
      </c>
      <c r="AW318" s="0" t="n">
        <f aca="true">RAND()</f>
        <v>0.700411408811564</v>
      </c>
      <c r="AX318" s="0" t="n">
        <f aca="true">RAND()</f>
        <v>0.332714028317723</v>
      </c>
      <c r="AY318" s="0" t="n">
        <f aca="true">RAND()</f>
        <v>0.853241189264481</v>
      </c>
      <c r="AZ318" s="0" t="n">
        <f aca="true">RAND()</f>
        <v>0.860019071749658</v>
      </c>
    </row>
    <row r="319" customFormat="false" ht="15" hidden="false" customHeight="false" outlineLevel="0" collapsed="false">
      <c r="AK319" s="0" t="n">
        <v>306</v>
      </c>
      <c r="AL319" s="0" t="n">
        <f aca="false">IFERROR(IF(AU319&lt;($AM$6-$AL$6)/($AN$6-$AL$6),$AL$6+SQRT(AU319*($AN$6-$AL$6)*($AM$6-$AL$6)),$AN$6-SQRT((1-AU319)*($AN$6-$AL$6)*($AN$6-$AM$6))),$AM$6)</f>
        <v>2.91853702132163</v>
      </c>
      <c r="AM319" s="0" t="n">
        <f aca="false">IFERROR(IF(AV319&lt;($AM$7-$AL$7)/($AN$7-$AL$7),$AL$7+SQRT(AV319*($AN$7-$AL$7)*($AM$7-$AL$7)),$AN$7-SQRT((1-AV319)*($AN$7-$AL$7)*($AN$7-$AM$7))),$AM$7)</f>
        <v>1.14923212597165</v>
      </c>
      <c r="AN319" s="0" t="n">
        <f aca="false">IFERROR(IF(AW319&lt;($AM$8-$AL$8)/($AN$8-$AL$8),$AL$8+SQRT(AW319*($AN$8-$AL$8)*($AM$8-$AL$8)),$AN$8-SQRT((1-AW319)*($AN$8-$AL$8)*($AN$8-$AM$8))),$AM$8)</f>
        <v>1.03262909992235</v>
      </c>
      <c r="AO319" s="0" t="n">
        <f aca="false">IFERROR(IF(AX319&lt;($AM$9-$AL$9)/($AN$9-$AL$9),$AL$9+SQRT(AX319*($AN$9-$AL$9)*($AM$9-$AL$9)),$AN$9-SQRT((1-AX319)*($AN$9-$AL$9)*($AN$9-$AM$9))),$AM$9)</f>
        <v>1.01937368613908</v>
      </c>
      <c r="AP319" s="0" t="n">
        <f aca="false">IFERROR(IF(AY319&lt;($AM$10-$AL$10)/($AN$10-$AL$10),$AL$10+SQRT(AY319*($AN$10-$AL$10)*($AM$10-$AL$10)),$AN$10-SQRT((1-AY319)*($AN$10-$AL$10)*($AN$10-$AM$10))),$AM$10)</f>
        <v>0.793178617545056</v>
      </c>
      <c r="AQ319" s="0" t="n">
        <f aca="false">IFERROR(IF(AZ319&lt;($AM$11-$AL$11)/($AN$11-$AL$11),$AL$11+SQRT(AZ319*($AN$11-$AL$11)*($AM$11-$AL$11)),$AN$11-SQRT((1-AZ319)*($AN$11-$AL$11)*($AN$11-$AM$11))),$AM$11)</f>
        <v>0.752336825411034</v>
      </c>
      <c r="AR319" s="0" t="n">
        <f aca="false">SUMPRODUCT((B24:B31&lt;=$B$6)*(C24:C31*AM319+D24:D31*AO319*$B$8*AQ319)/(1+AL319/100)^B24:B31)+C32*AM319*AP319/(1+AL319/100)^$B$6</f>
        <v>10081452.8558557</v>
      </c>
      <c r="AS319" s="0" t="n">
        <f aca="false">SUMPRODUCT((K24:K26&lt;=$B$6)*(L24:L26*AN319+M24:M26*AO319*$B$8*AQ319)/(1+AL319/100)^K24:K26)+L27*AN319*AP319/(1+AL319/100)^$B$6</f>
        <v>8436315.61081299</v>
      </c>
      <c r="AT319" s="0" t="n">
        <f aca="false">AS319-AR319</f>
        <v>-1645137.24504271</v>
      </c>
      <c r="AU319" s="0" t="n">
        <f aca="true">RAND()</f>
        <v>0.168742051907682</v>
      </c>
      <c r="AV319" s="0" t="n">
        <f aca="true">RAND()</f>
        <v>0.909740760567166</v>
      </c>
      <c r="AW319" s="0" t="n">
        <f aca="true">RAND()</f>
        <v>0.579999038217167</v>
      </c>
      <c r="AX319" s="0" t="n">
        <f aca="true">RAND()</f>
        <v>0.3589146883757</v>
      </c>
      <c r="AY319" s="0" t="n">
        <f aca="true">RAND()</f>
        <v>0.343814807142521</v>
      </c>
      <c r="AZ319" s="0" t="n">
        <f aca="true">RAND()</f>
        <v>0.749644701847001</v>
      </c>
    </row>
    <row r="320" customFormat="false" ht="15" hidden="false" customHeight="false" outlineLevel="0" collapsed="false">
      <c r="AK320" s="0" t="n">
        <v>307</v>
      </c>
      <c r="AL320" s="0" t="n">
        <f aca="false">IFERROR(IF(AU320&lt;($AM$6-$AL$6)/($AN$6-$AL$6),$AL$6+SQRT(AU320*($AN$6-$AL$6)*($AM$6-$AL$6)),$AN$6-SQRT((1-AU320)*($AN$6-$AL$6)*($AN$6-$AM$6))),$AM$6)</f>
        <v>4.67355025015491</v>
      </c>
      <c r="AM320" s="0" t="n">
        <f aca="false">IFERROR(IF(AV320&lt;($AM$7-$AL$7)/($AN$7-$AL$7),$AL$7+SQRT(AV320*($AN$7-$AL$7)*($AM$7-$AL$7)),$AN$7-SQRT((1-AV320)*($AN$7-$AL$7)*($AN$7-$AM$7))),$AM$7)</f>
        <v>0.907830788426153</v>
      </c>
      <c r="AN320" s="0" t="n">
        <f aca="false">IFERROR(IF(AW320&lt;($AM$8-$AL$8)/($AN$8-$AL$8),$AL$8+SQRT(AW320*($AN$8-$AL$8)*($AM$8-$AL$8)),$AN$8-SQRT((1-AW320)*($AN$8-$AL$8)*($AN$8-$AM$8))),$AM$8)</f>
        <v>0.913530382314977</v>
      </c>
      <c r="AO320" s="0" t="n">
        <f aca="false">IFERROR(IF(AX320&lt;($AM$9-$AL$9)/($AN$9-$AL$9),$AL$9+SQRT(AX320*($AN$9-$AL$9)*($AM$9-$AL$9)),$AN$9-SQRT((1-AX320)*($AN$9-$AL$9)*($AN$9-$AM$9))),$AM$9)</f>
        <v>0.601568610027406</v>
      </c>
      <c r="AP320" s="0" t="n">
        <f aca="false">IFERROR(IF(AY320&lt;($AM$10-$AL$10)/($AN$10-$AL$10),$AL$10+SQRT(AY320*($AN$10-$AL$10)*($AM$10-$AL$10)),$AN$10-SQRT((1-AY320)*($AN$10-$AL$10)*($AN$10-$AM$10))),$AM$10)</f>
        <v>0.941022343473253</v>
      </c>
      <c r="AQ320" s="0" t="n">
        <f aca="false">IFERROR(IF(AZ320&lt;($AM$11-$AL$11)/($AN$11-$AL$11),$AL$11+SQRT(AZ320*($AN$11-$AL$11)*($AM$11-$AL$11)),$AN$11-SQRT((1-AZ320)*($AN$11-$AL$11)*($AN$11-$AM$11))),$AM$11)</f>
        <v>0.859610167178262</v>
      </c>
      <c r="AR320" s="0" t="n">
        <f aca="false">SUMPRODUCT((B24:B31&lt;=$B$6)*(C24:C31*AM320+D24:D31*AO320*$B$8*AQ320)/(1+AL320/100)^B24:B31)+C32*AM320*AP320/(1+AL320/100)^$B$6</f>
        <v>7214885.5960582</v>
      </c>
      <c r="AS320" s="0" t="n">
        <f aca="false">SUMPRODUCT((K24:K26&lt;=$B$6)*(L24:L26*AN320+M24:M26*AO320*$B$8*AQ320)/(1+AL320/100)^K24:K26)+L27*AN320*AP320/(1+AL320/100)^$B$6</f>
        <v>7496709.96990049</v>
      </c>
      <c r="AT320" s="0" t="n">
        <f aca="false">AS320-AR320</f>
        <v>281824.373842288</v>
      </c>
      <c r="AU320" s="0" t="n">
        <f aca="true">RAND()</f>
        <v>0.729381578072285</v>
      </c>
      <c r="AV320" s="0" t="n">
        <f aca="true">RAND()</f>
        <v>0.129194210362287</v>
      </c>
      <c r="AW320" s="0" t="n">
        <f aca="true">RAND()</f>
        <v>0.143212752317609</v>
      </c>
      <c r="AX320" s="0" t="n">
        <f aca="true">RAND()</f>
        <v>0.0137549100571991</v>
      </c>
      <c r="AY320" s="0" t="n">
        <f aca="true">RAND()</f>
        <v>0.778002829770561</v>
      </c>
      <c r="AZ320" s="0" t="n">
        <f aca="true">RAND()</f>
        <v>0.919553856490957</v>
      </c>
    </row>
    <row r="321" customFormat="false" ht="15" hidden="false" customHeight="false" outlineLevel="0" collapsed="false">
      <c r="AK321" s="0" t="n">
        <v>308</v>
      </c>
      <c r="AL321" s="0" t="n">
        <f aca="false">IFERROR(IF(AU321&lt;($AM$6-$AL$6)/($AN$6-$AL$6),$AL$6+SQRT(AU321*($AN$6-$AL$6)*($AM$6-$AL$6)),$AN$6-SQRT((1-AU321)*($AN$6-$AL$6)*($AN$6-$AM$6))),$AM$6)</f>
        <v>4.38815972603544</v>
      </c>
      <c r="AM321" s="0" t="n">
        <f aca="false">IFERROR(IF(AV321&lt;($AM$7-$AL$7)/($AN$7-$AL$7),$AL$7+SQRT(AV321*($AN$7-$AL$7)*($AM$7-$AL$7)),$AN$7-SQRT((1-AV321)*($AN$7-$AL$7)*($AN$7-$AM$7))),$AM$7)</f>
        <v>0.997668244561902</v>
      </c>
      <c r="AN321" s="0" t="n">
        <f aca="false">IFERROR(IF(AW321&lt;($AM$8-$AL$8)/($AN$8-$AL$8),$AL$8+SQRT(AW321*($AN$8-$AL$8)*($AM$8-$AL$8)),$AN$8-SQRT((1-AW321)*($AN$8-$AL$8)*($AN$8-$AM$8))),$AM$8)</f>
        <v>1.24141100724605</v>
      </c>
      <c r="AO321" s="0" t="n">
        <f aca="false">IFERROR(IF(AX321&lt;($AM$9-$AL$9)/($AN$9-$AL$9),$AL$9+SQRT(AX321*($AN$9-$AL$9)*($AM$9-$AL$9)),$AN$9-SQRT((1-AX321)*($AN$9-$AL$9)*($AN$9-$AM$9))),$AM$9)</f>
        <v>1.32811918406857</v>
      </c>
      <c r="AP321" s="0" t="n">
        <f aca="false">IFERROR(IF(AY321&lt;($AM$10-$AL$10)/($AN$10-$AL$10),$AL$10+SQRT(AY321*($AN$10-$AL$10)*($AM$10-$AL$10)),$AN$10-SQRT((1-AY321)*($AN$10-$AL$10)*($AN$10-$AM$10))),$AM$10)</f>
        <v>0.776859298088309</v>
      </c>
      <c r="AQ321" s="0" t="n">
        <f aca="false">IFERROR(IF(AZ321&lt;($AM$11-$AL$11)/($AN$11-$AL$11),$AL$11+SQRT(AZ321*($AN$11-$AL$11)*($AM$11-$AL$11)),$AN$11-SQRT((1-AZ321)*($AN$11-$AL$11)*($AN$11-$AM$11))),$AM$11)</f>
        <v>0.426465736703756</v>
      </c>
      <c r="AR321" s="0" t="n">
        <f aca="false">SUMPRODUCT((B24:B31&lt;=$B$6)*(C24:C31*AM321+D24:D31*AO321*$B$8*AQ321)/(1+AL321/100)^B24:B31)+C32*AM321*AP321/(1+AL321/100)^$B$6</f>
        <v>8050828.78080531</v>
      </c>
      <c r="AS321" s="0" t="n">
        <f aca="false">SUMPRODUCT((K24:K26&lt;=$B$6)*(L24:L26*AN321+M24:M26*AO321*$B$8*AQ321)/(1+AL321/100)^K24:K26)+L27*AN321*AP321/(1+AL321/100)^$B$6</f>
        <v>10264785.413021</v>
      </c>
      <c r="AT321" s="0" t="n">
        <f aca="false">AS321-AR321</f>
        <v>2213956.6322157</v>
      </c>
      <c r="AU321" s="0" t="n">
        <f aca="true">RAND()</f>
        <v>0.658914519164837</v>
      </c>
      <c r="AV321" s="0" t="n">
        <f aca="true">RAND()</f>
        <v>0.434141498979822</v>
      </c>
      <c r="AW321" s="0" t="n">
        <f aca="true">RAND()</f>
        <v>0.999344259586423</v>
      </c>
      <c r="AX321" s="0" t="n">
        <f aca="true">RAND()</f>
        <v>0.699050779455543</v>
      </c>
      <c r="AY321" s="0" t="n">
        <f aca="true">RAND()</f>
        <v>0.306604283751804</v>
      </c>
      <c r="AZ321" s="0" t="n">
        <f aca="true">RAND()</f>
        <v>0.0652799288164237</v>
      </c>
    </row>
    <row r="322" customFormat="false" ht="15" hidden="false" customHeight="false" outlineLevel="0" collapsed="false">
      <c r="AK322" s="0" t="n">
        <v>309</v>
      </c>
      <c r="AL322" s="0" t="n">
        <f aca="false">IFERROR(IF(AU322&lt;($AM$6-$AL$6)/($AN$6-$AL$6),$AL$6+SQRT(AU322*($AN$6-$AL$6)*($AM$6-$AL$6)),$AN$6-SQRT((1-AU322)*($AN$6-$AL$6)*($AN$6-$AM$6))),$AM$6)</f>
        <v>3.12888385511631</v>
      </c>
      <c r="AM322" s="0" t="n">
        <f aca="false">IFERROR(IF(AV322&lt;($AM$7-$AL$7)/($AN$7-$AL$7),$AL$7+SQRT(AV322*($AN$7-$AL$7)*($AM$7-$AL$7)),$AN$7-SQRT((1-AV322)*($AN$7-$AL$7)*($AN$7-$AM$7))),$AM$7)</f>
        <v>0.88928679323299</v>
      </c>
      <c r="AN322" s="0" t="n">
        <f aca="false">IFERROR(IF(AW322&lt;($AM$8-$AL$8)/($AN$8-$AL$8),$AL$8+SQRT(AW322*($AN$8-$AL$8)*($AM$8-$AL$8)),$AN$8-SQRT((1-AW322)*($AN$8-$AL$8)*($AN$8-$AM$8))),$AM$8)</f>
        <v>1.10041109164185</v>
      </c>
      <c r="AO322" s="0" t="n">
        <f aca="false">IFERROR(IF(AX322&lt;($AM$9-$AL$9)/($AN$9-$AL$9),$AL$9+SQRT(AX322*($AN$9-$AL$9)*($AM$9-$AL$9)),$AN$9-SQRT((1-AX322)*($AN$9-$AL$9)*($AN$9-$AM$9))),$AM$9)</f>
        <v>1.43426992885162</v>
      </c>
      <c r="AP322" s="0" t="n">
        <f aca="false">IFERROR(IF(AY322&lt;($AM$10-$AL$10)/($AN$10-$AL$10),$AL$10+SQRT(AY322*($AN$10-$AL$10)*($AM$10-$AL$10)),$AN$10-SQRT((1-AY322)*($AN$10-$AL$10)*($AN$10-$AM$10))),$AM$10)</f>
        <v>0.958540498163992</v>
      </c>
      <c r="AQ322" s="0" t="n">
        <f aca="false">IFERROR(IF(AZ322&lt;($AM$11-$AL$11)/($AN$11-$AL$11),$AL$11+SQRT(AZ322*($AN$11-$AL$11)*($AM$11-$AL$11)),$AN$11-SQRT((1-AZ322)*($AN$11-$AL$11)*($AN$11-$AM$11))),$AM$11)</f>
        <v>0.827459705541966</v>
      </c>
      <c r="AR322" s="0" t="n">
        <f aca="false">SUMPRODUCT((B24:B31&lt;=$B$6)*(C24:C31*AM322+D24:D31*AO322*$B$8*AQ322)/(1+AL322/100)^B24:B31)+C32*AM322*AP322/(1+AL322/100)^$B$6</f>
        <v>7869716.42704132</v>
      </c>
      <c r="AS322" s="0" t="n">
        <f aca="false">SUMPRODUCT((K24:K26&lt;=$B$6)*(L24:L26*AN322+M24:M26*AO322*$B$8*AQ322)/(1+AL322/100)^K24:K26)+L27*AN322*AP322/(1+AL322/100)^$B$6</f>
        <v>8902529.33211814</v>
      </c>
      <c r="AT322" s="0" t="n">
        <f aca="false">AS322-AR322</f>
        <v>1032812.90507683</v>
      </c>
      <c r="AU322" s="0" t="n">
        <f aca="true">RAND()</f>
        <v>0.250722989641041</v>
      </c>
      <c r="AV322" s="0" t="n">
        <f aca="true">RAND()</f>
        <v>0.0885792382870087</v>
      </c>
      <c r="AW322" s="0" t="n">
        <f aca="true">RAND()</f>
        <v>0.801094742188606</v>
      </c>
      <c r="AX322" s="0" t="n">
        <f aca="true">RAND()</f>
        <v>0.786632991065635</v>
      </c>
      <c r="AY322" s="0" t="n">
        <f aca="true">RAND()</f>
        <v>0.841037553825929</v>
      </c>
      <c r="AZ322" s="0" t="n">
        <f aca="true">RAND()</f>
        <v>0.878489170564632</v>
      </c>
    </row>
    <row r="323" customFormat="false" ht="15" hidden="false" customHeight="false" outlineLevel="0" collapsed="false">
      <c r="AK323" s="0" t="n">
        <v>310</v>
      </c>
      <c r="AL323" s="0" t="n">
        <f aca="false">IFERROR(IF(AU323&lt;($AM$6-$AL$6)/($AN$6-$AL$6),$AL$6+SQRT(AU323*($AN$6-$AL$6)*($AM$6-$AL$6)),$AN$6-SQRT((1-AU323)*($AN$6-$AL$6)*($AN$6-$AM$6))),$AM$6)</f>
        <v>4.48602906251097</v>
      </c>
      <c r="AM323" s="0" t="n">
        <f aca="false">IFERROR(IF(AV323&lt;($AM$7-$AL$7)/($AN$7-$AL$7),$AL$7+SQRT(AV323*($AN$7-$AL$7)*($AM$7-$AL$7)),$AN$7-SQRT((1-AV323)*($AN$7-$AL$7)*($AN$7-$AM$7))),$AM$7)</f>
        <v>0.899525467383046</v>
      </c>
      <c r="AN323" s="0" t="n">
        <f aca="false">IFERROR(IF(AW323&lt;($AM$8-$AL$8)/($AN$8-$AL$8),$AL$8+SQRT(AW323*($AN$8-$AL$8)*($AM$8-$AL$8)),$AN$8-SQRT((1-AW323)*($AN$8-$AL$8)*($AN$8-$AM$8))),$AM$8)</f>
        <v>1.07054519115746</v>
      </c>
      <c r="AO323" s="0" t="n">
        <f aca="false">IFERROR(IF(AX323&lt;($AM$9-$AL$9)/($AN$9-$AL$9),$AL$9+SQRT(AX323*($AN$9-$AL$9)*($AM$9-$AL$9)),$AN$9-SQRT((1-AX323)*($AN$9-$AL$9)*($AN$9-$AM$9))),$AM$9)</f>
        <v>1.80278108552572</v>
      </c>
      <c r="AP323" s="0" t="n">
        <f aca="false">IFERROR(IF(AY323&lt;($AM$10-$AL$10)/($AN$10-$AL$10),$AL$10+SQRT(AY323*($AN$10-$AL$10)*($AM$10-$AL$10)),$AN$10-SQRT((1-AY323)*($AN$10-$AL$10)*($AN$10-$AM$10))),$AM$10)</f>
        <v>0.930405807056088</v>
      </c>
      <c r="AQ323" s="0" t="n">
        <f aca="false">IFERROR(IF(AZ323&lt;($AM$11-$AL$11)/($AN$11-$AL$11),$AL$11+SQRT(AZ323*($AN$11-$AL$11)*($AM$11-$AL$11)),$AN$11-SQRT((1-AZ323)*($AN$11-$AL$11)*($AN$11-$AM$11))),$AM$11)</f>
        <v>0.647715644380657</v>
      </c>
      <c r="AR323" s="0" t="n">
        <f aca="false">SUMPRODUCT((B24:B31&lt;=$B$6)*(C24:C31*AM323+D24:D31*AO323*$B$8*AQ323)/(1+AL323/100)^B24:B31)+C32*AM323*AP323/(1+AL323/100)^$B$6</f>
        <v>7379686.39270003</v>
      </c>
      <c r="AS323" s="0" t="n">
        <f aca="false">SUMPRODUCT((K24:K26&lt;=$B$6)*(L24:L26*AN323+M24:M26*AO323*$B$8*AQ323)/(1+AL323/100)^K24:K26)+L27*AN323*AP323/(1+AL323/100)^$B$6</f>
        <v>8822139.9269317</v>
      </c>
      <c r="AT323" s="0" t="n">
        <f aca="false">AS323-AR323</f>
        <v>1442453.53423167</v>
      </c>
      <c r="AU323" s="0" t="n">
        <f aca="true">RAND()</f>
        <v>0.683997506273026</v>
      </c>
      <c r="AV323" s="0" t="n">
        <f aca="true">RAND()</f>
        <v>0.110059096197931</v>
      </c>
      <c r="AW323" s="0" t="n">
        <f aca="true">RAND()</f>
        <v>0.713741969629218</v>
      </c>
      <c r="AX323" s="0" t="n">
        <f aca="true">RAND()</f>
        <v>0.974069799849059</v>
      </c>
      <c r="AY323" s="0" t="n">
        <f aca="true">RAND()</f>
        <v>0.740996634990411</v>
      </c>
      <c r="AZ323" s="0" t="n">
        <f aca="true">RAND()</f>
        <v>0.493494568763491</v>
      </c>
    </row>
    <row r="324" customFormat="false" ht="15" hidden="false" customHeight="false" outlineLevel="0" collapsed="false">
      <c r="AK324" s="0" t="n">
        <v>311</v>
      </c>
      <c r="AL324" s="0" t="n">
        <f aca="false">IFERROR(IF(AU324&lt;($AM$6-$AL$6)/($AN$6-$AL$6),$AL$6+SQRT(AU324*($AN$6-$AL$6)*($AM$6-$AL$6)),$AN$6-SQRT((1-AU324)*($AN$6-$AL$6)*($AN$6-$AM$6))),$AM$6)</f>
        <v>4.26674369585323</v>
      </c>
      <c r="AM324" s="0" t="n">
        <f aca="false">IFERROR(IF(AV324&lt;($AM$7-$AL$7)/($AN$7-$AL$7),$AL$7+SQRT(AV324*($AN$7-$AL$7)*($AM$7-$AL$7)),$AN$7-SQRT((1-AV324)*($AN$7-$AL$7)*($AN$7-$AM$7))),$AM$7)</f>
        <v>0.869840149272313</v>
      </c>
      <c r="AN324" s="0" t="n">
        <f aca="false">IFERROR(IF(AW324&lt;($AM$8-$AL$8)/($AN$8-$AL$8),$AL$8+SQRT(AW324*($AN$8-$AL$8)*($AM$8-$AL$8)),$AN$8-SQRT((1-AW324)*($AN$8-$AL$8)*($AN$8-$AM$8))),$AM$8)</f>
        <v>1.05796931608895</v>
      </c>
      <c r="AO324" s="0" t="n">
        <f aca="false">IFERROR(IF(AX324&lt;($AM$9-$AL$9)/($AN$9-$AL$9),$AL$9+SQRT(AX324*($AN$9-$AL$9)*($AM$9-$AL$9)),$AN$9-SQRT((1-AX324)*($AN$9-$AL$9)*($AN$9-$AM$9))),$AM$9)</f>
        <v>0.956598194974159</v>
      </c>
      <c r="AP324" s="0" t="n">
        <f aca="false">IFERROR(IF(AY324&lt;($AM$10-$AL$10)/($AN$10-$AL$10),$AL$10+SQRT(AY324*($AN$10-$AL$10)*($AM$10-$AL$10)),$AN$10-SQRT((1-AY324)*($AN$10-$AL$10)*($AN$10-$AM$10))),$AM$10)</f>
        <v>0.996714511731275</v>
      </c>
      <c r="AQ324" s="0" t="n">
        <f aca="false">IFERROR(IF(AZ324&lt;($AM$11-$AL$11)/($AN$11-$AL$11),$AL$11+SQRT(AZ324*($AN$11-$AL$11)*($AM$11-$AL$11)),$AN$11-SQRT((1-AZ324)*($AN$11-$AL$11)*($AN$11-$AM$11))),$AM$11)</f>
        <v>0.771471224496125</v>
      </c>
      <c r="AR324" s="0" t="n">
        <f aca="false">SUMPRODUCT((B24:B31&lt;=$B$6)*(C24:C31*AM324+D24:D31*AO324*$B$8*AQ324)/(1+AL324/100)^B24:B31)+C32*AM324*AP324/(1+AL324/100)^$B$6</f>
        <v>7109808.33637116</v>
      </c>
      <c r="AS324" s="0" t="n">
        <f aca="false">SUMPRODUCT((K24:K26&lt;=$B$6)*(L24:L26*AN324+M24:M26*AO324*$B$8*AQ324)/(1+AL324/100)^K24:K26)+L27*AN324*AP324/(1+AL324/100)^$B$6</f>
        <v>8622636.39012184</v>
      </c>
      <c r="AT324" s="0" t="n">
        <f aca="false">AS324-AR324</f>
        <v>1512828.05375068</v>
      </c>
      <c r="AU324" s="0" t="n">
        <f aca="true">RAND()</f>
        <v>0.626465498792097</v>
      </c>
      <c r="AV324" s="0" t="n">
        <f aca="true">RAND()</f>
        <v>0.0541960716708773</v>
      </c>
      <c r="AW324" s="0" t="n">
        <f aca="true">RAND()</f>
        <v>0.672215257214697</v>
      </c>
      <c r="AX324" s="0" t="n">
        <f aca="true">RAND()</f>
        <v>0.277975882204881</v>
      </c>
      <c r="AY324" s="0" t="n">
        <f aca="true">RAND()</f>
        <v>0.986901224657755</v>
      </c>
      <c r="AZ324" s="0" t="n">
        <f aca="true">RAND()</f>
        <v>0.786835097006937</v>
      </c>
    </row>
    <row r="325" customFormat="false" ht="15" hidden="false" customHeight="false" outlineLevel="0" collapsed="false">
      <c r="AK325" s="0" t="n">
        <v>312</v>
      </c>
      <c r="AL325" s="0" t="n">
        <f aca="false">IFERROR(IF(AU325&lt;($AM$6-$AL$6)/($AN$6-$AL$6),$AL$6+SQRT(AU325*($AN$6-$AL$6)*($AM$6-$AL$6)),$AN$6-SQRT((1-AU325)*($AN$6-$AL$6)*($AN$6-$AM$6))),$AM$6)</f>
        <v>3.97417018871734</v>
      </c>
      <c r="AM325" s="0" t="n">
        <f aca="false">IFERROR(IF(AV325&lt;($AM$7-$AL$7)/($AN$7-$AL$7),$AL$7+SQRT(AV325*($AN$7-$AL$7)*($AM$7-$AL$7)),$AN$7-SQRT((1-AV325)*($AN$7-$AL$7)*($AN$7-$AM$7))),$AM$7)</f>
        <v>0.896934984143843</v>
      </c>
      <c r="AN325" s="0" t="n">
        <f aca="false">IFERROR(IF(AW325&lt;($AM$8-$AL$8)/($AN$8-$AL$8),$AL$8+SQRT(AW325*($AN$8-$AL$8)*($AM$8-$AL$8)),$AN$8-SQRT((1-AW325)*($AN$8-$AL$8)*($AN$8-$AM$8))),$AM$8)</f>
        <v>1.1054559580084</v>
      </c>
      <c r="AO325" s="0" t="n">
        <f aca="false">IFERROR(IF(AX325&lt;($AM$9-$AL$9)/($AN$9-$AL$9),$AL$9+SQRT(AX325*($AN$9-$AL$9)*($AM$9-$AL$9)),$AN$9-SQRT((1-AX325)*($AN$9-$AL$9)*($AN$9-$AM$9))),$AM$9)</f>
        <v>1.28717935279501</v>
      </c>
      <c r="AP325" s="0" t="n">
        <f aca="false">IFERROR(IF(AY325&lt;($AM$10-$AL$10)/($AN$10-$AL$10),$AL$10+SQRT(AY325*($AN$10-$AL$10)*($AM$10-$AL$10)),$AN$10-SQRT((1-AY325)*($AN$10-$AL$10)*($AN$10-$AM$10))),$AM$10)</f>
        <v>0.763014353064255</v>
      </c>
      <c r="AQ325" s="0" t="n">
        <f aca="false">IFERROR(IF(AZ325&lt;($AM$11-$AL$11)/($AN$11-$AL$11),$AL$11+SQRT(AZ325*($AN$11-$AL$11)*($AM$11-$AL$11)),$AN$11-SQRT((1-AZ325)*($AN$11-$AL$11)*($AN$11-$AM$11))),$AM$11)</f>
        <v>0.64042279321637</v>
      </c>
      <c r="AR325" s="0" t="n">
        <f aca="false">SUMPRODUCT((B24:B31&lt;=$B$6)*(C24:C31*AM325+D24:D31*AO325*$B$8*AQ325)/(1+AL325/100)^B24:B31)+C32*AM325*AP325/(1+AL325/100)^$B$6</f>
        <v>7478381.52667929</v>
      </c>
      <c r="AS325" s="0" t="n">
        <f aca="false">SUMPRODUCT((K24:K26&lt;=$B$6)*(L24:L26*AN325+M24:M26*AO325*$B$8*AQ325)/(1+AL325/100)^K24:K26)+L27*AN325*AP325/(1+AL325/100)^$B$6</f>
        <v>9150324.78841811</v>
      </c>
      <c r="AT325" s="0" t="n">
        <f aca="false">AS325-AR325</f>
        <v>1671943.26173882</v>
      </c>
      <c r="AU325" s="0" t="n">
        <f aca="true">RAND()</f>
        <v>0.542217697657658</v>
      </c>
      <c r="AV325" s="0" t="n">
        <f aca="true">RAND()</f>
        <v>0.104404346121856</v>
      </c>
      <c r="AW325" s="0" t="n">
        <f aca="true">RAND()</f>
        <v>0.81428462155315</v>
      </c>
      <c r="AX325" s="0" t="n">
        <f aca="true">RAND()</f>
        <v>0.661257816612176</v>
      </c>
      <c r="AY325" s="0" t="n">
        <f aca="true">RAND()</f>
        <v>0.276706199671234</v>
      </c>
      <c r="AZ325" s="0" t="n">
        <f aca="true">RAND()</f>
        <v>0.473010931188715</v>
      </c>
    </row>
    <row r="326" customFormat="false" ht="15" hidden="false" customHeight="false" outlineLevel="0" collapsed="false">
      <c r="AK326" s="0" t="n">
        <v>313</v>
      </c>
      <c r="AL326" s="0" t="n">
        <f aca="false">IFERROR(IF(AU326&lt;($AM$6-$AL$6)/($AN$6-$AL$6),$AL$6+SQRT(AU326*($AN$6-$AL$6)*($AM$6-$AL$6)),$AN$6-SQRT((1-AU326)*($AN$6-$AL$6)*($AN$6-$AM$6))),$AM$6)</f>
        <v>2.95425667735354</v>
      </c>
      <c r="AM326" s="0" t="n">
        <f aca="false">IFERROR(IF(AV326&lt;($AM$7-$AL$7)/($AN$7-$AL$7),$AL$7+SQRT(AV326*($AN$7-$AL$7)*($AM$7-$AL$7)),$AN$7-SQRT((1-AV326)*($AN$7-$AL$7)*($AN$7-$AM$7))),$AM$7)</f>
        <v>1.03705192078428</v>
      </c>
      <c r="AN326" s="0" t="n">
        <f aca="false">IFERROR(IF(AW326&lt;($AM$8-$AL$8)/($AN$8-$AL$8),$AL$8+SQRT(AW326*($AN$8-$AL$8)*($AM$8-$AL$8)),$AN$8-SQRT((1-AW326)*($AN$8-$AL$8)*($AN$8-$AM$8))),$AM$8)</f>
        <v>1.0073131523462</v>
      </c>
      <c r="AO326" s="0" t="n">
        <f aca="false">IFERROR(IF(AX326&lt;($AM$9-$AL$9)/($AN$9-$AL$9),$AL$9+SQRT(AX326*($AN$9-$AL$9)*($AM$9-$AL$9)),$AN$9-SQRT((1-AX326)*($AN$9-$AL$9)*($AN$9-$AM$9))),$AM$9)</f>
        <v>1.89141587395068</v>
      </c>
      <c r="AP326" s="0" t="n">
        <f aca="false">IFERROR(IF(AY326&lt;($AM$10-$AL$10)/($AN$10-$AL$10),$AL$10+SQRT(AY326*($AN$10-$AL$10)*($AM$10-$AL$10)),$AN$10-SQRT((1-AY326)*($AN$10-$AL$10)*($AN$10-$AM$10))),$AM$10)</f>
        <v>0.972897957051013</v>
      </c>
      <c r="AQ326" s="0" t="n">
        <f aca="false">IFERROR(IF(AZ326&lt;($AM$11-$AL$11)/($AN$11-$AL$11),$AL$11+SQRT(AZ326*($AN$11-$AL$11)*($AM$11-$AL$11)),$AN$11-SQRT((1-AZ326)*($AN$11-$AL$11)*($AN$11-$AM$11))),$AM$11)</f>
        <v>0.929064677326135</v>
      </c>
      <c r="AR326" s="0" t="n">
        <f aca="false">SUMPRODUCT((B24:B31&lt;=$B$6)*(C24:C31*AM326+D24:D31*AO326*$B$8*AQ326)/(1+AL326/100)^B24:B31)+C32*AM326*AP326/(1+AL326/100)^$B$6</f>
        <v>9391287.90915329</v>
      </c>
      <c r="AS326" s="0" t="n">
        <f aca="false">SUMPRODUCT((K24:K26&lt;=$B$6)*(L24:L26*AN326+M24:M26*AO326*$B$8*AQ326)/(1+AL326/100)^K24:K26)+L27*AN326*AP326/(1+AL326/100)^$B$6</f>
        <v>8193501.72923526</v>
      </c>
      <c r="AT326" s="0" t="n">
        <f aca="false">AS326-AR326</f>
        <v>-1197786.17991804</v>
      </c>
      <c r="AU326" s="0" t="n">
        <f aca="true">RAND()</f>
        <v>0.182121161254765</v>
      </c>
      <c r="AV326" s="0" t="n">
        <f aca="true">RAND()</f>
        <v>0.59691658274075</v>
      </c>
      <c r="AW326" s="0" t="n">
        <f aca="true">RAND()</f>
        <v>0.476471946452086</v>
      </c>
      <c r="AX326" s="0" t="n">
        <f aca="true">RAND()</f>
        <v>0.99213965838007</v>
      </c>
      <c r="AY326" s="0" t="n">
        <f aca="true">RAND()</f>
        <v>0.894529911132086</v>
      </c>
      <c r="AZ326" s="0" t="n">
        <f aca="true">RAND()</f>
        <v>0.97946195917206</v>
      </c>
    </row>
    <row r="327" customFormat="false" ht="15" hidden="false" customHeight="false" outlineLevel="0" collapsed="false">
      <c r="AK327" s="0" t="n">
        <v>314</v>
      </c>
      <c r="AL327" s="0" t="n">
        <f aca="false">IFERROR(IF(AU327&lt;($AM$6-$AL$6)/($AN$6-$AL$6),$AL$6+SQRT(AU327*($AN$6-$AL$6)*($AM$6-$AL$6)),$AN$6-SQRT((1-AU327)*($AN$6-$AL$6)*($AN$6-$AM$6))),$AM$6)</f>
        <v>3.8996658828934</v>
      </c>
      <c r="AM327" s="0" t="n">
        <f aca="false">IFERROR(IF(AV327&lt;($AM$7-$AL$7)/($AN$7-$AL$7),$AL$7+SQRT(AV327*($AN$7-$AL$7)*($AM$7-$AL$7)),$AN$7-SQRT((1-AV327)*($AN$7-$AL$7)*($AN$7-$AM$7))),$AM$7)</f>
        <v>0.957679952872836</v>
      </c>
      <c r="AN327" s="0" t="n">
        <f aca="false">IFERROR(IF(AW327&lt;($AM$8-$AL$8)/($AN$8-$AL$8),$AL$8+SQRT(AW327*($AN$8-$AL$8)*($AM$8-$AL$8)),$AN$8-SQRT((1-AW327)*($AN$8-$AL$8)*($AN$8-$AM$8))),$AM$8)</f>
        <v>0.992574524547987</v>
      </c>
      <c r="AO327" s="0" t="n">
        <f aca="false">IFERROR(IF(AX327&lt;($AM$9-$AL$9)/($AN$9-$AL$9),$AL$9+SQRT(AX327*($AN$9-$AL$9)*($AM$9-$AL$9)),$AN$9-SQRT((1-AX327)*($AN$9-$AL$9)*($AN$9-$AM$9))),$AM$9)</f>
        <v>1.02043348411894</v>
      </c>
      <c r="AP327" s="0" t="n">
        <f aca="false">IFERROR(IF(AY327&lt;($AM$10-$AL$10)/($AN$10-$AL$10),$AL$10+SQRT(AY327*($AN$10-$AL$10)*($AM$10-$AL$10)),$AN$10-SQRT((1-AY327)*($AN$10-$AL$10)*($AN$10-$AM$10))),$AM$10)</f>
        <v>0.867640854705534</v>
      </c>
      <c r="AQ327" s="0" t="n">
        <f aca="false">IFERROR(IF(AZ327&lt;($AM$11-$AL$11)/($AN$11-$AL$11),$AL$11+SQRT(AZ327*($AN$11-$AL$11)*($AM$11-$AL$11)),$AN$11-SQRT((1-AZ327)*($AN$11-$AL$11)*($AN$11-$AM$11))),$AM$11)</f>
        <v>0.631492172739665</v>
      </c>
      <c r="AR327" s="0" t="n">
        <f aca="false">SUMPRODUCT((B24:B31&lt;=$B$6)*(C24:C31*AM327+D24:D31*AO327*$B$8*AQ327)/(1+AL327/100)^B24:B31)+C32*AM327*AP327/(1+AL327/100)^$B$6</f>
        <v>7942809.58370723</v>
      </c>
      <c r="AS327" s="0" t="n">
        <f aca="false">SUMPRODUCT((K24:K26&lt;=$B$6)*(L24:L26*AN327+M24:M26*AO327*$B$8*AQ327)/(1+AL327/100)^K24:K26)+L27*AN327*AP327/(1+AL327/100)^$B$6</f>
        <v>8132877.15659027</v>
      </c>
      <c r="AT327" s="0" t="n">
        <f aca="false">AS327-AR327</f>
        <v>190067.572883043</v>
      </c>
      <c r="AU327" s="0" t="n">
        <f aca="true">RAND()</f>
        <v>0.519396418115243</v>
      </c>
      <c r="AV327" s="0" t="n">
        <f aca="true">RAND()</f>
        <v>0.276255194866443</v>
      </c>
      <c r="AW327" s="0" t="n">
        <f aca="true">RAND()</f>
        <v>0.412054972276478</v>
      </c>
      <c r="AX327" s="0" t="n">
        <f aca="true">RAND()</f>
        <v>0.360299627309761</v>
      </c>
      <c r="AY327" s="0" t="n">
        <f aca="true">RAND()</f>
        <v>0.540639192194464</v>
      </c>
      <c r="AZ327" s="0" t="n">
        <f aca="true">RAND()</f>
        <v>0.448518614643526</v>
      </c>
    </row>
    <row r="328" customFormat="false" ht="15" hidden="false" customHeight="false" outlineLevel="0" collapsed="false">
      <c r="AK328" s="0" t="n">
        <v>315</v>
      </c>
      <c r="AL328" s="0" t="n">
        <f aca="false">IFERROR(IF(AU328&lt;($AM$6-$AL$6)/($AN$6-$AL$6),$AL$6+SQRT(AU328*($AN$6-$AL$6)*($AM$6-$AL$6)),$AN$6-SQRT((1-AU328)*($AN$6-$AL$6)*($AN$6-$AM$6))),$AM$6)</f>
        <v>5.04365764522703</v>
      </c>
      <c r="AM328" s="0" t="n">
        <f aca="false">IFERROR(IF(AV328&lt;($AM$7-$AL$7)/($AN$7-$AL$7),$AL$7+SQRT(AV328*($AN$7-$AL$7)*($AM$7-$AL$7)),$AN$7-SQRT((1-AV328)*($AN$7-$AL$7)*($AN$7-$AM$7))),$AM$7)</f>
        <v>0.995660839989985</v>
      </c>
      <c r="AN328" s="0" t="n">
        <f aca="false">IFERROR(IF(AW328&lt;($AM$8-$AL$8)/($AN$8-$AL$8),$AL$8+SQRT(AW328*($AN$8-$AL$8)*($AM$8-$AL$8)),$AN$8-SQRT((1-AW328)*($AN$8-$AL$8)*($AN$8-$AM$8))),$AM$8)</f>
        <v>1.1245460381381</v>
      </c>
      <c r="AO328" s="0" t="n">
        <f aca="false">IFERROR(IF(AX328&lt;($AM$9-$AL$9)/($AN$9-$AL$9),$AL$9+SQRT(AX328*($AN$9-$AL$9)*($AM$9-$AL$9)),$AN$9-SQRT((1-AX328)*($AN$9-$AL$9)*($AN$9-$AM$9))),$AM$9)</f>
        <v>1.16684028049257</v>
      </c>
      <c r="AP328" s="0" t="n">
        <f aca="false">IFERROR(IF(AY328&lt;($AM$10-$AL$10)/($AN$10-$AL$10),$AL$10+SQRT(AY328*($AN$10-$AL$10)*($AM$10-$AL$10)),$AN$10-SQRT((1-AY328)*($AN$10-$AL$10)*($AN$10-$AM$10))),$AM$10)</f>
        <v>0.954513155173651</v>
      </c>
      <c r="AQ328" s="0" t="n">
        <f aca="false">IFERROR(IF(AZ328&lt;($AM$11-$AL$11)/($AN$11-$AL$11),$AL$11+SQRT(AZ328*($AN$11-$AL$11)*($AM$11-$AL$11)),$AN$11-SQRT((1-AZ328)*($AN$11-$AL$11)*($AN$11-$AM$11))),$AM$11)</f>
        <v>0.775986460837743</v>
      </c>
      <c r="AR328" s="0" t="n">
        <f aca="false">SUMPRODUCT((B24:B31&lt;=$B$6)*(C24:C31*AM328+D24:D31*AO328*$B$8*AQ328)/(1+AL328/100)^B24:B31)+C32*AM328*AP328/(1+AL328/100)^$B$6</f>
        <v>7857832.54494146</v>
      </c>
      <c r="AS328" s="0" t="n">
        <f aca="false">SUMPRODUCT((K24:K26&lt;=$B$6)*(L24:L26*AN328+M24:M26*AO328*$B$8*AQ328)/(1+AL328/100)^K24:K26)+L27*AN328*AP328/(1+AL328/100)^$B$6</f>
        <v>9271395.63088945</v>
      </c>
      <c r="AT328" s="0" t="n">
        <f aca="false">AS328-AR328</f>
        <v>1413563.08594799</v>
      </c>
      <c r="AU328" s="0" t="n">
        <f aca="true">RAND()</f>
        <v>0.808636229546067</v>
      </c>
      <c r="AV328" s="0" t="n">
        <f aca="true">RAND()</f>
        <v>0.425368492284293</v>
      </c>
      <c r="AW328" s="0" t="n">
        <f aca="true">RAND()</f>
        <v>0.860100475139141</v>
      </c>
      <c r="AX328" s="0" t="n">
        <f aca="true">RAND()</f>
        <v>0.537229921193537</v>
      </c>
      <c r="AY328" s="0" t="n">
        <f aca="true">RAND()</f>
        <v>0.826328832903631</v>
      </c>
      <c r="AZ328" s="0" t="n">
        <f aca="true">RAND()</f>
        <v>0.795175241926529</v>
      </c>
    </row>
    <row r="329" customFormat="false" ht="15" hidden="false" customHeight="false" outlineLevel="0" collapsed="false">
      <c r="AK329" s="0" t="n">
        <v>316</v>
      </c>
      <c r="AL329" s="0" t="n">
        <f aca="false">IFERROR(IF(AU329&lt;($AM$6-$AL$6)/($AN$6-$AL$6),$AL$6+SQRT(AU329*($AN$6-$AL$6)*($AM$6-$AL$6)),$AN$6-SQRT((1-AU329)*($AN$6-$AL$6)*($AN$6-$AM$6))),$AM$6)</f>
        <v>5.32763970340547</v>
      </c>
      <c r="AM329" s="0" t="n">
        <f aca="false">IFERROR(IF(AV329&lt;($AM$7-$AL$7)/($AN$7-$AL$7),$AL$7+SQRT(AV329*($AN$7-$AL$7)*($AM$7-$AL$7)),$AN$7-SQRT((1-AV329)*($AN$7-$AL$7)*($AN$7-$AM$7))),$AM$7)</f>
        <v>0.994391202901455</v>
      </c>
      <c r="AN329" s="0" t="n">
        <f aca="false">IFERROR(IF(AW329&lt;($AM$8-$AL$8)/($AN$8-$AL$8),$AL$8+SQRT(AW329*($AN$8-$AL$8)*($AM$8-$AL$8)),$AN$8-SQRT((1-AW329)*($AN$8-$AL$8)*($AN$8-$AM$8))),$AM$8)</f>
        <v>0.930344548866573</v>
      </c>
      <c r="AO329" s="0" t="n">
        <f aca="false">IFERROR(IF(AX329&lt;($AM$9-$AL$9)/($AN$9-$AL$9),$AL$9+SQRT(AX329*($AN$9-$AL$9)*($AM$9-$AL$9)),$AN$9-SQRT((1-AX329)*($AN$9-$AL$9)*($AN$9-$AM$9))),$AM$9)</f>
        <v>1.0209293505951</v>
      </c>
      <c r="AP329" s="0" t="n">
        <f aca="false">IFERROR(IF(AY329&lt;($AM$10-$AL$10)/($AN$10-$AL$10),$AL$10+SQRT(AY329*($AN$10-$AL$10)*($AM$10-$AL$10)),$AN$10-SQRT((1-AY329)*($AN$10-$AL$10)*($AN$10-$AM$10))),$AM$10)</f>
        <v>0.661686061033311</v>
      </c>
      <c r="AQ329" s="0" t="n">
        <f aca="false">IFERROR(IF(AZ329&lt;($AM$11-$AL$11)/($AN$11-$AL$11),$AL$11+SQRT(AZ329*($AN$11-$AL$11)*($AM$11-$AL$11)),$AN$11-SQRT((1-AZ329)*($AN$11-$AL$11)*($AN$11-$AM$11))),$AM$11)</f>
        <v>0.537894988327076</v>
      </c>
      <c r="AR329" s="0" t="n">
        <f aca="false">SUMPRODUCT((B24:B31&lt;=$B$6)*(C24:C31*AM329+D24:D31*AO329*$B$8*AQ329)/(1+AL329/100)^B24:B31)+C32*AM329*AP329/(1+AL329/100)^$B$6</f>
        <v>7685994.34757586</v>
      </c>
      <c r="AS329" s="0" t="n">
        <f aca="false">SUMPRODUCT((K24:K26&lt;=$B$6)*(L24:L26*AN329+M24:M26*AO329*$B$8*AQ329)/(1+AL329/100)^K24:K26)+L27*AN329*AP329/(1+AL329/100)^$B$6</f>
        <v>7794010.59688682</v>
      </c>
      <c r="AT329" s="0" t="n">
        <f aca="false">AS329-AR329</f>
        <v>108016.249310967</v>
      </c>
      <c r="AU329" s="0" t="n">
        <f aca="true">RAND()</f>
        <v>0.860160551918713</v>
      </c>
      <c r="AV329" s="0" t="n">
        <f aca="true">RAND()</f>
        <v>0.419865997394164</v>
      </c>
      <c r="AW329" s="0" t="n">
        <f aca="true">RAND()</f>
        <v>0.188774460213671</v>
      </c>
      <c r="AX329" s="0" t="n">
        <f aca="true">RAND()</f>
        <v>0.360947108982581</v>
      </c>
      <c r="AY329" s="0" t="n">
        <f aca="true">RAND()</f>
        <v>0.10456952932987</v>
      </c>
      <c r="AZ329" s="0" t="n">
        <f aca="true">RAND()</f>
        <v>0.230996022331182</v>
      </c>
    </row>
    <row r="330" customFormat="false" ht="15" hidden="false" customHeight="false" outlineLevel="0" collapsed="false">
      <c r="AK330" s="0" t="n">
        <v>317</v>
      </c>
      <c r="AL330" s="0" t="n">
        <f aca="false">IFERROR(IF(AU330&lt;($AM$6-$AL$6)/($AN$6-$AL$6),$AL$6+SQRT(AU330*($AN$6-$AL$6)*($AM$6-$AL$6)),$AN$6-SQRT((1-AU330)*($AN$6-$AL$6)*($AN$6-$AM$6))),$AM$6)</f>
        <v>4.43463946516012</v>
      </c>
      <c r="AM330" s="0" t="n">
        <f aca="false">IFERROR(IF(AV330&lt;($AM$7-$AL$7)/($AN$7-$AL$7),$AL$7+SQRT(AV330*($AN$7-$AL$7)*($AM$7-$AL$7)),$AN$7-SQRT((1-AV330)*($AN$7-$AL$7)*($AN$7-$AM$7))),$AM$7)</f>
        <v>0.818734222064487</v>
      </c>
      <c r="AN330" s="0" t="n">
        <f aca="false">IFERROR(IF(AW330&lt;($AM$8-$AL$8)/($AN$8-$AL$8),$AL$8+SQRT(AW330*($AN$8-$AL$8)*($AM$8-$AL$8)),$AN$8-SQRT((1-AW330)*($AN$8-$AL$8)*($AN$8-$AM$8))),$AM$8)</f>
        <v>0.886366141554673</v>
      </c>
      <c r="AO330" s="0" t="n">
        <f aca="false">IFERROR(IF(AX330&lt;($AM$9-$AL$9)/($AN$9-$AL$9),$AL$9+SQRT(AX330*($AN$9-$AL$9)*($AM$9-$AL$9)),$AN$9-SQRT((1-AX330)*($AN$9-$AL$9)*($AN$9-$AM$9))),$AM$9)</f>
        <v>1.17080397922858</v>
      </c>
      <c r="AP330" s="0" t="n">
        <f aca="false">IFERROR(IF(AY330&lt;($AM$10-$AL$10)/($AN$10-$AL$10),$AL$10+SQRT(AY330*($AN$10-$AL$10)*($AM$10-$AL$10)),$AN$10-SQRT((1-AY330)*($AN$10-$AL$10)*($AN$10-$AM$10))),$AM$10)</f>
        <v>0.957138534782919</v>
      </c>
      <c r="AQ330" s="0" t="n">
        <f aca="false">IFERROR(IF(AZ330&lt;($AM$11-$AL$11)/($AN$11-$AL$11),$AL$11+SQRT(AZ330*($AN$11-$AL$11)*($AM$11-$AL$11)),$AN$11-SQRT((1-AZ330)*($AN$11-$AL$11)*($AN$11-$AM$11))),$AM$11)</f>
        <v>0.652742367150642</v>
      </c>
      <c r="AR330" s="0" t="n">
        <f aca="false">SUMPRODUCT((B24:B31&lt;=$B$6)*(C24:C31*AM330+D24:D31*AO330*$B$8*AQ330)/(1+AL330/100)^B24:B31)+C32*AM330*AP330/(1+AL330/100)^$B$6</f>
        <v>6656548.95366975</v>
      </c>
      <c r="AS330" s="0" t="n">
        <f aca="false">SUMPRODUCT((K24:K26&lt;=$B$6)*(L24:L26*AN330+M24:M26*AO330*$B$8*AQ330)/(1+AL330/100)^K24:K26)+L27*AN330*AP330/(1+AL330/100)^$B$6</f>
        <v>7270440.43061673</v>
      </c>
      <c r="AT330" s="0" t="n">
        <f aca="false">AS330-AR330</f>
        <v>613891.476946978</v>
      </c>
      <c r="AU330" s="0" t="n">
        <f aca="true">RAND()</f>
        <v>0.670946266314302</v>
      </c>
      <c r="AV330" s="0" t="n">
        <f aca="true">RAND()</f>
        <v>0.0038996786262391</v>
      </c>
      <c r="AW330" s="0" t="n">
        <f aca="true">RAND()</f>
        <v>0.082879004522686</v>
      </c>
      <c r="AX330" s="0" t="n">
        <f aca="true">RAND()</f>
        <v>0.541622639424566</v>
      </c>
      <c r="AY330" s="0" t="n">
        <f aca="true">RAND()</f>
        <v>0.835902559933897</v>
      </c>
      <c r="AZ330" s="0" t="n">
        <f aca="true">RAND()</f>
        <v>0.507804638481064</v>
      </c>
    </row>
    <row r="331" customFormat="false" ht="15" hidden="false" customHeight="false" outlineLevel="0" collapsed="false">
      <c r="AK331" s="0" t="n">
        <v>318</v>
      </c>
      <c r="AL331" s="0" t="n">
        <f aca="false">IFERROR(IF(AU331&lt;($AM$6-$AL$6)/($AN$6-$AL$6),$AL$6+SQRT(AU331*($AN$6-$AL$6)*($AM$6-$AL$6)),$AN$6-SQRT((1-AU331)*($AN$6-$AL$6)*($AN$6-$AM$6))),$AM$6)</f>
        <v>4.41414369500544</v>
      </c>
      <c r="AM331" s="0" t="n">
        <f aca="false">IFERROR(IF(AV331&lt;($AM$7-$AL$7)/($AN$7-$AL$7),$AL$7+SQRT(AV331*($AN$7-$AL$7)*($AM$7-$AL$7)),$AN$7-SQRT((1-AV331)*($AN$7-$AL$7)*($AN$7-$AM$7))),$AM$7)</f>
        <v>0.979776404113943</v>
      </c>
      <c r="AN331" s="0" t="n">
        <f aca="false">IFERROR(IF(AW331&lt;($AM$8-$AL$8)/($AN$8-$AL$8),$AL$8+SQRT(AW331*($AN$8-$AL$8)*($AM$8-$AL$8)),$AN$8-SQRT((1-AW331)*($AN$8-$AL$8)*($AN$8-$AM$8))),$AM$8)</f>
        <v>1.08723635130776</v>
      </c>
      <c r="AO331" s="0" t="n">
        <f aca="false">IFERROR(IF(AX331&lt;($AM$9-$AL$9)/($AN$9-$AL$9),$AL$9+SQRT(AX331*($AN$9-$AL$9)*($AM$9-$AL$9)),$AN$9-SQRT((1-AX331)*($AN$9-$AL$9)*($AN$9-$AM$9))),$AM$9)</f>
        <v>1.50205274652186</v>
      </c>
      <c r="AP331" s="0" t="n">
        <f aca="false">IFERROR(IF(AY331&lt;($AM$10-$AL$10)/($AN$10-$AL$10),$AL$10+SQRT(AY331*($AN$10-$AL$10)*($AM$10-$AL$10)),$AN$10-SQRT((1-AY331)*($AN$10-$AL$10)*($AN$10-$AM$10))),$AM$10)</f>
        <v>0.741843746348593</v>
      </c>
      <c r="AQ331" s="0" t="n">
        <f aca="false">IFERROR(IF(AZ331&lt;($AM$11-$AL$11)/($AN$11-$AL$11),$AL$11+SQRT(AZ331*($AN$11-$AL$11)*($AM$11-$AL$11)),$AN$11-SQRT((1-AZ331)*($AN$11-$AL$11)*($AN$11-$AM$11))),$AM$11)</f>
        <v>0.830647612583198</v>
      </c>
      <c r="AR331" s="0" t="n">
        <f aca="false">SUMPRODUCT((B24:B31&lt;=$B$6)*(C24:C31*AM331+D24:D31*AO331*$B$8*AQ331)/(1+AL331/100)^B24:B31)+C32*AM331*AP331/(1+AL331/100)^$B$6</f>
        <v>8075737.12879419</v>
      </c>
      <c r="AS331" s="0" t="n">
        <f aca="false">SUMPRODUCT((K24:K26&lt;=$B$6)*(L24:L26*AN331+M24:M26*AO331*$B$8*AQ331)/(1+AL331/100)^K24:K26)+L27*AN331*AP331/(1+AL331/100)^$B$6</f>
        <v>9077183.07739924</v>
      </c>
      <c r="AT331" s="0" t="n">
        <f aca="false">AS331-AR331</f>
        <v>1001445.94860505</v>
      </c>
      <c r="AU331" s="0" t="n">
        <f aca="true">RAND()</f>
        <v>0.665667358495994</v>
      </c>
      <c r="AV331" s="0" t="n">
        <f aca="true">RAND()</f>
        <v>0.359106171957106</v>
      </c>
      <c r="AW331" s="0" t="n">
        <f aca="true">RAND()</f>
        <v>0.764515508127891</v>
      </c>
      <c r="AX331" s="0" t="n">
        <f aca="true">RAND()</f>
        <v>0.834699021835716</v>
      </c>
      <c r="AY331" s="0" t="n">
        <f aca="true">RAND()</f>
        <v>0.23395359059169</v>
      </c>
      <c r="AZ331" s="0" t="n">
        <f aca="true">RAND()</f>
        <v>0.882937832147876</v>
      </c>
    </row>
    <row r="332" customFormat="false" ht="15" hidden="false" customHeight="false" outlineLevel="0" collapsed="false">
      <c r="AK332" s="0" t="n">
        <v>319</v>
      </c>
      <c r="AL332" s="0" t="n">
        <f aca="false">IFERROR(IF(AU332&lt;($AM$6-$AL$6)/($AN$6-$AL$6),$AL$6+SQRT(AU332*($AN$6-$AL$6)*($AM$6-$AL$6)),$AN$6-SQRT((1-AU332)*($AN$6-$AL$6)*($AN$6-$AM$6))),$AM$6)</f>
        <v>3.50410643219278</v>
      </c>
      <c r="AM332" s="0" t="n">
        <f aca="false">IFERROR(IF(AV332&lt;($AM$7-$AL$7)/($AN$7-$AL$7),$AL$7+SQRT(AV332*($AN$7-$AL$7)*($AM$7-$AL$7)),$AN$7-SQRT((1-AV332)*($AN$7-$AL$7)*($AN$7-$AM$7))),$AM$7)</f>
        <v>0.873870661998552</v>
      </c>
      <c r="AN332" s="0" t="n">
        <f aca="false">IFERROR(IF(AW332&lt;($AM$8-$AL$8)/($AN$8-$AL$8),$AL$8+SQRT(AW332*($AN$8-$AL$8)*($AM$8-$AL$8)),$AN$8-SQRT((1-AW332)*($AN$8-$AL$8)*($AN$8-$AM$8))),$AM$8)</f>
        <v>0.996989632643089</v>
      </c>
      <c r="AO332" s="0" t="n">
        <f aca="false">IFERROR(IF(AX332&lt;($AM$9-$AL$9)/($AN$9-$AL$9),$AL$9+SQRT(AX332*($AN$9-$AL$9)*($AM$9-$AL$9)),$AN$9-SQRT((1-AX332)*($AN$9-$AL$9)*($AN$9-$AM$9))),$AM$9)</f>
        <v>1.19073111950276</v>
      </c>
      <c r="AP332" s="0" t="n">
        <f aca="false">IFERROR(IF(AY332&lt;($AM$10-$AL$10)/($AN$10-$AL$10),$AL$10+SQRT(AY332*($AN$10-$AL$10)*($AM$10-$AL$10)),$AN$10-SQRT((1-AY332)*($AN$10-$AL$10)*($AN$10-$AM$10))),$AM$10)</f>
        <v>0.666011402385289</v>
      </c>
      <c r="AQ332" s="0" t="n">
        <f aca="false">IFERROR(IF(AZ332&lt;($AM$11-$AL$11)/($AN$11-$AL$11),$AL$11+SQRT(AZ332*($AN$11-$AL$11)*($AM$11-$AL$11)),$AN$11-SQRT((1-AZ332)*($AN$11-$AL$11)*($AN$11-$AM$11))),$AM$11)</f>
        <v>0.520230930446025</v>
      </c>
      <c r="AR332" s="0" t="n">
        <f aca="false">SUMPRODUCT((B24:B31&lt;=$B$6)*(C24:C31*AM332+D24:D31*AO332*$B$8*AQ332)/(1+AL332/100)^B24:B31)+C32*AM332*AP332/(1+AL332/100)^$B$6</f>
        <v>7431873.02420794</v>
      </c>
      <c r="AS332" s="0" t="n">
        <f aca="false">SUMPRODUCT((K24:K26&lt;=$B$6)*(L24:L26*AN332+M24:M26*AO332*$B$8*AQ332)/(1+AL332/100)^K24:K26)+L27*AN332*AP332/(1+AL332/100)^$B$6</f>
        <v>8280029.65308201</v>
      </c>
      <c r="AT332" s="0" t="n">
        <f aca="false">AS332-AR332</f>
        <v>848156.62887407</v>
      </c>
      <c r="AU332" s="0" t="n">
        <f aca="true">RAND()</f>
        <v>0.388936408128206</v>
      </c>
      <c r="AV332" s="0" t="n">
        <f aca="true">RAND()</f>
        <v>0.0606319411567147</v>
      </c>
      <c r="AW332" s="0" t="n">
        <f aca="true">RAND()</f>
        <v>0.431165726320659</v>
      </c>
      <c r="AX332" s="0" t="n">
        <f aca="true">RAND()</f>
        <v>0.563389252705832</v>
      </c>
      <c r="AY332" s="0" t="n">
        <f aca="true">RAND()</f>
        <v>0.110239142887721</v>
      </c>
      <c r="AZ332" s="0" t="n">
        <f aca="true">RAND()</f>
        <v>0.197965970306619</v>
      </c>
    </row>
    <row r="333" customFormat="false" ht="15" hidden="false" customHeight="false" outlineLevel="0" collapsed="false">
      <c r="AK333" s="0" t="n">
        <v>320</v>
      </c>
      <c r="AL333" s="0" t="n">
        <f aca="false">IFERROR(IF(AU333&lt;($AM$6-$AL$6)/($AN$6-$AL$6),$AL$6+SQRT(AU333*($AN$6-$AL$6)*($AM$6-$AL$6)),$AN$6-SQRT((1-AU333)*($AN$6-$AL$6)*($AN$6-$AM$6))),$AM$6)</f>
        <v>3.65741428511465</v>
      </c>
      <c r="AM333" s="0" t="n">
        <f aca="false">IFERROR(IF(AV333&lt;($AM$7-$AL$7)/($AN$7-$AL$7),$AL$7+SQRT(AV333*($AN$7-$AL$7)*($AM$7-$AL$7)),$AN$7-SQRT((1-AV333)*($AN$7-$AL$7)*($AN$7-$AM$7))),$AM$7)</f>
        <v>0.899187223722411</v>
      </c>
      <c r="AN333" s="0" t="n">
        <f aca="false">IFERROR(IF(AW333&lt;($AM$8-$AL$8)/($AN$8-$AL$8),$AL$8+SQRT(AW333*($AN$8-$AL$8)*($AM$8-$AL$8)),$AN$8-SQRT((1-AW333)*($AN$8-$AL$8)*($AN$8-$AM$8))),$AM$8)</f>
        <v>1.02348716094823</v>
      </c>
      <c r="AO333" s="0" t="n">
        <f aca="false">IFERROR(IF(AX333&lt;($AM$9-$AL$9)/($AN$9-$AL$9),$AL$9+SQRT(AX333*($AN$9-$AL$9)*($AM$9-$AL$9)),$AN$9-SQRT((1-AX333)*($AN$9-$AL$9)*($AN$9-$AM$9))),$AM$9)</f>
        <v>0.783327780395582</v>
      </c>
      <c r="AP333" s="0" t="n">
        <f aca="false">IFERROR(IF(AY333&lt;($AM$10-$AL$10)/($AN$10-$AL$10),$AL$10+SQRT(AY333*($AN$10-$AL$10)*($AM$10-$AL$10)),$AN$10-SQRT((1-AY333)*($AN$10-$AL$10)*($AN$10-$AM$10))),$AM$10)</f>
        <v>0.727582732944914</v>
      </c>
      <c r="AQ333" s="0" t="n">
        <f aca="false">IFERROR(IF(AZ333&lt;($AM$11-$AL$11)/($AN$11-$AL$11),$AL$11+SQRT(AZ333*($AN$11-$AL$11)*($AM$11-$AL$11)),$AN$11-SQRT((1-AZ333)*($AN$11-$AL$11)*($AN$11-$AM$11))),$AM$11)</f>
        <v>0.579474601653782</v>
      </c>
      <c r="AR333" s="0" t="n">
        <f aca="false">SUMPRODUCT((B24:B31&lt;=$B$6)*(C24:C31*AM333+D24:D31*AO333*$B$8*AQ333)/(1+AL333/100)^B24:B31)+C32*AM333*AP333/(1+AL333/100)^$B$6</f>
        <v>7524534.07687241</v>
      </c>
      <c r="AS333" s="0" t="n">
        <f aca="false">SUMPRODUCT((K24:K26&lt;=$B$6)*(L24:L26*AN333+M24:M26*AO333*$B$8*AQ333)/(1+AL333/100)^K24:K26)+L27*AN333*AP333/(1+AL333/100)^$B$6</f>
        <v>8445247.20448325</v>
      </c>
      <c r="AT333" s="0" t="n">
        <f aca="false">AS333-AR333</f>
        <v>920713.127610837</v>
      </c>
      <c r="AU333" s="0" t="n">
        <f aca="true">RAND()</f>
        <v>0.44135603693222</v>
      </c>
      <c r="AV333" s="0" t="n">
        <f aca="true">RAND()</f>
        <v>0.109312281663996</v>
      </c>
      <c r="AW333" s="0" t="n">
        <f aca="true">RAND()</f>
        <v>0.543928299952949</v>
      </c>
      <c r="AX333" s="0" t="n">
        <f aca="true">RAND()</f>
        <v>0.107032841525183</v>
      </c>
      <c r="AY333" s="0" t="n">
        <f aca="true">RAND()</f>
        <v>0.207175601338705</v>
      </c>
      <c r="AZ333" s="0" t="n">
        <f aca="true">RAND()</f>
        <v>0.318800216202203</v>
      </c>
    </row>
    <row r="334" customFormat="false" ht="15" hidden="false" customHeight="false" outlineLevel="0" collapsed="false">
      <c r="AK334" s="0" t="n">
        <v>321</v>
      </c>
      <c r="AL334" s="0" t="n">
        <f aca="false">IFERROR(IF(AU334&lt;($AM$6-$AL$6)/($AN$6-$AL$6),$AL$6+SQRT(AU334*($AN$6-$AL$6)*($AM$6-$AL$6)),$AN$6-SQRT((1-AU334)*($AN$6-$AL$6)*($AN$6-$AM$6))),$AM$6)</f>
        <v>4.00867994684903</v>
      </c>
      <c r="AM334" s="0" t="n">
        <f aca="false">IFERROR(IF(AV334&lt;($AM$7-$AL$7)/($AN$7-$AL$7),$AL$7+SQRT(AV334*($AN$7-$AL$7)*($AM$7-$AL$7)),$AN$7-SQRT((1-AV334)*($AN$7-$AL$7)*($AN$7-$AM$7))),$AM$7)</f>
        <v>1.02038113585508</v>
      </c>
      <c r="AN334" s="0" t="n">
        <f aca="false">IFERROR(IF(AW334&lt;($AM$8-$AL$8)/($AN$8-$AL$8),$AL$8+SQRT(AW334*($AN$8-$AL$8)*($AM$8-$AL$8)),$AN$8-SQRT((1-AW334)*($AN$8-$AL$8)*($AN$8-$AM$8))),$AM$8)</f>
        <v>1.2447667480454</v>
      </c>
      <c r="AO334" s="0" t="n">
        <f aca="false">IFERROR(IF(AX334&lt;($AM$9-$AL$9)/($AN$9-$AL$9),$AL$9+SQRT(AX334*($AN$9-$AL$9)*($AM$9-$AL$9)),$AN$9-SQRT((1-AX334)*($AN$9-$AL$9)*($AN$9-$AM$9))),$AM$9)</f>
        <v>1.81098046536706</v>
      </c>
      <c r="AP334" s="0" t="n">
        <f aca="false">IFERROR(IF(AY334&lt;($AM$10-$AL$10)/($AN$10-$AL$10),$AL$10+SQRT(AY334*($AN$10-$AL$10)*($AM$10-$AL$10)),$AN$10-SQRT((1-AY334)*($AN$10-$AL$10)*($AN$10-$AM$10))),$AM$10)</f>
        <v>0.637043643949073</v>
      </c>
      <c r="AQ334" s="0" t="n">
        <f aca="false">IFERROR(IF(AZ334&lt;($AM$11-$AL$11)/($AN$11-$AL$11),$AL$11+SQRT(AZ334*($AN$11-$AL$11)*($AM$11-$AL$11)),$AN$11-SQRT((1-AZ334)*($AN$11-$AL$11)*($AN$11-$AM$11))),$AM$11)</f>
        <v>0.742289034900879</v>
      </c>
      <c r="AR334" s="0" t="n">
        <f aca="false">SUMPRODUCT((B24:B31&lt;=$B$6)*(C24:C31*AM334+D24:D31*AO334*$B$8*AQ334)/(1+AL334/100)^B24:B31)+C32*AM334*AP334/(1+AL334/100)^$B$6</f>
        <v>8613403.04554816</v>
      </c>
      <c r="AS334" s="0" t="n">
        <f aca="false">SUMPRODUCT((K24:K26&lt;=$B$6)*(L24:L26*AN334+M24:M26*AO334*$B$8*AQ334)/(1+AL334/100)^K24:K26)+L27*AN334*AP334/(1+AL334/100)^$B$6</f>
        <v>10446113.4351548</v>
      </c>
      <c r="AT334" s="0" t="n">
        <f aca="false">AS334-AR334</f>
        <v>1832710.38960663</v>
      </c>
      <c r="AU334" s="0" t="n">
        <f aca="true">RAND()</f>
        <v>0.552600216980843</v>
      </c>
      <c r="AV334" s="0" t="n">
        <f aca="true">RAND()</f>
        <v>0.531334908700405</v>
      </c>
      <c r="AW334" s="0" t="n">
        <f aca="true">RAND()</f>
        <v>0.999756560657598</v>
      </c>
      <c r="AX334" s="0" t="n">
        <f aca="true">RAND()</f>
        <v>0.976181077018098</v>
      </c>
      <c r="AY334" s="0" t="n">
        <f aca="true">RAND()</f>
        <v>0.0751238413873609</v>
      </c>
      <c r="AZ334" s="0" t="n">
        <f aca="true">RAND()</f>
        <v>0.72891860599053</v>
      </c>
    </row>
    <row r="335" customFormat="false" ht="15" hidden="false" customHeight="false" outlineLevel="0" collapsed="false">
      <c r="AK335" s="0" t="n">
        <v>322</v>
      </c>
      <c r="AL335" s="0" t="n">
        <f aca="false">IFERROR(IF(AU335&lt;($AM$6-$AL$6)/($AN$6-$AL$6),$AL$6+SQRT(AU335*($AN$6-$AL$6)*($AM$6-$AL$6)),$AN$6-SQRT((1-AU335)*($AN$6-$AL$6)*($AN$6-$AM$6))),$AM$6)</f>
        <v>4.37052431423541</v>
      </c>
      <c r="AM335" s="0" t="n">
        <f aca="false">IFERROR(IF(AV335&lt;($AM$7-$AL$7)/($AN$7-$AL$7),$AL$7+SQRT(AV335*($AN$7-$AL$7)*($AM$7-$AL$7)),$AN$7-SQRT((1-AV335)*($AN$7-$AL$7)*($AN$7-$AM$7))),$AM$7)</f>
        <v>1.14551386422094</v>
      </c>
      <c r="AN335" s="0" t="n">
        <f aca="false">IFERROR(IF(AW335&lt;($AM$8-$AL$8)/($AN$8-$AL$8),$AL$8+SQRT(AW335*($AN$8-$AL$8)*($AM$8-$AL$8)),$AN$8-SQRT((1-AW335)*($AN$8-$AL$8)*($AN$8-$AM$8))),$AM$8)</f>
        <v>1.04369362641057</v>
      </c>
      <c r="AO335" s="0" t="n">
        <f aca="false">IFERROR(IF(AX335&lt;($AM$9-$AL$9)/($AN$9-$AL$9),$AL$9+SQRT(AX335*($AN$9-$AL$9)*($AM$9-$AL$9)),$AN$9-SQRT((1-AX335)*($AN$9-$AL$9)*($AN$9-$AM$9))),$AM$9)</f>
        <v>1.63547661408147</v>
      </c>
      <c r="AP335" s="0" t="n">
        <f aca="false">IFERROR(IF(AY335&lt;($AM$10-$AL$10)/($AN$10-$AL$10),$AL$10+SQRT(AY335*($AN$10-$AL$10)*($AM$10-$AL$10)),$AN$10-SQRT((1-AY335)*($AN$10-$AL$10)*($AN$10-$AM$10))),$AM$10)</f>
        <v>0.597686974398777</v>
      </c>
      <c r="AQ335" s="0" t="n">
        <f aca="false">IFERROR(IF(AZ335&lt;($AM$11-$AL$11)/($AN$11-$AL$11),$AL$11+SQRT(AZ335*($AN$11-$AL$11)*($AM$11-$AL$11)),$AN$11-SQRT((1-AZ335)*($AN$11-$AL$11)*($AN$11-$AM$11))),$AM$11)</f>
        <v>0.608045329014807</v>
      </c>
      <c r="AR335" s="0" t="n">
        <f aca="false">SUMPRODUCT((B24:B31&lt;=$B$6)*(C24:C31*AM335+D24:D31*AO335*$B$8*AQ335)/(1+AL335/100)^B24:B31)+C32*AM335*AP335/(1+AL335/100)^$B$6</f>
        <v>9356793.35469466</v>
      </c>
      <c r="AS335" s="0" t="n">
        <f aca="false">SUMPRODUCT((K24:K26&lt;=$B$6)*(L24:L26*AN335+M24:M26*AO335*$B$8*AQ335)/(1+AL335/100)^K24:K26)+L27*AN335*AP335/(1+AL335/100)^$B$6</f>
        <v>8782038.84302332</v>
      </c>
      <c r="AT335" s="0" t="n">
        <f aca="false">AS335-AR335</f>
        <v>-574754.511671335</v>
      </c>
      <c r="AU335" s="0" t="n">
        <f aca="true">RAND()</f>
        <v>0.654292880898643</v>
      </c>
      <c r="AV335" s="0" t="n">
        <f aca="true">RAND()</f>
        <v>0.902956866044078</v>
      </c>
      <c r="AW335" s="0" t="n">
        <f aca="true">RAND()</f>
        <v>0.621668268590043</v>
      </c>
      <c r="AX335" s="0" t="n">
        <f aca="true">RAND()</f>
        <v>0.911415134078995</v>
      </c>
      <c r="AY335" s="0" t="n">
        <f aca="true">RAND()</f>
        <v>0.038170979868749</v>
      </c>
      <c r="AZ335" s="0" t="n">
        <f aca="true">RAND()</f>
        <v>0.387313978480983</v>
      </c>
    </row>
    <row r="336" customFormat="false" ht="15" hidden="false" customHeight="false" outlineLevel="0" collapsed="false">
      <c r="AK336" s="0" t="n">
        <v>323</v>
      </c>
      <c r="AL336" s="0" t="n">
        <f aca="false">IFERROR(IF(AU336&lt;($AM$6-$AL$6)/($AN$6-$AL$6),$AL$6+SQRT(AU336*($AN$6-$AL$6)*($AM$6-$AL$6)),$AN$6-SQRT((1-AU336)*($AN$6-$AL$6)*($AN$6-$AM$6))),$AM$6)</f>
        <v>5.34319759685396</v>
      </c>
      <c r="AM336" s="0" t="n">
        <f aca="false">IFERROR(IF(AV336&lt;($AM$7-$AL$7)/($AN$7-$AL$7),$AL$7+SQRT(AV336*($AN$7-$AL$7)*($AM$7-$AL$7)),$AN$7-SQRT((1-AV336)*($AN$7-$AL$7)*($AN$7-$AM$7))),$AM$7)</f>
        <v>1.04288879416173</v>
      </c>
      <c r="AN336" s="0" t="n">
        <f aca="false">IFERROR(IF(AW336&lt;($AM$8-$AL$8)/($AN$8-$AL$8),$AL$8+SQRT(AW336*($AN$8-$AL$8)*($AM$8-$AL$8)),$AN$8-SQRT((1-AW336)*($AN$8-$AL$8)*($AN$8-$AM$8))),$AM$8)</f>
        <v>1.00312104165243</v>
      </c>
      <c r="AO336" s="0" t="n">
        <f aca="false">IFERROR(IF(AX336&lt;($AM$9-$AL$9)/($AN$9-$AL$9),$AL$9+SQRT(AX336*($AN$9-$AL$9)*($AM$9-$AL$9)),$AN$9-SQRT((1-AX336)*($AN$9-$AL$9)*($AN$9-$AM$9))),$AM$9)</f>
        <v>1.35605997486237</v>
      </c>
      <c r="AP336" s="0" t="n">
        <f aca="false">IFERROR(IF(AY336&lt;($AM$10-$AL$10)/($AN$10-$AL$10),$AL$10+SQRT(AY336*($AN$10-$AL$10)*($AM$10-$AL$10)),$AN$10-SQRT((1-AY336)*($AN$10-$AL$10)*($AN$10-$AM$10))),$AM$10)</f>
        <v>0.559634691523993</v>
      </c>
      <c r="AQ336" s="0" t="n">
        <f aca="false">IFERROR(IF(AZ336&lt;($AM$11-$AL$11)/($AN$11-$AL$11),$AL$11+SQRT(AZ336*($AN$11-$AL$11)*($AM$11-$AL$11)),$AN$11-SQRT((1-AZ336)*($AN$11-$AL$11)*($AN$11-$AM$11))),$AM$11)</f>
        <v>0.618800803193007</v>
      </c>
      <c r="AR336" s="0" t="n">
        <f aca="false">SUMPRODUCT((B24:B31&lt;=$B$6)*(C24:C31*AM336+D24:D31*AO336*$B$8*AQ336)/(1+AL336/100)^B24:B31)+C32*AM336*AP336/(1+AL336/100)^$B$6</f>
        <v>8121079.89784335</v>
      </c>
      <c r="AS336" s="0" t="n">
        <f aca="false">SUMPRODUCT((K24:K26&lt;=$B$6)*(L24:L26*AN336+M24:M26*AO336*$B$8*AQ336)/(1+AL336/100)^K24:K26)+L27*AN336*AP336/(1+AL336/100)^$B$6</f>
        <v>8466225.19315252</v>
      </c>
      <c r="AT336" s="0" t="n">
        <f aca="false">AS336-AR336</f>
        <v>345145.295309168</v>
      </c>
      <c r="AU336" s="0" t="n">
        <f aca="true">RAND()</f>
        <v>0.862750289846475</v>
      </c>
      <c r="AV336" s="0" t="n">
        <f aca="true">RAND()</f>
        <v>0.618710652588617</v>
      </c>
      <c r="AW336" s="0" t="n">
        <f aca="true">RAND()</f>
        <v>0.458229154890836</v>
      </c>
      <c r="AX336" s="0" t="n">
        <f aca="true">RAND()</f>
        <v>0.723560829350501</v>
      </c>
      <c r="AY336" s="0" t="n">
        <f aca="true">RAND()</f>
        <v>0.0142251857326474</v>
      </c>
      <c r="AZ336" s="0" t="n">
        <f aca="true">RAND()</f>
        <v>0.414832457618393</v>
      </c>
    </row>
    <row r="337" customFormat="false" ht="15" hidden="false" customHeight="false" outlineLevel="0" collapsed="false">
      <c r="AK337" s="0" t="n">
        <v>324</v>
      </c>
      <c r="AL337" s="0" t="n">
        <f aca="false">IFERROR(IF(AU337&lt;($AM$6-$AL$6)/($AN$6-$AL$6),$AL$6+SQRT(AU337*($AN$6-$AL$6)*($AM$6-$AL$6)),$AN$6-SQRT((1-AU337)*($AN$6-$AL$6)*($AN$6-$AM$6))),$AM$6)</f>
        <v>3.20556427079784</v>
      </c>
      <c r="AM337" s="0" t="n">
        <f aca="false">IFERROR(IF(AV337&lt;($AM$7-$AL$7)/($AN$7-$AL$7),$AL$7+SQRT(AV337*($AN$7-$AL$7)*($AM$7-$AL$7)),$AN$7-SQRT((1-AV337)*($AN$7-$AL$7)*($AN$7-$AM$7))),$AM$7)</f>
        <v>0.99287574158249</v>
      </c>
      <c r="AN337" s="0" t="n">
        <f aca="false">IFERROR(IF(AW337&lt;($AM$8-$AL$8)/($AN$8-$AL$8),$AL$8+SQRT(AW337*($AN$8-$AL$8)*($AM$8-$AL$8)),$AN$8-SQRT((1-AW337)*($AN$8-$AL$8)*($AN$8-$AM$8))),$AM$8)</f>
        <v>0.953243507175851</v>
      </c>
      <c r="AO337" s="0" t="n">
        <f aca="false">IFERROR(IF(AX337&lt;($AM$9-$AL$9)/($AN$9-$AL$9),$AL$9+SQRT(AX337*($AN$9-$AL$9)*($AM$9-$AL$9)),$AN$9-SQRT((1-AX337)*($AN$9-$AL$9)*($AN$9-$AM$9))),$AM$9)</f>
        <v>0.910914025498999</v>
      </c>
      <c r="AP337" s="0" t="n">
        <f aca="false">IFERROR(IF(AY337&lt;($AM$10-$AL$10)/($AN$10-$AL$10),$AL$10+SQRT(AY337*($AN$10-$AL$10)*($AM$10-$AL$10)),$AN$10-SQRT((1-AY337)*($AN$10-$AL$10)*($AN$10-$AM$10))),$AM$10)</f>
        <v>0.972524806561001</v>
      </c>
      <c r="AQ337" s="0" t="n">
        <f aca="false">IFERROR(IF(AZ337&lt;($AM$11-$AL$11)/($AN$11-$AL$11),$AL$11+SQRT(AZ337*($AN$11-$AL$11)*($AM$11-$AL$11)),$AN$11-SQRT((1-AZ337)*($AN$11-$AL$11)*($AN$11-$AM$11))),$AM$11)</f>
        <v>0.828706588664405</v>
      </c>
      <c r="AR337" s="0" t="n">
        <f aca="false">SUMPRODUCT((B24:B31&lt;=$B$6)*(C24:C31*AM337+D24:D31*AO337*$B$8*AQ337)/(1+AL337/100)^B24:B31)+C32*AM337*AP337/(1+AL337/100)^$B$6</f>
        <v>8571420.99104189</v>
      </c>
      <c r="AS337" s="0" t="n">
        <f aca="false">SUMPRODUCT((K24:K26&lt;=$B$6)*(L24:L26*AN337+M24:M26*AO337*$B$8*AQ337)/(1+AL337/100)^K24:K26)+L27*AN337*AP337/(1+AL337/100)^$B$6</f>
        <v>7679498.81334223</v>
      </c>
      <c r="AT337" s="0" t="n">
        <f aca="false">AS337-AR337</f>
        <v>-891922.177699661</v>
      </c>
      <c r="AU337" s="0" t="n">
        <f aca="true">RAND()</f>
        <v>0.280112874847703</v>
      </c>
      <c r="AV337" s="0" t="n">
        <f aca="true">RAND()</f>
        <v>0.413345018788837</v>
      </c>
      <c r="AW337" s="0" t="n">
        <f aca="true">RAND()</f>
        <v>0.260928583239501</v>
      </c>
      <c r="AX337" s="0" t="n">
        <f aca="true">RAND()</f>
        <v>0.225133781802389</v>
      </c>
      <c r="AY337" s="0" t="n">
        <f aca="true">RAND()</f>
        <v>0.893118771262045</v>
      </c>
      <c r="AZ337" s="0" t="n">
        <f aca="true">RAND()</f>
        <v>0.880239049930672</v>
      </c>
    </row>
    <row r="338" customFormat="false" ht="15" hidden="false" customHeight="false" outlineLevel="0" collapsed="false">
      <c r="AK338" s="0" t="n">
        <v>325</v>
      </c>
      <c r="AL338" s="0" t="n">
        <f aca="false">IFERROR(IF(AU338&lt;($AM$6-$AL$6)/($AN$6-$AL$6),$AL$6+SQRT(AU338*($AN$6-$AL$6)*($AM$6-$AL$6)),$AN$6-SQRT((1-AU338)*($AN$6-$AL$6)*($AN$6-$AM$6))),$AM$6)</f>
        <v>3.35343664926651</v>
      </c>
      <c r="AM338" s="0" t="n">
        <f aca="false">IFERROR(IF(AV338&lt;($AM$7-$AL$7)/($AN$7-$AL$7),$AL$7+SQRT(AV338*($AN$7-$AL$7)*($AM$7-$AL$7)),$AN$7-SQRT((1-AV338)*($AN$7-$AL$7)*($AN$7-$AM$7))),$AM$7)</f>
        <v>1.14754348817258</v>
      </c>
      <c r="AN338" s="0" t="n">
        <f aca="false">IFERROR(IF(AW338&lt;($AM$8-$AL$8)/($AN$8-$AL$8),$AL$8+SQRT(AW338*($AN$8-$AL$8)*($AM$8-$AL$8)),$AN$8-SQRT((1-AW338)*($AN$8-$AL$8)*($AN$8-$AM$8))),$AM$8)</f>
        <v>1.02173520623971</v>
      </c>
      <c r="AO338" s="0" t="n">
        <f aca="false">IFERROR(IF(AX338&lt;($AM$9-$AL$9)/($AN$9-$AL$9),$AL$9+SQRT(AX338*($AN$9-$AL$9)*($AM$9-$AL$9)),$AN$9-SQRT((1-AX338)*($AN$9-$AL$9)*($AN$9-$AM$9))),$AM$9)</f>
        <v>0.822901091945809</v>
      </c>
      <c r="AP338" s="0" t="n">
        <f aca="false">IFERROR(IF(AY338&lt;($AM$10-$AL$10)/($AN$10-$AL$10),$AL$10+SQRT(AY338*($AN$10-$AL$10)*($AM$10-$AL$10)),$AN$10-SQRT((1-AY338)*($AN$10-$AL$10)*($AN$10-$AM$10))),$AM$10)</f>
        <v>0.895441095093283</v>
      </c>
      <c r="AQ338" s="0" t="n">
        <f aca="false">IFERROR(IF(AZ338&lt;($AM$11-$AL$11)/($AN$11-$AL$11),$AL$11+SQRT(AZ338*($AN$11-$AL$11)*($AM$11-$AL$11)),$AN$11-SQRT((1-AZ338)*($AN$11-$AL$11)*($AN$11-$AM$11))),$AM$11)</f>
        <v>0.571077872669933</v>
      </c>
      <c r="AR338" s="0" t="n">
        <f aca="false">SUMPRODUCT((B24:B31&lt;=$B$6)*(C24:C31*AM338+D24:D31*AO338*$B$8*AQ338)/(1+AL338/100)^B24:B31)+C32*AM338*AP338/(1+AL338/100)^$B$6</f>
        <v>9712988.39444463</v>
      </c>
      <c r="AS338" s="0" t="n">
        <f aca="false">SUMPRODUCT((K24:K26&lt;=$B$6)*(L24:L26*AN338+M24:M26*AO338*$B$8*AQ338)/(1+AL338/100)^K24:K26)+L27*AN338*AP338/(1+AL338/100)^$B$6</f>
        <v>8275624.33351147</v>
      </c>
      <c r="AT338" s="0" t="n">
        <f aca="false">AS338-AR338</f>
        <v>-1437364.06093316</v>
      </c>
      <c r="AU338" s="0" t="n">
        <f aca="true">RAND()</f>
        <v>0.335128786454367</v>
      </c>
      <c r="AV338" s="0" t="n">
        <f aca="true">RAND()</f>
        <v>0.906690339414744</v>
      </c>
      <c r="AW338" s="0" t="n">
        <f aca="true">RAND()</f>
        <v>0.536846079373974</v>
      </c>
      <c r="AX338" s="0" t="n">
        <f aca="true">RAND()</f>
        <v>0.139020153573061</v>
      </c>
      <c r="AY338" s="0" t="n">
        <f aca="true">RAND()</f>
        <v>0.625494638754298</v>
      </c>
      <c r="AZ338" s="0" t="n">
        <f aca="true">RAND()</f>
        <v>0.299931481841863</v>
      </c>
    </row>
    <row r="339" customFormat="false" ht="15" hidden="false" customHeight="false" outlineLevel="0" collapsed="false">
      <c r="AK339" s="0" t="n">
        <v>326</v>
      </c>
      <c r="AL339" s="0" t="n">
        <f aca="false">IFERROR(IF(AU339&lt;($AM$6-$AL$6)/($AN$6-$AL$6),$AL$6+SQRT(AU339*($AN$6-$AL$6)*($AM$6-$AL$6)),$AN$6-SQRT((1-AU339)*($AN$6-$AL$6)*($AN$6-$AM$6))),$AM$6)</f>
        <v>2.40015127207954</v>
      </c>
      <c r="AM339" s="0" t="n">
        <f aca="false">IFERROR(IF(AV339&lt;($AM$7-$AL$7)/($AN$7-$AL$7),$AL$7+SQRT(AV339*($AN$7-$AL$7)*($AM$7-$AL$7)),$AN$7-SQRT((1-AV339)*($AN$7-$AL$7)*($AN$7-$AM$7))),$AM$7)</f>
        <v>1.07743043500586</v>
      </c>
      <c r="AN339" s="0" t="n">
        <f aca="false">IFERROR(IF(AW339&lt;($AM$8-$AL$8)/($AN$8-$AL$8),$AL$8+SQRT(AW339*($AN$8-$AL$8)*($AM$8-$AL$8)),$AN$8-SQRT((1-AW339)*($AN$8-$AL$8)*($AN$8-$AM$8))),$AM$8)</f>
        <v>1.01232251373434</v>
      </c>
      <c r="AO339" s="0" t="n">
        <f aca="false">IFERROR(IF(AX339&lt;($AM$9-$AL$9)/($AN$9-$AL$9),$AL$9+SQRT(AX339*($AN$9-$AL$9)*($AM$9-$AL$9)),$AN$9-SQRT((1-AX339)*($AN$9-$AL$9)*($AN$9-$AM$9))),$AM$9)</f>
        <v>0.947664454951262</v>
      </c>
      <c r="AP339" s="0" t="n">
        <f aca="false">IFERROR(IF(AY339&lt;($AM$10-$AL$10)/($AN$10-$AL$10),$AL$10+SQRT(AY339*($AN$10-$AL$10)*($AM$10-$AL$10)),$AN$10-SQRT((1-AY339)*($AN$10-$AL$10)*($AN$10-$AM$10))),$AM$10)</f>
        <v>0.877591400731847</v>
      </c>
      <c r="AQ339" s="0" t="n">
        <f aca="false">IFERROR(IF(AZ339&lt;($AM$11-$AL$11)/($AN$11-$AL$11),$AL$11+SQRT(AZ339*($AN$11-$AL$11)*($AM$11-$AL$11)),$AN$11-SQRT((1-AZ339)*($AN$11-$AL$11)*($AN$11-$AM$11))),$AM$11)</f>
        <v>0.691965398767554</v>
      </c>
      <c r="AR339" s="0" t="n">
        <f aca="false">SUMPRODUCT((B24:B31&lt;=$B$6)*(C24:C31*AM339+D24:D31*AO339*$B$8*AQ339)/(1+AL339/100)^B24:B31)+C32*AM339*AP339/(1+AL339/100)^$B$6</f>
        <v>9727367.09647318</v>
      </c>
      <c r="AS339" s="0" t="n">
        <f aca="false">SUMPRODUCT((K24:K26&lt;=$B$6)*(L24:L26*AN339+M24:M26*AO339*$B$8*AQ339)/(1+AL339/100)^K24:K26)+L27*AN339*AP339/(1+AL339/100)^$B$6</f>
        <v>8111540.51261024</v>
      </c>
      <c r="AT339" s="0" t="n">
        <f aca="false">AS339-AR339</f>
        <v>-1615826.58386294</v>
      </c>
      <c r="AU339" s="0" t="n">
        <f aca="true">RAND()</f>
        <v>0.0320242081093748</v>
      </c>
      <c r="AV339" s="0" t="n">
        <f aca="true">RAND()</f>
        <v>0.735286624335393</v>
      </c>
      <c r="AW339" s="0" t="n">
        <f aca="true">RAND()</f>
        <v>0.497861444643877</v>
      </c>
      <c r="AX339" s="0" t="n">
        <f aca="true">RAND()</f>
        <v>0.267204618969081</v>
      </c>
      <c r="AY339" s="0" t="n">
        <f aca="true">RAND()</f>
        <v>0.570301063626552</v>
      </c>
      <c r="AZ339" s="0" t="n">
        <f aca="true">RAND()</f>
        <v>0.612712997728849</v>
      </c>
    </row>
    <row r="340" customFormat="false" ht="15" hidden="false" customHeight="false" outlineLevel="0" collapsed="false">
      <c r="AK340" s="0" t="n">
        <v>327</v>
      </c>
      <c r="AL340" s="0" t="n">
        <f aca="false">IFERROR(IF(AU340&lt;($AM$6-$AL$6)/($AN$6-$AL$6),$AL$6+SQRT(AU340*($AN$6-$AL$6)*($AM$6-$AL$6)),$AN$6-SQRT((1-AU340)*($AN$6-$AL$6)*($AN$6-$AM$6))),$AM$6)</f>
        <v>3.08836790380459</v>
      </c>
      <c r="AM340" s="0" t="n">
        <f aca="false">IFERROR(IF(AV340&lt;($AM$7-$AL$7)/($AN$7-$AL$7),$AL$7+SQRT(AV340*($AN$7-$AL$7)*($AM$7-$AL$7)),$AN$7-SQRT((1-AV340)*($AN$7-$AL$7)*($AN$7-$AM$7))),$AM$7)</f>
        <v>1.00819358461277</v>
      </c>
      <c r="AN340" s="0" t="n">
        <f aca="false">IFERROR(IF(AW340&lt;($AM$8-$AL$8)/($AN$8-$AL$8),$AL$8+SQRT(AW340*($AN$8-$AL$8)*($AM$8-$AL$8)),$AN$8-SQRT((1-AW340)*($AN$8-$AL$8)*($AN$8-$AM$8))),$AM$8)</f>
        <v>1.03476493059583</v>
      </c>
      <c r="AO340" s="0" t="n">
        <f aca="false">IFERROR(IF(AX340&lt;($AM$9-$AL$9)/($AN$9-$AL$9),$AL$9+SQRT(AX340*($AN$9-$AL$9)*($AM$9-$AL$9)),$AN$9-SQRT((1-AX340)*($AN$9-$AL$9)*($AN$9-$AM$9))),$AM$9)</f>
        <v>1.39680916125679</v>
      </c>
      <c r="AP340" s="0" t="n">
        <f aca="false">IFERROR(IF(AY340&lt;($AM$10-$AL$10)/($AN$10-$AL$10),$AL$10+SQRT(AY340*($AN$10-$AL$10)*($AM$10-$AL$10)),$AN$10-SQRT((1-AY340)*($AN$10-$AL$10)*($AN$10-$AM$10))),$AM$10)</f>
        <v>0.639301460012271</v>
      </c>
      <c r="AQ340" s="0" t="n">
        <f aca="false">IFERROR(IF(AZ340&lt;($AM$11-$AL$11)/($AN$11-$AL$11),$AL$11+SQRT(AZ340*($AN$11-$AL$11)*($AM$11-$AL$11)),$AN$11-SQRT((1-AZ340)*($AN$11-$AL$11)*($AN$11-$AM$11))),$AM$11)</f>
        <v>0.428715269180351</v>
      </c>
      <c r="AR340" s="0" t="n">
        <f aca="false">SUMPRODUCT((B24:B31&lt;=$B$6)*(C24:C31*AM340+D24:D31*AO340*$B$8*AQ340)/(1+AL340/100)^B24:B31)+C32*AM340*AP340/(1+AL340/100)^$B$6</f>
        <v>8750243.64945976</v>
      </c>
      <c r="AS340" s="0" t="n">
        <f aca="false">SUMPRODUCT((K24:K26&lt;=$B$6)*(L24:L26*AN340+M24:M26*AO340*$B$8*AQ340)/(1+AL340/100)^K24:K26)+L27*AN340*AP340/(1+AL340/100)^$B$6</f>
        <v>8585789.15807043</v>
      </c>
      <c r="AT340" s="0" t="n">
        <f aca="false">AS340-AR340</f>
        <v>-164454.491389334</v>
      </c>
      <c r="AU340" s="0" t="n">
        <f aca="true">RAND()</f>
        <v>0.234956717200696</v>
      </c>
      <c r="AV340" s="0" t="n">
        <f aca="true">RAND()</f>
        <v>0.480263622022911</v>
      </c>
      <c r="AW340" s="0" t="n">
        <f aca="true">RAND()</f>
        <v>0.588212132431855</v>
      </c>
      <c r="AX340" s="0" t="n">
        <f aca="true">RAND()</f>
        <v>0.757440541370844</v>
      </c>
      <c r="AY340" s="0" t="n">
        <f aca="true">RAND()</f>
        <v>0.0776195870462009</v>
      </c>
      <c r="AZ340" s="0" t="n">
        <f aca="true">RAND()</f>
        <v>0.0676229408986535</v>
      </c>
    </row>
    <row r="341" customFormat="false" ht="15" hidden="false" customHeight="false" outlineLevel="0" collapsed="false">
      <c r="AK341" s="0" t="n">
        <v>328</v>
      </c>
      <c r="AL341" s="0" t="n">
        <f aca="false">IFERROR(IF(AU341&lt;($AM$6-$AL$6)/($AN$6-$AL$6),$AL$6+SQRT(AU341*($AN$6-$AL$6)*($AM$6-$AL$6)),$AN$6-SQRT((1-AU341)*($AN$6-$AL$6)*($AN$6-$AM$6))),$AM$6)</f>
        <v>5.94271715639916</v>
      </c>
      <c r="AM341" s="0" t="n">
        <f aca="false">IFERROR(IF(AV341&lt;($AM$7-$AL$7)/($AN$7-$AL$7),$AL$7+SQRT(AV341*($AN$7-$AL$7)*($AM$7-$AL$7)),$AN$7-SQRT((1-AV341)*($AN$7-$AL$7)*($AN$7-$AM$7))),$AM$7)</f>
        <v>0.865539971227013</v>
      </c>
      <c r="AN341" s="0" t="n">
        <f aca="false">IFERROR(IF(AW341&lt;($AM$8-$AL$8)/($AN$8-$AL$8),$AL$8+SQRT(AW341*($AN$8-$AL$8)*($AM$8-$AL$8)),$AN$8-SQRT((1-AW341)*($AN$8-$AL$8)*($AN$8-$AM$8))),$AM$8)</f>
        <v>0.94358061873313</v>
      </c>
      <c r="AO341" s="0" t="n">
        <f aca="false">IFERROR(IF(AX341&lt;($AM$9-$AL$9)/($AN$9-$AL$9),$AL$9+SQRT(AX341*($AN$9-$AL$9)*($AM$9-$AL$9)),$AN$9-SQRT((1-AX341)*($AN$9-$AL$9)*($AN$9-$AM$9))),$AM$9)</f>
        <v>1.43449258163305</v>
      </c>
      <c r="AP341" s="0" t="n">
        <f aca="false">IFERROR(IF(AY341&lt;($AM$10-$AL$10)/($AN$10-$AL$10),$AL$10+SQRT(AY341*($AN$10-$AL$10)*($AM$10-$AL$10)),$AN$10-SQRT((1-AY341)*($AN$10-$AL$10)*($AN$10-$AM$10))),$AM$10)</f>
        <v>0.956982958961535</v>
      </c>
      <c r="AQ341" s="0" t="n">
        <f aca="false">IFERROR(IF(AZ341&lt;($AM$11-$AL$11)/($AN$11-$AL$11),$AL$11+SQRT(AZ341*($AN$11-$AL$11)*($AM$11-$AL$11)),$AN$11-SQRT((1-AZ341)*($AN$11-$AL$11)*($AN$11-$AM$11))),$AM$11)</f>
        <v>0.494385288587591</v>
      </c>
      <c r="AR341" s="0" t="n">
        <f aca="false">SUMPRODUCT((B24:B31&lt;=$B$6)*(C24:C31*AM341+D24:D31*AO341*$B$8*AQ341)/(1+AL341/100)^B24:B31)+C32*AM341*AP341/(1+AL341/100)^$B$6</f>
        <v>6555171.33387748</v>
      </c>
      <c r="AS341" s="0" t="n">
        <f aca="false">SUMPRODUCT((K24:K26&lt;=$B$6)*(L24:L26*AN341+M24:M26*AO341*$B$8*AQ341)/(1+AL341/100)^K24:K26)+L27*AN341*AP341/(1+AL341/100)^$B$6</f>
        <v>7824019.74248068</v>
      </c>
      <c r="AT341" s="0" t="n">
        <f aca="false">AS341-AR341</f>
        <v>1268848.4086032</v>
      </c>
      <c r="AU341" s="0" t="n">
        <f aca="true">RAND()</f>
        <v>0.944107649431366</v>
      </c>
      <c r="AV341" s="0" t="n">
        <f aca="true">RAND()</f>
        <v>0.0477276425381964</v>
      </c>
      <c r="AW341" s="0" t="n">
        <f aca="true">RAND()</f>
        <v>0.229059934175428</v>
      </c>
      <c r="AX341" s="0" t="n">
        <f aca="true">RAND()</f>
        <v>0.786800906514631</v>
      </c>
      <c r="AY341" s="0" t="n">
        <f aca="true">RAND()</f>
        <v>0.835333699124958</v>
      </c>
      <c r="AZ341" s="0" t="n">
        <f aca="true">RAND()</f>
        <v>0.154227103752167</v>
      </c>
    </row>
    <row r="342" customFormat="false" ht="15" hidden="false" customHeight="false" outlineLevel="0" collapsed="false">
      <c r="AK342" s="0" t="n">
        <v>329</v>
      </c>
      <c r="AL342" s="0" t="n">
        <f aca="false">IFERROR(IF(AU342&lt;($AM$6-$AL$6)/($AN$6-$AL$6),$AL$6+SQRT(AU342*($AN$6-$AL$6)*($AM$6-$AL$6)),$AN$6-SQRT((1-AU342)*($AN$6-$AL$6)*($AN$6-$AM$6))),$AM$6)</f>
        <v>4.42099661576133</v>
      </c>
      <c r="AM342" s="0" t="n">
        <f aca="false">IFERROR(IF(AV342&lt;($AM$7-$AL$7)/($AN$7-$AL$7),$AL$7+SQRT(AV342*($AN$7-$AL$7)*($AM$7-$AL$7)),$AN$7-SQRT((1-AV342)*($AN$7-$AL$7)*($AN$7-$AM$7))),$AM$7)</f>
        <v>0.974485837180554</v>
      </c>
      <c r="AN342" s="0" t="n">
        <f aca="false">IFERROR(IF(AW342&lt;($AM$8-$AL$8)/($AN$8-$AL$8),$AL$8+SQRT(AW342*($AN$8-$AL$8)*($AM$8-$AL$8)),$AN$8-SQRT((1-AW342)*($AN$8-$AL$8)*($AN$8-$AM$8))),$AM$8)</f>
        <v>0.935605865262603</v>
      </c>
      <c r="AO342" s="0" t="n">
        <f aca="false">IFERROR(IF(AX342&lt;($AM$9-$AL$9)/($AN$9-$AL$9),$AL$9+SQRT(AX342*($AN$9-$AL$9)*($AM$9-$AL$9)),$AN$9-SQRT((1-AX342)*($AN$9-$AL$9)*($AN$9-$AM$9))),$AM$9)</f>
        <v>1.50329859505083</v>
      </c>
      <c r="AP342" s="0" t="n">
        <f aca="false">IFERROR(IF(AY342&lt;($AM$10-$AL$10)/($AN$10-$AL$10),$AL$10+SQRT(AY342*($AN$10-$AL$10)*($AM$10-$AL$10)),$AN$10-SQRT((1-AY342)*($AN$10-$AL$10)*($AN$10-$AM$10))),$AM$10)</f>
        <v>0.905835590830237</v>
      </c>
      <c r="AQ342" s="0" t="n">
        <f aca="false">IFERROR(IF(AZ342&lt;($AM$11-$AL$11)/($AN$11-$AL$11),$AL$11+SQRT(AZ342*($AN$11-$AL$11)*($AM$11-$AL$11)),$AN$11-SQRT((1-AZ342)*($AN$11-$AL$11)*($AN$11-$AM$11))),$AM$11)</f>
        <v>0.84494654550773</v>
      </c>
      <c r="AR342" s="0" t="n">
        <f aca="false">SUMPRODUCT((B24:B31&lt;=$B$6)*(C24:C31*AM342+D24:D31*AO342*$B$8*AQ342)/(1+AL342/100)^B24:B31)+C32*AM342*AP342/(1+AL342/100)^$B$6</f>
        <v>8024222.06950337</v>
      </c>
      <c r="AS342" s="0" t="n">
        <f aca="false">SUMPRODUCT((K24:K26&lt;=$B$6)*(L24:L26*AN342+M24:M26*AO342*$B$8*AQ342)/(1+AL342/100)^K24:K26)+L27*AN342*AP342/(1+AL342/100)^$B$6</f>
        <v>7739997.95261364</v>
      </c>
      <c r="AT342" s="0" t="n">
        <f aca="false">AS342-AR342</f>
        <v>-284224.116889723</v>
      </c>
      <c r="AU342" s="0" t="n">
        <f aca="true">RAND()</f>
        <v>0.667437077204276</v>
      </c>
      <c r="AV342" s="0" t="n">
        <f aca="true">RAND()</f>
        <v>0.33828119307332</v>
      </c>
      <c r="AW342" s="0" t="n">
        <f aca="true">RAND()</f>
        <v>0.204321674373547</v>
      </c>
      <c r="AX342" s="0" t="n">
        <f aca="true">RAND()</f>
        <v>0.835525142881012</v>
      </c>
      <c r="AY342" s="0" t="n">
        <f aca="true">RAND()</f>
        <v>0.658810107138111</v>
      </c>
      <c r="AZ342" s="0" t="n">
        <f aca="true">RAND()</f>
        <v>0.901871127551076</v>
      </c>
    </row>
    <row r="343" customFormat="false" ht="15" hidden="false" customHeight="false" outlineLevel="0" collapsed="false">
      <c r="AK343" s="0" t="n">
        <v>330</v>
      </c>
      <c r="AL343" s="0" t="n">
        <f aca="false">IFERROR(IF(AU343&lt;($AM$6-$AL$6)/($AN$6-$AL$6),$AL$6+SQRT(AU343*($AN$6-$AL$6)*($AM$6-$AL$6)),$AN$6-SQRT((1-AU343)*($AN$6-$AL$6)*($AN$6-$AM$6))),$AM$6)</f>
        <v>3.74403350754455</v>
      </c>
      <c r="AM343" s="0" t="n">
        <f aca="false">IFERROR(IF(AV343&lt;($AM$7-$AL$7)/($AN$7-$AL$7),$AL$7+SQRT(AV343*($AN$7-$AL$7)*($AM$7-$AL$7)),$AN$7-SQRT((1-AV343)*($AN$7-$AL$7)*($AN$7-$AM$7))),$AM$7)</f>
        <v>0.936289684961388</v>
      </c>
      <c r="AN343" s="0" t="n">
        <f aca="false">IFERROR(IF(AW343&lt;($AM$8-$AL$8)/($AN$8-$AL$8),$AL$8+SQRT(AW343*($AN$8-$AL$8)*($AM$8-$AL$8)),$AN$8-SQRT((1-AW343)*($AN$8-$AL$8)*($AN$8-$AM$8))),$AM$8)</f>
        <v>0.973418192314464</v>
      </c>
      <c r="AO343" s="0" t="n">
        <f aca="false">IFERROR(IF(AX343&lt;($AM$9-$AL$9)/($AN$9-$AL$9),$AL$9+SQRT(AX343*($AN$9-$AL$9)*($AM$9-$AL$9)),$AN$9-SQRT((1-AX343)*($AN$9-$AL$9)*($AN$9-$AM$9))),$AM$9)</f>
        <v>1.36525711562746</v>
      </c>
      <c r="AP343" s="0" t="n">
        <f aca="false">IFERROR(IF(AY343&lt;($AM$10-$AL$10)/($AN$10-$AL$10),$AL$10+SQRT(AY343*($AN$10-$AL$10)*($AM$10-$AL$10)),$AN$10-SQRT((1-AY343)*($AN$10-$AL$10)*($AN$10-$AM$10))),$AM$10)</f>
        <v>0.695262868329982</v>
      </c>
      <c r="AQ343" s="0" t="n">
        <f aca="false">IFERROR(IF(AZ343&lt;($AM$11-$AL$11)/($AN$11-$AL$11),$AL$11+SQRT(AZ343*($AN$11-$AL$11)*($AM$11-$AL$11)),$AN$11-SQRT((1-AZ343)*($AN$11-$AL$11)*($AN$11-$AM$11))),$AM$11)</f>
        <v>0.637510833121032</v>
      </c>
      <c r="AR343" s="0" t="n">
        <f aca="false">SUMPRODUCT((B24:B31&lt;=$B$6)*(C24:C31*AM343+D24:D31*AO343*$B$8*AQ343)/(1+AL343/100)^B24:B31)+C32*AM343*AP343/(1+AL343/100)^$B$6</f>
        <v>7913043.51854858</v>
      </c>
      <c r="AS343" s="0" t="n">
        <f aca="false">SUMPRODUCT((K24:K26&lt;=$B$6)*(L24:L26*AN343+M24:M26*AO343*$B$8*AQ343)/(1+AL343/100)^K24:K26)+L27*AN343*AP343/(1+AL343/100)^$B$6</f>
        <v>8103093.40692143</v>
      </c>
      <c r="AT343" s="0" t="n">
        <f aca="false">AS343-AR343</f>
        <v>190049.888372846</v>
      </c>
      <c r="AU343" s="0" t="n">
        <f aca="true">RAND()</f>
        <v>0.469934110000368</v>
      </c>
      <c r="AV343" s="0" t="n">
        <f aca="true">RAND()</f>
        <v>0.20638753585416</v>
      </c>
      <c r="AW343" s="0" t="n">
        <f aca="true">RAND()</f>
        <v>0.334154104729069</v>
      </c>
      <c r="AX343" s="0" t="n">
        <f aca="true">RAND()</f>
        <v>0.731400980492282</v>
      </c>
      <c r="AY343" s="0" t="n">
        <f aca="true">RAND()</f>
        <v>0.152510350993807</v>
      </c>
      <c r="AZ343" s="0" t="n">
        <f aca="true">RAND()</f>
        <v>0.464953316220626</v>
      </c>
    </row>
    <row r="344" customFormat="false" ht="15" hidden="false" customHeight="false" outlineLevel="0" collapsed="false">
      <c r="AK344" s="0" t="n">
        <v>331</v>
      </c>
      <c r="AL344" s="0" t="n">
        <f aca="false">IFERROR(IF(AU344&lt;($AM$6-$AL$6)/($AN$6-$AL$6),$AL$6+SQRT(AU344*($AN$6-$AL$6)*($AM$6-$AL$6)),$AN$6-SQRT((1-AU344)*($AN$6-$AL$6)*($AN$6-$AM$6))),$AM$6)</f>
        <v>4.74941977632026</v>
      </c>
      <c r="AM344" s="0" t="n">
        <f aca="false">IFERROR(IF(AV344&lt;($AM$7-$AL$7)/($AN$7-$AL$7),$AL$7+SQRT(AV344*($AN$7-$AL$7)*($AM$7-$AL$7)),$AN$7-SQRT((1-AV344)*($AN$7-$AL$7)*($AN$7-$AM$7))),$AM$7)</f>
        <v>0.986858378187458</v>
      </c>
      <c r="AN344" s="0" t="n">
        <f aca="false">IFERROR(IF(AW344&lt;($AM$8-$AL$8)/($AN$8-$AL$8),$AL$8+SQRT(AW344*($AN$8-$AL$8)*($AM$8-$AL$8)),$AN$8-SQRT((1-AW344)*($AN$8-$AL$8)*($AN$8-$AM$8))),$AM$8)</f>
        <v>1.00114054913646</v>
      </c>
      <c r="AO344" s="0" t="n">
        <f aca="false">IFERROR(IF(AX344&lt;($AM$9-$AL$9)/($AN$9-$AL$9),$AL$9+SQRT(AX344*($AN$9-$AL$9)*($AM$9-$AL$9)),$AN$9-SQRT((1-AX344)*($AN$9-$AL$9)*($AN$9-$AM$9))),$AM$9)</f>
        <v>1.73782426439815</v>
      </c>
      <c r="AP344" s="0" t="n">
        <f aca="false">IFERROR(IF(AY344&lt;($AM$10-$AL$10)/($AN$10-$AL$10),$AL$10+SQRT(AY344*($AN$10-$AL$10)*($AM$10-$AL$10)),$AN$10-SQRT((1-AY344)*($AN$10-$AL$10)*($AN$10-$AM$10))),$AM$10)</f>
        <v>0.595431247661376</v>
      </c>
      <c r="AQ344" s="0" t="n">
        <f aca="false">IFERROR(IF(AZ344&lt;($AM$11-$AL$11)/($AN$11-$AL$11),$AL$11+SQRT(AZ344*($AN$11-$AL$11)*($AM$11-$AL$11)),$AN$11-SQRT((1-AZ344)*($AN$11-$AL$11)*($AN$11-$AM$11))),$AM$11)</f>
        <v>0.517756064706131</v>
      </c>
      <c r="AR344" s="0" t="n">
        <f aca="false">SUMPRODUCT((B24:B31&lt;=$B$6)*(C24:C31*AM344+D24:D31*AO344*$B$8*AQ344)/(1+AL344/100)^B24:B31)+C32*AM344*AP344/(1+AL344/100)^$B$6</f>
        <v>7921881.39142484</v>
      </c>
      <c r="AS344" s="0" t="n">
        <f aca="false">SUMPRODUCT((K24:K26&lt;=$B$6)*(L24:L26*AN344+M24:M26*AO344*$B$8*AQ344)/(1+AL344/100)^K24:K26)+L27*AN344*AP344/(1+AL344/100)^$B$6</f>
        <v>8428478.19235766</v>
      </c>
      <c r="AT344" s="0" t="n">
        <f aca="false">AS344-AR344</f>
        <v>506596.800932818</v>
      </c>
      <c r="AU344" s="0" t="n">
        <f aca="true">RAND()</f>
        <v>0.746744432839083</v>
      </c>
      <c r="AV344" s="0" t="n">
        <f aca="true">RAND()</f>
        <v>0.387956149987191</v>
      </c>
      <c r="AW344" s="0" t="n">
        <f aca="true">RAND()</f>
        <v>0.449501988585739</v>
      </c>
      <c r="AX344" s="0" t="n">
        <f aca="true">RAND()</f>
        <v>0.954175922441087</v>
      </c>
      <c r="AY344" s="0" t="n">
        <f aca="true">RAND()</f>
        <v>0.0364284921208277</v>
      </c>
      <c r="AZ344" s="0" t="n">
        <f aca="true">RAND()</f>
        <v>0.193541647821636</v>
      </c>
    </row>
    <row r="345" customFormat="false" ht="15" hidden="false" customHeight="false" outlineLevel="0" collapsed="false">
      <c r="AK345" s="0" t="n">
        <v>332</v>
      </c>
      <c r="AL345" s="0" t="n">
        <f aca="false">IFERROR(IF(AU345&lt;($AM$6-$AL$6)/($AN$6-$AL$6),$AL$6+SQRT(AU345*($AN$6-$AL$6)*($AM$6-$AL$6)),$AN$6-SQRT((1-AU345)*($AN$6-$AL$6)*($AN$6-$AM$6))),$AM$6)</f>
        <v>3.6455762789829</v>
      </c>
      <c r="AM345" s="0" t="n">
        <f aca="false">IFERROR(IF(AV345&lt;($AM$7-$AL$7)/($AN$7-$AL$7),$AL$7+SQRT(AV345*($AN$7-$AL$7)*($AM$7-$AL$7)),$AN$7-SQRT((1-AV345)*($AN$7-$AL$7)*($AN$7-$AM$7))),$AM$7)</f>
        <v>1.06432884208356</v>
      </c>
      <c r="AN345" s="0" t="n">
        <f aca="false">IFERROR(IF(AW345&lt;($AM$8-$AL$8)/($AN$8-$AL$8),$AL$8+SQRT(AW345*($AN$8-$AL$8)*($AM$8-$AL$8)),$AN$8-SQRT((1-AW345)*($AN$8-$AL$8)*($AN$8-$AM$8))),$AM$8)</f>
        <v>1.00213856739003</v>
      </c>
      <c r="AO345" s="0" t="n">
        <f aca="false">IFERROR(IF(AX345&lt;($AM$9-$AL$9)/($AN$9-$AL$9),$AL$9+SQRT(AX345*($AN$9-$AL$9)*($AM$9-$AL$9)),$AN$9-SQRT((1-AX345)*($AN$9-$AL$9)*($AN$9-$AM$9))),$AM$9)</f>
        <v>1.27732357895577</v>
      </c>
      <c r="AP345" s="0" t="n">
        <f aca="false">IFERROR(IF(AY345&lt;($AM$10-$AL$10)/($AN$10-$AL$10),$AL$10+SQRT(AY345*($AN$10-$AL$10)*($AM$10-$AL$10)),$AN$10-SQRT((1-AY345)*($AN$10-$AL$10)*($AN$10-$AM$10))),$AM$10)</f>
        <v>0.839129697330072</v>
      </c>
      <c r="AQ345" s="0" t="n">
        <f aca="false">IFERROR(IF(AZ345&lt;($AM$11-$AL$11)/($AN$11-$AL$11),$AL$11+SQRT(AZ345*($AN$11-$AL$11)*($AM$11-$AL$11)),$AN$11-SQRT((1-AZ345)*($AN$11-$AL$11)*($AN$11-$AM$11))),$AM$11)</f>
        <v>0.409832145886011</v>
      </c>
      <c r="AR345" s="0" t="n">
        <f aca="false">SUMPRODUCT((B24:B31&lt;=$B$6)*(C24:C31*AM345+D24:D31*AO345*$B$8*AQ345)/(1+AL345/100)^B24:B31)+C32*AM345*AP345/(1+AL345/100)^$B$6</f>
        <v>8896598.93671046</v>
      </c>
      <c r="AS345" s="0" t="n">
        <f aca="false">SUMPRODUCT((K24:K26&lt;=$B$6)*(L24:L26*AN345+M24:M26*AO345*$B$8*AQ345)/(1+AL345/100)^K24:K26)+L27*AN345*AP345/(1+AL345/100)^$B$6</f>
        <v>8195949.1121441</v>
      </c>
      <c r="AT345" s="0" t="n">
        <f aca="false">AS345-AR345</f>
        <v>-700649.824566367</v>
      </c>
      <c r="AU345" s="0" t="n">
        <f aca="true">RAND()</f>
        <v>0.43739207499389</v>
      </c>
      <c r="AV345" s="0" t="n">
        <f aca="true">RAND()</f>
        <v>0.693566409937483</v>
      </c>
      <c r="AW345" s="0" t="n">
        <f aca="true">RAND()</f>
        <v>0.453908535329164</v>
      </c>
      <c r="AX345" s="0" t="n">
        <f aca="true">RAND()</f>
        <v>0.651825860311132</v>
      </c>
      <c r="AY345" s="0" t="n">
        <f aca="true">RAND()</f>
        <v>0.460035806444744</v>
      </c>
      <c r="AZ345" s="0" t="n">
        <f aca="true">RAND()</f>
        <v>0.0492371439588813</v>
      </c>
    </row>
    <row r="346" customFormat="false" ht="15" hidden="false" customHeight="false" outlineLevel="0" collapsed="false">
      <c r="AK346" s="0" t="n">
        <v>333</v>
      </c>
      <c r="AL346" s="0" t="n">
        <f aca="false">IFERROR(IF(AU346&lt;($AM$6-$AL$6)/($AN$6-$AL$6),$AL$6+SQRT(AU346*($AN$6-$AL$6)*($AM$6-$AL$6)),$AN$6-SQRT((1-AU346)*($AN$6-$AL$6)*($AN$6-$AM$6))),$AM$6)</f>
        <v>3.94984310341798</v>
      </c>
      <c r="AM346" s="0" t="n">
        <f aca="false">IFERROR(IF(AV346&lt;($AM$7-$AL$7)/($AN$7-$AL$7),$AL$7+SQRT(AV346*($AN$7-$AL$7)*($AM$7-$AL$7)),$AN$7-SQRT((1-AV346)*($AN$7-$AL$7)*($AN$7-$AM$7))),$AM$7)</f>
        <v>0.96636007211525</v>
      </c>
      <c r="AN346" s="0" t="n">
        <f aca="false">IFERROR(IF(AW346&lt;($AM$8-$AL$8)/($AN$8-$AL$8),$AL$8+SQRT(AW346*($AN$8-$AL$8)*($AM$8-$AL$8)),$AN$8-SQRT((1-AW346)*($AN$8-$AL$8)*($AN$8-$AM$8))),$AM$8)</f>
        <v>1.07873073847277</v>
      </c>
      <c r="AO346" s="0" t="n">
        <f aca="false">IFERROR(IF(AX346&lt;($AM$9-$AL$9)/($AN$9-$AL$9),$AL$9+SQRT(AX346*($AN$9-$AL$9)*($AM$9-$AL$9)),$AN$9-SQRT((1-AX346)*($AN$9-$AL$9)*($AN$9-$AM$9))),$AM$9)</f>
        <v>0.824539326493822</v>
      </c>
      <c r="AP346" s="0" t="n">
        <f aca="false">IFERROR(IF(AY346&lt;($AM$10-$AL$10)/($AN$10-$AL$10),$AL$10+SQRT(AY346*($AN$10-$AL$10)*($AM$10-$AL$10)),$AN$10-SQRT((1-AY346)*($AN$10-$AL$10)*($AN$10-$AM$10))),$AM$10)</f>
        <v>0.687861256835501</v>
      </c>
      <c r="AQ346" s="0" t="n">
        <f aca="false">IFERROR(IF(AZ346&lt;($AM$11-$AL$11)/($AN$11-$AL$11),$AL$11+SQRT(AZ346*($AN$11-$AL$11)*($AM$11-$AL$11)),$AN$11-SQRT((1-AZ346)*($AN$11-$AL$11)*($AN$11-$AM$11))),$AM$11)</f>
        <v>0.707637904191481</v>
      </c>
      <c r="AR346" s="0" t="n">
        <f aca="false">SUMPRODUCT((B24:B31&lt;=$B$6)*(C24:C31*AM346+D24:D31*AO346*$B$8*AQ346)/(1+AL346/100)^B24:B31)+C32*AM346*AP346/(1+AL346/100)^$B$6</f>
        <v>7991110.66683451</v>
      </c>
      <c r="AS346" s="0" t="n">
        <f aca="false">SUMPRODUCT((K24:K26&lt;=$B$6)*(L24:L26*AN346+M24:M26*AO346*$B$8*AQ346)/(1+AL346/100)^K24:K26)+L27*AN346*AP346/(1+AL346/100)^$B$6</f>
        <v>8960011.66802999</v>
      </c>
      <c r="AT346" s="0" t="n">
        <f aca="false">AS346-AR346</f>
        <v>968901.001195482</v>
      </c>
      <c r="AU346" s="0" t="n">
        <f aca="true">RAND()</f>
        <v>0.534827145311658</v>
      </c>
      <c r="AV346" s="0" t="n">
        <f aca="true">RAND()</f>
        <v>0.307507484379901</v>
      </c>
      <c r="AW346" s="0" t="n">
        <f aca="true">RAND()</f>
        <v>0.73926080049705</v>
      </c>
      <c r="AX346" s="0" t="n">
        <f aca="true">RAND()</f>
        <v>0.140434365921418</v>
      </c>
      <c r="AY346" s="0" t="n">
        <f aca="true">RAND()</f>
        <v>0.141167407279257</v>
      </c>
      <c r="AZ346" s="0" t="n">
        <f aca="true">RAND()</f>
        <v>0.651120020140613</v>
      </c>
    </row>
    <row r="347" customFormat="false" ht="15" hidden="false" customHeight="false" outlineLevel="0" collapsed="false">
      <c r="AK347" s="0" t="n">
        <v>334</v>
      </c>
      <c r="AL347" s="0" t="n">
        <f aca="false">IFERROR(IF(AU347&lt;($AM$6-$AL$6)/($AN$6-$AL$6),$AL$6+SQRT(AU347*($AN$6-$AL$6)*($AM$6-$AL$6)),$AN$6-SQRT((1-AU347)*($AN$6-$AL$6)*($AN$6-$AM$6))),$AM$6)</f>
        <v>5.3064070302571</v>
      </c>
      <c r="AM347" s="0" t="n">
        <f aca="false">IFERROR(IF(AV347&lt;($AM$7-$AL$7)/($AN$7-$AL$7),$AL$7+SQRT(AV347*($AN$7-$AL$7)*($AM$7-$AL$7)),$AN$7-SQRT((1-AV347)*($AN$7-$AL$7)*($AN$7-$AM$7))),$AM$7)</f>
        <v>1.00701190675752</v>
      </c>
      <c r="AN347" s="0" t="n">
        <f aca="false">IFERROR(IF(AW347&lt;($AM$8-$AL$8)/($AN$8-$AL$8),$AL$8+SQRT(AW347*($AN$8-$AL$8)*($AM$8-$AL$8)),$AN$8-SQRT((1-AW347)*($AN$8-$AL$8)*($AN$8-$AM$8))),$AM$8)</f>
        <v>1.1233358655589</v>
      </c>
      <c r="AO347" s="0" t="n">
        <f aca="false">IFERROR(IF(AX347&lt;($AM$9-$AL$9)/($AN$9-$AL$9),$AL$9+SQRT(AX347*($AN$9-$AL$9)*($AM$9-$AL$9)),$AN$9-SQRT((1-AX347)*($AN$9-$AL$9)*($AN$9-$AM$9))),$AM$9)</f>
        <v>1.00256487629787</v>
      </c>
      <c r="AP347" s="0" t="n">
        <f aca="false">IFERROR(IF(AY347&lt;($AM$10-$AL$10)/($AN$10-$AL$10),$AL$10+SQRT(AY347*($AN$10-$AL$10)*($AM$10-$AL$10)),$AN$10-SQRT((1-AY347)*($AN$10-$AL$10)*($AN$10-$AM$10))),$AM$10)</f>
        <v>0.968481561223996</v>
      </c>
      <c r="AQ347" s="0" t="n">
        <f aca="false">IFERROR(IF(AZ347&lt;($AM$11-$AL$11)/($AN$11-$AL$11),$AL$11+SQRT(AZ347*($AN$11-$AL$11)*($AM$11-$AL$11)),$AN$11-SQRT((1-AZ347)*($AN$11-$AL$11)*($AN$11-$AM$11))),$AM$11)</f>
        <v>0.589809651180192</v>
      </c>
      <c r="AR347" s="0" t="n">
        <f aca="false">SUMPRODUCT((B24:B31&lt;=$B$6)*(C24:C31*AM347+D24:D31*AO347*$B$8*AQ347)/(1+AL347/100)^B24:B31)+C32*AM347*AP347/(1+AL347/100)^$B$6</f>
        <v>7779881.84861652</v>
      </c>
      <c r="AS347" s="0" t="n">
        <f aca="false">SUMPRODUCT((K24:K26&lt;=$B$6)*(L24:L26*AN347+M24:M26*AO347*$B$8*AQ347)/(1+AL347/100)^K24:K26)+L27*AN347*AP347/(1+AL347/100)^$B$6</f>
        <v>9251574.67155033</v>
      </c>
      <c r="AT347" s="0" t="n">
        <f aca="false">AS347-AR347</f>
        <v>1471692.82293381</v>
      </c>
      <c r="AU347" s="0" t="n">
        <f aca="true">RAND()</f>
        <v>0.856587142641872</v>
      </c>
      <c r="AV347" s="0" t="n">
        <f aca="true">RAND()</f>
        <v>0.475171435932315</v>
      </c>
      <c r="AW347" s="0" t="n">
        <f aca="true">RAND()</f>
        <v>0.857388418189219</v>
      </c>
      <c r="AX347" s="0" t="n">
        <f aca="true">RAND()</f>
        <v>0.336748782670213</v>
      </c>
      <c r="AY347" s="0" t="n">
        <f aca="true">RAND()</f>
        <v>0.877899892827491</v>
      </c>
      <c r="AZ347" s="0" t="n">
        <f aca="true">RAND()</f>
        <v>0.342814832315038</v>
      </c>
    </row>
    <row r="348" customFormat="false" ht="15" hidden="false" customHeight="false" outlineLevel="0" collapsed="false">
      <c r="AK348" s="0" t="n">
        <v>335</v>
      </c>
      <c r="AL348" s="0" t="n">
        <f aca="false">IFERROR(IF(AU348&lt;($AM$6-$AL$6)/($AN$6-$AL$6),$AL$6+SQRT(AU348*($AN$6-$AL$6)*($AM$6-$AL$6)),$AN$6-SQRT((1-AU348)*($AN$6-$AL$6)*($AN$6-$AM$6))),$AM$6)</f>
        <v>2.6284055720423</v>
      </c>
      <c r="AM348" s="0" t="n">
        <f aca="false">IFERROR(IF(AV348&lt;($AM$7-$AL$7)/($AN$7-$AL$7),$AL$7+SQRT(AV348*($AN$7-$AL$7)*($AM$7-$AL$7)),$AN$7-SQRT((1-AV348)*($AN$7-$AL$7)*($AN$7-$AM$7))),$AM$7)</f>
        <v>1.00099546263414</v>
      </c>
      <c r="AN348" s="0" t="n">
        <f aca="false">IFERROR(IF(AW348&lt;($AM$8-$AL$8)/($AN$8-$AL$8),$AL$8+SQRT(AW348*($AN$8-$AL$8)*($AM$8-$AL$8)),$AN$8-SQRT((1-AW348)*($AN$8-$AL$8)*($AN$8-$AM$8))),$AM$8)</f>
        <v>0.873717421457718</v>
      </c>
      <c r="AO348" s="0" t="n">
        <f aca="false">IFERROR(IF(AX348&lt;($AM$9-$AL$9)/($AN$9-$AL$9),$AL$9+SQRT(AX348*($AN$9-$AL$9)*($AM$9-$AL$9)),$AN$9-SQRT((1-AX348)*($AN$9-$AL$9)*($AN$9-$AM$9))),$AM$9)</f>
        <v>1.28076950705147</v>
      </c>
      <c r="AP348" s="0" t="n">
        <f aca="false">IFERROR(IF(AY348&lt;($AM$10-$AL$10)/($AN$10-$AL$10),$AL$10+SQRT(AY348*($AN$10-$AL$10)*($AM$10-$AL$10)),$AN$10-SQRT((1-AY348)*($AN$10-$AL$10)*($AN$10-$AM$10))),$AM$10)</f>
        <v>0.893696980781679</v>
      </c>
      <c r="AQ348" s="0" t="n">
        <f aca="false">IFERROR(IF(AZ348&lt;($AM$11-$AL$11)/($AN$11-$AL$11),$AL$11+SQRT(AZ348*($AN$11-$AL$11)*($AM$11-$AL$11)),$AN$11-SQRT((1-AZ348)*($AN$11-$AL$11)*($AN$11-$AM$11))),$AM$11)</f>
        <v>0.758710984944859</v>
      </c>
      <c r="AR348" s="0" t="n">
        <f aca="false">SUMPRODUCT((B24:B31&lt;=$B$6)*(C24:C31*AM348+D24:D31*AO348*$B$8*AQ348)/(1+AL348/100)^B24:B31)+C32*AM348*AP348/(1+AL348/100)^$B$6</f>
        <v>9026137.5095969</v>
      </c>
      <c r="AS348" s="0" t="n">
        <f aca="false">SUMPRODUCT((K24:K26&lt;=$B$6)*(L24:L26*AN348+M24:M26*AO348*$B$8*AQ348)/(1+AL348/100)^K24:K26)+L27*AN348*AP348/(1+AL348/100)^$B$6</f>
        <v>7067709.51242154</v>
      </c>
      <c r="AT348" s="0" t="n">
        <f aca="false">AS348-AR348</f>
        <v>-1958427.99717536</v>
      </c>
      <c r="AU348" s="0" t="n">
        <f aca="true">RAND()</f>
        <v>0.0789787125947611</v>
      </c>
      <c r="AV348" s="0" t="n">
        <f aca="true">RAND()</f>
        <v>0.448859914410808</v>
      </c>
      <c r="AW348" s="0" t="n">
        <f aca="true">RAND()</f>
        <v>0.0603806469597204</v>
      </c>
      <c r="AX348" s="0" t="n">
        <f aca="true">RAND()</f>
        <v>0.655138332008679</v>
      </c>
      <c r="AY348" s="0" t="n">
        <f aca="true">RAND()</f>
        <v>0.619989250706438</v>
      </c>
      <c r="AZ348" s="0" t="n">
        <f aca="true">RAND()</f>
        <v>0.762365760055999</v>
      </c>
    </row>
    <row r="349" customFormat="false" ht="15" hidden="false" customHeight="false" outlineLevel="0" collapsed="false">
      <c r="AK349" s="0" t="n">
        <v>336</v>
      </c>
      <c r="AL349" s="0" t="n">
        <f aca="false">IFERROR(IF(AU349&lt;($AM$6-$AL$6)/($AN$6-$AL$6),$AL$6+SQRT(AU349*($AN$6-$AL$6)*($AM$6-$AL$6)),$AN$6-SQRT((1-AU349)*($AN$6-$AL$6)*($AN$6-$AM$6))),$AM$6)</f>
        <v>2.98446773857671</v>
      </c>
      <c r="AM349" s="0" t="n">
        <f aca="false">IFERROR(IF(AV349&lt;($AM$7-$AL$7)/($AN$7-$AL$7),$AL$7+SQRT(AV349*($AN$7-$AL$7)*($AM$7-$AL$7)),$AN$7-SQRT((1-AV349)*($AN$7-$AL$7)*($AN$7-$AM$7))),$AM$7)</f>
        <v>1.01623379171587</v>
      </c>
      <c r="AN349" s="0" t="n">
        <f aca="false">IFERROR(IF(AW349&lt;($AM$8-$AL$8)/($AN$8-$AL$8),$AL$8+SQRT(AW349*($AN$8-$AL$8)*($AM$8-$AL$8)),$AN$8-SQRT((1-AW349)*($AN$8-$AL$8)*($AN$8-$AM$8))),$AM$8)</f>
        <v>0.987923296521985</v>
      </c>
      <c r="AO349" s="0" t="n">
        <f aca="false">IFERROR(IF(AX349&lt;($AM$9-$AL$9)/($AN$9-$AL$9),$AL$9+SQRT(AX349*($AN$9-$AL$9)*($AM$9-$AL$9)),$AN$9-SQRT((1-AX349)*($AN$9-$AL$9)*($AN$9-$AM$9))),$AM$9)</f>
        <v>0.753784119697013</v>
      </c>
      <c r="AP349" s="0" t="n">
        <f aca="false">IFERROR(IF(AY349&lt;($AM$10-$AL$10)/($AN$10-$AL$10),$AL$10+SQRT(AY349*($AN$10-$AL$10)*($AM$10-$AL$10)),$AN$10-SQRT((1-AY349)*($AN$10-$AL$10)*($AN$10-$AM$10))),$AM$10)</f>
        <v>0.812867712147467</v>
      </c>
      <c r="AQ349" s="0" t="n">
        <f aca="false">IFERROR(IF(AZ349&lt;($AM$11-$AL$11)/($AN$11-$AL$11),$AL$11+SQRT(AZ349*($AN$11-$AL$11)*($AM$11-$AL$11)),$AN$11-SQRT((1-AZ349)*($AN$11-$AL$11)*($AN$11-$AM$11))),$AM$11)</f>
        <v>0.476118378600335</v>
      </c>
      <c r="AR349" s="0" t="n">
        <f aca="false">SUMPRODUCT((B24:B31&lt;=$B$6)*(C24:C31*AM349+D24:D31*AO349*$B$8*AQ349)/(1+AL349/100)^B24:B31)+C32*AM349*AP349/(1+AL349/100)^$B$6</f>
        <v>8776970.39423401</v>
      </c>
      <c r="AS349" s="0" t="n">
        <f aca="false">SUMPRODUCT((K24:K26&lt;=$B$6)*(L24:L26*AN349+M24:M26*AO349*$B$8*AQ349)/(1+AL349/100)^K24:K26)+L27*AN349*AP349/(1+AL349/100)^$B$6</f>
        <v>8016573.53707069</v>
      </c>
      <c r="AT349" s="0" t="n">
        <f aca="false">AS349-AR349</f>
        <v>-760396.857163324</v>
      </c>
      <c r="AU349" s="0" t="n">
        <f aca="true">RAND()</f>
        <v>0.193835345659669</v>
      </c>
      <c r="AV349" s="0" t="n">
        <f aca="true">RAND()</f>
        <v>0.514252087684111</v>
      </c>
      <c r="AW349" s="0" t="n">
        <f aca="true">RAND()</f>
        <v>0.392390726396552</v>
      </c>
      <c r="AX349" s="0" t="n">
        <f aca="true">RAND()</f>
        <v>0.0858751725471841</v>
      </c>
      <c r="AY349" s="0" t="n">
        <f aca="true">RAND()</f>
        <v>0.39154482121756</v>
      </c>
      <c r="AZ349" s="0" t="n">
        <f aca="true">RAND()</f>
        <v>0.126602788901269</v>
      </c>
    </row>
    <row r="350" customFormat="false" ht="15" hidden="false" customHeight="false" outlineLevel="0" collapsed="false">
      <c r="AK350" s="0" t="n">
        <v>337</v>
      </c>
      <c r="AL350" s="0" t="n">
        <f aca="false">IFERROR(IF(AU350&lt;($AM$6-$AL$6)/($AN$6-$AL$6),$AL$6+SQRT(AU350*($AN$6-$AL$6)*($AM$6-$AL$6)),$AN$6-SQRT((1-AU350)*($AN$6-$AL$6)*($AN$6-$AM$6))),$AM$6)</f>
        <v>2.98354250047815</v>
      </c>
      <c r="AM350" s="0" t="n">
        <f aca="false">IFERROR(IF(AV350&lt;($AM$7-$AL$7)/($AN$7-$AL$7),$AL$7+SQRT(AV350*($AN$7-$AL$7)*($AM$7-$AL$7)),$AN$7-SQRT((1-AV350)*($AN$7-$AL$7)*($AN$7-$AM$7))),$AM$7)</f>
        <v>0.989129964303736</v>
      </c>
      <c r="AN350" s="0" t="n">
        <f aca="false">IFERROR(IF(AW350&lt;($AM$8-$AL$8)/($AN$8-$AL$8),$AL$8+SQRT(AW350*($AN$8-$AL$8)*($AM$8-$AL$8)),$AN$8-SQRT((1-AW350)*($AN$8-$AL$8)*($AN$8-$AM$8))),$AM$8)</f>
        <v>0.924853100101105</v>
      </c>
      <c r="AO350" s="0" t="n">
        <f aca="false">IFERROR(IF(AX350&lt;($AM$9-$AL$9)/($AN$9-$AL$9),$AL$9+SQRT(AX350*($AN$9-$AL$9)*($AM$9-$AL$9)),$AN$9-SQRT((1-AX350)*($AN$9-$AL$9)*($AN$9-$AM$9))),$AM$9)</f>
        <v>0.72951674428158</v>
      </c>
      <c r="AP350" s="0" t="n">
        <f aca="false">IFERROR(IF(AY350&lt;($AM$10-$AL$10)/($AN$10-$AL$10),$AL$10+SQRT(AY350*($AN$10-$AL$10)*($AM$10-$AL$10)),$AN$10-SQRT((1-AY350)*($AN$10-$AL$10)*($AN$10-$AM$10))),$AM$10)</f>
        <v>0.694192666849884</v>
      </c>
      <c r="AQ350" s="0" t="n">
        <f aca="false">IFERROR(IF(AZ350&lt;($AM$11-$AL$11)/($AN$11-$AL$11),$AL$11+SQRT(AZ350*($AN$11-$AL$11)*($AM$11-$AL$11)),$AN$11-SQRT((1-AZ350)*($AN$11-$AL$11)*($AN$11-$AM$11))),$AM$11)</f>
        <v>0.405589870422478</v>
      </c>
      <c r="AR350" s="0" t="n">
        <f aca="false">SUMPRODUCT((B24:B31&lt;=$B$6)*(C24:C31*AM350+D24:D31*AO350*$B$8*AQ350)/(1+AL350/100)^B24:B31)+C32*AM350*AP350/(1+AL350/100)^$B$6</f>
        <v>8540557.8500262</v>
      </c>
      <c r="AS350" s="0" t="n">
        <f aca="false">SUMPRODUCT((K24:K26&lt;=$B$6)*(L24:L26*AN350+M24:M26*AO350*$B$8*AQ350)/(1+AL350/100)^K24:K26)+L27*AN350*AP350/(1+AL350/100)^$B$6</f>
        <v>7595510.68870444</v>
      </c>
      <c r="AT350" s="0" t="n">
        <f aca="false">AS350-AR350</f>
        <v>-945047.161321759</v>
      </c>
      <c r="AU350" s="0" t="n">
        <f aca="true">RAND()</f>
        <v>0.193471170049361</v>
      </c>
      <c r="AV350" s="0" t="n">
        <f aca="true">RAND()</f>
        <v>0.39744603775036</v>
      </c>
      <c r="AW350" s="0" t="n">
        <f aca="true">RAND()</f>
        <v>0.173203295609518</v>
      </c>
      <c r="AX350" s="0" t="n">
        <f aca="true">RAND()</f>
        <v>0.0702372478741546</v>
      </c>
      <c r="AY350" s="0" t="n">
        <f aca="true">RAND()</f>
        <v>0.15084316743308</v>
      </c>
      <c r="AZ350" s="0" t="n">
        <f aca="true">RAND()</f>
        <v>0.0455070234115741</v>
      </c>
    </row>
    <row r="351" customFormat="false" ht="15" hidden="false" customHeight="false" outlineLevel="0" collapsed="false">
      <c r="AK351" s="0" t="n">
        <v>338</v>
      </c>
      <c r="AL351" s="0" t="n">
        <f aca="false">IFERROR(IF(AU351&lt;($AM$6-$AL$6)/($AN$6-$AL$6),$AL$6+SQRT(AU351*($AN$6-$AL$6)*($AM$6-$AL$6)),$AN$6-SQRT((1-AU351)*($AN$6-$AL$6)*($AN$6-$AM$6))),$AM$6)</f>
        <v>5.44729756101414</v>
      </c>
      <c r="AM351" s="0" t="n">
        <f aca="false">IFERROR(IF(AV351&lt;($AM$7-$AL$7)/($AN$7-$AL$7),$AL$7+SQRT(AV351*($AN$7-$AL$7)*($AM$7-$AL$7)),$AN$7-SQRT((1-AV351)*($AN$7-$AL$7)*($AN$7-$AM$7))),$AM$7)</f>
        <v>0.999925743832182</v>
      </c>
      <c r="AN351" s="0" t="n">
        <f aca="false">IFERROR(IF(AW351&lt;($AM$8-$AL$8)/($AN$8-$AL$8),$AL$8+SQRT(AW351*($AN$8-$AL$8)*($AM$8-$AL$8)),$AN$8-SQRT((1-AW351)*($AN$8-$AL$8)*($AN$8-$AM$8))),$AM$8)</f>
        <v>1.08729591791171</v>
      </c>
      <c r="AO351" s="0" t="n">
        <f aca="false">IFERROR(IF(AX351&lt;($AM$9-$AL$9)/($AN$9-$AL$9),$AL$9+SQRT(AX351*($AN$9-$AL$9)*($AM$9-$AL$9)),$AN$9-SQRT((1-AX351)*($AN$9-$AL$9)*($AN$9-$AM$9))),$AM$9)</f>
        <v>1.53609128378286</v>
      </c>
      <c r="AP351" s="0" t="n">
        <f aca="false">IFERROR(IF(AY351&lt;($AM$10-$AL$10)/($AN$10-$AL$10),$AL$10+SQRT(AY351*($AN$10-$AL$10)*($AM$10-$AL$10)),$AN$10-SQRT((1-AY351)*($AN$10-$AL$10)*($AN$10-$AM$10))),$AM$10)</f>
        <v>0.776826547768982</v>
      </c>
      <c r="AQ351" s="0" t="n">
        <f aca="false">IFERROR(IF(AZ351&lt;($AM$11-$AL$11)/($AN$11-$AL$11),$AL$11+SQRT(AZ351*($AN$11-$AL$11)*($AM$11-$AL$11)),$AN$11-SQRT((1-AZ351)*($AN$11-$AL$11)*($AN$11-$AM$11))),$AM$11)</f>
        <v>0.600725245368727</v>
      </c>
      <c r="AR351" s="0" t="n">
        <f aca="false">SUMPRODUCT((B24:B31&lt;=$B$6)*(C24:C31*AM351+D24:D31*AO351*$B$8*AQ351)/(1+AL351/100)^B24:B31)+C32*AM351*AP351/(1+AL351/100)^$B$6</f>
        <v>7764404.27736459</v>
      </c>
      <c r="AS351" s="0" t="n">
        <f aca="false">SUMPRODUCT((K24:K26&lt;=$B$6)*(L24:L26*AN351+M24:M26*AO351*$B$8*AQ351)/(1+AL351/100)^K24:K26)+L27*AN351*AP351/(1+AL351/100)^$B$6</f>
        <v>9077499.68077212</v>
      </c>
      <c r="AT351" s="0" t="n">
        <f aca="false">AS351-AR351</f>
        <v>1313095.40340753</v>
      </c>
      <c r="AU351" s="0" t="n">
        <f aca="true">RAND()</f>
        <v>0.879455756798369</v>
      </c>
      <c r="AV351" s="0" t="n">
        <f aca="true">RAND()</f>
        <v>0.444114478298345</v>
      </c>
      <c r="AW351" s="0" t="n">
        <f aca="true">RAND()</f>
        <v>0.764687837082728</v>
      </c>
      <c r="AX351" s="0" t="n">
        <f aca="true">RAND()</f>
        <v>0.856525802011843</v>
      </c>
      <c r="AY351" s="0" t="n">
        <f aca="true">RAND()</f>
        <v>0.30653175019877</v>
      </c>
      <c r="AZ351" s="0" t="n">
        <f aca="true">RAND()</f>
        <v>0.369125196743187</v>
      </c>
    </row>
    <row r="352" customFormat="false" ht="15" hidden="false" customHeight="false" outlineLevel="0" collapsed="false">
      <c r="AK352" s="0" t="n">
        <v>339</v>
      </c>
      <c r="AL352" s="0" t="n">
        <f aca="false">IFERROR(IF(AU352&lt;($AM$6-$AL$6)/($AN$6-$AL$6),$AL$6+SQRT(AU352*($AN$6-$AL$6)*($AM$6-$AL$6)),$AN$6-SQRT((1-AU352)*($AN$6-$AL$6)*($AN$6-$AM$6))),$AM$6)</f>
        <v>3.6514724098351</v>
      </c>
      <c r="AM352" s="0" t="n">
        <f aca="false">IFERROR(IF(AV352&lt;($AM$7-$AL$7)/($AN$7-$AL$7),$AL$7+SQRT(AV352*($AN$7-$AL$7)*($AM$7-$AL$7)),$AN$7-SQRT((1-AV352)*($AN$7-$AL$7)*($AN$7-$AM$7))),$AM$7)</f>
        <v>0.84594742217264</v>
      </c>
      <c r="AN352" s="0" t="n">
        <f aca="false">IFERROR(IF(AW352&lt;($AM$8-$AL$8)/($AN$8-$AL$8),$AL$8+SQRT(AW352*($AN$8-$AL$8)*($AM$8-$AL$8)),$AN$8-SQRT((1-AW352)*($AN$8-$AL$8)*($AN$8-$AM$8))),$AM$8)</f>
        <v>1.12058427033678</v>
      </c>
      <c r="AO352" s="0" t="n">
        <f aca="false">IFERROR(IF(AX352&lt;($AM$9-$AL$9)/($AN$9-$AL$9),$AL$9+SQRT(AX352*($AN$9-$AL$9)*($AM$9-$AL$9)),$AN$9-SQRT((1-AX352)*($AN$9-$AL$9)*($AN$9-$AM$9))),$AM$9)</f>
        <v>0.878954850594904</v>
      </c>
      <c r="AP352" s="0" t="n">
        <f aca="false">IFERROR(IF(AY352&lt;($AM$10-$AL$10)/($AN$10-$AL$10),$AL$10+SQRT(AY352*($AN$10-$AL$10)*($AM$10-$AL$10)),$AN$10-SQRT((1-AY352)*($AN$10-$AL$10)*($AN$10-$AM$10))),$AM$10)</f>
        <v>0.736430503633251</v>
      </c>
      <c r="AQ352" s="0" t="n">
        <f aca="false">IFERROR(IF(AZ352&lt;($AM$11-$AL$11)/($AN$11-$AL$11),$AL$11+SQRT(AZ352*($AN$11-$AL$11)*($AM$11-$AL$11)),$AN$11-SQRT((1-AZ352)*($AN$11-$AL$11)*($AN$11-$AM$11))),$AM$11)</f>
        <v>0.95252424545749</v>
      </c>
      <c r="AR352" s="0" t="n">
        <f aca="false">SUMPRODUCT((B24:B31&lt;=$B$6)*(C24:C31*AM352+D24:D31*AO352*$B$8*AQ352)/(1+AL352/100)^B24:B31)+C32*AM352*AP352/(1+AL352/100)^$B$6</f>
        <v>7197343.70082797</v>
      </c>
      <c r="AS352" s="0" t="n">
        <f aca="false">SUMPRODUCT((K24:K26&lt;=$B$6)*(L24:L26*AN352+M24:M26*AO352*$B$8*AQ352)/(1+AL352/100)^K24:K26)+L27*AN352*AP352/(1+AL352/100)^$B$6</f>
        <v>9273123.1819897</v>
      </c>
      <c r="AT352" s="0" t="n">
        <f aca="false">AS352-AR352</f>
        <v>2075779.48116172</v>
      </c>
      <c r="AU352" s="0" t="n">
        <f aca="true">RAND()</f>
        <v>0.439368148895223</v>
      </c>
      <c r="AV352" s="0" t="n">
        <f aca="true">RAND()</f>
        <v>0.0234573956034535</v>
      </c>
      <c r="AW352" s="0" t="n">
        <f aca="true">RAND()</f>
        <v>0.851125057028774</v>
      </c>
      <c r="AX352" s="0" t="n">
        <f aca="true">RAND()</f>
        <v>0.191475705052541</v>
      </c>
      <c r="AY352" s="0" t="n">
        <f aca="true">RAND()</f>
        <v>0.223597532193092</v>
      </c>
      <c r="AZ352" s="0" t="n">
        <f aca="true">RAND()</f>
        <v>0.990800215227018</v>
      </c>
    </row>
    <row r="353" customFormat="false" ht="15" hidden="false" customHeight="false" outlineLevel="0" collapsed="false">
      <c r="AK353" s="0" t="n">
        <v>340</v>
      </c>
      <c r="AL353" s="0" t="n">
        <f aca="false">IFERROR(IF(AU353&lt;($AM$6-$AL$6)/($AN$6-$AL$6),$AL$6+SQRT(AU353*($AN$6-$AL$6)*($AM$6-$AL$6)),$AN$6-SQRT((1-AU353)*($AN$6-$AL$6)*($AN$6-$AM$6))),$AM$6)</f>
        <v>6.05269249743468</v>
      </c>
      <c r="AM353" s="0" t="n">
        <f aca="false">IFERROR(IF(AV353&lt;($AM$7-$AL$7)/($AN$7-$AL$7),$AL$7+SQRT(AV353*($AN$7-$AL$7)*($AM$7-$AL$7)),$AN$7-SQRT((1-AV353)*($AN$7-$AL$7)*($AN$7-$AM$7))),$AM$7)</f>
        <v>1.01292407346149</v>
      </c>
      <c r="AN353" s="0" t="n">
        <f aca="false">IFERROR(IF(AW353&lt;($AM$8-$AL$8)/($AN$8-$AL$8),$AL$8+SQRT(AW353*($AN$8-$AL$8)*($AM$8-$AL$8)),$AN$8-SQRT((1-AW353)*($AN$8-$AL$8)*($AN$8-$AM$8))),$AM$8)</f>
        <v>0.991775876723475</v>
      </c>
      <c r="AO353" s="0" t="n">
        <f aca="false">IFERROR(IF(AX353&lt;($AM$9-$AL$9)/($AN$9-$AL$9),$AL$9+SQRT(AX353*($AN$9-$AL$9)*($AM$9-$AL$9)),$AN$9-SQRT((1-AX353)*($AN$9-$AL$9)*($AN$9-$AM$9))),$AM$9)</f>
        <v>1.49728485913224</v>
      </c>
      <c r="AP353" s="0" t="n">
        <f aca="false">IFERROR(IF(AY353&lt;($AM$10-$AL$10)/($AN$10-$AL$10),$AL$10+SQRT(AY353*($AN$10-$AL$10)*($AM$10-$AL$10)),$AN$10-SQRT((1-AY353)*($AN$10-$AL$10)*($AN$10-$AM$10))),$AM$10)</f>
        <v>0.633762310980403</v>
      </c>
      <c r="AQ353" s="0" t="n">
        <f aca="false">IFERROR(IF(AZ353&lt;($AM$11-$AL$11)/($AN$11-$AL$11),$AL$11+SQRT(AZ353*($AN$11-$AL$11)*($AM$11-$AL$11)),$AN$11-SQRT((1-AZ353)*($AN$11-$AL$11)*($AN$11-$AM$11))),$AM$11)</f>
        <v>0.612911207183513</v>
      </c>
      <c r="AR353" s="0" t="n">
        <f aca="false">SUMPRODUCT((B24:B31&lt;=$B$6)*(C24:C31*AM353+D24:D31*AO353*$B$8*AQ353)/(1+AL353/100)^B24:B31)+C32*AM353*AP353/(1+AL353/100)^$B$6</f>
        <v>7671898.07169135</v>
      </c>
      <c r="AS353" s="0" t="n">
        <f aca="false">SUMPRODUCT((K24:K26&lt;=$B$6)*(L24:L26*AN353+M24:M26*AO353*$B$8*AQ353)/(1+AL353/100)^K24:K26)+L27*AN353*AP353/(1+AL353/100)^$B$6</f>
        <v>8354654.01263797</v>
      </c>
      <c r="AT353" s="0" t="n">
        <f aca="false">AS353-AR353</f>
        <v>682755.940946618</v>
      </c>
      <c r="AU353" s="0" t="n">
        <f aca="true">RAND()</f>
        <v>0.955130424779173</v>
      </c>
      <c r="AV353" s="0" t="n">
        <f aca="true">RAND()</f>
        <v>0.500400044941388</v>
      </c>
      <c r="AW353" s="0" t="n">
        <f aca="true">RAND()</f>
        <v>0.408644298811748</v>
      </c>
      <c r="AX353" s="0" t="n">
        <f aca="true">RAND()</f>
        <v>0.83151832476154</v>
      </c>
      <c r="AY353" s="0" t="n">
        <f aca="true">RAND()</f>
        <v>0.0715694233552724</v>
      </c>
      <c r="AZ353" s="0" t="n">
        <f aca="true">RAND()</f>
        <v>0.399646626861403</v>
      </c>
    </row>
    <row r="354" customFormat="false" ht="15" hidden="false" customHeight="false" outlineLevel="0" collapsed="false">
      <c r="AK354" s="0" t="n">
        <v>341</v>
      </c>
      <c r="AL354" s="0" t="n">
        <f aca="false">IFERROR(IF(AU354&lt;($AM$6-$AL$6)/($AN$6-$AL$6),$AL$6+SQRT(AU354*($AN$6-$AL$6)*($AM$6-$AL$6)),$AN$6-SQRT((1-AU354)*($AN$6-$AL$6)*($AN$6-$AM$6))),$AM$6)</f>
        <v>3.56784078320695</v>
      </c>
      <c r="AM354" s="0" t="n">
        <f aca="false">IFERROR(IF(AV354&lt;($AM$7-$AL$7)/($AN$7-$AL$7),$AL$7+SQRT(AV354*($AN$7-$AL$7)*($AM$7-$AL$7)),$AN$7-SQRT((1-AV354)*($AN$7-$AL$7)*($AN$7-$AM$7))),$AM$7)</f>
        <v>0.974960931950647</v>
      </c>
      <c r="AN354" s="0" t="n">
        <f aca="false">IFERROR(IF(AW354&lt;($AM$8-$AL$8)/($AN$8-$AL$8),$AL$8+SQRT(AW354*($AN$8-$AL$8)*($AM$8-$AL$8)),$AN$8-SQRT((1-AW354)*($AN$8-$AL$8)*($AN$8-$AM$8))),$AM$8)</f>
        <v>0.838433421020818</v>
      </c>
      <c r="AO354" s="0" t="n">
        <f aca="false">IFERROR(IF(AX354&lt;($AM$9-$AL$9)/($AN$9-$AL$9),$AL$9+SQRT(AX354*($AN$9-$AL$9)*($AM$9-$AL$9)),$AN$9-SQRT((1-AX354)*($AN$9-$AL$9)*($AN$9-$AM$9))),$AM$9)</f>
        <v>1.69930613371068</v>
      </c>
      <c r="AP354" s="0" t="n">
        <f aca="false">IFERROR(IF(AY354&lt;($AM$10-$AL$10)/($AN$10-$AL$10),$AL$10+SQRT(AY354*($AN$10-$AL$10)*($AM$10-$AL$10)),$AN$10-SQRT((1-AY354)*($AN$10-$AL$10)*($AN$10-$AM$10))),$AM$10)</f>
        <v>0.66008821664087</v>
      </c>
      <c r="AQ354" s="0" t="n">
        <f aca="false">IFERROR(IF(AZ354&lt;($AM$11-$AL$11)/($AN$11-$AL$11),$AL$11+SQRT(AZ354*($AN$11-$AL$11)*($AM$11-$AL$11)),$AN$11-SQRT((1-AZ354)*($AN$11-$AL$11)*($AN$11-$AM$11))),$AM$11)</f>
        <v>0.873726469341944</v>
      </c>
      <c r="AR354" s="0" t="n">
        <f aca="false">SUMPRODUCT((B24:B31&lt;=$B$6)*(C24:C31*AM354+D24:D31*AO354*$B$8*AQ354)/(1+AL354/100)^B24:B31)+C32*AM354*AP354/(1+AL354/100)^$B$6</f>
        <v>8491297.98275228</v>
      </c>
      <c r="AS354" s="0" t="n">
        <f aca="false">SUMPRODUCT((K24:K26&lt;=$B$6)*(L24:L26*AN354+M24:M26*AO354*$B$8*AQ354)/(1+AL354/100)^K24:K26)+L27*AN354*AP354/(1+AL354/100)^$B$6</f>
        <v>7068751.64647638</v>
      </c>
      <c r="AT354" s="0" t="n">
        <f aca="false">AS354-AR354</f>
        <v>-1422546.3362759</v>
      </c>
      <c r="AU354" s="0" t="n">
        <f aca="true">RAND()</f>
        <v>0.411014155529127</v>
      </c>
      <c r="AV354" s="0" t="n">
        <f aca="true">RAND()</f>
        <v>0.340125863433766</v>
      </c>
      <c r="AW354" s="0" t="n">
        <f aca="true">RAND()</f>
        <v>0.0164125316818157</v>
      </c>
      <c r="AX354" s="0" t="n">
        <f aca="true">RAND()</f>
        <v>0.93972213251732</v>
      </c>
      <c r="AY354" s="0" t="n">
        <f aca="true">RAND()</f>
        <v>0.102512948429017</v>
      </c>
      <c r="AZ354" s="0" t="n">
        <f aca="true">RAND()</f>
        <v>0.934918348796527</v>
      </c>
    </row>
    <row r="355" customFormat="false" ht="15" hidden="false" customHeight="false" outlineLevel="0" collapsed="false">
      <c r="AK355" s="0" t="n">
        <v>342</v>
      </c>
      <c r="AL355" s="0" t="n">
        <f aca="false">IFERROR(IF(AU355&lt;($AM$6-$AL$6)/($AN$6-$AL$6),$AL$6+SQRT(AU355*($AN$6-$AL$6)*($AM$6-$AL$6)),$AN$6-SQRT((1-AU355)*($AN$6-$AL$6)*($AN$6-$AM$6))),$AM$6)</f>
        <v>2.35752052125203</v>
      </c>
      <c r="AM355" s="0" t="n">
        <f aca="false">IFERROR(IF(AV355&lt;($AM$7-$AL$7)/($AN$7-$AL$7),$AL$7+SQRT(AV355*($AN$7-$AL$7)*($AM$7-$AL$7)),$AN$7-SQRT((1-AV355)*($AN$7-$AL$7)*($AN$7-$AM$7))),$AM$7)</f>
        <v>1.14910248678368</v>
      </c>
      <c r="AN355" s="0" t="n">
        <f aca="false">IFERROR(IF(AW355&lt;($AM$8-$AL$8)/($AN$8-$AL$8),$AL$8+SQRT(AW355*($AN$8-$AL$8)*($AM$8-$AL$8)),$AN$8-SQRT((1-AW355)*($AN$8-$AL$8)*($AN$8-$AM$8))),$AM$8)</f>
        <v>0.954094872282621</v>
      </c>
      <c r="AO355" s="0" t="n">
        <f aca="false">IFERROR(IF(AX355&lt;($AM$9-$AL$9)/($AN$9-$AL$9),$AL$9+SQRT(AX355*($AN$9-$AL$9)*($AM$9-$AL$9)),$AN$9-SQRT((1-AX355)*($AN$9-$AL$9)*($AN$9-$AM$9))),$AM$9)</f>
        <v>1.68536612631173</v>
      </c>
      <c r="AP355" s="0" t="n">
        <f aca="false">IFERROR(IF(AY355&lt;($AM$10-$AL$10)/($AN$10-$AL$10),$AL$10+SQRT(AY355*($AN$10-$AL$10)*($AM$10-$AL$10)),$AN$10-SQRT((1-AY355)*($AN$10-$AL$10)*($AN$10-$AM$10))),$AM$10)</f>
        <v>0.650499236693938</v>
      </c>
      <c r="AQ355" s="0" t="n">
        <f aca="false">IFERROR(IF(AZ355&lt;($AM$11-$AL$11)/($AN$11-$AL$11),$AL$11+SQRT(AZ355*($AN$11-$AL$11)*($AM$11-$AL$11)),$AN$11-SQRT((1-AZ355)*($AN$11-$AL$11)*($AN$11-$AM$11))),$AM$11)</f>
        <v>0.802312410555873</v>
      </c>
      <c r="AR355" s="0" t="n">
        <f aca="false">SUMPRODUCT((B24:B31&lt;=$B$6)*(C24:C31*AM355+D24:D31*AO355*$B$8*AQ355)/(1+AL355/100)^B24:B31)+C32*AM355*AP355/(1+AL355/100)^$B$6</f>
        <v>10665340.4410977</v>
      </c>
      <c r="AS355" s="0" t="n">
        <f aca="false">SUMPRODUCT((K24:K26&lt;=$B$6)*(L24:L26*AN355+M24:M26*AO355*$B$8*AQ355)/(1+AL355/100)^K24:K26)+L27*AN355*AP355/(1+AL355/100)^$B$6</f>
        <v>7965101.1713939</v>
      </c>
      <c r="AT355" s="0" t="n">
        <f aca="false">AS355-AR355</f>
        <v>-2700239.26970377</v>
      </c>
      <c r="AU355" s="0" t="n">
        <f aca="true">RAND()</f>
        <v>0.025564184623265</v>
      </c>
      <c r="AV355" s="0" t="n">
        <f aca="true">RAND()</f>
        <v>0.909508371793451</v>
      </c>
      <c r="AW355" s="0" t="n">
        <f aca="true">RAND()</f>
        <v>0.263835885153301</v>
      </c>
      <c r="AX355" s="0" t="n">
        <f aca="true">RAND()</f>
        <v>0.934003683685274</v>
      </c>
      <c r="AY355" s="0" t="n">
        <f aca="true">RAND()</f>
        <v>0.090600080981832</v>
      </c>
      <c r="AZ355" s="0" t="n">
        <f aca="true">RAND()</f>
        <v>0.84048823257049</v>
      </c>
    </row>
    <row r="356" customFormat="false" ht="15" hidden="false" customHeight="false" outlineLevel="0" collapsed="false">
      <c r="AK356" s="0" t="n">
        <v>343</v>
      </c>
      <c r="AL356" s="0" t="n">
        <f aca="false">IFERROR(IF(AU356&lt;($AM$6-$AL$6)/($AN$6-$AL$6),$AL$6+SQRT(AU356*($AN$6-$AL$6)*($AM$6-$AL$6)),$AN$6-SQRT((1-AU356)*($AN$6-$AL$6)*($AN$6-$AM$6))),$AM$6)</f>
        <v>2.81577546374746</v>
      </c>
      <c r="AM356" s="0" t="n">
        <f aca="false">IFERROR(IF(AV356&lt;($AM$7-$AL$7)/($AN$7-$AL$7),$AL$7+SQRT(AV356*($AN$7-$AL$7)*($AM$7-$AL$7)),$AN$7-SQRT((1-AV356)*($AN$7-$AL$7)*($AN$7-$AM$7))),$AM$7)</f>
        <v>1.06382842959839</v>
      </c>
      <c r="AN356" s="0" t="n">
        <f aca="false">IFERROR(IF(AW356&lt;($AM$8-$AL$8)/($AN$8-$AL$8),$AL$8+SQRT(AW356*($AN$8-$AL$8)*($AM$8-$AL$8)),$AN$8-SQRT((1-AW356)*($AN$8-$AL$8)*($AN$8-$AM$8))),$AM$8)</f>
        <v>0.98489400752595</v>
      </c>
      <c r="AO356" s="0" t="n">
        <f aca="false">IFERROR(IF(AX356&lt;($AM$9-$AL$9)/($AN$9-$AL$9),$AL$9+SQRT(AX356*($AN$9-$AL$9)*($AM$9-$AL$9)),$AN$9-SQRT((1-AX356)*($AN$9-$AL$9)*($AN$9-$AM$9))),$AM$9)</f>
        <v>1.10202832179598</v>
      </c>
      <c r="AP356" s="0" t="n">
        <f aca="false">IFERROR(IF(AY356&lt;($AM$10-$AL$10)/($AN$10-$AL$10),$AL$10+SQRT(AY356*($AN$10-$AL$10)*($AM$10-$AL$10)),$AN$10-SQRT((1-AY356)*($AN$10-$AL$10)*($AN$10-$AM$10))),$AM$10)</f>
        <v>0.936386194614885</v>
      </c>
      <c r="AQ356" s="0" t="n">
        <f aca="false">IFERROR(IF(AZ356&lt;($AM$11-$AL$11)/($AN$11-$AL$11),$AL$11+SQRT(AZ356*($AN$11-$AL$11)*($AM$11-$AL$11)),$AN$11-SQRT((1-AZ356)*($AN$11-$AL$11)*($AN$11-$AM$11))),$AM$11)</f>
        <v>0.528606138295178</v>
      </c>
      <c r="AR356" s="0" t="n">
        <f aca="false">SUMPRODUCT((B24:B31&lt;=$B$6)*(C24:C31*AM356+D24:D31*AO356*$B$8*AQ356)/(1+AL356/100)^B24:B31)+C32*AM356*AP356/(1+AL356/100)^$B$6</f>
        <v>9330547.36229332</v>
      </c>
      <c r="AS356" s="0" t="n">
        <f aca="false">SUMPRODUCT((K24:K26&lt;=$B$6)*(L24:L26*AN356+M24:M26*AO356*$B$8*AQ356)/(1+AL356/100)^K24:K26)+L27*AN356*AP356/(1+AL356/100)^$B$6</f>
        <v>7888907.64836116</v>
      </c>
      <c r="AT356" s="0" t="n">
        <f aca="false">AS356-AR356</f>
        <v>-1441639.71393216</v>
      </c>
      <c r="AU356" s="0" t="n">
        <f aca="true">RAND()</f>
        <v>0.133097921450476</v>
      </c>
      <c r="AV356" s="0" t="n">
        <f aca="true">RAND()</f>
        <v>0.691912412215105</v>
      </c>
      <c r="AW356" s="0" t="n">
        <f aca="true">RAND()</f>
        <v>0.379842155766735</v>
      </c>
      <c r="AX356" s="0" t="n">
        <f aca="true">RAND()</f>
        <v>0.462431243428968</v>
      </c>
      <c r="AY356" s="0" t="n">
        <f aca="true">RAND()</f>
        <v>0.761731643401842</v>
      </c>
      <c r="AZ356" s="0" t="n">
        <f aca="true">RAND()</f>
        <v>0.213309250882587</v>
      </c>
    </row>
    <row r="357" customFormat="false" ht="15" hidden="false" customHeight="false" outlineLevel="0" collapsed="false">
      <c r="AK357" s="0" t="n">
        <v>344</v>
      </c>
      <c r="AL357" s="0" t="n">
        <f aca="false">IFERROR(IF(AU357&lt;($AM$6-$AL$6)/($AN$6-$AL$6),$AL$6+SQRT(AU357*($AN$6-$AL$6)*($AM$6-$AL$6)),$AN$6-SQRT((1-AU357)*($AN$6-$AL$6)*($AN$6-$AM$6))),$AM$6)</f>
        <v>3.35657145864108</v>
      </c>
      <c r="AM357" s="0" t="n">
        <f aca="false">IFERROR(IF(AV357&lt;($AM$7-$AL$7)/($AN$7-$AL$7),$AL$7+SQRT(AV357*($AN$7-$AL$7)*($AM$7-$AL$7)),$AN$7-SQRT((1-AV357)*($AN$7-$AL$7)*($AN$7-$AM$7))),$AM$7)</f>
        <v>0.998663711039723</v>
      </c>
      <c r="AN357" s="0" t="n">
        <f aca="false">IFERROR(IF(AW357&lt;($AM$8-$AL$8)/($AN$8-$AL$8),$AL$8+SQRT(AW357*($AN$8-$AL$8)*($AM$8-$AL$8)),$AN$8-SQRT((1-AW357)*($AN$8-$AL$8)*($AN$8-$AM$8))),$AM$8)</f>
        <v>1.13464804942768</v>
      </c>
      <c r="AO357" s="0" t="n">
        <f aca="false">IFERROR(IF(AX357&lt;($AM$9-$AL$9)/($AN$9-$AL$9),$AL$9+SQRT(AX357*($AN$9-$AL$9)*($AM$9-$AL$9)),$AN$9-SQRT((1-AX357)*($AN$9-$AL$9)*($AN$9-$AM$9))),$AM$9)</f>
        <v>0.990510015144106</v>
      </c>
      <c r="AP357" s="0" t="n">
        <f aca="false">IFERROR(IF(AY357&lt;($AM$10-$AL$10)/($AN$10-$AL$10),$AL$10+SQRT(AY357*($AN$10-$AL$10)*($AM$10-$AL$10)),$AN$10-SQRT((1-AY357)*($AN$10-$AL$10)*($AN$10-$AM$10))),$AM$10)</f>
        <v>0.800682640737913</v>
      </c>
      <c r="AQ357" s="0" t="n">
        <f aca="false">IFERROR(IF(AZ357&lt;($AM$11-$AL$11)/($AN$11-$AL$11),$AL$11+SQRT(AZ357*($AN$11-$AL$11)*($AM$11-$AL$11)),$AN$11-SQRT((1-AZ357)*($AN$11-$AL$11)*($AN$11-$AM$11))),$AM$11)</f>
        <v>0.539030273794367</v>
      </c>
      <c r="AR357" s="0" t="n">
        <f aca="false">SUMPRODUCT((B24:B31&lt;=$B$6)*(C24:C31*AM357+D24:D31*AO357*$B$8*AQ357)/(1+AL357/100)^B24:B31)+C32*AM357*AP357/(1+AL357/100)^$B$6</f>
        <v>8498608.79978945</v>
      </c>
      <c r="AS357" s="0" t="n">
        <f aca="false">SUMPRODUCT((K24:K26&lt;=$B$6)*(L24:L26*AN357+M24:M26*AO357*$B$8*AQ357)/(1+AL357/100)^K24:K26)+L27*AN357*AP357/(1+AL357/100)^$B$6</f>
        <v>9275841.85196161</v>
      </c>
      <c r="AT357" s="0" t="n">
        <f aca="false">AS357-AR357</f>
        <v>777233.052172164</v>
      </c>
      <c r="AU357" s="0" t="n">
        <f aca="true">RAND()</f>
        <v>0.33627142320056</v>
      </c>
      <c r="AV357" s="0" t="n">
        <f aca="true">RAND()</f>
        <v>0.438525223156382</v>
      </c>
      <c r="AW357" s="0" t="n">
        <f aca="true">RAND()</f>
        <v>0.881723799992544</v>
      </c>
      <c r="AX357" s="0" t="n">
        <f aca="true">RAND()</f>
        <v>0.320800099942228</v>
      </c>
      <c r="AY357" s="0" t="n">
        <f aca="true">RAND()</f>
        <v>0.361640201764499</v>
      </c>
      <c r="AZ357" s="0" t="n">
        <f aca="true">RAND()</f>
        <v>0.233206007306979</v>
      </c>
    </row>
    <row r="358" customFormat="false" ht="15" hidden="false" customHeight="false" outlineLevel="0" collapsed="false">
      <c r="AK358" s="0" t="n">
        <v>345</v>
      </c>
      <c r="AL358" s="0" t="n">
        <f aca="false">IFERROR(IF(AU358&lt;($AM$6-$AL$6)/($AN$6-$AL$6),$AL$6+SQRT(AU358*($AN$6-$AL$6)*($AM$6-$AL$6)),$AN$6-SQRT((1-AU358)*($AN$6-$AL$6)*($AN$6-$AM$6))),$AM$6)</f>
        <v>4.45635045847048</v>
      </c>
      <c r="AM358" s="0" t="n">
        <f aca="false">IFERROR(IF(AV358&lt;($AM$7-$AL$7)/($AN$7-$AL$7),$AL$7+SQRT(AV358*($AN$7-$AL$7)*($AM$7-$AL$7)),$AN$7-SQRT((1-AV358)*($AN$7-$AL$7)*($AN$7-$AM$7))),$AM$7)</f>
        <v>0.841749321832035</v>
      </c>
      <c r="AN358" s="0" t="n">
        <f aca="false">IFERROR(IF(AW358&lt;($AM$8-$AL$8)/($AN$8-$AL$8),$AL$8+SQRT(AW358*($AN$8-$AL$8)*($AM$8-$AL$8)),$AN$8-SQRT((1-AW358)*($AN$8-$AL$8)*($AN$8-$AM$8))),$AM$8)</f>
        <v>1.16041929666873</v>
      </c>
      <c r="AO358" s="0" t="n">
        <f aca="false">IFERROR(IF(AX358&lt;($AM$9-$AL$9)/($AN$9-$AL$9),$AL$9+SQRT(AX358*($AN$9-$AL$9)*($AM$9-$AL$9)),$AN$9-SQRT((1-AX358)*($AN$9-$AL$9)*($AN$9-$AM$9))),$AM$9)</f>
        <v>1.83334944920253</v>
      </c>
      <c r="AP358" s="0" t="n">
        <f aca="false">IFERROR(IF(AY358&lt;($AM$10-$AL$10)/($AN$10-$AL$10),$AL$10+SQRT(AY358*($AN$10-$AL$10)*($AM$10-$AL$10)),$AN$10-SQRT((1-AY358)*($AN$10-$AL$10)*($AN$10-$AM$10))),$AM$10)</f>
        <v>0.746879058016555</v>
      </c>
      <c r="AQ358" s="0" t="n">
        <f aca="false">IFERROR(IF(AZ358&lt;($AM$11-$AL$11)/($AN$11-$AL$11),$AL$11+SQRT(AZ358*($AN$11-$AL$11)*($AM$11-$AL$11)),$AN$11-SQRT((1-AZ358)*($AN$11-$AL$11)*($AN$11-$AM$11))),$AM$11)</f>
        <v>0.318115900353433</v>
      </c>
      <c r="AR358" s="0" t="n">
        <f aca="false">SUMPRODUCT((B24:B31&lt;=$B$6)*(C24:C31*AM358+D24:D31*AO358*$B$8*AQ358)/(1+AL358/100)^B24:B31)+C32*AM358*AP358/(1+AL358/100)^$B$6</f>
        <v>6798630.70161547</v>
      </c>
      <c r="AS358" s="0" t="n">
        <f aca="false">SUMPRODUCT((K24:K26&lt;=$B$6)*(L24:L26*AN358+M24:M26*AO358*$B$8*AQ358)/(1+AL358/100)^K24:K26)+L27*AN358*AP358/(1+AL358/100)^$B$6</f>
        <v>9624158.52728776</v>
      </c>
      <c r="AT358" s="0" t="n">
        <f aca="false">AS358-AR358</f>
        <v>2825527.8256723</v>
      </c>
      <c r="AU358" s="0" t="n">
        <f aca="true">RAND()</f>
        <v>0.676492350493833</v>
      </c>
      <c r="AV358" s="0" t="n">
        <f aca="true">RAND()</f>
        <v>0.019366731927054</v>
      </c>
      <c r="AW358" s="0" t="n">
        <f aca="true">RAND()</f>
        <v>0.928669311917117</v>
      </c>
      <c r="AX358" s="0" t="n">
        <f aca="true">RAND()</f>
        <v>0.981485062612601</v>
      </c>
      <c r="AY358" s="0" t="n">
        <f aca="true">RAND()</f>
        <v>0.243797077148567</v>
      </c>
      <c r="AZ358" s="0" t="n">
        <f aca="true">RAND()</f>
        <v>0.00133953406373684</v>
      </c>
    </row>
    <row r="359" customFormat="false" ht="15" hidden="false" customHeight="false" outlineLevel="0" collapsed="false">
      <c r="AK359" s="0" t="n">
        <v>346</v>
      </c>
      <c r="AL359" s="0" t="n">
        <f aca="false">IFERROR(IF(AU359&lt;($AM$6-$AL$6)/($AN$6-$AL$6),$AL$6+SQRT(AU359*($AN$6-$AL$6)*($AM$6-$AL$6)),$AN$6-SQRT((1-AU359)*($AN$6-$AL$6)*($AN$6-$AM$6))),$AM$6)</f>
        <v>3.97875979536563</v>
      </c>
      <c r="AM359" s="0" t="n">
        <f aca="false">IFERROR(IF(AV359&lt;($AM$7-$AL$7)/($AN$7-$AL$7),$AL$7+SQRT(AV359*($AN$7-$AL$7)*($AM$7-$AL$7)),$AN$7-SQRT((1-AV359)*($AN$7-$AL$7)*($AN$7-$AM$7))),$AM$7)</f>
        <v>1.09043146396147</v>
      </c>
      <c r="AN359" s="0" t="n">
        <f aca="false">IFERROR(IF(AW359&lt;($AM$8-$AL$8)/($AN$8-$AL$8),$AL$8+SQRT(AW359*($AN$8-$AL$8)*($AM$8-$AL$8)),$AN$8-SQRT((1-AW359)*($AN$8-$AL$8)*($AN$8-$AM$8))),$AM$8)</f>
        <v>0.972839506868298</v>
      </c>
      <c r="AO359" s="0" t="n">
        <f aca="false">IFERROR(IF(AX359&lt;($AM$9-$AL$9)/($AN$9-$AL$9),$AL$9+SQRT(AX359*($AN$9-$AL$9)*($AM$9-$AL$9)),$AN$9-SQRT((1-AX359)*($AN$9-$AL$9)*($AN$9-$AM$9))),$AM$9)</f>
        <v>1.62636567521884</v>
      </c>
      <c r="AP359" s="0" t="n">
        <f aca="false">IFERROR(IF(AY359&lt;($AM$10-$AL$10)/($AN$10-$AL$10),$AL$10+SQRT(AY359*($AN$10-$AL$10)*($AM$10-$AL$10)),$AN$10-SQRT((1-AY359)*($AN$10-$AL$10)*($AN$10-$AM$10))),$AM$10)</f>
        <v>0.898993890018554</v>
      </c>
      <c r="AQ359" s="0" t="n">
        <f aca="false">IFERROR(IF(AZ359&lt;($AM$11-$AL$11)/($AN$11-$AL$11),$AL$11+SQRT(AZ359*($AN$11-$AL$11)*($AM$11-$AL$11)),$AN$11-SQRT((1-AZ359)*($AN$11-$AL$11)*($AN$11-$AM$11))),$AM$11)</f>
        <v>0.670658692948996</v>
      </c>
      <c r="AR359" s="0" t="n">
        <f aca="false">SUMPRODUCT((B24:B31&lt;=$B$6)*(C24:C31*AM359+D24:D31*AO359*$B$8*AQ359)/(1+AL359/100)^B24:B31)+C32*AM359*AP359/(1+AL359/100)^$B$6</f>
        <v>9100299.76991139</v>
      </c>
      <c r="AS359" s="0" t="n">
        <f aca="false">SUMPRODUCT((K24:K26&lt;=$B$6)*(L24:L26*AN359+M24:M26*AO359*$B$8*AQ359)/(1+AL359/100)^K24:K26)+L27*AN359*AP359/(1+AL359/100)^$B$6</f>
        <v>8000720.97672257</v>
      </c>
      <c r="AT359" s="0" t="n">
        <f aca="false">AS359-AR359</f>
        <v>-1099578.79318882</v>
      </c>
      <c r="AU359" s="0" t="n">
        <f aca="true">RAND()</f>
        <v>0.543605381295043</v>
      </c>
      <c r="AV359" s="0" t="n">
        <f aca="true">RAND()</f>
        <v>0.773670064946857</v>
      </c>
      <c r="AW359" s="0" t="n">
        <f aca="true">RAND()</f>
        <v>0.331927723716404</v>
      </c>
      <c r="AX359" s="0" t="n">
        <f aca="true">RAND()</f>
        <v>0.906931594230218</v>
      </c>
      <c r="AY359" s="0" t="n">
        <f aca="true">RAND()</f>
        <v>0.636784497088551</v>
      </c>
      <c r="AZ359" s="0" t="n">
        <f aca="true">RAND()</f>
        <v>0.557282871305862</v>
      </c>
    </row>
    <row r="360" customFormat="false" ht="15" hidden="false" customHeight="false" outlineLevel="0" collapsed="false">
      <c r="AK360" s="0" t="n">
        <v>347</v>
      </c>
      <c r="AL360" s="0" t="n">
        <f aca="false">IFERROR(IF(AU360&lt;($AM$6-$AL$6)/($AN$6-$AL$6),$AL$6+SQRT(AU360*($AN$6-$AL$6)*($AM$6-$AL$6)),$AN$6-SQRT((1-AU360)*($AN$6-$AL$6)*($AN$6-$AM$6))),$AM$6)</f>
        <v>3.63766755664489</v>
      </c>
      <c r="AM360" s="0" t="n">
        <f aca="false">IFERROR(IF(AV360&lt;($AM$7-$AL$7)/($AN$7-$AL$7),$AL$7+SQRT(AV360*($AN$7-$AL$7)*($AM$7-$AL$7)),$AN$7-SQRT((1-AV360)*($AN$7-$AL$7)*($AN$7-$AM$7))),$AM$7)</f>
        <v>1.00880450200101</v>
      </c>
      <c r="AN360" s="0" t="n">
        <f aca="false">IFERROR(IF(AW360&lt;($AM$8-$AL$8)/($AN$8-$AL$8),$AL$8+SQRT(AW360*($AN$8-$AL$8)*($AM$8-$AL$8)),$AN$8-SQRT((1-AW360)*($AN$8-$AL$8)*($AN$8-$AM$8))),$AM$8)</f>
        <v>1.04794376287278</v>
      </c>
      <c r="AO360" s="0" t="n">
        <f aca="false">IFERROR(IF(AX360&lt;($AM$9-$AL$9)/($AN$9-$AL$9),$AL$9+SQRT(AX360*($AN$9-$AL$9)*($AM$9-$AL$9)),$AN$9-SQRT((1-AX360)*($AN$9-$AL$9)*($AN$9-$AM$9))),$AM$9)</f>
        <v>0.686397731059534</v>
      </c>
      <c r="AP360" s="0" t="n">
        <f aca="false">IFERROR(IF(AY360&lt;($AM$10-$AL$10)/($AN$10-$AL$10),$AL$10+SQRT(AY360*($AN$10-$AL$10)*($AM$10-$AL$10)),$AN$10-SQRT((1-AY360)*($AN$10-$AL$10)*($AN$10-$AM$10))),$AM$10)</f>
        <v>0.876220418105297</v>
      </c>
      <c r="AQ360" s="0" t="n">
        <f aca="false">IFERROR(IF(AZ360&lt;($AM$11-$AL$11)/($AN$11-$AL$11),$AL$11+SQRT(AZ360*($AN$11-$AL$11)*($AM$11-$AL$11)),$AN$11-SQRT((1-AZ360)*($AN$11-$AL$11)*($AN$11-$AM$11))),$AM$11)</f>
        <v>0.666871687460377</v>
      </c>
      <c r="AR360" s="0" t="n">
        <f aca="false">SUMPRODUCT((B24:B31&lt;=$B$6)*(C24:C31*AM360+D24:D31*AO360*$B$8*AQ360)/(1+AL360/100)^B24:B31)+C32*AM360*AP360/(1+AL360/100)^$B$6</f>
        <v>8421435.61931488</v>
      </c>
      <c r="AS360" s="0" t="n">
        <f aca="false">SUMPRODUCT((K24:K26&lt;=$B$6)*(L24:L26*AN360+M24:M26*AO360*$B$8*AQ360)/(1+AL360/100)^K24:K26)+L27*AN360*AP360/(1+AL360/100)^$B$6</f>
        <v>8532769.93632717</v>
      </c>
      <c r="AT360" s="0" t="n">
        <f aca="false">AS360-AR360</f>
        <v>111334.317012284</v>
      </c>
      <c r="AU360" s="0" t="n">
        <f aca="true">RAND()</f>
        <v>0.434736027018084</v>
      </c>
      <c r="AV360" s="0" t="n">
        <f aca="true">RAND()</f>
        <v>0.48288650440016</v>
      </c>
      <c r="AW360" s="0" t="n">
        <f aca="true">RAND()</f>
        <v>0.637095795893228</v>
      </c>
      <c r="AX360" s="0" t="n">
        <f aca="true">RAND()</f>
        <v>0.0463254855255233</v>
      </c>
      <c r="AY360" s="0" t="n">
        <f aca="true">RAND()</f>
        <v>0.566167211997299</v>
      </c>
      <c r="AZ360" s="0" t="n">
        <f aca="true">RAND()</f>
        <v>0.547042968916339</v>
      </c>
    </row>
    <row r="361" customFormat="false" ht="15" hidden="false" customHeight="false" outlineLevel="0" collapsed="false">
      <c r="AK361" s="0" t="n">
        <v>348</v>
      </c>
      <c r="AL361" s="0" t="n">
        <f aca="false">IFERROR(IF(AU361&lt;($AM$6-$AL$6)/($AN$6-$AL$6),$AL$6+SQRT(AU361*($AN$6-$AL$6)*($AM$6-$AL$6)),$AN$6-SQRT((1-AU361)*($AN$6-$AL$6)*($AN$6-$AM$6))),$AM$6)</f>
        <v>3.78969957842874</v>
      </c>
      <c r="AM361" s="0" t="n">
        <f aca="false">IFERROR(IF(AV361&lt;($AM$7-$AL$7)/($AN$7-$AL$7),$AL$7+SQRT(AV361*($AN$7-$AL$7)*($AM$7-$AL$7)),$AN$7-SQRT((1-AV361)*($AN$7-$AL$7)*($AN$7-$AM$7))),$AM$7)</f>
        <v>0.955583070307447</v>
      </c>
      <c r="AN361" s="0" t="n">
        <f aca="false">IFERROR(IF(AW361&lt;($AM$8-$AL$8)/($AN$8-$AL$8),$AL$8+SQRT(AW361*($AN$8-$AL$8)*($AM$8-$AL$8)),$AN$8-SQRT((1-AW361)*($AN$8-$AL$8)*($AN$8-$AM$8))),$AM$8)</f>
        <v>0.959208004750138</v>
      </c>
      <c r="AO361" s="0" t="n">
        <f aca="false">IFERROR(IF(AX361&lt;($AM$9-$AL$9)/($AN$9-$AL$9),$AL$9+SQRT(AX361*($AN$9-$AL$9)*($AM$9-$AL$9)),$AN$9-SQRT((1-AX361)*($AN$9-$AL$9)*($AN$9-$AM$9))),$AM$9)</f>
        <v>0.705005564336</v>
      </c>
      <c r="AP361" s="0" t="n">
        <f aca="false">IFERROR(IF(AY361&lt;($AM$10-$AL$10)/($AN$10-$AL$10),$AL$10+SQRT(AY361*($AN$10-$AL$10)*($AM$10-$AL$10)),$AN$10-SQRT((1-AY361)*($AN$10-$AL$10)*($AN$10-$AM$10))),$AM$10)</f>
        <v>0.90574458430825</v>
      </c>
      <c r="AQ361" s="0" t="n">
        <f aca="false">IFERROR(IF(AZ361&lt;($AM$11-$AL$11)/($AN$11-$AL$11),$AL$11+SQRT(AZ361*($AN$11-$AL$11)*($AM$11-$AL$11)),$AN$11-SQRT((1-AZ361)*($AN$11-$AL$11)*($AN$11-$AM$11))),$AM$11)</f>
        <v>0.526563306884986</v>
      </c>
      <c r="AR361" s="0" t="n">
        <f aca="false">SUMPRODUCT((B24:B31&lt;=$B$6)*(C24:C31*AM361+D24:D31*AO361*$B$8*AQ361)/(1+AL361/100)^B24:B31)+C32*AM361*AP361/(1+AL361/100)^$B$6</f>
        <v>7892594.60538953</v>
      </c>
      <c r="AS361" s="0" t="n">
        <f aca="false">SUMPRODUCT((K24:K26&lt;=$B$6)*(L24:L26*AN361+M24:M26*AO361*$B$8*AQ361)/(1+AL361/100)^K24:K26)+L27*AN361*AP361/(1+AL361/100)^$B$6</f>
        <v>7800487.51442375</v>
      </c>
      <c r="AT361" s="0" t="n">
        <f aca="false">AS361-AR361</f>
        <v>-92107.0909657851</v>
      </c>
      <c r="AU361" s="0" t="n">
        <f aca="true">RAND()</f>
        <v>0.484698560162971</v>
      </c>
      <c r="AV361" s="0" t="n">
        <f aca="true">RAND()</f>
        <v>0.268956575181022</v>
      </c>
      <c r="AW361" s="0" t="n">
        <f aca="true">RAND()</f>
        <v>0.281635430850223</v>
      </c>
      <c r="AX361" s="0" t="n">
        <f aca="true">RAND()</f>
        <v>0.0560363752116292</v>
      </c>
      <c r="AY361" s="0" t="n">
        <f aca="true">RAND()</f>
        <v>0.658514670781898</v>
      </c>
      <c r="AZ361" s="0" t="n">
        <f aca="true">RAND()</f>
        <v>0.209514008272083</v>
      </c>
    </row>
    <row r="362" customFormat="false" ht="15" hidden="false" customHeight="false" outlineLevel="0" collapsed="false">
      <c r="AK362" s="0" t="n">
        <v>349</v>
      </c>
      <c r="AL362" s="0" t="n">
        <f aca="false">IFERROR(IF(AU362&lt;($AM$6-$AL$6)/($AN$6-$AL$6),$AL$6+SQRT(AU362*($AN$6-$AL$6)*($AM$6-$AL$6)),$AN$6-SQRT((1-AU362)*($AN$6-$AL$6)*($AN$6-$AM$6))),$AM$6)</f>
        <v>3.45177368565723</v>
      </c>
      <c r="AM362" s="0" t="n">
        <f aca="false">IFERROR(IF(AV362&lt;($AM$7-$AL$7)/($AN$7-$AL$7),$AL$7+SQRT(AV362*($AN$7-$AL$7)*($AM$7-$AL$7)),$AN$7-SQRT((1-AV362)*($AN$7-$AL$7)*($AN$7-$AM$7))),$AM$7)</f>
        <v>1.14267940138261</v>
      </c>
      <c r="AN362" s="0" t="n">
        <f aca="false">IFERROR(IF(AW362&lt;($AM$8-$AL$8)/($AN$8-$AL$8),$AL$8+SQRT(AW362*($AN$8-$AL$8)*($AM$8-$AL$8)),$AN$8-SQRT((1-AW362)*($AN$8-$AL$8)*($AN$8-$AM$8))),$AM$8)</f>
        <v>1.08104788443113</v>
      </c>
      <c r="AO362" s="0" t="n">
        <f aca="false">IFERROR(IF(AX362&lt;($AM$9-$AL$9)/($AN$9-$AL$9),$AL$9+SQRT(AX362*($AN$9-$AL$9)*($AM$9-$AL$9)),$AN$9-SQRT((1-AX362)*($AN$9-$AL$9)*($AN$9-$AM$9))),$AM$9)</f>
        <v>1.02904973214301</v>
      </c>
      <c r="AP362" s="0" t="n">
        <f aca="false">IFERROR(IF(AY362&lt;($AM$10-$AL$10)/($AN$10-$AL$10),$AL$10+SQRT(AY362*($AN$10-$AL$10)*($AM$10-$AL$10)),$AN$10-SQRT((1-AY362)*($AN$10-$AL$10)*($AN$10-$AM$10))),$AM$10)</f>
        <v>0.856575287618075</v>
      </c>
      <c r="AQ362" s="0" t="n">
        <f aca="false">IFERROR(IF(AZ362&lt;($AM$11-$AL$11)/($AN$11-$AL$11),$AL$11+SQRT(AZ362*($AN$11-$AL$11)*($AM$11-$AL$11)),$AN$11-SQRT((1-AZ362)*($AN$11-$AL$11)*($AN$11-$AM$11))),$AM$11)</f>
        <v>0.75316200260926</v>
      </c>
      <c r="AR362" s="0" t="n">
        <f aca="false">SUMPRODUCT((B24:B31&lt;=$B$6)*(C24:C31*AM362+D24:D31*AO362*$B$8*AQ362)/(1+AL362/100)^B24:B31)+C32*AM362*AP362/(1+AL362/100)^$B$6</f>
        <v>9713841.07658757</v>
      </c>
      <c r="AS362" s="0" t="n">
        <f aca="false">SUMPRODUCT((K24:K26&lt;=$B$6)*(L24:L26*AN362+M24:M26*AO362*$B$8*AQ362)/(1+AL362/100)^K24:K26)+L27*AN362*AP362/(1+AL362/100)^$B$6</f>
        <v>8829326.77038776</v>
      </c>
      <c r="AT362" s="0" t="n">
        <f aca="false">AS362-AR362</f>
        <v>-884514.306199806</v>
      </c>
      <c r="AU362" s="0" t="n">
        <f aca="true">RAND()</f>
        <v>0.370504501110277</v>
      </c>
      <c r="AV362" s="0" t="n">
        <f aca="true">RAND()</f>
        <v>0.897620347665831</v>
      </c>
      <c r="AW362" s="0" t="n">
        <f aca="true">RAND()</f>
        <v>0.746268290176026</v>
      </c>
      <c r="AX362" s="0" t="n">
        <f aca="true">RAND()</f>
        <v>0.371503718232288</v>
      </c>
      <c r="AY362" s="0" t="n">
        <f aca="true">RAND()</f>
        <v>0.508583742959651</v>
      </c>
      <c r="AZ362" s="0" t="n">
        <f aca="true">RAND()</f>
        <v>0.751310216506649</v>
      </c>
    </row>
    <row r="363" customFormat="false" ht="15" hidden="false" customHeight="false" outlineLevel="0" collapsed="false">
      <c r="AK363" s="0" t="n">
        <v>350</v>
      </c>
      <c r="AL363" s="0" t="n">
        <f aca="false">IFERROR(IF(AU363&lt;($AM$6-$AL$6)/($AN$6-$AL$6),$AL$6+SQRT(AU363*($AN$6-$AL$6)*($AM$6-$AL$6)),$AN$6-SQRT((1-AU363)*($AN$6-$AL$6)*($AN$6-$AM$6))),$AM$6)</f>
        <v>4.50061421881708</v>
      </c>
      <c r="AM363" s="0" t="n">
        <f aca="false">IFERROR(IF(AV363&lt;($AM$7-$AL$7)/($AN$7-$AL$7),$AL$7+SQRT(AV363*($AN$7-$AL$7)*($AM$7-$AL$7)),$AN$7-SQRT((1-AV363)*($AN$7-$AL$7)*($AN$7-$AM$7))),$AM$7)</f>
        <v>1.12530099361764</v>
      </c>
      <c r="AN363" s="0" t="n">
        <f aca="false">IFERROR(IF(AW363&lt;($AM$8-$AL$8)/($AN$8-$AL$8),$AL$8+SQRT(AW363*($AN$8-$AL$8)*($AM$8-$AL$8)),$AN$8-SQRT((1-AW363)*($AN$8-$AL$8)*($AN$8-$AM$8))),$AM$8)</f>
        <v>0.834515106707193</v>
      </c>
      <c r="AO363" s="0" t="n">
        <f aca="false">IFERROR(IF(AX363&lt;($AM$9-$AL$9)/($AN$9-$AL$9),$AL$9+SQRT(AX363*($AN$9-$AL$9)*($AM$9-$AL$9)),$AN$9-SQRT((1-AX363)*($AN$9-$AL$9)*($AN$9-$AM$9))),$AM$9)</f>
        <v>1.01072783493609</v>
      </c>
      <c r="AP363" s="0" t="n">
        <f aca="false">IFERROR(IF(AY363&lt;($AM$10-$AL$10)/($AN$10-$AL$10),$AL$10+SQRT(AY363*($AN$10-$AL$10)*($AM$10-$AL$10)),$AN$10-SQRT((1-AY363)*($AN$10-$AL$10)*($AN$10-$AM$10))),$AM$10)</f>
        <v>0.904334229015204</v>
      </c>
      <c r="AQ363" s="0" t="n">
        <f aca="false">IFERROR(IF(AZ363&lt;($AM$11-$AL$11)/($AN$11-$AL$11),$AL$11+SQRT(AZ363*($AN$11-$AL$11)*($AM$11-$AL$11)),$AN$11-SQRT((1-AZ363)*($AN$11-$AL$11)*($AN$11-$AM$11))),$AM$11)</f>
        <v>0.679580560896523</v>
      </c>
      <c r="AR363" s="0" t="n">
        <f aca="false">SUMPRODUCT((B24:B31&lt;=$B$6)*(C24:C31*AM363+D24:D31*AO363*$B$8*AQ363)/(1+AL363/100)^B24:B31)+C32*AM363*AP363/(1+AL363/100)^$B$6</f>
        <v>9032008.42713036</v>
      </c>
      <c r="AS363" s="0" t="n">
        <f aca="false">SUMPRODUCT((K24:K26&lt;=$B$6)*(L24:L26*AN363+M24:M26*AO363*$B$8*AQ363)/(1+AL363/100)^K24:K26)+L27*AN363*AP363/(1+AL363/100)^$B$6</f>
        <v>6871620.06146568</v>
      </c>
      <c r="AT363" s="0" t="n">
        <f aca="false">AS363-AR363</f>
        <v>-2160388.36566468</v>
      </c>
      <c r="AU363" s="0" t="n">
        <f aca="true">RAND()</f>
        <v>0.687653535841033</v>
      </c>
      <c r="AV363" s="0" t="n">
        <f aca="true">RAND()</f>
        <v>0.861779180508906</v>
      </c>
      <c r="AW363" s="0" t="n">
        <f aca="true">RAND()</f>
        <v>0.0132365843445433</v>
      </c>
      <c r="AX363" s="0" t="n">
        <f aca="true">RAND()</f>
        <v>0.347560388953179</v>
      </c>
      <c r="AY363" s="0" t="n">
        <f aca="true">RAND()</f>
        <v>0.653944675013279</v>
      </c>
      <c r="AZ363" s="0" t="n">
        <f aca="true">RAND()</f>
        <v>0.580944420590257</v>
      </c>
    </row>
    <row r="364" customFormat="false" ht="15" hidden="false" customHeight="false" outlineLevel="0" collapsed="false">
      <c r="AK364" s="0" t="n">
        <v>351</v>
      </c>
      <c r="AL364" s="0" t="n">
        <f aca="false">IFERROR(IF(AU364&lt;($AM$6-$AL$6)/($AN$6-$AL$6),$AL$6+SQRT(AU364*($AN$6-$AL$6)*($AM$6-$AL$6)),$AN$6-SQRT((1-AU364)*($AN$6-$AL$6)*($AN$6-$AM$6))),$AM$6)</f>
        <v>4.85155709200088</v>
      </c>
      <c r="AM364" s="0" t="n">
        <f aca="false">IFERROR(IF(AV364&lt;($AM$7-$AL$7)/($AN$7-$AL$7),$AL$7+SQRT(AV364*($AN$7-$AL$7)*($AM$7-$AL$7)),$AN$7-SQRT((1-AV364)*($AN$7-$AL$7)*($AN$7-$AM$7))),$AM$7)</f>
        <v>0.887590222152707</v>
      </c>
      <c r="AN364" s="0" t="n">
        <f aca="false">IFERROR(IF(AW364&lt;($AM$8-$AL$8)/($AN$8-$AL$8),$AL$8+SQRT(AW364*($AN$8-$AL$8)*($AM$8-$AL$8)),$AN$8-SQRT((1-AW364)*($AN$8-$AL$8)*($AN$8-$AM$8))),$AM$8)</f>
        <v>0.98377355533688</v>
      </c>
      <c r="AO364" s="0" t="n">
        <f aca="false">IFERROR(IF(AX364&lt;($AM$9-$AL$9)/($AN$9-$AL$9),$AL$9+SQRT(AX364*($AN$9-$AL$9)*($AM$9-$AL$9)),$AN$9-SQRT((1-AX364)*($AN$9-$AL$9)*($AN$9-$AM$9))),$AM$9)</f>
        <v>1.22145434334181</v>
      </c>
      <c r="AP364" s="0" t="n">
        <f aca="false">IFERROR(IF(AY364&lt;($AM$10-$AL$10)/($AN$10-$AL$10),$AL$10+SQRT(AY364*($AN$10-$AL$10)*($AM$10-$AL$10)),$AN$10-SQRT((1-AY364)*($AN$10-$AL$10)*($AN$10-$AM$10))),$AM$10)</f>
        <v>0.658071527093947</v>
      </c>
      <c r="AQ364" s="0" t="n">
        <f aca="false">IFERROR(IF(AZ364&lt;($AM$11-$AL$11)/($AN$11-$AL$11),$AL$11+SQRT(AZ364*($AN$11-$AL$11)*($AM$11-$AL$11)),$AN$11-SQRT((1-AZ364)*($AN$11-$AL$11)*($AN$11-$AM$11))),$AM$11)</f>
        <v>0.802103520959371</v>
      </c>
      <c r="AR364" s="0" t="n">
        <f aca="false">SUMPRODUCT((B24:B31&lt;=$B$6)*(C24:C31*AM364+D24:D31*AO364*$B$8*AQ364)/(1+AL364/100)^B24:B31)+C32*AM364*AP364/(1+AL364/100)^$B$6</f>
        <v>7127332.08868359</v>
      </c>
      <c r="AS364" s="0" t="n">
        <f aca="false">SUMPRODUCT((K24:K26&lt;=$B$6)*(L24:L26*AN364+M24:M26*AO364*$B$8*AQ364)/(1+AL364/100)^K24:K26)+L27*AN364*AP364/(1+AL364/100)^$B$6</f>
        <v>8260137.1762544</v>
      </c>
      <c r="AT364" s="0" t="n">
        <f aca="false">AS364-AR364</f>
        <v>1132805.0875708</v>
      </c>
      <c r="AU364" s="0" t="n">
        <f aca="true">RAND()</f>
        <v>0.769209653553414</v>
      </c>
      <c r="AV364" s="0" t="n">
        <f aca="true">RAND()</f>
        <v>0.0852449668528942</v>
      </c>
      <c r="AW364" s="0" t="n">
        <f aca="true">RAND()</f>
        <v>0.375252440457303</v>
      </c>
      <c r="AX364" s="0" t="n">
        <f aca="true">RAND()</f>
        <v>0.595911106999115</v>
      </c>
      <c r="AY364" s="0" t="n">
        <f aca="true">RAND()</f>
        <v>0.0999464307112493</v>
      </c>
      <c r="AZ364" s="0" t="n">
        <f aca="true">RAND()</f>
        <v>0.840150953401314</v>
      </c>
    </row>
    <row r="365" customFormat="false" ht="15" hidden="false" customHeight="false" outlineLevel="0" collapsed="false">
      <c r="AK365" s="0" t="n">
        <v>352</v>
      </c>
      <c r="AL365" s="0" t="n">
        <f aca="false">IFERROR(IF(AU365&lt;($AM$6-$AL$6)/($AN$6-$AL$6),$AL$6+SQRT(AU365*($AN$6-$AL$6)*($AM$6-$AL$6)),$AN$6-SQRT((1-AU365)*($AN$6-$AL$6)*($AN$6-$AM$6))),$AM$6)</f>
        <v>4.84987289417797</v>
      </c>
      <c r="AM365" s="0" t="n">
        <f aca="false">IFERROR(IF(AV365&lt;($AM$7-$AL$7)/($AN$7-$AL$7),$AL$7+SQRT(AV365*($AN$7-$AL$7)*($AM$7-$AL$7)),$AN$7-SQRT((1-AV365)*($AN$7-$AL$7)*($AN$7-$AM$7))),$AM$7)</f>
        <v>0.979203700423972</v>
      </c>
      <c r="AN365" s="0" t="n">
        <f aca="false">IFERROR(IF(AW365&lt;($AM$8-$AL$8)/($AN$8-$AL$8),$AL$8+SQRT(AW365*($AN$8-$AL$8)*($AM$8-$AL$8)),$AN$8-SQRT((1-AW365)*($AN$8-$AL$8)*($AN$8-$AM$8))),$AM$8)</f>
        <v>1.08369286938941</v>
      </c>
      <c r="AO365" s="0" t="n">
        <f aca="false">IFERROR(IF(AX365&lt;($AM$9-$AL$9)/($AN$9-$AL$9),$AL$9+SQRT(AX365*($AN$9-$AL$9)*($AM$9-$AL$9)),$AN$9-SQRT((1-AX365)*($AN$9-$AL$9)*($AN$9-$AM$9))),$AM$9)</f>
        <v>1.1079197045892</v>
      </c>
      <c r="AP365" s="0" t="n">
        <f aca="false">IFERROR(IF(AY365&lt;($AM$10-$AL$10)/($AN$10-$AL$10),$AL$10+SQRT(AY365*($AN$10-$AL$10)*($AM$10-$AL$10)),$AN$10-SQRT((1-AY365)*($AN$10-$AL$10)*($AN$10-$AM$10))),$AM$10)</f>
        <v>0.89070110465772</v>
      </c>
      <c r="AQ365" s="0" t="n">
        <f aca="false">IFERROR(IF(AZ365&lt;($AM$11-$AL$11)/($AN$11-$AL$11),$AL$11+SQRT(AZ365*($AN$11-$AL$11)*($AM$11-$AL$11)),$AN$11-SQRT((1-AZ365)*($AN$11-$AL$11)*($AN$11-$AM$11))),$AM$11)</f>
        <v>0.650609997701755</v>
      </c>
      <c r="AR365" s="0" t="n">
        <f aca="false">SUMPRODUCT((B24:B31&lt;=$B$6)*(C24:C31*AM365+D24:D31*AO365*$B$8*AQ365)/(1+AL365/100)^B24:B31)+C32*AM365*AP365/(1+AL365/100)^$B$6</f>
        <v>7761138.23473713</v>
      </c>
      <c r="AS365" s="0" t="n">
        <f aca="false">SUMPRODUCT((K24:K26&lt;=$B$6)*(L24:L26*AN365+M24:M26*AO365*$B$8*AQ365)/(1+AL365/100)^K24:K26)+L27*AN365*AP365/(1+AL365/100)^$B$6</f>
        <v>8943553.1655571</v>
      </c>
      <c r="AT365" s="0" t="n">
        <f aca="false">AS365-AR365</f>
        <v>1182414.93081997</v>
      </c>
      <c r="AU365" s="0" t="n">
        <f aca="true">RAND()</f>
        <v>0.768847671440469</v>
      </c>
      <c r="AV365" s="0" t="n">
        <f aca="true">RAND()</f>
        <v>0.35682184717383</v>
      </c>
      <c r="AW365" s="0" t="n">
        <f aca="true">RAND()</f>
        <v>0.754150562738425</v>
      </c>
      <c r="AX365" s="0" t="n">
        <f aca="true">RAND()</f>
        <v>0.469461831026517</v>
      </c>
      <c r="AY365" s="0" t="n">
        <f aca="true">RAND()</f>
        <v>0.61058941272305</v>
      </c>
      <c r="AZ365" s="0" t="n">
        <f aca="true">RAND()</f>
        <v>0.501741331812377</v>
      </c>
    </row>
    <row r="366" customFormat="false" ht="15" hidden="false" customHeight="false" outlineLevel="0" collapsed="false">
      <c r="AK366" s="0" t="n">
        <v>353</v>
      </c>
      <c r="AL366" s="0" t="n">
        <f aca="false">IFERROR(IF(AU366&lt;($AM$6-$AL$6)/($AN$6-$AL$6),$AL$6+SQRT(AU366*($AN$6-$AL$6)*($AM$6-$AL$6)),$AN$6-SQRT((1-AU366)*($AN$6-$AL$6)*($AN$6-$AM$6))),$AM$6)</f>
        <v>2.80247141775517</v>
      </c>
      <c r="AM366" s="0" t="n">
        <f aca="false">IFERROR(IF(AV366&lt;($AM$7-$AL$7)/($AN$7-$AL$7),$AL$7+SQRT(AV366*($AN$7-$AL$7)*($AM$7-$AL$7)),$AN$7-SQRT((1-AV366)*($AN$7-$AL$7)*($AN$7-$AM$7))),$AM$7)</f>
        <v>1.08711931288924</v>
      </c>
      <c r="AN366" s="0" t="n">
        <f aca="false">IFERROR(IF(AW366&lt;($AM$8-$AL$8)/($AN$8-$AL$8),$AL$8+SQRT(AW366*($AN$8-$AL$8)*($AM$8-$AL$8)),$AN$8-SQRT((1-AW366)*($AN$8-$AL$8)*($AN$8-$AM$8))),$AM$8)</f>
        <v>0.936383204471337</v>
      </c>
      <c r="AO366" s="0" t="n">
        <f aca="false">IFERROR(IF(AX366&lt;($AM$9-$AL$9)/($AN$9-$AL$9),$AL$9+SQRT(AX366*($AN$9-$AL$9)*($AM$9-$AL$9)),$AN$9-SQRT((1-AX366)*($AN$9-$AL$9)*($AN$9-$AM$9))),$AM$9)</f>
        <v>1.1153968268874</v>
      </c>
      <c r="AP366" s="0" t="n">
        <f aca="false">IFERROR(IF(AY366&lt;($AM$10-$AL$10)/($AN$10-$AL$10),$AL$10+SQRT(AY366*($AN$10-$AL$10)*($AM$10-$AL$10)),$AN$10-SQRT((1-AY366)*($AN$10-$AL$10)*($AN$10-$AM$10))),$AM$10)</f>
        <v>0.839510604865284</v>
      </c>
      <c r="AQ366" s="0" t="n">
        <f aca="false">IFERROR(IF(AZ366&lt;($AM$11-$AL$11)/($AN$11-$AL$11),$AL$11+SQRT(AZ366*($AN$11-$AL$11)*($AM$11-$AL$11)),$AN$11-SQRT((1-AZ366)*($AN$11-$AL$11)*($AN$11-$AM$11))),$AM$11)</f>
        <v>0.328585286392737</v>
      </c>
      <c r="AR366" s="0" t="n">
        <f aca="false">SUMPRODUCT((B24:B31&lt;=$B$6)*(C24:C31*AM366+D24:D31*AO366*$B$8*AQ366)/(1+AL366/100)^B24:B31)+C32*AM366*AP366/(1+AL366/100)^$B$6</f>
        <v>9481916.83968125</v>
      </c>
      <c r="AS366" s="0" t="n">
        <f aca="false">SUMPRODUCT((K24:K26&lt;=$B$6)*(L24:L26*AN366+M24:M26*AO366*$B$8*AQ366)/(1+AL366/100)^K24:K26)+L27*AN366*AP366/(1+AL366/100)^$B$6</f>
        <v>7558795.77759663</v>
      </c>
      <c r="AT366" s="0" t="n">
        <f aca="false">AS366-AR366</f>
        <v>-1923121.06208463</v>
      </c>
      <c r="AU366" s="0" t="n">
        <f aca="true">RAND()</f>
        <v>0.128792075262797</v>
      </c>
      <c r="AV366" s="0" t="n">
        <f aca="true">RAND()</f>
        <v>0.764176726811796</v>
      </c>
      <c r="AW366" s="0" t="n">
        <f aca="true">RAND()</f>
        <v>0.206670871798562</v>
      </c>
      <c r="AX366" s="0" t="n">
        <f aca="true">RAND()</f>
        <v>0.478318150746077</v>
      </c>
      <c r="AY366" s="0" t="n">
        <f aca="true">RAND()</f>
        <v>0.461069803263964</v>
      </c>
      <c r="AZ366" s="0" t="n">
        <f aca="true">RAND()</f>
        <v>0.00333517795165215</v>
      </c>
    </row>
    <row r="367" customFormat="false" ht="15" hidden="false" customHeight="false" outlineLevel="0" collapsed="false">
      <c r="AK367" s="0" t="n">
        <v>354</v>
      </c>
      <c r="AL367" s="0" t="n">
        <f aca="false">IFERROR(IF(AU367&lt;($AM$6-$AL$6)/($AN$6-$AL$6),$AL$6+SQRT(AU367*($AN$6-$AL$6)*($AM$6-$AL$6)),$AN$6-SQRT((1-AU367)*($AN$6-$AL$6)*($AN$6-$AM$6))),$AM$6)</f>
        <v>2.92101463655994</v>
      </c>
      <c r="AM367" s="0" t="n">
        <f aca="false">IFERROR(IF(AV367&lt;($AM$7-$AL$7)/($AN$7-$AL$7),$AL$7+SQRT(AV367*($AN$7-$AL$7)*($AM$7-$AL$7)),$AN$7-SQRT((1-AV367)*($AN$7-$AL$7)*($AN$7-$AM$7))),$AM$7)</f>
        <v>0.934460241274002</v>
      </c>
      <c r="AN367" s="0" t="n">
        <f aca="false">IFERROR(IF(AW367&lt;($AM$8-$AL$8)/($AN$8-$AL$8),$AL$8+SQRT(AW367*($AN$8-$AL$8)*($AM$8-$AL$8)),$AN$8-SQRT((1-AW367)*($AN$8-$AL$8)*($AN$8-$AM$8))),$AM$8)</f>
        <v>1.04751010078565</v>
      </c>
      <c r="AO367" s="0" t="n">
        <f aca="false">IFERROR(IF(AX367&lt;($AM$9-$AL$9)/($AN$9-$AL$9),$AL$9+SQRT(AX367*($AN$9-$AL$9)*($AM$9-$AL$9)),$AN$9-SQRT((1-AX367)*($AN$9-$AL$9)*($AN$9-$AM$9))),$AM$9)</f>
        <v>0.908537431876276</v>
      </c>
      <c r="AP367" s="0" t="n">
        <f aca="false">IFERROR(IF(AY367&lt;($AM$10-$AL$10)/($AN$10-$AL$10),$AL$10+SQRT(AY367*($AN$10-$AL$10)*($AM$10-$AL$10)),$AN$10-SQRT((1-AY367)*($AN$10-$AL$10)*($AN$10-$AM$10))),$AM$10)</f>
        <v>0.95660648087052</v>
      </c>
      <c r="AQ367" s="0" t="n">
        <f aca="false">IFERROR(IF(AZ367&lt;($AM$11-$AL$11)/($AN$11-$AL$11),$AL$11+SQRT(AZ367*($AN$11-$AL$11)*($AM$11-$AL$11)),$AN$11-SQRT((1-AZ367)*($AN$11-$AL$11)*($AN$11-$AM$11))),$AM$11)</f>
        <v>0.572640383213677</v>
      </c>
      <c r="AR367" s="0" t="n">
        <f aca="false">SUMPRODUCT((B24:B31&lt;=$B$6)*(C24:C31*AM367+D24:D31*AO367*$B$8*AQ367)/(1+AL367/100)^B24:B31)+C32*AM367*AP367/(1+AL367/100)^$B$6</f>
        <v>8144910.95988699</v>
      </c>
      <c r="AS367" s="0" t="n">
        <f aca="false">SUMPRODUCT((K24:K26&lt;=$B$6)*(L24:L26*AN367+M24:M26*AO367*$B$8*AQ367)/(1+AL367/100)^K24:K26)+L27*AN367*AP367/(1+AL367/100)^$B$6</f>
        <v>8375690.11262539</v>
      </c>
      <c r="AT367" s="0" t="n">
        <f aca="false">AS367-AR367</f>
        <v>230779.152738406</v>
      </c>
      <c r="AU367" s="0" t="n">
        <f aca="true">RAND()</f>
        <v>0.169653592151526</v>
      </c>
      <c r="AV367" s="0" t="n">
        <f aca="true">RAND()</f>
        <v>0.200883960927364</v>
      </c>
      <c r="AW367" s="0" t="n">
        <f aca="true">RAND()</f>
        <v>0.635536361921444</v>
      </c>
      <c r="AX367" s="0" t="n">
        <f aca="true">RAND()</f>
        <v>0.222537110992084</v>
      </c>
      <c r="AY367" s="0" t="n">
        <f aca="true">RAND()</f>
        <v>0.833957913491842</v>
      </c>
      <c r="AZ367" s="0" t="n">
        <f aca="true">RAND()</f>
        <v>0.303399096158778</v>
      </c>
    </row>
    <row r="368" customFormat="false" ht="15" hidden="false" customHeight="false" outlineLevel="0" collapsed="false">
      <c r="AK368" s="0" t="n">
        <v>355</v>
      </c>
      <c r="AL368" s="0" t="n">
        <f aca="false">IFERROR(IF(AU368&lt;($AM$6-$AL$6)/($AN$6-$AL$6),$AL$6+SQRT(AU368*($AN$6-$AL$6)*($AM$6-$AL$6)),$AN$6-SQRT((1-AU368)*($AN$6-$AL$6)*($AN$6-$AM$6))),$AM$6)</f>
        <v>3.97887619350428</v>
      </c>
      <c r="AM368" s="0" t="n">
        <f aca="false">IFERROR(IF(AV368&lt;($AM$7-$AL$7)/($AN$7-$AL$7),$AL$7+SQRT(AV368*($AN$7-$AL$7)*($AM$7-$AL$7)),$AN$7-SQRT((1-AV368)*($AN$7-$AL$7)*($AN$7-$AM$7))),$AM$7)</f>
        <v>0.959828623348743</v>
      </c>
      <c r="AN368" s="0" t="n">
        <f aca="false">IFERROR(IF(AW368&lt;($AM$8-$AL$8)/($AN$8-$AL$8),$AL$8+SQRT(AW368*($AN$8-$AL$8)*($AM$8-$AL$8)),$AN$8-SQRT((1-AW368)*($AN$8-$AL$8)*($AN$8-$AM$8))),$AM$8)</f>
        <v>1.00437495832745</v>
      </c>
      <c r="AO368" s="0" t="n">
        <f aca="false">IFERROR(IF(AX368&lt;($AM$9-$AL$9)/($AN$9-$AL$9),$AL$9+SQRT(AX368*($AN$9-$AL$9)*($AM$9-$AL$9)),$AN$9-SQRT((1-AX368)*($AN$9-$AL$9)*($AN$9-$AM$9))),$AM$9)</f>
        <v>1.85269651172929</v>
      </c>
      <c r="AP368" s="0" t="n">
        <f aca="false">IFERROR(IF(AY368&lt;($AM$10-$AL$10)/($AN$10-$AL$10),$AL$10+SQRT(AY368*($AN$10-$AL$10)*($AM$10-$AL$10)),$AN$10-SQRT((1-AY368)*($AN$10-$AL$10)*($AN$10-$AM$10))),$AM$10)</f>
        <v>0.797676665756683</v>
      </c>
      <c r="AQ368" s="0" t="n">
        <f aca="false">IFERROR(IF(AZ368&lt;($AM$11-$AL$11)/($AN$11-$AL$11),$AL$11+SQRT(AZ368*($AN$11-$AL$11)*($AM$11-$AL$11)),$AN$11-SQRT((1-AZ368)*($AN$11-$AL$11)*($AN$11-$AM$11))),$AM$11)</f>
        <v>0.622023033511501</v>
      </c>
      <c r="AR368" s="0" t="n">
        <f aca="false">SUMPRODUCT((B24:B31&lt;=$B$6)*(C24:C31*AM368+D24:D31*AO368*$B$8*AQ368)/(1+AL368/100)^B24:B31)+C32*AM368*AP368/(1+AL368/100)^$B$6</f>
        <v>8071222.98794194</v>
      </c>
      <c r="AS368" s="0" t="n">
        <f aca="false">SUMPRODUCT((K24:K26&lt;=$B$6)*(L24:L26*AN368+M24:M26*AO368*$B$8*AQ368)/(1+AL368/100)^K24:K26)+L27*AN368*AP368/(1+AL368/100)^$B$6</f>
        <v>8328910.31405844</v>
      </c>
      <c r="AT368" s="0" t="n">
        <f aca="false">AS368-AR368</f>
        <v>257687.3261165</v>
      </c>
      <c r="AU368" s="0" t="n">
        <f aca="true">RAND()</f>
        <v>0.543640547291241</v>
      </c>
      <c r="AV368" s="0" t="n">
        <f aca="true">RAND()</f>
        <v>0.283835431572826</v>
      </c>
      <c r="AW368" s="0" t="n">
        <f aca="true">RAND()</f>
        <v>0.46371856802986</v>
      </c>
      <c r="AX368" s="0" t="n">
        <f aca="true">RAND()</f>
        <v>0.985534454895521</v>
      </c>
      <c r="AY368" s="0" t="n">
        <f aca="true">RAND()</f>
        <v>0.354445589344065</v>
      </c>
      <c r="AZ368" s="0" t="n">
        <f aca="true">RAND()</f>
        <v>0.423260547395711</v>
      </c>
    </row>
    <row r="369" customFormat="false" ht="15" hidden="false" customHeight="false" outlineLevel="0" collapsed="false">
      <c r="AK369" s="0" t="n">
        <v>356</v>
      </c>
      <c r="AL369" s="0" t="n">
        <f aca="false">IFERROR(IF(AU369&lt;($AM$6-$AL$6)/($AN$6-$AL$6),$AL$6+SQRT(AU369*($AN$6-$AL$6)*($AM$6-$AL$6)),$AN$6-SQRT((1-AU369)*($AN$6-$AL$6)*($AN$6-$AM$6))),$AM$6)</f>
        <v>3.55407854306676</v>
      </c>
      <c r="AM369" s="0" t="n">
        <f aca="false">IFERROR(IF(AV369&lt;($AM$7-$AL$7)/($AN$7-$AL$7),$AL$7+SQRT(AV369*($AN$7-$AL$7)*($AM$7-$AL$7)),$AN$7-SQRT((1-AV369)*($AN$7-$AL$7)*($AN$7-$AM$7))),$AM$7)</f>
        <v>1.12855947182817</v>
      </c>
      <c r="AN369" s="0" t="n">
        <f aca="false">IFERROR(IF(AW369&lt;($AM$8-$AL$8)/($AN$8-$AL$8),$AL$8+SQRT(AW369*($AN$8-$AL$8)*($AM$8-$AL$8)),$AN$8-SQRT((1-AW369)*($AN$8-$AL$8)*($AN$8-$AM$8))),$AM$8)</f>
        <v>0.856285560091661</v>
      </c>
      <c r="AO369" s="0" t="n">
        <f aca="false">IFERROR(IF(AX369&lt;($AM$9-$AL$9)/($AN$9-$AL$9),$AL$9+SQRT(AX369*($AN$9-$AL$9)*($AM$9-$AL$9)),$AN$9-SQRT((1-AX369)*($AN$9-$AL$9)*($AN$9-$AM$9))),$AM$9)</f>
        <v>1.06393779180376</v>
      </c>
      <c r="AP369" s="0" t="n">
        <f aca="false">IFERROR(IF(AY369&lt;($AM$10-$AL$10)/($AN$10-$AL$10),$AL$10+SQRT(AY369*($AN$10-$AL$10)*($AM$10-$AL$10)),$AN$10-SQRT((1-AY369)*($AN$10-$AL$10)*($AN$10-$AM$10))),$AM$10)</f>
        <v>0.90087701530361</v>
      </c>
      <c r="AQ369" s="0" t="n">
        <f aca="false">IFERROR(IF(AZ369&lt;($AM$11-$AL$11)/($AN$11-$AL$11),$AL$11+SQRT(AZ369*($AN$11-$AL$11)*($AM$11-$AL$11)),$AN$11-SQRT((1-AZ369)*($AN$11-$AL$11)*($AN$11-$AM$11))),$AM$11)</f>
        <v>0.480916213242316</v>
      </c>
      <c r="AR369" s="0" t="n">
        <f aca="false">SUMPRODUCT((B24:B31&lt;=$B$6)*(C24:C31*AM369+D24:D31*AO369*$B$8*AQ369)/(1+AL369/100)^B24:B31)+C32*AM369*AP369/(1+AL369/100)^$B$6</f>
        <v>9461017.47944995</v>
      </c>
      <c r="AS369" s="0" t="n">
        <f aca="false">SUMPRODUCT((K24:K26&lt;=$B$6)*(L24:L26*AN369+M24:M26*AO369*$B$8*AQ369)/(1+AL369/100)^K24:K26)+L27*AN369*AP369/(1+AL369/100)^$B$6</f>
        <v>6963451.92735958</v>
      </c>
      <c r="AT369" s="0" t="n">
        <f aca="false">AS369-AR369</f>
        <v>-2497565.55209037</v>
      </c>
      <c r="AU369" s="0" t="n">
        <f aca="true">RAND()</f>
        <v>0.406281265632356</v>
      </c>
      <c r="AV369" s="0" t="n">
        <f aca="true">RAND()</f>
        <v>0.868908427709751</v>
      </c>
      <c r="AW369" s="0" t="n">
        <f aca="true">RAND()</f>
        <v>0.0352007141647997</v>
      </c>
      <c r="AX369" s="0" t="n">
        <f aca="true">RAND()</f>
        <v>0.415858361591185</v>
      </c>
      <c r="AY369" s="0" t="n">
        <f aca="true">RAND()</f>
        <v>0.642809525594922</v>
      </c>
      <c r="AZ369" s="0" t="n">
        <f aca="true">RAND()</f>
        <v>0.133594596791588</v>
      </c>
    </row>
    <row r="370" customFormat="false" ht="15" hidden="false" customHeight="false" outlineLevel="0" collapsed="false">
      <c r="AK370" s="0" t="n">
        <v>357</v>
      </c>
      <c r="AL370" s="0" t="n">
        <f aca="false">IFERROR(IF(AU370&lt;($AM$6-$AL$6)/($AN$6-$AL$6),$AL$6+SQRT(AU370*($AN$6-$AL$6)*($AM$6-$AL$6)),$AN$6-SQRT((1-AU370)*($AN$6-$AL$6)*($AN$6-$AM$6))),$AM$6)</f>
        <v>5.12016748036863</v>
      </c>
      <c r="AM370" s="0" t="n">
        <f aca="false">IFERROR(IF(AV370&lt;($AM$7-$AL$7)/($AN$7-$AL$7),$AL$7+SQRT(AV370*($AN$7-$AL$7)*($AM$7-$AL$7)),$AN$7-SQRT((1-AV370)*($AN$7-$AL$7)*($AN$7-$AM$7))),$AM$7)</f>
        <v>0.824372552042932</v>
      </c>
      <c r="AN370" s="0" t="n">
        <f aca="false">IFERROR(IF(AW370&lt;($AM$8-$AL$8)/($AN$8-$AL$8),$AL$8+SQRT(AW370*($AN$8-$AL$8)*($AM$8-$AL$8)),$AN$8-SQRT((1-AW370)*($AN$8-$AL$8)*($AN$8-$AM$8))),$AM$8)</f>
        <v>1.10646085375291</v>
      </c>
      <c r="AO370" s="0" t="n">
        <f aca="false">IFERROR(IF(AX370&lt;($AM$9-$AL$9)/($AN$9-$AL$9),$AL$9+SQRT(AX370*($AN$9-$AL$9)*($AM$9-$AL$9)),$AN$9-SQRT((1-AX370)*($AN$9-$AL$9)*($AN$9-$AM$9))),$AM$9)</f>
        <v>0.865229139661001</v>
      </c>
      <c r="AP370" s="0" t="n">
        <f aca="false">IFERROR(IF(AY370&lt;($AM$10-$AL$10)/($AN$10-$AL$10),$AL$10+SQRT(AY370*($AN$10-$AL$10)*($AM$10-$AL$10)),$AN$10-SQRT((1-AY370)*($AN$10-$AL$10)*($AN$10-$AM$10))),$AM$10)</f>
        <v>0.914910514930537</v>
      </c>
      <c r="AQ370" s="0" t="n">
        <f aca="false">IFERROR(IF(AZ370&lt;($AM$11-$AL$11)/($AN$11-$AL$11),$AL$11+SQRT(AZ370*($AN$11-$AL$11)*($AM$11-$AL$11)),$AN$11-SQRT((1-AZ370)*($AN$11-$AL$11)*($AN$11-$AM$11))),$AM$11)</f>
        <v>0.559266376423009</v>
      </c>
      <c r="AR370" s="0" t="n">
        <f aca="false">SUMPRODUCT((B24:B31&lt;=$B$6)*(C24:C31*AM370+D24:D31*AO370*$B$8*AQ370)/(1+AL370/100)^B24:B31)+C32*AM370*AP370/(1+AL370/100)^$B$6</f>
        <v>6423843.4673195</v>
      </c>
      <c r="AS370" s="0" t="n">
        <f aca="false">SUMPRODUCT((K24:K26&lt;=$B$6)*(L24:L26*AN370+M24:M26*AO370*$B$8*AQ370)/(1+AL370/100)^K24:K26)+L27*AN370*AP370/(1+AL370/100)^$B$6</f>
        <v>9119103.68657894</v>
      </c>
      <c r="AT370" s="0" t="n">
        <f aca="false">AS370-AR370</f>
        <v>2695260.21925944</v>
      </c>
      <c r="AU370" s="0" t="n">
        <f aca="true">RAND()</f>
        <v>0.82331148490682</v>
      </c>
      <c r="AV370" s="0" t="n">
        <f aca="true">RAND()</f>
        <v>0.0066002365898383</v>
      </c>
      <c r="AW370" s="0" t="n">
        <f aca="true">RAND()</f>
        <v>0.816857897730285</v>
      </c>
      <c r="AX370" s="0" t="n">
        <f aca="true">RAND()</f>
        <v>0.17785643261002</v>
      </c>
      <c r="AY370" s="0" t="n">
        <f aca="true">RAND()</f>
        <v>0.688602941599695</v>
      </c>
      <c r="AZ370" s="0" t="n">
        <f aca="true">RAND()</f>
        <v>0.274363485483743</v>
      </c>
    </row>
    <row r="371" customFormat="false" ht="15" hidden="false" customHeight="false" outlineLevel="0" collapsed="false">
      <c r="AK371" s="0" t="n">
        <v>358</v>
      </c>
      <c r="AL371" s="0" t="n">
        <f aca="false">IFERROR(IF(AU371&lt;($AM$6-$AL$6)/($AN$6-$AL$6),$AL$6+SQRT(AU371*($AN$6-$AL$6)*($AM$6-$AL$6)),$AN$6-SQRT((1-AU371)*($AN$6-$AL$6)*($AN$6-$AM$6))),$AM$6)</f>
        <v>5.87447290888403</v>
      </c>
      <c r="AM371" s="0" t="n">
        <f aca="false">IFERROR(IF(AV371&lt;($AM$7-$AL$7)/($AN$7-$AL$7),$AL$7+SQRT(AV371*($AN$7-$AL$7)*($AM$7-$AL$7)),$AN$7-SQRT((1-AV371)*($AN$7-$AL$7)*($AN$7-$AM$7))),$AM$7)</f>
        <v>0.992461490166754</v>
      </c>
      <c r="AN371" s="0" t="n">
        <f aca="false">IFERROR(IF(AW371&lt;($AM$8-$AL$8)/($AN$8-$AL$8),$AL$8+SQRT(AW371*($AN$8-$AL$8)*($AM$8-$AL$8)),$AN$8-SQRT((1-AW371)*($AN$8-$AL$8)*($AN$8-$AM$8))),$AM$8)</f>
        <v>0.825635736269437</v>
      </c>
      <c r="AO371" s="0" t="n">
        <f aca="false">IFERROR(IF(AX371&lt;($AM$9-$AL$9)/($AN$9-$AL$9),$AL$9+SQRT(AX371*($AN$9-$AL$9)*($AM$9-$AL$9)),$AN$9-SQRT((1-AX371)*($AN$9-$AL$9)*($AN$9-$AM$9))),$AM$9)</f>
        <v>0.706041527365262</v>
      </c>
      <c r="AP371" s="0" t="n">
        <f aca="false">IFERROR(IF(AY371&lt;($AM$10-$AL$10)/($AN$10-$AL$10),$AL$10+SQRT(AY371*($AN$10-$AL$10)*($AM$10-$AL$10)),$AN$10-SQRT((1-AY371)*($AN$10-$AL$10)*($AN$10-$AM$10))),$AM$10)</f>
        <v>0.869369704474259</v>
      </c>
      <c r="AQ371" s="0" t="n">
        <f aca="false">IFERROR(IF(AZ371&lt;($AM$11-$AL$11)/($AN$11-$AL$11),$AL$11+SQRT(AZ371*($AN$11-$AL$11)*($AM$11-$AL$11)),$AN$11-SQRT((1-AZ371)*($AN$11-$AL$11)*($AN$11-$AM$11))),$AM$11)</f>
        <v>0.777212946128692</v>
      </c>
      <c r="AR371" s="0" t="n">
        <f aca="false">SUMPRODUCT((B24:B31&lt;=$B$6)*(C24:C31*AM371+D24:D31*AO371*$B$8*AQ371)/(1+AL371/100)^B24:B31)+C32*AM371*AP371/(1+AL371/100)^$B$6</f>
        <v>7486186.38917286</v>
      </c>
      <c r="AS371" s="0" t="n">
        <f aca="false">SUMPRODUCT((K24:K26&lt;=$B$6)*(L24:L26*AN371+M24:M26*AO371*$B$8*AQ371)/(1+AL371/100)^K24:K26)+L27*AN371*AP371/(1+AL371/100)^$B$6</f>
        <v>6866277.81131008</v>
      </c>
      <c r="AT371" s="0" t="n">
        <f aca="false">AS371-AR371</f>
        <v>-619908.577862781</v>
      </c>
      <c r="AU371" s="0" t="n">
        <f aca="true">RAND()</f>
        <v>0.936659438358201</v>
      </c>
      <c r="AV371" s="0" t="n">
        <f aca="true">RAND()</f>
        <v>0.411571391080083</v>
      </c>
      <c r="AW371" s="0" t="n">
        <f aca="true">RAND()</f>
        <v>0.00730212193417913</v>
      </c>
      <c r="AX371" s="0" t="n">
        <f aca="true">RAND()</f>
        <v>0.0566041479986798</v>
      </c>
      <c r="AY371" s="0" t="n">
        <f aca="true">RAND()</f>
        <v>0.545735914333607</v>
      </c>
      <c r="AZ371" s="0" t="n">
        <f aca="true">RAND()</f>
        <v>0.797411953580991</v>
      </c>
    </row>
    <row r="372" customFormat="false" ht="15" hidden="false" customHeight="false" outlineLevel="0" collapsed="false">
      <c r="AK372" s="0" t="n">
        <v>359</v>
      </c>
      <c r="AL372" s="0" t="n">
        <f aca="false">IFERROR(IF(AU372&lt;($AM$6-$AL$6)/($AN$6-$AL$6),$AL$6+SQRT(AU372*($AN$6-$AL$6)*($AM$6-$AL$6)),$AN$6-SQRT((1-AU372)*($AN$6-$AL$6)*($AN$6-$AM$6))),$AM$6)</f>
        <v>4.51746982154205</v>
      </c>
      <c r="AM372" s="0" t="n">
        <f aca="false">IFERROR(IF(AV372&lt;($AM$7-$AL$7)/($AN$7-$AL$7),$AL$7+SQRT(AV372*($AN$7-$AL$7)*($AM$7-$AL$7)),$AN$7-SQRT((1-AV372)*($AN$7-$AL$7)*($AN$7-$AM$7))),$AM$7)</f>
        <v>0.98381368207393</v>
      </c>
      <c r="AN372" s="0" t="n">
        <f aca="false">IFERROR(IF(AW372&lt;($AM$8-$AL$8)/($AN$8-$AL$8),$AL$8+SQRT(AW372*($AN$8-$AL$8)*($AM$8-$AL$8)),$AN$8-SQRT((1-AW372)*($AN$8-$AL$8)*($AN$8-$AM$8))),$AM$8)</f>
        <v>1.00164362173597</v>
      </c>
      <c r="AO372" s="0" t="n">
        <f aca="false">IFERROR(IF(AX372&lt;($AM$9-$AL$9)/($AN$9-$AL$9),$AL$9+SQRT(AX372*($AN$9-$AL$9)*($AM$9-$AL$9)),$AN$9-SQRT((1-AX372)*($AN$9-$AL$9)*($AN$9-$AM$9))),$AM$9)</f>
        <v>1.27212007399986</v>
      </c>
      <c r="AP372" s="0" t="n">
        <f aca="false">IFERROR(IF(AY372&lt;($AM$10-$AL$10)/($AN$10-$AL$10),$AL$10+SQRT(AY372*($AN$10-$AL$10)*($AM$10-$AL$10)),$AN$10-SQRT((1-AY372)*($AN$10-$AL$10)*($AN$10-$AM$10))),$AM$10)</f>
        <v>0.982048364007428</v>
      </c>
      <c r="AQ372" s="0" t="n">
        <f aca="false">IFERROR(IF(AZ372&lt;($AM$11-$AL$11)/($AN$11-$AL$11),$AL$11+SQRT(AZ372*($AN$11-$AL$11)*($AM$11-$AL$11)),$AN$11-SQRT((1-AZ372)*($AN$11-$AL$11)*($AN$11-$AM$11))),$AM$11)</f>
        <v>0.858922763470268</v>
      </c>
      <c r="AR372" s="0" t="n">
        <f aca="false">SUMPRODUCT((B24:B31&lt;=$B$6)*(C24:C31*AM372+D24:D31*AO372*$B$8*AQ372)/(1+AL372/100)^B24:B31)+C32*AM372*AP372/(1+AL372/100)^$B$6</f>
        <v>8008085.01524794</v>
      </c>
      <c r="AS372" s="0" t="n">
        <f aca="false">SUMPRODUCT((K24:K26&lt;=$B$6)*(L24:L26*AN372+M24:M26*AO372*$B$8*AQ372)/(1+AL372/100)^K24:K26)+L27*AN372*AP372/(1+AL372/100)^$B$6</f>
        <v>8227704.82613366</v>
      </c>
      <c r="AT372" s="0" t="n">
        <f aca="false">AS372-AR372</f>
        <v>219619.810885718</v>
      </c>
      <c r="AU372" s="0" t="n">
        <f aca="true">RAND()</f>
        <v>0.691852195652276</v>
      </c>
      <c r="AV372" s="0" t="n">
        <f aca="true">RAND()</f>
        <v>0.375416330195287</v>
      </c>
      <c r="AW372" s="0" t="n">
        <f aca="true">RAND()</f>
        <v>0.45172541667177</v>
      </c>
      <c r="AX372" s="0" t="n">
        <f aca="true">RAND()</f>
        <v>0.646793875550687</v>
      </c>
      <c r="AY372" s="0" t="n">
        <f aca="true">RAND()</f>
        <v>0.929482500968952</v>
      </c>
      <c r="AZ372" s="0" t="n">
        <f aca="true">RAND()</f>
        <v>0.918764136053608</v>
      </c>
    </row>
    <row r="373" customFormat="false" ht="15" hidden="false" customHeight="false" outlineLevel="0" collapsed="false">
      <c r="AK373" s="0" t="n">
        <v>360</v>
      </c>
      <c r="AL373" s="0" t="n">
        <f aca="false">IFERROR(IF(AU373&lt;($AM$6-$AL$6)/($AN$6-$AL$6),$AL$6+SQRT(AU373*($AN$6-$AL$6)*($AM$6-$AL$6)),$AN$6-SQRT((1-AU373)*($AN$6-$AL$6)*($AN$6-$AM$6))),$AM$6)</f>
        <v>3.67036323008617</v>
      </c>
      <c r="AM373" s="0" t="n">
        <f aca="false">IFERROR(IF(AV373&lt;($AM$7-$AL$7)/($AN$7-$AL$7),$AL$7+SQRT(AV373*($AN$7-$AL$7)*($AM$7-$AL$7)),$AN$7-SQRT((1-AV373)*($AN$7-$AL$7)*($AN$7-$AM$7))),$AM$7)</f>
        <v>0.880535348373575</v>
      </c>
      <c r="AN373" s="0" t="n">
        <f aca="false">IFERROR(IF(AW373&lt;($AM$8-$AL$8)/($AN$8-$AL$8),$AL$8+SQRT(AW373*($AN$8-$AL$8)*($AM$8-$AL$8)),$AN$8-SQRT((1-AW373)*($AN$8-$AL$8)*($AN$8-$AM$8))),$AM$8)</f>
        <v>1.13439020257382</v>
      </c>
      <c r="AO373" s="0" t="n">
        <f aca="false">IFERROR(IF(AX373&lt;($AM$9-$AL$9)/($AN$9-$AL$9),$AL$9+SQRT(AX373*($AN$9-$AL$9)*($AM$9-$AL$9)),$AN$9-SQRT((1-AX373)*($AN$9-$AL$9)*($AN$9-$AM$9))),$AM$9)</f>
        <v>1.7688721601461</v>
      </c>
      <c r="AP373" s="0" t="n">
        <f aca="false">IFERROR(IF(AY373&lt;($AM$10-$AL$10)/($AN$10-$AL$10),$AL$10+SQRT(AY373*($AN$10-$AL$10)*($AM$10-$AL$10)),$AN$10-SQRT((1-AY373)*($AN$10-$AL$10)*($AN$10-$AM$10))),$AM$10)</f>
        <v>0.750911054911703</v>
      </c>
      <c r="AQ373" s="0" t="n">
        <f aca="false">IFERROR(IF(AZ373&lt;($AM$11-$AL$11)/($AN$11-$AL$11),$AL$11+SQRT(AZ373*($AN$11-$AL$11)*($AM$11-$AL$11)),$AN$11-SQRT((1-AZ373)*($AN$11-$AL$11)*($AN$11-$AM$11))),$AM$11)</f>
        <v>0.635022240418676</v>
      </c>
      <c r="AR373" s="0" t="n">
        <f aca="false">SUMPRODUCT((B24:B31&lt;=$B$6)*(C24:C31*AM373+D24:D31*AO373*$B$8*AQ373)/(1+AL373/100)^B24:B31)+C32*AM373*AP373/(1+AL373/100)^$B$6</f>
        <v>7553982.0241795</v>
      </c>
      <c r="AS373" s="0" t="n">
        <f aca="false">SUMPRODUCT((K24:K26&lt;=$B$6)*(L24:L26*AN373+M24:M26*AO373*$B$8*AQ373)/(1+AL373/100)^K24:K26)+L27*AN373*AP373/(1+AL373/100)^$B$6</f>
        <v>9404682.68654662</v>
      </c>
      <c r="AT373" s="0" t="n">
        <f aca="false">AS373-AR373</f>
        <v>1850700.66236712</v>
      </c>
      <c r="AU373" s="0" t="n">
        <f aca="true">RAND()</f>
        <v>0.44567594902189</v>
      </c>
      <c r="AV373" s="0" t="n">
        <f aca="true">RAND()</f>
        <v>0.0720660259739235</v>
      </c>
      <c r="AW373" s="0" t="n">
        <f aca="true">RAND()</f>
        <v>0.88119444212514</v>
      </c>
      <c r="AX373" s="0" t="n">
        <f aca="true">RAND()</f>
        <v>0.964386614429648</v>
      </c>
      <c r="AY373" s="0" t="n">
        <f aca="true">RAND()</f>
        <v>0.251825429907615</v>
      </c>
      <c r="AZ373" s="0" t="n">
        <f aca="true">RAND()</f>
        <v>0.458122047245508</v>
      </c>
    </row>
    <row r="374" customFormat="false" ht="15" hidden="false" customHeight="false" outlineLevel="0" collapsed="false">
      <c r="AK374" s="0" t="n">
        <v>361</v>
      </c>
      <c r="AL374" s="0" t="n">
        <f aca="false">IFERROR(IF(AU374&lt;($AM$6-$AL$6)/($AN$6-$AL$6),$AL$6+SQRT(AU374*($AN$6-$AL$6)*($AM$6-$AL$6)),$AN$6-SQRT((1-AU374)*($AN$6-$AL$6)*($AN$6-$AM$6))),$AM$6)</f>
        <v>3.65349390294693</v>
      </c>
      <c r="AM374" s="0" t="n">
        <f aca="false">IFERROR(IF(AV374&lt;($AM$7-$AL$7)/($AN$7-$AL$7),$AL$7+SQRT(AV374*($AN$7-$AL$7)*($AM$7-$AL$7)),$AN$7-SQRT((1-AV374)*($AN$7-$AL$7)*($AN$7-$AM$7))),$AM$7)</f>
        <v>0.92393993970035</v>
      </c>
      <c r="AN374" s="0" t="n">
        <f aca="false">IFERROR(IF(AW374&lt;($AM$8-$AL$8)/($AN$8-$AL$8),$AL$8+SQRT(AW374*($AN$8-$AL$8)*($AM$8-$AL$8)),$AN$8-SQRT((1-AW374)*($AN$8-$AL$8)*($AN$8-$AM$8))),$AM$8)</f>
        <v>1.03490483624701</v>
      </c>
      <c r="AO374" s="0" t="n">
        <f aca="false">IFERROR(IF(AX374&lt;($AM$9-$AL$9)/($AN$9-$AL$9),$AL$9+SQRT(AX374*($AN$9-$AL$9)*($AM$9-$AL$9)),$AN$9-SQRT((1-AX374)*($AN$9-$AL$9)*($AN$9-$AM$9))),$AM$9)</f>
        <v>1.84947155591304</v>
      </c>
      <c r="AP374" s="0" t="n">
        <f aca="false">IFERROR(IF(AY374&lt;($AM$10-$AL$10)/($AN$10-$AL$10),$AL$10+SQRT(AY374*($AN$10-$AL$10)*($AM$10-$AL$10)),$AN$10-SQRT((1-AY374)*($AN$10-$AL$10)*($AN$10-$AM$10))),$AM$10)</f>
        <v>0.812045111290417</v>
      </c>
      <c r="AQ374" s="0" t="n">
        <f aca="false">IFERROR(IF(AZ374&lt;($AM$11-$AL$11)/($AN$11-$AL$11),$AL$11+SQRT(AZ374*($AN$11-$AL$11)*($AM$11-$AL$11)),$AN$11-SQRT((1-AZ374)*($AN$11-$AL$11)*($AN$11-$AM$11))),$AM$11)</f>
        <v>0.826087205075857</v>
      </c>
      <c r="AR374" s="0" t="n">
        <f aca="false">SUMPRODUCT((B24:B31&lt;=$B$6)*(C24:C31*AM374+D24:D31*AO374*$B$8*AQ374)/(1+AL374/100)^B24:B31)+C32*AM374*AP374/(1+AL374/100)^$B$6</f>
        <v>8027747.95186961</v>
      </c>
      <c r="AS374" s="0" t="n">
        <f aca="false">SUMPRODUCT((K24:K26&lt;=$B$6)*(L24:L26*AN374+M24:M26*AO374*$B$8*AQ374)/(1+AL374/100)^K24:K26)+L27*AN374*AP374/(1+AL374/100)^$B$6</f>
        <v>8584112.21599733</v>
      </c>
      <c r="AT374" s="0" t="n">
        <f aca="false">AS374-AR374</f>
        <v>556364.264127711</v>
      </c>
      <c r="AU374" s="0" t="n">
        <f aca="true">RAND()</f>
        <v>0.440044847119331</v>
      </c>
      <c r="AV374" s="0" t="n">
        <f aca="true">RAND()</f>
        <v>0.170678985032514</v>
      </c>
      <c r="AW374" s="0" t="n">
        <f aca="true">RAND()</f>
        <v>0.588747293600659</v>
      </c>
      <c r="AX374" s="0" t="n">
        <f aca="true">RAND()</f>
        <v>0.98489412501384</v>
      </c>
      <c r="AY374" s="0" t="n">
        <f aca="true">RAND()</f>
        <v>0.389488605920996</v>
      </c>
      <c r="AZ374" s="0" t="n">
        <f aca="true">RAND()</f>
        <v>0.876548325557849</v>
      </c>
    </row>
    <row r="375" customFormat="false" ht="15" hidden="false" customHeight="false" outlineLevel="0" collapsed="false">
      <c r="AK375" s="0" t="n">
        <v>362</v>
      </c>
      <c r="AL375" s="0" t="n">
        <f aca="false">IFERROR(IF(AU375&lt;($AM$6-$AL$6)/($AN$6-$AL$6),$AL$6+SQRT(AU375*($AN$6-$AL$6)*($AM$6-$AL$6)),$AN$6-SQRT((1-AU375)*($AN$6-$AL$6)*($AN$6-$AM$6))),$AM$6)</f>
        <v>3.06170011463457</v>
      </c>
      <c r="AM375" s="0" t="n">
        <f aca="false">IFERROR(IF(AV375&lt;($AM$7-$AL$7)/($AN$7-$AL$7),$AL$7+SQRT(AV375*($AN$7-$AL$7)*($AM$7-$AL$7)),$AN$7-SQRT((1-AV375)*($AN$7-$AL$7)*($AN$7-$AM$7))),$AM$7)</f>
        <v>1.05333595555926</v>
      </c>
      <c r="AN375" s="0" t="n">
        <f aca="false">IFERROR(IF(AW375&lt;($AM$8-$AL$8)/($AN$8-$AL$8),$AL$8+SQRT(AW375*($AN$8-$AL$8)*($AM$8-$AL$8)),$AN$8-SQRT((1-AW375)*($AN$8-$AL$8)*($AN$8-$AM$8))),$AM$8)</f>
        <v>0.875312512595974</v>
      </c>
      <c r="AO375" s="0" t="n">
        <f aca="false">IFERROR(IF(AX375&lt;($AM$9-$AL$9)/($AN$9-$AL$9),$AL$9+SQRT(AX375*($AN$9-$AL$9)*($AM$9-$AL$9)),$AN$9-SQRT((1-AX375)*($AN$9-$AL$9)*($AN$9-$AM$9))),$AM$9)</f>
        <v>0.857069970788797</v>
      </c>
      <c r="AP375" s="0" t="n">
        <f aca="false">IFERROR(IF(AY375&lt;($AM$10-$AL$10)/($AN$10-$AL$10),$AL$10+SQRT(AY375*($AN$10-$AL$10)*($AM$10-$AL$10)),$AN$10-SQRT((1-AY375)*($AN$10-$AL$10)*($AN$10-$AM$10))),$AM$10)</f>
        <v>0.868809355688615</v>
      </c>
      <c r="AQ375" s="0" t="n">
        <f aca="false">IFERROR(IF(AZ375&lt;($AM$11-$AL$11)/($AN$11-$AL$11),$AL$11+SQRT(AZ375*($AN$11-$AL$11)*($AM$11-$AL$11)),$AN$11-SQRT((1-AZ375)*($AN$11-$AL$11)*($AN$11-$AM$11))),$AM$11)</f>
        <v>0.649911691871845</v>
      </c>
      <c r="AR375" s="0" t="n">
        <f aca="false">SUMPRODUCT((B24:B31&lt;=$B$6)*(C24:C31*AM375+D24:D31*AO375*$B$8*AQ375)/(1+AL375/100)^B24:B31)+C32*AM375*AP375/(1+AL375/100)^$B$6</f>
        <v>9107051.95124309</v>
      </c>
      <c r="AS375" s="0" t="n">
        <f aca="false">SUMPRODUCT((K24:K26&lt;=$B$6)*(L24:L26*AN375+M24:M26*AO375*$B$8*AQ375)/(1+AL375/100)^K24:K26)+L27*AN375*AP375/(1+AL375/100)^$B$6</f>
        <v>7096239.1723637</v>
      </c>
      <c r="AT375" s="0" t="n">
        <f aca="false">AS375-AR375</f>
        <v>-2010812.77887938</v>
      </c>
      <c r="AU375" s="0" t="n">
        <f aca="true">RAND()</f>
        <v>0.22448970064653</v>
      </c>
      <c r="AV375" s="0" t="n">
        <f aca="true">RAND()</f>
        <v>0.656206698881863</v>
      </c>
      <c r="AW375" s="0" t="n">
        <f aca="true">RAND()</f>
        <v>0.0630219394835409</v>
      </c>
      <c r="AX375" s="0" t="n">
        <f aca="true">RAND()</f>
        <v>0.169998618718816</v>
      </c>
      <c r="AY375" s="0" t="n">
        <f aca="true">RAND()</f>
        <v>0.544081363373806</v>
      </c>
      <c r="AZ375" s="0" t="n">
        <f aca="true">RAND()</f>
        <v>0.499747722892314</v>
      </c>
    </row>
    <row r="376" customFormat="false" ht="15" hidden="false" customHeight="false" outlineLevel="0" collapsed="false">
      <c r="AK376" s="0" t="n">
        <v>363</v>
      </c>
      <c r="AL376" s="0" t="n">
        <f aca="false">IFERROR(IF(AU376&lt;($AM$6-$AL$6)/($AN$6-$AL$6),$AL$6+SQRT(AU376*($AN$6-$AL$6)*($AM$6-$AL$6)),$AN$6-SQRT((1-AU376)*($AN$6-$AL$6)*($AN$6-$AM$6))),$AM$6)</f>
        <v>4.31131151221795</v>
      </c>
      <c r="AM376" s="0" t="n">
        <f aca="false">IFERROR(IF(AV376&lt;($AM$7-$AL$7)/($AN$7-$AL$7),$AL$7+SQRT(AV376*($AN$7-$AL$7)*($AM$7-$AL$7)),$AN$7-SQRT((1-AV376)*($AN$7-$AL$7)*($AN$7-$AM$7))),$AM$7)</f>
        <v>1.13247057906099</v>
      </c>
      <c r="AN376" s="0" t="n">
        <f aca="false">IFERROR(IF(AW376&lt;($AM$8-$AL$8)/($AN$8-$AL$8),$AL$8+SQRT(AW376*($AN$8-$AL$8)*($AM$8-$AL$8)),$AN$8-SQRT((1-AW376)*($AN$8-$AL$8)*($AN$8-$AM$8))),$AM$8)</f>
        <v>1.06199800530029</v>
      </c>
      <c r="AO376" s="0" t="n">
        <f aca="false">IFERROR(IF(AX376&lt;($AM$9-$AL$9)/($AN$9-$AL$9),$AL$9+SQRT(AX376*($AN$9-$AL$9)*($AM$9-$AL$9)),$AN$9-SQRT((1-AX376)*($AN$9-$AL$9)*($AN$9-$AM$9))),$AM$9)</f>
        <v>1.20451875925838</v>
      </c>
      <c r="AP376" s="0" t="n">
        <f aca="false">IFERROR(IF(AY376&lt;($AM$10-$AL$10)/($AN$10-$AL$10),$AL$10+SQRT(AY376*($AN$10-$AL$10)*($AM$10-$AL$10)),$AN$10-SQRT((1-AY376)*($AN$10-$AL$10)*($AN$10-$AM$10))),$AM$10)</f>
        <v>0.812736442457452</v>
      </c>
      <c r="AQ376" s="0" t="n">
        <f aca="false">IFERROR(IF(AZ376&lt;($AM$11-$AL$11)/($AN$11-$AL$11),$AL$11+SQRT(AZ376*($AN$11-$AL$11)*($AM$11-$AL$11)),$AN$11-SQRT((1-AZ376)*($AN$11-$AL$11)*($AN$11-$AM$11))),$AM$11)</f>
        <v>0.858304021985758</v>
      </c>
      <c r="AR376" s="0" t="n">
        <f aca="false">SUMPRODUCT((B24:B31&lt;=$B$6)*(C24:C31*AM376+D24:D31*AO376*$B$8*AQ376)/(1+AL376/100)^B24:B31)+C32*AM376*AP376/(1+AL376/100)^$B$6</f>
        <v>9271583.77380231</v>
      </c>
      <c r="AS376" s="0" t="n">
        <f aca="false">SUMPRODUCT((K24:K26&lt;=$B$6)*(L24:L26*AN376+M24:M26*AO376*$B$8*AQ376)/(1+AL376/100)^K24:K26)+L27*AN376*AP376/(1+AL376/100)^$B$6</f>
        <v>8801206.62649592</v>
      </c>
      <c r="AT376" s="0" t="n">
        <f aca="false">AS376-AR376</f>
        <v>-470377.147306385</v>
      </c>
      <c r="AU376" s="0" t="n">
        <f aca="true">RAND()</f>
        <v>0.638547710783414</v>
      </c>
      <c r="AV376" s="0" t="n">
        <f aca="true">RAND()</f>
        <v>0.877216313011025</v>
      </c>
      <c r="AW376" s="0" t="n">
        <f aca="true">RAND()</f>
        <v>0.685824444346061</v>
      </c>
      <c r="AX376" s="0" t="n">
        <f aca="true">RAND()</f>
        <v>0.578139730418783</v>
      </c>
      <c r="AY376" s="0" t="n">
        <f aca="true">RAND()</f>
        <v>0.391216329763772</v>
      </c>
      <c r="AZ376" s="0" t="n">
        <f aca="true">RAND()</f>
        <v>0.918049999243215</v>
      </c>
    </row>
    <row r="377" customFormat="false" ht="15" hidden="false" customHeight="false" outlineLevel="0" collapsed="false">
      <c r="AK377" s="0" t="n">
        <v>364</v>
      </c>
      <c r="AL377" s="0" t="n">
        <f aca="false">IFERROR(IF(AU377&lt;($AM$6-$AL$6)/($AN$6-$AL$6),$AL$6+SQRT(AU377*($AN$6-$AL$6)*($AM$6-$AL$6)),$AN$6-SQRT((1-AU377)*($AN$6-$AL$6)*($AN$6-$AM$6))),$AM$6)</f>
        <v>5.20479941885504</v>
      </c>
      <c r="AM377" s="0" t="n">
        <f aca="false">IFERROR(IF(AV377&lt;($AM$7-$AL$7)/($AN$7-$AL$7),$AL$7+SQRT(AV377*($AN$7-$AL$7)*($AM$7-$AL$7)),$AN$7-SQRT((1-AV377)*($AN$7-$AL$7)*($AN$7-$AM$7))),$AM$7)</f>
        <v>1.00913745373018</v>
      </c>
      <c r="AN377" s="0" t="n">
        <f aca="false">IFERROR(IF(AW377&lt;($AM$8-$AL$8)/($AN$8-$AL$8),$AL$8+SQRT(AW377*($AN$8-$AL$8)*($AM$8-$AL$8)),$AN$8-SQRT((1-AW377)*($AN$8-$AL$8)*($AN$8-$AM$8))),$AM$8)</f>
        <v>1.13450337918341</v>
      </c>
      <c r="AO377" s="0" t="n">
        <f aca="false">IFERROR(IF(AX377&lt;($AM$9-$AL$9)/($AN$9-$AL$9),$AL$9+SQRT(AX377*($AN$9-$AL$9)*($AM$9-$AL$9)),$AN$9-SQRT((1-AX377)*($AN$9-$AL$9)*($AN$9-$AM$9))),$AM$9)</f>
        <v>1.58781280593713</v>
      </c>
      <c r="AP377" s="0" t="n">
        <f aca="false">IFERROR(IF(AY377&lt;($AM$10-$AL$10)/($AN$10-$AL$10),$AL$10+SQRT(AY377*($AN$10-$AL$10)*($AM$10-$AL$10)),$AN$10-SQRT((1-AY377)*($AN$10-$AL$10)*($AN$10-$AM$10))),$AM$10)</f>
        <v>0.977839885308607</v>
      </c>
      <c r="AQ377" s="0" t="n">
        <f aca="false">IFERROR(IF(AZ377&lt;($AM$11-$AL$11)/($AN$11-$AL$11),$AL$11+SQRT(AZ377*($AN$11-$AL$11)*($AM$11-$AL$11)),$AN$11-SQRT((1-AZ377)*($AN$11-$AL$11)*($AN$11-$AM$11))),$AM$11)</f>
        <v>0.691626217094158</v>
      </c>
      <c r="AR377" s="0" t="n">
        <f aca="false">SUMPRODUCT((B24:B31&lt;=$B$6)*(C24:C31*AM377+D24:D31*AO377*$B$8*AQ377)/(1+AL377/100)^B24:B31)+C32*AM377*AP377/(1+AL377/100)^$B$6</f>
        <v>7946276.39376355</v>
      </c>
      <c r="AS377" s="0" t="n">
        <f aca="false">SUMPRODUCT((K24:K26&lt;=$B$6)*(L24:L26*AN377+M24:M26*AO377*$B$8*AQ377)/(1+AL377/100)^K24:K26)+L27*AN377*AP377/(1+AL377/100)^$B$6</f>
        <v>9366285.93613811</v>
      </c>
      <c r="AT377" s="0" t="n">
        <f aca="false">AS377-AR377</f>
        <v>1420009.54237456</v>
      </c>
      <c r="AU377" s="0" t="n">
        <f aca="true">RAND()</f>
        <v>0.83886274367284</v>
      </c>
      <c r="AV377" s="0" t="n">
        <f aca="true">RAND()</f>
        <v>0.484313189372608</v>
      </c>
      <c r="AW377" s="0" t="n">
        <f aca="true">RAND()</f>
        <v>0.881426938488429</v>
      </c>
      <c r="AX377" s="0" t="n">
        <f aca="true">RAND()</f>
        <v>0.886734478033719</v>
      </c>
      <c r="AY377" s="0" t="n">
        <f aca="true">RAND()</f>
        <v>0.913323823966971</v>
      </c>
      <c r="AZ377" s="0" t="n">
        <f aca="true">RAND()</f>
        <v>0.611859632719757</v>
      </c>
    </row>
    <row r="378" customFormat="false" ht="15" hidden="false" customHeight="false" outlineLevel="0" collapsed="false">
      <c r="AK378" s="0" t="n">
        <v>365</v>
      </c>
      <c r="AL378" s="0" t="n">
        <f aca="false">IFERROR(IF(AU378&lt;($AM$6-$AL$6)/($AN$6-$AL$6),$AL$6+SQRT(AU378*($AN$6-$AL$6)*($AM$6-$AL$6)),$AN$6-SQRT((1-AU378)*($AN$6-$AL$6)*($AN$6-$AM$6))),$AM$6)</f>
        <v>4.00986873439127</v>
      </c>
      <c r="AM378" s="0" t="n">
        <f aca="false">IFERROR(IF(AV378&lt;($AM$7-$AL$7)/($AN$7-$AL$7),$AL$7+SQRT(AV378*($AN$7-$AL$7)*($AM$7-$AL$7)),$AN$7-SQRT((1-AV378)*($AN$7-$AL$7)*($AN$7-$AM$7))),$AM$7)</f>
        <v>1.06253634456141</v>
      </c>
      <c r="AN378" s="0" t="n">
        <f aca="false">IFERROR(IF(AW378&lt;($AM$8-$AL$8)/($AN$8-$AL$8),$AL$8+SQRT(AW378*($AN$8-$AL$8)*($AM$8-$AL$8)),$AN$8-SQRT((1-AW378)*($AN$8-$AL$8)*($AN$8-$AM$8))),$AM$8)</f>
        <v>1.01549583491597</v>
      </c>
      <c r="AO378" s="0" t="n">
        <f aca="false">IFERROR(IF(AX378&lt;($AM$9-$AL$9)/($AN$9-$AL$9),$AL$9+SQRT(AX378*($AN$9-$AL$9)*($AM$9-$AL$9)),$AN$9-SQRT((1-AX378)*($AN$9-$AL$9)*($AN$9-$AM$9))),$AM$9)</f>
        <v>1.2550528972753</v>
      </c>
      <c r="AP378" s="0" t="n">
        <f aca="false">IFERROR(IF(AY378&lt;($AM$10-$AL$10)/($AN$10-$AL$10),$AL$10+SQRT(AY378*($AN$10-$AL$10)*($AM$10-$AL$10)),$AN$10-SQRT((1-AY378)*($AN$10-$AL$10)*($AN$10-$AM$10))),$AM$10)</f>
        <v>0.600466020245103</v>
      </c>
      <c r="AQ378" s="0" t="n">
        <f aca="false">IFERROR(IF(AZ378&lt;($AM$11-$AL$11)/($AN$11-$AL$11),$AL$11+SQRT(AZ378*($AN$11-$AL$11)*($AM$11-$AL$11)),$AN$11-SQRT((1-AZ378)*($AN$11-$AL$11)*($AN$11-$AM$11))),$AM$11)</f>
        <v>0.766136104202556</v>
      </c>
      <c r="AR378" s="0" t="n">
        <f aca="false">SUMPRODUCT((B24:B31&lt;=$B$6)*(C24:C31*AM378+D24:D31*AO378*$B$8*AQ378)/(1+AL378/100)^B24:B31)+C32*AM378*AP378/(1+AL378/100)^$B$6</f>
        <v>8853566.87220408</v>
      </c>
      <c r="AS378" s="0" t="n">
        <f aca="false">SUMPRODUCT((K24:K26&lt;=$B$6)*(L24:L26*AN378+M24:M26*AO378*$B$8*AQ378)/(1+AL378/100)^K24:K26)+L27*AN378*AP378/(1+AL378/100)^$B$6</f>
        <v>8533580.45218395</v>
      </c>
      <c r="AT378" s="0" t="n">
        <f aca="false">AS378-AR378</f>
        <v>-319986.420020128</v>
      </c>
      <c r="AU378" s="0" t="n">
        <f aca="true">RAND()</f>
        <v>0.552955750721455</v>
      </c>
      <c r="AV378" s="0" t="n">
        <f aca="true">RAND()</f>
        <v>0.687621136796449</v>
      </c>
      <c r="AW378" s="0" t="n">
        <f aca="true">RAND()</f>
        <v>0.51118041385105</v>
      </c>
      <c r="AX378" s="0" t="n">
        <f aca="true">RAND()</f>
        <v>0.630035876094722</v>
      </c>
      <c r="AY378" s="0" t="n">
        <f aca="true">RAND()</f>
        <v>0.040373684895558</v>
      </c>
      <c r="AZ378" s="0" t="n">
        <f aca="true">RAND()</f>
        <v>0.776766033642622</v>
      </c>
    </row>
    <row r="379" customFormat="false" ht="15" hidden="false" customHeight="false" outlineLevel="0" collapsed="false">
      <c r="AK379" s="0" t="n">
        <v>366</v>
      </c>
      <c r="AL379" s="0" t="n">
        <f aca="false">IFERROR(IF(AU379&lt;($AM$6-$AL$6)/($AN$6-$AL$6),$AL$6+SQRT(AU379*($AN$6-$AL$6)*($AM$6-$AL$6)),$AN$6-SQRT((1-AU379)*($AN$6-$AL$6)*($AN$6-$AM$6))),$AM$6)</f>
        <v>5.30996955474164</v>
      </c>
      <c r="AM379" s="0" t="n">
        <f aca="false">IFERROR(IF(AV379&lt;($AM$7-$AL$7)/($AN$7-$AL$7),$AL$7+SQRT(AV379*($AN$7-$AL$7)*($AM$7-$AL$7)),$AN$7-SQRT((1-AV379)*($AN$7-$AL$7)*($AN$7-$AM$7))),$AM$7)</f>
        <v>1.02127880645233</v>
      </c>
      <c r="AN379" s="0" t="n">
        <f aca="false">IFERROR(IF(AW379&lt;($AM$8-$AL$8)/($AN$8-$AL$8),$AL$8+SQRT(AW379*($AN$8-$AL$8)*($AM$8-$AL$8)),$AN$8-SQRT((1-AW379)*($AN$8-$AL$8)*($AN$8-$AM$8))),$AM$8)</f>
        <v>0.909826638207373</v>
      </c>
      <c r="AO379" s="0" t="n">
        <f aca="false">IFERROR(IF(AX379&lt;($AM$9-$AL$9)/($AN$9-$AL$9),$AL$9+SQRT(AX379*($AN$9-$AL$9)*($AM$9-$AL$9)),$AN$9-SQRT((1-AX379)*($AN$9-$AL$9)*($AN$9-$AM$9))),$AM$9)</f>
        <v>1.13927510911071</v>
      </c>
      <c r="AP379" s="0" t="n">
        <f aca="false">IFERROR(IF(AY379&lt;($AM$10-$AL$10)/($AN$10-$AL$10),$AL$10+SQRT(AY379*($AN$10-$AL$10)*($AM$10-$AL$10)),$AN$10-SQRT((1-AY379)*($AN$10-$AL$10)*($AN$10-$AM$10))),$AM$10)</f>
        <v>0.85724400455144</v>
      </c>
      <c r="AQ379" s="0" t="n">
        <f aca="false">IFERROR(IF(AZ379&lt;($AM$11-$AL$11)/($AN$11-$AL$11),$AL$11+SQRT(AZ379*($AN$11-$AL$11)*($AM$11-$AL$11)),$AN$11-SQRT((1-AZ379)*($AN$11-$AL$11)*($AN$11-$AM$11))),$AM$11)</f>
        <v>0.787372745156091</v>
      </c>
      <c r="AR379" s="0" t="n">
        <f aca="false">SUMPRODUCT((B24:B31&lt;=$B$6)*(C24:C31*AM379+D24:D31*AO379*$B$8*AQ379)/(1+AL379/100)^B24:B31)+C32*AM379*AP379/(1+AL379/100)^$B$6</f>
        <v>7963066.38931232</v>
      </c>
      <c r="AS379" s="0" t="n">
        <f aca="false">SUMPRODUCT((K24:K26&lt;=$B$6)*(L24:L26*AN379+M24:M26*AO379*$B$8*AQ379)/(1+AL379/100)^K24:K26)+L27*AN379*AP379/(1+AL379/100)^$B$6</f>
        <v>7567347.4106243</v>
      </c>
      <c r="AT379" s="0" t="n">
        <f aca="false">AS379-AR379</f>
        <v>-395718.978688021</v>
      </c>
      <c r="AU379" s="0" t="n">
        <f aca="true">RAND()</f>
        <v>0.857189854704991</v>
      </c>
      <c r="AV379" s="0" t="n">
        <f aca="true">RAND()</f>
        <v>0.534992138863379</v>
      </c>
      <c r="AW379" s="0" t="n">
        <f aca="true">RAND()</f>
        <v>0.13402100511037</v>
      </c>
      <c r="AX379" s="0" t="n">
        <f aca="true">RAND()</f>
        <v>0.506101774802416</v>
      </c>
      <c r="AY379" s="0" t="n">
        <f aca="true">RAND()</f>
        <v>0.510493115151798</v>
      </c>
      <c r="AZ379" s="0" t="n">
        <f aca="true">RAND()</f>
        <v>0.815467961214462</v>
      </c>
    </row>
    <row r="380" customFormat="false" ht="15" hidden="false" customHeight="false" outlineLevel="0" collapsed="false">
      <c r="AK380" s="0" t="n">
        <v>367</v>
      </c>
      <c r="AL380" s="0" t="n">
        <f aca="false">IFERROR(IF(AU380&lt;($AM$6-$AL$6)/($AN$6-$AL$6),$AL$6+SQRT(AU380*($AN$6-$AL$6)*($AM$6-$AL$6)),$AN$6-SQRT((1-AU380)*($AN$6-$AL$6)*($AN$6-$AM$6))),$AM$6)</f>
        <v>2.78458754481222</v>
      </c>
      <c r="AM380" s="0" t="n">
        <f aca="false">IFERROR(IF(AV380&lt;($AM$7-$AL$7)/($AN$7-$AL$7),$AL$7+SQRT(AV380*($AN$7-$AL$7)*($AM$7-$AL$7)),$AN$7-SQRT((1-AV380)*($AN$7-$AL$7)*($AN$7-$AM$7))),$AM$7)</f>
        <v>1.15121784228344</v>
      </c>
      <c r="AN380" s="0" t="n">
        <f aca="false">IFERROR(IF(AW380&lt;($AM$8-$AL$8)/($AN$8-$AL$8),$AL$8+SQRT(AW380*($AN$8-$AL$8)*($AM$8-$AL$8)),$AN$8-SQRT((1-AW380)*($AN$8-$AL$8)*($AN$8-$AM$8))),$AM$8)</f>
        <v>1.05399537976373</v>
      </c>
      <c r="AO380" s="0" t="n">
        <f aca="false">IFERROR(IF(AX380&lt;($AM$9-$AL$9)/($AN$9-$AL$9),$AL$9+SQRT(AX380*($AN$9-$AL$9)*($AM$9-$AL$9)),$AN$9-SQRT((1-AX380)*($AN$9-$AL$9)*($AN$9-$AM$9))),$AM$9)</f>
        <v>1.17358137722733</v>
      </c>
      <c r="AP380" s="0" t="n">
        <f aca="false">IFERROR(IF(AY380&lt;($AM$10-$AL$10)/($AN$10-$AL$10),$AL$10+SQRT(AY380*($AN$10-$AL$10)*($AM$10-$AL$10)),$AN$10-SQRT((1-AY380)*($AN$10-$AL$10)*($AN$10-$AM$10))),$AM$10)</f>
        <v>0.790717814347325</v>
      </c>
      <c r="AQ380" s="0" t="n">
        <f aca="false">IFERROR(IF(AZ380&lt;($AM$11-$AL$11)/($AN$11-$AL$11),$AL$11+SQRT(AZ380*($AN$11-$AL$11)*($AM$11-$AL$11)),$AN$11-SQRT((1-AZ380)*($AN$11-$AL$11)*($AN$11-$AM$11))),$AM$11)</f>
        <v>0.67936120361659</v>
      </c>
      <c r="AR380" s="0" t="n">
        <f aca="false">SUMPRODUCT((B24:B31&lt;=$B$6)*(C24:C31*AM380+D24:D31*AO380*$B$8*AQ380)/(1+AL380/100)^B24:B31)+C32*AM380*AP380/(1+AL380/100)^$B$6</f>
        <v>10191167.6113309</v>
      </c>
      <c r="AS380" s="0" t="n">
        <f aca="false">SUMPRODUCT((K24:K26&lt;=$B$6)*(L24:L26*AN380+M24:M26*AO380*$B$8*AQ380)/(1+AL380/100)^K24:K26)+L27*AN380*AP380/(1+AL380/100)^$B$6</f>
        <v>8600575.22503684</v>
      </c>
      <c r="AT380" s="0" t="n">
        <f aca="false">AS380-AR380</f>
        <v>-1590592.38629404</v>
      </c>
      <c r="AU380" s="0" t="n">
        <f aca="true">RAND()</f>
        <v>0.123115523094893</v>
      </c>
      <c r="AV380" s="0" t="n">
        <f aca="true">RAND()</f>
        <v>0.913262980594313</v>
      </c>
      <c r="AW380" s="0" t="n">
        <f aca="true">RAND()</f>
        <v>0.658508345298098</v>
      </c>
      <c r="AX380" s="0" t="n">
        <f aca="true">RAND()</f>
        <v>0.544688173289681</v>
      </c>
      <c r="AY380" s="0" t="n">
        <f aca="true">RAND()</f>
        <v>0.338067390315542</v>
      </c>
      <c r="AZ380" s="0" t="n">
        <f aca="true">RAND()</f>
        <v>0.580370458178767</v>
      </c>
    </row>
    <row r="381" customFormat="false" ht="15" hidden="false" customHeight="false" outlineLevel="0" collapsed="false">
      <c r="AK381" s="0" t="n">
        <v>368</v>
      </c>
      <c r="AL381" s="0" t="n">
        <f aca="false">IFERROR(IF(AU381&lt;($AM$6-$AL$6)/($AN$6-$AL$6),$AL$6+SQRT(AU381*($AN$6-$AL$6)*($AM$6-$AL$6)),$AN$6-SQRT((1-AU381)*($AN$6-$AL$6)*($AN$6-$AM$6))),$AM$6)</f>
        <v>3.87719565299061</v>
      </c>
      <c r="AM381" s="0" t="n">
        <f aca="false">IFERROR(IF(AV381&lt;($AM$7-$AL$7)/($AN$7-$AL$7),$AL$7+SQRT(AV381*($AN$7-$AL$7)*($AM$7-$AL$7)),$AN$7-SQRT((1-AV381)*($AN$7-$AL$7)*($AN$7-$AM$7))),$AM$7)</f>
        <v>1.06082995243348</v>
      </c>
      <c r="AN381" s="0" t="n">
        <f aca="false">IFERROR(IF(AW381&lt;($AM$8-$AL$8)/($AN$8-$AL$8),$AL$8+SQRT(AW381*($AN$8-$AL$8)*($AM$8-$AL$8)),$AN$8-SQRT((1-AW381)*($AN$8-$AL$8)*($AN$8-$AM$8))),$AM$8)</f>
        <v>0.943459027040383</v>
      </c>
      <c r="AO381" s="0" t="n">
        <f aca="false">IFERROR(IF(AX381&lt;($AM$9-$AL$9)/($AN$9-$AL$9),$AL$9+SQRT(AX381*($AN$9-$AL$9)*($AM$9-$AL$9)),$AN$9-SQRT((1-AX381)*($AN$9-$AL$9)*($AN$9-$AM$9))),$AM$9)</f>
        <v>0.978144170368095</v>
      </c>
      <c r="AP381" s="0" t="n">
        <f aca="false">IFERROR(IF(AY381&lt;($AM$10-$AL$10)/($AN$10-$AL$10),$AL$10+SQRT(AY381*($AN$10-$AL$10)*($AM$10-$AL$10)),$AN$10-SQRT((1-AY381)*($AN$10-$AL$10)*($AN$10-$AM$10))),$AM$10)</f>
        <v>0.987368113803191</v>
      </c>
      <c r="AQ381" s="0" t="n">
        <f aca="false">IFERROR(IF(AZ381&lt;($AM$11-$AL$11)/($AN$11-$AL$11),$AL$11+SQRT(AZ381*($AN$11-$AL$11)*($AM$11-$AL$11)),$AN$11-SQRT((1-AZ381)*($AN$11-$AL$11)*($AN$11-$AM$11))),$AM$11)</f>
        <v>0.742129430180442</v>
      </c>
      <c r="AR381" s="0" t="n">
        <f aca="false">SUMPRODUCT((B24:B31&lt;=$B$6)*(C24:C31*AM381+D24:D31*AO381*$B$8*AQ381)/(1+AL381/100)^B24:B31)+C32*AM381*AP381/(1+AL381/100)^$B$6</f>
        <v>8800427.50245181</v>
      </c>
      <c r="AS381" s="0" t="n">
        <f aca="false">SUMPRODUCT((K24:K26&lt;=$B$6)*(L24:L26*AN381+M24:M26*AO381*$B$8*AQ381)/(1+AL381/100)^K24:K26)+L27*AN381*AP381/(1+AL381/100)^$B$6</f>
        <v>7663575.49371864</v>
      </c>
      <c r="AT381" s="0" t="n">
        <f aca="false">AS381-AR381</f>
        <v>-1136852.00873317</v>
      </c>
      <c r="AU381" s="0" t="n">
        <f aca="true">RAND()</f>
        <v>0.512404650514961</v>
      </c>
      <c r="AV381" s="0" t="n">
        <f aca="true">RAND()</f>
        <v>0.681908383143816</v>
      </c>
      <c r="AW381" s="0" t="n">
        <f aca="true">RAND()</f>
        <v>0.228672138215258</v>
      </c>
      <c r="AX381" s="0" t="n">
        <f aca="true">RAND()</f>
        <v>0.304829130209325</v>
      </c>
      <c r="AY381" s="0" t="n">
        <f aca="true">RAND()</f>
        <v>0.95011071340832</v>
      </c>
      <c r="AZ381" s="0" t="n">
        <f aca="true">RAND()</f>
        <v>0.728582731514026</v>
      </c>
    </row>
    <row r="382" customFormat="false" ht="15" hidden="false" customHeight="false" outlineLevel="0" collapsed="false">
      <c r="AK382" s="0" t="n">
        <v>369</v>
      </c>
      <c r="AL382" s="0" t="n">
        <f aca="false">IFERROR(IF(AU382&lt;($AM$6-$AL$6)/($AN$6-$AL$6),$AL$6+SQRT(AU382*($AN$6-$AL$6)*($AM$6-$AL$6)),$AN$6-SQRT((1-AU382)*($AN$6-$AL$6)*($AN$6-$AM$6))),$AM$6)</f>
        <v>4.1523504494438</v>
      </c>
      <c r="AM382" s="0" t="n">
        <f aca="false">IFERROR(IF(AV382&lt;($AM$7-$AL$7)/($AN$7-$AL$7),$AL$7+SQRT(AV382*($AN$7-$AL$7)*($AM$7-$AL$7)),$AN$7-SQRT((1-AV382)*($AN$7-$AL$7)*($AN$7-$AM$7))),$AM$7)</f>
        <v>0.976687727454815</v>
      </c>
      <c r="AN382" s="0" t="n">
        <f aca="false">IFERROR(IF(AW382&lt;($AM$8-$AL$8)/($AN$8-$AL$8),$AL$8+SQRT(AW382*($AN$8-$AL$8)*($AM$8-$AL$8)),$AN$8-SQRT((1-AW382)*($AN$8-$AL$8)*($AN$8-$AM$8))),$AM$8)</f>
        <v>1.09919730816162</v>
      </c>
      <c r="AO382" s="0" t="n">
        <f aca="false">IFERROR(IF(AX382&lt;($AM$9-$AL$9)/($AN$9-$AL$9),$AL$9+SQRT(AX382*($AN$9-$AL$9)*($AM$9-$AL$9)),$AN$9-SQRT((1-AX382)*($AN$9-$AL$9)*($AN$9-$AM$9))),$AM$9)</f>
        <v>1.6918287785626</v>
      </c>
      <c r="AP382" s="0" t="n">
        <f aca="false">IFERROR(IF(AY382&lt;($AM$10-$AL$10)/($AN$10-$AL$10),$AL$10+SQRT(AY382*($AN$10-$AL$10)*($AM$10-$AL$10)),$AN$10-SQRT((1-AY382)*($AN$10-$AL$10)*($AN$10-$AM$10))),$AM$10)</f>
        <v>0.912950319664763</v>
      </c>
      <c r="AQ382" s="0" t="n">
        <f aca="false">IFERROR(IF(AZ382&lt;($AM$11-$AL$11)/($AN$11-$AL$11),$AL$11+SQRT(AZ382*($AN$11-$AL$11)*($AM$11-$AL$11)),$AN$11-SQRT((1-AZ382)*($AN$11-$AL$11)*($AN$11-$AM$11))),$AM$11)</f>
        <v>0.42870896487613</v>
      </c>
      <c r="AR382" s="0" t="n">
        <f aca="false">SUMPRODUCT((B24:B31&lt;=$B$6)*(C24:C31*AM382+D24:D31*AO382*$B$8*AQ382)/(1+AL382/100)^B24:B31)+C32*AM382*AP382/(1+AL382/100)^$B$6</f>
        <v>8009248.85556825</v>
      </c>
      <c r="AS382" s="0" t="n">
        <f aca="false">SUMPRODUCT((K24:K26&lt;=$B$6)*(L24:L26*AN382+M24:M26*AO382*$B$8*AQ382)/(1+AL382/100)^K24:K26)+L27*AN382*AP382/(1+AL382/100)^$B$6</f>
        <v>8999598.83281471</v>
      </c>
      <c r="AT382" s="0" t="n">
        <f aca="false">AS382-AR382</f>
        <v>990349.977246458</v>
      </c>
      <c r="AU382" s="0" t="n">
        <f aca="true">RAND()</f>
        <v>0.594544601860854</v>
      </c>
      <c r="AV382" s="0" t="n">
        <f aca="true">RAND()</f>
        <v>0.346872811479409</v>
      </c>
      <c r="AW382" s="0" t="n">
        <f aca="true">RAND()</f>
        <v>0.797853761193766</v>
      </c>
      <c r="AX382" s="0" t="n">
        <f aca="true">RAND()</f>
        <v>0.936686998851855</v>
      </c>
      <c r="AY382" s="0" t="n">
        <f aca="true">RAND()</f>
        <v>0.682111866044921</v>
      </c>
      <c r="AZ382" s="0" t="n">
        <f aca="true">RAND()</f>
        <v>0.0676163168958566</v>
      </c>
    </row>
    <row r="383" customFormat="false" ht="15" hidden="false" customHeight="false" outlineLevel="0" collapsed="false">
      <c r="AK383" s="0" t="n">
        <v>370</v>
      </c>
      <c r="AL383" s="0" t="n">
        <f aca="false">IFERROR(IF(AU383&lt;($AM$6-$AL$6)/($AN$6-$AL$6),$AL$6+SQRT(AU383*($AN$6-$AL$6)*($AM$6-$AL$6)),$AN$6-SQRT((1-AU383)*($AN$6-$AL$6)*($AN$6-$AM$6))),$AM$6)</f>
        <v>4.50421742900035</v>
      </c>
      <c r="AM383" s="0" t="n">
        <f aca="false">IFERROR(IF(AV383&lt;($AM$7-$AL$7)/($AN$7-$AL$7),$AL$7+SQRT(AV383*($AN$7-$AL$7)*($AM$7-$AL$7)),$AN$7-SQRT((1-AV383)*($AN$7-$AL$7)*($AN$7-$AM$7))),$AM$7)</f>
        <v>0.897609602154992</v>
      </c>
      <c r="AN383" s="0" t="n">
        <f aca="false">IFERROR(IF(AW383&lt;($AM$8-$AL$8)/($AN$8-$AL$8),$AL$8+SQRT(AW383*($AN$8-$AL$8)*($AM$8-$AL$8)),$AN$8-SQRT((1-AW383)*($AN$8-$AL$8)*($AN$8-$AM$8))),$AM$8)</f>
        <v>0.858573416521693</v>
      </c>
      <c r="AO383" s="0" t="n">
        <f aca="false">IFERROR(IF(AX383&lt;($AM$9-$AL$9)/($AN$9-$AL$9),$AL$9+SQRT(AX383*($AN$9-$AL$9)*($AM$9-$AL$9)),$AN$9-SQRT((1-AX383)*($AN$9-$AL$9)*($AN$9-$AM$9))),$AM$9)</f>
        <v>1.10935603090394</v>
      </c>
      <c r="AP383" s="0" t="n">
        <f aca="false">IFERROR(IF(AY383&lt;($AM$10-$AL$10)/($AN$10-$AL$10),$AL$10+SQRT(AY383*($AN$10-$AL$10)*($AM$10-$AL$10)),$AN$10-SQRT((1-AY383)*($AN$10-$AL$10)*($AN$10-$AM$10))),$AM$10)</f>
        <v>0.751347118968411</v>
      </c>
      <c r="AQ383" s="0" t="n">
        <f aca="false">IFERROR(IF(AZ383&lt;($AM$11-$AL$11)/($AN$11-$AL$11),$AL$11+SQRT(AZ383*($AN$11-$AL$11)*($AM$11-$AL$11)),$AN$11-SQRT((1-AZ383)*($AN$11-$AL$11)*($AN$11-$AM$11))),$AM$11)</f>
        <v>0.616025668713273</v>
      </c>
      <c r="AR383" s="0" t="n">
        <f aca="false">SUMPRODUCT((B24:B31&lt;=$B$6)*(C24:C31*AM383+D24:D31*AO383*$B$8*AQ383)/(1+AL383/100)^B24:B31)+C32*AM383*AP383/(1+AL383/100)^$B$6</f>
        <v>7247969.00760772</v>
      </c>
      <c r="AS383" s="0" t="n">
        <f aca="false">SUMPRODUCT((K24:K26&lt;=$B$6)*(L24:L26*AN383+M24:M26*AO383*$B$8*AQ383)/(1+AL383/100)^K24:K26)+L27*AN383*AP383/(1+AL383/100)^$B$6</f>
        <v>7141665.54039305</v>
      </c>
      <c r="AT383" s="0" t="n">
        <f aca="false">AS383-AR383</f>
        <v>-106303.467214664</v>
      </c>
      <c r="AU383" s="0" t="n">
        <f aca="true">RAND()</f>
        <v>0.688553467914719</v>
      </c>
      <c r="AV383" s="0" t="n">
        <f aca="true">RAND()</f>
        <v>0.105862604809509</v>
      </c>
      <c r="AW383" s="0" t="n">
        <f aca="true">RAND()</f>
        <v>0.0381205013669299</v>
      </c>
      <c r="AX383" s="0" t="n">
        <f aca="true">RAND()</f>
        <v>0.471168880208545</v>
      </c>
      <c r="AY383" s="0" t="n">
        <f aca="true">RAND()</f>
        <v>0.252701496854882</v>
      </c>
      <c r="AZ383" s="0" t="n">
        <f aca="true">RAND()</f>
        <v>0.407641727696619</v>
      </c>
    </row>
    <row r="384" customFormat="false" ht="15" hidden="false" customHeight="false" outlineLevel="0" collapsed="false">
      <c r="AK384" s="0" t="n">
        <v>371</v>
      </c>
      <c r="AL384" s="0" t="n">
        <f aca="false">IFERROR(IF(AU384&lt;($AM$6-$AL$6)/($AN$6-$AL$6),$AL$6+SQRT(AU384*($AN$6-$AL$6)*($AM$6-$AL$6)),$AN$6-SQRT((1-AU384)*($AN$6-$AL$6)*($AN$6-$AM$6))),$AM$6)</f>
        <v>3.11050674048149</v>
      </c>
      <c r="AM384" s="0" t="n">
        <f aca="false">IFERROR(IF(AV384&lt;($AM$7-$AL$7)/($AN$7-$AL$7),$AL$7+SQRT(AV384*($AN$7-$AL$7)*($AM$7-$AL$7)),$AN$7-SQRT((1-AV384)*($AN$7-$AL$7)*($AN$7-$AM$7))),$AM$7)</f>
        <v>0.934287488593818</v>
      </c>
      <c r="AN384" s="0" t="n">
        <f aca="false">IFERROR(IF(AW384&lt;($AM$8-$AL$8)/($AN$8-$AL$8),$AL$8+SQRT(AW384*($AN$8-$AL$8)*($AM$8-$AL$8)),$AN$8-SQRT((1-AW384)*($AN$8-$AL$8)*($AN$8-$AM$8))),$AM$8)</f>
        <v>0.898843504421202</v>
      </c>
      <c r="AO384" s="0" t="n">
        <f aca="false">IFERROR(IF(AX384&lt;($AM$9-$AL$9)/($AN$9-$AL$9),$AL$9+SQRT(AX384*($AN$9-$AL$9)*($AM$9-$AL$9)),$AN$9-SQRT((1-AX384)*($AN$9-$AL$9)*($AN$9-$AM$9))),$AM$9)</f>
        <v>1.34492376366953</v>
      </c>
      <c r="AP384" s="0" t="n">
        <f aca="false">IFERROR(IF(AY384&lt;($AM$10-$AL$10)/($AN$10-$AL$10),$AL$10+SQRT(AY384*($AN$10-$AL$10)*($AM$10-$AL$10)),$AN$10-SQRT((1-AY384)*($AN$10-$AL$10)*($AN$10-$AM$10))),$AM$10)</f>
        <v>0.978427489710313</v>
      </c>
      <c r="AQ384" s="0" t="n">
        <f aca="false">IFERROR(IF(AZ384&lt;($AM$11-$AL$11)/($AN$11-$AL$11),$AL$11+SQRT(AZ384*($AN$11-$AL$11)*($AM$11-$AL$11)),$AN$11-SQRT((1-AZ384)*($AN$11-$AL$11)*($AN$11-$AM$11))),$AM$11)</f>
        <v>0.559009118193941</v>
      </c>
      <c r="AR384" s="0" t="n">
        <f aca="false">SUMPRODUCT((B24:B31&lt;=$B$6)*(C24:C31*AM384+D24:D31*AO384*$B$8*AQ384)/(1+AL384/100)^B24:B31)+C32*AM384*AP384/(1+AL384/100)^$B$6</f>
        <v>8122475.96642064</v>
      </c>
      <c r="AS384" s="0" t="n">
        <f aca="false">SUMPRODUCT((K24:K26&lt;=$B$6)*(L24:L26*AN384+M24:M26*AO384*$B$8*AQ384)/(1+AL384/100)^K24:K26)+L27*AN384*AP384/(1+AL384/100)^$B$6</f>
        <v>7229942.71690981</v>
      </c>
      <c r="AT384" s="0" t="n">
        <f aca="false">AS384-AR384</f>
        <v>-892533.249510824</v>
      </c>
      <c r="AU384" s="0" t="n">
        <f aca="true">RAND()</f>
        <v>0.243592109208003</v>
      </c>
      <c r="AV384" s="0" t="n">
        <f aca="true">RAND()</f>
        <v>0.200368106587054</v>
      </c>
      <c r="AW384" s="0" t="n">
        <f aca="true">RAND()</f>
        <v>0.10855598184738</v>
      </c>
      <c r="AX384" s="0" t="n">
        <f aca="true">RAND()</f>
        <v>0.71391674973007</v>
      </c>
      <c r="AY384" s="0" t="n">
        <f aca="true">RAND()</f>
        <v>0.915571451642048</v>
      </c>
      <c r="AZ384" s="0" t="n">
        <f aca="true">RAND()</f>
        <v>0.273819278806543</v>
      </c>
    </row>
    <row r="385" customFormat="false" ht="15" hidden="false" customHeight="false" outlineLevel="0" collapsed="false">
      <c r="AK385" s="0" t="n">
        <v>372</v>
      </c>
      <c r="AL385" s="0" t="n">
        <f aca="false">IFERROR(IF(AU385&lt;($AM$6-$AL$6)/($AN$6-$AL$6),$AL$6+SQRT(AU385*($AN$6-$AL$6)*($AM$6-$AL$6)),$AN$6-SQRT((1-AU385)*($AN$6-$AL$6)*($AN$6-$AM$6))),$AM$6)</f>
        <v>6.39800358498659</v>
      </c>
      <c r="AM385" s="0" t="n">
        <f aca="false">IFERROR(IF(AV385&lt;($AM$7-$AL$7)/($AN$7-$AL$7),$AL$7+SQRT(AV385*($AN$7-$AL$7)*($AM$7-$AL$7)),$AN$7-SQRT((1-AV385)*($AN$7-$AL$7)*($AN$7-$AM$7))),$AM$7)</f>
        <v>0.955126407127346</v>
      </c>
      <c r="AN385" s="0" t="n">
        <f aca="false">IFERROR(IF(AW385&lt;($AM$8-$AL$8)/($AN$8-$AL$8),$AL$8+SQRT(AW385*($AN$8-$AL$8)*($AM$8-$AL$8)),$AN$8-SQRT((1-AW385)*($AN$8-$AL$8)*($AN$8-$AM$8))),$AM$8)</f>
        <v>0.985447729179415</v>
      </c>
      <c r="AO385" s="0" t="n">
        <f aca="false">IFERROR(IF(AX385&lt;($AM$9-$AL$9)/($AN$9-$AL$9),$AL$9+SQRT(AX385*($AN$9-$AL$9)*($AM$9-$AL$9)),$AN$9-SQRT((1-AX385)*($AN$9-$AL$9)*($AN$9-$AM$9))),$AM$9)</f>
        <v>1.05478036133593</v>
      </c>
      <c r="AP385" s="0" t="n">
        <f aca="false">IFERROR(IF(AY385&lt;($AM$10-$AL$10)/($AN$10-$AL$10),$AL$10+SQRT(AY385*($AN$10-$AL$10)*($AM$10-$AL$10)),$AN$10-SQRT((1-AY385)*($AN$10-$AL$10)*($AN$10-$AM$10))),$AM$10)</f>
        <v>0.815272152627772</v>
      </c>
      <c r="AQ385" s="0" t="n">
        <f aca="false">IFERROR(IF(AZ385&lt;($AM$11-$AL$11)/($AN$11-$AL$11),$AL$11+SQRT(AZ385*($AN$11-$AL$11)*($AM$11-$AL$11)),$AN$11-SQRT((1-AZ385)*($AN$11-$AL$11)*($AN$11-$AM$11))),$AM$11)</f>
        <v>0.839010649027115</v>
      </c>
      <c r="AR385" s="0" t="n">
        <f aca="false">SUMPRODUCT((B24:B31&lt;=$B$6)*(C24:C31*AM385+D24:D31*AO385*$B$8*AQ385)/(1+AL385/100)^B24:B31)+C32*AM385*AP385/(1+AL385/100)^$B$6</f>
        <v>7132306.55363644</v>
      </c>
      <c r="AS385" s="0" t="n">
        <f aca="false">SUMPRODUCT((K24:K26&lt;=$B$6)*(L24:L26*AN385+M24:M26*AO385*$B$8*AQ385)/(1+AL385/100)^K24:K26)+L27*AN385*AP385/(1+AL385/100)^$B$6</f>
        <v>8245198.99059637</v>
      </c>
      <c r="AT385" s="0" t="n">
        <f aca="false">AS385-AR385</f>
        <v>1112892.43695993</v>
      </c>
      <c r="AU385" s="0" t="n">
        <f aca="true">RAND()</f>
        <v>0.98188001581555</v>
      </c>
      <c r="AV385" s="0" t="n">
        <f aca="true">RAND()</f>
        <v>0.267380024313766</v>
      </c>
      <c r="AW385" s="0" t="n">
        <f aca="true">RAND()</f>
        <v>0.382120669531127</v>
      </c>
      <c r="AX385" s="0" t="n">
        <f aca="true">RAND()</f>
        <v>0.404373223122508</v>
      </c>
      <c r="AY385" s="0" t="n">
        <f aca="true">RAND()</f>
        <v>0.397586120890198</v>
      </c>
      <c r="AZ385" s="0" t="n">
        <f aca="true">RAND()</f>
        <v>0.894213995401343</v>
      </c>
    </row>
    <row r="386" customFormat="false" ht="15" hidden="false" customHeight="false" outlineLevel="0" collapsed="false">
      <c r="AK386" s="0" t="n">
        <v>373</v>
      </c>
      <c r="AL386" s="0" t="n">
        <f aca="false">IFERROR(IF(AU386&lt;($AM$6-$AL$6)/($AN$6-$AL$6),$AL$6+SQRT(AU386*($AN$6-$AL$6)*($AM$6-$AL$6)),$AN$6-SQRT((1-AU386)*($AN$6-$AL$6)*($AN$6-$AM$6))),$AM$6)</f>
        <v>2.79728285000154</v>
      </c>
      <c r="AM386" s="0" t="n">
        <f aca="false">IFERROR(IF(AV386&lt;($AM$7-$AL$7)/($AN$7-$AL$7),$AL$7+SQRT(AV386*($AN$7-$AL$7)*($AM$7-$AL$7)),$AN$7-SQRT((1-AV386)*($AN$7-$AL$7)*($AN$7-$AM$7))),$AM$7)</f>
        <v>1.02153690375236</v>
      </c>
      <c r="AN386" s="0" t="n">
        <f aca="false">IFERROR(IF(AW386&lt;($AM$8-$AL$8)/($AN$8-$AL$8),$AL$8+SQRT(AW386*($AN$8-$AL$8)*($AM$8-$AL$8)),$AN$8-SQRT((1-AW386)*($AN$8-$AL$8)*($AN$8-$AM$8))),$AM$8)</f>
        <v>1.11857405780706</v>
      </c>
      <c r="AO386" s="0" t="n">
        <f aca="false">IFERROR(IF(AX386&lt;($AM$9-$AL$9)/($AN$9-$AL$9),$AL$9+SQRT(AX386*($AN$9-$AL$9)*($AM$9-$AL$9)),$AN$9-SQRT((1-AX386)*($AN$9-$AL$9)*($AN$9-$AM$9))),$AM$9)</f>
        <v>0.745715978925802</v>
      </c>
      <c r="AP386" s="0" t="n">
        <f aca="false">IFERROR(IF(AY386&lt;($AM$10-$AL$10)/($AN$10-$AL$10),$AL$10+SQRT(AY386*($AN$10-$AL$10)*($AM$10-$AL$10)),$AN$10-SQRT((1-AY386)*($AN$10-$AL$10)*($AN$10-$AM$10))),$AM$10)</f>
        <v>0.892117284307595</v>
      </c>
      <c r="AQ386" s="0" t="n">
        <f aca="false">IFERROR(IF(AZ386&lt;($AM$11-$AL$11)/($AN$11-$AL$11),$AL$11+SQRT(AZ386*($AN$11-$AL$11)*($AM$11-$AL$11)),$AN$11-SQRT((1-AZ386)*($AN$11-$AL$11)*($AN$11-$AM$11))),$AM$11)</f>
        <v>0.579392614667395</v>
      </c>
      <c r="AR386" s="0" t="n">
        <f aca="false">SUMPRODUCT((B24:B31&lt;=$B$6)*(C24:C31*AM386+D24:D31*AO386*$B$8*AQ386)/(1+AL386/100)^B24:B31)+C32*AM386*AP386/(1+AL386/100)^$B$6</f>
        <v>8934209.16153238</v>
      </c>
      <c r="AS386" s="0" t="n">
        <f aca="false">SUMPRODUCT((K24:K26&lt;=$B$6)*(L24:L26*AN386+M24:M26*AO386*$B$8*AQ386)/(1+AL386/100)^K24:K26)+L27*AN386*AP386/(1+AL386/100)^$B$6</f>
        <v>8973982.83164186</v>
      </c>
      <c r="AT386" s="0" t="n">
        <f aca="false">AS386-AR386</f>
        <v>39773.6701094788</v>
      </c>
      <c r="AU386" s="0" t="n">
        <f aca="true">RAND()</f>
        <v>0.127131988581315</v>
      </c>
      <c r="AV386" s="0" t="n">
        <f aca="true">RAND()</f>
        <v>0.536041010248362</v>
      </c>
      <c r="AW386" s="0" t="n">
        <f aca="true">RAND()</f>
        <v>0.846464193055082</v>
      </c>
      <c r="AX386" s="0" t="n">
        <f aca="true">RAND()</f>
        <v>0.0805017897326205</v>
      </c>
      <c r="AY386" s="0" t="n">
        <f aca="true">RAND()</f>
        <v>0.615023858611054</v>
      </c>
      <c r="AZ386" s="0" t="n">
        <f aca="true">RAND()</f>
        <v>0.318613196451769</v>
      </c>
    </row>
    <row r="387" customFormat="false" ht="15" hidden="false" customHeight="false" outlineLevel="0" collapsed="false">
      <c r="AK387" s="0" t="n">
        <v>374</v>
      </c>
      <c r="AL387" s="0" t="n">
        <f aca="false">IFERROR(IF(AU387&lt;($AM$6-$AL$6)/($AN$6-$AL$6),$AL$6+SQRT(AU387*($AN$6-$AL$6)*($AM$6-$AL$6)),$AN$6-SQRT((1-AU387)*($AN$6-$AL$6)*($AN$6-$AM$6))),$AM$6)</f>
        <v>3.44713939030212</v>
      </c>
      <c r="AM387" s="0" t="n">
        <f aca="false">IFERROR(IF(AV387&lt;($AM$7-$AL$7)/($AN$7-$AL$7),$AL$7+SQRT(AV387*($AN$7-$AL$7)*($AM$7-$AL$7)),$AN$7-SQRT((1-AV387)*($AN$7-$AL$7)*($AN$7-$AM$7))),$AM$7)</f>
        <v>1.06560873430551</v>
      </c>
      <c r="AN387" s="0" t="n">
        <f aca="false">IFERROR(IF(AW387&lt;($AM$8-$AL$8)/($AN$8-$AL$8),$AL$8+SQRT(AW387*($AN$8-$AL$8)*($AM$8-$AL$8)),$AN$8-SQRT((1-AW387)*($AN$8-$AL$8)*($AN$8-$AM$8))),$AM$8)</f>
        <v>1.06335515353061</v>
      </c>
      <c r="AO387" s="0" t="n">
        <f aca="false">IFERROR(IF(AX387&lt;($AM$9-$AL$9)/($AN$9-$AL$9),$AL$9+SQRT(AX387*($AN$9-$AL$9)*($AM$9-$AL$9)),$AN$9-SQRT((1-AX387)*($AN$9-$AL$9)*($AN$9-$AM$9))),$AM$9)</f>
        <v>1.05926521552856</v>
      </c>
      <c r="AP387" s="0" t="n">
        <f aca="false">IFERROR(IF(AY387&lt;($AM$10-$AL$10)/($AN$10-$AL$10),$AL$10+SQRT(AY387*($AN$10-$AL$10)*($AM$10-$AL$10)),$AN$10-SQRT((1-AY387)*($AN$10-$AL$10)*($AN$10-$AM$10))),$AM$10)</f>
        <v>0.65215512184468</v>
      </c>
      <c r="AQ387" s="0" t="n">
        <f aca="false">IFERROR(IF(AZ387&lt;($AM$11-$AL$11)/($AN$11-$AL$11),$AL$11+SQRT(AZ387*($AN$11-$AL$11)*($AM$11-$AL$11)),$AN$11-SQRT((1-AZ387)*($AN$11-$AL$11)*($AN$11-$AM$11))),$AM$11)</f>
        <v>0.755159688433057</v>
      </c>
      <c r="AR387" s="0" t="n">
        <f aca="false">SUMPRODUCT((B24:B31&lt;=$B$6)*(C24:C31*AM387+D24:D31*AO387*$B$8*AQ387)/(1+AL387/100)^B24:B31)+C32*AM387*AP387/(1+AL387/100)^$B$6</f>
        <v>9106326.23883906</v>
      </c>
      <c r="AS387" s="0" t="n">
        <f aca="false">SUMPRODUCT((K24:K26&lt;=$B$6)*(L24:L26*AN387+M24:M26*AO387*$B$8*AQ387)/(1+AL387/100)^K24:K26)+L27*AN387*AP387/(1+AL387/100)^$B$6</f>
        <v>8853655.54059279</v>
      </c>
      <c r="AT387" s="0" t="n">
        <f aca="false">AS387-AR387</f>
        <v>-252670.698246272</v>
      </c>
      <c r="AU387" s="0" t="n">
        <f aca="true">RAND()</f>
        <v>0.368859074402861</v>
      </c>
      <c r="AV387" s="0" t="n">
        <f aca="true">RAND()</f>
        <v>0.697776543427409</v>
      </c>
      <c r="AW387" s="0" t="n">
        <f aca="true">RAND()</f>
        <v>0.690344011434826</v>
      </c>
      <c r="AX387" s="0" t="n">
        <f aca="true">RAND()</f>
        <v>0.410012043523652</v>
      </c>
      <c r="AY387" s="0" t="n">
        <f aca="true">RAND()</f>
        <v>0.0926047244142773</v>
      </c>
      <c r="AZ387" s="0" t="n">
        <f aca="true">RAND()</f>
        <v>0.755319272782866</v>
      </c>
    </row>
    <row r="388" customFormat="false" ht="15" hidden="false" customHeight="false" outlineLevel="0" collapsed="false">
      <c r="AK388" s="0" t="n">
        <v>375</v>
      </c>
      <c r="AL388" s="0" t="n">
        <f aca="false">IFERROR(IF(AU388&lt;($AM$6-$AL$6)/($AN$6-$AL$6),$AL$6+SQRT(AU388*($AN$6-$AL$6)*($AM$6-$AL$6)),$AN$6-SQRT((1-AU388)*($AN$6-$AL$6)*($AN$6-$AM$6))),$AM$6)</f>
        <v>3.57218054698223</v>
      </c>
      <c r="AM388" s="0" t="n">
        <f aca="false">IFERROR(IF(AV388&lt;($AM$7-$AL$7)/($AN$7-$AL$7),$AL$7+SQRT(AV388*($AN$7-$AL$7)*($AM$7-$AL$7)),$AN$7-SQRT((1-AV388)*($AN$7-$AL$7)*($AN$7-$AM$7))),$AM$7)</f>
        <v>1.03583978911905</v>
      </c>
      <c r="AN388" s="0" t="n">
        <f aca="false">IFERROR(IF(AW388&lt;($AM$8-$AL$8)/($AN$8-$AL$8),$AL$8+SQRT(AW388*($AN$8-$AL$8)*($AM$8-$AL$8)),$AN$8-SQRT((1-AW388)*($AN$8-$AL$8)*($AN$8-$AM$8))),$AM$8)</f>
        <v>1.05579608266762</v>
      </c>
      <c r="AO388" s="0" t="n">
        <f aca="false">IFERROR(IF(AX388&lt;($AM$9-$AL$9)/($AN$9-$AL$9),$AL$9+SQRT(AX388*($AN$9-$AL$9)*($AM$9-$AL$9)),$AN$9-SQRT((1-AX388)*($AN$9-$AL$9)*($AN$9-$AM$9))),$AM$9)</f>
        <v>1.09960079774684</v>
      </c>
      <c r="AP388" s="0" t="n">
        <f aca="false">IFERROR(IF(AY388&lt;($AM$10-$AL$10)/($AN$10-$AL$10),$AL$10+SQRT(AY388*($AN$10-$AL$10)*($AM$10-$AL$10)),$AN$10-SQRT((1-AY388)*($AN$10-$AL$10)*($AN$10-$AM$10))),$AM$10)</f>
        <v>0.996086754382722</v>
      </c>
      <c r="AQ388" s="0" t="n">
        <f aca="false">IFERROR(IF(AZ388&lt;($AM$11-$AL$11)/($AN$11-$AL$11),$AL$11+SQRT(AZ388*($AN$11-$AL$11)*($AM$11-$AL$11)),$AN$11-SQRT((1-AZ388)*($AN$11-$AL$11)*($AN$11-$AM$11))),$AM$11)</f>
        <v>0.680668215519362</v>
      </c>
      <c r="AR388" s="0" t="n">
        <f aca="false">SUMPRODUCT((B24:B31&lt;=$B$6)*(C24:C31*AM388+D24:D31*AO388*$B$8*AQ388)/(1+AL388/100)^B24:B31)+C32*AM388*AP388/(1+AL388/100)^$B$6</f>
        <v>8745568.72961938</v>
      </c>
      <c r="AS388" s="0" t="n">
        <f aca="false">SUMPRODUCT((K24:K26&lt;=$B$6)*(L24:L26*AN388+M24:M26*AO388*$B$8*AQ388)/(1+AL388/100)^K24:K26)+L27*AN388*AP388/(1+AL388/100)^$B$6</f>
        <v>8526234.45382166</v>
      </c>
      <c r="AT388" s="0" t="n">
        <f aca="false">AS388-AR388</f>
        <v>-219334.275797728</v>
      </c>
      <c r="AU388" s="0" t="n">
        <f aca="true">RAND()</f>
        <v>0.412502689875648</v>
      </c>
      <c r="AV388" s="0" t="n">
        <f aca="true">RAND()</f>
        <v>0.592314702892674</v>
      </c>
      <c r="AW388" s="0" t="n">
        <f aca="true">RAND()</f>
        <v>0.664754119935639</v>
      </c>
      <c r="AX388" s="0" t="n">
        <f aca="true">RAND()</f>
        <v>0.459520851054584</v>
      </c>
      <c r="AY388" s="0" t="n">
        <f aca="true">RAND()</f>
        <v>0.984408271495931</v>
      </c>
      <c r="AZ388" s="0" t="n">
        <f aca="true">RAND()</f>
        <v>0.583784536409843</v>
      </c>
    </row>
    <row r="389" customFormat="false" ht="15" hidden="false" customHeight="false" outlineLevel="0" collapsed="false">
      <c r="AK389" s="0" t="n">
        <v>376</v>
      </c>
      <c r="AL389" s="0" t="n">
        <f aca="false">IFERROR(IF(AU389&lt;($AM$6-$AL$6)/($AN$6-$AL$6),$AL$6+SQRT(AU389*($AN$6-$AL$6)*($AM$6-$AL$6)),$AN$6-SQRT((1-AU389)*($AN$6-$AL$6)*($AN$6-$AM$6))),$AM$6)</f>
        <v>4.31985100006113</v>
      </c>
      <c r="AM389" s="0" t="n">
        <f aca="false">IFERROR(IF(AV389&lt;($AM$7-$AL$7)/($AN$7-$AL$7),$AL$7+SQRT(AV389*($AN$7-$AL$7)*($AM$7-$AL$7)),$AN$7-SQRT((1-AV389)*($AN$7-$AL$7)*($AN$7-$AM$7))),$AM$7)</f>
        <v>1.05603709322525</v>
      </c>
      <c r="AN389" s="0" t="n">
        <f aca="false">IFERROR(IF(AW389&lt;($AM$8-$AL$8)/($AN$8-$AL$8),$AL$8+SQRT(AW389*($AN$8-$AL$8)*($AM$8-$AL$8)),$AN$8-SQRT((1-AW389)*($AN$8-$AL$8)*($AN$8-$AM$8))),$AM$8)</f>
        <v>0.99121485721196</v>
      </c>
      <c r="AO389" s="0" t="n">
        <f aca="false">IFERROR(IF(AX389&lt;($AM$9-$AL$9)/($AN$9-$AL$9),$AL$9+SQRT(AX389*($AN$9-$AL$9)*($AM$9-$AL$9)),$AN$9-SQRT((1-AX389)*($AN$9-$AL$9)*($AN$9-$AM$9))),$AM$9)</f>
        <v>1.68679912345155</v>
      </c>
      <c r="AP389" s="0" t="n">
        <f aca="false">IFERROR(IF(AY389&lt;($AM$10-$AL$10)/($AN$10-$AL$10),$AL$10+SQRT(AY389*($AN$10-$AL$10)*($AM$10-$AL$10)),$AN$10-SQRT((1-AY389)*($AN$10-$AL$10)*($AN$10-$AM$10))),$AM$10)</f>
        <v>0.847271586360292</v>
      </c>
      <c r="AQ389" s="0" t="n">
        <f aca="false">IFERROR(IF(AZ389&lt;($AM$11-$AL$11)/($AN$11-$AL$11),$AL$11+SQRT(AZ389*($AN$11-$AL$11)*($AM$11-$AL$11)),$AN$11-SQRT((1-AZ389)*($AN$11-$AL$11)*($AN$11-$AM$11))),$AM$11)</f>
        <v>0.464871695260265</v>
      </c>
      <c r="AR389" s="0" t="n">
        <f aca="false">SUMPRODUCT((B24:B31&lt;=$B$6)*(C24:C31*AM389+D24:D31*AO389*$B$8*AQ389)/(1+AL389/100)^B24:B31)+C32*AM389*AP389/(1+AL389/100)^$B$6</f>
        <v>8592535.43062537</v>
      </c>
      <c r="AS389" s="0" t="n">
        <f aca="false">SUMPRODUCT((K24:K26&lt;=$B$6)*(L24:L26*AN389+M24:M26*AO389*$B$8*AQ389)/(1+AL389/100)^K24:K26)+L27*AN389*AP389/(1+AL389/100)^$B$6</f>
        <v>8179231.52351427</v>
      </c>
      <c r="AT389" s="0" t="n">
        <f aca="false">AS389-AR389</f>
        <v>-413303.9071111</v>
      </c>
      <c r="AU389" s="0" t="n">
        <f aca="true">RAND()</f>
        <v>0.640840066906332</v>
      </c>
      <c r="AV389" s="0" t="n">
        <f aca="true">RAND()</f>
        <v>0.665585695959911</v>
      </c>
      <c r="AW389" s="0" t="n">
        <f aca="true">RAND()</f>
        <v>0.406256906873222</v>
      </c>
      <c r="AX389" s="0" t="n">
        <f aca="true">RAND()</f>
        <v>0.934603473952853</v>
      </c>
      <c r="AY389" s="0" t="n">
        <f aca="true">RAND()</f>
        <v>0.482390218772774</v>
      </c>
      <c r="AZ389" s="0" t="n">
        <f aca="true">RAND()</f>
        <v>0.110949697542831</v>
      </c>
    </row>
    <row r="390" customFormat="false" ht="15" hidden="false" customHeight="false" outlineLevel="0" collapsed="false">
      <c r="AK390" s="0" t="n">
        <v>377</v>
      </c>
      <c r="AL390" s="0" t="n">
        <f aca="false">IFERROR(IF(AU390&lt;($AM$6-$AL$6)/($AN$6-$AL$6),$AL$6+SQRT(AU390*($AN$6-$AL$6)*($AM$6-$AL$6)),$AN$6-SQRT((1-AU390)*($AN$6-$AL$6)*($AN$6-$AM$6))),$AM$6)</f>
        <v>5.6574787981193</v>
      </c>
      <c r="AM390" s="0" t="n">
        <f aca="false">IFERROR(IF(AV390&lt;($AM$7-$AL$7)/($AN$7-$AL$7),$AL$7+SQRT(AV390*($AN$7-$AL$7)*($AM$7-$AL$7)),$AN$7-SQRT((1-AV390)*($AN$7-$AL$7)*($AN$7-$AM$7))),$AM$7)</f>
        <v>1.04642950362387</v>
      </c>
      <c r="AN390" s="0" t="n">
        <f aca="false">IFERROR(IF(AW390&lt;($AM$8-$AL$8)/($AN$8-$AL$8),$AL$8+SQRT(AW390*($AN$8-$AL$8)*($AM$8-$AL$8)),$AN$8-SQRT((1-AW390)*($AN$8-$AL$8)*($AN$8-$AM$8))),$AM$8)</f>
        <v>0.97551097984696</v>
      </c>
      <c r="AO390" s="0" t="n">
        <f aca="false">IFERROR(IF(AX390&lt;($AM$9-$AL$9)/($AN$9-$AL$9),$AL$9+SQRT(AX390*($AN$9-$AL$9)*($AM$9-$AL$9)),$AN$9-SQRT((1-AX390)*($AN$9-$AL$9)*($AN$9-$AM$9))),$AM$9)</f>
        <v>0.643566280773959</v>
      </c>
      <c r="AP390" s="0" t="n">
        <f aca="false">IFERROR(IF(AY390&lt;($AM$10-$AL$10)/($AN$10-$AL$10),$AL$10+SQRT(AY390*($AN$10-$AL$10)*($AM$10-$AL$10)),$AN$10-SQRT((1-AY390)*($AN$10-$AL$10)*($AN$10-$AM$10))),$AM$10)</f>
        <v>0.980205447229566</v>
      </c>
      <c r="AQ390" s="0" t="n">
        <f aca="false">IFERROR(IF(AZ390&lt;($AM$11-$AL$11)/($AN$11-$AL$11),$AL$11+SQRT(AZ390*($AN$11-$AL$11)*($AM$11-$AL$11)),$AN$11-SQRT((1-AZ390)*($AN$11-$AL$11)*($AN$11-$AM$11))),$AM$11)</f>
        <v>0.556122560437757</v>
      </c>
      <c r="AR390" s="0" t="n">
        <f aca="false">SUMPRODUCT((B24:B31&lt;=$B$6)*(C24:C31*AM390+D24:D31*AO390*$B$8*AQ390)/(1+AL390/100)^B24:B31)+C32*AM390*AP390/(1+AL390/100)^$B$6</f>
        <v>7909276.37354357</v>
      </c>
      <c r="AS390" s="0" t="n">
        <f aca="false">SUMPRODUCT((K24:K26&lt;=$B$6)*(L24:L26*AN390+M24:M26*AO390*$B$8*AQ390)/(1+AL390/100)^K24:K26)+L27*AN390*AP390/(1+AL390/100)^$B$6</f>
        <v>8041136.55815143</v>
      </c>
      <c r="AT390" s="0" t="n">
        <f aca="false">AS390-AR390</f>
        <v>131860.184607856</v>
      </c>
      <c r="AU390" s="0" t="n">
        <f aca="true">RAND()</f>
        <v>0.90988184112504</v>
      </c>
      <c r="AV390" s="0" t="n">
        <f aca="true">RAND()</f>
        <v>0.631636026712686</v>
      </c>
      <c r="AW390" s="0" t="n">
        <f aca="true">RAND()</f>
        <v>0.342267822742666</v>
      </c>
      <c r="AX390" s="0" t="n">
        <f aca="true">RAND()</f>
        <v>0.0274817026336897</v>
      </c>
      <c r="AY390" s="0" t="n">
        <f aca="true">RAND()</f>
        <v>0.922389086195789</v>
      </c>
      <c r="AZ390" s="0" t="n">
        <f aca="true">RAND()</f>
        <v>0.26775006516405</v>
      </c>
    </row>
    <row r="391" customFormat="false" ht="15" hidden="false" customHeight="false" outlineLevel="0" collapsed="false">
      <c r="AK391" s="0" t="n">
        <v>378</v>
      </c>
      <c r="AL391" s="0" t="n">
        <f aca="false">IFERROR(IF(AU391&lt;($AM$6-$AL$6)/($AN$6-$AL$6),$AL$6+SQRT(AU391*($AN$6-$AL$6)*($AM$6-$AL$6)),$AN$6-SQRT((1-AU391)*($AN$6-$AL$6)*($AN$6-$AM$6))),$AM$6)</f>
        <v>3.97942666058841</v>
      </c>
      <c r="AM391" s="0" t="n">
        <f aca="false">IFERROR(IF(AV391&lt;($AM$7-$AL$7)/($AN$7-$AL$7),$AL$7+SQRT(AV391*($AN$7-$AL$7)*($AM$7-$AL$7)),$AN$7-SQRT((1-AV391)*($AN$7-$AL$7)*($AN$7-$AM$7))),$AM$7)</f>
        <v>1.0383519736798</v>
      </c>
      <c r="AN391" s="0" t="n">
        <f aca="false">IFERROR(IF(AW391&lt;($AM$8-$AL$8)/($AN$8-$AL$8),$AL$8+SQRT(AW391*($AN$8-$AL$8)*($AM$8-$AL$8)),$AN$8-SQRT((1-AW391)*($AN$8-$AL$8)*($AN$8-$AM$8))),$AM$8)</f>
        <v>0.955122763867561</v>
      </c>
      <c r="AO391" s="0" t="n">
        <f aca="false">IFERROR(IF(AX391&lt;($AM$9-$AL$9)/($AN$9-$AL$9),$AL$9+SQRT(AX391*($AN$9-$AL$9)*($AM$9-$AL$9)),$AN$9-SQRT((1-AX391)*($AN$9-$AL$9)*($AN$9-$AM$9))),$AM$9)</f>
        <v>1.06296052493465</v>
      </c>
      <c r="AP391" s="0" t="n">
        <f aca="false">IFERROR(IF(AY391&lt;($AM$10-$AL$10)/($AN$10-$AL$10),$AL$10+SQRT(AY391*($AN$10-$AL$10)*($AM$10-$AL$10)),$AN$10-SQRT((1-AY391)*($AN$10-$AL$10)*($AN$10-$AM$10))),$AM$10)</f>
        <v>0.857664101440669</v>
      </c>
      <c r="AQ391" s="0" t="n">
        <f aca="false">IFERROR(IF(AZ391&lt;($AM$11-$AL$11)/($AN$11-$AL$11),$AL$11+SQRT(AZ391*($AN$11-$AL$11)*($AM$11-$AL$11)),$AN$11-SQRT((1-AZ391)*($AN$11-$AL$11)*($AN$11-$AM$11))),$AM$11)</f>
        <v>0.673578866214753</v>
      </c>
      <c r="AR391" s="0" t="n">
        <f aca="false">SUMPRODUCT((B24:B31&lt;=$B$6)*(C24:C31*AM391+D24:D31*AO391*$B$8*AQ391)/(1+AL391/100)^B24:B31)+C32*AM391*AP391/(1+AL391/100)^$B$6</f>
        <v>8581540.38965331</v>
      </c>
      <c r="AS391" s="0" t="n">
        <f aca="false">SUMPRODUCT((K24:K26&lt;=$B$6)*(L24:L26*AN391+M24:M26*AO391*$B$8*AQ391)/(1+AL391/100)^K24:K26)+L27*AN391*AP391/(1+AL391/100)^$B$6</f>
        <v>7847663.66587669</v>
      </c>
      <c r="AT391" s="0" t="n">
        <f aca="false">AS391-AR391</f>
        <v>-733876.723776614</v>
      </c>
      <c r="AU391" s="0" t="n">
        <f aca="true">RAND()</f>
        <v>0.543806835061797</v>
      </c>
      <c r="AV391" s="0" t="n">
        <f aca="true">RAND()</f>
        <v>0.601823226264569</v>
      </c>
      <c r="AW391" s="0" t="n">
        <f aca="true">RAND()</f>
        <v>0.267367465221234</v>
      </c>
      <c r="AX391" s="0" t="n">
        <f aca="true">RAND()</f>
        <v>0.414638014779499</v>
      </c>
      <c r="AY391" s="0" t="n">
        <f aca="true">RAND()</f>
        <v>0.511694437837444</v>
      </c>
      <c r="AZ391" s="0" t="n">
        <f aca="true">RAND()</f>
        <v>0.565098952727974</v>
      </c>
    </row>
    <row r="392" customFormat="false" ht="15" hidden="false" customHeight="false" outlineLevel="0" collapsed="false">
      <c r="AK392" s="0" t="n">
        <v>379</v>
      </c>
      <c r="AL392" s="0" t="n">
        <f aca="false">IFERROR(IF(AU392&lt;($AM$6-$AL$6)/($AN$6-$AL$6),$AL$6+SQRT(AU392*($AN$6-$AL$6)*($AM$6-$AL$6)),$AN$6-SQRT((1-AU392)*($AN$6-$AL$6)*($AN$6-$AM$6))),$AM$6)</f>
        <v>5.43097197616109</v>
      </c>
      <c r="AM392" s="0" t="n">
        <f aca="false">IFERROR(IF(AV392&lt;($AM$7-$AL$7)/($AN$7-$AL$7),$AL$7+SQRT(AV392*($AN$7-$AL$7)*($AM$7-$AL$7)),$AN$7-SQRT((1-AV392)*($AN$7-$AL$7)*($AN$7-$AM$7))),$AM$7)</f>
        <v>0.985801942951096</v>
      </c>
      <c r="AN392" s="0" t="n">
        <f aca="false">IFERROR(IF(AW392&lt;($AM$8-$AL$8)/($AN$8-$AL$8),$AL$8+SQRT(AW392*($AN$8-$AL$8)*($AM$8-$AL$8)),$AN$8-SQRT((1-AW392)*($AN$8-$AL$8)*($AN$8-$AM$8))),$AM$8)</f>
        <v>0.97120721837461</v>
      </c>
      <c r="AO392" s="0" t="n">
        <f aca="false">IFERROR(IF(AX392&lt;($AM$9-$AL$9)/($AN$9-$AL$9),$AL$9+SQRT(AX392*($AN$9-$AL$9)*($AM$9-$AL$9)),$AN$9-SQRT((1-AX392)*($AN$9-$AL$9)*($AN$9-$AM$9))),$AM$9)</f>
        <v>0.83690333573461</v>
      </c>
      <c r="AP392" s="0" t="n">
        <f aca="false">IFERROR(IF(AY392&lt;($AM$10-$AL$10)/($AN$10-$AL$10),$AL$10+SQRT(AY392*($AN$10-$AL$10)*($AM$10-$AL$10)),$AN$10-SQRT((1-AY392)*($AN$10-$AL$10)*($AN$10-$AM$10))),$AM$10)</f>
        <v>0.861385787474175</v>
      </c>
      <c r="AQ392" s="0" t="n">
        <f aca="false">IFERROR(IF(AZ392&lt;($AM$11-$AL$11)/($AN$11-$AL$11),$AL$11+SQRT(AZ392*($AN$11-$AL$11)*($AM$11-$AL$11)),$AN$11-SQRT((1-AZ392)*($AN$11-$AL$11)*($AN$11-$AM$11))),$AM$11)</f>
        <v>0.797101358747034</v>
      </c>
      <c r="AR392" s="0" t="n">
        <f aca="false">SUMPRODUCT((B24:B31&lt;=$B$6)*(C24:C31*AM392+D24:D31*AO392*$B$8*AQ392)/(1+AL392/100)^B24:B31)+C32*AM392*AP392/(1+AL392/100)^$B$6</f>
        <v>7601283.50714324</v>
      </c>
      <c r="AS392" s="0" t="n">
        <f aca="false">SUMPRODUCT((K24:K26&lt;=$B$6)*(L24:L26*AN392+M24:M26*AO392*$B$8*AQ392)/(1+AL392/100)^K24:K26)+L27*AN392*AP392/(1+AL392/100)^$B$6</f>
        <v>8061836.70991051</v>
      </c>
      <c r="AT392" s="0" t="n">
        <f aca="false">AS392-AR392</f>
        <v>460553.202767267</v>
      </c>
      <c r="AU392" s="0" t="n">
        <f aca="true">RAND()</f>
        <v>0.876907553020409</v>
      </c>
      <c r="AV392" s="0" t="n">
        <f aca="true">RAND()</f>
        <v>0.383581800048913</v>
      </c>
      <c r="AW392" s="0" t="n">
        <f aca="true">RAND()</f>
        <v>0.325687906928569</v>
      </c>
      <c r="AX392" s="0" t="n">
        <f aca="true">RAND()</f>
        <v>0.151338476838809</v>
      </c>
      <c r="AY392" s="0" t="n">
        <f aca="true">RAND()</f>
        <v>0.522398749553317</v>
      </c>
      <c r="AZ392" s="0" t="n">
        <f aca="true">RAND()</f>
        <v>0.831967923990614</v>
      </c>
    </row>
    <row r="393" customFormat="false" ht="15" hidden="false" customHeight="false" outlineLevel="0" collapsed="false">
      <c r="AK393" s="0" t="n">
        <v>380</v>
      </c>
      <c r="AL393" s="0" t="n">
        <f aca="false">IFERROR(IF(AU393&lt;($AM$6-$AL$6)/($AN$6-$AL$6),$AL$6+SQRT(AU393*($AN$6-$AL$6)*($AM$6-$AL$6)),$AN$6-SQRT((1-AU393)*($AN$6-$AL$6)*($AN$6-$AM$6))),$AM$6)</f>
        <v>5.11279909972581</v>
      </c>
      <c r="AM393" s="0" t="n">
        <f aca="false">IFERROR(IF(AV393&lt;($AM$7-$AL$7)/($AN$7-$AL$7),$AL$7+SQRT(AV393*($AN$7-$AL$7)*($AM$7-$AL$7)),$AN$7-SQRT((1-AV393)*($AN$7-$AL$7)*($AN$7-$AM$7))),$AM$7)</f>
        <v>1.13770003629138</v>
      </c>
      <c r="AN393" s="0" t="n">
        <f aca="false">IFERROR(IF(AW393&lt;($AM$8-$AL$8)/($AN$8-$AL$8),$AL$8+SQRT(AW393*($AN$8-$AL$8)*($AM$8-$AL$8)),$AN$8-SQRT((1-AW393)*($AN$8-$AL$8)*($AN$8-$AM$8))),$AM$8)</f>
        <v>0.992836557222111</v>
      </c>
      <c r="AO393" s="0" t="n">
        <f aca="false">IFERROR(IF(AX393&lt;($AM$9-$AL$9)/($AN$9-$AL$9),$AL$9+SQRT(AX393*($AN$9-$AL$9)*($AM$9-$AL$9)),$AN$9-SQRT((1-AX393)*($AN$9-$AL$9)*($AN$9-$AM$9))),$AM$9)</f>
        <v>0.902442306980696</v>
      </c>
      <c r="AP393" s="0" t="n">
        <f aca="false">IFERROR(IF(AY393&lt;($AM$10-$AL$10)/($AN$10-$AL$10),$AL$10+SQRT(AY393*($AN$10-$AL$10)*($AM$10-$AL$10)),$AN$10-SQRT((1-AY393)*($AN$10-$AL$10)*($AN$10-$AM$10))),$AM$10)</f>
        <v>0.832568843029271</v>
      </c>
      <c r="AQ393" s="0" t="n">
        <f aca="false">IFERROR(IF(AZ393&lt;($AM$11-$AL$11)/($AN$11-$AL$11),$AL$11+SQRT(AZ393*($AN$11-$AL$11)*($AM$11-$AL$11)),$AN$11-SQRT((1-AZ393)*($AN$11-$AL$11)*($AN$11-$AM$11))),$AM$11)</f>
        <v>0.704182681698291</v>
      </c>
      <c r="AR393" s="0" t="n">
        <f aca="false">SUMPRODUCT((B24:B31&lt;=$B$6)*(C24:C31*AM393+D24:D31*AO393*$B$8*AQ393)/(1+AL393/100)^B24:B31)+C32*AM393*AP393/(1+AL393/100)^$B$6</f>
        <v>8866857.56086068</v>
      </c>
      <c r="AS393" s="0" t="n">
        <f aca="false">SUMPRODUCT((K24:K26&lt;=$B$6)*(L24:L26*AN393+M24:M26*AO393*$B$8*AQ393)/(1+AL393/100)^K24:K26)+L27*AN393*AP393/(1+AL393/100)^$B$6</f>
        <v>8235222.65313407</v>
      </c>
      <c r="AT393" s="0" t="n">
        <f aca="false">AS393-AR393</f>
        <v>-631634.907726602</v>
      </c>
      <c r="AU393" s="0" t="n">
        <f aca="true">RAND()</f>
        <v>0.821923638100214</v>
      </c>
      <c r="AV393" s="0" t="n">
        <f aca="true">RAND()</f>
        <v>0.887899716898157</v>
      </c>
      <c r="AW393" s="0" t="n">
        <f aca="true">RAND()</f>
        <v>0.413177086680851</v>
      </c>
      <c r="AX393" s="0" t="n">
        <f aca="true">RAND()</f>
        <v>0.215946413930593</v>
      </c>
      <c r="AY393" s="0" t="n">
        <f aca="true">RAND()</f>
        <v>0.442408141415311</v>
      </c>
      <c r="AZ393" s="0" t="n">
        <f aca="true">RAND()</f>
        <v>0.64282495588892</v>
      </c>
    </row>
    <row r="394" customFormat="false" ht="15" hidden="false" customHeight="false" outlineLevel="0" collapsed="false">
      <c r="AK394" s="0" t="n">
        <v>381</v>
      </c>
      <c r="AL394" s="0" t="n">
        <f aca="false">IFERROR(IF(AU394&lt;($AM$6-$AL$6)/($AN$6-$AL$6),$AL$6+SQRT(AU394*($AN$6-$AL$6)*($AM$6-$AL$6)),$AN$6-SQRT((1-AU394)*($AN$6-$AL$6)*($AN$6-$AM$6))),$AM$6)</f>
        <v>4.4255259231681</v>
      </c>
      <c r="AM394" s="0" t="n">
        <f aca="false">IFERROR(IF(AV394&lt;($AM$7-$AL$7)/($AN$7-$AL$7),$AL$7+SQRT(AV394*($AN$7-$AL$7)*($AM$7-$AL$7)),$AN$7-SQRT((1-AV394)*($AN$7-$AL$7)*($AN$7-$AM$7))),$AM$7)</f>
        <v>1.09318981293858</v>
      </c>
      <c r="AN394" s="0" t="n">
        <f aca="false">IFERROR(IF(AW394&lt;($AM$8-$AL$8)/($AN$8-$AL$8),$AL$8+SQRT(AW394*($AN$8-$AL$8)*($AM$8-$AL$8)),$AN$8-SQRT((1-AW394)*($AN$8-$AL$8)*($AN$8-$AM$8))),$AM$8)</f>
        <v>0.887967204413771</v>
      </c>
      <c r="AO394" s="0" t="n">
        <f aca="false">IFERROR(IF(AX394&lt;($AM$9-$AL$9)/($AN$9-$AL$9),$AL$9+SQRT(AX394*($AN$9-$AL$9)*($AM$9-$AL$9)),$AN$9-SQRT((1-AX394)*($AN$9-$AL$9)*($AN$9-$AM$9))),$AM$9)</f>
        <v>1.12736583280558</v>
      </c>
      <c r="AP394" s="0" t="n">
        <f aca="false">IFERROR(IF(AY394&lt;($AM$10-$AL$10)/($AN$10-$AL$10),$AL$10+SQRT(AY394*($AN$10-$AL$10)*($AM$10-$AL$10)),$AN$10-SQRT((1-AY394)*($AN$10-$AL$10)*($AN$10-$AM$10))),$AM$10)</f>
        <v>0.874619985710446</v>
      </c>
      <c r="AQ394" s="0" t="n">
        <f aca="false">IFERROR(IF(AZ394&lt;($AM$11-$AL$11)/($AN$11-$AL$11),$AL$11+SQRT(AZ394*($AN$11-$AL$11)*($AM$11-$AL$11)),$AN$11-SQRT((1-AZ394)*($AN$11-$AL$11)*($AN$11-$AM$11))),$AM$11)</f>
        <v>0.552992492927086</v>
      </c>
      <c r="AR394" s="0" t="n">
        <f aca="false">SUMPRODUCT((B24:B31&lt;=$B$6)*(C24:C31*AM394+D24:D31*AO394*$B$8*AQ394)/(1+AL394/100)^B24:B31)+C32*AM394*AP394/(1+AL394/100)^$B$6</f>
        <v>8797767.37363518</v>
      </c>
      <c r="AS394" s="0" t="n">
        <f aca="false">SUMPRODUCT((K24:K26&lt;=$B$6)*(L24:L26*AN394+M24:M26*AO394*$B$8*AQ394)/(1+AL394/100)^K24:K26)+L27*AN394*AP394/(1+AL394/100)^$B$6</f>
        <v>7312934.11459031</v>
      </c>
      <c r="AT394" s="0" t="n">
        <f aca="false">AS394-AR394</f>
        <v>-1484833.25904487</v>
      </c>
      <c r="AU394" s="0" t="n">
        <f aca="true">RAND()</f>
        <v>0.668604161386027</v>
      </c>
      <c r="AV394" s="0" t="n">
        <f aca="true">RAND()</f>
        <v>0.781427246522337</v>
      </c>
      <c r="AW394" s="0" t="n">
        <f aca="true">RAND()</f>
        <v>0.0859803228041582</v>
      </c>
      <c r="AX394" s="0" t="n">
        <f aca="true">RAND()</f>
        <v>0.492339740163263</v>
      </c>
      <c r="AY394" s="0" t="n">
        <f aca="true">RAND()</f>
        <v>0.56136053477478</v>
      </c>
      <c r="AZ394" s="0" t="n">
        <f aca="true">RAND()</f>
        <v>0.26124572031617</v>
      </c>
    </row>
    <row r="395" customFormat="false" ht="15" hidden="false" customHeight="false" outlineLevel="0" collapsed="false">
      <c r="AK395" s="0" t="n">
        <v>382</v>
      </c>
      <c r="AL395" s="0" t="n">
        <f aca="false">IFERROR(IF(AU395&lt;($AM$6-$AL$6)/($AN$6-$AL$6),$AL$6+SQRT(AU395*($AN$6-$AL$6)*($AM$6-$AL$6)),$AN$6-SQRT((1-AU395)*($AN$6-$AL$6)*($AN$6-$AM$6))),$AM$6)</f>
        <v>4.31945600076449</v>
      </c>
      <c r="AM395" s="0" t="n">
        <f aca="false">IFERROR(IF(AV395&lt;($AM$7-$AL$7)/($AN$7-$AL$7),$AL$7+SQRT(AV395*($AN$7-$AL$7)*($AM$7-$AL$7)),$AN$7-SQRT((1-AV395)*($AN$7-$AL$7)*($AN$7-$AM$7))),$AM$7)</f>
        <v>1.00018249728594</v>
      </c>
      <c r="AN395" s="0" t="n">
        <f aca="false">IFERROR(IF(AW395&lt;($AM$8-$AL$8)/($AN$8-$AL$8),$AL$8+SQRT(AW395*($AN$8-$AL$8)*($AM$8-$AL$8)),$AN$8-SQRT((1-AW395)*($AN$8-$AL$8)*($AN$8-$AM$8))),$AM$8)</f>
        <v>0.947366169143391</v>
      </c>
      <c r="AO395" s="0" t="n">
        <f aca="false">IFERROR(IF(AX395&lt;($AM$9-$AL$9)/($AN$9-$AL$9),$AL$9+SQRT(AX395*($AN$9-$AL$9)*($AM$9-$AL$9)),$AN$9-SQRT((1-AX395)*($AN$9-$AL$9)*($AN$9-$AM$9))),$AM$9)</f>
        <v>1.05291063973569</v>
      </c>
      <c r="AP395" s="0" t="n">
        <f aca="false">IFERROR(IF(AY395&lt;($AM$10-$AL$10)/($AN$10-$AL$10),$AL$10+SQRT(AY395*($AN$10-$AL$10)*($AM$10-$AL$10)),$AN$10-SQRT((1-AY395)*($AN$10-$AL$10)*($AN$10-$AM$10))),$AM$10)</f>
        <v>0.710622569476775</v>
      </c>
      <c r="AQ395" s="0" t="n">
        <f aca="false">IFERROR(IF(AZ395&lt;($AM$11-$AL$11)/($AN$11-$AL$11),$AL$11+SQRT(AZ395*($AN$11-$AL$11)*($AM$11-$AL$11)),$AN$11-SQRT((1-AZ395)*($AN$11-$AL$11)*($AN$11-$AM$11))),$AM$11)</f>
        <v>0.74646632547339</v>
      </c>
      <c r="AR395" s="0" t="n">
        <f aca="false">SUMPRODUCT((B24:B31&lt;=$B$6)*(C24:C31*AM395+D24:D31*AO395*$B$8*AQ395)/(1+AL395/100)^B24:B31)+C32*AM395*AP395/(1+AL395/100)^$B$6</f>
        <v>8160503.56946867</v>
      </c>
      <c r="AS395" s="0" t="n">
        <f aca="false">SUMPRODUCT((K24:K26&lt;=$B$6)*(L24:L26*AN395+M24:M26*AO395*$B$8*AQ395)/(1+AL395/100)^K24:K26)+L27*AN395*AP395/(1+AL395/100)^$B$6</f>
        <v>7897078.6700371</v>
      </c>
      <c r="AT395" s="0" t="n">
        <f aca="false">AS395-AR395</f>
        <v>-263424.899431572</v>
      </c>
      <c r="AU395" s="0" t="n">
        <f aca="true">RAND()</f>
        <v>0.640734193408124</v>
      </c>
      <c r="AV395" s="0" t="n">
        <f aca="true">RAND()</f>
        <v>0.445255247446295</v>
      </c>
      <c r="AW395" s="0" t="n">
        <f aca="true">RAND()</f>
        <v>0.241297642311095</v>
      </c>
      <c r="AX395" s="0" t="n">
        <f aca="true">RAND()</f>
        <v>0.402014495782758</v>
      </c>
      <c r="AY395" s="0" t="n">
        <f aca="true">RAND()</f>
        <v>0.177447467091995</v>
      </c>
      <c r="AZ395" s="0" t="n">
        <f aca="true">RAND()</f>
        <v>0.737635411759326</v>
      </c>
    </row>
    <row r="396" customFormat="false" ht="15" hidden="false" customHeight="false" outlineLevel="0" collapsed="false">
      <c r="AK396" s="0" t="n">
        <v>383</v>
      </c>
      <c r="AL396" s="0" t="n">
        <f aca="false">IFERROR(IF(AU396&lt;($AM$6-$AL$6)/($AN$6-$AL$6),$AL$6+SQRT(AU396*($AN$6-$AL$6)*($AM$6-$AL$6)),$AN$6-SQRT((1-AU396)*($AN$6-$AL$6)*($AN$6-$AM$6))),$AM$6)</f>
        <v>4.88630693090338</v>
      </c>
      <c r="AM396" s="0" t="n">
        <f aca="false">IFERROR(IF(AV396&lt;($AM$7-$AL$7)/($AN$7-$AL$7),$AL$7+SQRT(AV396*($AN$7-$AL$7)*($AM$7-$AL$7)),$AN$7-SQRT((1-AV396)*($AN$7-$AL$7)*($AN$7-$AM$7))),$AM$7)</f>
        <v>1.08735110024649</v>
      </c>
      <c r="AN396" s="0" t="n">
        <f aca="false">IFERROR(IF(AW396&lt;($AM$8-$AL$8)/($AN$8-$AL$8),$AL$8+SQRT(AW396*($AN$8-$AL$8)*($AM$8-$AL$8)),$AN$8-SQRT((1-AW396)*($AN$8-$AL$8)*($AN$8-$AM$8))),$AM$8)</f>
        <v>1.03049442408268</v>
      </c>
      <c r="AO396" s="0" t="n">
        <f aca="false">IFERROR(IF(AX396&lt;($AM$9-$AL$9)/($AN$9-$AL$9),$AL$9+SQRT(AX396*($AN$9-$AL$9)*($AM$9-$AL$9)),$AN$9-SQRT((1-AX396)*($AN$9-$AL$9)*($AN$9-$AM$9))),$AM$9)</f>
        <v>1.18627381886517</v>
      </c>
      <c r="AP396" s="0" t="n">
        <f aca="false">IFERROR(IF(AY396&lt;($AM$10-$AL$10)/($AN$10-$AL$10),$AL$10+SQRT(AY396*($AN$10-$AL$10)*($AM$10-$AL$10)),$AN$10-SQRT((1-AY396)*($AN$10-$AL$10)*($AN$10-$AM$10))),$AM$10)</f>
        <v>0.982736774084042</v>
      </c>
      <c r="AQ396" s="0" t="n">
        <f aca="false">IFERROR(IF(AZ396&lt;($AM$11-$AL$11)/($AN$11-$AL$11),$AL$11+SQRT(AZ396*($AN$11-$AL$11)*($AM$11-$AL$11)),$AN$11-SQRT((1-AZ396)*($AN$11-$AL$11)*($AN$11-$AM$11))),$AM$11)</f>
        <v>0.679523022980581</v>
      </c>
      <c r="AR396" s="0" t="n">
        <f aca="false">SUMPRODUCT((B24:B31&lt;=$B$6)*(C24:C31*AM396+D24:D31*AO396*$B$8*AQ396)/(1+AL396/100)^B24:B31)+C32*AM396*AP396/(1+AL396/100)^$B$6</f>
        <v>8598203.93062036</v>
      </c>
      <c r="AS396" s="0" t="n">
        <f aca="false">SUMPRODUCT((K24:K26&lt;=$B$6)*(L24:L26*AN396+M24:M26*AO396*$B$8*AQ396)/(1+AL396/100)^K24:K26)+L27*AN396*AP396/(1+AL396/100)^$B$6</f>
        <v>8468436.33771324</v>
      </c>
      <c r="AT396" s="0" t="n">
        <f aca="false">AS396-AR396</f>
        <v>-129767.592907123</v>
      </c>
      <c r="AU396" s="0" t="n">
        <f aca="true">RAND()</f>
        <v>0.776615080482645</v>
      </c>
      <c r="AV396" s="0" t="n">
        <f aca="true">RAND()</f>
        <v>0.76484742585754</v>
      </c>
      <c r="AW396" s="0" t="n">
        <f aca="true">RAND()</f>
        <v>0.57170935236628</v>
      </c>
      <c r="AX396" s="0" t="n">
        <f aca="true">RAND()</f>
        <v>0.55856646809048</v>
      </c>
      <c r="AY396" s="0" t="n">
        <f aca="true">RAND()</f>
        <v>0.932139172212269</v>
      </c>
      <c r="AZ396" s="0" t="n">
        <f aca="true">RAND()</f>
        <v>0.580793906940795</v>
      </c>
    </row>
    <row r="397" customFormat="false" ht="15" hidden="false" customHeight="false" outlineLevel="0" collapsed="false">
      <c r="AK397" s="0" t="n">
        <v>384</v>
      </c>
      <c r="AL397" s="0" t="n">
        <f aca="false">IFERROR(IF(AU397&lt;($AM$6-$AL$6)/($AN$6-$AL$6),$AL$6+SQRT(AU397*($AN$6-$AL$6)*($AM$6-$AL$6)),$AN$6-SQRT((1-AU397)*($AN$6-$AL$6)*($AN$6-$AM$6))),$AM$6)</f>
        <v>4.79154535444541</v>
      </c>
      <c r="AM397" s="0" t="n">
        <f aca="false">IFERROR(IF(AV397&lt;($AM$7-$AL$7)/($AN$7-$AL$7),$AL$7+SQRT(AV397*($AN$7-$AL$7)*($AM$7-$AL$7)),$AN$7-SQRT((1-AV397)*($AN$7-$AL$7)*($AN$7-$AM$7))),$AM$7)</f>
        <v>0.832811077044221</v>
      </c>
      <c r="AN397" s="0" t="n">
        <f aca="false">IFERROR(IF(AW397&lt;($AM$8-$AL$8)/($AN$8-$AL$8),$AL$8+SQRT(AW397*($AN$8-$AL$8)*($AM$8-$AL$8)),$AN$8-SQRT((1-AW397)*($AN$8-$AL$8)*($AN$8-$AM$8))),$AM$8)</f>
        <v>1.13542828471107</v>
      </c>
      <c r="AO397" s="0" t="n">
        <f aca="false">IFERROR(IF(AX397&lt;($AM$9-$AL$9)/($AN$9-$AL$9),$AL$9+SQRT(AX397*($AN$9-$AL$9)*($AM$9-$AL$9)),$AN$9-SQRT((1-AX397)*($AN$9-$AL$9)*($AN$9-$AM$9))),$AM$9)</f>
        <v>1.0515249364042</v>
      </c>
      <c r="AP397" s="0" t="n">
        <f aca="false">IFERROR(IF(AY397&lt;($AM$10-$AL$10)/($AN$10-$AL$10),$AL$10+SQRT(AY397*($AN$10-$AL$10)*($AM$10-$AL$10)),$AN$10-SQRT((1-AY397)*($AN$10-$AL$10)*($AN$10-$AM$10))),$AM$10)</f>
        <v>0.75363201838502</v>
      </c>
      <c r="AQ397" s="0" t="n">
        <f aca="false">IFERROR(IF(AZ397&lt;($AM$11-$AL$11)/($AN$11-$AL$11),$AL$11+SQRT(AZ397*($AN$11-$AL$11)*($AM$11-$AL$11)),$AN$11-SQRT((1-AZ397)*($AN$11-$AL$11)*($AN$11-$AM$11))),$AM$11)</f>
        <v>0.786706236131705</v>
      </c>
      <c r="AR397" s="0" t="n">
        <f aca="false">SUMPRODUCT((B24:B31&lt;=$B$6)*(C24:C31*AM397+D24:D31*AO397*$B$8*AQ397)/(1+AL397/100)^B24:B31)+C32*AM397*AP397/(1+AL397/100)^$B$6</f>
        <v>6678893.99064218</v>
      </c>
      <c r="AS397" s="0" t="n">
        <f aca="false">SUMPRODUCT((K24:K26&lt;=$B$6)*(L24:L26*AN397+M24:M26*AO397*$B$8*AQ397)/(1+AL397/100)^K24:K26)+L27*AN397*AP397/(1+AL397/100)^$B$6</f>
        <v>9452150.02495124</v>
      </c>
      <c r="AT397" s="0" t="n">
        <f aca="false">AS397-AR397</f>
        <v>2773256.03430905</v>
      </c>
      <c r="AU397" s="0" t="n">
        <f aca="true">RAND()</f>
        <v>0.756136403926417</v>
      </c>
      <c r="AV397" s="0" t="n">
        <f aca="true">RAND()</f>
        <v>0.0119618530755753</v>
      </c>
      <c r="AW397" s="0" t="n">
        <f aca="true">RAND()</f>
        <v>0.883318418273354</v>
      </c>
      <c r="AX397" s="0" t="n">
        <f aca="true">RAND()</f>
        <v>0.400263369157964</v>
      </c>
      <c r="AY397" s="0" t="n">
        <f aca="true">RAND()</f>
        <v>0.257316803000237</v>
      </c>
      <c r="AZ397" s="0" t="n">
        <f aca="true">RAND()</f>
        <v>0.81430926650978</v>
      </c>
    </row>
    <row r="398" customFormat="false" ht="15" hidden="false" customHeight="false" outlineLevel="0" collapsed="false">
      <c r="AK398" s="0" t="n">
        <v>385</v>
      </c>
      <c r="AL398" s="0" t="n">
        <f aca="false">IFERROR(IF(AU398&lt;($AM$6-$AL$6)/($AN$6-$AL$6),$AL$6+SQRT(AU398*($AN$6-$AL$6)*($AM$6-$AL$6)),$AN$6-SQRT((1-AU398)*($AN$6-$AL$6)*($AN$6-$AM$6))),$AM$6)</f>
        <v>4.3743226566</v>
      </c>
      <c r="AM398" s="0" t="n">
        <f aca="false">IFERROR(IF(AV398&lt;($AM$7-$AL$7)/($AN$7-$AL$7),$AL$7+SQRT(AV398*($AN$7-$AL$7)*($AM$7-$AL$7)),$AN$7-SQRT((1-AV398)*($AN$7-$AL$7)*($AN$7-$AM$7))),$AM$7)</f>
        <v>0.983395456069648</v>
      </c>
      <c r="AN398" s="0" t="n">
        <f aca="false">IFERROR(IF(AW398&lt;($AM$8-$AL$8)/($AN$8-$AL$8),$AL$8+SQRT(AW398*($AN$8-$AL$8)*($AM$8-$AL$8)),$AN$8-SQRT((1-AW398)*($AN$8-$AL$8)*($AN$8-$AM$8))),$AM$8)</f>
        <v>0.98858358968962</v>
      </c>
      <c r="AO398" s="0" t="n">
        <f aca="false">IFERROR(IF(AX398&lt;($AM$9-$AL$9)/($AN$9-$AL$9),$AL$9+SQRT(AX398*($AN$9-$AL$9)*($AM$9-$AL$9)),$AN$9-SQRT((1-AX398)*($AN$9-$AL$9)*($AN$9-$AM$9))),$AM$9)</f>
        <v>1.21419599693038</v>
      </c>
      <c r="AP398" s="0" t="n">
        <f aca="false">IFERROR(IF(AY398&lt;($AM$10-$AL$10)/($AN$10-$AL$10),$AL$10+SQRT(AY398*($AN$10-$AL$10)*($AM$10-$AL$10)),$AN$10-SQRT((1-AY398)*($AN$10-$AL$10)*($AN$10-$AM$10))),$AM$10)</f>
        <v>0.842251239563238</v>
      </c>
      <c r="AQ398" s="0" t="n">
        <f aca="false">IFERROR(IF(AZ398&lt;($AM$11-$AL$11)/($AN$11-$AL$11),$AL$11+SQRT(AZ398*($AN$11-$AL$11)*($AM$11-$AL$11)),$AN$11-SQRT((1-AZ398)*($AN$11-$AL$11)*($AN$11-$AM$11))),$AM$11)</f>
        <v>0.739986120102499</v>
      </c>
      <c r="AR398" s="0" t="n">
        <f aca="false">SUMPRODUCT((B24:B31&lt;=$B$6)*(C24:C31*AM398+D24:D31*AO398*$B$8*AQ398)/(1+AL398/100)^B24:B31)+C32*AM398*AP398/(1+AL398/100)^$B$6</f>
        <v>8023376.00107465</v>
      </c>
      <c r="AS398" s="0" t="n">
        <f aca="false">SUMPRODUCT((K24:K26&lt;=$B$6)*(L24:L26*AN398+M24:M26*AO398*$B$8*AQ398)/(1+AL398/100)^K24:K26)+L27*AN398*AP398/(1+AL398/100)^$B$6</f>
        <v>8173978.7690788</v>
      </c>
      <c r="AT398" s="0" t="n">
        <f aca="false">AS398-AR398</f>
        <v>150602.768004152</v>
      </c>
      <c r="AU398" s="0" t="n">
        <f aca="true">RAND()</f>
        <v>0.655290924417796</v>
      </c>
      <c r="AV398" s="0" t="n">
        <f aca="true">RAND()</f>
        <v>0.37370992563327</v>
      </c>
      <c r="AW398" s="0" t="n">
        <f aca="true">RAND()</f>
        <v>0.395153003335809</v>
      </c>
      <c r="AX398" s="0" t="n">
        <f aca="true">RAND()</f>
        <v>0.588341379173172</v>
      </c>
      <c r="AY398" s="0" t="n">
        <f aca="true">RAND()</f>
        <v>0.468543643930291</v>
      </c>
      <c r="AZ398" s="0" t="n">
        <f aca="true">RAND()</f>
        <v>0.72405217249244</v>
      </c>
    </row>
    <row r="399" customFormat="false" ht="15" hidden="false" customHeight="false" outlineLevel="0" collapsed="false">
      <c r="AK399" s="0" t="n">
        <v>386</v>
      </c>
      <c r="AL399" s="0" t="n">
        <f aca="false">IFERROR(IF(AU399&lt;($AM$6-$AL$6)/($AN$6-$AL$6),$AL$6+SQRT(AU399*($AN$6-$AL$6)*($AM$6-$AL$6)),$AN$6-SQRT((1-AU399)*($AN$6-$AL$6)*($AN$6-$AM$6))),$AM$6)</f>
        <v>3.72182695677504</v>
      </c>
      <c r="AM399" s="0" t="n">
        <f aca="false">IFERROR(IF(AV399&lt;($AM$7-$AL$7)/($AN$7-$AL$7),$AL$7+SQRT(AV399*($AN$7-$AL$7)*($AM$7-$AL$7)),$AN$7-SQRT((1-AV399)*($AN$7-$AL$7)*($AN$7-$AM$7))),$AM$7)</f>
        <v>1.07421199048314</v>
      </c>
      <c r="AN399" s="0" t="n">
        <f aca="false">IFERROR(IF(AW399&lt;($AM$8-$AL$8)/($AN$8-$AL$8),$AL$8+SQRT(AW399*($AN$8-$AL$8)*($AM$8-$AL$8)),$AN$8-SQRT((1-AW399)*($AN$8-$AL$8)*($AN$8-$AM$8))),$AM$8)</f>
        <v>1.0971052128438</v>
      </c>
      <c r="AO399" s="0" t="n">
        <f aca="false">IFERROR(IF(AX399&lt;($AM$9-$AL$9)/($AN$9-$AL$9),$AL$9+SQRT(AX399*($AN$9-$AL$9)*($AM$9-$AL$9)),$AN$9-SQRT((1-AX399)*($AN$9-$AL$9)*($AN$9-$AM$9))),$AM$9)</f>
        <v>1.7769664074613</v>
      </c>
      <c r="AP399" s="0" t="n">
        <f aca="false">IFERROR(IF(AY399&lt;($AM$10-$AL$10)/($AN$10-$AL$10),$AL$10+SQRT(AY399*($AN$10-$AL$10)*($AM$10-$AL$10)),$AN$10-SQRT((1-AY399)*($AN$10-$AL$10)*($AN$10-$AM$10))),$AM$10)</f>
        <v>0.914844389653481</v>
      </c>
      <c r="AQ399" s="0" t="n">
        <f aca="false">IFERROR(IF(AZ399&lt;($AM$11-$AL$11)/($AN$11-$AL$11),$AL$11+SQRT(AZ399*($AN$11-$AL$11)*($AM$11-$AL$11)),$AN$11-SQRT((1-AZ399)*($AN$11-$AL$11)*($AN$11-$AM$11))),$AM$11)</f>
        <v>0.785152806083196</v>
      </c>
      <c r="AR399" s="0" t="n">
        <f aca="false">SUMPRODUCT((B24:B31&lt;=$B$6)*(C24:C31*AM399+D24:D31*AO399*$B$8*AQ399)/(1+AL399/100)^B24:B31)+C32*AM399*AP399/(1+AL399/100)^$B$6</f>
        <v>9178913.14556149</v>
      </c>
      <c r="AS399" s="0" t="n">
        <f aca="false">SUMPRODUCT((K24:K26&lt;=$B$6)*(L24:L26*AN399+M24:M26*AO399*$B$8*AQ399)/(1+AL399/100)^K24:K26)+L27*AN399*AP399/(1+AL399/100)^$B$6</f>
        <v>9003270.22940067</v>
      </c>
      <c r="AT399" s="0" t="n">
        <f aca="false">AS399-AR399</f>
        <v>-175642.916160813</v>
      </c>
      <c r="AU399" s="0" t="n">
        <f aca="true">RAND()</f>
        <v>0.462679074933659</v>
      </c>
      <c r="AV399" s="0" t="n">
        <f aca="true">RAND()</f>
        <v>0.725320672978669</v>
      </c>
      <c r="AW399" s="0" t="n">
        <f aca="true">RAND()</f>
        <v>0.792206080537425</v>
      </c>
      <c r="AX399" s="0" t="n">
        <f aca="true">RAND()</f>
        <v>0.966837344399521</v>
      </c>
      <c r="AY399" s="0" t="n">
        <f aca="true">RAND()</f>
        <v>0.688383470507878</v>
      </c>
      <c r="AZ399" s="0" t="n">
        <f aca="true">RAND()</f>
        <v>0.811594625575816</v>
      </c>
    </row>
    <row r="400" customFormat="false" ht="15" hidden="false" customHeight="false" outlineLevel="0" collapsed="false">
      <c r="AK400" s="0" t="n">
        <v>387</v>
      </c>
      <c r="AL400" s="0" t="n">
        <f aca="false">IFERROR(IF(AU400&lt;($AM$6-$AL$6)/($AN$6-$AL$6),$AL$6+SQRT(AU400*($AN$6-$AL$6)*($AM$6-$AL$6)),$AN$6-SQRT((1-AU400)*($AN$6-$AL$6)*($AN$6-$AM$6))),$AM$6)</f>
        <v>6.01084316536908</v>
      </c>
      <c r="AM400" s="0" t="n">
        <f aca="false">IFERROR(IF(AV400&lt;($AM$7-$AL$7)/($AN$7-$AL$7),$AL$7+SQRT(AV400*($AN$7-$AL$7)*($AM$7-$AL$7)),$AN$7-SQRT((1-AV400)*($AN$7-$AL$7)*($AN$7-$AM$7))),$AM$7)</f>
        <v>0.844961434119845</v>
      </c>
      <c r="AN400" s="0" t="n">
        <f aca="false">IFERROR(IF(AW400&lt;($AM$8-$AL$8)/($AN$8-$AL$8),$AL$8+SQRT(AW400*($AN$8-$AL$8)*($AM$8-$AL$8)),$AN$8-SQRT((1-AW400)*($AN$8-$AL$8)*($AN$8-$AM$8))),$AM$8)</f>
        <v>1.01631077149698</v>
      </c>
      <c r="AO400" s="0" t="n">
        <f aca="false">IFERROR(IF(AX400&lt;($AM$9-$AL$9)/($AN$9-$AL$9),$AL$9+SQRT(AX400*($AN$9-$AL$9)*($AM$9-$AL$9)),$AN$9-SQRT((1-AX400)*($AN$9-$AL$9)*($AN$9-$AM$9))),$AM$9)</f>
        <v>0.978346450779824</v>
      </c>
      <c r="AP400" s="0" t="n">
        <f aca="false">IFERROR(IF(AY400&lt;($AM$10-$AL$10)/($AN$10-$AL$10),$AL$10+SQRT(AY400*($AN$10-$AL$10)*($AM$10-$AL$10)),$AN$10-SQRT((1-AY400)*($AN$10-$AL$10)*($AN$10-$AM$10))),$AM$10)</f>
        <v>0.847930995378721</v>
      </c>
      <c r="AQ400" s="0" t="n">
        <f aca="false">IFERROR(IF(AZ400&lt;($AM$11-$AL$11)/($AN$11-$AL$11),$AL$11+SQRT(AZ400*($AN$11-$AL$11)*($AM$11-$AL$11)),$AN$11-SQRT((1-AZ400)*($AN$11-$AL$11)*($AN$11-$AM$11))),$AM$11)</f>
        <v>0.70788402577763</v>
      </c>
      <c r="AR400" s="0" t="n">
        <f aca="false">SUMPRODUCT((B24:B31&lt;=$B$6)*(C24:C31*AM400+D24:D31*AO400*$B$8*AQ400)/(1+AL400/100)^B24:B31)+C32*AM400*AP400/(1+AL400/100)^$B$6</f>
        <v>6386513.93193139</v>
      </c>
      <c r="AS400" s="0" t="n">
        <f aca="false">SUMPRODUCT((K24:K26&lt;=$B$6)*(L24:L26*AN400+M24:M26*AO400*$B$8*AQ400)/(1+AL400/100)^K24:K26)+L27*AN400*AP400/(1+AL400/100)^$B$6</f>
        <v>8466702.61978957</v>
      </c>
      <c r="AT400" s="0" t="n">
        <f aca="false">AS400-AR400</f>
        <v>2080188.68785818</v>
      </c>
      <c r="AU400" s="0" t="n">
        <f aca="true">RAND()</f>
        <v>0.951078437825147</v>
      </c>
      <c r="AV400" s="0" t="n">
        <f aca="true">RAND()</f>
        <v>0.0224614506457014</v>
      </c>
      <c r="AW400" s="0" t="n">
        <f aca="true">RAND()</f>
        <v>0.514571950948116</v>
      </c>
      <c r="AX400" s="0" t="n">
        <f aca="true">RAND()</f>
        <v>0.30508710263154</v>
      </c>
      <c r="AY400" s="0" t="n">
        <f aca="true">RAND()</f>
        <v>0.48422391018091</v>
      </c>
      <c r="AZ400" s="0" t="n">
        <f aca="true">RAND()</f>
        <v>0.65170717389435</v>
      </c>
    </row>
    <row r="401" customFormat="false" ht="15" hidden="false" customHeight="false" outlineLevel="0" collapsed="false">
      <c r="AK401" s="0" t="n">
        <v>388</v>
      </c>
      <c r="AL401" s="0" t="n">
        <f aca="false">IFERROR(IF(AU401&lt;($AM$6-$AL$6)/($AN$6-$AL$6),$AL$6+SQRT(AU401*($AN$6-$AL$6)*($AM$6-$AL$6)),$AN$6-SQRT((1-AU401)*($AN$6-$AL$6)*($AN$6-$AM$6))),$AM$6)</f>
        <v>4.22276229066351</v>
      </c>
      <c r="AM401" s="0" t="n">
        <f aca="false">IFERROR(IF(AV401&lt;($AM$7-$AL$7)/($AN$7-$AL$7),$AL$7+SQRT(AV401*($AN$7-$AL$7)*($AM$7-$AL$7)),$AN$7-SQRT((1-AV401)*($AN$7-$AL$7)*($AN$7-$AM$7))),$AM$7)</f>
        <v>0.89309156758767</v>
      </c>
      <c r="AN401" s="0" t="n">
        <f aca="false">IFERROR(IF(AW401&lt;($AM$8-$AL$8)/($AN$8-$AL$8),$AL$8+SQRT(AW401*($AN$8-$AL$8)*($AM$8-$AL$8)),$AN$8-SQRT((1-AW401)*($AN$8-$AL$8)*($AN$8-$AM$8))),$AM$8)</f>
        <v>0.892982986007188</v>
      </c>
      <c r="AO401" s="0" t="n">
        <f aca="false">IFERROR(IF(AX401&lt;($AM$9-$AL$9)/($AN$9-$AL$9),$AL$9+SQRT(AX401*($AN$9-$AL$9)*($AM$9-$AL$9)),$AN$9-SQRT((1-AX401)*($AN$9-$AL$9)*($AN$9-$AM$9))),$AM$9)</f>
        <v>1.23583196631018</v>
      </c>
      <c r="AP401" s="0" t="n">
        <f aca="false">IFERROR(IF(AY401&lt;($AM$10-$AL$10)/($AN$10-$AL$10),$AL$10+SQRT(AY401*($AN$10-$AL$10)*($AM$10-$AL$10)),$AN$10-SQRT((1-AY401)*($AN$10-$AL$10)*($AN$10-$AM$10))),$AM$10)</f>
        <v>0.984438077264949</v>
      </c>
      <c r="AQ401" s="0" t="n">
        <f aca="false">IFERROR(IF(AZ401&lt;($AM$11-$AL$11)/($AN$11-$AL$11),$AL$11+SQRT(AZ401*($AN$11-$AL$11)*($AM$11-$AL$11)),$AN$11-SQRT((1-AZ401)*($AN$11-$AL$11)*($AN$11-$AM$11))),$AM$11)</f>
        <v>0.524133071879014</v>
      </c>
      <c r="AR401" s="0" t="n">
        <f aca="false">SUMPRODUCT((B24:B31&lt;=$B$6)*(C24:C31*AM401+D24:D31*AO401*$B$8*AQ401)/(1+AL401/100)^B24:B31)+C32*AM401*AP401/(1+AL401/100)^$B$6</f>
        <v>7288163.4231381</v>
      </c>
      <c r="AS401" s="0" t="n">
        <f aca="false">SUMPRODUCT((K24:K26&lt;=$B$6)*(L24:L26*AN401+M24:M26*AO401*$B$8*AQ401)/(1+AL401/100)^K24:K26)+L27*AN401*AP401/(1+AL401/100)^$B$6</f>
        <v>7282984.99480887</v>
      </c>
      <c r="AT401" s="0" t="n">
        <f aca="false">AS401-AR401</f>
        <v>-5178.42832923215</v>
      </c>
      <c r="AU401" s="0" t="n">
        <f aca="true">RAND()</f>
        <v>0.614347535291971</v>
      </c>
      <c r="AV401" s="0" t="n">
        <f aca="true">RAND()</f>
        <v>0.0962893328436642</v>
      </c>
      <c r="AW401" s="0" t="n">
        <f aca="true">RAND()</f>
        <v>0.096064840964587</v>
      </c>
      <c r="AX401" s="0" t="n">
        <f aca="true">RAND()</f>
        <v>0.610698144191088</v>
      </c>
      <c r="AY401" s="0" t="n">
        <f aca="true">RAND()</f>
        <v>0.938721002816641</v>
      </c>
      <c r="AZ401" s="0" t="n">
        <f aca="true">RAND()</f>
        <v>0.205043403713973</v>
      </c>
    </row>
    <row r="402" customFormat="false" ht="15" hidden="false" customHeight="false" outlineLevel="0" collapsed="false">
      <c r="AK402" s="0" t="n">
        <v>389</v>
      </c>
      <c r="AL402" s="0" t="n">
        <f aca="false">IFERROR(IF(AU402&lt;($AM$6-$AL$6)/($AN$6-$AL$6),$AL$6+SQRT(AU402*($AN$6-$AL$6)*($AM$6-$AL$6)),$AN$6-SQRT((1-AU402)*($AN$6-$AL$6)*($AN$6-$AM$6))),$AM$6)</f>
        <v>2.90632016505797</v>
      </c>
      <c r="AM402" s="0" t="n">
        <f aca="false">IFERROR(IF(AV402&lt;($AM$7-$AL$7)/($AN$7-$AL$7),$AL$7+SQRT(AV402*($AN$7-$AL$7)*($AM$7-$AL$7)),$AN$7-SQRT((1-AV402)*($AN$7-$AL$7)*($AN$7-$AM$7))),$AM$7)</f>
        <v>0.984076601799306</v>
      </c>
      <c r="AN402" s="0" t="n">
        <f aca="false">IFERROR(IF(AW402&lt;($AM$8-$AL$8)/($AN$8-$AL$8),$AL$8+SQRT(AW402*($AN$8-$AL$8)*($AM$8-$AL$8)),$AN$8-SQRT((1-AW402)*($AN$8-$AL$8)*($AN$8-$AM$8))),$AM$8)</f>
        <v>1.04834205213858</v>
      </c>
      <c r="AO402" s="0" t="n">
        <f aca="false">IFERROR(IF(AX402&lt;($AM$9-$AL$9)/($AN$9-$AL$9),$AL$9+SQRT(AX402*($AN$9-$AL$9)*($AM$9-$AL$9)),$AN$9-SQRT((1-AX402)*($AN$9-$AL$9)*($AN$9-$AM$9))),$AM$9)</f>
        <v>0.959430557337119</v>
      </c>
      <c r="AP402" s="0" t="n">
        <f aca="false">IFERROR(IF(AY402&lt;($AM$10-$AL$10)/($AN$10-$AL$10),$AL$10+SQRT(AY402*($AN$10-$AL$10)*($AM$10-$AL$10)),$AN$10-SQRT((1-AY402)*($AN$10-$AL$10)*($AN$10-$AM$10))),$AM$10)</f>
        <v>0.747071860351821</v>
      </c>
      <c r="AQ402" s="0" t="n">
        <f aca="false">IFERROR(IF(AZ402&lt;($AM$11-$AL$11)/($AN$11-$AL$11),$AL$11+SQRT(AZ402*($AN$11-$AL$11)*($AM$11-$AL$11)),$AN$11-SQRT((1-AZ402)*($AN$11-$AL$11)*($AN$11-$AM$11))),$AM$11)</f>
        <v>0.625631147779633</v>
      </c>
      <c r="AR402" s="0" t="n">
        <f aca="false">SUMPRODUCT((B24:B31&lt;=$B$6)*(C24:C31*AM402+D24:D31*AO402*$B$8*AQ402)/(1+AL402/100)^B24:B31)+C32*AM402*AP402/(1+AL402/100)^$B$6</f>
        <v>8626618.33990839</v>
      </c>
      <c r="AS402" s="0" t="n">
        <f aca="false">SUMPRODUCT((K24:K26&lt;=$B$6)*(L24:L26*AN402+M24:M26*AO402*$B$8*AQ402)/(1+AL402/100)^K24:K26)+L27*AN402*AP402/(1+AL402/100)^$B$6</f>
        <v>8585102.31419679</v>
      </c>
      <c r="AT402" s="0" t="n">
        <f aca="false">AS402-AR402</f>
        <v>-41516.0257116016</v>
      </c>
      <c r="AU402" s="0" t="n">
        <f aca="true">RAND()</f>
        <v>0.16428324831814</v>
      </c>
      <c r="AV402" s="0" t="n">
        <f aca="true">RAND()</f>
        <v>0.376491059222003</v>
      </c>
      <c r="AW402" s="0" t="n">
        <f aca="true">RAND()</f>
        <v>0.638525085016183</v>
      </c>
      <c r="AX402" s="0" t="n">
        <f aca="true">RAND()</f>
        <v>0.281435249353461</v>
      </c>
      <c r="AY402" s="0" t="n">
        <f aca="true">RAND()</f>
        <v>0.244178016710839</v>
      </c>
      <c r="AZ402" s="0" t="n">
        <f aca="true">RAND()</f>
        <v>0.432798548588902</v>
      </c>
    </row>
    <row r="403" customFormat="false" ht="15" hidden="false" customHeight="false" outlineLevel="0" collapsed="false">
      <c r="AK403" s="0" t="n">
        <v>390</v>
      </c>
      <c r="AL403" s="0" t="n">
        <f aca="false">IFERROR(IF(AU403&lt;($AM$6-$AL$6)/($AN$6-$AL$6),$AL$6+SQRT(AU403*($AN$6-$AL$6)*($AM$6-$AL$6)),$AN$6-SQRT((1-AU403)*($AN$6-$AL$6)*($AN$6-$AM$6))),$AM$6)</f>
        <v>2.44126004946206</v>
      </c>
      <c r="AM403" s="0" t="n">
        <f aca="false">IFERROR(IF(AV403&lt;($AM$7-$AL$7)/($AN$7-$AL$7),$AL$7+SQRT(AV403*($AN$7-$AL$7)*($AM$7-$AL$7)),$AN$7-SQRT((1-AV403)*($AN$7-$AL$7)*($AN$7-$AM$7))),$AM$7)</f>
        <v>1.1413389469497</v>
      </c>
      <c r="AN403" s="0" t="n">
        <f aca="false">IFERROR(IF(AW403&lt;($AM$8-$AL$8)/($AN$8-$AL$8),$AL$8+SQRT(AW403*($AN$8-$AL$8)*($AM$8-$AL$8)),$AN$8-SQRT((1-AW403)*($AN$8-$AL$8)*($AN$8-$AM$8))),$AM$8)</f>
        <v>1.03317071449469</v>
      </c>
      <c r="AO403" s="0" t="n">
        <f aca="false">IFERROR(IF(AX403&lt;($AM$9-$AL$9)/($AN$9-$AL$9),$AL$9+SQRT(AX403*($AN$9-$AL$9)*($AM$9-$AL$9)),$AN$9-SQRT((1-AX403)*($AN$9-$AL$9)*($AN$9-$AM$9))),$AM$9)</f>
        <v>0.94790612258779</v>
      </c>
      <c r="AP403" s="0" t="n">
        <f aca="false">IFERROR(IF(AY403&lt;($AM$10-$AL$10)/($AN$10-$AL$10),$AL$10+SQRT(AY403*($AN$10-$AL$10)*($AM$10-$AL$10)),$AN$10-SQRT((1-AY403)*($AN$10-$AL$10)*($AN$10-$AM$10))),$AM$10)</f>
        <v>0.949384300512737</v>
      </c>
      <c r="AQ403" s="0" t="n">
        <f aca="false">IFERROR(IF(AZ403&lt;($AM$11-$AL$11)/($AN$11-$AL$11),$AL$11+SQRT(AZ403*($AN$11-$AL$11)*($AM$11-$AL$11)),$AN$11-SQRT((1-AZ403)*($AN$11-$AL$11)*($AN$11-$AM$11))),$AM$11)</f>
        <v>0.518140867828565</v>
      </c>
      <c r="AR403" s="0" t="n">
        <f aca="false">SUMPRODUCT((B24:B31&lt;=$B$6)*(C24:C31*AM403+D24:D31*AO403*$B$8*AQ403)/(1+AL403/100)^B24:B31)+C32*AM403*AP403/(1+AL403/100)^$B$6</f>
        <v>10196639.0649843</v>
      </c>
      <c r="AS403" s="0" t="n">
        <f aca="false">SUMPRODUCT((K24:K26&lt;=$B$6)*(L24:L26*AN403+M24:M26*AO403*$B$8*AQ403)/(1+AL403/100)^K24:K26)+L27*AN403*AP403/(1+AL403/100)^$B$6</f>
        <v>8185500.97770427</v>
      </c>
      <c r="AT403" s="0" t="n">
        <f aca="false">AS403-AR403</f>
        <v>-2011138.08728</v>
      </c>
      <c r="AU403" s="0" t="n">
        <f aca="true">RAND()</f>
        <v>0.038942086250252</v>
      </c>
      <c r="AV403" s="0" t="n">
        <f aca="true">RAND()</f>
        <v>0.895046893777776</v>
      </c>
      <c r="AW403" s="0" t="n">
        <f aca="true">RAND()</f>
        <v>0.582089430642274</v>
      </c>
      <c r="AX403" s="0" t="n">
        <f aca="true">RAND()</f>
        <v>0.267493192868838</v>
      </c>
      <c r="AY403" s="0" t="n">
        <f aca="true">RAND()</f>
        <v>0.807784998189288</v>
      </c>
      <c r="AZ403" s="0" t="n">
        <f aca="true">RAND()</f>
        <v>0.194226278436732</v>
      </c>
    </row>
    <row r="404" customFormat="false" ht="15" hidden="false" customHeight="false" outlineLevel="0" collapsed="false">
      <c r="AK404" s="0" t="n">
        <v>391</v>
      </c>
      <c r="AL404" s="0" t="n">
        <f aca="false">IFERROR(IF(AU404&lt;($AM$6-$AL$6)/($AN$6-$AL$6),$AL$6+SQRT(AU404*($AN$6-$AL$6)*($AM$6-$AL$6)),$AN$6-SQRT((1-AU404)*($AN$6-$AL$6)*($AN$6-$AM$6))),$AM$6)</f>
        <v>5.50762144084139</v>
      </c>
      <c r="AM404" s="0" t="n">
        <f aca="false">IFERROR(IF(AV404&lt;($AM$7-$AL$7)/($AN$7-$AL$7),$AL$7+SQRT(AV404*($AN$7-$AL$7)*($AM$7-$AL$7)),$AN$7-SQRT((1-AV404)*($AN$7-$AL$7)*($AN$7-$AM$7))),$AM$7)</f>
        <v>1.01673512832069</v>
      </c>
      <c r="AN404" s="0" t="n">
        <f aca="false">IFERROR(IF(AW404&lt;($AM$8-$AL$8)/($AN$8-$AL$8),$AL$8+SQRT(AW404*($AN$8-$AL$8)*($AM$8-$AL$8)),$AN$8-SQRT((1-AW404)*($AN$8-$AL$8)*($AN$8-$AM$8))),$AM$8)</f>
        <v>1.1664878398131</v>
      </c>
      <c r="AO404" s="0" t="n">
        <f aca="false">IFERROR(IF(AX404&lt;($AM$9-$AL$9)/($AN$9-$AL$9),$AL$9+SQRT(AX404*($AN$9-$AL$9)*($AM$9-$AL$9)),$AN$9-SQRT((1-AX404)*($AN$9-$AL$9)*($AN$9-$AM$9))),$AM$9)</f>
        <v>0.803194654560193</v>
      </c>
      <c r="AP404" s="0" t="n">
        <f aca="false">IFERROR(IF(AY404&lt;($AM$10-$AL$10)/($AN$10-$AL$10),$AL$10+SQRT(AY404*($AN$10-$AL$10)*($AM$10-$AL$10)),$AN$10-SQRT((1-AY404)*($AN$10-$AL$10)*($AN$10-$AM$10))),$AM$10)</f>
        <v>0.975941759088751</v>
      </c>
      <c r="AQ404" s="0" t="n">
        <f aca="false">IFERROR(IF(AZ404&lt;($AM$11-$AL$11)/($AN$11-$AL$11),$AL$11+SQRT(AZ404*($AN$11-$AL$11)*($AM$11-$AL$11)),$AN$11-SQRT((1-AZ404)*($AN$11-$AL$11)*($AN$11-$AM$11))),$AM$11)</f>
        <v>0.532266044171659</v>
      </c>
      <c r="AR404" s="0" t="n">
        <f aca="false">SUMPRODUCT((B24:B31&lt;=$B$6)*(C24:C31*AM404+D24:D31*AO404*$B$8*AQ404)/(1+AL404/100)^B24:B31)+C32*AM404*AP404/(1+AL404/100)^$B$6</f>
        <v>7750045.52693671</v>
      </c>
      <c r="AS404" s="0" t="n">
        <f aca="false">SUMPRODUCT((K24:K26&lt;=$B$6)*(L24:L26*AN404+M24:M26*AO404*$B$8*AQ404)/(1+AL404/100)^K24:K26)+L27*AN404*AP404/(1+AL404/100)^$B$6</f>
        <v>9606140.83503533</v>
      </c>
      <c r="AT404" s="0" t="n">
        <f aca="false">AS404-AR404</f>
        <v>1856095.30809862</v>
      </c>
      <c r="AU404" s="0" t="n">
        <f aca="true">RAND()</f>
        <v>0.888640311808184</v>
      </c>
      <c r="AV404" s="0" t="n">
        <f aca="true">RAND()</f>
        <v>0.516333330137211</v>
      </c>
      <c r="AW404" s="0" t="n">
        <f aca="true">RAND()</f>
        <v>0.938006392008151</v>
      </c>
      <c r="AX404" s="0" t="n">
        <f aca="true">RAND()</f>
        <v>0.122569331405167</v>
      </c>
      <c r="AY404" s="0" t="n">
        <f aca="true">RAND()</f>
        <v>0.90608223217798</v>
      </c>
      <c r="AZ404" s="0" t="n">
        <f aca="true">RAND()</f>
        <v>0.220193939898575</v>
      </c>
    </row>
    <row r="405" customFormat="false" ht="15" hidden="false" customHeight="false" outlineLevel="0" collapsed="false">
      <c r="AK405" s="0" t="n">
        <v>392</v>
      </c>
      <c r="AL405" s="0" t="n">
        <f aca="false">IFERROR(IF(AU405&lt;($AM$6-$AL$6)/($AN$6-$AL$6),$AL$6+SQRT(AU405*($AN$6-$AL$6)*($AM$6-$AL$6)),$AN$6-SQRT((1-AU405)*($AN$6-$AL$6)*($AN$6-$AM$6))),$AM$6)</f>
        <v>2.62855875893808</v>
      </c>
      <c r="AM405" s="0" t="n">
        <f aca="false">IFERROR(IF(AV405&lt;($AM$7-$AL$7)/($AN$7-$AL$7),$AL$7+SQRT(AV405*($AN$7-$AL$7)*($AM$7-$AL$7)),$AN$7-SQRT((1-AV405)*($AN$7-$AL$7)*($AN$7-$AM$7))),$AM$7)</f>
        <v>1.00717694764264</v>
      </c>
      <c r="AN405" s="0" t="n">
        <f aca="false">IFERROR(IF(AW405&lt;($AM$8-$AL$8)/($AN$8-$AL$8),$AL$8+SQRT(AW405*($AN$8-$AL$8)*($AM$8-$AL$8)),$AN$8-SQRT((1-AW405)*($AN$8-$AL$8)*($AN$8-$AM$8))),$AM$8)</f>
        <v>1.1595667273779</v>
      </c>
      <c r="AO405" s="0" t="n">
        <f aca="false">IFERROR(IF(AX405&lt;($AM$9-$AL$9)/($AN$9-$AL$9),$AL$9+SQRT(AX405*($AN$9-$AL$9)*($AM$9-$AL$9)),$AN$9-SQRT((1-AX405)*($AN$9-$AL$9)*($AN$9-$AM$9))),$AM$9)</f>
        <v>1.30662403587789</v>
      </c>
      <c r="AP405" s="0" t="n">
        <f aca="false">IFERROR(IF(AY405&lt;($AM$10-$AL$10)/($AN$10-$AL$10),$AL$10+SQRT(AY405*($AN$10-$AL$10)*($AM$10-$AL$10)),$AN$10-SQRT((1-AY405)*($AN$10-$AL$10)*($AN$10-$AM$10))),$AM$10)</f>
        <v>0.890414901381788</v>
      </c>
      <c r="AQ405" s="0" t="n">
        <f aca="false">IFERROR(IF(AZ405&lt;($AM$11-$AL$11)/($AN$11-$AL$11),$AL$11+SQRT(AZ405*($AN$11-$AL$11)*($AM$11-$AL$11)),$AN$11-SQRT((1-AZ405)*($AN$11-$AL$11)*($AN$11-$AM$11))),$AM$11)</f>
        <v>0.511464443639532</v>
      </c>
      <c r="AR405" s="0" t="n">
        <f aca="false">SUMPRODUCT((B24:B31&lt;=$B$6)*(C24:C31*AM405+D24:D31*AO405*$B$8*AQ405)/(1+AL405/100)^B24:B31)+C32*AM405*AP405/(1+AL405/100)^$B$6</f>
        <v>8979791.7202932</v>
      </c>
      <c r="AS405" s="0" t="n">
        <f aca="false">SUMPRODUCT((K24:K26&lt;=$B$6)*(L24:L26*AN405+M24:M26*AO405*$B$8*AQ405)/(1+AL405/100)^K24:K26)+L27*AN405*AP405/(1+AL405/100)^$B$6</f>
        <v>9304431.09227992</v>
      </c>
      <c r="AT405" s="0" t="n">
        <f aca="false">AS405-AR405</f>
        <v>324639.371986717</v>
      </c>
      <c r="AU405" s="0" t="n">
        <f aca="true">RAND()</f>
        <v>0.0790172226875569</v>
      </c>
      <c r="AV405" s="0" t="n">
        <f aca="true">RAND()</f>
        <v>0.475884135500943</v>
      </c>
      <c r="AW405" s="0" t="n">
        <f aca="true">RAND()</f>
        <v>0.927305095136503</v>
      </c>
      <c r="AX405" s="0" t="n">
        <f aca="true">RAND()</f>
        <v>0.679486514918488</v>
      </c>
      <c r="AY405" s="0" t="n">
        <f aca="true">RAND()</f>
        <v>0.609695180883806</v>
      </c>
      <c r="AZ405" s="0" t="n">
        <f aca="true">RAND()</f>
        <v>0.182519228260313</v>
      </c>
    </row>
    <row r="406" customFormat="false" ht="15" hidden="false" customHeight="false" outlineLevel="0" collapsed="false">
      <c r="AK406" s="0" t="n">
        <v>393</v>
      </c>
      <c r="AL406" s="0" t="n">
        <f aca="false">IFERROR(IF(AU406&lt;($AM$6-$AL$6)/($AN$6-$AL$6),$AL$6+SQRT(AU406*($AN$6-$AL$6)*($AM$6-$AL$6)),$AN$6-SQRT((1-AU406)*($AN$6-$AL$6)*($AN$6-$AM$6))),$AM$6)</f>
        <v>3.78073588697271</v>
      </c>
      <c r="AM406" s="0" t="n">
        <f aca="false">IFERROR(IF(AV406&lt;($AM$7-$AL$7)/($AN$7-$AL$7),$AL$7+SQRT(AV406*($AN$7-$AL$7)*($AM$7-$AL$7)),$AN$7-SQRT((1-AV406)*($AN$7-$AL$7)*($AN$7-$AM$7))),$AM$7)</f>
        <v>0.93716832413421</v>
      </c>
      <c r="AN406" s="0" t="n">
        <f aca="false">IFERROR(IF(AW406&lt;($AM$8-$AL$8)/($AN$8-$AL$8),$AL$8+SQRT(AW406*($AN$8-$AL$8)*($AM$8-$AL$8)),$AN$8-SQRT((1-AW406)*($AN$8-$AL$8)*($AN$8-$AM$8))),$AM$8)</f>
        <v>1.05365996850446</v>
      </c>
      <c r="AO406" s="0" t="n">
        <f aca="false">IFERROR(IF(AX406&lt;($AM$9-$AL$9)/($AN$9-$AL$9),$AL$9+SQRT(AX406*($AN$9-$AL$9)*($AM$9-$AL$9)),$AN$9-SQRT((1-AX406)*($AN$9-$AL$9)*($AN$9-$AM$9))),$AM$9)</f>
        <v>0.737544254345112</v>
      </c>
      <c r="AP406" s="0" t="n">
        <f aca="false">IFERROR(IF(AY406&lt;($AM$10-$AL$10)/($AN$10-$AL$10),$AL$10+SQRT(AY406*($AN$10-$AL$10)*($AM$10-$AL$10)),$AN$10-SQRT((1-AY406)*($AN$10-$AL$10)*($AN$10-$AM$10))),$AM$10)</f>
        <v>0.947928696610762</v>
      </c>
      <c r="AQ406" s="0" t="n">
        <f aca="false">IFERROR(IF(AZ406&lt;($AM$11-$AL$11)/($AN$11-$AL$11),$AL$11+SQRT(AZ406*($AN$11-$AL$11)*($AM$11-$AL$11)),$AN$11-SQRT((1-AZ406)*($AN$11-$AL$11)*($AN$11-$AM$11))),$AM$11)</f>
        <v>0.76383102579491</v>
      </c>
      <c r="AR406" s="0" t="n">
        <f aca="false">SUMPRODUCT((B24:B31&lt;=$B$6)*(C24:C31*AM406+D24:D31*AO406*$B$8*AQ406)/(1+AL406/100)^B24:B31)+C32*AM406*AP406/(1+AL406/100)^$B$6</f>
        <v>7796102.49120549</v>
      </c>
      <c r="AS406" s="0" t="n">
        <f aca="false">SUMPRODUCT((K24:K26&lt;=$B$6)*(L24:L26*AN406+M24:M26*AO406*$B$8*AQ406)/(1+AL406/100)^K24:K26)+L27*AN406*AP406/(1+AL406/100)^$B$6</f>
        <v>8552124.85509801</v>
      </c>
      <c r="AT406" s="0" t="n">
        <f aca="false">AS406-AR406</f>
        <v>756022.363892516</v>
      </c>
      <c r="AU406" s="0" t="n">
        <f aca="true">RAND()</f>
        <v>0.48181692852873</v>
      </c>
      <c r="AV406" s="0" t="n">
        <f aca="true">RAND()</f>
        <v>0.209057212730975</v>
      </c>
      <c r="AW406" s="0" t="n">
        <f aca="true">RAND()</f>
        <v>0.65733859584294</v>
      </c>
      <c r="AX406" s="0" t="n">
        <f aca="true">RAND()</f>
        <v>0.0752363636965006</v>
      </c>
      <c r="AY406" s="0" t="n">
        <f aca="true">RAND()</f>
        <v>0.802560468989665</v>
      </c>
      <c r="AZ406" s="0" t="n">
        <f aca="true">RAND()</f>
        <v>0.772343737236391</v>
      </c>
    </row>
    <row r="407" customFormat="false" ht="15" hidden="false" customHeight="false" outlineLevel="0" collapsed="false">
      <c r="AK407" s="0" t="n">
        <v>394</v>
      </c>
      <c r="AL407" s="0" t="n">
        <f aca="false">IFERROR(IF(AU407&lt;($AM$6-$AL$6)/($AN$6-$AL$6),$AL$6+SQRT(AU407*($AN$6-$AL$6)*($AM$6-$AL$6)),$AN$6-SQRT((1-AU407)*($AN$6-$AL$6)*($AN$6-$AM$6))),$AM$6)</f>
        <v>2.53413262783152</v>
      </c>
      <c r="AM407" s="0" t="n">
        <f aca="false">IFERROR(IF(AV407&lt;($AM$7-$AL$7)/($AN$7-$AL$7),$AL$7+SQRT(AV407*($AN$7-$AL$7)*($AM$7-$AL$7)),$AN$7-SQRT((1-AV407)*($AN$7-$AL$7)*($AN$7-$AM$7))),$AM$7)</f>
        <v>1.0178740746174</v>
      </c>
      <c r="AN407" s="0" t="n">
        <f aca="false">IFERROR(IF(AW407&lt;($AM$8-$AL$8)/($AN$8-$AL$8),$AL$8+SQRT(AW407*($AN$8-$AL$8)*($AM$8-$AL$8)),$AN$8-SQRT((1-AW407)*($AN$8-$AL$8)*($AN$8-$AM$8))),$AM$8)</f>
        <v>1.01098605340331</v>
      </c>
      <c r="AO407" s="0" t="n">
        <f aca="false">IFERROR(IF(AX407&lt;($AM$9-$AL$9)/($AN$9-$AL$9),$AL$9+SQRT(AX407*($AN$9-$AL$9)*($AM$9-$AL$9)),$AN$9-SQRT((1-AX407)*($AN$9-$AL$9)*($AN$9-$AM$9))),$AM$9)</f>
        <v>1.39548199576583</v>
      </c>
      <c r="AP407" s="0" t="n">
        <f aca="false">IFERROR(IF(AY407&lt;($AM$10-$AL$10)/($AN$10-$AL$10),$AL$10+SQRT(AY407*($AN$10-$AL$10)*($AM$10-$AL$10)),$AN$10-SQRT((1-AY407)*($AN$10-$AL$10)*($AN$10-$AM$10))),$AM$10)</f>
        <v>0.993419135996701</v>
      </c>
      <c r="AQ407" s="0" t="n">
        <f aca="false">IFERROR(IF(AZ407&lt;($AM$11-$AL$11)/($AN$11-$AL$11),$AL$11+SQRT(AZ407*($AN$11-$AL$11)*($AM$11-$AL$11)),$AN$11-SQRT((1-AZ407)*($AN$11-$AL$11)*($AN$11-$AM$11))),$AM$11)</f>
        <v>0.583334059600875</v>
      </c>
      <c r="AR407" s="0" t="n">
        <f aca="false">SUMPRODUCT((B24:B31&lt;=$B$6)*(C24:C31*AM407+D24:D31*AO407*$B$8*AQ407)/(1+AL407/100)^B24:B31)+C32*AM407*AP407/(1+AL407/100)^$B$6</f>
        <v>9161271.79088684</v>
      </c>
      <c r="AS407" s="0" t="n">
        <f aca="false">SUMPRODUCT((K24:K26&lt;=$B$6)*(L24:L26*AN407+M24:M26*AO407*$B$8*AQ407)/(1+AL407/100)^K24:K26)+L27*AN407*AP407/(1+AL407/100)^$B$6</f>
        <v>8025117.97855302</v>
      </c>
      <c r="AT407" s="0" t="n">
        <f aca="false">AS407-AR407</f>
        <v>-1136153.81233383</v>
      </c>
      <c r="AU407" s="0" t="n">
        <f aca="true">RAND()</f>
        <v>0.057059532822841</v>
      </c>
      <c r="AV407" s="0" t="n">
        <f aca="true">RAND()</f>
        <v>0.521044931246851</v>
      </c>
      <c r="AW407" s="0" t="n">
        <f aca="true">RAND()</f>
        <v>0.492198518509108</v>
      </c>
      <c r="AX407" s="0" t="n">
        <f aca="true">RAND()</f>
        <v>0.756371988371157</v>
      </c>
      <c r="AY407" s="0" t="n">
        <f aca="true">RAND()</f>
        <v>0.973849775070925</v>
      </c>
      <c r="AZ407" s="0" t="n">
        <f aca="true">RAND()</f>
        <v>0.327666078897601</v>
      </c>
    </row>
    <row r="408" customFormat="false" ht="15" hidden="false" customHeight="false" outlineLevel="0" collapsed="false">
      <c r="AK408" s="0" t="n">
        <v>395</v>
      </c>
      <c r="AL408" s="0" t="n">
        <f aca="false">IFERROR(IF(AU408&lt;($AM$6-$AL$6)/($AN$6-$AL$6),$AL$6+SQRT(AU408*($AN$6-$AL$6)*($AM$6-$AL$6)),$AN$6-SQRT((1-AU408)*($AN$6-$AL$6)*($AN$6-$AM$6))),$AM$6)</f>
        <v>3.3736841130881</v>
      </c>
      <c r="AM408" s="0" t="n">
        <f aca="false">IFERROR(IF(AV408&lt;($AM$7-$AL$7)/($AN$7-$AL$7),$AL$7+SQRT(AV408*($AN$7-$AL$7)*($AM$7-$AL$7)),$AN$7-SQRT((1-AV408)*($AN$7-$AL$7)*($AN$7-$AM$7))),$AM$7)</f>
        <v>1.23253965248204</v>
      </c>
      <c r="AN408" s="0" t="n">
        <f aca="false">IFERROR(IF(AW408&lt;($AM$8-$AL$8)/($AN$8-$AL$8),$AL$8+SQRT(AW408*($AN$8-$AL$8)*($AM$8-$AL$8)),$AN$8-SQRT((1-AW408)*($AN$8-$AL$8)*($AN$8-$AM$8))),$AM$8)</f>
        <v>0.84193054776214</v>
      </c>
      <c r="AO408" s="0" t="n">
        <f aca="false">IFERROR(IF(AX408&lt;($AM$9-$AL$9)/($AN$9-$AL$9),$AL$9+SQRT(AX408*($AN$9-$AL$9)*($AM$9-$AL$9)),$AN$9-SQRT((1-AX408)*($AN$9-$AL$9)*($AN$9-$AM$9))),$AM$9)</f>
        <v>1.10216371512042</v>
      </c>
      <c r="AP408" s="0" t="n">
        <f aca="false">IFERROR(IF(AY408&lt;($AM$10-$AL$10)/($AN$10-$AL$10),$AL$10+SQRT(AY408*($AN$10-$AL$10)*($AM$10-$AL$10)),$AN$10-SQRT((1-AY408)*($AN$10-$AL$10)*($AN$10-$AM$10))),$AM$10)</f>
        <v>0.68578861559445</v>
      </c>
      <c r="AQ408" s="0" t="n">
        <f aca="false">IFERROR(IF(AZ408&lt;($AM$11-$AL$11)/($AN$11-$AL$11),$AL$11+SQRT(AZ408*($AN$11-$AL$11)*($AM$11-$AL$11)),$AN$11-SQRT((1-AZ408)*($AN$11-$AL$11)*($AN$11-$AM$11))),$AM$11)</f>
        <v>0.689869936288915</v>
      </c>
      <c r="AR408" s="0" t="n">
        <f aca="false">SUMPRODUCT((B24:B31&lt;=$B$6)*(C24:C31*AM408+D24:D31*AO408*$B$8*AQ408)/(1+AL408/100)^B24:B31)+C32*AM408*AP408/(1+AL408/100)^$B$6</f>
        <v>10523888.8220207</v>
      </c>
      <c r="AS408" s="0" t="n">
        <f aca="false">SUMPRODUCT((K24:K26&lt;=$B$6)*(L24:L26*AN408+M24:M26*AO408*$B$8*AQ408)/(1+AL408/100)^K24:K26)+L27*AN408*AP408/(1+AL408/100)^$B$6</f>
        <v>6998453.53928025</v>
      </c>
      <c r="AT408" s="0" t="n">
        <f aca="false">AS408-AR408</f>
        <v>-3525435.28274046</v>
      </c>
      <c r="AU408" s="0" t="n">
        <f aca="true">RAND()</f>
        <v>0.342491654416517</v>
      </c>
      <c r="AV408" s="0" t="n">
        <f aca="true">RAND()</f>
        <v>0.997290100129351</v>
      </c>
      <c r="AW408" s="0" t="n">
        <f aca="true">RAND()</f>
        <v>0.0195352315070342</v>
      </c>
      <c r="AX408" s="0" t="n">
        <f aca="true">RAND()</f>
        <v>0.462593337035757</v>
      </c>
      <c r="AY408" s="0" t="n">
        <f aca="true">RAND()</f>
        <v>0.138069638738009</v>
      </c>
      <c r="AZ408" s="0" t="n">
        <f aca="true">RAND()</f>
        <v>0.607425892173708</v>
      </c>
    </row>
    <row r="409" customFormat="false" ht="15" hidden="false" customHeight="false" outlineLevel="0" collapsed="false">
      <c r="AK409" s="0" t="n">
        <v>396</v>
      </c>
      <c r="AL409" s="0" t="n">
        <f aca="false">IFERROR(IF(AU409&lt;($AM$6-$AL$6)/($AN$6-$AL$6),$AL$6+SQRT(AU409*($AN$6-$AL$6)*($AM$6-$AL$6)),$AN$6-SQRT((1-AU409)*($AN$6-$AL$6)*($AN$6-$AM$6))),$AM$6)</f>
        <v>3.38082930983468</v>
      </c>
      <c r="AM409" s="0" t="n">
        <f aca="false">IFERROR(IF(AV409&lt;($AM$7-$AL$7)/($AN$7-$AL$7),$AL$7+SQRT(AV409*($AN$7-$AL$7)*($AM$7-$AL$7)),$AN$7-SQRT((1-AV409)*($AN$7-$AL$7)*($AN$7-$AM$7))),$AM$7)</f>
        <v>1.05892934238695</v>
      </c>
      <c r="AN409" s="0" t="n">
        <f aca="false">IFERROR(IF(AW409&lt;($AM$8-$AL$8)/($AN$8-$AL$8),$AL$8+SQRT(AW409*($AN$8-$AL$8)*($AM$8-$AL$8)),$AN$8-SQRT((1-AW409)*($AN$8-$AL$8)*($AN$8-$AM$8))),$AM$8)</f>
        <v>1.03232512229377</v>
      </c>
      <c r="AO409" s="0" t="n">
        <f aca="false">IFERROR(IF(AX409&lt;($AM$9-$AL$9)/($AN$9-$AL$9),$AL$9+SQRT(AX409*($AN$9-$AL$9)*($AM$9-$AL$9)),$AN$9-SQRT((1-AX409)*($AN$9-$AL$9)*($AN$9-$AM$9))),$AM$9)</f>
        <v>1.49707176671389</v>
      </c>
      <c r="AP409" s="0" t="n">
        <f aca="false">IFERROR(IF(AY409&lt;($AM$10-$AL$10)/($AN$10-$AL$10),$AL$10+SQRT(AY409*($AN$10-$AL$10)*($AM$10-$AL$10)),$AN$10-SQRT((1-AY409)*($AN$10-$AL$10)*($AN$10-$AM$10))),$AM$10)</f>
        <v>0.855224647401806</v>
      </c>
      <c r="AQ409" s="0" t="n">
        <f aca="false">IFERROR(IF(AZ409&lt;($AM$11-$AL$11)/($AN$11-$AL$11),$AL$11+SQRT(AZ409*($AN$11-$AL$11)*($AM$11-$AL$11)),$AN$11-SQRT((1-AZ409)*($AN$11-$AL$11)*($AN$11-$AM$11))),$AM$11)</f>
        <v>0.629004489903454</v>
      </c>
      <c r="AR409" s="0" t="n">
        <f aca="false">SUMPRODUCT((B24:B31&lt;=$B$6)*(C24:C31*AM409+D24:D31*AO409*$B$8*AQ409)/(1+AL409/100)^B24:B31)+C32*AM409*AP409/(1+AL409/100)^$B$6</f>
        <v>9104212.19216727</v>
      </c>
      <c r="AS409" s="0" t="n">
        <f aca="false">SUMPRODUCT((K24:K26&lt;=$B$6)*(L24:L26*AN409+M24:M26*AO409*$B$8*AQ409)/(1+AL409/100)^K24:K26)+L27*AN409*AP409/(1+AL409/100)^$B$6</f>
        <v>8446873.52419499</v>
      </c>
      <c r="AT409" s="0" t="n">
        <f aca="false">AS409-AR409</f>
        <v>-657338.66797228</v>
      </c>
      <c r="AU409" s="0" t="n">
        <f aca="true">RAND()</f>
        <v>0.345080175772414</v>
      </c>
      <c r="AV409" s="0" t="n">
        <f aca="true">RAND()</f>
        <v>0.67548447821614</v>
      </c>
      <c r="AW409" s="0" t="n">
        <f aca="true">RAND()</f>
        <v>0.5788235343607</v>
      </c>
      <c r="AX409" s="0" t="n">
        <f aca="true">RAND()</f>
        <v>0.831375461442478</v>
      </c>
      <c r="AY409" s="0" t="n">
        <f aca="true">RAND()</f>
        <v>0.504738200486949</v>
      </c>
      <c r="AZ409" s="0" t="n">
        <f aca="true">RAND()</f>
        <v>0.44181205868013</v>
      </c>
    </row>
    <row r="410" customFormat="false" ht="15" hidden="false" customHeight="false" outlineLevel="0" collapsed="false">
      <c r="AK410" s="0" t="n">
        <v>397</v>
      </c>
      <c r="AL410" s="0" t="n">
        <f aca="false">IFERROR(IF(AU410&lt;($AM$6-$AL$6)/($AN$6-$AL$6),$AL$6+SQRT(AU410*($AN$6-$AL$6)*($AM$6-$AL$6)),$AN$6-SQRT((1-AU410)*($AN$6-$AL$6)*($AN$6-$AM$6))),$AM$6)</f>
        <v>3.57770709900351</v>
      </c>
      <c r="AM410" s="0" t="n">
        <f aca="false">IFERROR(IF(AV410&lt;($AM$7-$AL$7)/($AN$7-$AL$7),$AL$7+SQRT(AV410*($AN$7-$AL$7)*($AM$7-$AL$7)),$AN$7-SQRT((1-AV410)*($AN$7-$AL$7)*($AN$7-$AM$7))),$AM$7)</f>
        <v>1.01731538638523</v>
      </c>
      <c r="AN410" s="0" t="n">
        <f aca="false">IFERROR(IF(AW410&lt;($AM$8-$AL$8)/($AN$8-$AL$8),$AL$8+SQRT(AW410*($AN$8-$AL$8)*($AM$8-$AL$8)),$AN$8-SQRT((1-AW410)*($AN$8-$AL$8)*($AN$8-$AM$8))),$AM$8)</f>
        <v>0.85332454494305</v>
      </c>
      <c r="AO410" s="0" t="n">
        <f aca="false">IFERROR(IF(AX410&lt;($AM$9-$AL$9)/($AN$9-$AL$9),$AL$9+SQRT(AX410*($AN$9-$AL$9)*($AM$9-$AL$9)),$AN$9-SQRT((1-AX410)*($AN$9-$AL$9)*($AN$9-$AM$9))),$AM$9)</f>
        <v>1.2335665827771</v>
      </c>
      <c r="AP410" s="0" t="n">
        <f aca="false">IFERROR(IF(AY410&lt;($AM$10-$AL$10)/($AN$10-$AL$10),$AL$10+SQRT(AY410*($AN$10-$AL$10)*($AM$10-$AL$10)),$AN$10-SQRT((1-AY410)*($AN$10-$AL$10)*($AN$10-$AM$10))),$AM$10)</f>
        <v>0.847904577194275</v>
      </c>
      <c r="AQ410" s="0" t="n">
        <f aca="false">IFERROR(IF(AZ410&lt;($AM$11-$AL$11)/($AN$11-$AL$11),$AL$11+SQRT(AZ410*($AN$11-$AL$11)*($AM$11-$AL$11)),$AN$11-SQRT((1-AZ410)*($AN$11-$AL$11)*($AN$11-$AM$11))),$AM$11)</f>
        <v>0.533555690604256</v>
      </c>
      <c r="AR410" s="0" t="n">
        <f aca="false">SUMPRODUCT((B24:B31&lt;=$B$6)*(C24:C31*AM410+D24:D31*AO410*$B$8*AQ410)/(1+AL410/100)^B24:B31)+C32*AM410*AP410/(1+AL410/100)^$B$6</f>
        <v>8579550.09800339</v>
      </c>
      <c r="AS410" s="0" t="n">
        <f aca="false">SUMPRODUCT((K24:K26&lt;=$B$6)*(L24:L26*AN410+M24:M26*AO410*$B$8*AQ410)/(1+AL410/100)^K24:K26)+L27*AN410*AP410/(1+AL410/100)^$B$6</f>
        <v>6989790.1433279</v>
      </c>
      <c r="AT410" s="0" t="n">
        <f aca="false">AS410-AR410</f>
        <v>-1589759.9546755</v>
      </c>
      <c r="AU410" s="0" t="n">
        <f aca="true">RAND()</f>
        <v>0.41439556498945</v>
      </c>
      <c r="AV410" s="0" t="n">
        <f aca="true">RAND()</f>
        <v>0.518736627439521</v>
      </c>
      <c r="AW410" s="0" t="n">
        <f aca="true">RAND()</f>
        <v>0.0315945232598151</v>
      </c>
      <c r="AX410" s="0" t="n">
        <f aca="true">RAND()</f>
        <v>0.608386544642687</v>
      </c>
      <c r="AY410" s="0" t="n">
        <f aca="true">RAND()</f>
        <v>0.484150379330908</v>
      </c>
      <c r="AZ410" s="0" t="n">
        <f aca="true">RAND()</f>
        <v>0.22264596168829</v>
      </c>
    </row>
    <row r="411" customFormat="false" ht="15" hidden="false" customHeight="false" outlineLevel="0" collapsed="false">
      <c r="AK411" s="0" t="n">
        <v>398</v>
      </c>
      <c r="AL411" s="0" t="n">
        <f aca="false">IFERROR(IF(AU411&lt;($AM$6-$AL$6)/($AN$6-$AL$6),$AL$6+SQRT(AU411*($AN$6-$AL$6)*($AM$6-$AL$6)),$AN$6-SQRT((1-AU411)*($AN$6-$AL$6)*($AN$6-$AM$6))),$AM$6)</f>
        <v>4.76970561384263</v>
      </c>
      <c r="AM411" s="0" t="n">
        <f aca="false">IFERROR(IF(AV411&lt;($AM$7-$AL$7)/($AN$7-$AL$7),$AL$7+SQRT(AV411*($AN$7-$AL$7)*($AM$7-$AL$7)),$AN$7-SQRT((1-AV411)*($AN$7-$AL$7)*($AN$7-$AM$7))),$AM$7)</f>
        <v>1.07956308963366</v>
      </c>
      <c r="AN411" s="0" t="n">
        <f aca="false">IFERROR(IF(AW411&lt;($AM$8-$AL$8)/($AN$8-$AL$8),$AL$8+SQRT(AW411*($AN$8-$AL$8)*($AM$8-$AL$8)),$AN$8-SQRT((1-AW411)*($AN$8-$AL$8)*($AN$8-$AM$8))),$AM$8)</f>
        <v>1.06132552471584</v>
      </c>
      <c r="AO411" s="0" t="n">
        <f aca="false">IFERROR(IF(AX411&lt;($AM$9-$AL$9)/($AN$9-$AL$9),$AL$9+SQRT(AX411*($AN$9-$AL$9)*($AM$9-$AL$9)),$AN$9-SQRT((1-AX411)*($AN$9-$AL$9)*($AN$9-$AM$9))),$AM$9)</f>
        <v>0.908361188244143</v>
      </c>
      <c r="AP411" s="0" t="n">
        <f aca="false">IFERROR(IF(AY411&lt;($AM$10-$AL$10)/($AN$10-$AL$10),$AL$10+SQRT(AY411*($AN$10-$AL$10)*($AM$10-$AL$10)),$AN$10-SQRT((1-AY411)*($AN$10-$AL$10)*($AN$10-$AM$10))),$AM$10)</f>
        <v>0.733889456664014</v>
      </c>
      <c r="AQ411" s="0" t="n">
        <f aca="false">IFERROR(IF(AZ411&lt;($AM$11-$AL$11)/($AN$11-$AL$11),$AL$11+SQRT(AZ411*($AN$11-$AL$11)*($AM$11-$AL$11)),$AN$11-SQRT((1-AZ411)*($AN$11-$AL$11)*($AN$11-$AM$11))),$AM$11)</f>
        <v>0.672296415887522</v>
      </c>
      <c r="AR411" s="0" t="n">
        <f aca="false">SUMPRODUCT((B24:B31&lt;=$B$6)*(C24:C31*AM411+D24:D31*AO411*$B$8*AQ411)/(1+AL411/100)^B24:B31)+C32*AM411*AP411/(1+AL411/100)^$B$6</f>
        <v>8556039.055949</v>
      </c>
      <c r="AS411" s="0" t="n">
        <f aca="false">SUMPRODUCT((K24:K26&lt;=$B$6)*(L24:L26*AN411+M24:M26*AO411*$B$8*AQ411)/(1+AL411/100)^K24:K26)+L27*AN411*AP411/(1+AL411/100)^$B$6</f>
        <v>8832422.77571988</v>
      </c>
      <c r="AT411" s="0" t="n">
        <f aca="false">AS411-AR411</f>
        <v>276383.71977088</v>
      </c>
      <c r="AU411" s="0" t="n">
        <f aca="true">RAND()</f>
        <v>0.751289347553745</v>
      </c>
      <c r="AV411" s="0" t="n">
        <f aca="true">RAND()</f>
        <v>0.741788974086899</v>
      </c>
      <c r="AW411" s="0" t="n">
        <f aca="true">RAND()</f>
        <v>0.68357282112221</v>
      </c>
      <c r="AX411" s="0" t="n">
        <f aca="true">RAND()</f>
        <v>0.222345146752225</v>
      </c>
      <c r="AY411" s="0" t="n">
        <f aca="true">RAND()</f>
        <v>0.21881711175435</v>
      </c>
      <c r="AZ411" s="0" t="n">
        <f aca="true">RAND()</f>
        <v>0.561674942693208</v>
      </c>
    </row>
    <row r="412" customFormat="false" ht="15" hidden="false" customHeight="false" outlineLevel="0" collapsed="false">
      <c r="AK412" s="0" t="n">
        <v>399</v>
      </c>
      <c r="AL412" s="0" t="n">
        <f aca="false">IFERROR(IF(AU412&lt;($AM$6-$AL$6)/($AN$6-$AL$6),$AL$6+SQRT(AU412*($AN$6-$AL$6)*($AM$6-$AL$6)),$AN$6-SQRT((1-AU412)*($AN$6-$AL$6)*($AN$6-$AM$6))),$AM$6)</f>
        <v>2.77759026910045</v>
      </c>
      <c r="AM412" s="0" t="n">
        <f aca="false">IFERROR(IF(AV412&lt;($AM$7-$AL$7)/($AN$7-$AL$7),$AL$7+SQRT(AV412*($AN$7-$AL$7)*($AM$7-$AL$7)),$AN$7-SQRT((1-AV412)*($AN$7-$AL$7)*($AN$7-$AM$7))),$AM$7)</f>
        <v>1.03580607561389</v>
      </c>
      <c r="AN412" s="0" t="n">
        <f aca="false">IFERROR(IF(AW412&lt;($AM$8-$AL$8)/($AN$8-$AL$8),$AL$8+SQRT(AW412*($AN$8-$AL$8)*($AM$8-$AL$8)),$AN$8-SQRT((1-AW412)*($AN$8-$AL$8)*($AN$8-$AM$8))),$AM$8)</f>
        <v>0.999479058927724</v>
      </c>
      <c r="AO412" s="0" t="n">
        <f aca="false">IFERROR(IF(AX412&lt;($AM$9-$AL$9)/($AN$9-$AL$9),$AL$9+SQRT(AX412*($AN$9-$AL$9)*($AM$9-$AL$9)),$AN$9-SQRT((1-AX412)*($AN$9-$AL$9)*($AN$9-$AM$9))),$AM$9)</f>
        <v>0.912585320901437</v>
      </c>
      <c r="AP412" s="0" t="n">
        <f aca="false">IFERROR(IF(AY412&lt;($AM$10-$AL$10)/($AN$10-$AL$10),$AL$10+SQRT(AY412*($AN$10-$AL$10)*($AM$10-$AL$10)),$AN$10-SQRT((1-AY412)*($AN$10-$AL$10)*($AN$10-$AM$10))),$AM$10)</f>
        <v>0.627352388894304</v>
      </c>
      <c r="AQ412" s="0" t="n">
        <f aca="false">IFERROR(IF(AZ412&lt;($AM$11-$AL$11)/($AN$11-$AL$11),$AL$11+SQRT(AZ412*($AN$11-$AL$11)*($AM$11-$AL$11)),$AN$11-SQRT((1-AZ412)*($AN$11-$AL$11)*($AN$11-$AM$11))),$AM$11)</f>
        <v>0.494649259797046</v>
      </c>
      <c r="AR412" s="0" t="n">
        <f aca="false">SUMPRODUCT((B24:B31&lt;=$B$6)*(C24:C31*AM412+D24:D31*AO412*$B$8*AQ412)/(1+AL412/100)^B24:B31)+C32*AM412*AP412/(1+AL412/100)^$B$6</f>
        <v>9108749.78120184</v>
      </c>
      <c r="AS412" s="0" t="n">
        <f aca="false">SUMPRODUCT((K24:K26&lt;=$B$6)*(L24:L26*AN412+M24:M26*AO412*$B$8*AQ412)/(1+AL412/100)^K24:K26)+L27*AN412*AP412/(1+AL412/100)^$B$6</f>
        <v>8268368.04731548</v>
      </c>
      <c r="AT412" s="0" t="n">
        <f aca="false">AS412-AR412</f>
        <v>-840381.733886367</v>
      </c>
      <c r="AU412" s="0" t="n">
        <f aca="true">RAND()</f>
        <v>0.120929325319943</v>
      </c>
      <c r="AV412" s="0" t="n">
        <f aca="true">RAND()</f>
        <v>0.592186335609594</v>
      </c>
      <c r="AW412" s="0" t="n">
        <f aca="true">RAND()</f>
        <v>0.44213216611878</v>
      </c>
      <c r="AX412" s="0" t="n">
        <f aca="true">RAND()</f>
        <v>0.226968862697789</v>
      </c>
      <c r="AY412" s="0" t="n">
        <f aca="true">RAND()</f>
        <v>0.0648745238283442</v>
      </c>
      <c r="AZ412" s="0" t="n">
        <f aca="true">RAND()</f>
        <v>0.154646262610359</v>
      </c>
    </row>
    <row r="413" customFormat="false" ht="15" hidden="false" customHeight="false" outlineLevel="0" collapsed="false">
      <c r="AK413" s="0" t="n">
        <v>400</v>
      </c>
      <c r="AL413" s="0" t="n">
        <f aca="false">IFERROR(IF(AU413&lt;($AM$6-$AL$6)/($AN$6-$AL$6),$AL$6+SQRT(AU413*($AN$6-$AL$6)*($AM$6-$AL$6)),$AN$6-SQRT((1-AU413)*($AN$6-$AL$6)*($AN$6-$AM$6))),$AM$6)</f>
        <v>4.44597929792058</v>
      </c>
      <c r="AM413" s="0" t="n">
        <f aca="false">IFERROR(IF(AV413&lt;($AM$7-$AL$7)/($AN$7-$AL$7),$AL$7+SQRT(AV413*($AN$7-$AL$7)*($AM$7-$AL$7)),$AN$7-SQRT((1-AV413)*($AN$7-$AL$7)*($AN$7-$AM$7))),$AM$7)</f>
        <v>1.12621638395458</v>
      </c>
      <c r="AN413" s="0" t="n">
        <f aca="false">IFERROR(IF(AW413&lt;($AM$8-$AL$8)/($AN$8-$AL$8),$AL$8+SQRT(AW413*($AN$8-$AL$8)*($AM$8-$AL$8)),$AN$8-SQRT((1-AW413)*($AN$8-$AL$8)*($AN$8-$AM$8))),$AM$8)</f>
        <v>1.15233943958603</v>
      </c>
      <c r="AO413" s="0" t="n">
        <f aca="false">IFERROR(IF(AX413&lt;($AM$9-$AL$9)/($AN$9-$AL$9),$AL$9+SQRT(AX413*($AN$9-$AL$9)*($AM$9-$AL$9)),$AN$9-SQRT((1-AX413)*($AN$9-$AL$9)*($AN$9-$AM$9))),$AM$9)</f>
        <v>0.98430921298598</v>
      </c>
      <c r="AP413" s="0" t="n">
        <f aca="false">IFERROR(IF(AY413&lt;($AM$10-$AL$10)/($AN$10-$AL$10),$AL$10+SQRT(AY413*($AN$10-$AL$10)*($AM$10-$AL$10)),$AN$10-SQRT((1-AY413)*($AN$10-$AL$10)*($AN$10-$AM$10))),$AM$10)</f>
        <v>0.915399680824195</v>
      </c>
      <c r="AQ413" s="0" t="n">
        <f aca="false">IFERROR(IF(AZ413&lt;($AM$11-$AL$11)/($AN$11-$AL$11),$AL$11+SQRT(AZ413*($AN$11-$AL$11)*($AM$11-$AL$11)),$AN$11-SQRT((1-AZ413)*($AN$11-$AL$11)*($AN$11-$AM$11))),$AM$11)</f>
        <v>0.5458186955717</v>
      </c>
      <c r="AR413" s="0" t="n">
        <f aca="false">SUMPRODUCT((B24:B31&lt;=$B$6)*(C24:C31*AM413+D24:D31*AO413*$B$8*AQ413)/(1+AL413/100)^B24:B31)+C32*AM413*AP413/(1+AL413/100)^$B$6</f>
        <v>9024213.72532148</v>
      </c>
      <c r="AS413" s="0" t="n">
        <f aca="false">SUMPRODUCT((K24:K26&lt;=$B$6)*(L24:L26*AN413+M24:M26*AO413*$B$8*AQ413)/(1+AL413/100)^K24:K26)+L27*AN413*AP413/(1+AL413/100)^$B$6</f>
        <v>9442260.61338209</v>
      </c>
      <c r="AT413" s="0" t="n">
        <f aca="false">AS413-AR413</f>
        <v>418046.888060613</v>
      </c>
      <c r="AU413" s="0" t="n">
        <f aca="true">RAND()</f>
        <v>0.673848912667487</v>
      </c>
      <c r="AV413" s="0" t="n">
        <f aca="true">RAND()</f>
        <v>0.86380103465529</v>
      </c>
      <c r="AW413" s="0" t="n">
        <f aca="true">RAND()</f>
        <v>0.91522146613004</v>
      </c>
      <c r="AX413" s="0" t="n">
        <f aca="true">RAND()</f>
        <v>0.312740551710799</v>
      </c>
      <c r="AY413" s="0" t="n">
        <f aca="true">RAND()</f>
        <v>0.690227579315374</v>
      </c>
      <c r="AZ413" s="0" t="n">
        <f aca="true">RAND()</f>
        <v>0.246640126908457</v>
      </c>
    </row>
    <row r="414" customFormat="false" ht="15" hidden="false" customHeight="false" outlineLevel="0" collapsed="false">
      <c r="AK414" s="0" t="n">
        <v>401</v>
      </c>
      <c r="AL414" s="0" t="n">
        <f aca="false">IFERROR(IF(AU414&lt;($AM$6-$AL$6)/($AN$6-$AL$6),$AL$6+SQRT(AU414*($AN$6-$AL$6)*($AM$6-$AL$6)),$AN$6-SQRT((1-AU414)*($AN$6-$AL$6)*($AN$6-$AM$6))),$AM$6)</f>
        <v>5.26051767328843</v>
      </c>
      <c r="AM414" s="0" t="n">
        <f aca="false">IFERROR(IF(AV414&lt;($AM$7-$AL$7)/($AN$7-$AL$7),$AL$7+SQRT(AV414*($AN$7-$AL$7)*($AM$7-$AL$7)),$AN$7-SQRT((1-AV414)*($AN$7-$AL$7)*($AN$7-$AM$7))),$AM$7)</f>
        <v>0.847772960385848</v>
      </c>
      <c r="AN414" s="0" t="n">
        <f aca="false">IFERROR(IF(AW414&lt;($AM$8-$AL$8)/($AN$8-$AL$8),$AL$8+SQRT(AW414*($AN$8-$AL$8)*($AM$8-$AL$8)),$AN$8-SQRT((1-AW414)*($AN$8-$AL$8)*($AN$8-$AM$8))),$AM$8)</f>
        <v>1.03105770486798</v>
      </c>
      <c r="AO414" s="0" t="n">
        <f aca="false">IFERROR(IF(AX414&lt;($AM$9-$AL$9)/($AN$9-$AL$9),$AL$9+SQRT(AX414*($AN$9-$AL$9)*($AM$9-$AL$9)),$AN$9-SQRT((1-AX414)*($AN$9-$AL$9)*($AN$9-$AM$9))),$AM$9)</f>
        <v>0.635934932075102</v>
      </c>
      <c r="AP414" s="0" t="n">
        <f aca="false">IFERROR(IF(AY414&lt;($AM$10-$AL$10)/($AN$10-$AL$10),$AL$10+SQRT(AY414*($AN$10-$AL$10)*($AM$10-$AL$10)),$AN$10-SQRT((1-AY414)*($AN$10-$AL$10)*($AN$10-$AM$10))),$AM$10)</f>
        <v>0.711996664896396</v>
      </c>
      <c r="AQ414" s="0" t="n">
        <f aca="false">IFERROR(IF(AZ414&lt;($AM$11-$AL$11)/($AN$11-$AL$11),$AL$11+SQRT(AZ414*($AN$11-$AL$11)*($AM$11-$AL$11)),$AN$11-SQRT((1-AZ414)*($AN$11-$AL$11)*($AN$11-$AM$11))),$AM$11)</f>
        <v>0.675660964518082</v>
      </c>
      <c r="AR414" s="0" t="n">
        <f aca="false">SUMPRODUCT((B24:B31&lt;=$B$6)*(C24:C31*AM414+D24:D31*AO414*$B$8*AQ414)/(1+AL414/100)^B24:B31)+C32*AM414*AP414/(1+AL414/100)^$B$6</f>
        <v>6560633.16505564</v>
      </c>
      <c r="AS414" s="0" t="n">
        <f aca="false">SUMPRODUCT((K24:K26&lt;=$B$6)*(L24:L26*AN414+M24:M26*AO414*$B$8*AQ414)/(1+AL414/100)^K24:K26)+L27*AN414*AP414/(1+AL414/100)^$B$6</f>
        <v>8599926.94864235</v>
      </c>
      <c r="AT414" s="0" t="n">
        <f aca="false">AS414-AR414</f>
        <v>2039293.78358671</v>
      </c>
      <c r="AU414" s="0" t="n">
        <f aca="true">RAND()</f>
        <v>0.848710061752905</v>
      </c>
      <c r="AV414" s="0" t="n">
        <f aca="true">RAND()</f>
        <v>0.0253583971558646</v>
      </c>
      <c r="AW414" s="0" t="n">
        <f aca="true">RAND()</f>
        <v>0.573904634687314</v>
      </c>
      <c r="AX414" s="0" t="n">
        <f aca="true">RAND()</f>
        <v>0.0246377410110169</v>
      </c>
      <c r="AY414" s="0" t="n">
        <f aca="true">RAND()</f>
        <v>0.179770343708779</v>
      </c>
      <c r="AZ414" s="0" t="n">
        <f aca="true">RAND()</f>
        <v>0.570629347194526</v>
      </c>
    </row>
    <row r="415" customFormat="false" ht="15" hidden="false" customHeight="false" outlineLevel="0" collapsed="false">
      <c r="AK415" s="0" t="n">
        <v>402</v>
      </c>
      <c r="AL415" s="0" t="n">
        <f aca="false">IFERROR(IF(AU415&lt;($AM$6-$AL$6)/($AN$6-$AL$6),$AL$6+SQRT(AU415*($AN$6-$AL$6)*($AM$6-$AL$6)),$AN$6-SQRT((1-AU415)*($AN$6-$AL$6)*($AN$6-$AM$6))),$AM$6)</f>
        <v>4.33622053222694</v>
      </c>
      <c r="AM415" s="0" t="n">
        <f aca="false">IFERROR(IF(AV415&lt;($AM$7-$AL$7)/($AN$7-$AL$7),$AL$7+SQRT(AV415*($AN$7-$AL$7)*($AM$7-$AL$7)),$AN$7-SQRT((1-AV415)*($AN$7-$AL$7)*($AN$7-$AM$7))),$AM$7)</f>
        <v>0.915489464169176</v>
      </c>
      <c r="AN415" s="0" t="n">
        <f aca="false">IFERROR(IF(AW415&lt;($AM$8-$AL$8)/($AN$8-$AL$8),$AL$8+SQRT(AW415*($AN$8-$AL$8)*($AM$8-$AL$8)),$AN$8-SQRT((1-AW415)*($AN$8-$AL$8)*($AN$8-$AM$8))),$AM$8)</f>
        <v>1.15703420570614</v>
      </c>
      <c r="AO415" s="0" t="n">
        <f aca="false">IFERROR(IF(AX415&lt;($AM$9-$AL$9)/($AN$9-$AL$9),$AL$9+SQRT(AX415*($AN$9-$AL$9)*($AM$9-$AL$9)),$AN$9-SQRT((1-AX415)*($AN$9-$AL$9)*($AN$9-$AM$9))),$AM$9)</f>
        <v>1.28556059990973</v>
      </c>
      <c r="AP415" s="0" t="n">
        <f aca="false">IFERROR(IF(AY415&lt;($AM$10-$AL$10)/($AN$10-$AL$10),$AL$10+SQRT(AY415*($AN$10-$AL$10)*($AM$10-$AL$10)),$AN$10-SQRT((1-AY415)*($AN$10-$AL$10)*($AN$10-$AM$10))),$AM$10)</f>
        <v>0.805872091088598</v>
      </c>
      <c r="AQ415" s="0" t="n">
        <f aca="false">IFERROR(IF(AZ415&lt;($AM$11-$AL$11)/($AN$11-$AL$11),$AL$11+SQRT(AZ415*($AN$11-$AL$11)*($AM$11-$AL$11)),$AN$11-SQRT((1-AZ415)*($AN$11-$AL$11)*($AN$11-$AM$11))),$AM$11)</f>
        <v>0.821318529571791</v>
      </c>
      <c r="AR415" s="0" t="n">
        <f aca="false">SUMPRODUCT((B24:B31&lt;=$B$6)*(C24:C31*AM415+D24:D31*AO415*$B$8*AQ415)/(1+AL415/100)^B24:B31)+C32*AM415*AP415/(1+AL415/100)^$B$6</f>
        <v>7543062.88619521</v>
      </c>
      <c r="AS415" s="0" t="n">
        <f aca="false">SUMPRODUCT((K24:K26&lt;=$B$6)*(L24:L26*AN415+M24:M26*AO415*$B$8*AQ415)/(1+AL415/100)^K24:K26)+L27*AN415*AP415/(1+AL415/100)^$B$6</f>
        <v>9589100.68716689</v>
      </c>
      <c r="AT415" s="0" t="n">
        <f aca="false">AS415-AR415</f>
        <v>2046037.80097168</v>
      </c>
      <c r="AU415" s="0" t="n">
        <f aca="true">RAND()</f>
        <v>0.645213947353533</v>
      </c>
      <c r="AV415" s="0" t="n">
        <f aca="true">RAND()</f>
        <v>0.148197959267592</v>
      </c>
      <c r="AW415" s="0" t="n">
        <f aca="true">RAND()</f>
        <v>0.923176543033885</v>
      </c>
      <c r="AX415" s="0" t="n">
        <f aca="true">RAND()</f>
        <v>0.659717562399105</v>
      </c>
      <c r="AY415" s="0" t="n">
        <f aca="true">RAND()</f>
        <v>0.374230944427646</v>
      </c>
      <c r="AZ415" s="0" t="n">
        <f aca="true">RAND()</f>
        <v>0.869685437247401</v>
      </c>
    </row>
    <row r="416" customFormat="false" ht="15" hidden="false" customHeight="false" outlineLevel="0" collapsed="false">
      <c r="AK416" s="0" t="n">
        <v>403</v>
      </c>
      <c r="AL416" s="0" t="n">
        <f aca="false">IFERROR(IF(AU416&lt;($AM$6-$AL$6)/($AN$6-$AL$6),$AL$6+SQRT(AU416*($AN$6-$AL$6)*($AM$6-$AL$6)),$AN$6-SQRT((1-AU416)*($AN$6-$AL$6)*($AN$6-$AM$6))),$AM$6)</f>
        <v>4.29536198144573</v>
      </c>
      <c r="AM416" s="0" t="n">
        <f aca="false">IFERROR(IF(AV416&lt;($AM$7-$AL$7)/($AN$7-$AL$7),$AL$7+SQRT(AV416*($AN$7-$AL$7)*($AM$7-$AL$7)),$AN$7-SQRT((1-AV416)*($AN$7-$AL$7)*($AN$7-$AM$7))),$AM$7)</f>
        <v>0.921811581739085</v>
      </c>
      <c r="AN416" s="0" t="n">
        <f aca="false">IFERROR(IF(AW416&lt;($AM$8-$AL$8)/($AN$8-$AL$8),$AL$8+SQRT(AW416*($AN$8-$AL$8)*($AM$8-$AL$8)),$AN$8-SQRT((1-AW416)*($AN$8-$AL$8)*($AN$8-$AM$8))),$AM$8)</f>
        <v>1.09216068118254</v>
      </c>
      <c r="AO416" s="0" t="n">
        <f aca="false">IFERROR(IF(AX416&lt;($AM$9-$AL$9)/($AN$9-$AL$9),$AL$9+SQRT(AX416*($AN$9-$AL$9)*($AM$9-$AL$9)),$AN$9-SQRT((1-AX416)*($AN$9-$AL$9)*($AN$9-$AM$9))),$AM$9)</f>
        <v>1.05512629017922</v>
      </c>
      <c r="AP416" s="0" t="n">
        <f aca="false">IFERROR(IF(AY416&lt;($AM$10-$AL$10)/($AN$10-$AL$10),$AL$10+SQRT(AY416*($AN$10-$AL$10)*($AM$10-$AL$10)),$AN$10-SQRT((1-AY416)*($AN$10-$AL$10)*($AN$10-$AM$10))),$AM$10)</f>
        <v>0.890380163454434</v>
      </c>
      <c r="AQ416" s="0" t="n">
        <f aca="false">IFERROR(IF(AZ416&lt;($AM$11-$AL$11)/($AN$11-$AL$11),$AL$11+SQRT(AZ416*($AN$11-$AL$11)*($AM$11-$AL$11)),$AN$11-SQRT((1-AZ416)*($AN$11-$AL$11)*($AN$11-$AM$11))),$AM$11)</f>
        <v>0.633771545467208</v>
      </c>
      <c r="AR416" s="0" t="n">
        <f aca="false">SUMPRODUCT((B24:B31&lt;=$B$6)*(C24:C31*AM416+D24:D31*AO416*$B$8*AQ416)/(1+AL416/100)^B24:B31)+C32*AM416*AP416/(1+AL416/100)^$B$6</f>
        <v>7502291.60719793</v>
      </c>
      <c r="AS416" s="0" t="n">
        <f aca="false">SUMPRODUCT((K24:K26&lt;=$B$6)*(L24:L26*AN416+M24:M26*AO416*$B$8*AQ416)/(1+AL416/100)^K24:K26)+L27*AN416*AP416/(1+AL416/100)^$B$6</f>
        <v>8965373.33358047</v>
      </c>
      <c r="AT416" s="0" t="n">
        <f aca="false">AS416-AR416</f>
        <v>1463081.72638254</v>
      </c>
      <c r="AU416" s="0" t="n">
        <f aca="true">RAND()</f>
        <v>0.634246659429541</v>
      </c>
      <c r="AV416" s="0" t="n">
        <f aca="true">RAND()</f>
        <v>0.164867349397531</v>
      </c>
      <c r="AW416" s="0" t="n">
        <f aca="true">RAND()</f>
        <v>0.778548883868792</v>
      </c>
      <c r="AX416" s="0" t="n">
        <f aca="true">RAND()</f>
        <v>0.404809114993009</v>
      </c>
      <c r="AY416" s="0" t="n">
        <f aca="true">RAND()</f>
        <v>0.609586688074844</v>
      </c>
      <c r="AZ416" s="0" t="n">
        <f aca="true">RAND()</f>
        <v>0.454707936994156</v>
      </c>
    </row>
    <row r="417" customFormat="false" ht="15" hidden="false" customHeight="false" outlineLevel="0" collapsed="false">
      <c r="AK417" s="0" t="n">
        <v>404</v>
      </c>
      <c r="AL417" s="0" t="n">
        <f aca="false">IFERROR(IF(AU417&lt;($AM$6-$AL$6)/($AN$6-$AL$6),$AL$6+SQRT(AU417*($AN$6-$AL$6)*($AM$6-$AL$6)),$AN$6-SQRT((1-AU417)*($AN$6-$AL$6)*($AN$6-$AM$6))),$AM$6)</f>
        <v>3.56157691448974</v>
      </c>
      <c r="AM417" s="0" t="n">
        <f aca="false">IFERROR(IF(AV417&lt;($AM$7-$AL$7)/($AN$7-$AL$7),$AL$7+SQRT(AV417*($AN$7-$AL$7)*($AM$7-$AL$7)),$AN$7-SQRT((1-AV417)*($AN$7-$AL$7)*($AN$7-$AM$7))),$AM$7)</f>
        <v>1.06680573053107</v>
      </c>
      <c r="AN417" s="0" t="n">
        <f aca="false">IFERROR(IF(AW417&lt;($AM$8-$AL$8)/($AN$8-$AL$8),$AL$8+SQRT(AW417*($AN$8-$AL$8)*($AM$8-$AL$8)),$AN$8-SQRT((1-AW417)*($AN$8-$AL$8)*($AN$8-$AM$8))),$AM$8)</f>
        <v>0.958259654320474</v>
      </c>
      <c r="AO417" s="0" t="n">
        <f aca="false">IFERROR(IF(AX417&lt;($AM$9-$AL$9)/($AN$9-$AL$9),$AL$9+SQRT(AX417*($AN$9-$AL$9)*($AM$9-$AL$9)),$AN$9-SQRT((1-AX417)*($AN$9-$AL$9)*($AN$9-$AM$9))),$AM$9)</f>
        <v>0.925954248472299</v>
      </c>
      <c r="AP417" s="0" t="n">
        <f aca="false">IFERROR(IF(AY417&lt;($AM$10-$AL$10)/($AN$10-$AL$10),$AL$10+SQRT(AY417*($AN$10-$AL$10)*($AM$10-$AL$10)),$AN$10-SQRT((1-AY417)*($AN$10-$AL$10)*($AN$10-$AM$10))),$AM$10)</f>
        <v>0.905746762578101</v>
      </c>
      <c r="AQ417" s="0" t="n">
        <f aca="false">IFERROR(IF(AZ417&lt;($AM$11-$AL$11)/($AN$11-$AL$11),$AL$11+SQRT(AZ417*($AN$11-$AL$11)*($AM$11-$AL$11)),$AN$11-SQRT((1-AZ417)*($AN$11-$AL$11)*($AN$11-$AM$11))),$AM$11)</f>
        <v>0.551102414143125</v>
      </c>
      <c r="AR417" s="0" t="n">
        <f aca="false">SUMPRODUCT((B24:B31&lt;=$B$6)*(C24:C31*AM417+D24:D31*AO417*$B$8*AQ417)/(1+AL417/100)^B24:B31)+C32*AM417*AP417/(1+AL417/100)^$B$6</f>
        <v>8946826.31232752</v>
      </c>
      <c r="AS417" s="0" t="n">
        <f aca="false">SUMPRODUCT((K24:K26&lt;=$B$6)*(L24:L26*AN417+M24:M26*AO417*$B$8*AQ417)/(1+AL417/100)^K24:K26)+L27*AN417*AP417/(1+AL417/100)^$B$6</f>
        <v>7783643.38901959</v>
      </c>
      <c r="AT417" s="0" t="n">
        <f aca="false">AS417-AR417</f>
        <v>-1163182.92330793</v>
      </c>
      <c r="AU417" s="0" t="n">
        <f aca="true">RAND()</f>
        <v>0.408862334251504</v>
      </c>
      <c r="AV417" s="0" t="n">
        <f aca="true">RAND()</f>
        <v>0.701687641188859</v>
      </c>
      <c r="AW417" s="0" t="n">
        <f aca="true">RAND()</f>
        <v>0.278290202062621</v>
      </c>
      <c r="AX417" s="0" t="n">
        <f aca="true">RAND()</f>
        <v>0.241916029055468</v>
      </c>
      <c r="AY417" s="0" t="n">
        <f aca="true">RAND()</f>
        <v>0.658521741370439</v>
      </c>
      <c r="AZ417" s="0" t="n">
        <f aca="true">RAND()</f>
        <v>0.257356826075533</v>
      </c>
    </row>
    <row r="418" customFormat="false" ht="15" hidden="false" customHeight="false" outlineLevel="0" collapsed="false">
      <c r="AK418" s="0" t="n">
        <v>405</v>
      </c>
      <c r="AL418" s="0" t="n">
        <f aca="false">IFERROR(IF(AU418&lt;($AM$6-$AL$6)/($AN$6-$AL$6),$AL$6+SQRT(AU418*($AN$6-$AL$6)*($AM$6-$AL$6)),$AN$6-SQRT((1-AU418)*($AN$6-$AL$6)*($AN$6-$AM$6))),$AM$6)</f>
        <v>3.41239136216698</v>
      </c>
      <c r="AM418" s="0" t="n">
        <f aca="false">IFERROR(IF(AV418&lt;($AM$7-$AL$7)/($AN$7-$AL$7),$AL$7+SQRT(AV418*($AN$7-$AL$7)*($AM$7-$AL$7)),$AN$7-SQRT((1-AV418)*($AN$7-$AL$7)*($AN$7-$AM$7))),$AM$7)</f>
        <v>1.13512642936199</v>
      </c>
      <c r="AN418" s="0" t="n">
        <f aca="false">IFERROR(IF(AW418&lt;($AM$8-$AL$8)/($AN$8-$AL$8),$AL$8+SQRT(AW418*($AN$8-$AL$8)*($AM$8-$AL$8)),$AN$8-SQRT((1-AW418)*($AN$8-$AL$8)*($AN$8-$AM$8))),$AM$8)</f>
        <v>1.11214155636701</v>
      </c>
      <c r="AO418" s="0" t="n">
        <f aca="false">IFERROR(IF(AX418&lt;($AM$9-$AL$9)/($AN$9-$AL$9),$AL$9+SQRT(AX418*($AN$9-$AL$9)*($AM$9-$AL$9)),$AN$9-SQRT((1-AX418)*($AN$9-$AL$9)*($AN$9-$AM$9))),$AM$9)</f>
        <v>1.00955502897485</v>
      </c>
      <c r="AP418" s="0" t="n">
        <f aca="false">IFERROR(IF(AY418&lt;($AM$10-$AL$10)/($AN$10-$AL$10),$AL$10+SQRT(AY418*($AN$10-$AL$10)*($AM$10-$AL$10)),$AN$10-SQRT((1-AY418)*($AN$10-$AL$10)*($AN$10-$AM$10))),$AM$10)</f>
        <v>0.936077619751375</v>
      </c>
      <c r="AQ418" s="0" t="n">
        <f aca="false">IFERROR(IF(AZ418&lt;($AM$11-$AL$11)/($AN$11-$AL$11),$AL$11+SQRT(AZ418*($AN$11-$AL$11)*($AM$11-$AL$11)),$AN$11-SQRT((1-AZ418)*($AN$11-$AL$11)*($AN$11-$AM$11))),$AM$11)</f>
        <v>0.367304816835228</v>
      </c>
      <c r="AR418" s="0" t="n">
        <f aca="false">SUMPRODUCT((B24:B31&lt;=$B$6)*(C24:C31*AM418+D24:D31*AO418*$B$8*AQ418)/(1+AL418/100)^B24:B31)+C32*AM418*AP418/(1+AL418/100)^$B$6</f>
        <v>9543888.33684225</v>
      </c>
      <c r="AS418" s="0" t="n">
        <f aca="false">SUMPRODUCT((K24:K26&lt;=$B$6)*(L24:L26*AN418+M24:M26*AO418*$B$8*AQ418)/(1+AL418/100)^K24:K26)+L27*AN418*AP418/(1+AL418/100)^$B$6</f>
        <v>8965691.13926274</v>
      </c>
      <c r="AT418" s="0" t="n">
        <f aca="false">AS418-AR418</f>
        <v>-578197.197579511</v>
      </c>
      <c r="AU418" s="0" t="n">
        <f aca="true">RAND()</f>
        <v>0.356453213087294</v>
      </c>
      <c r="AV418" s="0" t="n">
        <f aca="true">RAND()</f>
        <v>0.882702780167767</v>
      </c>
      <c r="AW418" s="0" t="n">
        <f aca="true">RAND()</f>
        <v>0.83106710683635</v>
      </c>
      <c r="AX418" s="0" t="n">
        <f aca="true">RAND()</f>
        <v>0.346012506247331</v>
      </c>
      <c r="AY418" s="0" t="n">
        <f aca="true">RAND()</f>
        <v>0.760654761792098</v>
      </c>
      <c r="AZ418" s="0" t="n">
        <f aca="true">RAND()</f>
        <v>0.018489544364178</v>
      </c>
    </row>
    <row r="419" customFormat="false" ht="15" hidden="false" customHeight="false" outlineLevel="0" collapsed="false">
      <c r="AK419" s="0" t="n">
        <v>406</v>
      </c>
      <c r="AL419" s="0" t="n">
        <f aca="false">IFERROR(IF(AU419&lt;($AM$6-$AL$6)/($AN$6-$AL$6),$AL$6+SQRT(AU419*($AN$6-$AL$6)*($AM$6-$AL$6)),$AN$6-SQRT((1-AU419)*($AN$6-$AL$6)*($AN$6-$AM$6))),$AM$6)</f>
        <v>2.53396887860082</v>
      </c>
      <c r="AM419" s="0" t="n">
        <f aca="false">IFERROR(IF(AV419&lt;($AM$7-$AL$7)/($AN$7-$AL$7),$AL$7+SQRT(AV419*($AN$7-$AL$7)*($AM$7-$AL$7)),$AN$7-SQRT((1-AV419)*($AN$7-$AL$7)*($AN$7-$AM$7))),$AM$7)</f>
        <v>1.00575086365425</v>
      </c>
      <c r="AN419" s="0" t="n">
        <f aca="false">IFERROR(IF(AW419&lt;($AM$8-$AL$8)/($AN$8-$AL$8),$AL$8+SQRT(AW419*($AN$8-$AL$8)*($AM$8-$AL$8)),$AN$8-SQRT((1-AW419)*($AN$8-$AL$8)*($AN$8-$AM$8))),$AM$8)</f>
        <v>0.994655666646118</v>
      </c>
      <c r="AO419" s="0" t="n">
        <f aca="false">IFERROR(IF(AX419&lt;($AM$9-$AL$9)/($AN$9-$AL$9),$AL$9+SQRT(AX419*($AN$9-$AL$9)*($AM$9-$AL$9)),$AN$9-SQRT((1-AX419)*($AN$9-$AL$9)*($AN$9-$AM$9))),$AM$9)</f>
        <v>1.06868510006644</v>
      </c>
      <c r="AP419" s="0" t="n">
        <f aca="false">IFERROR(IF(AY419&lt;($AM$10-$AL$10)/($AN$10-$AL$10),$AL$10+SQRT(AY419*($AN$10-$AL$10)*($AM$10-$AL$10)),$AN$10-SQRT((1-AY419)*($AN$10-$AL$10)*($AN$10-$AM$10))),$AM$10)</f>
        <v>0.963219409052231</v>
      </c>
      <c r="AQ419" s="0" t="n">
        <f aca="false">IFERROR(IF(AZ419&lt;($AM$11-$AL$11)/($AN$11-$AL$11),$AL$11+SQRT(AZ419*($AN$11-$AL$11)*($AM$11-$AL$11)),$AN$11-SQRT((1-AZ419)*($AN$11-$AL$11)*($AN$11-$AM$11))),$AM$11)</f>
        <v>0.588621779332563</v>
      </c>
      <c r="AR419" s="0" t="n">
        <f aca="false">SUMPRODUCT((B24:B31&lt;=$B$6)*(C24:C31*AM419+D24:D31*AO419*$B$8*AQ419)/(1+AL419/100)^B24:B31)+C32*AM419*AP419/(1+AL419/100)^$B$6</f>
        <v>8997518.12212909</v>
      </c>
      <c r="AS419" s="0" t="n">
        <f aca="false">SUMPRODUCT((K24:K26&lt;=$B$6)*(L24:L26*AN419+M24:M26*AO419*$B$8*AQ419)/(1+AL419/100)^K24:K26)+L27*AN419*AP419/(1+AL419/100)^$B$6</f>
        <v>7902859.26981987</v>
      </c>
      <c r="AT419" s="0" t="n">
        <f aca="false">AS419-AR419</f>
        <v>-1094658.85230923</v>
      </c>
      <c r="AU419" s="0" t="n">
        <f aca="true">RAND()</f>
        <v>0.0570245526628437</v>
      </c>
      <c r="AV419" s="0" t="n">
        <f aca="true">RAND()</f>
        <v>0.469709861283159</v>
      </c>
      <c r="AW419" s="0" t="n">
        <f aca="true">RAND()</f>
        <v>0.421009206193831</v>
      </c>
      <c r="AX419" s="0" t="n">
        <f aca="true">RAND()</f>
        <v>0.421768371441162</v>
      </c>
      <c r="AY419" s="0" t="n">
        <f aca="true">RAND()</f>
        <v>0.858288883690793</v>
      </c>
      <c r="AZ419" s="0" t="n">
        <f aca="true">RAND()</f>
        <v>0.340010332673857</v>
      </c>
    </row>
    <row r="420" customFormat="false" ht="15" hidden="false" customHeight="false" outlineLevel="0" collapsed="false">
      <c r="AK420" s="0" t="n">
        <v>407</v>
      </c>
      <c r="AL420" s="0" t="n">
        <f aca="false">IFERROR(IF(AU420&lt;($AM$6-$AL$6)/($AN$6-$AL$6),$AL$6+SQRT(AU420*($AN$6-$AL$6)*($AM$6-$AL$6)),$AN$6-SQRT((1-AU420)*($AN$6-$AL$6)*($AN$6-$AM$6))),$AM$6)</f>
        <v>2.93840911234451</v>
      </c>
      <c r="AM420" s="0" t="n">
        <f aca="false">IFERROR(IF(AV420&lt;($AM$7-$AL$7)/($AN$7-$AL$7),$AL$7+SQRT(AV420*($AN$7-$AL$7)*($AM$7-$AL$7)),$AN$7-SQRT((1-AV420)*($AN$7-$AL$7)*($AN$7-$AM$7))),$AM$7)</f>
        <v>0.942011169241996</v>
      </c>
      <c r="AN420" s="0" t="n">
        <f aca="false">IFERROR(IF(AW420&lt;($AM$8-$AL$8)/($AN$8-$AL$8),$AL$8+SQRT(AW420*($AN$8-$AL$8)*($AM$8-$AL$8)),$AN$8-SQRT((1-AW420)*($AN$8-$AL$8)*($AN$8-$AM$8))),$AM$8)</f>
        <v>0.990142419087709</v>
      </c>
      <c r="AO420" s="0" t="n">
        <f aca="false">IFERROR(IF(AX420&lt;($AM$9-$AL$9)/($AN$9-$AL$9),$AL$9+SQRT(AX420*($AN$9-$AL$9)*($AM$9-$AL$9)),$AN$9-SQRT((1-AX420)*($AN$9-$AL$9)*($AN$9-$AM$9))),$AM$9)</f>
        <v>1.70834596918418</v>
      </c>
      <c r="AP420" s="0" t="n">
        <f aca="false">IFERROR(IF(AY420&lt;($AM$10-$AL$10)/($AN$10-$AL$10),$AL$10+SQRT(AY420*($AN$10-$AL$10)*($AM$10-$AL$10)),$AN$10-SQRT((1-AY420)*($AN$10-$AL$10)*($AN$10-$AM$10))),$AM$10)</f>
        <v>0.832122666772188</v>
      </c>
      <c r="AQ420" s="0" t="n">
        <f aca="false">IFERROR(IF(AZ420&lt;($AM$11-$AL$11)/($AN$11-$AL$11),$AL$11+SQRT(AZ420*($AN$11-$AL$11)*($AM$11-$AL$11)),$AN$11-SQRT((1-AZ420)*($AN$11-$AL$11)*($AN$11-$AM$11))),$AM$11)</f>
        <v>0.83563892647807</v>
      </c>
      <c r="AR420" s="0" t="n">
        <f aca="false">SUMPRODUCT((B24:B31&lt;=$B$6)*(C24:C31*AM420+D24:D31*AO420*$B$8*AQ420)/(1+AL420/100)^B24:B31)+C32*AM420*AP420/(1+AL420/100)^$B$6</f>
        <v>8501811.1829874</v>
      </c>
      <c r="AS420" s="0" t="n">
        <f aca="false">SUMPRODUCT((K24:K26&lt;=$B$6)*(L24:L26*AN420+M24:M26*AO420*$B$8*AQ420)/(1+AL420/100)^K24:K26)+L27*AN420*AP420/(1+AL420/100)^$B$6</f>
        <v>8139336.23837079</v>
      </c>
      <c r="AT420" s="0" t="n">
        <f aca="false">AS420-AR420</f>
        <v>-362474.944616613</v>
      </c>
      <c r="AU420" s="0" t="n">
        <f aca="true">RAND()</f>
        <v>0.17612233242624</v>
      </c>
      <c r="AV420" s="0" t="n">
        <f aca="true">RAND()</f>
        <v>0.224079690994209</v>
      </c>
      <c r="AW420" s="0" t="n">
        <f aca="true">RAND()</f>
        <v>0.401712661516955</v>
      </c>
      <c r="AX420" s="0" t="n">
        <f aca="true">RAND()</f>
        <v>0.943291950872588</v>
      </c>
      <c r="AY420" s="0" t="n">
        <f aca="true">RAND()</f>
        <v>0.441221863135478</v>
      </c>
      <c r="AZ420" s="0" t="n">
        <f aca="true">RAND()</f>
        <v>0.889736479635587</v>
      </c>
    </row>
    <row r="421" customFormat="false" ht="15" hidden="false" customHeight="false" outlineLevel="0" collapsed="false">
      <c r="AK421" s="0" t="n">
        <v>408</v>
      </c>
      <c r="AL421" s="0" t="n">
        <f aca="false">IFERROR(IF(AU421&lt;($AM$6-$AL$6)/($AN$6-$AL$6),$AL$6+SQRT(AU421*($AN$6-$AL$6)*($AM$6-$AL$6)),$AN$6-SQRT((1-AU421)*($AN$6-$AL$6)*($AN$6-$AM$6))),$AM$6)</f>
        <v>3.43763565070181</v>
      </c>
      <c r="AM421" s="0" t="n">
        <f aca="false">IFERROR(IF(AV421&lt;($AM$7-$AL$7)/($AN$7-$AL$7),$AL$7+SQRT(AV421*($AN$7-$AL$7)*($AM$7-$AL$7)),$AN$7-SQRT((1-AV421)*($AN$7-$AL$7)*($AN$7-$AM$7))),$AM$7)</f>
        <v>1.05505918720835</v>
      </c>
      <c r="AN421" s="0" t="n">
        <f aca="false">IFERROR(IF(AW421&lt;($AM$8-$AL$8)/($AN$8-$AL$8),$AL$8+SQRT(AW421*($AN$8-$AL$8)*($AM$8-$AL$8)),$AN$8-SQRT((1-AW421)*($AN$8-$AL$8)*($AN$8-$AM$8))),$AM$8)</f>
        <v>1.16577416117519</v>
      </c>
      <c r="AO421" s="0" t="n">
        <f aca="false">IFERROR(IF(AX421&lt;($AM$9-$AL$9)/($AN$9-$AL$9),$AL$9+SQRT(AX421*($AN$9-$AL$9)*($AM$9-$AL$9)),$AN$9-SQRT((1-AX421)*($AN$9-$AL$9)*($AN$9-$AM$9))),$AM$9)</f>
        <v>1.65238374438204</v>
      </c>
      <c r="AP421" s="0" t="n">
        <f aca="false">IFERROR(IF(AY421&lt;($AM$10-$AL$10)/($AN$10-$AL$10),$AL$10+SQRT(AY421*($AN$10-$AL$10)*($AM$10-$AL$10)),$AN$10-SQRT((1-AY421)*($AN$10-$AL$10)*($AN$10-$AM$10))),$AM$10)</f>
        <v>0.694309644118155</v>
      </c>
      <c r="AQ421" s="0" t="n">
        <f aca="false">IFERROR(IF(AZ421&lt;($AM$11-$AL$11)/($AN$11-$AL$11),$AL$11+SQRT(AZ421*($AN$11-$AL$11)*($AM$11-$AL$11)),$AN$11-SQRT((1-AZ421)*($AN$11-$AL$11)*($AN$11-$AM$11))),$AM$11)</f>
        <v>0.723687616438761</v>
      </c>
      <c r="AR421" s="0" t="n">
        <f aca="false">SUMPRODUCT((B24:B31&lt;=$B$6)*(C24:C31*AM421+D24:D31*AO421*$B$8*AQ421)/(1+AL421/100)^B24:B31)+C32*AM421*AP421/(1+AL421/100)^$B$6</f>
        <v>9134982.54002106</v>
      </c>
      <c r="AS421" s="0" t="n">
        <f aca="false">SUMPRODUCT((K24:K26&lt;=$B$6)*(L24:L26*AN421+M24:M26*AO421*$B$8*AQ421)/(1+AL421/100)^K24:K26)+L27*AN421*AP421/(1+AL421/100)^$B$6</f>
        <v>9702081.1066297</v>
      </c>
      <c r="AT421" s="0" t="n">
        <f aca="false">AS421-AR421</f>
        <v>567098.566608641</v>
      </c>
      <c r="AU421" s="0" t="n">
        <f aca="true">RAND()</f>
        <v>0.365478012142463</v>
      </c>
      <c r="AV421" s="0" t="n">
        <f aca="true">RAND()</f>
        <v>0.662205151183383</v>
      </c>
      <c r="AW421" s="0" t="n">
        <f aca="true">RAND()</f>
        <v>0.936942293993396</v>
      </c>
      <c r="AX421" s="0" t="n">
        <f aca="true">RAND()</f>
        <v>0.9194419592201</v>
      </c>
      <c r="AY421" s="0" t="n">
        <f aca="true">RAND()</f>
        <v>0.151024951189296</v>
      </c>
      <c r="AZ421" s="0" t="n">
        <f aca="true">RAND()</f>
        <v>0.688373333431455</v>
      </c>
    </row>
    <row r="422" customFormat="false" ht="15" hidden="false" customHeight="false" outlineLevel="0" collapsed="false">
      <c r="AK422" s="0" t="n">
        <v>409</v>
      </c>
      <c r="AL422" s="0" t="n">
        <f aca="false">IFERROR(IF(AU422&lt;($AM$6-$AL$6)/($AN$6-$AL$6),$AL$6+SQRT(AU422*($AN$6-$AL$6)*($AM$6-$AL$6)),$AN$6-SQRT((1-AU422)*($AN$6-$AL$6)*($AN$6-$AM$6))),$AM$6)</f>
        <v>4.82399016853428</v>
      </c>
      <c r="AM422" s="0" t="n">
        <f aca="false">IFERROR(IF(AV422&lt;($AM$7-$AL$7)/($AN$7-$AL$7),$AL$7+SQRT(AV422*($AN$7-$AL$7)*($AM$7-$AL$7)),$AN$7-SQRT((1-AV422)*($AN$7-$AL$7)*($AN$7-$AM$7))),$AM$7)</f>
        <v>0.976732956354973</v>
      </c>
      <c r="AN422" s="0" t="n">
        <f aca="false">IFERROR(IF(AW422&lt;($AM$8-$AL$8)/($AN$8-$AL$8),$AL$8+SQRT(AW422*($AN$8-$AL$8)*($AM$8-$AL$8)),$AN$8-SQRT((1-AW422)*($AN$8-$AL$8)*($AN$8-$AM$8))),$AM$8)</f>
        <v>1.16183036287274</v>
      </c>
      <c r="AO422" s="0" t="n">
        <f aca="false">IFERROR(IF(AX422&lt;($AM$9-$AL$9)/($AN$9-$AL$9),$AL$9+SQRT(AX422*($AN$9-$AL$9)*($AM$9-$AL$9)),$AN$9-SQRT((1-AX422)*($AN$9-$AL$9)*($AN$9-$AM$9))),$AM$9)</f>
        <v>1.2644044115662</v>
      </c>
      <c r="AP422" s="0" t="n">
        <f aca="false">IFERROR(IF(AY422&lt;($AM$10-$AL$10)/($AN$10-$AL$10),$AL$10+SQRT(AY422*($AN$10-$AL$10)*($AM$10-$AL$10)),$AN$10-SQRT((1-AY422)*($AN$10-$AL$10)*($AN$10-$AM$10))),$AM$10)</f>
        <v>0.629979980210855</v>
      </c>
      <c r="AQ422" s="0" t="n">
        <f aca="false">IFERROR(IF(AZ422&lt;($AM$11-$AL$11)/($AN$11-$AL$11),$AL$11+SQRT(AZ422*($AN$11-$AL$11)*($AM$11-$AL$11)),$AN$11-SQRT((1-AZ422)*($AN$11-$AL$11)*($AN$11-$AM$11))),$AM$11)</f>
        <v>0.844418353470791</v>
      </c>
      <c r="AR422" s="0" t="n">
        <f aca="false">SUMPRODUCT((B24:B31&lt;=$B$6)*(C24:C31*AM422+D24:D31*AO422*$B$8*AQ422)/(1+AL422/100)^B24:B31)+C32*AM422*AP422/(1+AL422/100)^$B$6</f>
        <v>7852959.84270672</v>
      </c>
      <c r="AS422" s="0" t="n">
        <f aca="false">SUMPRODUCT((K24:K26&lt;=$B$6)*(L24:L26*AN422+M24:M26*AO422*$B$8*AQ422)/(1+AL422/100)^K24:K26)+L27*AN422*AP422/(1+AL422/100)^$B$6</f>
        <v>9764166.76168408</v>
      </c>
      <c r="AT422" s="0" t="n">
        <f aca="false">AS422-AR422</f>
        <v>1911206.91897736</v>
      </c>
      <c r="AU422" s="0" t="n">
        <f aca="true">RAND()</f>
        <v>0.763249060668226</v>
      </c>
      <c r="AV422" s="0" t="n">
        <f aca="true">RAND()</f>
        <v>0.347050420688541</v>
      </c>
      <c r="AW422" s="0" t="n">
        <f aca="true">RAND()</f>
        <v>0.930898800789747</v>
      </c>
      <c r="AX422" s="0" t="n">
        <f aca="true">RAND()</f>
        <v>0.639266086851152</v>
      </c>
      <c r="AY422" s="0" t="n">
        <f aca="true">RAND()</f>
        <v>0.0675791810224573</v>
      </c>
      <c r="AZ422" s="0" t="n">
        <f aca="true">RAND()</f>
        <v>0.901201433727593</v>
      </c>
    </row>
    <row r="423" customFormat="false" ht="15" hidden="false" customHeight="false" outlineLevel="0" collapsed="false">
      <c r="AK423" s="0" t="n">
        <v>410</v>
      </c>
      <c r="AL423" s="0" t="n">
        <f aca="false">IFERROR(IF(AU423&lt;($AM$6-$AL$6)/($AN$6-$AL$6),$AL$6+SQRT(AU423*($AN$6-$AL$6)*($AM$6-$AL$6)),$AN$6-SQRT((1-AU423)*($AN$6-$AL$6)*($AN$6-$AM$6))),$AM$6)</f>
        <v>5.639772710412</v>
      </c>
      <c r="AM423" s="0" t="n">
        <f aca="false">IFERROR(IF(AV423&lt;($AM$7-$AL$7)/($AN$7-$AL$7),$AL$7+SQRT(AV423*($AN$7-$AL$7)*($AM$7-$AL$7)),$AN$7-SQRT((1-AV423)*($AN$7-$AL$7)*($AN$7-$AM$7))),$AM$7)</f>
        <v>1.06963159506629</v>
      </c>
      <c r="AN423" s="0" t="n">
        <f aca="false">IFERROR(IF(AW423&lt;($AM$8-$AL$8)/($AN$8-$AL$8),$AL$8+SQRT(AW423*($AN$8-$AL$8)*($AM$8-$AL$8)),$AN$8-SQRT((1-AW423)*($AN$8-$AL$8)*($AN$8-$AM$8))),$AM$8)</f>
        <v>1.02534087123859</v>
      </c>
      <c r="AO423" s="0" t="n">
        <f aca="false">IFERROR(IF(AX423&lt;($AM$9-$AL$9)/($AN$9-$AL$9),$AL$9+SQRT(AX423*($AN$9-$AL$9)*($AM$9-$AL$9)),$AN$9-SQRT((1-AX423)*($AN$9-$AL$9)*($AN$9-$AM$9))),$AM$9)</f>
        <v>1.24063035390795</v>
      </c>
      <c r="AP423" s="0" t="n">
        <f aca="false">IFERROR(IF(AY423&lt;($AM$10-$AL$10)/($AN$10-$AL$10),$AL$10+SQRT(AY423*($AN$10-$AL$10)*($AM$10-$AL$10)),$AN$10-SQRT((1-AY423)*($AN$10-$AL$10)*($AN$10-$AM$10))),$AM$10)</f>
        <v>0.687184657120422</v>
      </c>
      <c r="AQ423" s="0" t="n">
        <f aca="false">IFERROR(IF(AZ423&lt;($AM$11-$AL$11)/($AN$11-$AL$11),$AL$11+SQRT(AZ423*($AN$11-$AL$11)*($AM$11-$AL$11)),$AN$11-SQRT((1-AZ423)*($AN$11-$AL$11)*($AN$11-$AM$11))),$AM$11)</f>
        <v>0.664213648564336</v>
      </c>
      <c r="AR423" s="0" t="n">
        <f aca="false">SUMPRODUCT((B24:B31&lt;=$B$6)*(C24:C31*AM423+D24:D31*AO423*$B$8*AQ423)/(1+AL423/100)^B24:B31)+C32*AM423*AP423/(1+AL423/100)^$B$6</f>
        <v>8207072.60464957</v>
      </c>
      <c r="AS423" s="0" t="n">
        <f aca="false">SUMPRODUCT((K24:K26&lt;=$B$6)*(L24:L26*AN423+M24:M26*AO423*$B$8*AQ423)/(1+AL423/100)^K24:K26)+L27*AN423*AP423/(1+AL423/100)^$B$6</f>
        <v>8601319.87279716</v>
      </c>
      <c r="AT423" s="0" t="n">
        <f aca="false">AS423-AR423</f>
        <v>394247.268147588</v>
      </c>
      <c r="AU423" s="0" t="n">
        <f aca="true">RAND()</f>
        <v>0.907489086033004</v>
      </c>
      <c r="AV423" s="0" t="n">
        <f aca="true">RAND()</f>
        <v>0.710819897792612</v>
      </c>
      <c r="AW423" s="0" t="n">
        <f aca="true">RAND()</f>
        <v>0.551362452125895</v>
      </c>
      <c r="AX423" s="0" t="n">
        <f aca="true">RAND()</f>
        <v>0.615571827062691</v>
      </c>
      <c r="AY423" s="0" t="n">
        <f aca="true">RAND()</f>
        <v>0.14015238344516</v>
      </c>
      <c r="AZ423" s="0" t="n">
        <f aca="true">RAND()</f>
        <v>0.539785821181733</v>
      </c>
    </row>
    <row r="424" customFormat="false" ht="15" hidden="false" customHeight="false" outlineLevel="0" collapsed="false">
      <c r="AK424" s="0" t="n">
        <v>411</v>
      </c>
      <c r="AL424" s="0" t="n">
        <f aca="false">IFERROR(IF(AU424&lt;($AM$6-$AL$6)/($AN$6-$AL$6),$AL$6+SQRT(AU424*($AN$6-$AL$6)*($AM$6-$AL$6)),$AN$6-SQRT((1-AU424)*($AN$6-$AL$6)*($AN$6-$AM$6))),$AM$6)</f>
        <v>5.54010280513294</v>
      </c>
      <c r="AM424" s="0" t="n">
        <f aca="false">IFERROR(IF(AV424&lt;($AM$7-$AL$7)/($AN$7-$AL$7),$AL$7+SQRT(AV424*($AN$7-$AL$7)*($AM$7-$AL$7)),$AN$7-SQRT((1-AV424)*($AN$7-$AL$7)*($AN$7-$AM$7))),$AM$7)</f>
        <v>0.975229784219247</v>
      </c>
      <c r="AN424" s="0" t="n">
        <f aca="false">IFERROR(IF(AW424&lt;($AM$8-$AL$8)/($AN$8-$AL$8),$AL$8+SQRT(AW424*($AN$8-$AL$8)*($AM$8-$AL$8)),$AN$8-SQRT((1-AW424)*($AN$8-$AL$8)*($AN$8-$AM$8))),$AM$8)</f>
        <v>1.0094830520003</v>
      </c>
      <c r="AO424" s="0" t="n">
        <f aca="false">IFERROR(IF(AX424&lt;($AM$9-$AL$9)/($AN$9-$AL$9),$AL$9+SQRT(AX424*($AN$9-$AL$9)*($AM$9-$AL$9)),$AN$9-SQRT((1-AX424)*($AN$9-$AL$9)*($AN$9-$AM$9))),$AM$9)</f>
        <v>0.951996489289982</v>
      </c>
      <c r="AP424" s="0" t="n">
        <f aca="false">IFERROR(IF(AY424&lt;($AM$10-$AL$10)/($AN$10-$AL$10),$AL$10+SQRT(AY424*($AN$10-$AL$10)*($AM$10-$AL$10)),$AN$10-SQRT((1-AY424)*($AN$10-$AL$10)*($AN$10-$AM$10))),$AM$10)</f>
        <v>0.883422387589567</v>
      </c>
      <c r="AQ424" s="0" t="n">
        <f aca="false">IFERROR(IF(AZ424&lt;($AM$11-$AL$11)/($AN$11-$AL$11),$AL$11+SQRT(AZ424*($AN$11-$AL$11)*($AM$11-$AL$11)),$AN$11-SQRT((1-AZ424)*($AN$11-$AL$11)*($AN$11-$AM$11))),$AM$11)</f>
        <v>0.784892696957891</v>
      </c>
      <c r="AR424" s="0" t="n">
        <f aca="false">SUMPRODUCT((B24:B31&lt;=$B$6)*(C24:C31*AM424+D24:D31*AO424*$B$8*AQ424)/(1+AL424/100)^B24:B31)+C32*AM424*AP424/(1+AL424/100)^$B$6</f>
        <v>7502759.92172064</v>
      </c>
      <c r="AS424" s="0" t="n">
        <f aca="false">SUMPRODUCT((K24:K26&lt;=$B$6)*(L24:L26*AN424+M24:M26*AO424*$B$8*AQ424)/(1+AL424/100)^K24:K26)+L27*AN424*AP424/(1+AL424/100)^$B$6</f>
        <v>8379063.86937591</v>
      </c>
      <c r="AT424" s="0" t="n">
        <f aca="false">AS424-AR424</f>
        <v>876303.947655269</v>
      </c>
      <c r="AU424" s="0" t="n">
        <f aca="true">RAND()</f>
        <v>0.893435009020965</v>
      </c>
      <c r="AV424" s="0" t="n">
        <f aca="true">RAND()</f>
        <v>0.341171969750267</v>
      </c>
      <c r="AW424" s="0" t="n">
        <f aca="true">RAND()</f>
        <v>0.485791979776975</v>
      </c>
      <c r="AX424" s="0" t="n">
        <f aca="true">RAND()</f>
        <v>0.272401101773958</v>
      </c>
      <c r="AY424" s="0" t="n">
        <f aca="true">RAND()</f>
        <v>0.588050909219536</v>
      </c>
      <c r="AZ424" s="0" t="n">
        <f aca="true">RAND()</f>
        <v>0.811138155828369</v>
      </c>
    </row>
    <row r="425" customFormat="false" ht="15" hidden="false" customHeight="false" outlineLevel="0" collapsed="false">
      <c r="AK425" s="0" t="n">
        <v>412</v>
      </c>
      <c r="AL425" s="0" t="n">
        <f aca="false">IFERROR(IF(AU425&lt;($AM$6-$AL$6)/($AN$6-$AL$6),$AL$6+SQRT(AU425*($AN$6-$AL$6)*($AM$6-$AL$6)),$AN$6-SQRT((1-AU425)*($AN$6-$AL$6)*($AN$6-$AM$6))),$AM$6)</f>
        <v>2.71708751861651</v>
      </c>
      <c r="AM425" s="0" t="n">
        <f aca="false">IFERROR(IF(AV425&lt;($AM$7-$AL$7)/($AN$7-$AL$7),$AL$7+SQRT(AV425*($AN$7-$AL$7)*($AM$7-$AL$7)),$AN$7-SQRT((1-AV425)*($AN$7-$AL$7)*($AN$7-$AM$7))),$AM$7)</f>
        <v>0.911243418339587</v>
      </c>
      <c r="AN425" s="0" t="n">
        <f aca="false">IFERROR(IF(AW425&lt;($AM$8-$AL$8)/($AN$8-$AL$8),$AL$8+SQRT(AW425*($AN$8-$AL$8)*($AM$8-$AL$8)),$AN$8-SQRT((1-AW425)*($AN$8-$AL$8)*($AN$8-$AM$8))),$AM$8)</f>
        <v>1.09157364395659</v>
      </c>
      <c r="AO425" s="0" t="n">
        <f aca="false">IFERROR(IF(AX425&lt;($AM$9-$AL$9)/($AN$9-$AL$9),$AL$9+SQRT(AX425*($AN$9-$AL$9)*($AM$9-$AL$9)),$AN$9-SQRT((1-AX425)*($AN$9-$AL$9)*($AN$9-$AM$9))),$AM$9)</f>
        <v>1.32989471121158</v>
      </c>
      <c r="AP425" s="0" t="n">
        <f aca="false">IFERROR(IF(AY425&lt;($AM$10-$AL$10)/($AN$10-$AL$10),$AL$10+SQRT(AY425*($AN$10-$AL$10)*($AM$10-$AL$10)),$AN$10-SQRT((1-AY425)*($AN$10-$AL$10)*($AN$10-$AM$10))),$AM$10)</f>
        <v>0.907519637393463</v>
      </c>
      <c r="AQ425" s="0" t="n">
        <f aca="false">IFERROR(IF(AZ425&lt;($AM$11-$AL$11)/($AN$11-$AL$11),$AL$11+SQRT(AZ425*($AN$11-$AL$11)*($AM$11-$AL$11)),$AN$11-SQRT((1-AZ425)*($AN$11-$AL$11)*($AN$11-$AM$11))),$AM$11)</f>
        <v>0.778274000691469</v>
      </c>
      <c r="AR425" s="0" t="n">
        <f aca="false">SUMPRODUCT((B24:B31&lt;=$B$6)*(C24:C31*AM425+D24:D31*AO425*$B$8*AQ425)/(1+AL425/100)^B24:B31)+C32*AM425*AP425/(1+AL425/100)^$B$6</f>
        <v>8218673.7297938</v>
      </c>
      <c r="AS425" s="0" t="n">
        <f aca="false">SUMPRODUCT((K24:K26&lt;=$B$6)*(L24:L26*AN425+M24:M26*AO425*$B$8*AQ425)/(1+AL425/100)^K24:K26)+L27*AN425*AP425/(1+AL425/100)^$B$6</f>
        <v>8805676.24160863</v>
      </c>
      <c r="AT425" s="0" t="n">
        <f aca="false">AS425-AR425</f>
        <v>587002.511814832</v>
      </c>
      <c r="AU425" s="0" t="n">
        <f aca="true">RAND()</f>
        <v>0.102842901871118</v>
      </c>
      <c r="AV425" s="0" t="n">
        <f aca="true">RAND()</f>
        <v>0.137501090265292</v>
      </c>
      <c r="AW425" s="0" t="n">
        <f aca="true">RAND()</f>
        <v>0.776898575207179</v>
      </c>
      <c r="AX425" s="0" t="n">
        <f aca="true">RAND()</f>
        <v>0.700639267958522</v>
      </c>
      <c r="AY425" s="0" t="n">
        <f aca="true">RAND()</f>
        <v>0.664289019445199</v>
      </c>
      <c r="AZ425" s="0" t="n">
        <f aca="true">RAND()</f>
        <v>0.799337066247483</v>
      </c>
    </row>
    <row r="426" customFormat="false" ht="15" hidden="false" customHeight="false" outlineLevel="0" collapsed="false">
      <c r="AK426" s="0" t="n">
        <v>413</v>
      </c>
      <c r="AL426" s="0" t="n">
        <f aca="false">IFERROR(IF(AU426&lt;($AM$6-$AL$6)/($AN$6-$AL$6),$AL$6+SQRT(AU426*($AN$6-$AL$6)*($AM$6-$AL$6)),$AN$6-SQRT((1-AU426)*($AN$6-$AL$6)*($AN$6-$AM$6))),$AM$6)</f>
        <v>6.16184857238069</v>
      </c>
      <c r="AM426" s="0" t="n">
        <f aca="false">IFERROR(IF(AV426&lt;($AM$7-$AL$7)/($AN$7-$AL$7),$AL$7+SQRT(AV426*($AN$7-$AL$7)*($AM$7-$AL$7)),$AN$7-SQRT((1-AV426)*($AN$7-$AL$7)*($AN$7-$AM$7))),$AM$7)</f>
        <v>1.01194793596883</v>
      </c>
      <c r="AN426" s="0" t="n">
        <f aca="false">IFERROR(IF(AW426&lt;($AM$8-$AL$8)/($AN$8-$AL$8),$AL$8+SQRT(AW426*($AN$8-$AL$8)*($AM$8-$AL$8)),$AN$8-SQRT((1-AW426)*($AN$8-$AL$8)*($AN$8-$AM$8))),$AM$8)</f>
        <v>0.913776429348668</v>
      </c>
      <c r="AO426" s="0" t="n">
        <f aca="false">IFERROR(IF(AX426&lt;($AM$9-$AL$9)/($AN$9-$AL$9),$AL$9+SQRT(AX426*($AN$9-$AL$9)*($AM$9-$AL$9)),$AN$9-SQRT((1-AX426)*($AN$9-$AL$9)*($AN$9-$AM$9))),$AM$9)</f>
        <v>1.03806287385286</v>
      </c>
      <c r="AP426" s="0" t="n">
        <f aca="false">IFERROR(IF(AY426&lt;($AM$10-$AL$10)/($AN$10-$AL$10),$AL$10+SQRT(AY426*($AN$10-$AL$10)*($AM$10-$AL$10)),$AN$10-SQRT((1-AY426)*($AN$10-$AL$10)*($AN$10-$AM$10))),$AM$10)</f>
        <v>0.748296106942459</v>
      </c>
      <c r="AQ426" s="0" t="n">
        <f aca="false">IFERROR(IF(AZ426&lt;($AM$11-$AL$11)/($AN$11-$AL$11),$AL$11+SQRT(AZ426*($AN$11-$AL$11)*($AM$11-$AL$11)),$AN$11-SQRT((1-AZ426)*($AN$11-$AL$11)*($AN$11-$AM$11))),$AM$11)</f>
        <v>0.464008864191187</v>
      </c>
      <c r="AR426" s="0" t="n">
        <f aca="false">SUMPRODUCT((B24:B31&lt;=$B$6)*(C24:C31*AM426+D24:D31*AO426*$B$8*AQ426)/(1+AL426/100)^B24:B31)+C32*AM426*AP426/(1+AL426/100)^$B$6</f>
        <v>7537434.29068608</v>
      </c>
      <c r="AS426" s="0" t="n">
        <f aca="false">SUMPRODUCT((K24:K26&lt;=$B$6)*(L24:L26*AN426+M24:M26*AO426*$B$8*AQ426)/(1+AL426/100)^K24:K26)+L27*AN426*AP426/(1+AL426/100)^$B$6</f>
        <v>7641371.25765166</v>
      </c>
      <c r="AT426" s="0" t="n">
        <f aca="false">AS426-AR426</f>
        <v>103936.966965576</v>
      </c>
      <c r="AU426" s="0" t="n">
        <f aca="true">RAND()</f>
        <v>0.964875109218986</v>
      </c>
      <c r="AV426" s="0" t="n">
        <f aca="true">RAND()</f>
        <v>0.496277464982204</v>
      </c>
      <c r="AW426" s="0" t="n">
        <f aca="true">RAND()</f>
        <v>0.143834176392583</v>
      </c>
      <c r="AX426" s="0" t="n">
        <f aca="true">RAND()</f>
        <v>0.383117976893183</v>
      </c>
      <c r="AY426" s="0" t="n">
        <f aca="true">RAND()</f>
        <v>0.246603826891125</v>
      </c>
      <c r="AZ426" s="0" t="n">
        <f aca="true">RAND()</f>
        <v>0.109791459319524</v>
      </c>
    </row>
    <row r="427" customFormat="false" ht="15" hidden="false" customHeight="false" outlineLevel="0" collapsed="false">
      <c r="AK427" s="0" t="n">
        <v>414</v>
      </c>
      <c r="AL427" s="0" t="n">
        <f aca="false">IFERROR(IF(AU427&lt;($AM$6-$AL$6)/($AN$6-$AL$6),$AL$6+SQRT(AU427*($AN$6-$AL$6)*($AM$6-$AL$6)),$AN$6-SQRT((1-AU427)*($AN$6-$AL$6)*($AN$6-$AM$6))),$AM$6)</f>
        <v>2.5594299720161</v>
      </c>
      <c r="AM427" s="0" t="n">
        <f aca="false">IFERROR(IF(AV427&lt;($AM$7-$AL$7)/($AN$7-$AL$7),$AL$7+SQRT(AV427*($AN$7-$AL$7)*($AM$7-$AL$7)),$AN$7-SQRT((1-AV427)*($AN$7-$AL$7)*($AN$7-$AM$7))),$AM$7)</f>
        <v>1.2177992903044</v>
      </c>
      <c r="AN427" s="0" t="n">
        <f aca="false">IFERROR(IF(AW427&lt;($AM$8-$AL$8)/($AN$8-$AL$8),$AL$8+SQRT(AW427*($AN$8-$AL$8)*($AM$8-$AL$8)),$AN$8-SQRT((1-AW427)*($AN$8-$AL$8)*($AN$8-$AM$8))),$AM$8)</f>
        <v>1.08259123335434</v>
      </c>
      <c r="AO427" s="0" t="n">
        <f aca="false">IFERROR(IF(AX427&lt;($AM$9-$AL$9)/($AN$9-$AL$9),$AL$9+SQRT(AX427*($AN$9-$AL$9)*($AM$9-$AL$9)),$AN$9-SQRT((1-AX427)*($AN$9-$AL$9)*($AN$9-$AM$9))),$AM$9)</f>
        <v>1.73843440239094</v>
      </c>
      <c r="AP427" s="0" t="n">
        <f aca="false">IFERROR(IF(AY427&lt;($AM$10-$AL$10)/($AN$10-$AL$10),$AL$10+SQRT(AY427*($AN$10-$AL$10)*($AM$10-$AL$10)),$AN$10-SQRT((1-AY427)*($AN$10-$AL$10)*($AN$10-$AM$10))),$AM$10)</f>
        <v>0.992047421851975</v>
      </c>
      <c r="AQ427" s="0" t="n">
        <f aca="false">IFERROR(IF(AZ427&lt;($AM$11-$AL$11)/($AN$11-$AL$11),$AL$11+SQRT(AZ427*($AN$11-$AL$11)*($AM$11-$AL$11)),$AN$11-SQRT((1-AZ427)*($AN$11-$AL$11)*($AN$11-$AM$11))),$AM$11)</f>
        <v>0.832715931626146</v>
      </c>
      <c r="AR427" s="0" t="n">
        <f aca="false">SUMPRODUCT((B24:B31&lt;=$B$6)*(C24:C31*AM427+D24:D31*AO427*$B$8*AQ427)/(1+AL427/100)^B24:B31)+C32*AM427*AP427/(1+AL427/100)^$B$6</f>
        <v>11101913.7793215</v>
      </c>
      <c r="AS427" s="0" t="n">
        <f aca="false">SUMPRODUCT((K24:K26&lt;=$B$6)*(L24:L26*AN427+M24:M26*AO427*$B$8*AQ427)/(1+AL427/100)^K24:K26)+L27*AN427*AP427/(1+AL427/100)^$B$6</f>
        <v>8674323.76317259</v>
      </c>
      <c r="AT427" s="0" t="n">
        <f aca="false">AS427-AR427</f>
        <v>-2427590.0161489</v>
      </c>
      <c r="AU427" s="0" t="n">
        <f aca="true">RAND()</f>
        <v>0.0625923787179867</v>
      </c>
      <c r="AV427" s="0" t="n">
        <f aca="true">RAND()</f>
        <v>0.990783238178666</v>
      </c>
      <c r="AW427" s="0" t="n">
        <f aca="true">RAND()</f>
        <v>0.750882709779374</v>
      </c>
      <c r="AX427" s="0" t="n">
        <f aca="true">RAND()</f>
        <v>0.954388958764944</v>
      </c>
      <c r="AY427" s="0" t="n">
        <f aca="true">RAND()</f>
        <v>0.9684426614047</v>
      </c>
      <c r="AZ427" s="0" t="n">
        <f aca="true">RAND()</f>
        <v>0.885779757013436</v>
      </c>
    </row>
    <row r="428" customFormat="false" ht="15" hidden="false" customHeight="false" outlineLevel="0" collapsed="false">
      <c r="AK428" s="0" t="n">
        <v>415</v>
      </c>
      <c r="AL428" s="0" t="n">
        <f aca="false">IFERROR(IF(AU428&lt;($AM$6-$AL$6)/($AN$6-$AL$6),$AL$6+SQRT(AU428*($AN$6-$AL$6)*($AM$6-$AL$6)),$AN$6-SQRT((1-AU428)*($AN$6-$AL$6)*($AN$6-$AM$6))),$AM$6)</f>
        <v>3.90940858779508</v>
      </c>
      <c r="AM428" s="0" t="n">
        <f aca="false">IFERROR(IF(AV428&lt;($AM$7-$AL$7)/($AN$7-$AL$7),$AL$7+SQRT(AV428*($AN$7-$AL$7)*($AM$7-$AL$7)),$AN$7-SQRT((1-AV428)*($AN$7-$AL$7)*($AN$7-$AM$7))),$AM$7)</f>
        <v>1.17201113948784</v>
      </c>
      <c r="AN428" s="0" t="n">
        <f aca="false">IFERROR(IF(AW428&lt;($AM$8-$AL$8)/($AN$8-$AL$8),$AL$8+SQRT(AW428*($AN$8-$AL$8)*($AM$8-$AL$8)),$AN$8-SQRT((1-AW428)*($AN$8-$AL$8)*($AN$8-$AM$8))),$AM$8)</f>
        <v>1.05350020844845</v>
      </c>
      <c r="AO428" s="0" t="n">
        <f aca="false">IFERROR(IF(AX428&lt;($AM$9-$AL$9)/($AN$9-$AL$9),$AL$9+SQRT(AX428*($AN$9-$AL$9)*($AM$9-$AL$9)),$AN$9-SQRT((1-AX428)*($AN$9-$AL$9)*($AN$9-$AM$9))),$AM$9)</f>
        <v>0.95358267316071</v>
      </c>
      <c r="AP428" s="0" t="n">
        <f aca="false">IFERROR(IF(AY428&lt;($AM$10-$AL$10)/($AN$10-$AL$10),$AL$10+SQRT(AY428*($AN$10-$AL$10)*($AM$10-$AL$10)),$AN$10-SQRT((1-AY428)*($AN$10-$AL$10)*($AN$10-$AM$10))),$AM$10)</f>
        <v>0.901858527861067</v>
      </c>
      <c r="AQ428" s="0" t="n">
        <f aca="false">IFERROR(IF(AZ428&lt;($AM$11-$AL$11)/($AN$11-$AL$11),$AL$11+SQRT(AZ428*($AN$11-$AL$11)*($AM$11-$AL$11)),$AN$11-SQRT((1-AZ428)*($AN$11-$AL$11)*($AN$11-$AM$11))),$AM$11)</f>
        <v>0.543897412404988</v>
      </c>
      <c r="AR428" s="0" t="n">
        <f aca="false">SUMPRODUCT((B24:B31&lt;=$B$6)*(C24:C31*AM428+D24:D31*AO428*$B$8*AQ428)/(1+AL428/100)^B24:B31)+C32*AM428*AP428/(1+AL428/100)^$B$6</f>
        <v>9637716.50302194</v>
      </c>
      <c r="AS428" s="0" t="n">
        <f aca="false">SUMPRODUCT((K24:K26&lt;=$B$6)*(L24:L26*AN428+M24:M26*AO428*$B$8*AQ428)/(1+AL428/100)^K24:K26)+L27*AN428*AP428/(1+AL428/100)^$B$6</f>
        <v>8593293.90881223</v>
      </c>
      <c r="AT428" s="0" t="n">
        <f aca="false">AS428-AR428</f>
        <v>-1044422.59420971</v>
      </c>
      <c r="AU428" s="0" t="n">
        <f aca="true">RAND()</f>
        <v>0.522412236140259</v>
      </c>
      <c r="AV428" s="0" t="n">
        <f aca="true">RAND()</f>
        <v>0.945935445653461</v>
      </c>
      <c r="AW428" s="0" t="n">
        <f aca="true">RAND()</f>
        <v>0.656780728179521</v>
      </c>
      <c r="AX428" s="0" t="n">
        <f aca="true">RAND()</f>
        <v>0.274316321855488</v>
      </c>
      <c r="AY428" s="0" t="n">
        <f aca="true">RAND()</f>
        <v>0.645961105658657</v>
      </c>
      <c r="AZ428" s="0" t="n">
        <f aca="true">RAND()</f>
        <v>0.242799786848363</v>
      </c>
    </row>
    <row r="429" customFormat="false" ht="15" hidden="false" customHeight="false" outlineLevel="0" collapsed="false">
      <c r="AK429" s="0" t="n">
        <v>416</v>
      </c>
      <c r="AL429" s="0" t="n">
        <f aca="false">IFERROR(IF(AU429&lt;($AM$6-$AL$6)/($AN$6-$AL$6),$AL$6+SQRT(AU429*($AN$6-$AL$6)*($AM$6-$AL$6)),$AN$6-SQRT((1-AU429)*($AN$6-$AL$6)*($AN$6-$AM$6))),$AM$6)</f>
        <v>3.24150434221794</v>
      </c>
      <c r="AM429" s="0" t="n">
        <f aca="false">IFERROR(IF(AV429&lt;($AM$7-$AL$7)/($AN$7-$AL$7),$AL$7+SQRT(AV429*($AN$7-$AL$7)*($AM$7-$AL$7)),$AN$7-SQRT((1-AV429)*($AN$7-$AL$7)*($AN$7-$AM$7))),$AM$7)</f>
        <v>0.957911930317871</v>
      </c>
      <c r="AN429" s="0" t="n">
        <f aca="false">IFERROR(IF(AW429&lt;($AM$8-$AL$8)/($AN$8-$AL$8),$AL$8+SQRT(AW429*($AN$8-$AL$8)*($AM$8-$AL$8)),$AN$8-SQRT((1-AW429)*($AN$8-$AL$8)*($AN$8-$AM$8))),$AM$8)</f>
        <v>1.11480669256944</v>
      </c>
      <c r="AO429" s="0" t="n">
        <f aca="false">IFERROR(IF(AX429&lt;($AM$9-$AL$9)/($AN$9-$AL$9),$AL$9+SQRT(AX429*($AN$9-$AL$9)*($AM$9-$AL$9)),$AN$9-SQRT((1-AX429)*($AN$9-$AL$9)*($AN$9-$AM$9))),$AM$9)</f>
        <v>1.43425507253014</v>
      </c>
      <c r="AP429" s="0" t="n">
        <f aca="false">IFERROR(IF(AY429&lt;($AM$10-$AL$10)/($AN$10-$AL$10),$AL$10+SQRT(AY429*($AN$10-$AL$10)*($AM$10-$AL$10)),$AN$10-SQRT((1-AY429)*($AN$10-$AL$10)*($AN$10-$AM$10))),$AM$10)</f>
        <v>0.919358062289629</v>
      </c>
      <c r="AQ429" s="0" t="n">
        <f aca="false">IFERROR(IF(AZ429&lt;($AM$11-$AL$11)/($AN$11-$AL$11),$AL$11+SQRT(AZ429*($AN$11-$AL$11)*($AM$11-$AL$11)),$AN$11-SQRT((1-AZ429)*($AN$11-$AL$11)*($AN$11-$AM$11))),$AM$11)</f>
        <v>0.617740212185897</v>
      </c>
      <c r="AR429" s="0" t="n">
        <f aca="false">SUMPRODUCT((B24:B31&lt;=$B$6)*(C24:C31*AM429+D24:D31*AO429*$B$8*AQ429)/(1+AL429/100)^B24:B31)+C32*AM429*AP429/(1+AL429/100)^$B$6</f>
        <v>8305749.47311241</v>
      </c>
      <c r="AS429" s="0" t="n">
        <f aca="false">SUMPRODUCT((K24:K26&lt;=$B$6)*(L24:L26*AN429+M24:M26*AO429*$B$8*AQ429)/(1+AL429/100)^K24:K26)+L27*AN429*AP429/(1+AL429/100)^$B$6</f>
        <v>9034523.38146186</v>
      </c>
      <c r="AT429" s="0" t="n">
        <f aca="false">AS429-AR429</f>
        <v>728773.908349452</v>
      </c>
      <c r="AU429" s="0" t="n">
        <f aca="true">RAND()</f>
        <v>0.29368551952167</v>
      </c>
      <c r="AV429" s="0" t="n">
        <f aca="true">RAND()</f>
        <v>0.277068641519069</v>
      </c>
      <c r="AW429" s="0" t="n">
        <f aca="true">RAND()</f>
        <v>0.837535730008759</v>
      </c>
      <c r="AX429" s="0" t="n">
        <f aca="true">RAND()</f>
        <v>0.786621784694747</v>
      </c>
      <c r="AY429" s="0" t="n">
        <f aca="true">RAND()</f>
        <v>0.703444737629249</v>
      </c>
      <c r="AZ429" s="0" t="n">
        <f aca="true">RAND()</f>
        <v>0.412076907918117</v>
      </c>
    </row>
    <row r="430" customFormat="false" ht="15" hidden="false" customHeight="false" outlineLevel="0" collapsed="false">
      <c r="AK430" s="0" t="n">
        <v>417</v>
      </c>
      <c r="AL430" s="0" t="n">
        <f aca="false">IFERROR(IF(AU430&lt;($AM$6-$AL$6)/($AN$6-$AL$6),$AL$6+SQRT(AU430*($AN$6-$AL$6)*($AM$6-$AL$6)),$AN$6-SQRT((1-AU430)*($AN$6-$AL$6)*($AN$6-$AM$6))),$AM$6)</f>
        <v>2.44701737675846</v>
      </c>
      <c r="AM430" s="0" t="n">
        <f aca="false">IFERROR(IF(AV430&lt;($AM$7-$AL$7)/($AN$7-$AL$7),$AL$7+SQRT(AV430*($AN$7-$AL$7)*($AM$7-$AL$7)),$AN$7-SQRT((1-AV430)*($AN$7-$AL$7)*($AN$7-$AM$7))),$AM$7)</f>
        <v>1.06194423820579</v>
      </c>
      <c r="AN430" s="0" t="n">
        <f aca="false">IFERROR(IF(AW430&lt;($AM$8-$AL$8)/($AN$8-$AL$8),$AL$8+SQRT(AW430*($AN$8-$AL$8)*($AM$8-$AL$8)),$AN$8-SQRT((1-AW430)*($AN$8-$AL$8)*($AN$8-$AM$8))),$AM$8)</f>
        <v>1.00355400082576</v>
      </c>
      <c r="AO430" s="0" t="n">
        <f aca="false">IFERROR(IF(AX430&lt;($AM$9-$AL$9)/($AN$9-$AL$9),$AL$9+SQRT(AX430*($AN$9-$AL$9)*($AM$9-$AL$9)),$AN$9-SQRT((1-AX430)*($AN$9-$AL$9)*($AN$9-$AM$9))),$AM$9)</f>
        <v>0.524277693151872</v>
      </c>
      <c r="AP430" s="0" t="n">
        <f aca="false">IFERROR(IF(AY430&lt;($AM$10-$AL$10)/($AN$10-$AL$10),$AL$10+SQRT(AY430*($AN$10-$AL$10)*($AM$10-$AL$10)),$AN$10-SQRT((1-AY430)*($AN$10-$AL$10)*($AN$10-$AM$10))),$AM$10)</f>
        <v>0.95771113012741</v>
      </c>
      <c r="AQ430" s="0" t="n">
        <f aca="false">IFERROR(IF(AZ430&lt;($AM$11-$AL$11)/($AN$11-$AL$11),$AL$11+SQRT(AZ430*($AN$11-$AL$11)*($AM$11-$AL$11)),$AN$11-SQRT((1-AZ430)*($AN$11-$AL$11)*($AN$11-$AM$11))),$AM$11)</f>
        <v>0.76680555370834</v>
      </c>
      <c r="AR430" s="0" t="n">
        <f aca="false">SUMPRODUCT((B24:B31&lt;=$B$6)*(C24:C31*AM430+D24:D31*AO430*$B$8*AQ430)/(1+AL430/100)^B24:B31)+C32*AM430*AP430/(1+AL430/100)^$B$6</f>
        <v>9463973.71779863</v>
      </c>
      <c r="AS430" s="0" t="n">
        <f aca="false">SUMPRODUCT((K24:K26&lt;=$B$6)*(L24:L26*AN430+M24:M26*AO430*$B$8*AQ430)/(1+AL430/100)^K24:K26)+L27*AN430*AP430/(1+AL430/100)^$B$6</f>
        <v>7933362.2330549</v>
      </c>
      <c r="AT430" s="0" t="n">
        <f aca="false">AS430-AR430</f>
        <v>-1530611.48474373</v>
      </c>
      <c r="AU430" s="0" t="n">
        <f aca="true">RAND()</f>
        <v>0.0399649070248026</v>
      </c>
      <c r="AV430" s="0" t="n">
        <f aca="true">RAND()</f>
        <v>0.685644715164432</v>
      </c>
      <c r="AW430" s="0" t="n">
        <f aca="true">RAND()</f>
        <v>0.460127728808987</v>
      </c>
      <c r="AX430" s="0" t="n">
        <f aca="true">RAND()</f>
        <v>0.00078587517970191</v>
      </c>
      <c r="AY430" s="0" t="n">
        <f aca="true">RAND()</f>
        <v>0.837997914570042</v>
      </c>
      <c r="AZ430" s="0" t="n">
        <f aca="true">RAND()</f>
        <v>0.778042245790719</v>
      </c>
    </row>
    <row r="431" customFormat="false" ht="15" hidden="false" customHeight="false" outlineLevel="0" collapsed="false">
      <c r="AK431" s="0" t="n">
        <v>418</v>
      </c>
      <c r="AL431" s="0" t="n">
        <f aca="false">IFERROR(IF(AU431&lt;($AM$6-$AL$6)/($AN$6-$AL$6),$AL$6+SQRT(AU431*($AN$6-$AL$6)*($AM$6-$AL$6)),$AN$6-SQRT((1-AU431)*($AN$6-$AL$6)*($AN$6-$AM$6))),$AM$6)</f>
        <v>3.68186829925006</v>
      </c>
      <c r="AM431" s="0" t="n">
        <f aca="false">IFERROR(IF(AV431&lt;($AM$7-$AL$7)/($AN$7-$AL$7),$AL$7+SQRT(AV431*($AN$7-$AL$7)*($AM$7-$AL$7)),$AN$7-SQRT((1-AV431)*($AN$7-$AL$7)*($AN$7-$AM$7))),$AM$7)</f>
        <v>1.04649697150963</v>
      </c>
      <c r="AN431" s="0" t="n">
        <f aca="false">IFERROR(IF(AW431&lt;($AM$8-$AL$8)/($AN$8-$AL$8),$AL$8+SQRT(AW431*($AN$8-$AL$8)*($AM$8-$AL$8)),$AN$8-SQRT((1-AW431)*($AN$8-$AL$8)*($AN$8-$AM$8))),$AM$8)</f>
        <v>0.833498834386903</v>
      </c>
      <c r="AO431" s="0" t="n">
        <f aca="false">IFERROR(IF(AX431&lt;($AM$9-$AL$9)/($AN$9-$AL$9),$AL$9+SQRT(AX431*($AN$9-$AL$9)*($AM$9-$AL$9)),$AN$9-SQRT((1-AX431)*($AN$9-$AL$9)*($AN$9-$AM$9))),$AM$9)</f>
        <v>1.57734806560755</v>
      </c>
      <c r="AP431" s="0" t="n">
        <f aca="false">IFERROR(IF(AY431&lt;($AM$10-$AL$10)/($AN$10-$AL$10),$AL$10+SQRT(AY431*($AN$10-$AL$10)*($AM$10-$AL$10)),$AN$10-SQRT((1-AY431)*($AN$10-$AL$10)*($AN$10-$AM$10))),$AM$10)</f>
        <v>0.890212613944352</v>
      </c>
      <c r="AQ431" s="0" t="n">
        <f aca="false">IFERROR(IF(AZ431&lt;($AM$11-$AL$11)/($AN$11-$AL$11),$AL$11+SQRT(AZ431*($AN$11-$AL$11)*($AM$11-$AL$11)),$AN$11-SQRT((1-AZ431)*($AN$11-$AL$11)*($AN$11-$AM$11))),$AM$11)</f>
        <v>0.540340310332881</v>
      </c>
      <c r="AR431" s="0" t="n">
        <f aca="false">SUMPRODUCT((B24:B31&lt;=$B$6)*(C24:C31*AM431+D24:D31*AO431*$B$8*AQ431)/(1+AL431/100)^B24:B31)+C32*AM431*AP431/(1+AL431/100)^$B$6</f>
        <v>8820917.48228684</v>
      </c>
      <c r="AS431" s="0" t="n">
        <f aca="false">SUMPRODUCT((K24:K26&lt;=$B$6)*(L24:L26*AN431+M24:M26*AO431*$B$8*AQ431)/(1+AL431/100)^K24:K26)+L27*AN431*AP431/(1+AL431/100)^$B$6</f>
        <v>6830910.85616377</v>
      </c>
      <c r="AT431" s="0" t="n">
        <f aca="false">AS431-AR431</f>
        <v>-1990006.62612308</v>
      </c>
      <c r="AU431" s="0" t="n">
        <f aca="true">RAND()</f>
        <v>0.449500100823915</v>
      </c>
      <c r="AV431" s="0" t="n">
        <f aca="true">RAND()</f>
        <v>0.631880154624411</v>
      </c>
      <c r="AW431" s="0" t="n">
        <f aca="true">RAND()</f>
        <v>0.012468576725346</v>
      </c>
      <c r="AX431" s="0" t="n">
        <f aca="true">RAND()</f>
        <v>0.880910228236212</v>
      </c>
      <c r="AY431" s="0" t="n">
        <f aca="true">RAND()</f>
        <v>0.609063536325135</v>
      </c>
      <c r="AZ431" s="0" t="n">
        <f aca="true">RAND()</f>
        <v>0.235769243962879</v>
      </c>
    </row>
    <row r="432" customFormat="false" ht="15" hidden="false" customHeight="false" outlineLevel="0" collapsed="false">
      <c r="AK432" s="0" t="n">
        <v>419</v>
      </c>
      <c r="AL432" s="0" t="n">
        <f aca="false">IFERROR(IF(AU432&lt;($AM$6-$AL$6)/($AN$6-$AL$6),$AL$6+SQRT(AU432*($AN$6-$AL$6)*($AM$6-$AL$6)),$AN$6-SQRT((1-AU432)*($AN$6-$AL$6)*($AN$6-$AM$6))),$AM$6)</f>
        <v>2.94177073152173</v>
      </c>
      <c r="AM432" s="0" t="n">
        <f aca="false">IFERROR(IF(AV432&lt;($AM$7-$AL$7)/($AN$7-$AL$7),$AL$7+SQRT(AV432*($AN$7-$AL$7)*($AM$7-$AL$7)),$AN$7-SQRT((1-AV432)*($AN$7-$AL$7)*($AN$7-$AM$7))),$AM$7)</f>
        <v>0.990726093182201</v>
      </c>
      <c r="AN432" s="0" t="n">
        <f aca="false">IFERROR(IF(AW432&lt;($AM$8-$AL$8)/($AN$8-$AL$8),$AL$8+SQRT(AW432*($AN$8-$AL$8)*($AM$8-$AL$8)),$AN$8-SQRT((1-AW432)*($AN$8-$AL$8)*($AN$8-$AM$8))),$AM$8)</f>
        <v>0.943064382938288</v>
      </c>
      <c r="AO432" s="0" t="n">
        <f aca="false">IFERROR(IF(AX432&lt;($AM$9-$AL$9)/($AN$9-$AL$9),$AL$9+SQRT(AX432*($AN$9-$AL$9)*($AM$9-$AL$9)),$AN$9-SQRT((1-AX432)*($AN$9-$AL$9)*($AN$9-$AM$9))),$AM$9)</f>
        <v>1.80671843570415</v>
      </c>
      <c r="AP432" s="0" t="n">
        <f aca="false">IFERROR(IF(AY432&lt;($AM$10-$AL$10)/($AN$10-$AL$10),$AL$10+SQRT(AY432*($AN$10-$AL$10)*($AM$10-$AL$10)),$AN$10-SQRT((1-AY432)*($AN$10-$AL$10)*($AN$10-$AM$10))),$AM$10)</f>
        <v>0.799799303893135</v>
      </c>
      <c r="AQ432" s="0" t="n">
        <f aca="false">IFERROR(IF(AZ432&lt;($AM$11-$AL$11)/($AN$11-$AL$11),$AL$11+SQRT(AZ432*($AN$11-$AL$11)*($AM$11-$AL$11)),$AN$11-SQRT((1-AZ432)*($AN$11-$AL$11)*($AN$11-$AM$11))),$AM$11)</f>
        <v>0.618480886638082</v>
      </c>
      <c r="AR432" s="0" t="n">
        <f aca="false">SUMPRODUCT((B24:B31&lt;=$B$6)*(C24:C31*AM432+D24:D31*AO432*$B$8*AQ432)/(1+AL432/100)^B24:B31)+C32*AM432*AP432/(1+AL432/100)^$B$6</f>
        <v>8822175.42247005</v>
      </c>
      <c r="AS432" s="0" t="n">
        <f aca="false">SUMPRODUCT((K24:K26&lt;=$B$6)*(L24:L26*AN432+M24:M26*AO432*$B$8*AQ432)/(1+AL432/100)^K24:K26)+L27*AN432*AP432/(1+AL432/100)^$B$6</f>
        <v>7750743.22899531</v>
      </c>
      <c r="AT432" s="0" t="n">
        <f aca="false">AS432-AR432</f>
        <v>-1071432.19347474</v>
      </c>
      <c r="AU432" s="0" t="n">
        <f aca="true">RAND()</f>
        <v>0.177386422150193</v>
      </c>
      <c r="AV432" s="0" t="n">
        <f aca="true">RAND()</f>
        <v>0.404182695783839</v>
      </c>
      <c r="AW432" s="0" t="n">
        <f aca="true">RAND()</f>
        <v>0.227415751839033</v>
      </c>
      <c r="AX432" s="0" t="n">
        <f aca="true">RAND()</f>
        <v>0.975094824602233</v>
      </c>
      <c r="AY432" s="0" t="n">
        <f aca="true">RAND()</f>
        <v>0.359518490459232</v>
      </c>
      <c r="AZ432" s="0" t="n">
        <f aca="true">RAND()</f>
        <v>0.414000306750118</v>
      </c>
    </row>
    <row r="433" customFormat="false" ht="15" hidden="false" customHeight="false" outlineLevel="0" collapsed="false">
      <c r="AK433" s="0" t="n">
        <v>420</v>
      </c>
      <c r="AL433" s="0" t="n">
        <f aca="false">IFERROR(IF(AU433&lt;($AM$6-$AL$6)/($AN$6-$AL$6),$AL$6+SQRT(AU433*($AN$6-$AL$6)*($AM$6-$AL$6)),$AN$6-SQRT((1-AU433)*($AN$6-$AL$6)*($AN$6-$AM$6))),$AM$6)</f>
        <v>4.94385422707154</v>
      </c>
      <c r="AM433" s="0" t="n">
        <f aca="false">IFERROR(IF(AV433&lt;($AM$7-$AL$7)/($AN$7-$AL$7),$AL$7+SQRT(AV433*($AN$7-$AL$7)*($AM$7-$AL$7)),$AN$7-SQRT((1-AV433)*($AN$7-$AL$7)*($AN$7-$AM$7))),$AM$7)</f>
        <v>0.910443755300828</v>
      </c>
      <c r="AN433" s="0" t="n">
        <f aca="false">IFERROR(IF(AW433&lt;($AM$8-$AL$8)/($AN$8-$AL$8),$AL$8+SQRT(AW433*($AN$8-$AL$8)*($AM$8-$AL$8)),$AN$8-SQRT((1-AW433)*($AN$8-$AL$8)*($AN$8-$AM$8))),$AM$8)</f>
        <v>0.966288933365659</v>
      </c>
      <c r="AO433" s="0" t="n">
        <f aca="false">IFERROR(IF(AX433&lt;($AM$9-$AL$9)/($AN$9-$AL$9),$AL$9+SQRT(AX433*($AN$9-$AL$9)*($AM$9-$AL$9)),$AN$9-SQRT((1-AX433)*($AN$9-$AL$9)*($AN$9-$AM$9))),$AM$9)</f>
        <v>1.51899096530542</v>
      </c>
      <c r="AP433" s="0" t="n">
        <f aca="false">IFERROR(IF(AY433&lt;($AM$10-$AL$10)/($AN$10-$AL$10),$AL$10+SQRT(AY433*($AN$10-$AL$10)*($AM$10-$AL$10)),$AN$10-SQRT((1-AY433)*($AN$10-$AL$10)*($AN$10-$AM$10))),$AM$10)</f>
        <v>0.924013115894888</v>
      </c>
      <c r="AQ433" s="0" t="n">
        <f aca="false">IFERROR(IF(AZ433&lt;($AM$11-$AL$11)/($AN$11-$AL$11),$AL$11+SQRT(AZ433*($AN$11-$AL$11)*($AM$11-$AL$11)),$AN$11-SQRT((1-AZ433)*($AN$11-$AL$11)*($AN$11-$AM$11))),$AM$11)</f>
        <v>0.513052645423071</v>
      </c>
      <c r="AR433" s="0" t="n">
        <f aca="false">SUMPRODUCT((B24:B31&lt;=$B$6)*(C24:C31*AM433+D24:D31*AO433*$B$8*AQ433)/(1+AL433/100)^B24:B31)+C32*AM433*AP433/(1+AL433/100)^$B$6</f>
        <v>7208697.95915287</v>
      </c>
      <c r="AS433" s="0" t="n">
        <f aca="false">SUMPRODUCT((K24:K26&lt;=$B$6)*(L24:L26*AN433+M24:M26*AO433*$B$8*AQ433)/(1+AL433/100)^K24:K26)+L27*AN433*AP433/(1+AL433/100)^$B$6</f>
        <v>7974747.6017174</v>
      </c>
      <c r="AT433" s="0" t="n">
        <f aca="false">AS433-AR433</f>
        <v>766049.642564531</v>
      </c>
      <c r="AU433" s="0" t="n">
        <f aca="true">RAND()</f>
        <v>0.78861322802342</v>
      </c>
      <c r="AV433" s="0" t="n">
        <f aca="true">RAND()</f>
        <v>0.135531367610546</v>
      </c>
      <c r="AW433" s="0" t="n">
        <f aca="true">RAND()</f>
        <v>0.307244548443206</v>
      </c>
      <c r="AX433" s="0" t="n">
        <f aca="true">RAND()</f>
        <v>0.845753539028128</v>
      </c>
      <c r="AY433" s="0" t="n">
        <f aca="true">RAND()</f>
        <v>0.719148489803566</v>
      </c>
      <c r="AZ433" s="0" t="n">
        <f aca="true">RAND()</f>
        <v>0.185271141721505</v>
      </c>
    </row>
    <row r="434" customFormat="false" ht="15" hidden="false" customHeight="false" outlineLevel="0" collapsed="false">
      <c r="AK434" s="0" t="n">
        <v>421</v>
      </c>
      <c r="AL434" s="0" t="n">
        <f aca="false">IFERROR(IF(AU434&lt;($AM$6-$AL$6)/($AN$6-$AL$6),$AL$6+SQRT(AU434*($AN$6-$AL$6)*($AM$6-$AL$6)),$AN$6-SQRT((1-AU434)*($AN$6-$AL$6)*($AN$6-$AM$6))),$AM$6)</f>
        <v>3.58635703044744</v>
      </c>
      <c r="AM434" s="0" t="n">
        <f aca="false">IFERROR(IF(AV434&lt;($AM$7-$AL$7)/($AN$7-$AL$7),$AL$7+SQRT(AV434*($AN$7-$AL$7)*($AM$7-$AL$7)),$AN$7-SQRT((1-AV434)*($AN$7-$AL$7)*($AN$7-$AM$7))),$AM$7)</f>
        <v>0.878219889394155</v>
      </c>
      <c r="AN434" s="0" t="n">
        <f aca="false">IFERROR(IF(AW434&lt;($AM$8-$AL$8)/($AN$8-$AL$8),$AL$8+SQRT(AW434*($AN$8-$AL$8)*($AM$8-$AL$8)),$AN$8-SQRT((1-AW434)*($AN$8-$AL$8)*($AN$8-$AM$8))),$AM$8)</f>
        <v>1.19573755170516</v>
      </c>
      <c r="AO434" s="0" t="n">
        <f aca="false">IFERROR(IF(AX434&lt;($AM$9-$AL$9)/($AN$9-$AL$9),$AL$9+SQRT(AX434*($AN$9-$AL$9)*($AM$9-$AL$9)),$AN$9-SQRT((1-AX434)*($AN$9-$AL$9)*($AN$9-$AM$9))),$AM$9)</f>
        <v>1.69698586005333</v>
      </c>
      <c r="AP434" s="0" t="n">
        <f aca="false">IFERROR(IF(AY434&lt;($AM$10-$AL$10)/($AN$10-$AL$10),$AL$10+SQRT(AY434*($AN$10-$AL$10)*($AM$10-$AL$10)),$AN$10-SQRT((1-AY434)*($AN$10-$AL$10)*($AN$10-$AM$10))),$AM$10)</f>
        <v>0.954354213630065</v>
      </c>
      <c r="AQ434" s="0" t="n">
        <f aca="false">IFERROR(IF(AZ434&lt;($AM$11-$AL$11)/($AN$11-$AL$11),$AL$11+SQRT(AZ434*($AN$11-$AL$11)*($AM$11-$AL$11)),$AN$11-SQRT((1-AZ434)*($AN$11-$AL$11)*($AN$11-$AM$11))),$AM$11)</f>
        <v>0.519125449721117</v>
      </c>
      <c r="AR434" s="0" t="n">
        <f aca="false">SUMPRODUCT((B24:B31&lt;=$B$6)*(C24:C31*AM434+D24:D31*AO434*$B$8*AQ434)/(1+AL434/100)^B24:B31)+C32*AM434*AP434/(1+AL434/100)^$B$6</f>
        <v>7483493.90731659</v>
      </c>
      <c r="AS434" s="0" t="n">
        <f aca="false">SUMPRODUCT((K24:K26&lt;=$B$6)*(L24:L26*AN434+M24:M26*AO434*$B$8*AQ434)/(1+AL434/100)^K24:K26)+L27*AN434*AP434/(1+AL434/100)^$B$6</f>
        <v>9698286.8180478</v>
      </c>
      <c r="AT434" s="0" t="n">
        <f aca="false">AS434-AR434</f>
        <v>2214792.91073121</v>
      </c>
      <c r="AU434" s="0" t="n">
        <f aca="true">RAND()</f>
        <v>0.417352083821218</v>
      </c>
      <c r="AV434" s="0" t="n">
        <f aca="true">RAND()</f>
        <v>0.0679816788537093</v>
      </c>
      <c r="AW434" s="0" t="n">
        <f aca="true">RAND()</f>
        <v>0.973827437378218</v>
      </c>
      <c r="AX434" s="0" t="n">
        <f aca="true">RAND()</f>
        <v>0.938788287328254</v>
      </c>
      <c r="AY434" s="0" t="n">
        <f aca="true">RAND()</f>
        <v>0.825751005773577</v>
      </c>
      <c r="AZ434" s="0" t="n">
        <f aca="true">RAND()</f>
        <v>0.19598352128768</v>
      </c>
    </row>
    <row r="435" customFormat="false" ht="15" hidden="false" customHeight="false" outlineLevel="0" collapsed="false">
      <c r="AK435" s="0" t="n">
        <v>422</v>
      </c>
      <c r="AL435" s="0" t="n">
        <f aca="false">IFERROR(IF(AU435&lt;($AM$6-$AL$6)/($AN$6-$AL$6),$AL$6+SQRT(AU435*($AN$6-$AL$6)*($AM$6-$AL$6)),$AN$6-SQRT((1-AU435)*($AN$6-$AL$6)*($AN$6-$AM$6))),$AM$6)</f>
        <v>4.33246670382446</v>
      </c>
      <c r="AM435" s="0" t="n">
        <f aca="false">IFERROR(IF(AV435&lt;($AM$7-$AL$7)/($AN$7-$AL$7),$AL$7+SQRT(AV435*($AN$7-$AL$7)*($AM$7-$AL$7)),$AN$7-SQRT((1-AV435)*($AN$7-$AL$7)*($AN$7-$AM$7))),$AM$7)</f>
        <v>0.961472480387555</v>
      </c>
      <c r="AN435" s="0" t="n">
        <f aca="false">IFERROR(IF(AW435&lt;($AM$8-$AL$8)/($AN$8-$AL$8),$AL$8+SQRT(AW435*($AN$8-$AL$8)*($AM$8-$AL$8)),$AN$8-SQRT((1-AW435)*($AN$8-$AL$8)*($AN$8-$AM$8))),$AM$8)</f>
        <v>1.07978858626633</v>
      </c>
      <c r="AO435" s="0" t="n">
        <f aca="false">IFERROR(IF(AX435&lt;($AM$9-$AL$9)/($AN$9-$AL$9),$AL$9+SQRT(AX435*($AN$9-$AL$9)*($AM$9-$AL$9)),$AN$9-SQRT((1-AX435)*($AN$9-$AL$9)*($AN$9-$AM$9))),$AM$9)</f>
        <v>1.6465069965681</v>
      </c>
      <c r="AP435" s="0" t="n">
        <f aca="false">IFERROR(IF(AY435&lt;($AM$10-$AL$10)/($AN$10-$AL$10),$AL$10+SQRT(AY435*($AN$10-$AL$10)*($AM$10-$AL$10)),$AN$10-SQRT((1-AY435)*($AN$10-$AL$10)*($AN$10-$AM$10))),$AM$10)</f>
        <v>0.526521632672729</v>
      </c>
      <c r="AQ435" s="0" t="n">
        <f aca="false">IFERROR(IF(AZ435&lt;($AM$11-$AL$11)/($AN$11-$AL$11),$AL$11+SQRT(AZ435*($AN$11-$AL$11)*($AM$11-$AL$11)),$AN$11-SQRT((1-AZ435)*($AN$11-$AL$11)*($AN$11-$AM$11))),$AM$11)</f>
        <v>0.708005376105516</v>
      </c>
      <c r="AR435" s="0" t="n">
        <f aca="false">SUMPRODUCT((B24:B31&lt;=$B$6)*(C24:C31*AM435+D24:D31*AO435*$B$8*AQ435)/(1+AL435/100)^B24:B31)+C32*AM435*AP435/(1+AL435/100)^$B$6</f>
        <v>7959811.88960421</v>
      </c>
      <c r="AS435" s="0" t="n">
        <f aca="false">SUMPRODUCT((K24:K26&lt;=$B$6)*(L24:L26*AN435+M24:M26*AO435*$B$8*AQ435)/(1+AL435/100)^K24:K26)+L27*AN435*AP435/(1+AL435/100)^$B$6</f>
        <v>9141909.68640599</v>
      </c>
      <c r="AT435" s="0" t="n">
        <f aca="false">AS435-AR435</f>
        <v>1182097.79680178</v>
      </c>
      <c r="AU435" s="0" t="n">
        <f aca="true">RAND()</f>
        <v>0.644213305689742</v>
      </c>
      <c r="AV435" s="0" t="n">
        <f aca="true">RAND()</f>
        <v>0.289704021361213</v>
      </c>
      <c r="AW435" s="0" t="n">
        <f aca="true">RAND()</f>
        <v>0.742471774531412</v>
      </c>
      <c r="AX435" s="0" t="n">
        <f aca="true">RAND()</f>
        <v>0.916695131016463</v>
      </c>
      <c r="AY435" s="0" t="n">
        <f aca="true">RAND()</f>
        <v>0.00281358799850874</v>
      </c>
      <c r="AZ435" s="0" t="n">
        <f aca="true">RAND()</f>
        <v>0.651996488231505</v>
      </c>
    </row>
    <row r="436" customFormat="false" ht="15" hidden="false" customHeight="false" outlineLevel="0" collapsed="false">
      <c r="AK436" s="0" t="n">
        <v>423</v>
      </c>
      <c r="AL436" s="0" t="n">
        <f aca="false">IFERROR(IF(AU436&lt;($AM$6-$AL$6)/($AN$6-$AL$6),$AL$6+SQRT(AU436*($AN$6-$AL$6)*($AM$6-$AL$6)),$AN$6-SQRT((1-AU436)*($AN$6-$AL$6)*($AN$6-$AM$6))),$AM$6)</f>
        <v>2.85843263239801</v>
      </c>
      <c r="AM436" s="0" t="n">
        <f aca="false">IFERROR(IF(AV436&lt;($AM$7-$AL$7)/($AN$7-$AL$7),$AL$7+SQRT(AV436*($AN$7-$AL$7)*($AM$7-$AL$7)),$AN$7-SQRT((1-AV436)*($AN$7-$AL$7)*($AN$7-$AM$7))),$AM$7)</f>
        <v>0.969707422214268</v>
      </c>
      <c r="AN436" s="0" t="n">
        <f aca="false">IFERROR(IF(AW436&lt;($AM$8-$AL$8)/($AN$8-$AL$8),$AL$8+SQRT(AW436*($AN$8-$AL$8)*($AM$8-$AL$8)),$AN$8-SQRT((1-AW436)*($AN$8-$AL$8)*($AN$8-$AM$8))),$AM$8)</f>
        <v>1.2009156651958</v>
      </c>
      <c r="AO436" s="0" t="n">
        <f aca="false">IFERROR(IF(AX436&lt;($AM$9-$AL$9)/($AN$9-$AL$9),$AL$9+SQRT(AX436*($AN$9-$AL$9)*($AM$9-$AL$9)),$AN$9-SQRT((1-AX436)*($AN$9-$AL$9)*($AN$9-$AM$9))),$AM$9)</f>
        <v>1.15144401224951</v>
      </c>
      <c r="AP436" s="0" t="n">
        <f aca="false">IFERROR(IF(AY436&lt;($AM$10-$AL$10)/($AN$10-$AL$10),$AL$10+SQRT(AY436*($AN$10-$AL$10)*($AM$10-$AL$10)),$AN$10-SQRT((1-AY436)*($AN$10-$AL$10)*($AN$10-$AM$10))),$AM$10)</f>
        <v>0.980167267764529</v>
      </c>
      <c r="AQ436" s="0" t="n">
        <f aca="false">IFERROR(IF(AZ436&lt;($AM$11-$AL$11)/($AN$11-$AL$11),$AL$11+SQRT(AZ436*($AN$11-$AL$11)*($AM$11-$AL$11)),$AN$11-SQRT((1-AZ436)*($AN$11-$AL$11)*($AN$11-$AM$11))),$AM$11)</f>
        <v>0.605469703534679</v>
      </c>
      <c r="AR436" s="0" t="n">
        <f aca="false">SUMPRODUCT((B24:B31&lt;=$B$6)*(C24:C31*AM436+D24:D31*AO436*$B$8*AQ436)/(1+AL436/100)^B24:B31)+C32*AM436*AP436/(1+AL436/100)^$B$6</f>
        <v>8531181.03389123</v>
      </c>
      <c r="AS436" s="0" t="n">
        <f aca="false">SUMPRODUCT((K24:K26&lt;=$B$6)*(L24:L26*AN436+M24:M26*AO436*$B$8*AQ436)/(1+AL436/100)^K24:K26)+L27*AN436*AP436/(1+AL436/100)^$B$6</f>
        <v>9577610.47430611</v>
      </c>
      <c r="AT436" s="0" t="n">
        <f aca="false">AS436-AR436</f>
        <v>1046429.44041488</v>
      </c>
      <c r="AU436" s="0" t="n">
        <f aca="true">RAND()</f>
        <v>0.147381316873156</v>
      </c>
      <c r="AV436" s="0" t="n">
        <f aca="true">RAND()</f>
        <v>0.320006768384577</v>
      </c>
      <c r="AW436" s="0" t="n">
        <f aca="true">RAND()</f>
        <v>0.978584249571811</v>
      </c>
      <c r="AX436" s="0" t="n">
        <f aca="true">RAND()</f>
        <v>0.519968490435192</v>
      </c>
      <c r="AY436" s="0" t="n">
        <f aca="true">RAND()</f>
        <v>0.922242420129811</v>
      </c>
      <c r="AZ436" s="0" t="n">
        <f aca="true">RAND()</f>
        <v>0.380864243990061</v>
      </c>
    </row>
    <row r="437" customFormat="false" ht="15" hidden="false" customHeight="false" outlineLevel="0" collapsed="false">
      <c r="AK437" s="0" t="n">
        <v>424</v>
      </c>
      <c r="AL437" s="0" t="n">
        <f aca="false">IFERROR(IF(AU437&lt;($AM$6-$AL$6)/($AN$6-$AL$6),$AL$6+SQRT(AU437*($AN$6-$AL$6)*($AM$6-$AL$6)),$AN$6-SQRT((1-AU437)*($AN$6-$AL$6)*($AN$6-$AM$6))),$AM$6)</f>
        <v>3.2731048923522</v>
      </c>
      <c r="AM437" s="0" t="n">
        <f aca="false">IFERROR(IF(AV437&lt;($AM$7-$AL$7)/($AN$7-$AL$7),$AL$7+SQRT(AV437*($AN$7-$AL$7)*($AM$7-$AL$7)),$AN$7-SQRT((1-AV437)*($AN$7-$AL$7)*($AN$7-$AM$7))),$AM$7)</f>
        <v>0.934977132876308</v>
      </c>
      <c r="AN437" s="0" t="n">
        <f aca="false">IFERROR(IF(AW437&lt;($AM$8-$AL$8)/($AN$8-$AL$8),$AL$8+SQRT(AW437*($AN$8-$AL$8)*($AM$8-$AL$8)),$AN$8-SQRT((1-AW437)*($AN$8-$AL$8)*($AN$8-$AM$8))),$AM$8)</f>
        <v>0.922260366673293</v>
      </c>
      <c r="AO437" s="0" t="n">
        <f aca="false">IFERROR(IF(AX437&lt;($AM$9-$AL$9)/($AN$9-$AL$9),$AL$9+SQRT(AX437*($AN$9-$AL$9)*($AM$9-$AL$9)),$AN$9-SQRT((1-AX437)*($AN$9-$AL$9)*($AN$9-$AM$9))),$AM$9)</f>
        <v>1.29977710124052</v>
      </c>
      <c r="AP437" s="0" t="n">
        <f aca="false">IFERROR(IF(AY437&lt;($AM$10-$AL$10)/($AN$10-$AL$10),$AL$10+SQRT(AY437*($AN$10-$AL$10)*($AM$10-$AL$10)),$AN$10-SQRT((1-AY437)*($AN$10-$AL$10)*($AN$10-$AM$10))),$AM$10)</f>
        <v>0.766593248116128</v>
      </c>
      <c r="AQ437" s="0" t="n">
        <f aca="false">IFERROR(IF(AZ437&lt;($AM$11-$AL$11)/($AN$11-$AL$11),$AL$11+SQRT(AZ437*($AN$11-$AL$11)*($AM$11-$AL$11)),$AN$11-SQRT((1-AZ437)*($AN$11-$AL$11)*($AN$11-$AM$11))),$AM$11)</f>
        <v>0.382270555935831</v>
      </c>
      <c r="AR437" s="0" t="n">
        <f aca="false">SUMPRODUCT((B24:B31&lt;=$B$6)*(C24:C31*AM437+D24:D31*AO437*$B$8*AQ437)/(1+AL437/100)^B24:B31)+C32*AM437*AP437/(1+AL437/100)^$B$6</f>
        <v>7997011.47473581</v>
      </c>
      <c r="AS437" s="0" t="n">
        <f aca="false">SUMPRODUCT((K24:K26&lt;=$B$6)*(L24:L26*AN437+M24:M26*AO437*$B$8*AQ437)/(1+AL437/100)^K24:K26)+L27*AN437*AP437/(1+AL437/100)^$B$6</f>
        <v>7564289.16970836</v>
      </c>
      <c r="AT437" s="0" t="n">
        <f aca="false">AS437-AR437</f>
        <v>-432722.305027456</v>
      </c>
      <c r="AU437" s="0" t="n">
        <f aca="true">RAND()</f>
        <v>0.305512642829546</v>
      </c>
      <c r="AV437" s="0" t="n">
        <f aca="true">RAND()</f>
        <v>0.202431404438984</v>
      </c>
      <c r="AW437" s="0" t="n">
        <f aca="true">RAND()</f>
        <v>0.166084413989866</v>
      </c>
      <c r="AX437" s="0" t="n">
        <f aca="true">RAND()</f>
        <v>0.673125261368582</v>
      </c>
      <c r="AY437" s="0" t="n">
        <f aca="true">RAND()</f>
        <v>0.28428783976443</v>
      </c>
      <c r="AZ437" s="0" t="n">
        <f aca="true">RAND()</f>
        <v>0.0276263035673089</v>
      </c>
    </row>
    <row r="438" customFormat="false" ht="15" hidden="false" customHeight="false" outlineLevel="0" collapsed="false">
      <c r="AK438" s="0" t="n">
        <v>425</v>
      </c>
      <c r="AL438" s="0" t="n">
        <f aca="false">IFERROR(IF(AU438&lt;($AM$6-$AL$6)/($AN$6-$AL$6),$AL$6+SQRT(AU438*($AN$6-$AL$6)*($AM$6-$AL$6)),$AN$6-SQRT((1-AU438)*($AN$6-$AL$6)*($AN$6-$AM$6))),$AM$6)</f>
        <v>2.42032923185223</v>
      </c>
      <c r="AM438" s="0" t="n">
        <f aca="false">IFERROR(IF(AV438&lt;($AM$7-$AL$7)/($AN$7-$AL$7),$AL$7+SQRT(AV438*($AN$7-$AL$7)*($AM$7-$AL$7)),$AN$7-SQRT((1-AV438)*($AN$7-$AL$7)*($AN$7-$AM$7))),$AM$7)</f>
        <v>0.937232195505303</v>
      </c>
      <c r="AN438" s="0" t="n">
        <f aca="false">IFERROR(IF(AW438&lt;($AM$8-$AL$8)/($AN$8-$AL$8),$AL$8+SQRT(AW438*($AN$8-$AL$8)*($AM$8-$AL$8)),$AN$8-SQRT((1-AW438)*($AN$8-$AL$8)*($AN$8-$AM$8))),$AM$8)</f>
        <v>1.08730137057353</v>
      </c>
      <c r="AO438" s="0" t="n">
        <f aca="false">IFERROR(IF(AX438&lt;($AM$9-$AL$9)/($AN$9-$AL$9),$AL$9+SQRT(AX438*($AN$9-$AL$9)*($AM$9-$AL$9)),$AN$9-SQRT((1-AX438)*($AN$9-$AL$9)*($AN$9-$AM$9))),$AM$9)</f>
        <v>1.39850866286047</v>
      </c>
      <c r="AP438" s="0" t="n">
        <f aca="false">IFERROR(IF(AY438&lt;($AM$10-$AL$10)/($AN$10-$AL$10),$AL$10+SQRT(AY438*($AN$10-$AL$10)*($AM$10-$AL$10)),$AN$10-SQRT((1-AY438)*($AN$10-$AL$10)*($AN$10-$AM$10))),$AM$10)</f>
        <v>0.826522312351329</v>
      </c>
      <c r="AQ438" s="0" t="n">
        <f aca="false">IFERROR(IF(AZ438&lt;($AM$11-$AL$11)/($AN$11-$AL$11),$AL$11+SQRT(AZ438*($AN$11-$AL$11)*($AM$11-$AL$11)),$AN$11-SQRT((1-AZ438)*($AN$11-$AL$11)*($AN$11-$AM$11))),$AM$11)</f>
        <v>0.593933337909455</v>
      </c>
      <c r="AR438" s="0" t="n">
        <f aca="false">SUMPRODUCT((B24:B31&lt;=$B$6)*(C24:C31*AM438+D24:D31*AO438*$B$8*AQ438)/(1+AL438/100)^B24:B31)+C32*AM438*AP438/(1+AL438/100)^$B$6</f>
        <v>8546338.13548375</v>
      </c>
      <c r="AS438" s="0" t="n">
        <f aca="false">SUMPRODUCT((K24:K26&lt;=$B$6)*(L24:L26*AN438+M24:M26*AO438*$B$8*AQ438)/(1+AL438/100)^K24:K26)+L27*AN438*AP438/(1+AL438/100)^$B$6</f>
        <v>8789484.15602418</v>
      </c>
      <c r="AT438" s="0" t="n">
        <f aca="false">AS438-AR438</f>
        <v>243146.020540427</v>
      </c>
      <c r="AU438" s="0" t="n">
        <f aca="true">RAND()</f>
        <v>0.0353353326298976</v>
      </c>
      <c r="AV438" s="0" t="n">
        <f aca="true">RAND()</f>
        <v>0.209251949813396</v>
      </c>
      <c r="AW438" s="0" t="n">
        <f aca="true">RAND()</f>
        <v>0.764703608735532</v>
      </c>
      <c r="AX438" s="0" t="n">
        <f aca="true">RAND()</f>
        <v>0.758805447564065</v>
      </c>
      <c r="AY438" s="0" t="n">
        <f aca="true">RAND()</f>
        <v>0.426467281853036</v>
      </c>
      <c r="AZ438" s="0" t="n">
        <f aca="true">RAND()</f>
        <v>0.352640029120791</v>
      </c>
    </row>
    <row r="439" customFormat="false" ht="15" hidden="false" customHeight="false" outlineLevel="0" collapsed="false">
      <c r="AK439" s="0" t="n">
        <v>426</v>
      </c>
      <c r="AL439" s="0" t="n">
        <f aca="false">IFERROR(IF(AU439&lt;($AM$6-$AL$6)/($AN$6-$AL$6),$AL$6+SQRT(AU439*($AN$6-$AL$6)*($AM$6-$AL$6)),$AN$6-SQRT((1-AU439)*($AN$6-$AL$6)*($AN$6-$AM$6))),$AM$6)</f>
        <v>4.31113895405566</v>
      </c>
      <c r="AM439" s="0" t="n">
        <f aca="false">IFERROR(IF(AV439&lt;($AM$7-$AL$7)/($AN$7-$AL$7),$AL$7+SQRT(AV439*($AN$7-$AL$7)*($AM$7-$AL$7)),$AN$7-SQRT((1-AV439)*($AN$7-$AL$7)*($AN$7-$AM$7))),$AM$7)</f>
        <v>1.10491429047368</v>
      </c>
      <c r="AN439" s="0" t="n">
        <f aca="false">IFERROR(IF(AW439&lt;($AM$8-$AL$8)/($AN$8-$AL$8),$AL$8+SQRT(AW439*($AN$8-$AL$8)*($AM$8-$AL$8)),$AN$8-SQRT((1-AW439)*($AN$8-$AL$8)*($AN$8-$AM$8))),$AM$8)</f>
        <v>0.949470119493945</v>
      </c>
      <c r="AO439" s="0" t="n">
        <f aca="false">IFERROR(IF(AX439&lt;($AM$9-$AL$9)/($AN$9-$AL$9),$AL$9+SQRT(AX439*($AN$9-$AL$9)*($AM$9-$AL$9)),$AN$9-SQRT((1-AX439)*($AN$9-$AL$9)*($AN$9-$AM$9))),$AM$9)</f>
        <v>1.2873498539317</v>
      </c>
      <c r="AP439" s="0" t="n">
        <f aca="false">IFERROR(IF(AY439&lt;($AM$10-$AL$10)/($AN$10-$AL$10),$AL$10+SQRT(AY439*($AN$10-$AL$10)*($AM$10-$AL$10)),$AN$10-SQRT((1-AY439)*($AN$10-$AL$10)*($AN$10-$AM$10))),$AM$10)</f>
        <v>0.856707160738433</v>
      </c>
      <c r="AQ439" s="0" t="n">
        <f aca="false">IFERROR(IF(AZ439&lt;($AM$11-$AL$11)/($AN$11-$AL$11),$AL$11+SQRT(AZ439*($AN$11-$AL$11)*($AM$11-$AL$11)),$AN$11-SQRT((1-AZ439)*($AN$11-$AL$11)*($AN$11-$AM$11))),$AM$11)</f>
        <v>0.876927684069506</v>
      </c>
      <c r="AR439" s="0" t="n">
        <f aca="false">SUMPRODUCT((B24:B31&lt;=$B$6)*(C24:C31*AM439+D24:D31*AO439*$B$8*AQ439)/(1+AL439/100)^B24:B31)+C32*AM439*AP439/(1+AL439/100)^$B$6</f>
        <v>9073285.54221664</v>
      </c>
      <c r="AS439" s="0" t="n">
        <f aca="false">SUMPRODUCT((K24:K26&lt;=$B$6)*(L24:L26*AN439+M24:M26*AO439*$B$8*AQ439)/(1+AL439/100)^K24:K26)+L27*AN439*AP439/(1+AL439/100)^$B$6</f>
        <v>7861608.66354329</v>
      </c>
      <c r="AT439" s="0" t="n">
        <f aca="false">AS439-AR439</f>
        <v>-1211676.87867335</v>
      </c>
      <c r="AU439" s="0" t="n">
        <f aca="true">RAND()</f>
        <v>0.638501313780155</v>
      </c>
      <c r="AV439" s="0" t="n">
        <f aca="true">RAND()</f>
        <v>0.812890105699961</v>
      </c>
      <c r="AW439" s="0" t="n">
        <f aca="true">RAND()</f>
        <v>0.24823685135038</v>
      </c>
      <c r="AX439" s="0" t="n">
        <f aca="true">RAND()</f>
        <v>0.661419846205883</v>
      </c>
      <c r="AY439" s="0" t="n">
        <f aca="true">RAND()</f>
        <v>0.508959994088296</v>
      </c>
      <c r="AZ439" s="0" t="n">
        <f aca="true">RAND()</f>
        <v>0.938176347148999</v>
      </c>
    </row>
    <row r="440" customFormat="false" ht="15" hidden="false" customHeight="false" outlineLevel="0" collapsed="false">
      <c r="AK440" s="0" t="n">
        <v>427</v>
      </c>
      <c r="AL440" s="0" t="n">
        <f aca="false">IFERROR(IF(AU440&lt;($AM$6-$AL$6)/($AN$6-$AL$6),$AL$6+SQRT(AU440*($AN$6-$AL$6)*($AM$6-$AL$6)),$AN$6-SQRT((1-AU440)*($AN$6-$AL$6)*($AN$6-$AM$6))),$AM$6)</f>
        <v>4.07967997896518</v>
      </c>
      <c r="AM440" s="0" t="n">
        <f aca="false">IFERROR(IF(AV440&lt;($AM$7-$AL$7)/($AN$7-$AL$7),$AL$7+SQRT(AV440*($AN$7-$AL$7)*($AM$7-$AL$7)),$AN$7-SQRT((1-AV440)*($AN$7-$AL$7)*($AN$7-$AM$7))),$AM$7)</f>
        <v>1.04969146534349</v>
      </c>
      <c r="AN440" s="0" t="n">
        <f aca="false">IFERROR(IF(AW440&lt;($AM$8-$AL$8)/($AN$8-$AL$8),$AL$8+SQRT(AW440*($AN$8-$AL$8)*($AM$8-$AL$8)),$AN$8-SQRT((1-AW440)*($AN$8-$AL$8)*($AN$8-$AM$8))),$AM$8)</f>
        <v>0.936158490737564</v>
      </c>
      <c r="AO440" s="0" t="n">
        <f aca="false">IFERROR(IF(AX440&lt;($AM$9-$AL$9)/($AN$9-$AL$9),$AL$9+SQRT(AX440*($AN$9-$AL$9)*($AM$9-$AL$9)),$AN$9-SQRT((1-AX440)*($AN$9-$AL$9)*($AN$9-$AM$9))),$AM$9)</f>
        <v>1.37297265163985</v>
      </c>
      <c r="AP440" s="0" t="n">
        <f aca="false">IFERROR(IF(AY440&lt;($AM$10-$AL$10)/($AN$10-$AL$10),$AL$10+SQRT(AY440*($AN$10-$AL$10)*($AM$10-$AL$10)),$AN$10-SQRT((1-AY440)*($AN$10-$AL$10)*($AN$10-$AM$10))),$AM$10)</f>
        <v>0.925948704035665</v>
      </c>
      <c r="AQ440" s="0" t="n">
        <f aca="false">IFERROR(IF(AZ440&lt;($AM$11-$AL$11)/($AN$11-$AL$11),$AL$11+SQRT(AZ440*($AN$11-$AL$11)*($AM$11-$AL$11)),$AN$11-SQRT((1-AZ440)*($AN$11-$AL$11)*($AN$11-$AM$11))),$AM$11)</f>
        <v>0.580524068345612</v>
      </c>
      <c r="AR440" s="0" t="n">
        <f aca="false">SUMPRODUCT((B24:B31&lt;=$B$6)*(C24:C31*AM440+D24:D31*AO440*$B$8*AQ440)/(1+AL440/100)^B24:B31)+C32*AM440*AP440/(1+AL440/100)^$B$6</f>
        <v>8643605.68460109</v>
      </c>
      <c r="AS440" s="0" t="n">
        <f aca="false">SUMPRODUCT((K24:K26&lt;=$B$6)*(L24:L26*AN440+M24:M26*AO440*$B$8*AQ440)/(1+AL440/100)^K24:K26)+L27*AN440*AP440/(1+AL440/100)^$B$6</f>
        <v>7667409.5664647</v>
      </c>
      <c r="AT440" s="0" t="n">
        <f aca="false">AS440-AR440</f>
        <v>-976196.118136392</v>
      </c>
      <c r="AU440" s="0" t="n">
        <f aca="true">RAND()</f>
        <v>0.573586548737161</v>
      </c>
      <c r="AV440" s="0" t="n">
        <f aca="true">RAND()</f>
        <v>0.643346586166769</v>
      </c>
      <c r="AW440" s="0" t="n">
        <f aca="true">RAND()</f>
        <v>0.20599038444368</v>
      </c>
      <c r="AX440" s="0" t="n">
        <f aca="true">RAND()</f>
        <v>0.737891136272294</v>
      </c>
      <c r="AY440" s="0" t="n">
        <f aca="true">RAND()</f>
        <v>0.725729193878651</v>
      </c>
      <c r="AZ440" s="0" t="n">
        <f aca="true">RAND()</f>
        <v>0.321198991514995</v>
      </c>
    </row>
    <row r="441" customFormat="false" ht="15" hidden="false" customHeight="false" outlineLevel="0" collapsed="false">
      <c r="AK441" s="0" t="n">
        <v>428</v>
      </c>
      <c r="AL441" s="0" t="n">
        <f aca="false">IFERROR(IF(AU441&lt;($AM$6-$AL$6)/($AN$6-$AL$6),$AL$6+SQRT(AU441*($AN$6-$AL$6)*($AM$6-$AL$6)),$AN$6-SQRT((1-AU441)*($AN$6-$AL$6)*($AN$6-$AM$6))),$AM$6)</f>
        <v>4.03985655613439</v>
      </c>
      <c r="AM441" s="0" t="n">
        <f aca="false">IFERROR(IF(AV441&lt;($AM$7-$AL$7)/($AN$7-$AL$7),$AL$7+SQRT(AV441*($AN$7-$AL$7)*($AM$7-$AL$7)),$AN$7-SQRT((1-AV441)*($AN$7-$AL$7)*($AN$7-$AM$7))),$AM$7)</f>
        <v>1.14406469799453</v>
      </c>
      <c r="AN441" s="0" t="n">
        <f aca="false">IFERROR(IF(AW441&lt;($AM$8-$AL$8)/($AN$8-$AL$8),$AL$8+SQRT(AW441*($AN$8-$AL$8)*($AM$8-$AL$8)),$AN$8-SQRT((1-AW441)*($AN$8-$AL$8)*($AN$8-$AM$8))),$AM$8)</f>
        <v>1.05603414656354</v>
      </c>
      <c r="AO441" s="0" t="n">
        <f aca="false">IFERROR(IF(AX441&lt;($AM$9-$AL$9)/($AN$9-$AL$9),$AL$9+SQRT(AX441*($AN$9-$AL$9)*($AM$9-$AL$9)),$AN$9-SQRT((1-AX441)*($AN$9-$AL$9)*($AN$9-$AM$9))),$AM$9)</f>
        <v>1.08572699262273</v>
      </c>
      <c r="AP441" s="0" t="n">
        <f aca="false">IFERROR(IF(AY441&lt;($AM$10-$AL$10)/($AN$10-$AL$10),$AL$10+SQRT(AY441*($AN$10-$AL$10)*($AM$10-$AL$10)),$AN$10-SQRT((1-AY441)*($AN$10-$AL$10)*($AN$10-$AM$10))),$AM$10)</f>
        <v>0.918065655699385</v>
      </c>
      <c r="AQ441" s="0" t="n">
        <f aca="false">IFERROR(IF(AZ441&lt;($AM$11-$AL$11)/($AN$11-$AL$11),$AL$11+SQRT(AZ441*($AN$11-$AL$11)*($AM$11-$AL$11)),$AN$11-SQRT((1-AZ441)*($AN$11-$AL$11)*($AN$11-$AM$11))),$AM$11)</f>
        <v>0.867213823016032</v>
      </c>
      <c r="AR441" s="0" t="n">
        <f aca="false">SUMPRODUCT((B24:B31&lt;=$B$6)*(C24:C31*AM441+D24:D31*AO441*$B$8*AQ441)/(1+AL441/100)^B24:B31)+C32*AM441*AP441/(1+AL441/100)^$B$6</f>
        <v>9460565.60289834</v>
      </c>
      <c r="AS441" s="0" t="n">
        <f aca="false">SUMPRODUCT((K24:K26&lt;=$B$6)*(L24:L26*AN441+M24:M26*AO441*$B$8*AQ441)/(1+AL441/100)^K24:K26)+L27*AN441*AP441/(1+AL441/100)^$B$6</f>
        <v>8654768.8655651</v>
      </c>
      <c r="AT441" s="0" t="n">
        <f aca="false">AS441-AR441</f>
        <v>-805796.73733324</v>
      </c>
      <c r="AU441" s="0" t="n">
        <f aca="true">RAND()</f>
        <v>0.561877539586972</v>
      </c>
      <c r="AV441" s="0" t="n">
        <f aca="true">RAND()</f>
        <v>0.900246327013416</v>
      </c>
      <c r="AW441" s="0" t="n">
        <f aca="true">RAND()</f>
        <v>0.665575535117043</v>
      </c>
      <c r="AX441" s="0" t="n">
        <f aca="true">RAND()</f>
        <v>0.442736578654218</v>
      </c>
      <c r="AY441" s="0" t="n">
        <f aca="true">RAND()</f>
        <v>0.699115569901428</v>
      </c>
      <c r="AZ441" s="0" t="n">
        <f aca="true">RAND()</f>
        <v>0.928031964089724</v>
      </c>
    </row>
    <row r="442" customFormat="false" ht="15" hidden="false" customHeight="false" outlineLevel="0" collapsed="false">
      <c r="AK442" s="0" t="n">
        <v>429</v>
      </c>
      <c r="AL442" s="0" t="n">
        <f aca="false">IFERROR(IF(AU442&lt;($AM$6-$AL$6)/($AN$6-$AL$6),$AL$6+SQRT(AU442*($AN$6-$AL$6)*($AM$6-$AL$6)),$AN$6-SQRT((1-AU442)*($AN$6-$AL$6)*($AN$6-$AM$6))),$AM$6)</f>
        <v>3.1791117686368</v>
      </c>
      <c r="AM442" s="0" t="n">
        <f aca="false">IFERROR(IF(AV442&lt;($AM$7-$AL$7)/($AN$7-$AL$7),$AL$7+SQRT(AV442*($AN$7-$AL$7)*($AM$7-$AL$7)),$AN$7-SQRT((1-AV442)*($AN$7-$AL$7)*($AN$7-$AM$7))),$AM$7)</f>
        <v>1.03531153022686</v>
      </c>
      <c r="AN442" s="0" t="n">
        <f aca="false">IFERROR(IF(AW442&lt;($AM$8-$AL$8)/($AN$8-$AL$8),$AL$8+SQRT(AW442*($AN$8-$AL$8)*($AM$8-$AL$8)),$AN$8-SQRT((1-AW442)*($AN$8-$AL$8)*($AN$8-$AM$8))),$AM$8)</f>
        <v>0.965033008906127</v>
      </c>
      <c r="AO442" s="0" t="n">
        <f aca="false">IFERROR(IF(AX442&lt;($AM$9-$AL$9)/($AN$9-$AL$9),$AL$9+SQRT(AX442*($AN$9-$AL$9)*($AM$9-$AL$9)),$AN$9-SQRT((1-AX442)*($AN$9-$AL$9)*($AN$9-$AM$9))),$AM$9)</f>
        <v>1.17653850043929</v>
      </c>
      <c r="AP442" s="0" t="n">
        <f aca="false">IFERROR(IF(AY442&lt;($AM$10-$AL$10)/($AN$10-$AL$10),$AL$10+SQRT(AY442*($AN$10-$AL$10)*($AM$10-$AL$10)),$AN$10-SQRT((1-AY442)*($AN$10-$AL$10)*($AN$10-$AM$10))),$AM$10)</f>
        <v>0.685092589064177</v>
      </c>
      <c r="AQ442" s="0" t="n">
        <f aca="false">IFERROR(IF(AZ442&lt;($AM$11-$AL$11)/($AN$11-$AL$11),$AL$11+SQRT(AZ442*($AN$11-$AL$11)*($AM$11-$AL$11)),$AN$11-SQRT((1-AZ442)*($AN$11-$AL$11)*($AN$11-$AM$11))),$AM$11)</f>
        <v>0.66041432242929</v>
      </c>
      <c r="AR442" s="0" t="n">
        <f aca="false">SUMPRODUCT((B24:B31&lt;=$B$6)*(C24:C31*AM442+D24:D31*AO442*$B$8*AQ442)/(1+AL442/100)^B24:B31)+C32*AM442*AP442/(1+AL442/100)^$B$6</f>
        <v>8981861.54284001</v>
      </c>
      <c r="AS442" s="0" t="n">
        <f aca="false">SUMPRODUCT((K24:K26&lt;=$B$6)*(L24:L26*AN442+M24:M26*AO442*$B$8*AQ442)/(1+AL442/100)^K24:K26)+L27*AN442*AP442/(1+AL442/100)^$B$6</f>
        <v>8000614.71421426</v>
      </c>
      <c r="AT442" s="0" t="n">
        <f aca="false">AS442-AR442</f>
        <v>-981246.828625753</v>
      </c>
      <c r="AU442" s="0" t="n">
        <f aca="true">RAND()</f>
        <v>0.270040656171508</v>
      </c>
      <c r="AV442" s="0" t="n">
        <f aca="true">RAND()</f>
        <v>0.590300986190806</v>
      </c>
      <c r="AW442" s="0" t="n">
        <f aca="true">RAND()</f>
        <v>0.302621044762331</v>
      </c>
      <c r="AX442" s="0" t="n">
        <f aca="true">RAND()</f>
        <v>0.547940772494153</v>
      </c>
      <c r="AY442" s="0" t="n">
        <f aca="true">RAND()</f>
        <v>0.137037066105922</v>
      </c>
      <c r="AZ442" s="0" t="n">
        <f aca="true">RAND()</f>
        <v>0.529312520770782</v>
      </c>
    </row>
    <row r="443" customFormat="false" ht="15" hidden="false" customHeight="false" outlineLevel="0" collapsed="false">
      <c r="AK443" s="0" t="n">
        <v>430</v>
      </c>
      <c r="AL443" s="0" t="n">
        <f aca="false">IFERROR(IF(AU443&lt;($AM$6-$AL$6)/($AN$6-$AL$6),$AL$6+SQRT(AU443*($AN$6-$AL$6)*($AM$6-$AL$6)),$AN$6-SQRT((1-AU443)*($AN$6-$AL$6)*($AN$6-$AM$6))),$AM$6)</f>
        <v>2.96353187765901</v>
      </c>
      <c r="AM443" s="0" t="n">
        <f aca="false">IFERROR(IF(AV443&lt;($AM$7-$AL$7)/($AN$7-$AL$7),$AL$7+SQRT(AV443*($AN$7-$AL$7)*($AM$7-$AL$7)),$AN$7-SQRT((1-AV443)*($AN$7-$AL$7)*($AN$7-$AM$7))),$AM$7)</f>
        <v>0.996420329210624</v>
      </c>
      <c r="AN443" s="0" t="n">
        <f aca="false">IFERROR(IF(AW443&lt;($AM$8-$AL$8)/($AN$8-$AL$8),$AL$8+SQRT(AW443*($AN$8-$AL$8)*($AM$8-$AL$8)),$AN$8-SQRT((1-AW443)*($AN$8-$AL$8)*($AN$8-$AM$8))),$AM$8)</f>
        <v>0.8880242305383</v>
      </c>
      <c r="AO443" s="0" t="n">
        <f aca="false">IFERROR(IF(AX443&lt;($AM$9-$AL$9)/($AN$9-$AL$9),$AL$9+SQRT(AX443*($AN$9-$AL$9)*($AM$9-$AL$9)),$AN$9-SQRT((1-AX443)*($AN$9-$AL$9)*($AN$9-$AM$9))),$AM$9)</f>
        <v>0.928879494263988</v>
      </c>
      <c r="AP443" s="0" t="n">
        <f aca="false">IFERROR(IF(AY443&lt;($AM$10-$AL$10)/($AN$10-$AL$10),$AL$10+SQRT(AY443*($AN$10-$AL$10)*($AM$10-$AL$10)),$AN$10-SQRT((1-AY443)*($AN$10-$AL$10)*($AN$10-$AM$10))),$AM$10)</f>
        <v>0.940159534008743</v>
      </c>
      <c r="AQ443" s="0" t="n">
        <f aca="false">IFERROR(IF(AZ443&lt;($AM$11-$AL$11)/($AN$11-$AL$11),$AL$11+SQRT(AZ443*($AN$11-$AL$11)*($AM$11-$AL$11)),$AN$11-SQRT((1-AZ443)*($AN$11-$AL$11)*($AN$11-$AM$11))),$AM$11)</f>
        <v>0.571373386587262</v>
      </c>
      <c r="AR443" s="0" t="n">
        <f aca="false">SUMPRODUCT((B24:B31&lt;=$B$6)*(C24:C31*AM443+D24:D31*AO443*$B$8*AQ443)/(1+AL443/100)^B24:B31)+C32*AM443*AP443/(1+AL443/100)^$B$6</f>
        <v>8657540.6526113</v>
      </c>
      <c r="AS443" s="0" t="n">
        <f aca="false">SUMPRODUCT((K24:K26&lt;=$B$6)*(L24:L26*AN443+M24:M26*AO443*$B$8*AQ443)/(1+AL443/100)^K24:K26)+L27*AN443*AP443/(1+AL443/100)^$B$6</f>
        <v>7129428.04043423</v>
      </c>
      <c r="AT443" s="0" t="n">
        <f aca="false">AS443-AR443</f>
        <v>-1528112.61217707</v>
      </c>
      <c r="AU443" s="0" t="n">
        <f aca="true">RAND()</f>
        <v>0.185678735853018</v>
      </c>
      <c r="AV443" s="0" t="n">
        <f aca="true">RAND()</f>
        <v>0.428677174746778</v>
      </c>
      <c r="AW443" s="0" t="n">
        <f aca="true">RAND()</f>
        <v>0.0860918351317751</v>
      </c>
      <c r="AX443" s="0" t="n">
        <f aca="true">RAND()</f>
        <v>0.245250160800179</v>
      </c>
      <c r="AY443" s="0" t="n">
        <f aca="true">RAND()</f>
        <v>0.774961661515176</v>
      </c>
      <c r="AZ443" s="0" t="n">
        <f aca="true">RAND()</f>
        <v>0.300585775297304</v>
      </c>
    </row>
    <row r="444" customFormat="false" ht="15" hidden="false" customHeight="false" outlineLevel="0" collapsed="false">
      <c r="AK444" s="0" t="n">
        <v>431</v>
      </c>
      <c r="AL444" s="0" t="n">
        <f aca="false">IFERROR(IF(AU444&lt;($AM$6-$AL$6)/($AN$6-$AL$6),$AL$6+SQRT(AU444*($AN$6-$AL$6)*($AM$6-$AL$6)),$AN$6-SQRT((1-AU444)*($AN$6-$AL$6)*($AN$6-$AM$6))),$AM$6)</f>
        <v>3.68468799491086</v>
      </c>
      <c r="AM444" s="0" t="n">
        <f aca="false">IFERROR(IF(AV444&lt;($AM$7-$AL$7)/($AN$7-$AL$7),$AL$7+SQRT(AV444*($AN$7-$AL$7)*($AM$7-$AL$7)),$AN$7-SQRT((1-AV444)*($AN$7-$AL$7)*($AN$7-$AM$7))),$AM$7)</f>
        <v>1.00418236178042</v>
      </c>
      <c r="AN444" s="0" t="n">
        <f aca="false">IFERROR(IF(AW444&lt;($AM$8-$AL$8)/($AN$8-$AL$8),$AL$8+SQRT(AW444*($AN$8-$AL$8)*($AM$8-$AL$8)),$AN$8-SQRT((1-AW444)*($AN$8-$AL$8)*($AN$8-$AM$8))),$AM$8)</f>
        <v>0.821476966650418</v>
      </c>
      <c r="AO444" s="0" t="n">
        <f aca="false">IFERROR(IF(AX444&lt;($AM$9-$AL$9)/($AN$9-$AL$9),$AL$9+SQRT(AX444*($AN$9-$AL$9)*($AM$9-$AL$9)),$AN$9-SQRT((1-AX444)*($AN$9-$AL$9)*($AN$9-$AM$9))),$AM$9)</f>
        <v>1.10456964966164</v>
      </c>
      <c r="AP444" s="0" t="n">
        <f aca="false">IFERROR(IF(AY444&lt;($AM$10-$AL$10)/($AN$10-$AL$10),$AL$10+SQRT(AY444*($AN$10-$AL$10)*($AM$10-$AL$10)),$AN$10-SQRT((1-AY444)*($AN$10-$AL$10)*($AN$10-$AM$10))),$AM$10)</f>
        <v>0.990539051246241</v>
      </c>
      <c r="AQ444" s="0" t="n">
        <f aca="false">IFERROR(IF(AZ444&lt;($AM$11-$AL$11)/($AN$11-$AL$11),$AL$11+SQRT(AZ444*($AN$11-$AL$11)*($AM$11-$AL$11)),$AN$11-SQRT((1-AZ444)*($AN$11-$AL$11)*($AN$11-$AM$11))),$AM$11)</f>
        <v>0.526522849770228</v>
      </c>
      <c r="AR444" s="0" t="n">
        <f aca="false">SUMPRODUCT((B24:B31&lt;=$B$6)*(C24:C31*AM444+D24:D31*AO444*$B$8*AQ444)/(1+AL444/100)^B24:B31)+C32*AM444*AP444/(1+AL444/100)^$B$6</f>
        <v>8386210.04736761</v>
      </c>
      <c r="AS444" s="0" t="n">
        <f aca="false">SUMPRODUCT((K24:K26&lt;=$B$6)*(L24:L26*AN444+M24:M26*AO444*$B$8*AQ444)/(1+AL444/100)^K24:K26)+L27*AN444*AP444/(1+AL444/100)^$B$6</f>
        <v>6648247.8823201</v>
      </c>
      <c r="AT444" s="0" t="n">
        <f aca="false">AS444-AR444</f>
        <v>-1737962.1650475</v>
      </c>
      <c r="AU444" s="0" t="n">
        <f aca="true">RAND()</f>
        <v>0.450435315445593</v>
      </c>
      <c r="AV444" s="0" t="n">
        <f aca="true">RAND()</f>
        <v>0.462877233245762</v>
      </c>
      <c r="AW444" s="0" t="n">
        <f aca="true">RAND()</f>
        <v>0.00512511218336841</v>
      </c>
      <c r="AX444" s="0" t="n">
        <f aca="true">RAND()</f>
        <v>0.46546965846195</v>
      </c>
      <c r="AY444" s="0" t="n">
        <f aca="true">RAND()</f>
        <v>0.962514243190248</v>
      </c>
      <c r="AZ444" s="0" t="n">
        <f aca="true">RAND()</f>
        <v>0.20943918966541</v>
      </c>
    </row>
    <row r="445" customFormat="false" ht="15" hidden="false" customHeight="false" outlineLevel="0" collapsed="false">
      <c r="AK445" s="0" t="n">
        <v>432</v>
      </c>
      <c r="AL445" s="0" t="n">
        <f aca="false">IFERROR(IF(AU445&lt;($AM$6-$AL$6)/($AN$6-$AL$6),$AL$6+SQRT(AU445*($AN$6-$AL$6)*($AM$6-$AL$6)),$AN$6-SQRT((1-AU445)*($AN$6-$AL$6)*($AN$6-$AM$6))),$AM$6)</f>
        <v>3.80118386755672</v>
      </c>
      <c r="AM445" s="0" t="n">
        <f aca="false">IFERROR(IF(AV445&lt;($AM$7-$AL$7)/($AN$7-$AL$7),$AL$7+SQRT(AV445*($AN$7-$AL$7)*($AM$7-$AL$7)),$AN$7-SQRT((1-AV445)*($AN$7-$AL$7)*($AN$7-$AM$7))),$AM$7)</f>
        <v>0.981021324249873</v>
      </c>
      <c r="AN445" s="0" t="n">
        <f aca="false">IFERROR(IF(AW445&lt;($AM$8-$AL$8)/($AN$8-$AL$8),$AL$8+SQRT(AW445*($AN$8-$AL$8)*($AM$8-$AL$8)),$AN$8-SQRT((1-AW445)*($AN$8-$AL$8)*($AN$8-$AM$8))),$AM$8)</f>
        <v>1.07553475949062</v>
      </c>
      <c r="AO445" s="0" t="n">
        <f aca="false">IFERROR(IF(AX445&lt;($AM$9-$AL$9)/($AN$9-$AL$9),$AL$9+SQRT(AX445*($AN$9-$AL$9)*($AM$9-$AL$9)),$AN$9-SQRT((1-AX445)*($AN$9-$AL$9)*($AN$9-$AM$9))),$AM$9)</f>
        <v>0.876912204269719</v>
      </c>
      <c r="AP445" s="0" t="n">
        <f aca="false">IFERROR(IF(AY445&lt;($AM$10-$AL$10)/($AN$10-$AL$10),$AL$10+SQRT(AY445*($AN$10-$AL$10)*($AM$10-$AL$10)),$AN$10-SQRT((1-AY445)*($AN$10-$AL$10)*($AN$10-$AM$10))),$AM$10)</f>
        <v>0.952549301662809</v>
      </c>
      <c r="AQ445" s="0" t="n">
        <f aca="false">IFERROR(IF(AZ445&lt;($AM$11-$AL$11)/($AN$11-$AL$11),$AL$11+SQRT(AZ445*($AN$11-$AL$11)*($AM$11-$AL$11)),$AN$11-SQRT((1-AZ445)*($AN$11-$AL$11)*($AN$11-$AM$11))),$AM$11)</f>
        <v>0.533454300225676</v>
      </c>
      <c r="AR445" s="0" t="n">
        <f aca="false">SUMPRODUCT((B24:B31&lt;=$B$6)*(C24:C31*AM445+D24:D31*AO445*$B$8*AQ445)/(1+AL445/100)^B24:B31)+C32*AM445*AP445/(1+AL445/100)^$B$6</f>
        <v>8117650.80209818</v>
      </c>
      <c r="AS445" s="0" t="n">
        <f aca="false">SUMPRODUCT((K24:K26&lt;=$B$6)*(L24:L26*AN445+M24:M26*AO445*$B$8*AQ445)/(1+AL445/100)^K24:K26)+L27*AN445*AP445/(1+AL445/100)^$B$6</f>
        <v>8718206.76502598</v>
      </c>
      <c r="AT445" s="0" t="n">
        <f aca="false">AS445-AR445</f>
        <v>600555.962927806</v>
      </c>
      <c r="AU445" s="0" t="n">
        <f aca="true">RAND()</f>
        <v>0.48837876754103</v>
      </c>
      <c r="AV445" s="0" t="n">
        <f aca="true">RAND()</f>
        <v>0.364096887035306</v>
      </c>
      <c r="AW445" s="0" t="n">
        <f aca="true">RAND()</f>
        <v>0.729438932035606</v>
      </c>
      <c r="AX445" s="0" t="n">
        <f aca="true">RAND()</f>
        <v>0.189417079636611</v>
      </c>
      <c r="AY445" s="0" t="n">
        <f aca="true">RAND()</f>
        <v>0.819203481741986</v>
      </c>
      <c r="AZ445" s="0" t="n">
        <f aca="true">RAND()</f>
        <v>0.22245269507698</v>
      </c>
    </row>
    <row r="446" customFormat="false" ht="15" hidden="false" customHeight="false" outlineLevel="0" collapsed="false">
      <c r="AK446" s="0" t="n">
        <v>433</v>
      </c>
      <c r="AL446" s="0" t="n">
        <f aca="false">IFERROR(IF(AU446&lt;($AM$6-$AL$6)/($AN$6-$AL$6),$AL$6+SQRT(AU446*($AN$6-$AL$6)*($AM$6-$AL$6)),$AN$6-SQRT((1-AU446)*($AN$6-$AL$6)*($AN$6-$AM$6))),$AM$6)</f>
        <v>4.01567997165751</v>
      </c>
      <c r="AM446" s="0" t="n">
        <f aca="false">IFERROR(IF(AV446&lt;($AM$7-$AL$7)/($AN$7-$AL$7),$AL$7+SQRT(AV446*($AN$7-$AL$7)*($AM$7-$AL$7)),$AN$7-SQRT((1-AV446)*($AN$7-$AL$7)*($AN$7-$AM$7))),$AM$7)</f>
        <v>1.08709526380046</v>
      </c>
      <c r="AN446" s="0" t="n">
        <f aca="false">IFERROR(IF(AW446&lt;($AM$8-$AL$8)/($AN$8-$AL$8),$AL$8+SQRT(AW446*($AN$8-$AL$8)*($AM$8-$AL$8)),$AN$8-SQRT((1-AW446)*($AN$8-$AL$8)*($AN$8-$AM$8))),$AM$8)</f>
        <v>0.932191617470299</v>
      </c>
      <c r="AO446" s="0" t="n">
        <f aca="false">IFERROR(IF(AX446&lt;($AM$9-$AL$9)/($AN$9-$AL$9),$AL$9+SQRT(AX446*($AN$9-$AL$9)*($AM$9-$AL$9)),$AN$9-SQRT((1-AX446)*($AN$9-$AL$9)*($AN$9-$AM$9))),$AM$9)</f>
        <v>1.43209439159712</v>
      </c>
      <c r="AP446" s="0" t="n">
        <f aca="false">IFERROR(IF(AY446&lt;($AM$10-$AL$10)/($AN$10-$AL$10),$AL$10+SQRT(AY446*($AN$10-$AL$10)*($AM$10-$AL$10)),$AN$10-SQRT((1-AY446)*($AN$10-$AL$10)*($AN$10-$AM$10))),$AM$10)</f>
        <v>0.790758348209189</v>
      </c>
      <c r="AQ446" s="0" t="n">
        <f aca="false">IFERROR(IF(AZ446&lt;($AM$11-$AL$11)/($AN$11-$AL$11),$AL$11+SQRT(AZ446*($AN$11-$AL$11)*($AM$11-$AL$11)),$AN$11-SQRT((1-AZ446)*($AN$11-$AL$11)*($AN$11-$AM$11))),$AM$11)</f>
        <v>0.801004724994826</v>
      </c>
      <c r="AR446" s="0" t="n">
        <f aca="false">SUMPRODUCT((B24:B31&lt;=$B$6)*(C24:C31*AM446+D24:D31*AO446*$B$8*AQ446)/(1+AL446/100)^B24:B31)+C32*AM446*AP446/(1+AL446/100)^$B$6</f>
        <v>9081269.09224424</v>
      </c>
      <c r="AS446" s="0" t="n">
        <f aca="false">SUMPRODUCT((K24:K26&lt;=$B$6)*(L24:L26*AN446+M24:M26*AO446*$B$8*AQ446)/(1+AL446/100)^K24:K26)+L27*AN446*AP446/(1+AL446/100)^$B$6</f>
        <v>7743711.52289546</v>
      </c>
      <c r="AT446" s="0" t="n">
        <f aca="false">AS446-AR446</f>
        <v>-1337557.56934878</v>
      </c>
      <c r="AU446" s="0" t="n">
        <f aca="true">RAND()</f>
        <v>0.554691698421694</v>
      </c>
      <c r="AV446" s="0" t="n">
        <f aca="true">RAND()</f>
        <v>0.764107083766733</v>
      </c>
      <c r="AW446" s="0" t="n">
        <f aca="true">RAND()</f>
        <v>0.194162485882376</v>
      </c>
      <c r="AX446" s="0" t="n">
        <f aca="true">RAND()</f>
        <v>0.784988813296367</v>
      </c>
      <c r="AY446" s="0" t="n">
        <f aca="true">RAND()</f>
        <v>0.338161668213344</v>
      </c>
      <c r="AZ446" s="0" t="n">
        <f aca="true">RAND()</f>
        <v>0.838370940920878</v>
      </c>
    </row>
    <row r="447" customFormat="false" ht="15" hidden="false" customHeight="false" outlineLevel="0" collapsed="false">
      <c r="AK447" s="0" t="n">
        <v>434</v>
      </c>
      <c r="AL447" s="0" t="n">
        <f aca="false">IFERROR(IF(AU447&lt;($AM$6-$AL$6)/($AN$6-$AL$6),$AL$6+SQRT(AU447*($AN$6-$AL$6)*($AM$6-$AL$6)),$AN$6-SQRT((1-AU447)*($AN$6-$AL$6)*($AN$6-$AM$6))),$AM$6)</f>
        <v>3.55349057153064</v>
      </c>
      <c r="AM447" s="0" t="n">
        <f aca="false">IFERROR(IF(AV447&lt;($AM$7-$AL$7)/($AN$7-$AL$7),$AL$7+SQRT(AV447*($AN$7-$AL$7)*($AM$7-$AL$7)),$AN$7-SQRT((1-AV447)*($AN$7-$AL$7)*($AN$7-$AM$7))),$AM$7)</f>
        <v>0.905532869560779</v>
      </c>
      <c r="AN447" s="0" t="n">
        <f aca="false">IFERROR(IF(AW447&lt;($AM$8-$AL$8)/($AN$8-$AL$8),$AL$8+SQRT(AW447*($AN$8-$AL$8)*($AM$8-$AL$8)),$AN$8-SQRT((1-AW447)*($AN$8-$AL$8)*($AN$8-$AM$8))),$AM$8)</f>
        <v>0.978334625815397</v>
      </c>
      <c r="AO447" s="0" t="n">
        <f aca="false">IFERROR(IF(AX447&lt;($AM$9-$AL$9)/($AN$9-$AL$9),$AL$9+SQRT(AX447*($AN$9-$AL$9)*($AM$9-$AL$9)),$AN$9-SQRT((1-AX447)*($AN$9-$AL$9)*($AN$9-$AM$9))),$AM$9)</f>
        <v>1.35744463571131</v>
      </c>
      <c r="AP447" s="0" t="n">
        <f aca="false">IFERROR(IF(AY447&lt;($AM$10-$AL$10)/($AN$10-$AL$10),$AL$10+SQRT(AY447*($AN$10-$AL$10)*($AM$10-$AL$10)),$AN$10-SQRT((1-AY447)*($AN$10-$AL$10)*($AN$10-$AM$10))),$AM$10)</f>
        <v>0.960601109944294</v>
      </c>
      <c r="AQ447" s="0" t="n">
        <f aca="false">IFERROR(IF(AZ447&lt;($AM$11-$AL$11)/($AN$11-$AL$11),$AL$11+SQRT(AZ447*($AN$11-$AL$11)*($AM$11-$AL$11)),$AN$11-SQRT((1-AZ447)*($AN$11-$AL$11)*($AN$11-$AM$11))),$AM$11)</f>
        <v>0.791832427928876</v>
      </c>
      <c r="AR447" s="0" t="n">
        <f aca="false">SUMPRODUCT((B24:B31&lt;=$B$6)*(C24:C31*AM447+D24:D31*AO447*$B$8*AQ447)/(1+AL447/100)^B24:B31)+C32*AM447*AP447/(1+AL447/100)^$B$6</f>
        <v>7777927.59212778</v>
      </c>
      <c r="AS447" s="0" t="n">
        <f aca="false">SUMPRODUCT((K24:K26&lt;=$B$6)*(L24:L26*AN447+M24:M26*AO447*$B$8*AQ447)/(1+AL447/100)^K24:K26)+L27*AN447*AP447/(1+AL447/100)^$B$6</f>
        <v>7963305.00747083</v>
      </c>
      <c r="AT447" s="0" t="n">
        <f aca="false">AS447-AR447</f>
        <v>185377.415343052</v>
      </c>
      <c r="AU447" s="0" t="n">
        <f aca="true">RAND()</f>
        <v>0.406078637973592</v>
      </c>
      <c r="AV447" s="0" t="n">
        <f aca="true">RAND()</f>
        <v>0.123746517308136</v>
      </c>
      <c r="AW447" s="0" t="n">
        <f aca="true">RAND()</f>
        <v>0.353369319607975</v>
      </c>
      <c r="AX447" s="0" t="n">
        <f aca="true">RAND()</f>
        <v>0.724748402549215</v>
      </c>
      <c r="AY447" s="0" t="n">
        <f aca="true">RAND()</f>
        <v>0.848613529927663</v>
      </c>
      <c r="AZ447" s="0" t="n">
        <f aca="true">RAND()</f>
        <v>0.823127599746994</v>
      </c>
    </row>
    <row r="448" customFormat="false" ht="15" hidden="false" customHeight="false" outlineLevel="0" collapsed="false">
      <c r="AK448" s="0" t="n">
        <v>435</v>
      </c>
      <c r="AL448" s="0" t="n">
        <f aca="false">IFERROR(IF(AU448&lt;($AM$6-$AL$6)/($AN$6-$AL$6),$AL$6+SQRT(AU448*($AN$6-$AL$6)*($AM$6-$AL$6)),$AN$6-SQRT((1-AU448)*($AN$6-$AL$6)*($AN$6-$AM$6))),$AM$6)</f>
        <v>5.28883131752885</v>
      </c>
      <c r="AM448" s="0" t="n">
        <f aca="false">IFERROR(IF(AV448&lt;($AM$7-$AL$7)/($AN$7-$AL$7),$AL$7+SQRT(AV448*($AN$7-$AL$7)*($AM$7-$AL$7)),$AN$7-SQRT((1-AV448)*($AN$7-$AL$7)*($AN$7-$AM$7))),$AM$7)</f>
        <v>1.10471229647285</v>
      </c>
      <c r="AN448" s="0" t="n">
        <f aca="false">IFERROR(IF(AW448&lt;($AM$8-$AL$8)/($AN$8-$AL$8),$AL$8+SQRT(AW448*($AN$8-$AL$8)*($AM$8-$AL$8)),$AN$8-SQRT((1-AW448)*($AN$8-$AL$8)*($AN$8-$AM$8))),$AM$8)</f>
        <v>1.14361869157336</v>
      </c>
      <c r="AO448" s="0" t="n">
        <f aca="false">IFERROR(IF(AX448&lt;($AM$9-$AL$9)/($AN$9-$AL$9),$AL$9+SQRT(AX448*($AN$9-$AL$9)*($AM$9-$AL$9)),$AN$9-SQRT((1-AX448)*($AN$9-$AL$9)*($AN$9-$AM$9))),$AM$9)</f>
        <v>0.933310794642304</v>
      </c>
      <c r="AP448" s="0" t="n">
        <f aca="false">IFERROR(IF(AY448&lt;($AM$10-$AL$10)/($AN$10-$AL$10),$AL$10+SQRT(AY448*($AN$10-$AL$10)*($AM$10-$AL$10)),$AN$10-SQRT((1-AY448)*($AN$10-$AL$10)*($AN$10-$AM$10))),$AM$10)</f>
        <v>0.941047419820052</v>
      </c>
      <c r="AQ448" s="0" t="n">
        <f aca="false">IFERROR(IF(AZ448&lt;($AM$11-$AL$11)/($AN$11-$AL$11),$AL$11+SQRT(AZ448*($AN$11-$AL$11)*($AM$11-$AL$11)),$AN$11-SQRT((1-AZ448)*($AN$11-$AL$11)*($AN$11-$AM$11))),$AM$11)</f>
        <v>0.411261805478503</v>
      </c>
      <c r="AR448" s="0" t="n">
        <f aca="false">SUMPRODUCT((B24:B31&lt;=$B$6)*(C24:C31*AM448+D24:D31*AO448*$B$8*AQ448)/(1+AL448/100)^B24:B31)+C32*AM448*AP448/(1+AL448/100)^$B$6</f>
        <v>8482968.58261086</v>
      </c>
      <c r="AS448" s="0" t="n">
        <f aca="false">SUMPRODUCT((K24:K26&lt;=$B$6)*(L24:L26*AN448+M24:M26*AO448*$B$8*AQ448)/(1+AL448/100)^K24:K26)+L27*AN448*AP448/(1+AL448/100)^$B$6</f>
        <v>9416170.91013724</v>
      </c>
      <c r="AT448" s="0" t="n">
        <f aca="false">AS448-AR448</f>
        <v>933202.327526376</v>
      </c>
      <c r="AU448" s="0" t="n">
        <f aca="true">RAND()</f>
        <v>0.853595087006497</v>
      </c>
      <c r="AV448" s="0" t="n">
        <f aca="true">RAND()</f>
        <v>0.8123687395894</v>
      </c>
      <c r="AW448" s="0" t="n">
        <f aca="true">RAND()</f>
        <v>0.899404597488318</v>
      </c>
      <c r="AX448" s="0" t="n">
        <f aca="true">RAND()</f>
        <v>0.25034432633806</v>
      </c>
      <c r="AY448" s="0" t="n">
        <f aca="true">RAND()</f>
        <v>0.7780913061197</v>
      </c>
      <c r="AZ448" s="0" t="n">
        <f aca="true">RAND()</f>
        <v>0.0505273035034131</v>
      </c>
    </row>
    <row r="449" customFormat="false" ht="15" hidden="false" customHeight="false" outlineLevel="0" collapsed="false">
      <c r="AK449" s="0" t="n">
        <v>436</v>
      </c>
      <c r="AL449" s="0" t="n">
        <f aca="false">IFERROR(IF(AU449&lt;($AM$6-$AL$6)/($AN$6-$AL$6),$AL$6+SQRT(AU449*($AN$6-$AL$6)*($AM$6-$AL$6)),$AN$6-SQRT((1-AU449)*($AN$6-$AL$6)*($AN$6-$AM$6))),$AM$6)</f>
        <v>2.60636336159384</v>
      </c>
      <c r="AM449" s="0" t="n">
        <f aca="false">IFERROR(IF(AV449&lt;($AM$7-$AL$7)/($AN$7-$AL$7),$AL$7+SQRT(AV449*($AN$7-$AL$7)*($AM$7-$AL$7)),$AN$7-SQRT((1-AV449)*($AN$7-$AL$7)*($AN$7-$AM$7))),$AM$7)</f>
        <v>1.17407597994766</v>
      </c>
      <c r="AN449" s="0" t="n">
        <f aca="false">IFERROR(IF(AW449&lt;($AM$8-$AL$8)/($AN$8-$AL$8),$AL$8+SQRT(AW449*($AN$8-$AL$8)*($AM$8-$AL$8)),$AN$8-SQRT((1-AW449)*($AN$8-$AL$8)*($AN$8-$AM$8))),$AM$8)</f>
        <v>0.961959055347398</v>
      </c>
      <c r="AO449" s="0" t="n">
        <f aca="false">IFERROR(IF(AX449&lt;($AM$9-$AL$9)/($AN$9-$AL$9),$AL$9+SQRT(AX449*($AN$9-$AL$9)*($AM$9-$AL$9)),$AN$9-SQRT((1-AX449)*($AN$9-$AL$9)*($AN$9-$AM$9))),$AM$9)</f>
        <v>0.823240882330431</v>
      </c>
      <c r="AP449" s="0" t="n">
        <f aca="false">IFERROR(IF(AY449&lt;($AM$10-$AL$10)/($AN$10-$AL$10),$AL$10+SQRT(AY449*($AN$10-$AL$10)*($AM$10-$AL$10)),$AN$10-SQRT((1-AY449)*($AN$10-$AL$10)*($AN$10-$AM$10))),$AM$10)</f>
        <v>0.835960209402798</v>
      </c>
      <c r="AQ449" s="0" t="n">
        <f aca="false">IFERROR(IF(AZ449&lt;($AM$11-$AL$11)/($AN$11-$AL$11),$AL$11+SQRT(AZ449*($AN$11-$AL$11)*($AM$11-$AL$11)),$AN$11-SQRT((1-AZ449)*($AN$11-$AL$11)*($AN$11-$AM$11))),$AM$11)</f>
        <v>0.817207991118184</v>
      </c>
      <c r="AR449" s="0" t="n">
        <f aca="false">SUMPRODUCT((B24:B31&lt;=$B$6)*(C24:C31*AM449+D24:D31*AO449*$B$8*AQ449)/(1+AL449/100)^B24:B31)+C32*AM449*AP449/(1+AL449/100)^$B$6</f>
        <v>10455521.5191965</v>
      </c>
      <c r="AS449" s="0" t="n">
        <f aca="false">SUMPRODUCT((K24:K26&lt;=$B$6)*(L24:L26*AN449+M24:M26*AO449*$B$8*AQ449)/(1+AL449/100)^K24:K26)+L27*AN449*AP449/(1+AL449/100)^$B$6</f>
        <v>7781818.26644261</v>
      </c>
      <c r="AT449" s="0" t="n">
        <f aca="false">AS449-AR449</f>
        <v>-2673703.25275391</v>
      </c>
      <c r="AU449" s="0" t="n">
        <f aca="true">RAND()</f>
        <v>0.0735353052566773</v>
      </c>
      <c r="AV449" s="0" t="n">
        <f aca="true">RAND()</f>
        <v>0.94876038381415</v>
      </c>
      <c r="AW449" s="0" t="n">
        <f aca="true">RAND()</f>
        <v>0.291452617878018</v>
      </c>
      <c r="AX449" s="0" t="n">
        <f aca="true">RAND()</f>
        <v>0.139312890679674</v>
      </c>
      <c r="AY449" s="0" t="n">
        <f aca="true">RAND()</f>
        <v>0.451477049207889</v>
      </c>
      <c r="AZ449" s="0" t="n">
        <f aca="true">RAND()</f>
        <v>0.863620740771225</v>
      </c>
    </row>
    <row r="450" customFormat="false" ht="15" hidden="false" customHeight="false" outlineLevel="0" collapsed="false">
      <c r="AK450" s="0" t="n">
        <v>437</v>
      </c>
      <c r="AL450" s="0" t="n">
        <f aca="false">IFERROR(IF(AU450&lt;($AM$6-$AL$6)/($AN$6-$AL$6),$AL$6+SQRT(AU450*($AN$6-$AL$6)*($AM$6-$AL$6)),$AN$6-SQRT((1-AU450)*($AN$6-$AL$6)*($AN$6-$AM$6))),$AM$6)</f>
        <v>2.41497492063325</v>
      </c>
      <c r="AM450" s="0" t="n">
        <f aca="false">IFERROR(IF(AV450&lt;($AM$7-$AL$7)/($AN$7-$AL$7),$AL$7+SQRT(AV450*($AN$7-$AL$7)*($AM$7-$AL$7)),$AN$7-SQRT((1-AV450)*($AN$7-$AL$7)*($AN$7-$AM$7))),$AM$7)</f>
        <v>1.11044539448945</v>
      </c>
      <c r="AN450" s="0" t="n">
        <f aca="false">IFERROR(IF(AW450&lt;($AM$8-$AL$8)/($AN$8-$AL$8),$AL$8+SQRT(AW450*($AN$8-$AL$8)*($AM$8-$AL$8)),$AN$8-SQRT((1-AW450)*($AN$8-$AL$8)*($AN$8-$AM$8))),$AM$8)</f>
        <v>1.08802220546898</v>
      </c>
      <c r="AO450" s="0" t="n">
        <f aca="false">IFERROR(IF(AX450&lt;($AM$9-$AL$9)/($AN$9-$AL$9),$AL$9+SQRT(AX450*($AN$9-$AL$9)*($AM$9-$AL$9)),$AN$9-SQRT((1-AX450)*($AN$9-$AL$9)*($AN$9-$AM$9))),$AM$9)</f>
        <v>1.78702608440193</v>
      </c>
      <c r="AP450" s="0" t="n">
        <f aca="false">IFERROR(IF(AY450&lt;($AM$10-$AL$10)/($AN$10-$AL$10),$AL$10+SQRT(AY450*($AN$10-$AL$10)*($AM$10-$AL$10)),$AN$10-SQRT((1-AY450)*($AN$10-$AL$10)*($AN$10-$AM$10))),$AM$10)</f>
        <v>0.861120298918117</v>
      </c>
      <c r="AQ450" s="0" t="n">
        <f aca="false">IFERROR(IF(AZ450&lt;($AM$11-$AL$11)/($AN$11-$AL$11),$AL$11+SQRT(AZ450*($AN$11-$AL$11)*($AM$11-$AL$11)),$AN$11-SQRT((1-AZ450)*($AN$11-$AL$11)*($AN$11-$AM$11))),$AM$11)</f>
        <v>0.674025611201928</v>
      </c>
      <c r="AR450" s="0" t="n">
        <f aca="false">SUMPRODUCT((B24:B31&lt;=$B$6)*(C24:C31*AM450+D24:D31*AO450*$B$8*AQ450)/(1+AL450/100)^B24:B31)+C32*AM450*AP450/(1+AL450/100)^$B$6</f>
        <v>10199279.7023706</v>
      </c>
      <c r="AS450" s="0" t="n">
        <f aca="false">SUMPRODUCT((K24:K26&lt;=$B$6)*(L24:L26*AN450+M24:M26*AO450*$B$8*AQ450)/(1+AL450/100)^K24:K26)+L27*AN450*AP450/(1+AL450/100)^$B$6</f>
        <v>8805945.85361838</v>
      </c>
      <c r="AT450" s="0" t="n">
        <f aca="false">AS450-AR450</f>
        <v>-1393333.84875217</v>
      </c>
      <c r="AU450" s="0" t="n">
        <f aca="true">RAND()</f>
        <v>0.0344408369509142</v>
      </c>
      <c r="AV450" s="0" t="n">
        <f aca="true">RAND()</f>
        <v>0.826884551829286</v>
      </c>
      <c r="AW450" s="0" t="n">
        <f aca="true">RAND()</f>
        <v>0.76678394736771</v>
      </c>
      <c r="AX450" s="0" t="n">
        <f aca="true">RAND()</f>
        <v>0.969761407516551</v>
      </c>
      <c r="AY450" s="0" t="n">
        <f aca="true">RAND()</f>
        <v>0.52163148116284</v>
      </c>
      <c r="AZ450" s="0" t="n">
        <f aca="true">RAND()</f>
        <v>0.566288562643769</v>
      </c>
    </row>
    <row r="451" customFormat="false" ht="15" hidden="false" customHeight="false" outlineLevel="0" collapsed="false">
      <c r="AK451" s="0" t="n">
        <v>438</v>
      </c>
      <c r="AL451" s="0" t="n">
        <f aca="false">IFERROR(IF(AU451&lt;($AM$6-$AL$6)/($AN$6-$AL$6),$AL$6+SQRT(AU451*($AN$6-$AL$6)*($AM$6-$AL$6)),$AN$6-SQRT((1-AU451)*($AN$6-$AL$6)*($AN$6-$AM$6))),$AM$6)</f>
        <v>3.84505154429726</v>
      </c>
      <c r="AM451" s="0" t="n">
        <f aca="false">IFERROR(IF(AV451&lt;($AM$7-$AL$7)/($AN$7-$AL$7),$AL$7+SQRT(AV451*($AN$7-$AL$7)*($AM$7-$AL$7)),$AN$7-SQRT((1-AV451)*($AN$7-$AL$7)*($AN$7-$AM$7))),$AM$7)</f>
        <v>0.977408223218835</v>
      </c>
      <c r="AN451" s="0" t="n">
        <f aca="false">IFERROR(IF(AW451&lt;($AM$8-$AL$8)/($AN$8-$AL$8),$AL$8+SQRT(AW451*($AN$8-$AL$8)*($AM$8-$AL$8)),$AN$8-SQRT((1-AW451)*($AN$8-$AL$8)*($AN$8-$AM$8))),$AM$8)</f>
        <v>1.13367928767701</v>
      </c>
      <c r="AO451" s="0" t="n">
        <f aca="false">IFERROR(IF(AX451&lt;($AM$9-$AL$9)/($AN$9-$AL$9),$AL$9+SQRT(AX451*($AN$9-$AL$9)*($AM$9-$AL$9)),$AN$9-SQRT((1-AX451)*($AN$9-$AL$9)*($AN$9-$AM$9))),$AM$9)</f>
        <v>1.21823388858544</v>
      </c>
      <c r="AP451" s="0" t="n">
        <f aca="false">IFERROR(IF(AY451&lt;($AM$10-$AL$10)/($AN$10-$AL$10),$AL$10+SQRT(AY451*($AN$10-$AL$10)*($AM$10-$AL$10)),$AN$10-SQRT((1-AY451)*($AN$10-$AL$10)*($AN$10-$AM$10))),$AM$10)</f>
        <v>0.714746768648734</v>
      </c>
      <c r="AQ451" s="0" t="n">
        <f aca="false">IFERROR(IF(AZ451&lt;($AM$11-$AL$11)/($AN$11-$AL$11),$AL$11+SQRT(AZ451*($AN$11-$AL$11)*($AM$11-$AL$11)),$AN$11-SQRT((1-AZ451)*($AN$11-$AL$11)*($AN$11-$AM$11))),$AM$11)</f>
        <v>0.622272895160683</v>
      </c>
      <c r="AR451" s="0" t="n">
        <f aca="false">SUMPRODUCT((B24:B31&lt;=$B$6)*(C24:C31*AM451+D24:D31*AO451*$B$8*AQ451)/(1+AL451/100)^B24:B31)+C32*AM451*AP451/(1+AL451/100)^$B$6</f>
        <v>8171578.73083044</v>
      </c>
      <c r="AS451" s="0" t="n">
        <f aca="false">SUMPRODUCT((K24:K26&lt;=$B$6)*(L24:L26*AN451+M24:M26*AO451*$B$8*AQ451)/(1+AL451/100)^K24:K26)+L27*AN451*AP451/(1+AL451/100)^$B$6</f>
        <v>9403284.06317988</v>
      </c>
      <c r="AT451" s="0" t="n">
        <f aca="false">AS451-AR451</f>
        <v>1231705.33234944</v>
      </c>
      <c r="AU451" s="0" t="n">
        <f aca="true">RAND()</f>
        <v>0.502315012092946</v>
      </c>
      <c r="AV451" s="0" t="n">
        <f aca="true">RAND()</f>
        <v>0.349707529618489</v>
      </c>
      <c r="AW451" s="0" t="n">
        <f aca="true">RAND()</f>
        <v>0.879728816752633</v>
      </c>
      <c r="AX451" s="0" t="n">
        <f aca="true">RAND()</f>
        <v>0.592561164695842</v>
      </c>
      <c r="AY451" s="0" t="n">
        <f aca="true">RAND()</f>
        <v>0.184464698580291</v>
      </c>
      <c r="AZ451" s="0" t="n">
        <f aca="true">RAND()</f>
        <v>0.42391762838877</v>
      </c>
    </row>
    <row r="452" customFormat="false" ht="15" hidden="false" customHeight="false" outlineLevel="0" collapsed="false">
      <c r="AK452" s="0" t="n">
        <v>439</v>
      </c>
      <c r="AL452" s="0" t="n">
        <f aca="false">IFERROR(IF(AU452&lt;($AM$6-$AL$6)/($AN$6-$AL$6),$AL$6+SQRT(AU452*($AN$6-$AL$6)*($AM$6-$AL$6)),$AN$6-SQRT((1-AU452)*($AN$6-$AL$6)*($AN$6-$AM$6))),$AM$6)</f>
        <v>5.87611270309212</v>
      </c>
      <c r="AM452" s="0" t="n">
        <f aca="false">IFERROR(IF(AV452&lt;($AM$7-$AL$7)/($AN$7-$AL$7),$AL$7+SQRT(AV452*($AN$7-$AL$7)*($AM$7-$AL$7)),$AN$7-SQRT((1-AV452)*($AN$7-$AL$7)*($AN$7-$AM$7))),$AM$7)</f>
        <v>0.973135976363351</v>
      </c>
      <c r="AN452" s="0" t="n">
        <f aca="false">IFERROR(IF(AW452&lt;($AM$8-$AL$8)/($AN$8-$AL$8),$AL$8+SQRT(AW452*($AN$8-$AL$8)*($AM$8-$AL$8)),$AN$8-SQRT((1-AW452)*($AN$8-$AL$8)*($AN$8-$AM$8))),$AM$8)</f>
        <v>0.944454758732436</v>
      </c>
      <c r="AO452" s="0" t="n">
        <f aca="false">IFERROR(IF(AX452&lt;($AM$9-$AL$9)/($AN$9-$AL$9),$AL$9+SQRT(AX452*($AN$9-$AL$9)*($AM$9-$AL$9)),$AN$9-SQRT((1-AX452)*($AN$9-$AL$9)*($AN$9-$AM$9))),$AM$9)</f>
        <v>0.871879302123689</v>
      </c>
      <c r="AP452" s="0" t="n">
        <f aca="false">IFERROR(IF(AY452&lt;($AM$10-$AL$10)/($AN$10-$AL$10),$AL$10+SQRT(AY452*($AN$10-$AL$10)*($AM$10-$AL$10)),$AN$10-SQRT((1-AY452)*($AN$10-$AL$10)*($AN$10-$AM$10))),$AM$10)</f>
        <v>0.904988543796731</v>
      </c>
      <c r="AQ452" s="0" t="n">
        <f aca="false">IFERROR(IF(AZ452&lt;($AM$11-$AL$11)/($AN$11-$AL$11),$AL$11+SQRT(AZ452*($AN$11-$AL$11)*($AM$11-$AL$11)),$AN$11-SQRT((1-AZ452)*($AN$11-$AL$11)*($AN$11-$AM$11))),$AM$11)</f>
        <v>0.60650606467067</v>
      </c>
      <c r="AR452" s="0" t="n">
        <f aca="false">SUMPRODUCT((B24:B31&lt;=$B$6)*(C24:C31*AM452+D24:D31*AO452*$B$8*AQ452)/(1+AL452/100)^B24:B31)+C32*AM452*AP452/(1+AL452/100)^$B$6</f>
        <v>7336187.21391856</v>
      </c>
      <c r="AS452" s="0" t="n">
        <f aca="false">SUMPRODUCT((K24:K26&lt;=$B$6)*(L24:L26*AN452+M24:M26*AO452*$B$8*AQ452)/(1+AL452/100)^K24:K26)+L27*AN452*AP452/(1+AL452/100)^$B$6</f>
        <v>7835700.7655761</v>
      </c>
      <c r="AT452" s="0" t="n">
        <f aca="false">AS452-AR452</f>
        <v>499513.551657544</v>
      </c>
      <c r="AU452" s="0" t="n">
        <f aca="true">RAND()</f>
        <v>0.936843867192455</v>
      </c>
      <c r="AV452" s="0" t="n">
        <f aca="true">RAND()</f>
        <v>0.333067403458787</v>
      </c>
      <c r="AW452" s="0" t="n">
        <f aca="true">RAND()</f>
        <v>0.231857525782735</v>
      </c>
      <c r="AX452" s="0" t="n">
        <f aca="true">RAND()</f>
        <v>0.184392287130669</v>
      </c>
      <c r="AY452" s="0" t="n">
        <f aca="true">RAND()</f>
        <v>0.656062882426388</v>
      </c>
      <c r="AZ452" s="0" t="n">
        <f aca="true">RAND()</f>
        <v>0.383452929305718</v>
      </c>
    </row>
    <row r="453" customFormat="false" ht="15" hidden="false" customHeight="false" outlineLevel="0" collapsed="false">
      <c r="AK453" s="0" t="n">
        <v>440</v>
      </c>
      <c r="AL453" s="0" t="n">
        <f aca="false">IFERROR(IF(AU453&lt;($AM$6-$AL$6)/($AN$6-$AL$6),$AL$6+SQRT(AU453*($AN$6-$AL$6)*($AM$6-$AL$6)),$AN$6-SQRT((1-AU453)*($AN$6-$AL$6)*($AN$6-$AM$6))),$AM$6)</f>
        <v>5.44163901651957</v>
      </c>
      <c r="AM453" s="0" t="n">
        <f aca="false">IFERROR(IF(AV453&lt;($AM$7-$AL$7)/($AN$7-$AL$7),$AL$7+SQRT(AV453*($AN$7-$AL$7)*($AM$7-$AL$7)),$AN$7-SQRT((1-AV453)*($AN$7-$AL$7)*($AN$7-$AM$7))),$AM$7)</f>
        <v>0.961647440966884</v>
      </c>
      <c r="AN453" s="0" t="n">
        <f aca="false">IFERROR(IF(AW453&lt;($AM$8-$AL$8)/($AN$8-$AL$8),$AL$8+SQRT(AW453*($AN$8-$AL$8)*($AM$8-$AL$8)),$AN$8-SQRT((1-AW453)*($AN$8-$AL$8)*($AN$8-$AM$8))),$AM$8)</f>
        <v>0.876219610760496</v>
      </c>
      <c r="AO453" s="0" t="n">
        <f aca="false">IFERROR(IF(AX453&lt;($AM$9-$AL$9)/($AN$9-$AL$9),$AL$9+SQRT(AX453*($AN$9-$AL$9)*($AM$9-$AL$9)),$AN$9-SQRT((1-AX453)*($AN$9-$AL$9)*($AN$9-$AM$9))),$AM$9)</f>
        <v>1.25919331841573</v>
      </c>
      <c r="AP453" s="0" t="n">
        <f aca="false">IFERROR(IF(AY453&lt;($AM$10-$AL$10)/($AN$10-$AL$10),$AL$10+SQRT(AY453*($AN$10-$AL$10)*($AM$10-$AL$10)),$AN$10-SQRT((1-AY453)*($AN$10-$AL$10)*($AN$10-$AM$10))),$AM$10)</f>
        <v>0.979653740101948</v>
      </c>
      <c r="AQ453" s="0" t="n">
        <f aca="false">IFERROR(IF(AZ453&lt;($AM$11-$AL$11)/($AN$11-$AL$11),$AL$11+SQRT(AZ453*($AN$11-$AL$11)*($AM$11-$AL$11)),$AN$11-SQRT((1-AZ453)*($AN$11-$AL$11)*($AN$11-$AM$11))),$AM$11)</f>
        <v>0.477188467697928</v>
      </c>
      <c r="AR453" s="0" t="n">
        <f aca="false">SUMPRODUCT((B24:B31&lt;=$B$6)*(C24:C31*AM453+D24:D31*AO453*$B$8*AQ453)/(1+AL453/100)^B24:B31)+C32*AM453*AP453/(1+AL453/100)^$B$6</f>
        <v>7393874.35463469</v>
      </c>
      <c r="AS453" s="0" t="n">
        <f aca="false">SUMPRODUCT((K24:K26&lt;=$B$6)*(L24:L26*AN453+M24:M26*AO453*$B$8*AQ453)/(1+AL453/100)^K24:K26)+L27*AN453*AP453/(1+AL453/100)^$B$6</f>
        <v>7229298.01220939</v>
      </c>
      <c r="AT453" s="0" t="n">
        <f aca="false">AS453-AR453</f>
        <v>-164576.3424253</v>
      </c>
      <c r="AU453" s="0" t="n">
        <f aca="true">RAND()</f>
        <v>0.878575552258296</v>
      </c>
      <c r="AV453" s="0" t="n">
        <f aca="true">RAND()</f>
        <v>0.290332168568246</v>
      </c>
      <c r="AW453" s="0" t="n">
        <f aca="true">RAND()</f>
        <v>0.064549211827572</v>
      </c>
      <c r="AX453" s="0" t="n">
        <f aca="true">RAND()</f>
        <v>0.634136973680068</v>
      </c>
      <c r="AY453" s="0" t="n">
        <f aca="true">RAND()</f>
        <v>0.920270841575148</v>
      </c>
      <c r="AZ453" s="0" t="n">
        <f aca="true">RAND()</f>
        <v>0.128145930959754</v>
      </c>
    </row>
    <row r="454" customFormat="false" ht="15" hidden="false" customHeight="false" outlineLevel="0" collapsed="false">
      <c r="AK454" s="0" t="n">
        <v>441</v>
      </c>
      <c r="AL454" s="0" t="n">
        <f aca="false">IFERROR(IF(AU454&lt;($AM$6-$AL$6)/($AN$6-$AL$6),$AL$6+SQRT(AU454*($AN$6-$AL$6)*($AM$6-$AL$6)),$AN$6-SQRT((1-AU454)*($AN$6-$AL$6)*($AN$6-$AM$6))),$AM$6)</f>
        <v>3.60149737723301</v>
      </c>
      <c r="AM454" s="0" t="n">
        <f aca="false">IFERROR(IF(AV454&lt;($AM$7-$AL$7)/($AN$7-$AL$7),$AL$7+SQRT(AV454*($AN$7-$AL$7)*($AM$7-$AL$7)),$AN$7-SQRT((1-AV454)*($AN$7-$AL$7)*($AN$7-$AM$7))),$AM$7)</f>
        <v>1.07081139162733</v>
      </c>
      <c r="AN454" s="0" t="n">
        <f aca="false">IFERROR(IF(AW454&lt;($AM$8-$AL$8)/($AN$8-$AL$8),$AL$8+SQRT(AW454*($AN$8-$AL$8)*($AM$8-$AL$8)),$AN$8-SQRT((1-AW454)*($AN$8-$AL$8)*($AN$8-$AM$8))),$AM$8)</f>
        <v>1.05788538902739</v>
      </c>
      <c r="AO454" s="0" t="n">
        <f aca="false">IFERROR(IF(AX454&lt;($AM$9-$AL$9)/($AN$9-$AL$9),$AL$9+SQRT(AX454*($AN$9-$AL$9)*($AM$9-$AL$9)),$AN$9-SQRT((1-AX454)*($AN$9-$AL$9)*($AN$9-$AM$9))),$AM$9)</f>
        <v>1.03125842789356</v>
      </c>
      <c r="AP454" s="0" t="n">
        <f aca="false">IFERROR(IF(AY454&lt;($AM$10-$AL$10)/($AN$10-$AL$10),$AL$10+SQRT(AY454*($AN$10-$AL$10)*($AM$10-$AL$10)),$AN$10-SQRT((1-AY454)*($AN$10-$AL$10)*($AN$10-$AM$10))),$AM$10)</f>
        <v>0.765456468838864</v>
      </c>
      <c r="AQ454" s="0" t="n">
        <f aca="false">IFERROR(IF(AZ454&lt;($AM$11-$AL$11)/($AN$11-$AL$11),$AL$11+SQRT(AZ454*($AN$11-$AL$11)*($AM$11-$AL$11)),$AN$11-SQRT((1-AZ454)*($AN$11-$AL$11)*($AN$11-$AM$11))),$AM$11)</f>
        <v>0.326368849730644</v>
      </c>
      <c r="AR454" s="0" t="n">
        <f aca="false">SUMPRODUCT((B24:B31&lt;=$B$6)*(C24:C31*AM454+D24:D31*AO454*$B$8*AQ454)/(1+AL454/100)^B24:B31)+C32*AM454*AP454/(1+AL454/100)^$B$6</f>
        <v>8925558.39391307</v>
      </c>
      <c r="AS454" s="0" t="n">
        <f aca="false">SUMPRODUCT((K24:K26&lt;=$B$6)*(L24:L26*AN454+M24:M26*AO454*$B$8*AQ454)/(1+AL454/100)^K24:K26)+L27*AN454*AP454/(1+AL454/100)^$B$6</f>
        <v>8682263.39250682</v>
      </c>
      <c r="AT454" s="0" t="n">
        <f aca="false">AS454-AR454</f>
        <v>-243295.001406254</v>
      </c>
      <c r="AU454" s="0" t="n">
        <f aca="true">RAND()</f>
        <v>0.422508996152294</v>
      </c>
      <c r="AV454" s="0" t="n">
        <f aca="true">RAND()</f>
        <v>0.714590601150816</v>
      </c>
      <c r="AW454" s="0" t="n">
        <f aca="true">RAND()</f>
        <v>0.671928677785281</v>
      </c>
      <c r="AX454" s="0" t="n">
        <f aca="true">RAND()</f>
        <v>0.374359844315168</v>
      </c>
      <c r="AY454" s="0" t="n">
        <f aca="true">RAND()</f>
        <v>0.281868547393594</v>
      </c>
      <c r="AZ454" s="0" t="n">
        <f aca="true">RAND()</f>
        <v>0.00283802545353993</v>
      </c>
    </row>
    <row r="455" customFormat="false" ht="15" hidden="false" customHeight="false" outlineLevel="0" collapsed="false">
      <c r="AK455" s="0" t="n">
        <v>442</v>
      </c>
      <c r="AL455" s="0" t="n">
        <f aca="false">IFERROR(IF(AU455&lt;($AM$6-$AL$6)/($AN$6-$AL$6),$AL$6+SQRT(AU455*($AN$6-$AL$6)*($AM$6-$AL$6)),$AN$6-SQRT((1-AU455)*($AN$6-$AL$6)*($AN$6-$AM$6))),$AM$6)</f>
        <v>5.54632396700392</v>
      </c>
      <c r="AM455" s="0" t="n">
        <f aca="false">IFERROR(IF(AV455&lt;($AM$7-$AL$7)/($AN$7-$AL$7),$AL$7+SQRT(AV455*($AN$7-$AL$7)*($AM$7-$AL$7)),$AN$7-SQRT((1-AV455)*($AN$7-$AL$7)*($AN$7-$AM$7))),$AM$7)</f>
        <v>0.924117079626254</v>
      </c>
      <c r="AN455" s="0" t="n">
        <f aca="false">IFERROR(IF(AW455&lt;($AM$8-$AL$8)/($AN$8-$AL$8),$AL$8+SQRT(AW455*($AN$8-$AL$8)*($AM$8-$AL$8)),$AN$8-SQRT((1-AW455)*($AN$8-$AL$8)*($AN$8-$AM$8))),$AM$8)</f>
        <v>0.836202427131336</v>
      </c>
      <c r="AO455" s="0" t="n">
        <f aca="false">IFERROR(IF(AX455&lt;($AM$9-$AL$9)/($AN$9-$AL$9),$AL$9+SQRT(AX455*($AN$9-$AL$9)*($AM$9-$AL$9)),$AN$9-SQRT((1-AX455)*($AN$9-$AL$9)*($AN$9-$AM$9))),$AM$9)</f>
        <v>1.20766569179875</v>
      </c>
      <c r="AP455" s="0" t="n">
        <f aca="false">IFERROR(IF(AY455&lt;($AM$10-$AL$10)/($AN$10-$AL$10),$AL$10+SQRT(AY455*($AN$10-$AL$10)*($AM$10-$AL$10)),$AN$10-SQRT((1-AY455)*($AN$10-$AL$10)*($AN$10-$AM$10))),$AM$10)</f>
        <v>0.862620764874355</v>
      </c>
      <c r="AQ455" s="0" t="n">
        <f aca="false">IFERROR(IF(AZ455&lt;($AM$11-$AL$11)/($AN$11-$AL$11),$AL$11+SQRT(AZ455*($AN$11-$AL$11)*($AM$11-$AL$11)),$AN$11-SQRT((1-AZ455)*($AN$11-$AL$11)*($AN$11-$AM$11))),$AM$11)</f>
        <v>0.483932154620737</v>
      </c>
      <c r="AR455" s="0" t="n">
        <f aca="false">SUMPRODUCT((B24:B31&lt;=$B$6)*(C24:C31*AM455+D24:D31*AO455*$B$8*AQ455)/(1+AL455/100)^B24:B31)+C32*AM455*AP455/(1+AL455/100)^$B$6</f>
        <v>7081650.2367729</v>
      </c>
      <c r="AS455" s="0" t="n">
        <f aca="false">SUMPRODUCT((K24:K26&lt;=$B$6)*(L24:L26*AN455+M24:M26*AO455*$B$8*AQ455)/(1+AL455/100)^K24:K26)+L27*AN455*AP455/(1+AL455/100)^$B$6</f>
        <v>6946003.72176467</v>
      </c>
      <c r="AT455" s="0" t="n">
        <f aca="false">AS455-AR455</f>
        <v>-135646.515008224</v>
      </c>
      <c r="AU455" s="0" t="n">
        <f aca="true">RAND()</f>
        <v>0.894341299554639</v>
      </c>
      <c r="AV455" s="0" t="n">
        <f aca="true">RAND()</f>
        <v>0.17116721616611</v>
      </c>
      <c r="AW455" s="0" t="n">
        <f aca="true">RAND()</f>
        <v>0.0145623970022185</v>
      </c>
      <c r="AX455" s="0" t="n">
        <f aca="true">RAND()</f>
        <v>0.581470896031503</v>
      </c>
      <c r="AY455" s="0" t="n">
        <f aca="true">RAND()</f>
        <v>0.52597527647225</v>
      </c>
      <c r="AZ455" s="0" t="n">
        <f aca="true">RAND()</f>
        <v>0.138085867360926</v>
      </c>
    </row>
    <row r="456" customFormat="false" ht="15" hidden="false" customHeight="false" outlineLevel="0" collapsed="false">
      <c r="AK456" s="0" t="n">
        <v>443</v>
      </c>
      <c r="AL456" s="0" t="n">
        <f aca="false">IFERROR(IF(AU456&lt;($AM$6-$AL$6)/($AN$6-$AL$6),$AL$6+SQRT(AU456*($AN$6-$AL$6)*($AM$6-$AL$6)),$AN$6-SQRT((1-AU456)*($AN$6-$AL$6)*($AN$6-$AM$6))),$AM$6)</f>
        <v>3.95827489765584</v>
      </c>
      <c r="AM456" s="0" t="n">
        <f aca="false">IFERROR(IF(AV456&lt;($AM$7-$AL$7)/($AN$7-$AL$7),$AL$7+SQRT(AV456*($AN$7-$AL$7)*($AM$7-$AL$7)),$AN$7-SQRT((1-AV456)*($AN$7-$AL$7)*($AN$7-$AM$7))),$AM$7)</f>
        <v>0.982755365065397</v>
      </c>
      <c r="AN456" s="0" t="n">
        <f aca="false">IFERROR(IF(AW456&lt;($AM$8-$AL$8)/($AN$8-$AL$8),$AL$8+SQRT(AW456*($AN$8-$AL$8)*($AM$8-$AL$8)),$AN$8-SQRT((1-AW456)*($AN$8-$AL$8)*($AN$8-$AM$8))),$AM$8)</f>
        <v>0.88175913750185</v>
      </c>
      <c r="AO456" s="0" t="n">
        <f aca="false">IFERROR(IF(AX456&lt;($AM$9-$AL$9)/($AN$9-$AL$9),$AL$9+SQRT(AX456*($AN$9-$AL$9)*($AM$9-$AL$9)),$AN$9-SQRT((1-AX456)*($AN$9-$AL$9)*($AN$9-$AM$9))),$AM$9)</f>
        <v>0.822209718126291</v>
      </c>
      <c r="AP456" s="0" t="n">
        <f aca="false">IFERROR(IF(AY456&lt;($AM$10-$AL$10)/($AN$10-$AL$10),$AL$10+SQRT(AY456*($AN$10-$AL$10)*($AM$10-$AL$10)),$AN$10-SQRT((1-AY456)*($AN$10-$AL$10)*($AN$10-$AM$10))),$AM$10)</f>
        <v>0.955170568439731</v>
      </c>
      <c r="AQ456" s="0" t="n">
        <f aca="false">IFERROR(IF(AZ456&lt;($AM$11-$AL$11)/($AN$11-$AL$11),$AL$11+SQRT(AZ456*($AN$11-$AL$11)*($AM$11-$AL$11)),$AN$11-SQRT((1-AZ456)*($AN$11-$AL$11)*($AN$11-$AM$11))),$AM$11)</f>
        <v>0.682587081637029</v>
      </c>
      <c r="AR456" s="0" t="n">
        <f aca="false">SUMPRODUCT((B24:B31&lt;=$B$6)*(C24:C31*AM456+D24:D31*AO456*$B$8*AQ456)/(1+AL456/100)^B24:B31)+C32*AM456*AP456/(1+AL456/100)^$B$6</f>
        <v>8090729.19886355</v>
      </c>
      <c r="AS456" s="0" t="n">
        <f aca="false">SUMPRODUCT((K24:K26&lt;=$B$6)*(L24:L26*AN456+M24:M26*AO456*$B$8*AQ456)/(1+AL456/100)^K24:K26)+L27*AN456*AP456/(1+AL456/100)^$B$6</f>
        <v>7177609.97731171</v>
      </c>
      <c r="AT456" s="0" t="n">
        <f aca="false">AS456-AR456</f>
        <v>-913119.221551844</v>
      </c>
      <c r="AU456" s="0" t="n">
        <f aca="true">RAND()</f>
        <v>0.537395420088471</v>
      </c>
      <c r="AV456" s="0" t="n">
        <f aca="true">RAND()</f>
        <v>0.371105816224293</v>
      </c>
      <c r="AW456" s="0" t="n">
        <f aca="true">RAND()</f>
        <v>0.074272850722737</v>
      </c>
      <c r="AX456" s="0" t="n">
        <f aca="true">RAND()</f>
        <v>0.138425469940032</v>
      </c>
      <c r="AY456" s="0" t="n">
        <f aca="true">RAND()</f>
        <v>0.828720985494992</v>
      </c>
      <c r="AZ456" s="0" t="n">
        <f aca="true">RAND()</f>
        <v>0.588771588801231</v>
      </c>
    </row>
    <row r="457" customFormat="false" ht="15" hidden="false" customHeight="false" outlineLevel="0" collapsed="false">
      <c r="AK457" s="0" t="n">
        <v>444</v>
      </c>
      <c r="AL457" s="0" t="n">
        <f aca="false">IFERROR(IF(AU457&lt;($AM$6-$AL$6)/($AN$6-$AL$6),$AL$6+SQRT(AU457*($AN$6-$AL$6)*($AM$6-$AL$6)),$AN$6-SQRT((1-AU457)*($AN$6-$AL$6)*($AN$6-$AM$6))),$AM$6)</f>
        <v>3.62472094692797</v>
      </c>
      <c r="AM457" s="0" t="n">
        <f aca="false">IFERROR(IF(AV457&lt;($AM$7-$AL$7)/($AN$7-$AL$7),$AL$7+SQRT(AV457*($AN$7-$AL$7)*($AM$7-$AL$7)),$AN$7-SQRT((1-AV457)*($AN$7-$AL$7)*($AN$7-$AM$7))),$AM$7)</f>
        <v>0.834638917826844</v>
      </c>
      <c r="AN457" s="0" t="n">
        <f aca="false">IFERROR(IF(AW457&lt;($AM$8-$AL$8)/($AN$8-$AL$8),$AL$8+SQRT(AW457*($AN$8-$AL$8)*($AM$8-$AL$8)),$AN$8-SQRT((1-AW457)*($AN$8-$AL$8)*($AN$8-$AM$8))),$AM$8)</f>
        <v>0.995088322565066</v>
      </c>
      <c r="AO457" s="0" t="n">
        <f aca="false">IFERROR(IF(AX457&lt;($AM$9-$AL$9)/($AN$9-$AL$9),$AL$9+SQRT(AX457*($AN$9-$AL$9)*($AM$9-$AL$9)),$AN$9-SQRT((1-AX457)*($AN$9-$AL$9)*($AN$9-$AM$9))),$AM$9)</f>
        <v>0.736402023963322</v>
      </c>
      <c r="AP457" s="0" t="n">
        <f aca="false">IFERROR(IF(AY457&lt;($AM$10-$AL$10)/($AN$10-$AL$10),$AL$10+SQRT(AY457*($AN$10-$AL$10)*($AM$10-$AL$10)),$AN$10-SQRT((1-AY457)*($AN$10-$AL$10)*($AN$10-$AM$10))),$AM$10)</f>
        <v>0.939292518587526</v>
      </c>
      <c r="AQ457" s="0" t="n">
        <f aca="false">IFERROR(IF(AZ457&lt;($AM$11-$AL$11)/($AN$11-$AL$11),$AL$11+SQRT(AZ457*($AN$11-$AL$11)*($AM$11-$AL$11)),$AN$11-SQRT((1-AZ457)*($AN$11-$AL$11)*($AN$11-$AM$11))),$AM$11)</f>
        <v>0.562352705250168</v>
      </c>
      <c r="AR457" s="0" t="n">
        <f aca="false">SUMPRODUCT((B24:B31&lt;=$B$6)*(C24:C31*AM457+D24:D31*AO457*$B$8*AQ457)/(1+AL457/100)^B24:B31)+C32*AM457*AP457/(1+AL457/100)^$B$6</f>
        <v>6977294.90703176</v>
      </c>
      <c r="AS457" s="0" t="n">
        <f aca="false">SUMPRODUCT((K24:K26&lt;=$B$6)*(L24:L26*AN457+M24:M26*AO457*$B$8*AQ457)/(1+AL457/100)^K24:K26)+L27*AN457*AP457/(1+AL457/100)^$B$6</f>
        <v>8053663.83180006</v>
      </c>
      <c r="AT457" s="0" t="n">
        <f aca="false">AS457-AR457</f>
        <v>1076368.9247683</v>
      </c>
      <c r="AU457" s="0" t="n">
        <f aca="true">RAND()</f>
        <v>0.430374565694658</v>
      </c>
      <c r="AV457" s="0" t="n">
        <f aca="true">RAND()</f>
        <v>0.013331718091276</v>
      </c>
      <c r="AW457" s="0" t="n">
        <f aca="true">RAND()</f>
        <v>0.422882817791681</v>
      </c>
      <c r="AX457" s="0" t="n">
        <f aca="true">RAND()</f>
        <v>0.0745145559119401</v>
      </c>
      <c r="AY457" s="0" t="n">
        <f aca="true">RAND()</f>
        <v>0.771911667547887</v>
      </c>
      <c r="AZ457" s="0" t="n">
        <f aca="true">RAND()</f>
        <v>0.280934456947272</v>
      </c>
    </row>
    <row r="458" customFormat="false" ht="15" hidden="false" customHeight="false" outlineLevel="0" collapsed="false">
      <c r="AK458" s="0" t="n">
        <v>445</v>
      </c>
      <c r="AL458" s="0" t="n">
        <f aca="false">IFERROR(IF(AU458&lt;($AM$6-$AL$6)/($AN$6-$AL$6),$AL$6+SQRT(AU458*($AN$6-$AL$6)*($AM$6-$AL$6)),$AN$6-SQRT((1-AU458)*($AN$6-$AL$6)*($AN$6-$AM$6))),$AM$6)</f>
        <v>3.44854776109673</v>
      </c>
      <c r="AM458" s="0" t="n">
        <f aca="false">IFERROR(IF(AV458&lt;($AM$7-$AL$7)/($AN$7-$AL$7),$AL$7+SQRT(AV458*($AN$7-$AL$7)*($AM$7-$AL$7)),$AN$7-SQRT((1-AV458)*($AN$7-$AL$7)*($AN$7-$AM$7))),$AM$7)</f>
        <v>0.907354815681812</v>
      </c>
      <c r="AN458" s="0" t="n">
        <f aca="false">IFERROR(IF(AW458&lt;($AM$8-$AL$8)/($AN$8-$AL$8),$AL$8+SQRT(AW458*($AN$8-$AL$8)*($AM$8-$AL$8)),$AN$8-SQRT((1-AW458)*($AN$8-$AL$8)*($AN$8-$AM$8))),$AM$8)</f>
        <v>0.939254068922143</v>
      </c>
      <c r="AO458" s="0" t="n">
        <f aca="false">IFERROR(IF(AX458&lt;($AM$9-$AL$9)/($AN$9-$AL$9),$AL$9+SQRT(AX458*($AN$9-$AL$9)*($AM$9-$AL$9)),$AN$9-SQRT((1-AX458)*($AN$9-$AL$9)*($AN$9-$AM$9))),$AM$9)</f>
        <v>1.32417467014829</v>
      </c>
      <c r="AP458" s="0" t="n">
        <f aca="false">IFERROR(IF(AY458&lt;($AM$10-$AL$10)/($AN$10-$AL$10),$AL$10+SQRT(AY458*($AN$10-$AL$10)*($AM$10-$AL$10)),$AN$10-SQRT((1-AY458)*($AN$10-$AL$10)*($AN$10-$AM$10))),$AM$10)</f>
        <v>0.966868697528462</v>
      </c>
      <c r="AQ458" s="0" t="n">
        <f aca="false">IFERROR(IF(AZ458&lt;($AM$11-$AL$11)/($AN$11-$AL$11),$AL$11+SQRT(AZ458*($AN$11-$AL$11)*($AM$11-$AL$11)),$AN$11-SQRT((1-AZ458)*($AN$11-$AL$11)*($AN$11-$AM$11))),$AM$11)</f>
        <v>0.745650568826984</v>
      </c>
      <c r="AR458" s="0" t="n">
        <f aca="false">SUMPRODUCT((B24:B31&lt;=$B$6)*(C24:C31*AM458+D24:D31*AO458*$B$8*AQ458)/(1+AL458/100)^B24:B31)+C32*AM458*AP458/(1+AL458/100)^$B$6</f>
        <v>7813384.83099213</v>
      </c>
      <c r="AS458" s="0" t="n">
        <f aca="false">SUMPRODUCT((K24:K26&lt;=$B$6)*(L24:L26*AN458+M24:M26*AO458*$B$8*AQ458)/(1+AL458/100)^K24:K26)+L27*AN458*AP458/(1+AL458/100)^$B$6</f>
        <v>7625305.70817492</v>
      </c>
      <c r="AT458" s="0" t="n">
        <f aca="false">AS458-AR458</f>
        <v>-188079.122817211</v>
      </c>
      <c r="AU458" s="0" t="n">
        <f aca="true">RAND()</f>
        <v>0.369359349739448</v>
      </c>
      <c r="AV458" s="0" t="n">
        <f aca="true">RAND()</f>
        <v>0.128056182778621</v>
      </c>
      <c r="AW458" s="0" t="n">
        <f aca="true">RAND()</f>
        <v>0.215463285681921</v>
      </c>
      <c r="AX458" s="0" t="n">
        <f aca="true">RAND()</f>
        <v>0.695506749020554</v>
      </c>
      <c r="AY458" s="0" t="n">
        <f aca="true">RAND()</f>
        <v>0.87186552292769</v>
      </c>
      <c r="AZ458" s="0" t="n">
        <f aca="true">RAND()</f>
        <v>0.735944354538625</v>
      </c>
    </row>
    <row r="459" customFormat="false" ht="15" hidden="false" customHeight="false" outlineLevel="0" collapsed="false">
      <c r="AK459" s="0" t="n">
        <v>446</v>
      </c>
      <c r="AL459" s="0" t="n">
        <f aca="false">IFERROR(IF(AU459&lt;($AM$6-$AL$6)/($AN$6-$AL$6),$AL$6+SQRT(AU459*($AN$6-$AL$6)*($AM$6-$AL$6)),$AN$6-SQRT((1-AU459)*($AN$6-$AL$6)*($AN$6-$AM$6))),$AM$6)</f>
        <v>6.10494877429144</v>
      </c>
      <c r="AM459" s="0" t="n">
        <f aca="false">IFERROR(IF(AV459&lt;($AM$7-$AL$7)/($AN$7-$AL$7),$AL$7+SQRT(AV459*($AN$7-$AL$7)*($AM$7-$AL$7)),$AN$7-SQRT((1-AV459)*($AN$7-$AL$7)*($AN$7-$AM$7))),$AM$7)</f>
        <v>1.00386266666284</v>
      </c>
      <c r="AN459" s="0" t="n">
        <f aca="false">IFERROR(IF(AW459&lt;($AM$8-$AL$8)/($AN$8-$AL$8),$AL$8+SQRT(AW459*($AN$8-$AL$8)*($AM$8-$AL$8)),$AN$8-SQRT((1-AW459)*($AN$8-$AL$8)*($AN$8-$AM$8))),$AM$8)</f>
        <v>0.896439712442287</v>
      </c>
      <c r="AO459" s="0" t="n">
        <f aca="false">IFERROR(IF(AX459&lt;($AM$9-$AL$9)/($AN$9-$AL$9),$AL$9+SQRT(AX459*($AN$9-$AL$9)*($AM$9-$AL$9)),$AN$9-SQRT((1-AX459)*($AN$9-$AL$9)*($AN$9-$AM$9))),$AM$9)</f>
        <v>0.828142373598383</v>
      </c>
      <c r="AP459" s="0" t="n">
        <f aca="false">IFERROR(IF(AY459&lt;($AM$10-$AL$10)/($AN$10-$AL$10),$AL$10+SQRT(AY459*($AN$10-$AL$10)*($AM$10-$AL$10)),$AN$10-SQRT((1-AY459)*($AN$10-$AL$10)*($AN$10-$AM$10))),$AM$10)</f>
        <v>0.915488256850698</v>
      </c>
      <c r="AQ459" s="0" t="n">
        <f aca="false">IFERROR(IF(AZ459&lt;($AM$11-$AL$11)/($AN$11-$AL$11),$AL$11+SQRT(AZ459*($AN$11-$AL$11)*($AM$11-$AL$11)),$AN$11-SQRT((1-AZ459)*($AN$11-$AL$11)*($AN$11-$AM$11))),$AM$11)</f>
        <v>0.807659604422992</v>
      </c>
      <c r="AR459" s="0" t="n">
        <f aca="false">SUMPRODUCT((B24:B31&lt;=$B$6)*(C24:C31*AM459+D24:D31*AO459*$B$8*AQ459)/(1+AL459/100)^B24:B31)+C32*AM459*AP459/(1+AL459/100)^$B$6</f>
        <v>7524484.90101848</v>
      </c>
      <c r="AS459" s="0" t="n">
        <f aca="false">SUMPRODUCT((K24:K26&lt;=$B$6)*(L24:L26*AN459+M24:M26*AO459*$B$8*AQ459)/(1+AL459/100)^K24:K26)+L27*AN459*AP459/(1+AL459/100)^$B$6</f>
        <v>7453064.13509688</v>
      </c>
      <c r="AT459" s="0" t="n">
        <f aca="false">AS459-AR459</f>
        <v>-71420.7659216002</v>
      </c>
      <c r="AU459" s="0" t="n">
        <f aca="true">RAND()</f>
        <v>0.95994416516788</v>
      </c>
      <c r="AV459" s="0" t="n">
        <f aca="true">RAND()</f>
        <v>0.461479227890399</v>
      </c>
      <c r="AW459" s="0" t="n">
        <f aca="true">RAND()</f>
        <v>0.103340201510566</v>
      </c>
      <c r="AX459" s="0" t="n">
        <f aca="true">RAND()</f>
        <v>0.143569889801041</v>
      </c>
      <c r="AY459" s="0" t="n">
        <f aca="true">RAND()</f>
        <v>0.690521966323327</v>
      </c>
      <c r="AZ459" s="0" t="n">
        <f aca="true">RAND()</f>
        <v>0.849000702976653</v>
      </c>
    </row>
    <row r="460" customFormat="false" ht="15" hidden="false" customHeight="false" outlineLevel="0" collapsed="false">
      <c r="AK460" s="0" t="n">
        <v>447</v>
      </c>
      <c r="AL460" s="0" t="n">
        <f aca="false">IFERROR(IF(AU460&lt;($AM$6-$AL$6)/($AN$6-$AL$6),$AL$6+SQRT(AU460*($AN$6-$AL$6)*($AM$6-$AL$6)),$AN$6-SQRT((1-AU460)*($AN$6-$AL$6)*($AN$6-$AM$6))),$AM$6)</f>
        <v>3.90902769355096</v>
      </c>
      <c r="AM460" s="0" t="n">
        <f aca="false">IFERROR(IF(AV460&lt;($AM$7-$AL$7)/($AN$7-$AL$7),$AL$7+SQRT(AV460*($AN$7-$AL$7)*($AM$7-$AL$7)),$AN$7-SQRT((1-AV460)*($AN$7-$AL$7)*($AN$7-$AM$7))),$AM$7)</f>
        <v>1.07285015662006</v>
      </c>
      <c r="AN460" s="0" t="n">
        <f aca="false">IFERROR(IF(AW460&lt;($AM$8-$AL$8)/($AN$8-$AL$8),$AL$8+SQRT(AW460*($AN$8-$AL$8)*($AM$8-$AL$8)),$AN$8-SQRT((1-AW460)*($AN$8-$AL$8)*($AN$8-$AM$8))),$AM$8)</f>
        <v>1.14282562909559</v>
      </c>
      <c r="AO460" s="0" t="n">
        <f aca="false">IFERROR(IF(AX460&lt;($AM$9-$AL$9)/($AN$9-$AL$9),$AL$9+SQRT(AX460*($AN$9-$AL$9)*($AM$9-$AL$9)),$AN$9-SQRT((1-AX460)*($AN$9-$AL$9)*($AN$9-$AM$9))),$AM$9)</f>
        <v>0.523966882576205</v>
      </c>
      <c r="AP460" s="0" t="n">
        <f aca="false">IFERROR(IF(AY460&lt;($AM$10-$AL$10)/($AN$10-$AL$10),$AL$10+SQRT(AY460*($AN$10-$AL$10)*($AM$10-$AL$10)),$AN$10-SQRT((1-AY460)*($AN$10-$AL$10)*($AN$10-$AM$10))),$AM$10)</f>
        <v>0.827498524966204</v>
      </c>
      <c r="AQ460" s="0" t="n">
        <f aca="false">IFERROR(IF(AZ460&lt;($AM$11-$AL$11)/($AN$11-$AL$11),$AL$11+SQRT(AZ460*($AN$11-$AL$11)*($AM$11-$AL$11)),$AN$11-SQRT((1-AZ460)*($AN$11-$AL$11)*($AN$11-$AM$11))),$AM$11)</f>
        <v>0.530008091074676</v>
      </c>
      <c r="AR460" s="0" t="n">
        <f aca="false">SUMPRODUCT((B24:B31&lt;=$B$6)*(C24:C31*AM460+D24:D31*AO460*$B$8*AQ460)/(1+AL460/100)^B24:B31)+C32*AM460*AP460/(1+AL460/100)^$B$6</f>
        <v>8775664.73875251</v>
      </c>
      <c r="AS460" s="0" t="n">
        <f aca="false">SUMPRODUCT((K24:K26&lt;=$B$6)*(L24:L26*AN460+M24:M26*AO460*$B$8*AQ460)/(1+AL460/100)^K24:K26)+L27*AN460*AP460/(1+AL460/100)^$B$6</f>
        <v>9351381.94882328</v>
      </c>
      <c r="AT460" s="0" t="n">
        <f aca="false">AS460-AR460</f>
        <v>575717.21007078</v>
      </c>
      <c r="AU460" s="0" t="n">
        <f aca="true">RAND()</f>
        <v>0.522294510038254</v>
      </c>
      <c r="AV460" s="0" t="n">
        <f aca="true">RAND()</f>
        <v>0.721048293248542</v>
      </c>
      <c r="AW460" s="0" t="n">
        <f aca="true">RAND()</f>
        <v>0.897899148633284</v>
      </c>
      <c r="AX460" s="0" t="n">
        <f aca="true">RAND()</f>
        <v>0.00076588194722877</v>
      </c>
      <c r="AY460" s="0" t="n">
        <f aca="true">RAND()</f>
        <v>0.429021135420157</v>
      </c>
      <c r="AZ460" s="0" t="n">
        <f aca="true">RAND()</f>
        <v>0.215933559019659</v>
      </c>
    </row>
    <row r="461" customFormat="false" ht="15" hidden="false" customHeight="false" outlineLevel="0" collapsed="false">
      <c r="AK461" s="0" t="n">
        <v>448</v>
      </c>
      <c r="AL461" s="0" t="n">
        <f aca="false">IFERROR(IF(AU461&lt;($AM$6-$AL$6)/($AN$6-$AL$6),$AL$6+SQRT(AU461*($AN$6-$AL$6)*($AM$6-$AL$6)),$AN$6-SQRT((1-AU461)*($AN$6-$AL$6)*($AN$6-$AM$6))),$AM$6)</f>
        <v>3.00193016405291</v>
      </c>
      <c r="AM461" s="0" t="n">
        <f aca="false">IFERROR(IF(AV461&lt;($AM$7-$AL$7)/($AN$7-$AL$7),$AL$7+SQRT(AV461*($AN$7-$AL$7)*($AM$7-$AL$7)),$AN$7-SQRT((1-AV461)*($AN$7-$AL$7)*($AN$7-$AM$7))),$AM$7)</f>
        <v>1.1269578160314</v>
      </c>
      <c r="AN461" s="0" t="n">
        <f aca="false">IFERROR(IF(AW461&lt;($AM$8-$AL$8)/($AN$8-$AL$8),$AL$8+SQRT(AW461*($AN$8-$AL$8)*($AM$8-$AL$8)),$AN$8-SQRT((1-AW461)*($AN$8-$AL$8)*($AN$8-$AM$8))),$AM$8)</f>
        <v>0.911938086788217</v>
      </c>
      <c r="AO461" s="0" t="n">
        <f aca="false">IFERROR(IF(AX461&lt;($AM$9-$AL$9)/($AN$9-$AL$9),$AL$9+SQRT(AX461*($AN$9-$AL$9)*($AM$9-$AL$9)),$AN$9-SQRT((1-AX461)*($AN$9-$AL$9)*($AN$9-$AM$9))),$AM$9)</f>
        <v>0.991030964505835</v>
      </c>
      <c r="AP461" s="0" t="n">
        <f aca="false">IFERROR(IF(AY461&lt;($AM$10-$AL$10)/($AN$10-$AL$10),$AL$10+SQRT(AY461*($AN$10-$AL$10)*($AM$10-$AL$10)),$AN$10-SQRT((1-AY461)*($AN$10-$AL$10)*($AN$10-$AM$10))),$AM$10)</f>
        <v>0.962270374839995</v>
      </c>
      <c r="AQ461" s="0" t="n">
        <f aca="false">IFERROR(IF(AZ461&lt;($AM$11-$AL$11)/($AN$11-$AL$11),$AL$11+SQRT(AZ461*($AN$11-$AL$11)*($AM$11-$AL$11)),$AN$11-SQRT((1-AZ461)*($AN$11-$AL$11)*($AN$11-$AM$11))),$AM$11)</f>
        <v>0.331899454975859</v>
      </c>
      <c r="AR461" s="0" t="n">
        <f aca="false">SUMPRODUCT((B24:B31&lt;=$B$6)*(C24:C31*AM461+D24:D31*AO461*$B$8*AQ461)/(1+AL461/100)^B24:B31)+C32*AM461*AP461/(1+AL461/100)^$B$6</f>
        <v>9681738.90192774</v>
      </c>
      <c r="AS461" s="0" t="n">
        <f aca="false">SUMPRODUCT((K24:K26&lt;=$B$6)*(L24:L26*AN461+M24:M26*AO461*$B$8*AQ461)/(1+AL461/100)^K24:K26)+L27*AN461*AP461/(1+AL461/100)^$B$6</f>
        <v>7283550.41351576</v>
      </c>
      <c r="AT461" s="0" t="n">
        <f aca="false">AS461-AR461</f>
        <v>-2398188.48841198</v>
      </c>
      <c r="AU461" s="0" t="n">
        <f aca="true">RAND()</f>
        <v>0.2007718793445</v>
      </c>
      <c r="AV461" s="0" t="n">
        <f aca="true">RAND()</f>
        <v>0.865427741904324</v>
      </c>
      <c r="AW461" s="0" t="n">
        <f aca="true">RAND()</f>
        <v>0.139223725264516</v>
      </c>
      <c r="AX461" s="0" t="n">
        <f aca="true">RAND()</f>
        <v>0.321481877471374</v>
      </c>
      <c r="AY461" s="0" t="n">
        <f aca="true">RAND()</f>
        <v>0.854775597818839</v>
      </c>
      <c r="AZ461" s="0" t="n">
        <f aca="true">RAND()</f>
        <v>0.00415336827655869</v>
      </c>
    </row>
    <row r="462" customFormat="false" ht="15" hidden="false" customHeight="false" outlineLevel="0" collapsed="false">
      <c r="AK462" s="0" t="n">
        <v>449</v>
      </c>
      <c r="AL462" s="0" t="n">
        <f aca="false">IFERROR(IF(AU462&lt;($AM$6-$AL$6)/($AN$6-$AL$6),$AL$6+SQRT(AU462*($AN$6-$AL$6)*($AM$6-$AL$6)),$AN$6-SQRT((1-AU462)*($AN$6-$AL$6)*($AN$6-$AM$6))),$AM$6)</f>
        <v>2.78718073872942</v>
      </c>
      <c r="AM462" s="0" t="n">
        <f aca="false">IFERROR(IF(AV462&lt;($AM$7-$AL$7)/($AN$7-$AL$7),$AL$7+SQRT(AV462*($AN$7-$AL$7)*($AM$7-$AL$7)),$AN$7-SQRT((1-AV462)*($AN$7-$AL$7)*($AN$7-$AM$7))),$AM$7)</f>
        <v>0.894827340982842</v>
      </c>
      <c r="AN462" s="0" t="n">
        <f aca="false">IFERROR(IF(AW462&lt;($AM$8-$AL$8)/($AN$8-$AL$8),$AL$8+SQRT(AW462*($AN$8-$AL$8)*($AM$8-$AL$8)),$AN$8-SQRT((1-AW462)*($AN$8-$AL$8)*($AN$8-$AM$8))),$AM$8)</f>
        <v>1.14486821829359</v>
      </c>
      <c r="AO462" s="0" t="n">
        <f aca="false">IFERROR(IF(AX462&lt;($AM$9-$AL$9)/($AN$9-$AL$9),$AL$9+SQRT(AX462*($AN$9-$AL$9)*($AM$9-$AL$9)),$AN$9-SQRT((1-AX462)*($AN$9-$AL$9)*($AN$9-$AM$9))),$AM$9)</f>
        <v>1.1237294966044</v>
      </c>
      <c r="AP462" s="0" t="n">
        <f aca="false">IFERROR(IF(AY462&lt;($AM$10-$AL$10)/($AN$10-$AL$10),$AL$10+SQRT(AY462*($AN$10-$AL$10)*($AM$10-$AL$10)),$AN$10-SQRT((1-AY462)*($AN$10-$AL$10)*($AN$10-$AM$10))),$AM$10)</f>
        <v>0.674260832240475</v>
      </c>
      <c r="AQ462" s="0" t="n">
        <f aca="false">IFERROR(IF(AZ462&lt;($AM$11-$AL$11)/($AN$11-$AL$11),$AL$11+SQRT(AZ462*($AN$11-$AL$11)*($AM$11-$AL$11)),$AN$11-SQRT((1-AZ462)*($AN$11-$AL$11)*($AN$11-$AM$11))),$AM$11)</f>
        <v>0.712303641132703</v>
      </c>
      <c r="AR462" s="0" t="n">
        <f aca="false">SUMPRODUCT((B24:B31&lt;=$B$6)*(C24:C31*AM462+D24:D31*AO462*$B$8*AQ462)/(1+AL462/100)^B24:B31)+C32*AM462*AP462/(1+AL462/100)^$B$6</f>
        <v>7991767.91642663</v>
      </c>
      <c r="AS462" s="0" t="n">
        <f aca="false">SUMPRODUCT((K24:K26&lt;=$B$6)*(L24:L26*AN462+M24:M26*AO462*$B$8*AQ462)/(1+AL462/100)^K24:K26)+L27*AN462*AP462/(1+AL462/100)^$B$6</f>
        <v>9457224.70204988</v>
      </c>
      <c r="AT462" s="0" t="n">
        <f aca="false">AS462-AR462</f>
        <v>1465456.78562326</v>
      </c>
      <c r="AU462" s="0" t="n">
        <f aca="true">RAND()</f>
        <v>0.123930703085319</v>
      </c>
      <c r="AV462" s="0" t="n">
        <f aca="true">RAND()</f>
        <v>0.0999136066430696</v>
      </c>
      <c r="AW462" s="0" t="n">
        <f aca="true">RAND()</f>
        <v>0.901753853113205</v>
      </c>
      <c r="AX462" s="0" t="n">
        <f aca="true">RAND()</f>
        <v>0.488100003252542</v>
      </c>
      <c r="AY462" s="0" t="n">
        <f aca="true">RAND()</f>
        <v>0.121467350612572</v>
      </c>
      <c r="AZ462" s="0" t="n">
        <f aca="true">RAND()</f>
        <v>0.662166551406121</v>
      </c>
    </row>
    <row r="463" customFormat="false" ht="15" hidden="false" customHeight="false" outlineLevel="0" collapsed="false">
      <c r="AK463" s="0" t="n">
        <v>450</v>
      </c>
      <c r="AL463" s="0" t="n">
        <f aca="false">IFERROR(IF(AU463&lt;($AM$6-$AL$6)/($AN$6-$AL$6),$AL$6+SQRT(AU463*($AN$6-$AL$6)*($AM$6-$AL$6)),$AN$6-SQRT((1-AU463)*($AN$6-$AL$6)*($AN$6-$AM$6))),$AM$6)</f>
        <v>3.0177777813724</v>
      </c>
      <c r="AM463" s="0" t="n">
        <f aca="false">IFERROR(IF(AV463&lt;($AM$7-$AL$7)/($AN$7-$AL$7),$AL$7+SQRT(AV463*($AN$7-$AL$7)*($AM$7-$AL$7)),$AN$7-SQRT((1-AV463)*($AN$7-$AL$7)*($AN$7-$AM$7))),$AM$7)</f>
        <v>1.0814066944664</v>
      </c>
      <c r="AN463" s="0" t="n">
        <f aca="false">IFERROR(IF(AW463&lt;($AM$8-$AL$8)/($AN$8-$AL$8),$AL$8+SQRT(AW463*($AN$8-$AL$8)*($AM$8-$AL$8)),$AN$8-SQRT((1-AW463)*($AN$8-$AL$8)*($AN$8-$AM$8))),$AM$8)</f>
        <v>0.967494419278717</v>
      </c>
      <c r="AO463" s="0" t="n">
        <f aca="false">IFERROR(IF(AX463&lt;($AM$9-$AL$9)/($AN$9-$AL$9),$AL$9+SQRT(AX463*($AN$9-$AL$9)*($AM$9-$AL$9)),$AN$9-SQRT((1-AX463)*($AN$9-$AL$9)*($AN$9-$AM$9))),$AM$9)</f>
        <v>1.63348403826766</v>
      </c>
      <c r="AP463" s="0" t="n">
        <f aca="false">IFERROR(IF(AY463&lt;($AM$10-$AL$10)/($AN$10-$AL$10),$AL$10+SQRT(AY463*($AN$10-$AL$10)*($AM$10-$AL$10)),$AN$10-SQRT((1-AY463)*($AN$10-$AL$10)*($AN$10-$AM$10))),$AM$10)</f>
        <v>0.621374277422816</v>
      </c>
      <c r="AQ463" s="0" t="n">
        <f aca="false">IFERROR(IF(AZ463&lt;($AM$11-$AL$11)/($AN$11-$AL$11),$AL$11+SQRT(AZ463*($AN$11-$AL$11)*($AM$11-$AL$11)),$AN$11-SQRT((1-AZ463)*($AN$11-$AL$11)*($AN$11-$AM$11))),$AM$11)</f>
        <v>0.575391006723426</v>
      </c>
      <c r="AR463" s="0" t="n">
        <f aca="false">SUMPRODUCT((B24:B31&lt;=$B$6)*(C24:C31*AM463+D24:D31*AO463*$B$8*AQ463)/(1+AL463/100)^B24:B31)+C32*AM463*AP463/(1+AL463/100)^$B$6</f>
        <v>9520357.3316223</v>
      </c>
      <c r="AS463" s="0" t="n">
        <f aca="false">SUMPRODUCT((K24:K26&lt;=$B$6)*(L24:L26*AN463+M24:M26*AO463*$B$8*AQ463)/(1+AL463/100)^K24:K26)+L27*AN463*AP463/(1+AL463/100)^$B$6</f>
        <v>8082655.96190203</v>
      </c>
      <c r="AT463" s="0" t="n">
        <f aca="false">AS463-AR463</f>
        <v>-1437701.36972027</v>
      </c>
      <c r="AU463" s="0" t="n">
        <f aca="true">RAND()</f>
        <v>0.207095310073433</v>
      </c>
      <c r="AV463" s="0" t="n">
        <f aca="true">RAND()</f>
        <v>0.747344865148925</v>
      </c>
      <c r="AW463" s="0" t="n">
        <f aca="true">RAND()</f>
        <v>0.311715338772386</v>
      </c>
      <c r="AX463" s="0" t="n">
        <f aca="true">RAND()</f>
        <v>0.910444033196945</v>
      </c>
      <c r="AY463" s="0" t="n">
        <f aca="true">RAND()</f>
        <v>0.0589268608796425</v>
      </c>
      <c r="AZ463" s="0" t="n">
        <f aca="true">RAND()</f>
        <v>0.309551863608743</v>
      </c>
    </row>
    <row r="464" customFormat="false" ht="15" hidden="false" customHeight="false" outlineLevel="0" collapsed="false">
      <c r="AK464" s="0" t="n">
        <v>451</v>
      </c>
      <c r="AL464" s="0" t="n">
        <f aca="false">IFERROR(IF(AU464&lt;($AM$6-$AL$6)/($AN$6-$AL$6),$AL$6+SQRT(AU464*($AN$6-$AL$6)*($AM$6-$AL$6)),$AN$6-SQRT((1-AU464)*($AN$6-$AL$6)*($AN$6-$AM$6))),$AM$6)</f>
        <v>4.32239373720208</v>
      </c>
      <c r="AM464" s="0" t="n">
        <f aca="false">IFERROR(IF(AV464&lt;($AM$7-$AL$7)/($AN$7-$AL$7),$AL$7+SQRT(AV464*($AN$7-$AL$7)*($AM$7-$AL$7)),$AN$7-SQRT((1-AV464)*($AN$7-$AL$7)*($AN$7-$AM$7))),$AM$7)</f>
        <v>0.979144219288138</v>
      </c>
      <c r="AN464" s="0" t="n">
        <f aca="false">IFERROR(IF(AW464&lt;($AM$8-$AL$8)/($AN$8-$AL$8),$AL$8+SQRT(AW464*($AN$8-$AL$8)*($AM$8-$AL$8)),$AN$8-SQRT((1-AW464)*($AN$8-$AL$8)*($AN$8-$AM$8))),$AM$8)</f>
        <v>1.0466756416814</v>
      </c>
      <c r="AO464" s="0" t="n">
        <f aca="false">IFERROR(IF(AX464&lt;($AM$9-$AL$9)/($AN$9-$AL$9),$AL$9+SQRT(AX464*($AN$9-$AL$9)*($AM$9-$AL$9)),$AN$9-SQRT((1-AX464)*($AN$9-$AL$9)*($AN$9-$AM$9))),$AM$9)</f>
        <v>0.79306339215619</v>
      </c>
      <c r="AP464" s="0" t="n">
        <f aca="false">IFERROR(IF(AY464&lt;($AM$10-$AL$10)/($AN$10-$AL$10),$AL$10+SQRT(AY464*($AN$10-$AL$10)*($AM$10-$AL$10)),$AN$10-SQRT((1-AY464)*($AN$10-$AL$10)*($AN$10-$AM$10))),$AM$10)</f>
        <v>0.833955464531562</v>
      </c>
      <c r="AQ464" s="0" t="n">
        <f aca="false">IFERROR(IF(AZ464&lt;($AM$11-$AL$11)/($AN$11-$AL$11),$AL$11+SQRT(AZ464*($AN$11-$AL$11)*($AM$11-$AL$11)),$AN$11-SQRT((1-AZ464)*($AN$11-$AL$11)*($AN$11-$AM$11))),$AM$11)</f>
        <v>0.855186804844564</v>
      </c>
      <c r="AR464" s="0" t="n">
        <f aca="false">SUMPRODUCT((B24:B31&lt;=$B$6)*(C24:C31*AM464+D24:D31*AO464*$B$8*AQ464)/(1+AL464/100)^B24:B31)+C32*AM464*AP464/(1+AL464/100)^$B$6</f>
        <v>7954289.1585634</v>
      </c>
      <c r="AS464" s="0" t="n">
        <f aca="false">SUMPRODUCT((K24:K26&lt;=$B$6)*(L24:L26*AN464+M24:M26*AO464*$B$8*AQ464)/(1+AL464/100)^K24:K26)+L27*AN464*AP464/(1+AL464/100)^$B$6</f>
        <v>8632353.84283898</v>
      </c>
      <c r="AT464" s="0" t="n">
        <f aca="false">AS464-AR464</f>
        <v>678064.684275586</v>
      </c>
      <c r="AU464" s="0" t="n">
        <f aca="true">RAND()</f>
        <v>0.641521235071267</v>
      </c>
      <c r="AV464" s="0" t="n">
        <f aca="true">RAND()</f>
        <v>0.356585014492849</v>
      </c>
      <c r="AW464" s="0" t="n">
        <f aca="true">RAND()</f>
        <v>0.632526269460698</v>
      </c>
      <c r="AX464" s="0" t="n">
        <f aca="true">RAND()</f>
        <v>0.114514869096123</v>
      </c>
      <c r="AY464" s="0" t="n">
        <f aca="true">RAND()</f>
        <v>0.446105009161967</v>
      </c>
      <c r="AZ464" s="0" t="n">
        <f aca="true">RAND()</f>
        <v>0.914404646974995</v>
      </c>
    </row>
    <row r="465" customFormat="false" ht="15" hidden="false" customHeight="false" outlineLevel="0" collapsed="false">
      <c r="AK465" s="0" t="n">
        <v>452</v>
      </c>
      <c r="AL465" s="0" t="n">
        <f aca="false">IFERROR(IF(AU465&lt;($AM$6-$AL$6)/($AN$6-$AL$6),$AL$6+SQRT(AU465*($AN$6-$AL$6)*($AM$6-$AL$6)),$AN$6-SQRT((1-AU465)*($AN$6-$AL$6)*($AN$6-$AM$6))),$AM$6)</f>
        <v>4.86534207288308</v>
      </c>
      <c r="AM465" s="0" t="n">
        <f aca="false">IFERROR(IF(AV465&lt;($AM$7-$AL$7)/($AN$7-$AL$7),$AL$7+SQRT(AV465*($AN$7-$AL$7)*($AM$7-$AL$7)),$AN$7-SQRT((1-AV465)*($AN$7-$AL$7)*($AN$7-$AM$7))),$AM$7)</f>
        <v>0.962629135571202</v>
      </c>
      <c r="AN465" s="0" t="n">
        <f aca="false">IFERROR(IF(AW465&lt;($AM$8-$AL$8)/($AN$8-$AL$8),$AL$8+SQRT(AW465*($AN$8-$AL$8)*($AM$8-$AL$8)),$AN$8-SQRT((1-AW465)*($AN$8-$AL$8)*($AN$8-$AM$8))),$AM$8)</f>
        <v>0.933955635948533</v>
      </c>
      <c r="AO465" s="0" t="n">
        <f aca="false">IFERROR(IF(AX465&lt;($AM$9-$AL$9)/($AN$9-$AL$9),$AL$9+SQRT(AX465*($AN$9-$AL$9)*($AM$9-$AL$9)),$AN$9-SQRT((1-AX465)*($AN$9-$AL$9)*($AN$9-$AM$9))),$AM$9)</f>
        <v>0.887194857517858</v>
      </c>
      <c r="AP465" s="0" t="n">
        <f aca="false">IFERROR(IF(AY465&lt;($AM$10-$AL$10)/($AN$10-$AL$10),$AL$10+SQRT(AY465*($AN$10-$AL$10)*($AM$10-$AL$10)),$AN$10-SQRT((1-AY465)*($AN$10-$AL$10)*($AN$10-$AM$10))),$AM$10)</f>
        <v>0.761718146888221</v>
      </c>
      <c r="AQ465" s="0" t="n">
        <f aca="false">IFERROR(IF(AZ465&lt;($AM$11-$AL$11)/($AN$11-$AL$11),$AL$11+SQRT(AZ465*($AN$11-$AL$11)*($AM$11-$AL$11)),$AN$11-SQRT((1-AZ465)*($AN$11-$AL$11)*($AN$11-$AM$11))),$AM$11)</f>
        <v>0.689567946554003</v>
      </c>
      <c r="AR465" s="0" t="n">
        <f aca="false">SUMPRODUCT((B24:B31&lt;=$B$6)*(C24:C31*AM465+D24:D31*AO465*$B$8*AQ465)/(1+AL465/100)^B24:B31)+C32*AM465*AP465/(1+AL465/100)^$B$6</f>
        <v>7609613.54979956</v>
      </c>
      <c r="AS465" s="0" t="n">
        <f aca="false">SUMPRODUCT((K24:K26&lt;=$B$6)*(L24:L26*AN465+M24:M26*AO465*$B$8*AQ465)/(1+AL465/100)^K24:K26)+L27*AN465*AP465/(1+AL465/100)^$B$6</f>
        <v>7768908.38778586</v>
      </c>
      <c r="AT465" s="0" t="n">
        <f aca="false">AS465-AR465</f>
        <v>159294.837986298</v>
      </c>
      <c r="AU465" s="0" t="n">
        <f aca="true">RAND()</f>
        <v>0.772161776709845</v>
      </c>
      <c r="AV465" s="0" t="n">
        <f aca="true">RAND()</f>
        <v>0.293869285962626</v>
      </c>
      <c r="AW465" s="0" t="n">
        <f aca="true">RAND()</f>
        <v>0.199379026693065</v>
      </c>
      <c r="AX465" s="0" t="n">
        <f aca="true">RAND()</f>
        <v>0.199893143584365</v>
      </c>
      <c r="AY465" s="0" t="n">
        <f aca="true">RAND()</f>
        <v>0.273985553642417</v>
      </c>
      <c r="AZ465" s="0" t="n">
        <f aca="true">RAND()</f>
        <v>0.606660980380824</v>
      </c>
    </row>
    <row r="466" customFormat="false" ht="15" hidden="false" customHeight="false" outlineLevel="0" collapsed="false">
      <c r="AK466" s="0" t="n">
        <v>453</v>
      </c>
      <c r="AL466" s="0" t="n">
        <f aca="false">IFERROR(IF(AU466&lt;($AM$6-$AL$6)/($AN$6-$AL$6),$AL$6+SQRT(AU466*($AN$6-$AL$6)*($AM$6-$AL$6)),$AN$6-SQRT((1-AU466)*($AN$6-$AL$6)*($AN$6-$AM$6))),$AM$6)</f>
        <v>5.09183499082927</v>
      </c>
      <c r="AM466" s="0" t="n">
        <f aca="false">IFERROR(IF(AV466&lt;($AM$7-$AL$7)/($AN$7-$AL$7),$AL$7+SQRT(AV466*($AN$7-$AL$7)*($AM$7-$AL$7)),$AN$7-SQRT((1-AV466)*($AN$7-$AL$7)*($AN$7-$AM$7))),$AM$7)</f>
        <v>0.976576088322215</v>
      </c>
      <c r="AN466" s="0" t="n">
        <f aca="false">IFERROR(IF(AW466&lt;($AM$8-$AL$8)/($AN$8-$AL$8),$AL$8+SQRT(AW466*($AN$8-$AL$8)*($AM$8-$AL$8)),$AN$8-SQRT((1-AW466)*($AN$8-$AL$8)*($AN$8-$AM$8))),$AM$8)</f>
        <v>1.06464606126978</v>
      </c>
      <c r="AO466" s="0" t="n">
        <f aca="false">IFERROR(IF(AX466&lt;($AM$9-$AL$9)/($AN$9-$AL$9),$AL$9+SQRT(AX466*($AN$9-$AL$9)*($AM$9-$AL$9)),$AN$9-SQRT((1-AX466)*($AN$9-$AL$9)*($AN$9-$AM$9))),$AM$9)</f>
        <v>1.15749163654332</v>
      </c>
      <c r="AP466" s="0" t="n">
        <f aca="false">IFERROR(IF(AY466&lt;($AM$10-$AL$10)/($AN$10-$AL$10),$AL$10+SQRT(AY466*($AN$10-$AL$10)*($AM$10-$AL$10)),$AN$10-SQRT((1-AY466)*($AN$10-$AL$10)*($AN$10-$AM$10))),$AM$10)</f>
        <v>0.946445143865974</v>
      </c>
      <c r="AQ466" s="0" t="n">
        <f aca="false">IFERROR(IF(AZ466&lt;($AM$11-$AL$11)/($AN$11-$AL$11),$AL$11+SQRT(AZ466*($AN$11-$AL$11)*($AM$11-$AL$11)),$AN$11-SQRT((1-AZ466)*($AN$11-$AL$11)*($AN$11-$AM$11))),$AM$11)</f>
        <v>0.945902927418104</v>
      </c>
      <c r="AR466" s="0" t="n">
        <f aca="false">SUMPRODUCT((B24:B31&lt;=$B$6)*(C24:C31*AM466+D24:D31*AO466*$B$8*AQ466)/(1+AL466/100)^B24:B31)+C32*AM466*AP466/(1+AL466/100)^$B$6</f>
        <v>7738981.9103844</v>
      </c>
      <c r="AS466" s="0" t="n">
        <f aca="false">SUMPRODUCT((K24:K26&lt;=$B$6)*(L24:L26*AN466+M24:M26*AO466*$B$8*AQ466)/(1+AL466/100)^K24:K26)+L27*AN466*AP466/(1+AL466/100)^$B$6</f>
        <v>8802266.61291802</v>
      </c>
      <c r="AT466" s="0" t="n">
        <f aca="false">AS466-AR466</f>
        <v>1063284.70253362</v>
      </c>
      <c r="AU466" s="0" t="n">
        <f aca="true">RAND()</f>
        <v>0.817945314888824</v>
      </c>
      <c r="AV466" s="0" t="n">
        <f aca="true">RAND()</f>
        <v>0.346434610746385</v>
      </c>
      <c r="AW466" s="0" t="n">
        <f aca="true">RAND()</f>
        <v>0.694612599086163</v>
      </c>
      <c r="AX466" s="0" t="n">
        <f aca="true">RAND()</f>
        <v>0.526786438337027</v>
      </c>
      <c r="AY466" s="0" t="n">
        <f aca="true">RAND()</f>
        <v>0.797253065926041</v>
      </c>
      <c r="AZ466" s="0" t="n">
        <f aca="true">RAND()</f>
        <v>0.988055129543139</v>
      </c>
    </row>
    <row r="467" customFormat="false" ht="15" hidden="false" customHeight="false" outlineLevel="0" collapsed="false">
      <c r="AK467" s="0" t="n">
        <v>454</v>
      </c>
      <c r="AL467" s="0" t="n">
        <f aca="false">IFERROR(IF(AU467&lt;($AM$6-$AL$6)/($AN$6-$AL$6),$AL$6+SQRT(AU467*($AN$6-$AL$6)*($AM$6-$AL$6)),$AN$6-SQRT((1-AU467)*($AN$6-$AL$6)*($AN$6-$AM$6))),$AM$6)</f>
        <v>5.87057282551668</v>
      </c>
      <c r="AM467" s="0" t="n">
        <f aca="false">IFERROR(IF(AV467&lt;($AM$7-$AL$7)/($AN$7-$AL$7),$AL$7+SQRT(AV467*($AN$7-$AL$7)*($AM$7-$AL$7)),$AN$7-SQRT((1-AV467)*($AN$7-$AL$7)*($AN$7-$AM$7))),$AM$7)</f>
        <v>1.03400718847605</v>
      </c>
      <c r="AN467" s="0" t="n">
        <f aca="false">IFERROR(IF(AW467&lt;($AM$8-$AL$8)/($AN$8-$AL$8),$AL$8+SQRT(AW467*($AN$8-$AL$8)*($AM$8-$AL$8)),$AN$8-SQRT((1-AW467)*($AN$8-$AL$8)*($AN$8-$AM$8))),$AM$8)</f>
        <v>1.08614672596945</v>
      </c>
      <c r="AO467" s="0" t="n">
        <f aca="false">IFERROR(IF(AX467&lt;($AM$9-$AL$9)/($AN$9-$AL$9),$AL$9+SQRT(AX467*($AN$9-$AL$9)*($AM$9-$AL$9)),$AN$9-SQRT((1-AX467)*($AN$9-$AL$9)*($AN$9-$AM$9))),$AM$9)</f>
        <v>0.826348531334878</v>
      </c>
      <c r="AP467" s="0" t="n">
        <f aca="false">IFERROR(IF(AY467&lt;($AM$10-$AL$10)/($AN$10-$AL$10),$AL$10+SQRT(AY467*($AN$10-$AL$10)*($AM$10-$AL$10)),$AN$10-SQRT((1-AY467)*($AN$10-$AL$10)*($AN$10-$AM$10))),$AM$10)</f>
        <v>0.938532297370665</v>
      </c>
      <c r="AQ467" s="0" t="n">
        <f aca="false">IFERROR(IF(AZ467&lt;($AM$11-$AL$11)/($AN$11-$AL$11),$AL$11+SQRT(AZ467*($AN$11-$AL$11)*($AM$11-$AL$11)),$AN$11-SQRT((1-AZ467)*($AN$11-$AL$11)*($AN$11-$AM$11))),$AM$11)</f>
        <v>0.430003947341947</v>
      </c>
      <c r="AR467" s="0" t="n">
        <f aca="false">SUMPRODUCT((B24:B31&lt;=$B$6)*(C24:C31*AM467+D24:D31*AO467*$B$8*AQ467)/(1+AL467/100)^B24:B31)+C32*AM467*AP467/(1+AL467/100)^$B$6</f>
        <v>7751613.1281547</v>
      </c>
      <c r="AS467" s="0" t="n">
        <f aca="false">SUMPRODUCT((K24:K26&lt;=$B$6)*(L24:L26*AN467+M24:M26*AO467*$B$8*AQ467)/(1+AL467/100)^K24:K26)+L27*AN467*AP467/(1+AL467/100)^$B$6</f>
        <v>8981703.04792256</v>
      </c>
      <c r="AT467" s="0" t="n">
        <f aca="false">AS467-AR467</f>
        <v>1230089.91976786</v>
      </c>
      <c r="AU467" s="0" t="n">
        <f aca="true">RAND()</f>
        <v>0.936219712876931</v>
      </c>
      <c r="AV467" s="0" t="n">
        <f aca="true">RAND()</f>
        <v>0.585307603288707</v>
      </c>
      <c r="AW467" s="0" t="n">
        <f aca="true">RAND()</f>
        <v>0.761352040795292</v>
      </c>
      <c r="AX467" s="0" t="n">
        <f aca="true">RAND()</f>
        <v>0.142004485205909</v>
      </c>
      <c r="AY467" s="0" t="n">
        <f aca="true">RAND()</f>
        <v>0.769242303348775</v>
      </c>
      <c r="AZ467" s="0" t="n">
        <f aca="true">RAND()</f>
        <v>0.0689837809162766</v>
      </c>
    </row>
    <row r="468" customFormat="false" ht="15" hidden="false" customHeight="false" outlineLevel="0" collapsed="false">
      <c r="AK468" s="0" t="n">
        <v>455</v>
      </c>
      <c r="AL468" s="0" t="n">
        <f aca="false">IFERROR(IF(AU468&lt;($AM$6-$AL$6)/($AN$6-$AL$6),$AL$6+SQRT(AU468*($AN$6-$AL$6)*($AM$6-$AL$6)),$AN$6-SQRT((1-AU468)*($AN$6-$AL$6)*($AN$6-$AM$6))),$AM$6)</f>
        <v>6.72160432155485</v>
      </c>
      <c r="AM468" s="0" t="n">
        <f aca="false">IFERROR(IF(AV468&lt;($AM$7-$AL$7)/($AN$7-$AL$7),$AL$7+SQRT(AV468*($AN$7-$AL$7)*($AM$7-$AL$7)),$AN$7-SQRT((1-AV468)*($AN$7-$AL$7)*($AN$7-$AM$7))),$AM$7)</f>
        <v>1.18008076552727</v>
      </c>
      <c r="AN468" s="0" t="n">
        <f aca="false">IFERROR(IF(AW468&lt;($AM$8-$AL$8)/($AN$8-$AL$8),$AL$8+SQRT(AW468*($AN$8-$AL$8)*($AM$8-$AL$8)),$AN$8-SQRT((1-AW468)*($AN$8-$AL$8)*($AN$8-$AM$8))),$AM$8)</f>
        <v>0.900568120448239</v>
      </c>
      <c r="AO468" s="0" t="n">
        <f aca="false">IFERROR(IF(AX468&lt;($AM$9-$AL$9)/($AN$9-$AL$9),$AL$9+SQRT(AX468*($AN$9-$AL$9)*($AM$9-$AL$9)),$AN$9-SQRT((1-AX468)*($AN$9-$AL$9)*($AN$9-$AM$9))),$AM$9)</f>
        <v>1.10447918762176</v>
      </c>
      <c r="AP468" s="0" t="n">
        <f aca="false">IFERROR(IF(AY468&lt;($AM$10-$AL$10)/($AN$10-$AL$10),$AL$10+SQRT(AY468*($AN$10-$AL$10)*($AM$10-$AL$10)),$AN$10-SQRT((1-AY468)*($AN$10-$AL$10)*($AN$10-$AM$10))),$AM$10)</f>
        <v>0.536947189682606</v>
      </c>
      <c r="AQ468" s="0" t="n">
        <f aca="false">IFERROR(IF(AZ468&lt;($AM$11-$AL$11)/($AN$11-$AL$11),$AL$11+SQRT(AZ468*($AN$11-$AL$11)*($AM$11-$AL$11)),$AN$11-SQRT((1-AZ468)*($AN$11-$AL$11)*($AN$11-$AM$11))),$AM$11)</f>
        <v>0.592346177547946</v>
      </c>
      <c r="AR468" s="0" t="n">
        <f aca="false">SUMPRODUCT((B24:B31&lt;=$B$6)*(C24:C31*AM468+D24:D31*AO468*$B$8*AQ468)/(1+AL468/100)^B24:B31)+C32*AM468*AP468/(1+AL468/100)^$B$6</f>
        <v>8636508.91063424</v>
      </c>
      <c r="AS468" s="0" t="n">
        <f aca="false">SUMPRODUCT((K24:K26&lt;=$B$6)*(L24:L26*AN468+M24:M26*AO468*$B$8*AQ468)/(1+AL468/100)^K24:K26)+L27*AN468*AP468/(1+AL468/100)^$B$6</f>
        <v>7609506.37302036</v>
      </c>
      <c r="AT468" s="0" t="n">
        <f aca="false">AS468-AR468</f>
        <v>-1027002.53761388</v>
      </c>
      <c r="AU468" s="0" t="n">
        <f aca="true">RAND()</f>
        <v>0.996124792311153</v>
      </c>
      <c r="AV468" s="0" t="n">
        <f aca="true">RAND()</f>
        <v>0.956544894673308</v>
      </c>
      <c r="AW468" s="0" t="n">
        <f aca="true">RAND()</f>
        <v>0.112377187227684</v>
      </c>
      <c r="AX468" s="0" t="n">
        <f aca="true">RAND()</f>
        <v>0.465361649731611</v>
      </c>
      <c r="AY468" s="0" t="n">
        <f aca="true">RAND()</f>
        <v>0.00546037930176988</v>
      </c>
      <c r="AZ468" s="0" t="n">
        <f aca="true">RAND()</f>
        <v>0.348841989905695</v>
      </c>
    </row>
    <row r="469" customFormat="false" ht="15" hidden="false" customHeight="false" outlineLevel="0" collapsed="false">
      <c r="AK469" s="0" t="n">
        <v>456</v>
      </c>
      <c r="AL469" s="0" t="n">
        <f aca="false">IFERROR(IF(AU469&lt;($AM$6-$AL$6)/($AN$6-$AL$6),$AL$6+SQRT(AU469*($AN$6-$AL$6)*($AM$6-$AL$6)),$AN$6-SQRT((1-AU469)*($AN$6-$AL$6)*($AN$6-$AM$6))),$AM$6)</f>
        <v>3.0098985057806</v>
      </c>
      <c r="AM469" s="0" t="n">
        <f aca="false">IFERROR(IF(AV469&lt;($AM$7-$AL$7)/($AN$7-$AL$7),$AL$7+SQRT(AV469*($AN$7-$AL$7)*($AM$7-$AL$7)),$AN$7-SQRT((1-AV469)*($AN$7-$AL$7)*($AN$7-$AM$7))),$AM$7)</f>
        <v>1.14486339472802</v>
      </c>
      <c r="AN469" s="0" t="n">
        <f aca="false">IFERROR(IF(AW469&lt;($AM$8-$AL$8)/($AN$8-$AL$8),$AL$8+SQRT(AW469*($AN$8-$AL$8)*($AM$8-$AL$8)),$AN$8-SQRT((1-AW469)*($AN$8-$AL$8)*($AN$8-$AM$8))),$AM$8)</f>
        <v>0.85571419083247</v>
      </c>
      <c r="AO469" s="0" t="n">
        <f aca="false">IFERROR(IF(AX469&lt;($AM$9-$AL$9)/($AN$9-$AL$9),$AL$9+SQRT(AX469*($AN$9-$AL$9)*($AM$9-$AL$9)),$AN$9-SQRT((1-AX469)*($AN$9-$AL$9)*($AN$9-$AM$9))),$AM$9)</f>
        <v>1.22813502511146</v>
      </c>
      <c r="AP469" s="0" t="n">
        <f aca="false">IFERROR(IF(AY469&lt;($AM$10-$AL$10)/($AN$10-$AL$10),$AL$10+SQRT(AY469*($AN$10-$AL$10)*($AM$10-$AL$10)),$AN$10-SQRT((1-AY469)*($AN$10-$AL$10)*($AN$10-$AM$10))),$AM$10)</f>
        <v>0.932467858961186</v>
      </c>
      <c r="AQ469" s="0" t="n">
        <f aca="false">IFERROR(IF(AZ469&lt;($AM$11-$AL$11)/($AN$11-$AL$11),$AL$11+SQRT(AZ469*($AN$11-$AL$11)*($AM$11-$AL$11)),$AN$11-SQRT((1-AZ469)*($AN$11-$AL$11)*($AN$11-$AM$11))),$AM$11)</f>
        <v>0.819546805832324</v>
      </c>
      <c r="AR469" s="0" t="n">
        <f aca="false">SUMPRODUCT((B24:B31&lt;=$B$6)*(C24:C31*AM469+D24:D31*AO469*$B$8*AQ469)/(1+AL469/100)^B24:B31)+C32*AM469*AP469/(1+AL469/100)^$B$6</f>
        <v>10045304.1197636</v>
      </c>
      <c r="AS469" s="0" t="n">
        <f aca="false">SUMPRODUCT((K24:K26&lt;=$B$6)*(L24:L26*AN469+M24:M26*AO469*$B$8*AQ469)/(1+AL469/100)^K24:K26)+L27*AN469*AP469/(1+AL469/100)^$B$6</f>
        <v>6939026.05759786</v>
      </c>
      <c r="AT469" s="0" t="n">
        <f aca="false">AS469-AR469</f>
        <v>-3106278.06216571</v>
      </c>
      <c r="AU469" s="0" t="n">
        <f aca="true">RAND()</f>
        <v>0.203954503291406</v>
      </c>
      <c r="AV469" s="0" t="n">
        <f aca="true">RAND()</f>
        <v>0.901744837616753</v>
      </c>
      <c r="AW469" s="0" t="n">
        <f aca="true">RAND()</f>
        <v>0.0344896784457433</v>
      </c>
      <c r="AX469" s="0" t="n">
        <f aca="true">RAND()</f>
        <v>0.602816307026878</v>
      </c>
      <c r="AY469" s="0" t="n">
        <f aca="true">RAND()</f>
        <v>0.74811379613789</v>
      </c>
      <c r="AZ469" s="0" t="n">
        <f aca="true">RAND()</f>
        <v>0.867088345774216</v>
      </c>
    </row>
    <row r="470" customFormat="false" ht="15" hidden="false" customHeight="false" outlineLevel="0" collapsed="false">
      <c r="AK470" s="0" t="n">
        <v>457</v>
      </c>
      <c r="AL470" s="0" t="n">
        <f aca="false">IFERROR(IF(AU470&lt;($AM$6-$AL$6)/($AN$6-$AL$6),$AL$6+SQRT(AU470*($AN$6-$AL$6)*($AM$6-$AL$6)),$AN$6-SQRT((1-AU470)*($AN$6-$AL$6)*($AN$6-$AM$6))),$AM$6)</f>
        <v>2.32346164282998</v>
      </c>
      <c r="AM470" s="0" t="n">
        <f aca="false">IFERROR(IF(AV470&lt;($AM$7-$AL$7)/($AN$7-$AL$7),$AL$7+SQRT(AV470*($AN$7-$AL$7)*($AM$7-$AL$7)),$AN$7-SQRT((1-AV470)*($AN$7-$AL$7)*($AN$7-$AM$7))),$AM$7)</f>
        <v>0.942892001917159</v>
      </c>
      <c r="AN470" s="0" t="n">
        <f aca="false">IFERROR(IF(AW470&lt;($AM$8-$AL$8)/($AN$8-$AL$8),$AL$8+SQRT(AW470*($AN$8-$AL$8)*($AM$8-$AL$8)),$AN$8-SQRT((1-AW470)*($AN$8-$AL$8)*($AN$8-$AM$8))),$AM$8)</f>
        <v>0.90973626341678</v>
      </c>
      <c r="AO470" s="0" t="n">
        <f aca="false">IFERROR(IF(AX470&lt;($AM$9-$AL$9)/($AN$9-$AL$9),$AL$9+SQRT(AX470*($AN$9-$AL$9)*($AM$9-$AL$9)),$AN$9-SQRT((1-AX470)*($AN$9-$AL$9)*($AN$9-$AM$9))),$AM$9)</f>
        <v>1.06403924211453</v>
      </c>
      <c r="AP470" s="0" t="n">
        <f aca="false">IFERROR(IF(AY470&lt;($AM$10-$AL$10)/($AN$10-$AL$10),$AL$10+SQRT(AY470*($AN$10-$AL$10)*($AM$10-$AL$10)),$AN$10-SQRT((1-AY470)*($AN$10-$AL$10)*($AN$10-$AM$10))),$AM$10)</f>
        <v>0.959903987722269</v>
      </c>
      <c r="AQ470" s="0" t="n">
        <f aca="false">IFERROR(IF(AZ470&lt;($AM$11-$AL$11)/($AN$11-$AL$11),$AL$11+SQRT(AZ470*($AN$11-$AL$11)*($AM$11-$AL$11)),$AN$11-SQRT((1-AZ470)*($AN$11-$AL$11)*($AN$11-$AM$11))),$AM$11)</f>
        <v>0.811849577100536</v>
      </c>
      <c r="AR470" s="0" t="n">
        <f aca="false">SUMPRODUCT((B24:B31&lt;=$B$6)*(C24:C31*AM470+D24:D31*AO470*$B$8*AQ470)/(1+AL470/100)^B24:B31)+C32*AM470*AP470/(1+AL470/100)^$B$6</f>
        <v>8644083.11375077</v>
      </c>
      <c r="AS470" s="0" t="n">
        <f aca="false">SUMPRODUCT((K24:K26&lt;=$B$6)*(L24:L26*AN470+M24:M26*AO470*$B$8*AQ470)/(1+AL470/100)^K24:K26)+L27*AN470*AP470/(1+AL470/100)^$B$6</f>
        <v>7237566.14611185</v>
      </c>
      <c r="AT470" s="0" t="n">
        <f aca="false">AS470-AR470</f>
        <v>-1406516.96763892</v>
      </c>
      <c r="AU470" s="0" t="n">
        <f aca="true">RAND()</f>
        <v>0.0209254868764537</v>
      </c>
      <c r="AV470" s="0" t="n">
        <f aca="true">RAND()</f>
        <v>0.226868046798813</v>
      </c>
      <c r="AW470" s="0" t="n">
        <f aca="true">RAND()</f>
        <v>0.133800527874187</v>
      </c>
      <c r="AX470" s="0" t="n">
        <f aca="true">RAND()</f>
        <v>0.415984973132303</v>
      </c>
      <c r="AY470" s="0" t="n">
        <f aca="true">RAND()</f>
        <v>0.846046711691381</v>
      </c>
      <c r="AZ470" s="0" t="n">
        <f aca="true">RAND()</f>
        <v>0.855507830052052</v>
      </c>
    </row>
    <row r="471" customFormat="false" ht="15" hidden="false" customHeight="false" outlineLevel="0" collapsed="false">
      <c r="AK471" s="0" t="n">
        <v>458</v>
      </c>
      <c r="AL471" s="0" t="n">
        <f aca="false">IFERROR(IF(AU471&lt;($AM$6-$AL$6)/($AN$6-$AL$6),$AL$6+SQRT(AU471*($AN$6-$AL$6)*($AM$6-$AL$6)),$AN$6-SQRT((1-AU471)*($AN$6-$AL$6)*($AN$6-$AM$6))),$AM$6)</f>
        <v>2.32380812843667</v>
      </c>
      <c r="AM471" s="0" t="n">
        <f aca="false">IFERROR(IF(AV471&lt;($AM$7-$AL$7)/($AN$7-$AL$7),$AL$7+SQRT(AV471*($AN$7-$AL$7)*($AM$7-$AL$7)),$AN$7-SQRT((1-AV471)*($AN$7-$AL$7)*($AN$7-$AM$7))),$AM$7)</f>
        <v>0.95069002615992</v>
      </c>
      <c r="AN471" s="0" t="n">
        <f aca="false">IFERROR(IF(AW471&lt;($AM$8-$AL$8)/($AN$8-$AL$8),$AL$8+SQRT(AW471*($AN$8-$AL$8)*($AM$8-$AL$8)),$AN$8-SQRT((1-AW471)*($AN$8-$AL$8)*($AN$8-$AM$8))),$AM$8)</f>
        <v>0.939646238223677</v>
      </c>
      <c r="AO471" s="0" t="n">
        <f aca="false">IFERROR(IF(AX471&lt;($AM$9-$AL$9)/($AN$9-$AL$9),$AL$9+SQRT(AX471*($AN$9-$AL$9)*($AM$9-$AL$9)),$AN$9-SQRT((1-AX471)*($AN$9-$AL$9)*($AN$9-$AM$9))),$AM$9)</f>
        <v>1.96771098686689</v>
      </c>
      <c r="AP471" s="0" t="n">
        <f aca="false">IFERROR(IF(AY471&lt;($AM$10-$AL$10)/($AN$10-$AL$10),$AL$10+SQRT(AY471*($AN$10-$AL$10)*($AM$10-$AL$10)),$AN$10-SQRT((1-AY471)*($AN$10-$AL$10)*($AN$10-$AM$10))),$AM$10)</f>
        <v>0.74143205050816</v>
      </c>
      <c r="AQ471" s="0" t="n">
        <f aca="false">IFERROR(IF(AZ471&lt;($AM$11-$AL$11)/($AN$11-$AL$11),$AL$11+SQRT(AZ471*($AN$11-$AL$11)*($AM$11-$AL$11)),$AN$11-SQRT((1-AZ471)*($AN$11-$AL$11)*($AN$11-$AM$11))),$AM$11)</f>
        <v>0.890104015394689</v>
      </c>
      <c r="AR471" s="0" t="n">
        <f aca="false">SUMPRODUCT((B24:B31&lt;=$B$6)*(C24:C31*AM471+D24:D31*AO471*$B$8*AQ471)/(1+AL471/100)^B24:B31)+C32*AM471*AP471/(1+AL471/100)^$B$6</f>
        <v>9050655.50047168</v>
      </c>
      <c r="AS471" s="0" t="n">
        <f aca="false">SUMPRODUCT((K24:K26&lt;=$B$6)*(L24:L26*AN471+M24:M26*AO471*$B$8*AQ471)/(1+AL471/100)^K24:K26)+L27*AN471*AP471/(1+AL471/100)^$B$6</f>
        <v>7809979.61207154</v>
      </c>
      <c r="AT471" s="0" t="n">
        <f aca="false">AS471-AR471</f>
        <v>-1240675.88840014</v>
      </c>
      <c r="AU471" s="0" t="n">
        <f aca="true">RAND()</f>
        <v>0.0209703408083316</v>
      </c>
      <c r="AV471" s="0" t="n">
        <f aca="true">RAND()</f>
        <v>0.252305377600861</v>
      </c>
      <c r="AW471" s="0" t="n">
        <f aca="true">RAND()</f>
        <v>0.216678576111377</v>
      </c>
      <c r="AX471" s="0" t="n">
        <f aca="true">RAND()</f>
        <v>0.999304946420593</v>
      </c>
      <c r="AY471" s="0" t="n">
        <f aca="true">RAND()</f>
        <v>0.233157740050299</v>
      </c>
      <c r="AZ471" s="0" t="n">
        <f aca="true">RAND()</f>
        <v>0.950705602316854</v>
      </c>
    </row>
    <row r="472" customFormat="false" ht="15" hidden="false" customHeight="false" outlineLevel="0" collapsed="false">
      <c r="AK472" s="0" t="n">
        <v>459</v>
      </c>
      <c r="AL472" s="0" t="n">
        <f aca="false">IFERROR(IF(AU472&lt;($AM$6-$AL$6)/($AN$6-$AL$6),$AL$6+SQRT(AU472*($AN$6-$AL$6)*($AM$6-$AL$6)),$AN$6-SQRT((1-AU472)*($AN$6-$AL$6)*($AN$6-$AM$6))),$AM$6)</f>
        <v>2.51093090859812</v>
      </c>
      <c r="AM472" s="0" t="n">
        <f aca="false">IFERROR(IF(AV472&lt;($AM$7-$AL$7)/($AN$7-$AL$7),$AL$7+SQRT(AV472*($AN$7-$AL$7)*($AM$7-$AL$7)),$AN$7-SQRT((1-AV472)*($AN$7-$AL$7)*($AN$7-$AM$7))),$AM$7)</f>
        <v>1.02702267149255</v>
      </c>
      <c r="AN472" s="0" t="n">
        <f aca="false">IFERROR(IF(AW472&lt;($AM$8-$AL$8)/($AN$8-$AL$8),$AL$8+SQRT(AW472*($AN$8-$AL$8)*($AM$8-$AL$8)),$AN$8-SQRT((1-AW472)*($AN$8-$AL$8)*($AN$8-$AM$8))),$AM$8)</f>
        <v>0.926401959469564</v>
      </c>
      <c r="AO472" s="0" t="n">
        <f aca="false">IFERROR(IF(AX472&lt;($AM$9-$AL$9)/($AN$9-$AL$9),$AL$9+SQRT(AX472*($AN$9-$AL$9)*($AM$9-$AL$9)),$AN$9-SQRT((1-AX472)*($AN$9-$AL$9)*($AN$9-$AM$9))),$AM$9)</f>
        <v>0.6175967023548</v>
      </c>
      <c r="AP472" s="0" t="n">
        <f aca="false">IFERROR(IF(AY472&lt;($AM$10-$AL$10)/($AN$10-$AL$10),$AL$10+SQRT(AY472*($AN$10-$AL$10)*($AM$10-$AL$10)),$AN$10-SQRT((1-AY472)*($AN$10-$AL$10)*($AN$10-$AM$10))),$AM$10)</f>
        <v>0.99490200312871</v>
      </c>
      <c r="AQ472" s="0" t="n">
        <f aca="false">IFERROR(IF(AZ472&lt;($AM$11-$AL$11)/($AN$11-$AL$11),$AL$11+SQRT(AZ472*($AN$11-$AL$11)*($AM$11-$AL$11)),$AN$11-SQRT((1-AZ472)*($AN$11-$AL$11)*($AN$11-$AM$11))),$AM$11)</f>
        <v>0.84642718580728</v>
      </c>
      <c r="AR472" s="0" t="n">
        <f aca="false">SUMPRODUCT((B24:B31&lt;=$B$6)*(C24:C31*AM472+D24:D31*AO472*$B$8*AQ472)/(1+AL472/100)^B24:B31)+C32*AM472*AP472/(1+AL472/100)^$B$6</f>
        <v>9156341.72689104</v>
      </c>
      <c r="AS472" s="0" t="n">
        <f aca="false">SUMPRODUCT((K24:K26&lt;=$B$6)*(L24:L26*AN472+M24:M26*AO472*$B$8*AQ472)/(1+AL472/100)^K24:K26)+L27*AN472*AP472/(1+AL472/100)^$B$6</f>
        <v>7319361.77386117</v>
      </c>
      <c r="AT472" s="0" t="n">
        <f aca="false">AS472-AR472</f>
        <v>-1836979.95302988</v>
      </c>
      <c r="AU472" s="0" t="n">
        <f aca="true">RAND()</f>
        <v>0.0522100786721797</v>
      </c>
      <c r="AV472" s="0" t="n">
        <f aca="true">RAND()</f>
        <v>0.558054319748278</v>
      </c>
      <c r="AW472" s="0" t="n">
        <f aca="true">RAND()</f>
        <v>0.177527281752725</v>
      </c>
      <c r="AX472" s="0" t="n">
        <f aca="true">RAND()</f>
        <v>0.0184386458729644</v>
      </c>
      <c r="AY472" s="0" t="n">
        <f aca="true">RAND()</f>
        <v>0.97971197080324</v>
      </c>
      <c r="AZ472" s="0" t="n">
        <f aca="true">RAND()</f>
        <v>0.903736288738482</v>
      </c>
    </row>
    <row r="473" customFormat="false" ht="15" hidden="false" customHeight="false" outlineLevel="0" collapsed="false">
      <c r="AK473" s="0" t="n">
        <v>460</v>
      </c>
      <c r="AL473" s="0" t="n">
        <f aca="false">IFERROR(IF(AU473&lt;($AM$6-$AL$6)/($AN$6-$AL$6),$AL$6+SQRT(AU473*($AN$6-$AL$6)*($AM$6-$AL$6)),$AN$6-SQRT((1-AU473)*($AN$6-$AL$6)*($AN$6-$AM$6))),$AM$6)</f>
        <v>4.30516644400453</v>
      </c>
      <c r="AM473" s="0" t="n">
        <f aca="false">IFERROR(IF(AV473&lt;($AM$7-$AL$7)/($AN$7-$AL$7),$AL$7+SQRT(AV473*($AN$7-$AL$7)*($AM$7-$AL$7)),$AN$7-SQRT((1-AV473)*($AN$7-$AL$7)*($AN$7-$AM$7))),$AM$7)</f>
        <v>0.919658677811008</v>
      </c>
      <c r="AN473" s="0" t="n">
        <f aca="false">IFERROR(IF(AW473&lt;($AM$8-$AL$8)/($AN$8-$AL$8),$AL$8+SQRT(AW473*($AN$8-$AL$8)*($AM$8-$AL$8)),$AN$8-SQRT((1-AW473)*($AN$8-$AL$8)*($AN$8-$AM$8))),$AM$8)</f>
        <v>0.879035499749549</v>
      </c>
      <c r="AO473" s="0" t="n">
        <f aca="false">IFERROR(IF(AX473&lt;($AM$9-$AL$9)/($AN$9-$AL$9),$AL$9+SQRT(AX473*($AN$9-$AL$9)*($AM$9-$AL$9)),$AN$9-SQRT((1-AX473)*($AN$9-$AL$9)*($AN$9-$AM$9))),$AM$9)</f>
        <v>1.17087577356084</v>
      </c>
      <c r="AP473" s="0" t="n">
        <f aca="false">IFERROR(IF(AY473&lt;($AM$10-$AL$10)/($AN$10-$AL$10),$AL$10+SQRT(AY473*($AN$10-$AL$10)*($AM$10-$AL$10)),$AN$10-SQRT((1-AY473)*($AN$10-$AL$10)*($AN$10-$AM$10))),$AM$10)</f>
        <v>0.899646682270166</v>
      </c>
      <c r="AQ473" s="0" t="n">
        <f aca="false">IFERROR(IF(AZ473&lt;($AM$11-$AL$11)/($AN$11-$AL$11),$AL$11+SQRT(AZ473*($AN$11-$AL$11)*($AM$11-$AL$11)),$AN$11-SQRT((1-AZ473)*($AN$11-$AL$11)*($AN$11-$AM$11))),$AM$11)</f>
        <v>0.740126463069441</v>
      </c>
      <c r="AR473" s="0" t="n">
        <f aca="false">SUMPRODUCT((B24:B31&lt;=$B$6)*(C24:C31*AM473+D24:D31*AO473*$B$8*AQ473)/(1+AL473/100)^B24:B31)+C32*AM473*AP473/(1+AL473/100)^$B$6</f>
        <v>7532151.2994362</v>
      </c>
      <c r="AS473" s="0" t="n">
        <f aca="false">SUMPRODUCT((K24:K26&lt;=$B$6)*(L24:L26*AN473+M24:M26*AO473*$B$8*AQ473)/(1+AL473/100)^K24:K26)+L27*AN473*AP473/(1+AL473/100)^$B$6</f>
        <v>7240188.5593337</v>
      </c>
      <c r="AT473" s="0" t="n">
        <f aca="false">AS473-AR473</f>
        <v>-291962.740102499</v>
      </c>
      <c r="AU473" s="0" t="n">
        <f aca="true">RAND()</f>
        <v>0.63689360527404</v>
      </c>
      <c r="AV473" s="0" t="n">
        <f aca="true">RAND()</f>
        <v>0.159091101949763</v>
      </c>
      <c r="AW473" s="0" t="n">
        <f aca="true">RAND()</f>
        <v>0.069406780229566</v>
      </c>
      <c r="AX473" s="0" t="n">
        <f aca="true">RAND()</f>
        <v>0.541702011421114</v>
      </c>
      <c r="AY473" s="0" t="n">
        <f aca="true">RAND()</f>
        <v>0.638869882598205</v>
      </c>
      <c r="AZ473" s="0" t="n">
        <f aca="true">RAND()</f>
        <v>0.724349978788577</v>
      </c>
    </row>
    <row r="474" customFormat="false" ht="15" hidden="false" customHeight="false" outlineLevel="0" collapsed="false">
      <c r="AK474" s="0" t="n">
        <v>461</v>
      </c>
      <c r="AL474" s="0" t="n">
        <f aca="false">IFERROR(IF(AU474&lt;($AM$6-$AL$6)/($AN$6-$AL$6),$AL$6+SQRT(AU474*($AN$6-$AL$6)*($AM$6-$AL$6)),$AN$6-SQRT((1-AU474)*($AN$6-$AL$6)*($AN$6-$AM$6))),$AM$6)</f>
        <v>3.56671387569175</v>
      </c>
      <c r="AM474" s="0" t="n">
        <f aca="false">IFERROR(IF(AV474&lt;($AM$7-$AL$7)/($AN$7-$AL$7),$AL$7+SQRT(AV474*($AN$7-$AL$7)*($AM$7-$AL$7)),$AN$7-SQRT((1-AV474)*($AN$7-$AL$7)*($AN$7-$AM$7))),$AM$7)</f>
        <v>1.03012135168008</v>
      </c>
      <c r="AN474" s="0" t="n">
        <f aca="false">IFERROR(IF(AW474&lt;($AM$8-$AL$8)/($AN$8-$AL$8),$AL$8+SQRT(AW474*($AN$8-$AL$8)*($AM$8-$AL$8)),$AN$8-SQRT((1-AW474)*($AN$8-$AL$8)*($AN$8-$AM$8))),$AM$8)</f>
        <v>1.00672703269227</v>
      </c>
      <c r="AO474" s="0" t="n">
        <f aca="false">IFERROR(IF(AX474&lt;($AM$9-$AL$9)/($AN$9-$AL$9),$AL$9+SQRT(AX474*($AN$9-$AL$9)*($AM$9-$AL$9)),$AN$9-SQRT((1-AX474)*($AN$9-$AL$9)*($AN$9-$AM$9))),$AM$9)</f>
        <v>0.877519690714013</v>
      </c>
      <c r="AP474" s="0" t="n">
        <f aca="false">IFERROR(IF(AY474&lt;($AM$10-$AL$10)/($AN$10-$AL$10),$AL$10+SQRT(AY474*($AN$10-$AL$10)*($AM$10-$AL$10)),$AN$10-SQRT((1-AY474)*($AN$10-$AL$10)*($AN$10-$AM$10))),$AM$10)</f>
        <v>0.721755888726001</v>
      </c>
      <c r="AQ474" s="0" t="n">
        <f aca="false">IFERROR(IF(AZ474&lt;($AM$11-$AL$11)/($AN$11-$AL$11),$AL$11+SQRT(AZ474*($AN$11-$AL$11)*($AM$11-$AL$11)),$AN$11-SQRT((1-AZ474)*($AN$11-$AL$11)*($AN$11-$AM$11))),$AM$11)</f>
        <v>0.653282454365314</v>
      </c>
      <c r="AR474" s="0" t="n">
        <f aca="false">SUMPRODUCT((B24:B31&lt;=$B$6)*(C24:C31*AM474+D24:D31*AO474*$B$8*AQ474)/(1+AL474/100)^B24:B31)+C32*AM474*AP474/(1+AL474/100)^$B$6</f>
        <v>8679023.36430893</v>
      </c>
      <c r="AS474" s="0" t="n">
        <f aca="false">SUMPRODUCT((K24:K26&lt;=$B$6)*(L24:L26*AN474+M24:M26*AO474*$B$8*AQ474)/(1+AL474/100)^K24:K26)+L27*AN474*AP474/(1+AL474/100)^$B$6</f>
        <v>8317800.53832827</v>
      </c>
      <c r="AT474" s="0" t="n">
        <f aca="false">AS474-AR474</f>
        <v>-361222.825980659</v>
      </c>
      <c r="AU474" s="0" t="n">
        <f aca="true">RAND()</f>
        <v>0.410627319431623</v>
      </c>
      <c r="AV474" s="0" t="n">
        <f aca="true">RAND()</f>
        <v>0.570252266782277</v>
      </c>
      <c r="AW474" s="0" t="n">
        <f aca="true">RAND()</f>
        <v>0.473940118909249</v>
      </c>
      <c r="AX474" s="0" t="n">
        <f aca="true">RAND()</f>
        <v>0.190028155835738</v>
      </c>
      <c r="AY474" s="0" t="n">
        <f aca="true">RAND()</f>
        <v>0.196702696738635</v>
      </c>
      <c r="AZ474" s="0" t="n">
        <f aca="true">RAND()</f>
        <v>0.509334463465549</v>
      </c>
    </row>
    <row r="475" customFormat="false" ht="15" hidden="false" customHeight="false" outlineLevel="0" collapsed="false">
      <c r="AK475" s="0" t="n">
        <v>462</v>
      </c>
      <c r="AL475" s="0" t="n">
        <f aca="false">IFERROR(IF(AU475&lt;($AM$6-$AL$6)/($AN$6-$AL$6),$AL$6+SQRT(AU475*($AN$6-$AL$6)*($AM$6-$AL$6)),$AN$6-SQRT((1-AU475)*($AN$6-$AL$6)*($AN$6-$AM$6))),$AM$6)</f>
        <v>4.15198249259828</v>
      </c>
      <c r="AM475" s="0" t="n">
        <f aca="false">IFERROR(IF(AV475&lt;($AM$7-$AL$7)/($AN$7-$AL$7),$AL$7+SQRT(AV475*($AN$7-$AL$7)*($AM$7-$AL$7)),$AN$7-SQRT((1-AV475)*($AN$7-$AL$7)*($AN$7-$AM$7))),$AM$7)</f>
        <v>0.916266758869609</v>
      </c>
      <c r="AN475" s="0" t="n">
        <f aca="false">IFERROR(IF(AW475&lt;($AM$8-$AL$8)/($AN$8-$AL$8),$AL$8+SQRT(AW475*($AN$8-$AL$8)*($AM$8-$AL$8)),$AN$8-SQRT((1-AW475)*($AN$8-$AL$8)*($AN$8-$AM$8))),$AM$8)</f>
        <v>0.964477527509872</v>
      </c>
      <c r="AO475" s="0" t="n">
        <f aca="false">IFERROR(IF(AX475&lt;($AM$9-$AL$9)/($AN$9-$AL$9),$AL$9+SQRT(AX475*($AN$9-$AL$9)*($AM$9-$AL$9)),$AN$9-SQRT((1-AX475)*($AN$9-$AL$9)*($AN$9-$AM$9))),$AM$9)</f>
        <v>1.45244009454514</v>
      </c>
      <c r="AP475" s="0" t="n">
        <f aca="false">IFERROR(IF(AY475&lt;($AM$10-$AL$10)/($AN$10-$AL$10),$AL$10+SQRT(AY475*($AN$10-$AL$10)*($AM$10-$AL$10)),$AN$10-SQRT((1-AY475)*($AN$10-$AL$10)*($AN$10-$AM$10))),$AM$10)</f>
        <v>0.990120955528488</v>
      </c>
      <c r="AQ475" s="0" t="n">
        <f aca="false">IFERROR(IF(AZ475&lt;($AM$11-$AL$11)/($AN$11-$AL$11),$AL$11+SQRT(AZ475*($AN$11-$AL$11)*($AM$11-$AL$11)),$AN$11-SQRT((1-AZ475)*($AN$11-$AL$11)*($AN$11-$AM$11))),$AM$11)</f>
        <v>0.337392809577487</v>
      </c>
      <c r="AR475" s="0" t="n">
        <f aca="false">SUMPRODUCT((B24:B31&lt;=$B$6)*(C24:C31*AM475+D24:D31*AO475*$B$8*AQ475)/(1+AL475/100)^B24:B31)+C32*AM475*AP475/(1+AL475/100)^$B$6</f>
        <v>7457433.79641075</v>
      </c>
      <c r="AS475" s="0" t="n">
        <f aca="false">SUMPRODUCT((K24:K26&lt;=$B$6)*(L24:L26*AN475+M24:M26*AO475*$B$8*AQ475)/(1+AL475/100)^K24:K26)+L27*AN475*AP475/(1+AL475/100)^$B$6</f>
        <v>7837235.31449552</v>
      </c>
      <c r="AT475" s="0" t="n">
        <f aca="false">AS475-AR475</f>
        <v>379801.518084769</v>
      </c>
      <c r="AU475" s="0" t="n">
        <f aca="true">RAND()</f>
        <v>0.594439813876665</v>
      </c>
      <c r="AV475" s="0" t="n">
        <f aca="true">RAND()</f>
        <v>0.150199546867152</v>
      </c>
      <c r="AW475" s="0" t="n">
        <f aca="true">RAND()</f>
        <v>0.300587300619564</v>
      </c>
      <c r="AX475" s="0" t="n">
        <f aca="true">RAND()</f>
        <v>0.800118766625512</v>
      </c>
      <c r="AY475" s="0" t="n">
        <f aca="true">RAND()</f>
        <v>0.960874204192635</v>
      </c>
      <c r="AZ475" s="0" t="n">
        <f aca="true">RAND()</f>
        <v>0.00570702942080885</v>
      </c>
    </row>
    <row r="476" customFormat="false" ht="15" hidden="false" customHeight="false" outlineLevel="0" collapsed="false">
      <c r="AK476" s="0" t="n">
        <v>463</v>
      </c>
      <c r="AL476" s="0" t="n">
        <f aca="false">IFERROR(IF(AU476&lt;($AM$6-$AL$6)/($AN$6-$AL$6),$AL$6+SQRT(AU476*($AN$6-$AL$6)*($AM$6-$AL$6)),$AN$6-SQRT((1-AU476)*($AN$6-$AL$6)*($AN$6-$AM$6))),$AM$6)</f>
        <v>3.44742624606296</v>
      </c>
      <c r="AM476" s="0" t="n">
        <f aca="false">IFERROR(IF(AV476&lt;($AM$7-$AL$7)/($AN$7-$AL$7),$AL$7+SQRT(AV476*($AN$7-$AL$7)*($AM$7-$AL$7)),$AN$7-SQRT((1-AV476)*($AN$7-$AL$7)*($AN$7-$AM$7))),$AM$7)</f>
        <v>0.990033889146225</v>
      </c>
      <c r="AN476" s="0" t="n">
        <f aca="false">IFERROR(IF(AW476&lt;($AM$8-$AL$8)/($AN$8-$AL$8),$AL$8+SQRT(AW476*($AN$8-$AL$8)*($AM$8-$AL$8)),$AN$8-SQRT((1-AW476)*($AN$8-$AL$8)*($AN$8-$AM$8))),$AM$8)</f>
        <v>1.09917279880865</v>
      </c>
      <c r="AO476" s="0" t="n">
        <f aca="false">IFERROR(IF(AX476&lt;($AM$9-$AL$9)/($AN$9-$AL$9),$AL$9+SQRT(AX476*($AN$9-$AL$9)*($AM$9-$AL$9)),$AN$9-SQRT((1-AX476)*($AN$9-$AL$9)*($AN$9-$AM$9))),$AM$9)</f>
        <v>0.969519119125099</v>
      </c>
      <c r="AP476" s="0" t="n">
        <f aca="false">IFERROR(IF(AY476&lt;($AM$10-$AL$10)/($AN$10-$AL$10),$AL$10+SQRT(AY476*($AN$10-$AL$10)*($AM$10-$AL$10)),$AN$10-SQRT((1-AY476)*($AN$10-$AL$10)*($AN$10-$AM$10))),$AM$10)</f>
        <v>0.766337982645679</v>
      </c>
      <c r="AQ476" s="0" t="n">
        <f aca="false">IFERROR(IF(AZ476&lt;($AM$11-$AL$11)/($AN$11-$AL$11),$AL$11+SQRT(AZ476*($AN$11-$AL$11)*($AM$11-$AL$11)),$AN$11-SQRT((1-AZ476)*($AN$11-$AL$11)*($AN$11-$AM$11))),$AM$11)</f>
        <v>0.551555918368661</v>
      </c>
      <c r="AR476" s="0" t="n">
        <f aca="false">SUMPRODUCT((B24:B31&lt;=$B$6)*(C24:C31*AM476+D24:D31*AO476*$B$8*AQ476)/(1+AL476/100)^B24:B31)+C32*AM476*AP476/(1+AL476/100)^$B$6</f>
        <v>8387462.55951813</v>
      </c>
      <c r="AS476" s="0" t="n">
        <f aca="false">SUMPRODUCT((K24:K26&lt;=$B$6)*(L24:L26*AN476+M24:M26*AO476*$B$8*AQ476)/(1+AL476/100)^K24:K26)+L27*AN476*AP476/(1+AL476/100)^$B$6</f>
        <v>9025608.96770806</v>
      </c>
      <c r="AT476" s="0" t="n">
        <f aca="false">AS476-AR476</f>
        <v>638146.408189929</v>
      </c>
      <c r="AU476" s="0" t="n">
        <f aca="true">RAND()</f>
        <v>0.368960986141884</v>
      </c>
      <c r="AV476" s="0" t="n">
        <f aca="true">RAND()</f>
        <v>0.401254211378218</v>
      </c>
      <c r="AW476" s="0" t="n">
        <f aca="true">RAND()</f>
        <v>0.797788047829202</v>
      </c>
      <c r="AX476" s="0" t="n">
        <f aca="true">RAND()</f>
        <v>0.293930937632012</v>
      </c>
      <c r="AY476" s="0" t="n">
        <f aca="true">RAND()</f>
        <v>0.283743683999079</v>
      </c>
      <c r="AZ476" s="0" t="n">
        <f aca="true">RAND()</f>
        <v>0.258287265576736</v>
      </c>
    </row>
    <row r="477" customFormat="false" ht="15" hidden="false" customHeight="false" outlineLevel="0" collapsed="false">
      <c r="AK477" s="0" t="n">
        <v>464</v>
      </c>
      <c r="AL477" s="0" t="n">
        <f aca="false">IFERROR(IF(AU477&lt;($AM$6-$AL$6)/($AN$6-$AL$6),$AL$6+SQRT(AU477*($AN$6-$AL$6)*($AM$6-$AL$6)),$AN$6-SQRT((1-AU477)*($AN$6-$AL$6)*($AN$6-$AM$6))),$AM$6)</f>
        <v>3.72006668639408</v>
      </c>
      <c r="AM477" s="0" t="n">
        <f aca="false">IFERROR(IF(AV477&lt;($AM$7-$AL$7)/($AN$7-$AL$7),$AL$7+SQRT(AV477*($AN$7-$AL$7)*($AM$7-$AL$7)),$AN$7-SQRT((1-AV477)*($AN$7-$AL$7)*($AN$7-$AM$7))),$AM$7)</f>
        <v>0.96308398069584</v>
      </c>
      <c r="AN477" s="0" t="n">
        <f aca="false">IFERROR(IF(AW477&lt;($AM$8-$AL$8)/($AN$8-$AL$8),$AL$8+SQRT(AW477*($AN$8-$AL$8)*($AM$8-$AL$8)),$AN$8-SQRT((1-AW477)*($AN$8-$AL$8)*($AN$8-$AM$8))),$AM$8)</f>
        <v>1.16151937110558</v>
      </c>
      <c r="AO477" s="0" t="n">
        <f aca="false">IFERROR(IF(AX477&lt;($AM$9-$AL$9)/($AN$9-$AL$9),$AL$9+SQRT(AX477*($AN$9-$AL$9)*($AM$9-$AL$9)),$AN$9-SQRT((1-AX477)*($AN$9-$AL$9)*($AN$9-$AM$9))),$AM$9)</f>
        <v>1.19443068260854</v>
      </c>
      <c r="AP477" s="0" t="n">
        <f aca="false">IFERROR(IF(AY477&lt;($AM$10-$AL$10)/($AN$10-$AL$10),$AL$10+SQRT(AY477*($AN$10-$AL$10)*($AM$10-$AL$10)),$AN$10-SQRT((1-AY477)*($AN$10-$AL$10)*($AN$10-$AM$10))),$AM$10)</f>
        <v>0.915850947416362</v>
      </c>
      <c r="AQ477" s="0" t="n">
        <f aca="false">IFERROR(IF(AZ477&lt;($AM$11-$AL$11)/($AN$11-$AL$11),$AL$11+SQRT(AZ477*($AN$11-$AL$11)*($AM$11-$AL$11)),$AN$11-SQRT((1-AZ477)*($AN$11-$AL$11)*($AN$11-$AM$11))),$AM$11)</f>
        <v>0.484240421787624</v>
      </c>
      <c r="AR477" s="0" t="n">
        <f aca="false">SUMPRODUCT((B24:B31&lt;=$B$6)*(C24:C31*AM477+D24:D31*AO477*$B$8*AQ477)/(1+AL477/100)^B24:B31)+C32*AM477*AP477/(1+AL477/100)^$B$6</f>
        <v>8040497.10988091</v>
      </c>
      <c r="AS477" s="0" t="n">
        <f aca="false">SUMPRODUCT((K24:K26&lt;=$B$6)*(L24:L26*AN477+M24:M26*AO477*$B$8*AQ477)/(1+AL477/100)^K24:K26)+L27*AN477*AP477/(1+AL477/100)^$B$6</f>
        <v>9441802.70202865</v>
      </c>
      <c r="AT477" s="0" t="n">
        <f aca="false">AS477-AR477</f>
        <v>1401305.59214773</v>
      </c>
      <c r="AU477" s="0" t="n">
        <f aca="true">RAND()</f>
        <v>0.462101872914904</v>
      </c>
      <c r="AV477" s="0" t="n">
        <f aca="true">RAND()</f>
        <v>0.295515386217791</v>
      </c>
      <c r="AW477" s="0" t="n">
        <f aca="true">RAND()</f>
        <v>0.930410473870653</v>
      </c>
      <c r="AX477" s="0" t="n">
        <f aca="true">RAND()</f>
        <v>0.567372049918303</v>
      </c>
      <c r="AY477" s="0" t="n">
        <f aca="true">RAND()</f>
        <v>0.691728041868343</v>
      </c>
      <c r="AZ477" s="0" t="n">
        <f aca="true">RAND()</f>
        <v>0.138549114369312</v>
      </c>
    </row>
    <row r="478" customFormat="false" ht="15" hidden="false" customHeight="false" outlineLevel="0" collapsed="false">
      <c r="AK478" s="0" t="n">
        <v>465</v>
      </c>
      <c r="AL478" s="0" t="n">
        <f aca="false">IFERROR(IF(AU478&lt;($AM$6-$AL$6)/($AN$6-$AL$6),$AL$6+SQRT(AU478*($AN$6-$AL$6)*($AM$6-$AL$6)),$AN$6-SQRT((1-AU478)*($AN$6-$AL$6)*($AN$6-$AM$6))),$AM$6)</f>
        <v>3.12658627343232</v>
      </c>
      <c r="AM478" s="0" t="n">
        <f aca="false">IFERROR(IF(AV478&lt;($AM$7-$AL$7)/($AN$7-$AL$7),$AL$7+SQRT(AV478*($AN$7-$AL$7)*($AM$7-$AL$7)),$AN$7-SQRT((1-AV478)*($AN$7-$AL$7)*($AN$7-$AM$7))),$AM$7)</f>
        <v>1.00956614523163</v>
      </c>
      <c r="AN478" s="0" t="n">
        <f aca="false">IFERROR(IF(AW478&lt;($AM$8-$AL$8)/($AN$8-$AL$8),$AL$8+SQRT(AW478*($AN$8-$AL$8)*($AM$8-$AL$8)),$AN$8-SQRT((1-AW478)*($AN$8-$AL$8)*($AN$8-$AM$8))),$AM$8)</f>
        <v>0.931192528778664</v>
      </c>
      <c r="AO478" s="0" t="n">
        <f aca="false">IFERROR(IF(AX478&lt;($AM$9-$AL$9)/($AN$9-$AL$9),$AL$9+SQRT(AX478*($AN$9-$AL$9)*($AM$9-$AL$9)),$AN$9-SQRT((1-AX478)*($AN$9-$AL$9)*($AN$9-$AM$9))),$AM$9)</f>
        <v>0.69931226720697</v>
      </c>
      <c r="AP478" s="0" t="n">
        <f aca="false">IFERROR(IF(AY478&lt;($AM$10-$AL$10)/($AN$10-$AL$10),$AL$10+SQRT(AY478*($AN$10-$AL$10)*($AM$10-$AL$10)),$AN$10-SQRT((1-AY478)*($AN$10-$AL$10)*($AN$10-$AM$10))),$AM$10)</f>
        <v>0.849325858147574</v>
      </c>
      <c r="AQ478" s="0" t="n">
        <f aca="false">IFERROR(IF(AZ478&lt;($AM$11-$AL$11)/($AN$11-$AL$11),$AL$11+SQRT(AZ478*($AN$11-$AL$11)*($AM$11-$AL$11)),$AN$11-SQRT((1-AZ478)*($AN$11-$AL$11)*($AN$11-$AM$11))),$AM$11)</f>
        <v>0.589886829662468</v>
      </c>
      <c r="AR478" s="0" t="n">
        <f aca="false">SUMPRODUCT((B24:B31&lt;=$B$6)*(C24:C31*AM478+D24:D31*AO478*$B$8*AQ478)/(1+AL478/100)^B24:B31)+C32*AM478*AP478/(1+AL478/100)^$B$6</f>
        <v>8660670.85219739</v>
      </c>
      <c r="AS478" s="0" t="n">
        <f aca="false">SUMPRODUCT((K24:K26&lt;=$B$6)*(L24:L26*AN478+M24:M26*AO478*$B$8*AQ478)/(1+AL478/100)^K24:K26)+L27*AN478*AP478/(1+AL478/100)^$B$6</f>
        <v>7550912.16208991</v>
      </c>
      <c r="AT478" s="0" t="n">
        <f aca="false">AS478-AR478</f>
        <v>-1109758.69010748</v>
      </c>
      <c r="AU478" s="0" t="n">
        <f aca="true">RAND()</f>
        <v>0.249833305141854</v>
      </c>
      <c r="AV478" s="0" t="n">
        <f aca="true">RAND()</f>
        <v>0.486147213166428</v>
      </c>
      <c r="AW478" s="0" t="n">
        <f aca="true">RAND()</f>
        <v>0.191238662303785</v>
      </c>
      <c r="AX478" s="0" t="n">
        <f aca="true">RAND()</f>
        <v>0.0529671731455769</v>
      </c>
      <c r="AY478" s="0" t="n">
        <f aca="true">RAND()</f>
        <v>0.488114220682156</v>
      </c>
      <c r="AZ478" s="0" t="n">
        <f aca="true">RAND()</f>
        <v>0.342997444945946</v>
      </c>
    </row>
    <row r="479" customFormat="false" ht="15" hidden="false" customHeight="false" outlineLevel="0" collapsed="false">
      <c r="AK479" s="0" t="n">
        <v>466</v>
      </c>
      <c r="AL479" s="0" t="n">
        <f aca="false">IFERROR(IF(AU479&lt;($AM$6-$AL$6)/($AN$6-$AL$6),$AL$6+SQRT(AU479*($AN$6-$AL$6)*($AM$6-$AL$6)),$AN$6-SQRT((1-AU479)*($AN$6-$AL$6)*($AN$6-$AM$6))),$AM$6)</f>
        <v>2.78607323414143</v>
      </c>
      <c r="AM479" s="0" t="n">
        <f aca="false">IFERROR(IF(AV479&lt;($AM$7-$AL$7)/($AN$7-$AL$7),$AL$7+SQRT(AV479*($AN$7-$AL$7)*($AM$7-$AL$7)),$AN$7-SQRT((1-AV479)*($AN$7-$AL$7)*($AN$7-$AM$7))),$AM$7)</f>
        <v>0.980257144832557</v>
      </c>
      <c r="AN479" s="0" t="n">
        <f aca="false">IFERROR(IF(AW479&lt;($AM$8-$AL$8)/($AN$8-$AL$8),$AL$8+SQRT(AW479*($AN$8-$AL$8)*($AM$8-$AL$8)),$AN$8-SQRT((1-AW479)*($AN$8-$AL$8)*($AN$8-$AM$8))),$AM$8)</f>
        <v>0.961454264807778</v>
      </c>
      <c r="AO479" s="0" t="n">
        <f aca="false">IFERROR(IF(AX479&lt;($AM$9-$AL$9)/($AN$9-$AL$9),$AL$9+SQRT(AX479*($AN$9-$AL$9)*($AM$9-$AL$9)),$AN$9-SQRT((1-AX479)*($AN$9-$AL$9)*($AN$9-$AM$9))),$AM$9)</f>
        <v>1.14340845503951</v>
      </c>
      <c r="AP479" s="0" t="n">
        <f aca="false">IFERROR(IF(AY479&lt;($AM$10-$AL$10)/($AN$10-$AL$10),$AL$10+SQRT(AY479*($AN$10-$AL$10)*($AM$10-$AL$10)),$AN$10-SQRT((1-AY479)*($AN$10-$AL$10)*($AN$10-$AM$10))),$AM$10)</f>
        <v>0.709971214926846</v>
      </c>
      <c r="AQ479" s="0" t="n">
        <f aca="false">IFERROR(IF(AZ479&lt;($AM$11-$AL$11)/($AN$11-$AL$11),$AL$11+SQRT(AZ479*($AN$11-$AL$11)*($AM$11-$AL$11)),$AN$11-SQRT((1-AZ479)*($AN$11-$AL$11)*($AN$11-$AM$11))),$AM$11)</f>
        <v>0.57220239319665</v>
      </c>
      <c r="AR479" s="0" t="n">
        <f aca="false">SUMPRODUCT((B24:B31&lt;=$B$6)*(C24:C31*AM479+D24:D31*AO479*$B$8*AQ479)/(1+AL479/100)^B24:B31)+C32*AM479*AP479/(1+AL479/100)^$B$6</f>
        <v>8678974.0996354</v>
      </c>
      <c r="AS479" s="0" t="n">
        <f aca="false">SUMPRODUCT((K24:K26&lt;=$B$6)*(L24:L26*AN479+M24:M26*AO479*$B$8*AQ479)/(1+AL479/100)^K24:K26)+L27*AN479*AP479/(1+AL479/100)^$B$6</f>
        <v>7908186.50232658</v>
      </c>
      <c r="AT479" s="0" t="n">
        <f aca="false">AS479-AR479</f>
        <v>-770787.597308821</v>
      </c>
      <c r="AU479" s="0" t="n">
        <f aca="true">RAND()</f>
        <v>0.123582225886715</v>
      </c>
      <c r="AV479" s="0" t="n">
        <f aca="true">RAND()</f>
        <v>0.361029314035393</v>
      </c>
      <c r="AW479" s="0" t="n">
        <f aca="true">RAND()</f>
        <v>0.289638662495777</v>
      </c>
      <c r="AX479" s="0" t="n">
        <f aca="true">RAND()</f>
        <v>0.510833950068134</v>
      </c>
      <c r="AY479" s="0" t="n">
        <f aca="true">RAND()</f>
        <v>0.176351644391423</v>
      </c>
      <c r="AZ479" s="0" t="n">
        <f aca="true">RAND()</f>
        <v>0.302425072906055</v>
      </c>
    </row>
    <row r="480" customFormat="false" ht="15" hidden="false" customHeight="false" outlineLevel="0" collapsed="false">
      <c r="AK480" s="0" t="n">
        <v>467</v>
      </c>
      <c r="AL480" s="0" t="n">
        <f aca="false">IFERROR(IF(AU480&lt;($AM$6-$AL$6)/($AN$6-$AL$6),$AL$6+SQRT(AU480*($AN$6-$AL$6)*($AM$6-$AL$6)),$AN$6-SQRT((1-AU480)*($AN$6-$AL$6)*($AN$6-$AM$6))),$AM$6)</f>
        <v>3.31443110018097</v>
      </c>
      <c r="AM480" s="0" t="n">
        <f aca="false">IFERROR(IF(AV480&lt;($AM$7-$AL$7)/($AN$7-$AL$7),$AL$7+SQRT(AV480*($AN$7-$AL$7)*($AM$7-$AL$7)),$AN$7-SQRT((1-AV480)*($AN$7-$AL$7)*($AN$7-$AM$7))),$AM$7)</f>
        <v>1.08333753712086</v>
      </c>
      <c r="AN480" s="0" t="n">
        <f aca="false">IFERROR(IF(AW480&lt;($AM$8-$AL$8)/($AN$8-$AL$8),$AL$8+SQRT(AW480*($AN$8-$AL$8)*($AM$8-$AL$8)),$AN$8-SQRT((1-AW480)*($AN$8-$AL$8)*($AN$8-$AM$8))),$AM$8)</f>
        <v>1.08838126551108</v>
      </c>
      <c r="AO480" s="0" t="n">
        <f aca="false">IFERROR(IF(AX480&lt;($AM$9-$AL$9)/($AN$9-$AL$9),$AL$9+SQRT(AX480*($AN$9-$AL$9)*($AM$9-$AL$9)),$AN$9-SQRT((1-AX480)*($AN$9-$AL$9)*($AN$9-$AM$9))),$AM$9)</f>
        <v>1.59691506606894</v>
      </c>
      <c r="AP480" s="0" t="n">
        <f aca="false">IFERROR(IF(AY480&lt;($AM$10-$AL$10)/($AN$10-$AL$10),$AL$10+SQRT(AY480*($AN$10-$AL$10)*($AM$10-$AL$10)),$AN$10-SQRT((1-AY480)*($AN$10-$AL$10)*($AN$10-$AM$10))),$AM$10)</f>
        <v>0.980294107865942</v>
      </c>
      <c r="AQ480" s="0" t="n">
        <f aca="false">IFERROR(IF(AZ480&lt;($AM$11-$AL$11)/($AN$11-$AL$11),$AL$11+SQRT(AZ480*($AN$11-$AL$11)*($AM$11-$AL$11)),$AN$11-SQRT((1-AZ480)*($AN$11-$AL$11)*($AN$11-$AM$11))),$AM$11)</f>
        <v>0.683307429966334</v>
      </c>
      <c r="AR480" s="0" t="n">
        <f aca="false">SUMPRODUCT((B24:B31&lt;=$B$6)*(C24:C31*AM480+D24:D31*AO480*$B$8*AQ480)/(1+AL480/100)^B24:B31)+C32*AM480*AP480/(1+AL480/100)^$B$6</f>
        <v>9373212.29471676</v>
      </c>
      <c r="AS480" s="0" t="n">
        <f aca="false">SUMPRODUCT((K24:K26&lt;=$B$6)*(L24:L26*AN480+M24:M26*AO480*$B$8*AQ480)/(1+AL480/100)^K24:K26)+L27*AN480*AP480/(1+AL480/100)^$B$6</f>
        <v>8801740.78853553</v>
      </c>
      <c r="AT480" s="0" t="n">
        <f aca="false">AS480-AR480</f>
        <v>-571471.506181223</v>
      </c>
      <c r="AU480" s="0" t="n">
        <f aca="true">RAND()</f>
        <v>0.320829094234336</v>
      </c>
      <c r="AV480" s="0" t="n">
        <f aca="true">RAND()</f>
        <v>0.753098875262763</v>
      </c>
      <c r="AW480" s="0" t="n">
        <f aca="true">RAND()</f>
        <v>0.767816752552878</v>
      </c>
      <c r="AX480" s="0" t="n">
        <f aca="true">RAND()</f>
        <v>0.891681690691861</v>
      </c>
      <c r="AY480" s="0" t="n">
        <f aca="true">RAND()</f>
        <v>0.922729720202966</v>
      </c>
      <c r="AZ480" s="0" t="n">
        <f aca="true">RAND()</f>
        <v>0.590635984022333</v>
      </c>
    </row>
    <row r="481" customFormat="false" ht="15" hidden="false" customHeight="false" outlineLevel="0" collapsed="false">
      <c r="AK481" s="0" t="n">
        <v>468</v>
      </c>
      <c r="AL481" s="0" t="n">
        <f aca="false">IFERROR(IF(AU481&lt;($AM$6-$AL$6)/($AN$6-$AL$6),$AL$6+SQRT(AU481*($AN$6-$AL$6)*($AM$6-$AL$6)),$AN$6-SQRT((1-AU481)*($AN$6-$AL$6)*($AN$6-$AM$6))),$AM$6)</f>
        <v>4.58482410431834</v>
      </c>
      <c r="AM481" s="0" t="n">
        <f aca="false">IFERROR(IF(AV481&lt;($AM$7-$AL$7)/($AN$7-$AL$7),$AL$7+SQRT(AV481*($AN$7-$AL$7)*($AM$7-$AL$7)),$AN$7-SQRT((1-AV481)*($AN$7-$AL$7)*($AN$7-$AM$7))),$AM$7)</f>
        <v>0.983108381007909</v>
      </c>
      <c r="AN481" s="0" t="n">
        <f aca="false">IFERROR(IF(AW481&lt;($AM$8-$AL$8)/($AN$8-$AL$8),$AL$8+SQRT(AW481*($AN$8-$AL$8)*($AM$8-$AL$8)),$AN$8-SQRT((1-AW481)*($AN$8-$AL$8)*($AN$8-$AM$8))),$AM$8)</f>
        <v>0.870973665227186</v>
      </c>
      <c r="AO481" s="0" t="n">
        <f aca="false">IFERROR(IF(AX481&lt;($AM$9-$AL$9)/($AN$9-$AL$9),$AL$9+SQRT(AX481*($AN$9-$AL$9)*($AM$9-$AL$9)),$AN$9-SQRT((1-AX481)*($AN$9-$AL$9)*($AN$9-$AM$9))),$AM$9)</f>
        <v>1.09614373794409</v>
      </c>
      <c r="AP481" s="0" t="n">
        <f aca="false">IFERROR(IF(AY481&lt;($AM$10-$AL$10)/($AN$10-$AL$10),$AL$10+SQRT(AY481*($AN$10-$AL$10)*($AM$10-$AL$10)),$AN$10-SQRT((1-AY481)*($AN$10-$AL$10)*($AN$10-$AM$10))),$AM$10)</f>
        <v>0.992807971586924</v>
      </c>
      <c r="AQ481" s="0" t="n">
        <f aca="false">IFERROR(IF(AZ481&lt;($AM$11-$AL$11)/($AN$11-$AL$11),$AL$11+SQRT(AZ481*($AN$11-$AL$11)*($AM$11-$AL$11)),$AN$11-SQRT((1-AZ481)*($AN$11-$AL$11)*($AN$11-$AM$11))),$AM$11)</f>
        <v>0.680380153874166</v>
      </c>
      <c r="AR481" s="0" t="n">
        <f aca="false">SUMPRODUCT((B24:B31&lt;=$B$6)*(C24:C31*AM481+D24:D31*AO481*$B$8*AQ481)/(1+AL481/100)^B24:B31)+C32*AM481*AP481/(1+AL481/100)^$B$6</f>
        <v>7888634.88048859</v>
      </c>
      <c r="AS481" s="0" t="n">
        <f aca="false">SUMPRODUCT((K24:K26&lt;=$B$6)*(L24:L26*AN481+M24:M26*AO481*$B$8*AQ481)/(1+AL481/100)^K24:K26)+L27*AN481*AP481/(1+AL481/100)^$B$6</f>
        <v>7137193.68316946</v>
      </c>
      <c r="AT481" s="0" t="n">
        <f aca="false">AS481-AR481</f>
        <v>-751441.197319132</v>
      </c>
      <c r="AU481" s="0" t="n">
        <f aca="true">RAND()</f>
        <v>0.708346269645915</v>
      </c>
      <c r="AV481" s="0" t="n">
        <f aca="true">RAND()</f>
        <v>0.372540879948196</v>
      </c>
      <c r="AW481" s="0" t="n">
        <f aca="true">RAND()</f>
        <v>0.055969568397563</v>
      </c>
      <c r="AX481" s="0" t="n">
        <f aca="true">RAND()</f>
        <v>0.455362571694874</v>
      </c>
      <c r="AY481" s="0" t="n">
        <f aca="true">RAND()</f>
        <v>0.971438787438474</v>
      </c>
      <c r="AZ481" s="0" t="n">
        <f aca="true">RAND()</f>
        <v>0.583033281479584</v>
      </c>
    </row>
    <row r="482" customFormat="false" ht="15" hidden="false" customHeight="false" outlineLevel="0" collapsed="false">
      <c r="AK482" s="0" t="n">
        <v>469</v>
      </c>
      <c r="AL482" s="0" t="n">
        <f aca="false">IFERROR(IF(AU482&lt;($AM$6-$AL$6)/($AN$6-$AL$6),$AL$6+SQRT(AU482*($AN$6-$AL$6)*($AM$6-$AL$6)),$AN$6-SQRT((1-AU482)*($AN$6-$AL$6)*($AN$6-$AM$6))),$AM$6)</f>
        <v>2.71401987832741</v>
      </c>
      <c r="AM482" s="0" t="n">
        <f aca="false">IFERROR(IF(AV482&lt;($AM$7-$AL$7)/($AN$7-$AL$7),$AL$7+SQRT(AV482*($AN$7-$AL$7)*($AM$7-$AL$7)),$AN$7-SQRT((1-AV482)*($AN$7-$AL$7)*($AN$7-$AM$7))),$AM$7)</f>
        <v>0.947411037333376</v>
      </c>
      <c r="AN482" s="0" t="n">
        <f aca="false">IFERROR(IF(AW482&lt;($AM$8-$AL$8)/($AN$8-$AL$8),$AL$8+SQRT(AW482*($AN$8-$AL$8)*($AM$8-$AL$8)),$AN$8-SQRT((1-AW482)*($AN$8-$AL$8)*($AN$8-$AM$8))),$AM$8)</f>
        <v>1.02492780448986</v>
      </c>
      <c r="AO482" s="0" t="n">
        <f aca="false">IFERROR(IF(AX482&lt;($AM$9-$AL$9)/($AN$9-$AL$9),$AL$9+SQRT(AX482*($AN$9-$AL$9)*($AM$9-$AL$9)),$AN$9-SQRT((1-AX482)*($AN$9-$AL$9)*($AN$9-$AM$9))),$AM$9)</f>
        <v>0.944500651132676</v>
      </c>
      <c r="AP482" s="0" t="n">
        <f aca="false">IFERROR(IF(AY482&lt;($AM$10-$AL$10)/($AN$10-$AL$10),$AL$10+SQRT(AY482*($AN$10-$AL$10)*($AM$10-$AL$10)),$AN$10-SQRT((1-AY482)*($AN$10-$AL$10)*($AN$10-$AM$10))),$AM$10)</f>
        <v>0.874745967060307</v>
      </c>
      <c r="AQ482" s="0" t="n">
        <f aca="false">IFERROR(IF(AZ482&lt;($AM$11-$AL$11)/($AN$11-$AL$11),$AL$11+SQRT(AZ482*($AN$11-$AL$11)*($AM$11-$AL$11)),$AN$11-SQRT((1-AZ482)*($AN$11-$AL$11)*($AN$11-$AM$11))),$AM$11)</f>
        <v>0.641814057981148</v>
      </c>
      <c r="AR482" s="0" t="n">
        <f aca="false">SUMPRODUCT((B24:B31&lt;=$B$6)*(C24:C31*AM482+D24:D31*AO482*$B$8*AQ482)/(1+AL482/100)^B24:B31)+C32*AM482*AP482/(1+AL482/100)^$B$6</f>
        <v>8396965.00877303</v>
      </c>
      <c r="AS482" s="0" t="n">
        <f aca="false">SUMPRODUCT((K24:K26&lt;=$B$6)*(L24:L26*AN482+M24:M26*AO482*$B$8*AQ482)/(1+AL482/100)^K24:K26)+L27*AN482*AP482/(1+AL482/100)^$B$6</f>
        <v>8253526.35435708</v>
      </c>
      <c r="AT482" s="0" t="n">
        <f aca="false">AS482-AR482</f>
        <v>-143438.654415951</v>
      </c>
      <c r="AU482" s="0" t="n">
        <f aca="true">RAND()</f>
        <v>0.101964877329339</v>
      </c>
      <c r="AV482" s="0" t="n">
        <f aca="true">RAND()</f>
        <v>0.24144459919669</v>
      </c>
      <c r="AW482" s="0" t="n">
        <f aca="true">RAND()</f>
        <v>0.549711171628837</v>
      </c>
      <c r="AX482" s="0" t="n">
        <f aca="true">RAND()</f>
        <v>0.263441105143163</v>
      </c>
      <c r="AY482" s="0" t="n">
        <f aca="true">RAND()</f>
        <v>0.561738159311858</v>
      </c>
      <c r="AZ482" s="0" t="n">
        <f aca="true">RAND()</f>
        <v>0.476885102994038</v>
      </c>
    </row>
    <row r="483" customFormat="false" ht="15" hidden="false" customHeight="false" outlineLevel="0" collapsed="false">
      <c r="AK483" s="0" t="n">
        <v>470</v>
      </c>
      <c r="AL483" s="0" t="n">
        <f aca="false">IFERROR(IF(AU483&lt;($AM$6-$AL$6)/($AN$6-$AL$6),$AL$6+SQRT(AU483*($AN$6-$AL$6)*($AM$6-$AL$6)),$AN$6-SQRT((1-AU483)*($AN$6-$AL$6)*($AN$6-$AM$6))),$AM$6)</f>
        <v>3.62343917791763</v>
      </c>
      <c r="AM483" s="0" t="n">
        <f aca="false">IFERROR(IF(AV483&lt;($AM$7-$AL$7)/($AN$7-$AL$7),$AL$7+SQRT(AV483*($AN$7-$AL$7)*($AM$7-$AL$7)),$AN$7-SQRT((1-AV483)*($AN$7-$AL$7)*($AN$7-$AM$7))),$AM$7)</f>
        <v>1.00943264542135</v>
      </c>
      <c r="AN483" s="0" t="n">
        <f aca="false">IFERROR(IF(AW483&lt;($AM$8-$AL$8)/($AN$8-$AL$8),$AL$8+SQRT(AW483*($AN$8-$AL$8)*($AM$8-$AL$8)),$AN$8-SQRT((1-AW483)*($AN$8-$AL$8)*($AN$8-$AM$8))),$AM$8)</f>
        <v>1.01159968982444</v>
      </c>
      <c r="AO483" s="0" t="n">
        <f aca="false">IFERROR(IF(AX483&lt;($AM$9-$AL$9)/($AN$9-$AL$9),$AL$9+SQRT(AX483*($AN$9-$AL$9)*($AM$9-$AL$9)),$AN$9-SQRT((1-AX483)*($AN$9-$AL$9)*($AN$9-$AM$9))),$AM$9)</f>
        <v>1.4946391343221</v>
      </c>
      <c r="AP483" s="0" t="n">
        <f aca="false">IFERROR(IF(AY483&lt;($AM$10-$AL$10)/($AN$10-$AL$10),$AL$10+SQRT(AY483*($AN$10-$AL$10)*($AM$10-$AL$10)),$AN$10-SQRT((1-AY483)*($AN$10-$AL$10)*($AN$10-$AM$10))),$AM$10)</f>
        <v>0.775821286012736</v>
      </c>
      <c r="AQ483" s="0" t="n">
        <f aca="false">IFERROR(IF(AZ483&lt;($AM$11-$AL$11)/($AN$11-$AL$11),$AL$11+SQRT(AZ483*($AN$11-$AL$11)*($AM$11-$AL$11)),$AN$11-SQRT((1-AZ483)*($AN$11-$AL$11)*($AN$11-$AM$11))),$AM$11)</f>
        <v>0.694466320206168</v>
      </c>
      <c r="AR483" s="0" t="n">
        <f aca="false">SUMPRODUCT((B24:B31&lt;=$B$6)*(C24:C31*AM483+D24:D31*AO483*$B$8*AQ483)/(1+AL483/100)^B24:B31)+C32*AM483*AP483/(1+AL483/100)^$B$6</f>
        <v>8608956.73919197</v>
      </c>
      <c r="AS483" s="0" t="n">
        <f aca="false">SUMPRODUCT((K24:K26&lt;=$B$6)*(L24:L26*AN483+M24:M26*AO483*$B$8*AQ483)/(1+AL483/100)^K24:K26)+L27*AN483*AP483/(1+AL483/100)^$B$6</f>
        <v>8369195.66429816</v>
      </c>
      <c r="AT483" s="0" t="n">
        <f aca="false">AS483-AR483</f>
        <v>-239761.07489381</v>
      </c>
      <c r="AU483" s="0" t="n">
        <f aca="true">RAND()</f>
        <v>0.42994185073892</v>
      </c>
      <c r="AV483" s="0" t="n">
        <f aca="true">RAND()</f>
        <v>0.485576425875813</v>
      </c>
      <c r="AW483" s="0" t="n">
        <f aca="true">RAND()</f>
        <v>0.494802596517285</v>
      </c>
      <c r="AX483" s="0" t="n">
        <f aca="true">RAND()</f>
        <v>0.829740263627522</v>
      </c>
      <c r="AY483" s="0" t="n">
        <f aca="true">RAND()</f>
        <v>0.304309527270879</v>
      </c>
      <c r="AZ483" s="0" t="n">
        <f aca="true">RAND()</f>
        <v>0.61897620616996</v>
      </c>
    </row>
    <row r="484" customFormat="false" ht="15" hidden="false" customHeight="false" outlineLevel="0" collapsed="false">
      <c r="AK484" s="0" t="n">
        <v>471</v>
      </c>
      <c r="AL484" s="0" t="n">
        <f aca="false">IFERROR(IF(AU484&lt;($AM$6-$AL$6)/($AN$6-$AL$6),$AL$6+SQRT(AU484*($AN$6-$AL$6)*($AM$6-$AL$6)),$AN$6-SQRT((1-AU484)*($AN$6-$AL$6)*($AN$6-$AM$6))),$AM$6)</f>
        <v>3.31106497040623</v>
      </c>
      <c r="AM484" s="0" t="n">
        <f aca="false">IFERROR(IF(AV484&lt;($AM$7-$AL$7)/($AN$7-$AL$7),$AL$7+SQRT(AV484*($AN$7-$AL$7)*($AM$7-$AL$7)),$AN$7-SQRT((1-AV484)*($AN$7-$AL$7)*($AN$7-$AM$7))),$AM$7)</f>
        <v>0.965656353416375</v>
      </c>
      <c r="AN484" s="0" t="n">
        <f aca="false">IFERROR(IF(AW484&lt;($AM$8-$AL$8)/($AN$8-$AL$8),$AL$8+SQRT(AW484*($AN$8-$AL$8)*($AM$8-$AL$8)),$AN$8-SQRT((1-AW484)*($AN$8-$AL$8)*($AN$8-$AM$8))),$AM$8)</f>
        <v>0.92760326508856</v>
      </c>
      <c r="AO484" s="0" t="n">
        <f aca="false">IFERROR(IF(AX484&lt;($AM$9-$AL$9)/($AN$9-$AL$9),$AL$9+SQRT(AX484*($AN$9-$AL$9)*($AM$9-$AL$9)),$AN$9-SQRT((1-AX484)*($AN$9-$AL$9)*($AN$9-$AM$9))),$AM$9)</f>
        <v>1.53706820985452</v>
      </c>
      <c r="AP484" s="0" t="n">
        <f aca="false">IFERROR(IF(AY484&lt;($AM$10-$AL$10)/($AN$10-$AL$10),$AL$10+SQRT(AY484*($AN$10-$AL$10)*($AM$10-$AL$10)),$AN$10-SQRT((1-AY484)*($AN$10-$AL$10)*($AN$10-$AM$10))),$AM$10)</f>
        <v>0.975675116789649</v>
      </c>
      <c r="AQ484" s="0" t="n">
        <f aca="false">IFERROR(IF(AZ484&lt;($AM$11-$AL$11)/($AN$11-$AL$11),$AL$11+SQRT(AZ484*($AN$11-$AL$11)*($AM$11-$AL$11)),$AN$11-SQRT((1-AZ484)*($AN$11-$AL$11)*($AN$11-$AM$11))),$AM$11)</f>
        <v>0.793998540233296</v>
      </c>
      <c r="AR484" s="0" t="n">
        <f aca="false">SUMPRODUCT((B24:B31&lt;=$B$6)*(C24:C31*AM484+D24:D31*AO484*$B$8*AQ484)/(1+AL484/100)^B24:B31)+C32*AM484*AP484/(1+AL484/100)^$B$6</f>
        <v>8431235.61955772</v>
      </c>
      <c r="AS484" s="0" t="n">
        <f aca="false">SUMPRODUCT((K24:K26&lt;=$B$6)*(L24:L26*AN484+M24:M26*AO484*$B$8*AQ484)/(1+AL484/100)^K24:K26)+L27*AN484*AP484/(1+AL484/100)^$B$6</f>
        <v>7536162.10202881</v>
      </c>
      <c r="AT484" s="0" t="n">
        <f aca="false">AS484-AR484</f>
        <v>-895073.51752891</v>
      </c>
      <c r="AU484" s="0" t="n">
        <f aca="true">RAND()</f>
        <v>0.3195879173718</v>
      </c>
      <c r="AV484" s="0" t="n">
        <f aca="true">RAND()</f>
        <v>0.3049114158579</v>
      </c>
      <c r="AW484" s="0" t="n">
        <f aca="true">RAND()</f>
        <v>0.180917702902904</v>
      </c>
      <c r="AX484" s="0" t="n">
        <f aca="true">RAND()</f>
        <v>0.857129438448469</v>
      </c>
      <c r="AY484" s="0" t="n">
        <f aca="true">RAND()</f>
        <v>0.905067266931385</v>
      </c>
      <c r="AZ484" s="0" t="n">
        <f aca="true">RAND()</f>
        <v>0.826789381934642</v>
      </c>
    </row>
    <row r="485" customFormat="false" ht="15" hidden="false" customHeight="false" outlineLevel="0" collapsed="false">
      <c r="AK485" s="0" t="n">
        <v>472</v>
      </c>
      <c r="AL485" s="0" t="n">
        <f aca="false">IFERROR(IF(AU485&lt;($AM$6-$AL$6)/($AN$6-$AL$6),$AL$6+SQRT(AU485*($AN$6-$AL$6)*($AM$6-$AL$6)),$AN$6-SQRT((1-AU485)*($AN$6-$AL$6)*($AN$6-$AM$6))),$AM$6)</f>
        <v>3.90413427286042</v>
      </c>
      <c r="AM485" s="0" t="n">
        <f aca="false">IFERROR(IF(AV485&lt;($AM$7-$AL$7)/($AN$7-$AL$7),$AL$7+SQRT(AV485*($AN$7-$AL$7)*($AM$7-$AL$7)),$AN$7-SQRT((1-AV485)*($AN$7-$AL$7)*($AN$7-$AM$7))),$AM$7)</f>
        <v>1.15656653767923</v>
      </c>
      <c r="AN485" s="0" t="n">
        <f aca="false">IFERROR(IF(AW485&lt;($AM$8-$AL$8)/($AN$8-$AL$8),$AL$8+SQRT(AW485*($AN$8-$AL$8)*($AM$8-$AL$8)),$AN$8-SQRT((1-AW485)*($AN$8-$AL$8)*($AN$8-$AM$8))),$AM$8)</f>
        <v>0.985652466985939</v>
      </c>
      <c r="AO485" s="0" t="n">
        <f aca="false">IFERROR(IF(AX485&lt;($AM$9-$AL$9)/($AN$9-$AL$9),$AL$9+SQRT(AX485*($AN$9-$AL$9)*($AM$9-$AL$9)),$AN$9-SQRT((1-AX485)*($AN$9-$AL$9)*($AN$9-$AM$9))),$AM$9)</f>
        <v>1.1998226154793</v>
      </c>
      <c r="AP485" s="0" t="n">
        <f aca="false">IFERROR(IF(AY485&lt;($AM$10-$AL$10)/($AN$10-$AL$10),$AL$10+SQRT(AY485*($AN$10-$AL$10)*($AM$10-$AL$10)),$AN$10-SQRT((1-AY485)*($AN$10-$AL$10)*($AN$10-$AM$10))),$AM$10)</f>
        <v>0.98254472071649</v>
      </c>
      <c r="AQ485" s="0" t="n">
        <f aca="false">IFERROR(IF(AZ485&lt;($AM$11-$AL$11)/($AN$11-$AL$11),$AL$11+SQRT(AZ485*($AN$11-$AL$11)*($AM$11-$AL$11)),$AN$11-SQRT((1-AZ485)*($AN$11-$AL$11)*($AN$11-$AM$11))),$AM$11)</f>
        <v>0.642120653529049</v>
      </c>
      <c r="AR485" s="0" t="n">
        <f aca="false">SUMPRODUCT((B24:B31&lt;=$B$6)*(C24:C31*AM485+D24:D31*AO485*$B$8*AQ485)/(1+AL485/100)^B24:B31)+C32*AM485*AP485/(1+AL485/100)^$B$6</f>
        <v>9575812.5823961</v>
      </c>
      <c r="AS485" s="0" t="n">
        <f aca="false">SUMPRODUCT((K24:K26&lt;=$B$6)*(L24:L26*AN485+M24:M26*AO485*$B$8*AQ485)/(1+AL485/100)^K24:K26)+L27*AN485*AP485/(1+AL485/100)^$B$6</f>
        <v>8013464.39607948</v>
      </c>
      <c r="AT485" s="0" t="n">
        <f aca="false">AS485-AR485</f>
        <v>-1562348.18631661</v>
      </c>
      <c r="AU485" s="0" t="n">
        <f aca="true">RAND()</f>
        <v>0.520780769976126</v>
      </c>
      <c r="AV485" s="0" t="n">
        <f aca="true">RAND()</f>
        <v>0.922401672166699</v>
      </c>
      <c r="AW485" s="0" t="n">
        <f aca="true">RAND()</f>
        <v>0.382964872199614</v>
      </c>
      <c r="AX485" s="0" t="n">
        <f aca="true">RAND()</f>
        <v>0.573144102201072</v>
      </c>
      <c r="AY485" s="0" t="n">
        <f aca="true">RAND()</f>
        <v>0.931397629965421</v>
      </c>
      <c r="AZ485" s="0" t="n">
        <f aca="true">RAND()</f>
        <v>0.477740986004668</v>
      </c>
    </row>
    <row r="486" customFormat="false" ht="15" hidden="false" customHeight="false" outlineLevel="0" collapsed="false">
      <c r="AK486" s="0" t="n">
        <v>473</v>
      </c>
      <c r="AL486" s="0" t="n">
        <f aca="false">IFERROR(IF(AU486&lt;($AM$6-$AL$6)/($AN$6-$AL$6),$AL$6+SQRT(AU486*($AN$6-$AL$6)*($AM$6-$AL$6)),$AN$6-SQRT((1-AU486)*($AN$6-$AL$6)*($AN$6-$AM$6))),$AM$6)</f>
        <v>3.10212602287813</v>
      </c>
      <c r="AM486" s="0" t="n">
        <f aca="false">IFERROR(IF(AV486&lt;($AM$7-$AL$7)/($AN$7-$AL$7),$AL$7+SQRT(AV486*($AN$7-$AL$7)*($AM$7-$AL$7)),$AN$7-SQRT((1-AV486)*($AN$7-$AL$7)*($AN$7-$AM$7))),$AM$7)</f>
        <v>1.02332941535423</v>
      </c>
      <c r="AN486" s="0" t="n">
        <f aca="false">IFERROR(IF(AW486&lt;($AM$8-$AL$8)/($AN$8-$AL$8),$AL$8+SQRT(AW486*($AN$8-$AL$8)*($AM$8-$AL$8)),$AN$8-SQRT((1-AW486)*($AN$8-$AL$8)*($AN$8-$AM$8))),$AM$8)</f>
        <v>1.03728743793003</v>
      </c>
      <c r="AO486" s="0" t="n">
        <f aca="false">IFERROR(IF(AX486&lt;($AM$9-$AL$9)/($AN$9-$AL$9),$AL$9+SQRT(AX486*($AN$9-$AL$9)*($AM$9-$AL$9)),$AN$9-SQRT((1-AX486)*($AN$9-$AL$9)*($AN$9-$AM$9))),$AM$9)</f>
        <v>1.20489731414881</v>
      </c>
      <c r="AP486" s="0" t="n">
        <f aca="false">IFERROR(IF(AY486&lt;($AM$10-$AL$10)/($AN$10-$AL$10),$AL$10+SQRT(AY486*($AN$10-$AL$10)*($AM$10-$AL$10)),$AN$10-SQRT((1-AY486)*($AN$10-$AL$10)*($AN$10-$AM$10))),$AM$10)</f>
        <v>0.828577807851312</v>
      </c>
      <c r="AQ486" s="0" t="n">
        <f aca="false">IFERROR(IF(AZ486&lt;($AM$11-$AL$11)/($AN$11-$AL$11),$AL$11+SQRT(AZ486*($AN$11-$AL$11)*($AM$11-$AL$11)),$AN$11-SQRT((1-AZ486)*($AN$11-$AL$11)*($AN$11-$AM$11))),$AM$11)</f>
        <v>0.714088755459621</v>
      </c>
      <c r="AR486" s="0" t="n">
        <f aca="false">SUMPRODUCT((B24:B31&lt;=$B$6)*(C24:C31*AM486+D24:D31*AO486*$B$8*AQ486)/(1+AL486/100)^B24:B31)+C32*AM486*AP486/(1+AL486/100)^$B$6</f>
        <v>8929999.81018392</v>
      </c>
      <c r="AS486" s="0" t="n">
        <f aca="false">SUMPRODUCT((K24:K26&lt;=$B$6)*(L24:L26*AN486+M24:M26*AO486*$B$8*AQ486)/(1+AL486/100)^K24:K26)+L27*AN486*AP486/(1+AL486/100)^$B$6</f>
        <v>8472221.22610877</v>
      </c>
      <c r="AT486" s="0" t="n">
        <f aca="false">AS486-AR486</f>
        <v>-457778.584075151</v>
      </c>
      <c r="AU486" s="0" t="n">
        <f aca="true">RAND()</f>
        <v>0.240328922923807</v>
      </c>
      <c r="AV486" s="0" t="n">
        <f aca="true">RAND()</f>
        <v>0.543292853834181</v>
      </c>
      <c r="AW486" s="0" t="n">
        <f aca="true">RAND()</f>
        <v>0.597807697223373</v>
      </c>
      <c r="AX486" s="0" t="n">
        <f aca="true">RAND()</f>
        <v>0.578541145968145</v>
      </c>
      <c r="AY486" s="0" t="n">
        <f aca="true">RAND()</f>
        <v>0.431853503249496</v>
      </c>
      <c r="AZ486" s="0" t="n">
        <f aca="true">RAND()</f>
        <v>0.66634596018519</v>
      </c>
    </row>
    <row r="487" customFormat="false" ht="15" hidden="false" customHeight="false" outlineLevel="0" collapsed="false">
      <c r="AK487" s="0" t="n">
        <v>474</v>
      </c>
      <c r="AL487" s="0" t="n">
        <f aca="false">IFERROR(IF(AU487&lt;($AM$6-$AL$6)/($AN$6-$AL$6),$AL$6+SQRT(AU487*($AN$6-$AL$6)*($AM$6-$AL$6)),$AN$6-SQRT((1-AU487)*($AN$6-$AL$6)*($AN$6-$AM$6))),$AM$6)</f>
        <v>2.10950265619843</v>
      </c>
      <c r="AM487" s="0" t="n">
        <f aca="false">IFERROR(IF(AV487&lt;($AM$7-$AL$7)/($AN$7-$AL$7),$AL$7+SQRT(AV487*($AN$7-$AL$7)*($AM$7-$AL$7)),$AN$7-SQRT((1-AV487)*($AN$7-$AL$7)*($AN$7-$AM$7))),$AM$7)</f>
        <v>0.993609358834951</v>
      </c>
      <c r="AN487" s="0" t="n">
        <f aca="false">IFERROR(IF(AW487&lt;($AM$8-$AL$8)/($AN$8-$AL$8),$AL$8+SQRT(AW487*($AN$8-$AL$8)*($AM$8-$AL$8)),$AN$8-SQRT((1-AW487)*($AN$8-$AL$8)*($AN$8-$AM$8))),$AM$8)</f>
        <v>1.07950766393434</v>
      </c>
      <c r="AO487" s="0" t="n">
        <f aca="false">IFERROR(IF(AX487&lt;($AM$9-$AL$9)/($AN$9-$AL$9),$AL$9+SQRT(AX487*($AN$9-$AL$9)*($AM$9-$AL$9)),$AN$9-SQRT((1-AX487)*($AN$9-$AL$9)*($AN$9-$AM$9))),$AM$9)</f>
        <v>1.25141479143073</v>
      </c>
      <c r="AP487" s="0" t="n">
        <f aca="false">IFERROR(IF(AY487&lt;($AM$10-$AL$10)/($AN$10-$AL$10),$AL$10+SQRT(AY487*($AN$10-$AL$10)*($AM$10-$AL$10)),$AN$10-SQRT((1-AY487)*($AN$10-$AL$10)*($AN$10-$AM$10))),$AM$10)</f>
        <v>0.832776657516825</v>
      </c>
      <c r="AQ487" s="0" t="n">
        <f aca="false">IFERROR(IF(AZ487&lt;($AM$11-$AL$11)/($AN$11-$AL$11),$AL$11+SQRT(AZ487*($AN$11-$AL$11)*($AM$11-$AL$11)),$AN$11-SQRT((1-AZ487)*($AN$11-$AL$11)*($AN$11-$AM$11))),$AM$11)</f>
        <v>0.465320144567799</v>
      </c>
      <c r="AR487" s="0" t="n">
        <f aca="false">SUMPRODUCT((B24:B31&lt;=$B$6)*(C24:C31*AM487+D24:D31*AO487*$B$8*AQ487)/(1+AL487/100)^B24:B31)+C32*AM487*AP487/(1+AL487/100)^$B$6</f>
        <v>9140852.68578931</v>
      </c>
      <c r="AS487" s="0" t="n">
        <f aca="false">SUMPRODUCT((K24:K26&lt;=$B$6)*(L24:L26*AN487+M24:M26*AO487*$B$8*AQ487)/(1+AL487/100)^K24:K26)+L27*AN487*AP487/(1+AL487/100)^$B$6</f>
        <v>8638160.06596452</v>
      </c>
      <c r="AT487" s="0" t="n">
        <f aca="false">AS487-AR487</f>
        <v>-502692.619824789</v>
      </c>
      <c r="AU487" s="0" t="n">
        <f aca="true">RAND()</f>
        <v>0.00239816634290215</v>
      </c>
      <c r="AV487" s="0" t="n">
        <f aca="true">RAND()</f>
        <v>0.416495375872008</v>
      </c>
      <c r="AW487" s="0" t="n">
        <f aca="true">RAND()</f>
        <v>0.7416210074922</v>
      </c>
      <c r="AX487" s="0" t="n">
        <f aca="true">RAND()</f>
        <v>0.626413457007535</v>
      </c>
      <c r="AY487" s="0" t="n">
        <f aca="true">RAND()</f>
        <v>0.44296121515228</v>
      </c>
      <c r="AZ487" s="0" t="n">
        <f aca="true">RAND()</f>
        <v>0.111554082448645</v>
      </c>
    </row>
    <row r="488" customFormat="false" ht="15" hidden="false" customHeight="false" outlineLevel="0" collapsed="false">
      <c r="AK488" s="0" t="n">
        <v>475</v>
      </c>
      <c r="AL488" s="0" t="n">
        <f aca="false">IFERROR(IF(AU488&lt;($AM$6-$AL$6)/($AN$6-$AL$6),$AL$6+SQRT(AU488*($AN$6-$AL$6)*($AM$6-$AL$6)),$AN$6-SQRT((1-AU488)*($AN$6-$AL$6)*($AN$6-$AM$6))),$AM$6)</f>
        <v>5.53430726341663</v>
      </c>
      <c r="AM488" s="0" t="n">
        <f aca="false">IFERROR(IF(AV488&lt;($AM$7-$AL$7)/($AN$7-$AL$7),$AL$7+SQRT(AV488*($AN$7-$AL$7)*($AM$7-$AL$7)),$AN$7-SQRT((1-AV488)*($AN$7-$AL$7)*($AN$7-$AM$7))),$AM$7)</f>
        <v>1.06358552303117</v>
      </c>
      <c r="AN488" s="0" t="n">
        <f aca="false">IFERROR(IF(AW488&lt;($AM$8-$AL$8)/($AN$8-$AL$8),$AL$8+SQRT(AW488*($AN$8-$AL$8)*($AM$8-$AL$8)),$AN$8-SQRT((1-AW488)*($AN$8-$AL$8)*($AN$8-$AM$8))),$AM$8)</f>
        <v>0.9699730018723</v>
      </c>
      <c r="AO488" s="0" t="n">
        <f aca="false">IFERROR(IF(AX488&lt;($AM$9-$AL$9)/($AN$9-$AL$9),$AL$9+SQRT(AX488*($AN$9-$AL$9)*($AM$9-$AL$9)),$AN$9-SQRT((1-AX488)*($AN$9-$AL$9)*($AN$9-$AM$9))),$AM$9)</f>
        <v>0.934471714018364</v>
      </c>
      <c r="AP488" s="0" t="n">
        <f aca="false">IFERROR(IF(AY488&lt;($AM$10-$AL$10)/($AN$10-$AL$10),$AL$10+SQRT(AY488*($AN$10-$AL$10)*($AM$10-$AL$10)),$AN$10-SQRT((1-AY488)*($AN$10-$AL$10)*($AN$10-$AM$10))),$AM$10)</f>
        <v>0.846066344153468</v>
      </c>
      <c r="AQ488" s="0" t="n">
        <f aca="false">IFERROR(IF(AZ488&lt;($AM$11-$AL$11)/($AN$11-$AL$11),$AL$11+SQRT(AZ488*($AN$11-$AL$11)*($AM$11-$AL$11)),$AN$11-SQRT((1-AZ488)*($AN$11-$AL$11)*($AN$11-$AM$11))),$AM$11)</f>
        <v>0.539767419215468</v>
      </c>
      <c r="AR488" s="0" t="n">
        <f aca="false">SUMPRODUCT((B24:B31&lt;=$B$6)*(C24:C31*AM488+D24:D31*AO488*$B$8*AQ488)/(1+AL488/100)^B24:B31)+C32*AM488*AP488/(1+AL488/100)^$B$6</f>
        <v>8118626.13213965</v>
      </c>
      <c r="AS488" s="0" t="n">
        <f aca="false">SUMPRODUCT((K24:K26&lt;=$B$6)*(L24:L26*AN488+M24:M26*AO488*$B$8*AQ488)/(1+AL488/100)^K24:K26)+L27*AN488*AP488/(1+AL488/100)^$B$6</f>
        <v>8051936.17596674</v>
      </c>
      <c r="AT488" s="0" t="n">
        <f aca="false">AS488-AR488</f>
        <v>-66689.9561729152</v>
      </c>
      <c r="AU488" s="0" t="n">
        <f aca="true">RAND()</f>
        <v>0.892587240096337</v>
      </c>
      <c r="AV488" s="0" t="n">
        <f aca="true">RAND()</f>
        <v>0.69110793579057</v>
      </c>
      <c r="AW488" s="0" t="n">
        <f aca="true">RAND()</f>
        <v>0.32100912628312</v>
      </c>
      <c r="AX488" s="0" t="n">
        <f aca="true">RAND()</f>
        <v>0.251687560376073</v>
      </c>
      <c r="AY488" s="0" t="n">
        <f aca="true">RAND()</f>
        <v>0.479047658222986</v>
      </c>
      <c r="AZ488" s="0" t="n">
        <f aca="true">RAND()</f>
        <v>0.234646593131617</v>
      </c>
    </row>
    <row r="489" customFormat="false" ht="15" hidden="false" customHeight="false" outlineLevel="0" collapsed="false">
      <c r="AK489" s="0" t="n">
        <v>476</v>
      </c>
      <c r="AL489" s="0" t="n">
        <f aca="false">IFERROR(IF(AU489&lt;($AM$6-$AL$6)/($AN$6-$AL$6),$AL$6+SQRT(AU489*($AN$6-$AL$6)*($AM$6-$AL$6)),$AN$6-SQRT((1-AU489)*($AN$6-$AL$6)*($AN$6-$AM$6))),$AM$6)</f>
        <v>2.78704785300895</v>
      </c>
      <c r="AM489" s="0" t="n">
        <f aca="false">IFERROR(IF(AV489&lt;($AM$7-$AL$7)/($AN$7-$AL$7),$AL$7+SQRT(AV489*($AN$7-$AL$7)*($AM$7-$AL$7)),$AN$7-SQRT((1-AV489)*($AN$7-$AL$7)*($AN$7-$AM$7))),$AM$7)</f>
        <v>0.960653118046729</v>
      </c>
      <c r="AN489" s="0" t="n">
        <f aca="false">IFERROR(IF(AW489&lt;($AM$8-$AL$8)/($AN$8-$AL$8),$AL$8+SQRT(AW489*($AN$8-$AL$8)*($AM$8-$AL$8)),$AN$8-SQRT((1-AW489)*($AN$8-$AL$8)*($AN$8-$AM$8))),$AM$8)</f>
        <v>0.880197484629032</v>
      </c>
      <c r="AO489" s="0" t="n">
        <f aca="false">IFERROR(IF(AX489&lt;($AM$9-$AL$9)/($AN$9-$AL$9),$AL$9+SQRT(AX489*($AN$9-$AL$9)*($AM$9-$AL$9)),$AN$9-SQRT((1-AX489)*($AN$9-$AL$9)*($AN$9-$AM$9))),$AM$9)</f>
        <v>1.28551763555454</v>
      </c>
      <c r="AP489" s="0" t="n">
        <f aca="false">IFERROR(IF(AY489&lt;($AM$10-$AL$10)/($AN$10-$AL$10),$AL$10+SQRT(AY489*($AN$10-$AL$10)*($AM$10-$AL$10)),$AN$10-SQRT((1-AY489)*($AN$10-$AL$10)*($AN$10-$AM$10))),$AM$10)</f>
        <v>0.696758576222092</v>
      </c>
      <c r="AQ489" s="0" t="n">
        <f aca="false">IFERROR(IF(AZ489&lt;($AM$11-$AL$11)/($AN$11-$AL$11),$AL$11+SQRT(AZ489*($AN$11-$AL$11)*($AM$11-$AL$11)),$AN$11-SQRT((1-AZ489)*($AN$11-$AL$11)*($AN$11-$AM$11))),$AM$11)</f>
        <v>0.792791716146623</v>
      </c>
      <c r="AR489" s="0" t="n">
        <f aca="false">SUMPRODUCT((B24:B31&lt;=$B$6)*(C24:C31*AM489+D24:D31*AO489*$B$8*AQ489)/(1+AL489/100)^B24:B31)+C32*AM489*AP489/(1+AL489/100)^$B$6</f>
        <v>8628669.25807395</v>
      </c>
      <c r="AS489" s="0" t="n">
        <f aca="false">SUMPRODUCT((K24:K26&lt;=$B$6)*(L24:L26*AN489+M24:M26*AO489*$B$8*AQ489)/(1+AL489/100)^K24:K26)+L27*AN489*AP489/(1+AL489/100)^$B$6</f>
        <v>7302288.35844419</v>
      </c>
      <c r="AT489" s="0" t="n">
        <f aca="false">AS489-AR489</f>
        <v>-1326380.89962976</v>
      </c>
      <c r="AU489" s="0" t="n">
        <f aca="true">RAND()</f>
        <v>0.123888864585201</v>
      </c>
      <c r="AV489" s="0" t="n">
        <f aca="true">RAND()</f>
        <v>0.286771381534845</v>
      </c>
      <c r="AW489" s="0" t="n">
        <f aca="true">RAND()</f>
        <v>0.0714626282313757</v>
      </c>
      <c r="AX489" s="0" t="n">
        <f aca="true">RAND()</f>
        <v>0.659676633930952</v>
      </c>
      <c r="AY489" s="0" t="n">
        <f aca="true">RAND()</f>
        <v>0.15485574926778</v>
      </c>
      <c r="AZ489" s="0" t="n">
        <f aca="true">RAND()</f>
        <v>0.824753988173626</v>
      </c>
    </row>
    <row r="490" customFormat="false" ht="15" hidden="false" customHeight="false" outlineLevel="0" collapsed="false">
      <c r="AK490" s="0" t="n">
        <v>477</v>
      </c>
      <c r="AL490" s="0" t="n">
        <f aca="false">IFERROR(IF(AU490&lt;($AM$6-$AL$6)/($AN$6-$AL$6),$AL$6+SQRT(AU490*($AN$6-$AL$6)*($AM$6-$AL$6)),$AN$6-SQRT((1-AU490)*($AN$6-$AL$6)*($AN$6-$AM$6))),$AM$6)</f>
        <v>3.35400220354073</v>
      </c>
      <c r="AM490" s="0" t="n">
        <f aca="false">IFERROR(IF(AV490&lt;($AM$7-$AL$7)/($AN$7-$AL$7),$AL$7+SQRT(AV490*($AN$7-$AL$7)*($AM$7-$AL$7)),$AN$7-SQRT((1-AV490)*($AN$7-$AL$7)*($AN$7-$AM$7))),$AM$7)</f>
        <v>0.998762402769157</v>
      </c>
      <c r="AN490" s="0" t="n">
        <f aca="false">IFERROR(IF(AW490&lt;($AM$8-$AL$8)/($AN$8-$AL$8),$AL$8+SQRT(AW490*($AN$8-$AL$8)*($AM$8-$AL$8)),$AN$8-SQRT((1-AW490)*($AN$8-$AL$8)*($AN$8-$AM$8))),$AM$8)</f>
        <v>0.879524448329038</v>
      </c>
      <c r="AO490" s="0" t="n">
        <f aca="false">IFERROR(IF(AX490&lt;($AM$9-$AL$9)/($AN$9-$AL$9),$AL$9+SQRT(AX490*($AN$9-$AL$9)*($AM$9-$AL$9)),$AN$9-SQRT((1-AX490)*($AN$9-$AL$9)*($AN$9-$AM$9))),$AM$9)</f>
        <v>0.830295163982636</v>
      </c>
      <c r="AP490" s="0" t="n">
        <f aca="false">IFERROR(IF(AY490&lt;($AM$10-$AL$10)/($AN$10-$AL$10),$AL$10+SQRT(AY490*($AN$10-$AL$10)*($AM$10-$AL$10)),$AN$10-SQRT((1-AY490)*($AN$10-$AL$10)*($AN$10-$AM$10))),$AM$10)</f>
        <v>0.897740440458217</v>
      </c>
      <c r="AQ490" s="0" t="n">
        <f aca="false">IFERROR(IF(AZ490&lt;($AM$11-$AL$11)/($AN$11-$AL$11),$AL$11+SQRT(AZ490*($AN$11-$AL$11)*($AM$11-$AL$11)),$AN$11-SQRT((1-AZ490)*($AN$11-$AL$11)*($AN$11-$AM$11))),$AM$11)</f>
        <v>0.343598082787089</v>
      </c>
      <c r="AR490" s="0" t="n">
        <f aca="false">SUMPRODUCT((B24:B31&lt;=$B$6)*(C24:C31*AM490+D24:D31*AO490*$B$8*AQ490)/(1+AL490/100)^B24:B31)+C32*AM490*AP490/(1+AL490/100)^$B$6</f>
        <v>8416393.69829026</v>
      </c>
      <c r="AS490" s="0" t="n">
        <f aca="false">SUMPRODUCT((K24:K26&lt;=$B$6)*(L24:L26*AN490+M24:M26*AO490*$B$8*AQ490)/(1+AL490/100)^K24:K26)+L27*AN490*AP490/(1+AL490/100)^$B$6</f>
        <v>7109397.18263003</v>
      </c>
      <c r="AT490" s="0" t="n">
        <f aca="false">AS490-AR490</f>
        <v>-1306996.51566023</v>
      </c>
      <c r="AU490" s="0" t="n">
        <f aca="true">RAND()</f>
        <v>0.335335003410708</v>
      </c>
      <c r="AV490" s="0" t="n">
        <f aca="true">RAND()</f>
        <v>0.438961030606319</v>
      </c>
      <c r="AW490" s="0" t="n">
        <f aca="true">RAND()</f>
        <v>0.0702681986893089</v>
      </c>
      <c r="AX490" s="0" t="n">
        <f aca="true">RAND()</f>
        <v>0.145459860467089</v>
      </c>
      <c r="AY490" s="0" t="n">
        <f aca="true">RAND()</f>
        <v>0.632789831903587</v>
      </c>
      <c r="AZ490" s="0" t="n">
        <f aca="true">RAND()</f>
        <v>0.00775833805187702</v>
      </c>
    </row>
    <row r="491" customFormat="false" ht="15" hidden="false" customHeight="false" outlineLevel="0" collapsed="false">
      <c r="AK491" s="0" t="n">
        <v>478</v>
      </c>
      <c r="AL491" s="0" t="n">
        <f aca="false">IFERROR(IF(AU491&lt;($AM$6-$AL$6)/($AN$6-$AL$6),$AL$6+SQRT(AU491*($AN$6-$AL$6)*($AM$6-$AL$6)),$AN$6-SQRT((1-AU491)*($AN$6-$AL$6)*($AN$6-$AM$6))),$AM$6)</f>
        <v>4.86798463455732</v>
      </c>
      <c r="AM491" s="0" t="n">
        <f aca="false">IFERROR(IF(AV491&lt;($AM$7-$AL$7)/($AN$7-$AL$7),$AL$7+SQRT(AV491*($AN$7-$AL$7)*($AM$7-$AL$7)),$AN$7-SQRT((1-AV491)*($AN$7-$AL$7)*($AN$7-$AM$7))),$AM$7)</f>
        <v>1.16628245560713</v>
      </c>
      <c r="AN491" s="0" t="n">
        <f aca="false">IFERROR(IF(AW491&lt;($AM$8-$AL$8)/($AN$8-$AL$8),$AL$8+SQRT(AW491*($AN$8-$AL$8)*($AM$8-$AL$8)),$AN$8-SQRT((1-AW491)*($AN$8-$AL$8)*($AN$8-$AM$8))),$AM$8)</f>
        <v>0.863462817486353</v>
      </c>
      <c r="AO491" s="0" t="n">
        <f aca="false">IFERROR(IF(AX491&lt;($AM$9-$AL$9)/($AN$9-$AL$9),$AL$9+SQRT(AX491*($AN$9-$AL$9)*($AM$9-$AL$9)),$AN$9-SQRT((1-AX491)*($AN$9-$AL$9)*($AN$9-$AM$9))),$AM$9)</f>
        <v>1.69295328528778</v>
      </c>
      <c r="AP491" s="0" t="n">
        <f aca="false">IFERROR(IF(AY491&lt;($AM$10-$AL$10)/($AN$10-$AL$10),$AL$10+SQRT(AY491*($AN$10-$AL$10)*($AM$10-$AL$10)),$AN$10-SQRT((1-AY491)*($AN$10-$AL$10)*($AN$10-$AM$10))),$AM$10)</f>
        <v>0.99061605305476</v>
      </c>
      <c r="AQ491" s="0" t="n">
        <f aca="false">IFERROR(IF(AZ491&lt;($AM$11-$AL$11)/($AN$11-$AL$11),$AL$11+SQRT(AZ491*($AN$11-$AL$11)*($AM$11-$AL$11)),$AN$11-SQRT((1-AZ491)*($AN$11-$AL$11)*($AN$11-$AM$11))),$AM$11)</f>
        <v>0.698425669765092</v>
      </c>
      <c r="AR491" s="0" t="n">
        <f aca="false">SUMPRODUCT((B24:B31&lt;=$B$6)*(C24:C31*AM491+D24:D31*AO491*$B$8*AQ491)/(1+AL491/100)^B24:B31)+C32*AM491*AP491/(1+AL491/100)^$B$6</f>
        <v>9305825.7194873</v>
      </c>
      <c r="AS491" s="0" t="n">
        <f aca="false">SUMPRODUCT((K24:K26&lt;=$B$6)*(L24:L26*AN491+M24:M26*AO491*$B$8*AQ491)/(1+AL491/100)^K24:K26)+L27*AN491*AP491/(1+AL491/100)^$B$6</f>
        <v>7129876.80758615</v>
      </c>
      <c r="AT491" s="0" t="n">
        <f aca="false">AS491-AR491</f>
        <v>-2175948.91190115</v>
      </c>
      <c r="AU491" s="0" t="n">
        <f aca="true">RAND()</f>
        <v>0.772725524075816</v>
      </c>
      <c r="AV491" s="0" t="n">
        <f aca="true">RAND()</f>
        <v>0.937701091207363</v>
      </c>
      <c r="AW491" s="0" t="n">
        <f aca="true">RAND()</f>
        <v>0.0447503244811791</v>
      </c>
      <c r="AX491" s="0" t="n">
        <f aca="true">RAND()</f>
        <v>0.93714820998962</v>
      </c>
      <c r="AY491" s="0" t="n">
        <f aca="true">RAND()</f>
        <v>0.962816446060126</v>
      </c>
      <c r="AZ491" s="0" t="n">
        <f aca="true">RAND()</f>
        <v>0.628787442217824</v>
      </c>
    </row>
    <row r="492" customFormat="false" ht="15" hidden="false" customHeight="false" outlineLevel="0" collapsed="false">
      <c r="AK492" s="0" t="n">
        <v>479</v>
      </c>
      <c r="AL492" s="0" t="n">
        <f aca="false">IFERROR(IF(AU492&lt;($AM$6-$AL$6)/($AN$6-$AL$6),$AL$6+SQRT(AU492*($AN$6-$AL$6)*($AM$6-$AL$6)),$AN$6-SQRT((1-AU492)*($AN$6-$AL$6)*($AN$6-$AM$6))),$AM$6)</f>
        <v>3.56554720722228</v>
      </c>
      <c r="AM492" s="0" t="n">
        <f aca="false">IFERROR(IF(AV492&lt;($AM$7-$AL$7)/($AN$7-$AL$7),$AL$7+SQRT(AV492*($AN$7-$AL$7)*($AM$7-$AL$7)),$AN$7-SQRT((1-AV492)*($AN$7-$AL$7)*($AN$7-$AM$7))),$AM$7)</f>
        <v>0.953408561049533</v>
      </c>
      <c r="AN492" s="0" t="n">
        <f aca="false">IFERROR(IF(AW492&lt;($AM$8-$AL$8)/($AN$8-$AL$8),$AL$8+SQRT(AW492*($AN$8-$AL$8)*($AM$8-$AL$8)),$AN$8-SQRT((1-AW492)*($AN$8-$AL$8)*($AN$8-$AM$8))),$AM$8)</f>
        <v>1.06820416971234</v>
      </c>
      <c r="AO492" s="0" t="n">
        <f aca="false">IFERROR(IF(AX492&lt;($AM$9-$AL$9)/($AN$9-$AL$9),$AL$9+SQRT(AX492*($AN$9-$AL$9)*($AM$9-$AL$9)),$AN$9-SQRT((1-AX492)*($AN$9-$AL$9)*($AN$9-$AM$9))),$AM$9)</f>
        <v>1.33623938275634</v>
      </c>
      <c r="AP492" s="0" t="n">
        <f aca="false">IFERROR(IF(AY492&lt;($AM$10-$AL$10)/($AN$10-$AL$10),$AL$10+SQRT(AY492*($AN$10-$AL$10)*($AM$10-$AL$10)),$AN$10-SQRT((1-AY492)*($AN$10-$AL$10)*($AN$10-$AM$10))),$AM$10)</f>
        <v>0.787316405426485</v>
      </c>
      <c r="AQ492" s="0" t="n">
        <f aca="false">IFERROR(IF(AZ492&lt;($AM$11-$AL$11)/($AN$11-$AL$11),$AL$11+SQRT(AZ492*($AN$11-$AL$11)*($AM$11-$AL$11)),$AN$11-SQRT((1-AZ492)*($AN$11-$AL$11)*($AN$11-$AM$11))),$AM$11)</f>
        <v>0.758138449263985</v>
      </c>
      <c r="AR492" s="0" t="n">
        <f aca="false">SUMPRODUCT((B24:B31&lt;=$B$6)*(C24:C31*AM492+D24:D31*AO492*$B$8*AQ492)/(1+AL492/100)^B24:B31)+C32*AM492*AP492/(1+AL492/100)^$B$6</f>
        <v>8165998.29547849</v>
      </c>
      <c r="AS492" s="0" t="n">
        <f aca="false">SUMPRODUCT((K24:K26&lt;=$B$6)*(L24:L26*AN492+M24:M26*AO492*$B$8*AQ492)/(1+AL492/100)^K24:K26)+L27*AN492*AP492/(1+AL492/100)^$B$6</f>
        <v>8815748.03352238</v>
      </c>
      <c r="AT492" s="0" t="n">
        <f aca="false">AS492-AR492</f>
        <v>649749.738043883</v>
      </c>
      <c r="AU492" s="0" t="n">
        <f aca="true">RAND()</f>
        <v>0.410226700709065</v>
      </c>
      <c r="AV492" s="0" t="n">
        <f aca="true">RAND()</f>
        <v>0.261490962258758</v>
      </c>
      <c r="AW492" s="0" t="n">
        <f aca="true">RAND()</f>
        <v>0.706224676355726</v>
      </c>
      <c r="AX492" s="0" t="n">
        <f aca="true">RAND()</f>
        <v>0.706281228664207</v>
      </c>
      <c r="AY492" s="0" t="n">
        <f aca="true">RAND()</f>
        <v>0.330202867308784</v>
      </c>
      <c r="AZ492" s="0" t="n">
        <f aca="true">RAND()</f>
        <v>0.761236695002326</v>
      </c>
    </row>
    <row r="493" customFormat="false" ht="15" hidden="false" customHeight="false" outlineLevel="0" collapsed="false">
      <c r="AK493" s="0" t="n">
        <v>480</v>
      </c>
      <c r="AL493" s="0" t="n">
        <f aca="false">IFERROR(IF(AU493&lt;($AM$6-$AL$6)/($AN$6-$AL$6),$AL$6+SQRT(AU493*($AN$6-$AL$6)*($AM$6-$AL$6)),$AN$6-SQRT((1-AU493)*($AN$6-$AL$6)*($AN$6-$AM$6))),$AM$6)</f>
        <v>3.50920502541977</v>
      </c>
      <c r="AM493" s="0" t="n">
        <f aca="false">IFERROR(IF(AV493&lt;($AM$7-$AL$7)/($AN$7-$AL$7),$AL$7+SQRT(AV493*($AN$7-$AL$7)*($AM$7-$AL$7)),$AN$7-SQRT((1-AV493)*($AN$7-$AL$7)*($AN$7-$AM$7))),$AM$7)</f>
        <v>0.983603264255237</v>
      </c>
      <c r="AN493" s="0" t="n">
        <f aca="false">IFERROR(IF(AW493&lt;($AM$8-$AL$8)/($AN$8-$AL$8),$AL$8+SQRT(AW493*($AN$8-$AL$8)*($AM$8-$AL$8)),$AN$8-SQRT((1-AW493)*($AN$8-$AL$8)*($AN$8-$AM$8))),$AM$8)</f>
        <v>0.920548706721678</v>
      </c>
      <c r="AO493" s="0" t="n">
        <f aca="false">IFERROR(IF(AX493&lt;($AM$9-$AL$9)/($AN$9-$AL$9),$AL$9+SQRT(AX493*($AN$9-$AL$9)*($AM$9-$AL$9)),$AN$9-SQRT((1-AX493)*($AN$9-$AL$9)*($AN$9-$AM$9))),$AM$9)</f>
        <v>1.34095671420545</v>
      </c>
      <c r="AP493" s="0" t="n">
        <f aca="false">IFERROR(IF(AY493&lt;($AM$10-$AL$10)/($AN$10-$AL$10),$AL$10+SQRT(AY493*($AN$10-$AL$10)*($AM$10-$AL$10)),$AN$10-SQRT((1-AY493)*($AN$10-$AL$10)*($AN$10-$AM$10))),$AM$10)</f>
        <v>0.676660232716457</v>
      </c>
      <c r="AQ493" s="0" t="n">
        <f aca="false">IFERROR(IF(AZ493&lt;($AM$11-$AL$11)/($AN$11-$AL$11),$AL$11+SQRT(AZ493*($AN$11-$AL$11)*($AM$11-$AL$11)),$AN$11-SQRT((1-AZ493)*($AN$11-$AL$11)*($AN$11-$AM$11))),$AM$11)</f>
        <v>0.705301853995028</v>
      </c>
      <c r="AR493" s="0" t="n">
        <f aca="false">SUMPRODUCT((B24:B31&lt;=$B$6)*(C24:C31*AM493+D24:D31*AO493*$B$8*AQ493)/(1+AL493/100)^B24:B31)+C32*AM493*AP493/(1+AL493/100)^$B$6</f>
        <v>8433855.09525538</v>
      </c>
      <c r="AS493" s="0" t="n">
        <f aca="false">SUMPRODUCT((K24:K26&lt;=$B$6)*(L24:L26*AN493+M24:M26*AO493*$B$8*AQ493)/(1+AL493/100)^K24:K26)+L27*AN493*AP493/(1+AL493/100)^$B$6</f>
        <v>7677014.91697824</v>
      </c>
      <c r="AT493" s="0" t="n">
        <f aca="false">AS493-AR493</f>
        <v>-756840.178277141</v>
      </c>
      <c r="AU493" s="0" t="n">
        <f aca="true">RAND()</f>
        <v>0.390717522272269</v>
      </c>
      <c r="AV493" s="0" t="n">
        <f aca="true">RAND()</f>
        <v>0.374557318279759</v>
      </c>
      <c r="AW493" s="0" t="n">
        <f aca="true">RAND()</f>
        <v>0.161466563247436</v>
      </c>
      <c r="AX493" s="0" t="n">
        <f aca="true">RAND()</f>
        <v>0.710441298299415</v>
      </c>
      <c r="AY493" s="0" t="n">
        <f aca="true">RAND()</f>
        <v>0.124835351293731</v>
      </c>
      <c r="AZ493" s="0" t="n">
        <f aca="true">RAND()</f>
        <v>0.645522460168293</v>
      </c>
    </row>
    <row r="494" customFormat="false" ht="15" hidden="false" customHeight="false" outlineLevel="0" collapsed="false">
      <c r="AK494" s="0" t="n">
        <v>481</v>
      </c>
      <c r="AL494" s="0" t="n">
        <f aca="false">IFERROR(IF(AU494&lt;($AM$6-$AL$6)/($AN$6-$AL$6),$AL$6+SQRT(AU494*($AN$6-$AL$6)*($AM$6-$AL$6)),$AN$6-SQRT((1-AU494)*($AN$6-$AL$6)*($AN$6-$AM$6))),$AM$6)</f>
        <v>4.8496616580896</v>
      </c>
      <c r="AM494" s="0" t="n">
        <f aca="false">IFERROR(IF(AV494&lt;($AM$7-$AL$7)/($AN$7-$AL$7),$AL$7+SQRT(AV494*($AN$7-$AL$7)*($AM$7-$AL$7)),$AN$7-SQRT((1-AV494)*($AN$7-$AL$7)*($AN$7-$AM$7))),$AM$7)</f>
        <v>0.939763380114695</v>
      </c>
      <c r="AN494" s="0" t="n">
        <f aca="false">IFERROR(IF(AW494&lt;($AM$8-$AL$8)/($AN$8-$AL$8),$AL$8+SQRT(AW494*($AN$8-$AL$8)*($AM$8-$AL$8)),$AN$8-SQRT((1-AW494)*($AN$8-$AL$8)*($AN$8-$AM$8))),$AM$8)</f>
        <v>0.923679029341007</v>
      </c>
      <c r="AO494" s="0" t="n">
        <f aca="false">IFERROR(IF(AX494&lt;($AM$9-$AL$9)/($AN$9-$AL$9),$AL$9+SQRT(AX494*($AN$9-$AL$9)*($AM$9-$AL$9)),$AN$9-SQRT((1-AX494)*($AN$9-$AL$9)*($AN$9-$AM$9))),$AM$9)</f>
        <v>1.25985519757153</v>
      </c>
      <c r="AP494" s="0" t="n">
        <f aca="false">IFERROR(IF(AY494&lt;($AM$10-$AL$10)/($AN$10-$AL$10),$AL$10+SQRT(AY494*($AN$10-$AL$10)*($AM$10-$AL$10)),$AN$10-SQRT((1-AY494)*($AN$10-$AL$10)*($AN$10-$AM$10))),$AM$10)</f>
        <v>0.825035953126295</v>
      </c>
      <c r="AQ494" s="0" t="n">
        <f aca="false">IFERROR(IF(AZ494&lt;($AM$11-$AL$11)/($AN$11-$AL$11),$AL$11+SQRT(AZ494*($AN$11-$AL$11)*($AM$11-$AL$11)),$AN$11-SQRT((1-AZ494)*($AN$11-$AL$11)*($AN$11-$AM$11))),$AM$11)</f>
        <v>0.78305048375965</v>
      </c>
      <c r="AR494" s="0" t="n">
        <f aca="false">SUMPRODUCT((B24:B31&lt;=$B$6)*(C24:C31*AM494+D24:D31*AO494*$B$8*AQ494)/(1+AL494/100)^B24:B31)+C32*AM494*AP494/(1+AL494/100)^$B$6</f>
        <v>7523836.18360481</v>
      </c>
      <c r="AS494" s="0" t="n">
        <f aca="false">SUMPRODUCT((K24:K26&lt;=$B$6)*(L24:L26*AN494+M24:M26*AO494*$B$8*AQ494)/(1+AL494/100)^K24:K26)+L27*AN494*AP494/(1+AL494/100)^$B$6</f>
        <v>7682304.35979256</v>
      </c>
      <c r="AT494" s="0" t="n">
        <f aca="false">AS494-AR494</f>
        <v>158468.176187749</v>
      </c>
      <c r="AU494" s="0" t="n">
        <f aca="true">RAND()</f>
        <v>0.768802250765501</v>
      </c>
      <c r="AV494" s="0" t="n">
        <f aca="true">RAND()</f>
        <v>0.217042249123163</v>
      </c>
      <c r="AW494" s="0" t="n">
        <f aca="true">RAND()</f>
        <v>0.169961136652597</v>
      </c>
      <c r="AX494" s="0" t="n">
        <f aca="true">RAND()</f>
        <v>0.634790447625417</v>
      </c>
      <c r="AY494" s="0" t="n">
        <f aca="true">RAND()</f>
        <v>0.422593483298876</v>
      </c>
      <c r="AZ494" s="0" t="n">
        <f aca="true">RAND()</f>
        <v>0.807889417971747</v>
      </c>
    </row>
    <row r="495" customFormat="false" ht="15" hidden="false" customHeight="false" outlineLevel="0" collapsed="false">
      <c r="AK495" s="0" t="n">
        <v>482</v>
      </c>
      <c r="AL495" s="0" t="n">
        <f aca="false">IFERROR(IF(AU495&lt;($AM$6-$AL$6)/($AN$6-$AL$6),$AL$6+SQRT(AU495*($AN$6-$AL$6)*($AM$6-$AL$6)),$AN$6-SQRT((1-AU495)*($AN$6-$AL$6)*($AN$6-$AM$6))),$AM$6)</f>
        <v>6.46562381977865</v>
      </c>
      <c r="AM495" s="0" t="n">
        <f aca="false">IFERROR(IF(AV495&lt;($AM$7-$AL$7)/($AN$7-$AL$7),$AL$7+SQRT(AV495*($AN$7-$AL$7)*($AM$7-$AL$7)),$AN$7-SQRT((1-AV495)*($AN$7-$AL$7)*($AN$7-$AM$7))),$AM$7)</f>
        <v>0.843166664497845</v>
      </c>
      <c r="AN495" s="0" t="n">
        <f aca="false">IFERROR(IF(AW495&lt;($AM$8-$AL$8)/($AN$8-$AL$8),$AL$8+SQRT(AW495*($AN$8-$AL$8)*($AM$8-$AL$8)),$AN$8-SQRT((1-AW495)*($AN$8-$AL$8)*($AN$8-$AM$8))),$AM$8)</f>
        <v>0.969040682732603</v>
      </c>
      <c r="AO495" s="0" t="n">
        <f aca="false">IFERROR(IF(AX495&lt;($AM$9-$AL$9)/($AN$9-$AL$9),$AL$9+SQRT(AX495*($AN$9-$AL$9)*($AM$9-$AL$9)),$AN$9-SQRT((1-AX495)*($AN$9-$AL$9)*($AN$9-$AM$9))),$AM$9)</f>
        <v>1.46494598703136</v>
      </c>
      <c r="AP495" s="0" t="n">
        <f aca="false">IFERROR(IF(AY495&lt;($AM$10-$AL$10)/($AN$10-$AL$10),$AL$10+SQRT(AY495*($AN$10-$AL$10)*($AM$10-$AL$10)),$AN$10-SQRT((1-AY495)*($AN$10-$AL$10)*($AN$10-$AM$10))),$AM$10)</f>
        <v>0.870334534707103</v>
      </c>
      <c r="AQ495" s="0" t="n">
        <f aca="false">IFERROR(IF(AZ495&lt;($AM$11-$AL$11)/($AN$11-$AL$11),$AL$11+SQRT(AZ495*($AN$11-$AL$11)*($AM$11-$AL$11)),$AN$11-SQRT((1-AZ495)*($AN$11-$AL$11)*($AN$11-$AM$11))),$AM$11)</f>
        <v>0.448504397654686</v>
      </c>
      <c r="AR495" s="0" t="n">
        <f aca="false">SUMPRODUCT((B24:B31&lt;=$B$6)*(C24:C31*AM495+D24:D31*AO495*$B$8*AQ495)/(1+AL495/100)^B24:B31)+C32*AM495*AP495/(1+AL495/100)^$B$6</f>
        <v>6253821.95941603</v>
      </c>
      <c r="AS495" s="0" t="n">
        <f aca="false">SUMPRODUCT((K24:K26&lt;=$B$6)*(L24:L26*AN495+M24:M26*AO495*$B$8*AQ495)/(1+AL495/100)^K24:K26)+L27*AN495*AP495/(1+AL495/100)^$B$6</f>
        <v>8081147.73960477</v>
      </c>
      <c r="AT495" s="0" t="n">
        <f aca="false">AS495-AR495</f>
        <v>1827325.78018875</v>
      </c>
      <c r="AU495" s="0" t="n">
        <f aca="true">RAND()</f>
        <v>0.985722104900602</v>
      </c>
      <c r="AV495" s="0" t="n">
        <f aca="true">RAND()</f>
        <v>0.0207040102652165</v>
      </c>
      <c r="AW495" s="0" t="n">
        <f aca="true">RAND()</f>
        <v>0.317497249096717</v>
      </c>
      <c r="AX495" s="0" t="n">
        <f aca="true">RAND()</f>
        <v>0.809144802137433</v>
      </c>
      <c r="AY495" s="0" t="n">
        <f aca="true">RAND()</f>
        <v>0.548590670386905</v>
      </c>
      <c r="AZ495" s="0" t="n">
        <f aca="true">RAND()</f>
        <v>0.0900145147868621</v>
      </c>
    </row>
    <row r="496" customFormat="false" ht="15" hidden="false" customHeight="false" outlineLevel="0" collapsed="false">
      <c r="AK496" s="0" t="n">
        <v>483</v>
      </c>
      <c r="AL496" s="0" t="n">
        <f aca="false">IFERROR(IF(AU496&lt;($AM$6-$AL$6)/($AN$6-$AL$6),$AL$6+SQRT(AU496*($AN$6-$AL$6)*($AM$6-$AL$6)),$AN$6-SQRT((1-AU496)*($AN$6-$AL$6)*($AN$6-$AM$6))),$AM$6)</f>
        <v>4.60447336024925</v>
      </c>
      <c r="AM496" s="0" t="n">
        <f aca="false">IFERROR(IF(AV496&lt;($AM$7-$AL$7)/($AN$7-$AL$7),$AL$7+SQRT(AV496*($AN$7-$AL$7)*($AM$7-$AL$7)),$AN$7-SQRT((1-AV496)*($AN$7-$AL$7)*($AN$7-$AM$7))),$AM$7)</f>
        <v>0.842896057994611</v>
      </c>
      <c r="AN496" s="0" t="n">
        <f aca="false">IFERROR(IF(AW496&lt;($AM$8-$AL$8)/($AN$8-$AL$8),$AL$8+SQRT(AW496*($AN$8-$AL$8)*($AM$8-$AL$8)),$AN$8-SQRT((1-AW496)*($AN$8-$AL$8)*($AN$8-$AM$8))),$AM$8)</f>
        <v>1.03038369741993</v>
      </c>
      <c r="AO496" s="0" t="n">
        <f aca="false">IFERROR(IF(AX496&lt;($AM$9-$AL$9)/($AN$9-$AL$9),$AL$9+SQRT(AX496*($AN$9-$AL$9)*($AM$9-$AL$9)),$AN$9-SQRT((1-AX496)*($AN$9-$AL$9)*($AN$9-$AM$9))),$AM$9)</f>
        <v>1.30561036168318</v>
      </c>
      <c r="AP496" s="0" t="n">
        <f aca="false">IFERROR(IF(AY496&lt;($AM$10-$AL$10)/($AN$10-$AL$10),$AL$10+SQRT(AY496*($AN$10-$AL$10)*($AM$10-$AL$10)),$AN$10-SQRT((1-AY496)*($AN$10-$AL$10)*($AN$10-$AM$10))),$AM$10)</f>
        <v>0.896784413756578</v>
      </c>
      <c r="AQ496" s="0" t="n">
        <f aca="false">IFERROR(IF(AZ496&lt;($AM$11-$AL$11)/($AN$11-$AL$11),$AL$11+SQRT(AZ496*($AN$11-$AL$11)*($AM$11-$AL$11)),$AN$11-SQRT((1-AZ496)*($AN$11-$AL$11)*($AN$11-$AM$11))),$AM$11)</f>
        <v>0.58252467195685</v>
      </c>
      <c r="AR496" s="0" t="n">
        <f aca="false">SUMPRODUCT((B24:B31&lt;=$B$6)*(C24:C31*AM496+D24:D31*AO496*$B$8*AQ496)/(1+AL496/100)^B24:B31)+C32*AM496*AP496/(1+AL496/100)^$B$6</f>
        <v>6793348.81836957</v>
      </c>
      <c r="AS496" s="0" t="n">
        <f aca="false">SUMPRODUCT((K24:K26&lt;=$B$6)*(L24:L26*AN496+M24:M26*AO496*$B$8*AQ496)/(1+AL496/100)^K24:K26)+L27*AN496*AP496/(1+AL496/100)^$B$6</f>
        <v>8489203.35017456</v>
      </c>
      <c r="AT496" s="0" t="n">
        <f aca="false">AS496-AR496</f>
        <v>1695854.53180499</v>
      </c>
      <c r="AU496" s="0" t="n">
        <f aca="true">RAND()</f>
        <v>0.713072605912224</v>
      </c>
      <c r="AV496" s="0" t="n">
        <f aca="true">RAND()</f>
        <v>0.0204452421275221</v>
      </c>
      <c r="AW496" s="0" t="n">
        <f aca="true">RAND()</f>
        <v>0.571277152364963</v>
      </c>
      <c r="AX496" s="0" t="n">
        <f aca="true">RAND()</f>
        <v>0.678548686798827</v>
      </c>
      <c r="AY496" s="0" t="n">
        <f aca="true">RAND()</f>
        <v>0.629751484000603</v>
      </c>
      <c r="AZ496" s="0" t="n">
        <f aca="true">RAND()</f>
        <v>0.325796694956432</v>
      </c>
    </row>
    <row r="497" customFormat="false" ht="15" hidden="false" customHeight="false" outlineLevel="0" collapsed="false">
      <c r="AK497" s="0" t="n">
        <v>484</v>
      </c>
      <c r="AL497" s="0" t="n">
        <f aca="false">IFERROR(IF(AU497&lt;($AM$6-$AL$6)/($AN$6-$AL$6),$AL$6+SQRT(AU497*($AN$6-$AL$6)*($AM$6-$AL$6)),$AN$6-SQRT((1-AU497)*($AN$6-$AL$6)*($AN$6-$AM$6))),$AM$6)</f>
        <v>2.94568392089073</v>
      </c>
      <c r="AM497" s="0" t="n">
        <f aca="false">IFERROR(IF(AV497&lt;($AM$7-$AL$7)/($AN$7-$AL$7),$AL$7+SQRT(AV497*($AN$7-$AL$7)*($AM$7-$AL$7)),$AN$7-SQRT((1-AV497)*($AN$7-$AL$7)*($AN$7-$AM$7))),$AM$7)</f>
        <v>0.904094728915133</v>
      </c>
      <c r="AN497" s="0" t="n">
        <f aca="false">IFERROR(IF(AW497&lt;($AM$8-$AL$8)/($AN$8-$AL$8),$AL$8+SQRT(AW497*($AN$8-$AL$8)*($AM$8-$AL$8)),$AN$8-SQRT((1-AW497)*($AN$8-$AL$8)*($AN$8-$AM$8))),$AM$8)</f>
        <v>0.98964604060796</v>
      </c>
      <c r="AO497" s="0" t="n">
        <f aca="false">IFERROR(IF(AX497&lt;($AM$9-$AL$9)/($AN$9-$AL$9),$AL$9+SQRT(AX497*($AN$9-$AL$9)*($AM$9-$AL$9)),$AN$9-SQRT((1-AX497)*($AN$9-$AL$9)*($AN$9-$AM$9))),$AM$9)</f>
        <v>1.0593458212399</v>
      </c>
      <c r="AP497" s="0" t="n">
        <f aca="false">IFERROR(IF(AY497&lt;($AM$10-$AL$10)/($AN$10-$AL$10),$AL$10+SQRT(AY497*($AN$10-$AL$10)*($AM$10-$AL$10)),$AN$10-SQRT((1-AY497)*($AN$10-$AL$10)*($AN$10-$AM$10))),$AM$10)</f>
        <v>0.877341179004186</v>
      </c>
      <c r="AQ497" s="0" t="n">
        <f aca="false">IFERROR(IF(AZ497&lt;($AM$11-$AL$11)/($AN$11-$AL$11),$AL$11+SQRT(AZ497*($AN$11-$AL$11)*($AM$11-$AL$11)),$AN$11-SQRT((1-AZ497)*($AN$11-$AL$11)*($AN$11-$AM$11))),$AM$11)</f>
        <v>0.486610250262618</v>
      </c>
      <c r="AR497" s="0" t="n">
        <f aca="false">SUMPRODUCT((B24:B31&lt;=$B$6)*(C24:C31*AM497+D24:D31*AO497*$B$8*AQ497)/(1+AL497/100)^B24:B31)+C32*AM497*AP497/(1+AL497/100)^$B$6</f>
        <v>7881193.00712116</v>
      </c>
      <c r="AS497" s="0" t="n">
        <f aca="false">SUMPRODUCT((K24:K26&lt;=$B$6)*(L24:L26*AN497+M24:M26*AO497*$B$8*AQ497)/(1+AL497/100)^K24:K26)+L27*AN497*AP497/(1+AL497/100)^$B$6</f>
        <v>7988517.21651865</v>
      </c>
      <c r="AT497" s="0" t="n">
        <f aca="false">AS497-AR497</f>
        <v>107324.20939749</v>
      </c>
      <c r="AU497" s="0" t="n">
        <f aca="true">RAND()</f>
        <v>0.178863615646254</v>
      </c>
      <c r="AV497" s="0" t="n">
        <f aca="true">RAND()</f>
        <v>0.120396806532389</v>
      </c>
      <c r="AW497" s="0" t="n">
        <f aca="true">RAND()</f>
        <v>0.399618007980846</v>
      </c>
      <c r="AX497" s="0" t="n">
        <f aca="true">RAND()</f>
        <v>0.410113143987439</v>
      </c>
      <c r="AY497" s="0" t="n">
        <f aca="true">RAND()</f>
        <v>0.569545461489077</v>
      </c>
      <c r="AZ497" s="0" t="n">
        <f aca="true">RAND()</f>
        <v>0.142136267359497</v>
      </c>
    </row>
    <row r="498" customFormat="false" ht="15" hidden="false" customHeight="false" outlineLevel="0" collapsed="false">
      <c r="AK498" s="0" t="n">
        <v>485</v>
      </c>
      <c r="AL498" s="0" t="n">
        <f aca="false">IFERROR(IF(AU498&lt;($AM$6-$AL$6)/($AN$6-$AL$6),$AL$6+SQRT(AU498*($AN$6-$AL$6)*($AM$6-$AL$6)),$AN$6-SQRT((1-AU498)*($AN$6-$AL$6)*($AN$6-$AM$6))),$AM$6)</f>
        <v>3.68462567138852</v>
      </c>
      <c r="AM498" s="0" t="n">
        <f aca="false">IFERROR(IF(AV498&lt;($AM$7-$AL$7)/($AN$7-$AL$7),$AL$7+SQRT(AV498*($AN$7-$AL$7)*($AM$7-$AL$7)),$AN$7-SQRT((1-AV498)*($AN$7-$AL$7)*($AN$7-$AM$7))),$AM$7)</f>
        <v>1.00493471502078</v>
      </c>
      <c r="AN498" s="0" t="n">
        <f aca="false">IFERROR(IF(AW498&lt;($AM$8-$AL$8)/($AN$8-$AL$8),$AL$8+SQRT(AW498*($AN$8-$AL$8)*($AM$8-$AL$8)),$AN$8-SQRT((1-AW498)*($AN$8-$AL$8)*($AN$8-$AM$8))),$AM$8)</f>
        <v>0.963945688884077</v>
      </c>
      <c r="AO498" s="0" t="n">
        <f aca="false">IFERROR(IF(AX498&lt;($AM$9-$AL$9)/($AN$9-$AL$9),$AL$9+SQRT(AX498*($AN$9-$AL$9)*($AM$9-$AL$9)),$AN$9-SQRT((1-AX498)*($AN$9-$AL$9)*($AN$9-$AM$9))),$AM$9)</f>
        <v>0.897041746692242</v>
      </c>
      <c r="AP498" s="0" t="n">
        <f aca="false">IFERROR(IF(AY498&lt;($AM$10-$AL$10)/($AN$10-$AL$10),$AL$10+SQRT(AY498*($AN$10-$AL$10)*($AM$10-$AL$10)),$AN$10-SQRT((1-AY498)*($AN$10-$AL$10)*($AN$10-$AM$10))),$AM$10)</f>
        <v>0.965233588341072</v>
      </c>
      <c r="AQ498" s="0" t="n">
        <f aca="false">IFERROR(IF(AZ498&lt;($AM$11-$AL$11)/($AN$11-$AL$11),$AL$11+SQRT(AZ498*($AN$11-$AL$11)*($AM$11-$AL$11)),$AN$11-SQRT((1-AZ498)*($AN$11-$AL$11)*($AN$11-$AM$11))),$AM$11)</f>
        <v>0.808204611668532</v>
      </c>
      <c r="AR498" s="0" t="n">
        <f aca="false">SUMPRODUCT((B24:B31&lt;=$B$6)*(C24:C31*AM498+D24:D31*AO498*$B$8*AQ498)/(1+AL498/100)^B24:B31)+C32*AM498*AP498/(1+AL498/100)^$B$6</f>
        <v>8435503.44610759</v>
      </c>
      <c r="AS498" s="0" t="n">
        <f aca="false">SUMPRODUCT((K24:K26&lt;=$B$6)*(L24:L26*AN498+M24:M26*AO498*$B$8*AQ498)/(1+AL498/100)^K24:K26)+L27*AN498*AP498/(1+AL498/100)^$B$6</f>
        <v>7822819.27998791</v>
      </c>
      <c r="AT498" s="0" t="n">
        <f aca="false">AS498-AR498</f>
        <v>-612684.166119678</v>
      </c>
      <c r="AU498" s="0" t="n">
        <f aca="true">RAND()</f>
        <v>0.4504146530592</v>
      </c>
      <c r="AV498" s="0" t="n">
        <f aca="true">RAND()</f>
        <v>0.466160054204905</v>
      </c>
      <c r="AW498" s="0" t="n">
        <f aca="true">RAND()</f>
        <v>0.298646543374162</v>
      </c>
      <c r="AX498" s="0" t="n">
        <f aca="true">RAND()</f>
        <v>0.210189531488569</v>
      </c>
      <c r="AY498" s="0" t="n">
        <f aca="true">RAND()</f>
        <v>0.865769166882841</v>
      </c>
      <c r="AZ498" s="0" t="n">
        <f aca="true">RAND()</f>
        <v>0.849855220468495</v>
      </c>
    </row>
    <row r="499" customFormat="false" ht="15" hidden="false" customHeight="false" outlineLevel="0" collapsed="false">
      <c r="AK499" s="0" t="n">
        <v>486</v>
      </c>
      <c r="AL499" s="0" t="n">
        <f aca="false">IFERROR(IF(AU499&lt;($AM$6-$AL$6)/($AN$6-$AL$6),$AL$6+SQRT(AU499*($AN$6-$AL$6)*($AM$6-$AL$6)),$AN$6-SQRT((1-AU499)*($AN$6-$AL$6)*($AN$6-$AM$6))),$AM$6)</f>
        <v>3.13202984964054</v>
      </c>
      <c r="AM499" s="0" t="n">
        <f aca="false">IFERROR(IF(AV499&lt;($AM$7-$AL$7)/($AN$7-$AL$7),$AL$7+SQRT(AV499*($AN$7-$AL$7)*($AM$7-$AL$7)),$AN$7-SQRT((1-AV499)*($AN$7-$AL$7)*($AN$7-$AM$7))),$AM$7)</f>
        <v>1.17365780894888</v>
      </c>
      <c r="AN499" s="0" t="n">
        <f aca="false">IFERROR(IF(AW499&lt;($AM$8-$AL$8)/($AN$8-$AL$8),$AL$8+SQRT(AW499*($AN$8-$AL$8)*($AM$8-$AL$8)),$AN$8-SQRT((1-AW499)*($AN$8-$AL$8)*($AN$8-$AM$8))),$AM$8)</f>
        <v>0.929666608388491</v>
      </c>
      <c r="AO499" s="0" t="n">
        <f aca="false">IFERROR(IF(AX499&lt;($AM$9-$AL$9)/($AN$9-$AL$9),$AL$9+SQRT(AX499*($AN$9-$AL$9)*($AM$9-$AL$9)),$AN$9-SQRT((1-AX499)*($AN$9-$AL$9)*($AN$9-$AM$9))),$AM$9)</f>
        <v>1.55904333139751</v>
      </c>
      <c r="AP499" s="0" t="n">
        <f aca="false">IFERROR(IF(AY499&lt;($AM$10-$AL$10)/($AN$10-$AL$10),$AL$10+SQRT(AY499*($AN$10-$AL$10)*($AM$10-$AL$10)),$AN$10-SQRT((1-AY499)*($AN$10-$AL$10)*($AN$10-$AM$10))),$AM$10)</f>
        <v>0.862988497566645</v>
      </c>
      <c r="AQ499" s="0" t="n">
        <f aca="false">IFERROR(IF(AZ499&lt;($AM$11-$AL$11)/($AN$11-$AL$11),$AL$11+SQRT(AZ499*($AN$11-$AL$11)*($AM$11-$AL$11)),$AN$11-SQRT((1-AZ499)*($AN$11-$AL$11)*($AN$11-$AM$11))),$AM$11)</f>
        <v>0.799270785378643</v>
      </c>
      <c r="AR499" s="0" t="n">
        <f aca="false">SUMPRODUCT((B24:B31&lt;=$B$6)*(C24:C31*AM499+D24:D31*AO499*$B$8*AQ499)/(1+AL499/100)^B24:B31)+C32*AM499*AP499/(1+AL499/100)^$B$6</f>
        <v>10298749.5092382</v>
      </c>
      <c r="AS499" s="0" t="n">
        <f aca="false">SUMPRODUCT((K24:K26&lt;=$B$6)*(L24:L26*AN499+M24:M26*AO499*$B$8*AQ499)/(1+AL499/100)^K24:K26)+L27*AN499*AP499/(1+AL499/100)^$B$6</f>
        <v>7623215.10854241</v>
      </c>
      <c r="AT499" s="0" t="n">
        <f aca="false">AS499-AR499</f>
        <v>-2675534.40069583</v>
      </c>
      <c r="AU499" s="0" t="n">
        <f aca="true">RAND()</f>
        <v>0.251940345796411</v>
      </c>
      <c r="AV499" s="0" t="n">
        <f aca="true">RAND()</f>
        <v>0.948194398804569</v>
      </c>
      <c r="AW499" s="0" t="n">
        <f aca="true">RAND()</f>
        <v>0.186815881455269</v>
      </c>
      <c r="AX499" s="0" t="n">
        <f aca="true">RAND()</f>
        <v>0.870371477609997</v>
      </c>
      <c r="AY499" s="0" t="n">
        <f aca="true">RAND()</f>
        <v>0.52704259746276</v>
      </c>
      <c r="AZ499" s="0" t="n">
        <f aca="true">RAND()</f>
        <v>0.835541968969359</v>
      </c>
    </row>
    <row r="500" customFormat="false" ht="15" hidden="false" customHeight="false" outlineLevel="0" collapsed="false">
      <c r="AK500" s="0" t="n">
        <v>487</v>
      </c>
      <c r="AL500" s="0" t="n">
        <f aca="false">IFERROR(IF(AU500&lt;($AM$6-$AL$6)/($AN$6-$AL$6),$AL$6+SQRT(AU500*($AN$6-$AL$6)*($AM$6-$AL$6)),$AN$6-SQRT((1-AU500)*($AN$6-$AL$6)*($AN$6-$AM$6))),$AM$6)</f>
        <v>3.39657898150763</v>
      </c>
      <c r="AM500" s="0" t="n">
        <f aca="false">IFERROR(IF(AV500&lt;($AM$7-$AL$7)/($AN$7-$AL$7),$AL$7+SQRT(AV500*($AN$7-$AL$7)*($AM$7-$AL$7)),$AN$7-SQRT((1-AV500)*($AN$7-$AL$7)*($AN$7-$AM$7))),$AM$7)</f>
        <v>0.941228687827183</v>
      </c>
      <c r="AN500" s="0" t="n">
        <f aca="false">IFERROR(IF(AW500&lt;($AM$8-$AL$8)/($AN$8-$AL$8),$AL$8+SQRT(AW500*($AN$8-$AL$8)*($AM$8-$AL$8)),$AN$8-SQRT((1-AW500)*($AN$8-$AL$8)*($AN$8-$AM$8))),$AM$8)</f>
        <v>1.05959328014547</v>
      </c>
      <c r="AO500" s="0" t="n">
        <f aca="false">IFERROR(IF(AX500&lt;($AM$9-$AL$9)/($AN$9-$AL$9),$AL$9+SQRT(AX500*($AN$9-$AL$9)*($AM$9-$AL$9)),$AN$9-SQRT((1-AX500)*($AN$9-$AL$9)*($AN$9-$AM$9))),$AM$9)</f>
        <v>1.2516415566967</v>
      </c>
      <c r="AP500" s="0" t="n">
        <f aca="false">IFERROR(IF(AY500&lt;($AM$10-$AL$10)/($AN$10-$AL$10),$AL$10+SQRT(AY500*($AN$10-$AL$10)*($AM$10-$AL$10)),$AN$10-SQRT((1-AY500)*($AN$10-$AL$10)*($AN$10-$AM$10))),$AM$10)</f>
        <v>0.779084570590225</v>
      </c>
      <c r="AQ500" s="0" t="n">
        <f aca="false">IFERROR(IF(AZ500&lt;($AM$11-$AL$11)/($AN$11-$AL$11),$AL$11+SQRT(AZ500*($AN$11-$AL$11)*($AM$11-$AL$11)),$AN$11-SQRT((1-AZ500)*($AN$11-$AL$11)*($AN$11-$AM$11))),$AM$11)</f>
        <v>0.666601337765914</v>
      </c>
      <c r="AR500" s="0" t="n">
        <f aca="false">SUMPRODUCT((B24:B31&lt;=$B$6)*(C24:C31*AM500+D24:D31*AO500*$B$8*AQ500)/(1+AL500/100)^B24:B31)+C32*AM500*AP500/(1+AL500/100)^$B$6</f>
        <v>8091782.36711238</v>
      </c>
      <c r="AS500" s="0" t="n">
        <f aca="false">SUMPRODUCT((K24:K26&lt;=$B$6)*(L24:L26*AN500+M24:M26*AO500*$B$8*AQ500)/(1+AL500/100)^K24:K26)+L27*AN500*AP500/(1+AL500/100)^$B$6</f>
        <v>8719723.4832389</v>
      </c>
      <c r="AT500" s="0" t="n">
        <f aca="false">AS500-AR500</f>
        <v>627941.116126524</v>
      </c>
      <c r="AU500" s="0" t="n">
        <f aca="true">RAND()</f>
        <v>0.35076784817437</v>
      </c>
      <c r="AV500" s="0" t="n">
        <f aca="true">RAND()</f>
        <v>0.221617136282088</v>
      </c>
      <c r="AW500" s="0" t="n">
        <f aca="true">RAND()</f>
        <v>0.677735831415454</v>
      </c>
      <c r="AX500" s="0" t="n">
        <f aca="true">RAND()</f>
        <v>0.626639760224445</v>
      </c>
      <c r="AY500" s="0" t="n">
        <f aca="true">RAND()</f>
        <v>0.311552790166122</v>
      </c>
      <c r="AZ500" s="0" t="n">
        <f aca="true">RAND()</f>
        <v>0.546307477634783</v>
      </c>
    </row>
    <row r="501" customFormat="false" ht="15" hidden="false" customHeight="false" outlineLevel="0" collapsed="false">
      <c r="AK501" s="0" t="n">
        <v>488</v>
      </c>
      <c r="AL501" s="0" t="n">
        <f aca="false">IFERROR(IF(AU501&lt;($AM$6-$AL$6)/($AN$6-$AL$6),$AL$6+SQRT(AU501*($AN$6-$AL$6)*($AM$6-$AL$6)),$AN$6-SQRT((1-AU501)*($AN$6-$AL$6)*($AN$6-$AM$6))),$AM$6)</f>
        <v>4.17904449352654</v>
      </c>
      <c r="AM501" s="0" t="n">
        <f aca="false">IFERROR(IF(AV501&lt;($AM$7-$AL$7)/($AN$7-$AL$7),$AL$7+SQRT(AV501*($AN$7-$AL$7)*($AM$7-$AL$7)),$AN$7-SQRT((1-AV501)*($AN$7-$AL$7)*($AN$7-$AM$7))),$AM$7)</f>
        <v>1.00971305565306</v>
      </c>
      <c r="AN501" s="0" t="n">
        <f aca="false">IFERROR(IF(AW501&lt;($AM$8-$AL$8)/($AN$8-$AL$8),$AL$8+SQRT(AW501*($AN$8-$AL$8)*($AM$8-$AL$8)),$AN$8-SQRT((1-AW501)*($AN$8-$AL$8)*($AN$8-$AM$8))),$AM$8)</f>
        <v>1.14592837567487</v>
      </c>
      <c r="AO501" s="0" t="n">
        <f aca="false">IFERROR(IF(AX501&lt;($AM$9-$AL$9)/($AN$9-$AL$9),$AL$9+SQRT(AX501*($AN$9-$AL$9)*($AM$9-$AL$9)),$AN$9-SQRT((1-AX501)*($AN$9-$AL$9)*($AN$9-$AM$9))),$AM$9)</f>
        <v>1.01128444846305</v>
      </c>
      <c r="AP501" s="0" t="n">
        <f aca="false">IFERROR(IF(AY501&lt;($AM$10-$AL$10)/($AN$10-$AL$10),$AL$10+SQRT(AY501*($AN$10-$AL$10)*($AM$10-$AL$10)),$AN$10-SQRT((1-AY501)*($AN$10-$AL$10)*($AN$10-$AM$10))),$AM$10)</f>
        <v>0.741299938022153</v>
      </c>
      <c r="AQ501" s="0" t="n">
        <f aca="false">IFERROR(IF(AZ501&lt;($AM$11-$AL$11)/($AN$11-$AL$11),$AL$11+SQRT(AZ501*($AN$11-$AL$11)*($AM$11-$AL$11)),$AN$11-SQRT((1-AZ501)*($AN$11-$AL$11)*($AN$11-$AM$11))),$AM$11)</f>
        <v>0.57394938204203</v>
      </c>
      <c r="AR501" s="0" t="n">
        <f aca="false">SUMPRODUCT((B24:B31&lt;=$B$6)*(C24:C31*AM501+D24:D31*AO501*$B$8*AQ501)/(1+AL501/100)^B24:B31)+C32*AM501*AP501/(1+AL501/100)^$B$6</f>
        <v>8238670.23794324</v>
      </c>
      <c r="AS501" s="0" t="n">
        <f aca="false">SUMPRODUCT((K24:K26&lt;=$B$6)*(L24:L26*AN501+M24:M26*AO501*$B$8*AQ501)/(1+AL501/100)^K24:K26)+L27*AN501*AP501/(1+AL501/100)^$B$6</f>
        <v>9490266.8573622</v>
      </c>
      <c r="AT501" s="0" t="n">
        <f aca="false">AS501-AR501</f>
        <v>1251596.61941896</v>
      </c>
      <c r="AU501" s="0" t="n">
        <f aca="true">RAND()</f>
        <v>0.602110501524853</v>
      </c>
      <c r="AV501" s="0" t="n">
        <f aca="true">RAND()</f>
        <v>0.48677497223475</v>
      </c>
      <c r="AW501" s="0" t="n">
        <f aca="true">RAND()</f>
        <v>0.903725306758476</v>
      </c>
      <c r="AX501" s="0" t="n">
        <f aca="true">RAND()</f>
        <v>0.348294372099327</v>
      </c>
      <c r="AY501" s="0" t="n">
        <f aca="true">RAND()</f>
        <v>0.232902640357979</v>
      </c>
      <c r="AZ501" s="0" t="n">
        <f aca="true">RAND()</f>
        <v>0.306319444576367</v>
      </c>
    </row>
    <row r="502" customFormat="false" ht="15" hidden="false" customHeight="false" outlineLevel="0" collapsed="false">
      <c r="AK502" s="0" t="n">
        <v>489</v>
      </c>
      <c r="AL502" s="0" t="n">
        <f aca="false">IFERROR(IF(AU502&lt;($AM$6-$AL$6)/($AN$6-$AL$6),$AL$6+SQRT(AU502*($AN$6-$AL$6)*($AM$6-$AL$6)),$AN$6-SQRT((1-AU502)*($AN$6-$AL$6)*($AN$6-$AM$6))),$AM$6)</f>
        <v>5.17644942903762</v>
      </c>
      <c r="AM502" s="0" t="n">
        <f aca="false">IFERROR(IF(AV502&lt;($AM$7-$AL$7)/($AN$7-$AL$7),$AL$7+SQRT(AV502*($AN$7-$AL$7)*($AM$7-$AL$7)),$AN$7-SQRT((1-AV502)*($AN$7-$AL$7)*($AN$7-$AM$7))),$AM$7)</f>
        <v>0.918276773869106</v>
      </c>
      <c r="AN502" s="0" t="n">
        <f aca="false">IFERROR(IF(AW502&lt;($AM$8-$AL$8)/($AN$8-$AL$8),$AL$8+SQRT(AW502*($AN$8-$AL$8)*($AM$8-$AL$8)),$AN$8-SQRT((1-AW502)*($AN$8-$AL$8)*($AN$8-$AM$8))),$AM$8)</f>
        <v>1.11981991797928</v>
      </c>
      <c r="AO502" s="0" t="n">
        <f aca="false">IFERROR(IF(AX502&lt;($AM$9-$AL$9)/($AN$9-$AL$9),$AL$9+SQRT(AX502*($AN$9-$AL$9)*($AM$9-$AL$9)),$AN$9-SQRT((1-AX502)*($AN$9-$AL$9)*($AN$9-$AM$9))),$AM$9)</f>
        <v>1.43442649927972</v>
      </c>
      <c r="AP502" s="0" t="n">
        <f aca="false">IFERROR(IF(AY502&lt;($AM$10-$AL$10)/($AN$10-$AL$10),$AL$10+SQRT(AY502*($AN$10-$AL$10)*($AM$10-$AL$10)),$AN$10-SQRT((1-AY502)*($AN$10-$AL$10)*($AN$10-$AM$10))),$AM$10)</f>
        <v>0.803546539841135</v>
      </c>
      <c r="AQ502" s="0" t="n">
        <f aca="false">IFERROR(IF(AZ502&lt;($AM$11-$AL$11)/($AN$11-$AL$11),$AL$11+SQRT(AZ502*($AN$11-$AL$11)*($AM$11-$AL$11)),$AN$11-SQRT((1-AZ502)*($AN$11-$AL$11)*($AN$11-$AM$11))),$AM$11)</f>
        <v>0.909220489652147</v>
      </c>
      <c r="AR502" s="0" t="n">
        <f aca="false">SUMPRODUCT((B24:B31&lt;=$B$6)*(C24:C31*AM502+D24:D31*AO502*$B$8*AQ502)/(1+AL502/100)^B24:B31)+C32*AM502*AP502/(1+AL502/100)^$B$6</f>
        <v>7320437.76789009</v>
      </c>
      <c r="AS502" s="0" t="n">
        <f aca="false">SUMPRODUCT((K24:K26&lt;=$B$6)*(L24:L26*AN502+M24:M26*AO502*$B$8*AQ502)/(1+AL502/100)^K24:K26)+L27*AN502*AP502/(1+AL502/100)^$B$6</f>
        <v>9349010.68094037</v>
      </c>
      <c r="AT502" s="0" t="n">
        <f aca="false">AS502-AR502</f>
        <v>2028572.91305029</v>
      </c>
      <c r="AU502" s="0" t="n">
        <f aca="true">RAND()</f>
        <v>0.83373316575714</v>
      </c>
      <c r="AV502" s="0" t="n">
        <f aca="true">RAND()</f>
        <v>0.155437724854261</v>
      </c>
      <c r="AW502" s="0" t="n">
        <f aca="true">RAND()</f>
        <v>0.849361299956244</v>
      </c>
      <c r="AX502" s="0" t="n">
        <f aca="true">RAND()</f>
        <v>0.786751076855337</v>
      </c>
      <c r="AY502" s="0" t="n">
        <f aca="true">RAND()</f>
        <v>0.368562007398104</v>
      </c>
      <c r="AZ502" s="0" t="n">
        <f aca="true">RAND()</f>
        <v>0.966363593881649</v>
      </c>
    </row>
    <row r="503" customFormat="false" ht="15" hidden="false" customHeight="false" outlineLevel="0" collapsed="false">
      <c r="AK503" s="0" t="n">
        <v>490</v>
      </c>
      <c r="AL503" s="0" t="n">
        <f aca="false">IFERROR(IF(AU503&lt;($AM$6-$AL$6)/($AN$6-$AL$6),$AL$6+SQRT(AU503*($AN$6-$AL$6)*($AM$6-$AL$6)),$AN$6-SQRT((1-AU503)*($AN$6-$AL$6)*($AN$6-$AM$6))),$AM$6)</f>
        <v>3.5192685369092</v>
      </c>
      <c r="AM503" s="0" t="n">
        <f aca="false">IFERROR(IF(AV503&lt;($AM$7-$AL$7)/($AN$7-$AL$7),$AL$7+SQRT(AV503*($AN$7-$AL$7)*($AM$7-$AL$7)),$AN$7-SQRT((1-AV503)*($AN$7-$AL$7)*($AN$7-$AM$7))),$AM$7)</f>
        <v>1.12880845942167</v>
      </c>
      <c r="AN503" s="0" t="n">
        <f aca="false">IFERROR(IF(AW503&lt;($AM$8-$AL$8)/($AN$8-$AL$8),$AL$8+SQRT(AW503*($AN$8-$AL$8)*($AM$8-$AL$8)),$AN$8-SQRT((1-AW503)*($AN$8-$AL$8)*($AN$8-$AM$8))),$AM$8)</f>
        <v>0.943379044475982</v>
      </c>
      <c r="AO503" s="0" t="n">
        <f aca="false">IFERROR(IF(AX503&lt;($AM$9-$AL$9)/($AN$9-$AL$9),$AL$9+SQRT(AX503*($AN$9-$AL$9)*($AM$9-$AL$9)),$AN$9-SQRT((1-AX503)*($AN$9-$AL$9)*($AN$9-$AM$9))),$AM$9)</f>
        <v>1.39934239811889</v>
      </c>
      <c r="AP503" s="0" t="n">
        <f aca="false">IFERROR(IF(AY503&lt;($AM$10-$AL$10)/($AN$10-$AL$10),$AL$10+SQRT(AY503*($AN$10-$AL$10)*($AM$10-$AL$10)),$AN$10-SQRT((1-AY503)*($AN$10-$AL$10)*($AN$10-$AM$10))),$AM$10)</f>
        <v>0.701094639748137</v>
      </c>
      <c r="AQ503" s="0" t="n">
        <f aca="false">IFERROR(IF(AZ503&lt;($AM$11-$AL$11)/($AN$11-$AL$11),$AL$11+SQRT(AZ503*($AN$11-$AL$11)*($AM$11-$AL$11)),$AN$11-SQRT((1-AZ503)*($AN$11-$AL$11)*($AN$11-$AM$11))),$AM$11)</f>
        <v>0.40421123899543</v>
      </c>
      <c r="AR503" s="0" t="n">
        <f aca="false">SUMPRODUCT((B24:B31&lt;=$B$6)*(C24:C31*AM503+D24:D31*AO503*$B$8*AQ503)/(1+AL503/100)^B24:B31)+C32*AM503*AP503/(1+AL503/100)^$B$6</f>
        <v>9519726.27574016</v>
      </c>
      <c r="AS503" s="0" t="n">
        <f aca="false">SUMPRODUCT((K24:K26&lt;=$B$6)*(L24:L26*AN503+M24:M26*AO503*$B$8*AQ503)/(1+AL503/100)^K24:K26)+L27*AN503*AP503/(1+AL503/100)^$B$6</f>
        <v>7808809.40382616</v>
      </c>
      <c r="AT503" s="0" t="n">
        <f aca="false">AS503-AR503</f>
        <v>-1710916.87191401</v>
      </c>
      <c r="AU503" s="0" t="n">
        <f aca="true">RAND()</f>
        <v>0.394225424092487</v>
      </c>
      <c r="AV503" s="0" t="n">
        <f aca="true">RAND()</f>
        <v>0.869445426597791</v>
      </c>
      <c r="AW503" s="0" t="n">
        <f aca="true">RAND()</f>
        <v>0.228417226609395</v>
      </c>
      <c r="AX503" s="0" t="n">
        <f aca="true">RAND()</f>
        <v>0.759473630201623</v>
      </c>
      <c r="AY503" s="0" t="n">
        <f aca="true">RAND()</f>
        <v>0.161756216541731</v>
      </c>
      <c r="AZ503" s="0" t="n">
        <f aca="true">RAND()</f>
        <v>0.0443264585018883</v>
      </c>
    </row>
    <row r="504" customFormat="false" ht="15" hidden="false" customHeight="false" outlineLevel="0" collapsed="false">
      <c r="AK504" s="0" t="n">
        <v>491</v>
      </c>
      <c r="AL504" s="0" t="n">
        <f aca="false">IFERROR(IF(AU504&lt;($AM$6-$AL$6)/($AN$6-$AL$6),$AL$6+SQRT(AU504*($AN$6-$AL$6)*($AM$6-$AL$6)),$AN$6-SQRT((1-AU504)*($AN$6-$AL$6)*($AN$6-$AM$6))),$AM$6)</f>
        <v>3.98922067370358</v>
      </c>
      <c r="AM504" s="0" t="n">
        <f aca="false">IFERROR(IF(AV504&lt;($AM$7-$AL$7)/($AN$7-$AL$7),$AL$7+SQRT(AV504*($AN$7-$AL$7)*($AM$7-$AL$7)),$AN$7-SQRT((1-AV504)*($AN$7-$AL$7)*($AN$7-$AM$7))),$AM$7)</f>
        <v>1.02881371934779</v>
      </c>
      <c r="AN504" s="0" t="n">
        <f aca="false">IFERROR(IF(AW504&lt;($AM$8-$AL$8)/($AN$8-$AL$8),$AL$8+SQRT(AW504*($AN$8-$AL$8)*($AM$8-$AL$8)),$AN$8-SQRT((1-AW504)*($AN$8-$AL$8)*($AN$8-$AM$8))),$AM$8)</f>
        <v>1.0000075034605</v>
      </c>
      <c r="AO504" s="0" t="n">
        <f aca="false">IFERROR(IF(AX504&lt;($AM$9-$AL$9)/($AN$9-$AL$9),$AL$9+SQRT(AX504*($AN$9-$AL$9)*($AM$9-$AL$9)),$AN$9-SQRT((1-AX504)*($AN$9-$AL$9)*($AN$9-$AM$9))),$AM$9)</f>
        <v>1.20669558404726</v>
      </c>
      <c r="AP504" s="0" t="n">
        <f aca="false">IFERROR(IF(AY504&lt;($AM$10-$AL$10)/($AN$10-$AL$10),$AL$10+SQRT(AY504*($AN$10-$AL$10)*($AM$10-$AL$10)),$AN$10-SQRT((1-AY504)*($AN$10-$AL$10)*($AN$10-$AM$10))),$AM$10)</f>
        <v>0.963317446889509</v>
      </c>
      <c r="AQ504" s="0" t="n">
        <f aca="false">IFERROR(IF(AZ504&lt;($AM$11-$AL$11)/($AN$11-$AL$11),$AL$11+SQRT(AZ504*($AN$11-$AL$11)*($AM$11-$AL$11)),$AN$11-SQRT((1-AZ504)*($AN$11-$AL$11)*($AN$11-$AM$11))),$AM$11)</f>
        <v>0.648519699862753</v>
      </c>
      <c r="AR504" s="0" t="n">
        <f aca="false">SUMPRODUCT((B24:B31&lt;=$B$6)*(C24:C31*AM504+D24:D31*AO504*$B$8*AQ504)/(1+AL504/100)^B24:B31)+C32*AM504*AP504/(1+AL504/100)^$B$6</f>
        <v>8508530.26317684</v>
      </c>
      <c r="AS504" s="0" t="n">
        <f aca="false">SUMPRODUCT((K24:K26&lt;=$B$6)*(L24:L26*AN504+M24:M26*AO504*$B$8*AQ504)/(1+AL504/100)^K24:K26)+L27*AN504*AP504/(1+AL504/100)^$B$6</f>
        <v>8151599.83326396</v>
      </c>
      <c r="AT504" s="0" t="n">
        <f aca="false">AS504-AR504</f>
        <v>-356930.429912882</v>
      </c>
      <c r="AU504" s="0" t="n">
        <f aca="true">RAND()</f>
        <v>0.546760392417305</v>
      </c>
      <c r="AV504" s="0" t="n">
        <f aca="true">RAND()</f>
        <v>0.565125593344368</v>
      </c>
      <c r="AW504" s="0" t="n">
        <f aca="true">RAND()</f>
        <v>0.444477792657295</v>
      </c>
      <c r="AX504" s="0" t="n">
        <f aca="true">RAND()</f>
        <v>0.580445402419922</v>
      </c>
      <c r="AY504" s="0" t="n">
        <f aca="true">RAND()</f>
        <v>0.85865222636885</v>
      </c>
      <c r="AZ504" s="0" t="n">
        <f aca="true">RAND()</f>
        <v>0.495779515071115</v>
      </c>
    </row>
    <row r="505" customFormat="false" ht="15" hidden="false" customHeight="false" outlineLevel="0" collapsed="false">
      <c r="AK505" s="0" t="n">
        <v>492</v>
      </c>
      <c r="AL505" s="0" t="n">
        <f aca="false">IFERROR(IF(AU505&lt;($AM$6-$AL$6)/($AN$6-$AL$6),$AL$6+SQRT(AU505*($AN$6-$AL$6)*($AM$6-$AL$6)),$AN$6-SQRT((1-AU505)*($AN$6-$AL$6)*($AN$6-$AM$6))),$AM$6)</f>
        <v>3.31533265405592</v>
      </c>
      <c r="AM505" s="0" t="n">
        <f aca="false">IFERROR(IF(AV505&lt;($AM$7-$AL$7)/($AN$7-$AL$7),$AL$7+SQRT(AV505*($AN$7-$AL$7)*($AM$7-$AL$7)),$AN$7-SQRT((1-AV505)*($AN$7-$AL$7)*($AN$7-$AM$7))),$AM$7)</f>
        <v>1.09807909135452</v>
      </c>
      <c r="AN505" s="0" t="n">
        <f aca="false">IFERROR(IF(AW505&lt;($AM$8-$AL$8)/($AN$8-$AL$8),$AL$8+SQRT(AW505*($AN$8-$AL$8)*($AM$8-$AL$8)),$AN$8-SQRT((1-AW505)*($AN$8-$AL$8)*($AN$8-$AM$8))),$AM$8)</f>
        <v>0.904947359727667</v>
      </c>
      <c r="AO505" s="0" t="n">
        <f aca="false">IFERROR(IF(AX505&lt;($AM$9-$AL$9)/($AN$9-$AL$9),$AL$9+SQRT(AX505*($AN$9-$AL$9)*($AM$9-$AL$9)),$AN$9-SQRT((1-AX505)*($AN$9-$AL$9)*($AN$9-$AM$9))),$AM$9)</f>
        <v>0.810184909447702</v>
      </c>
      <c r="AP505" s="0" t="n">
        <f aca="false">IFERROR(IF(AY505&lt;($AM$10-$AL$10)/($AN$10-$AL$10),$AL$10+SQRT(AY505*($AN$10-$AL$10)*($AM$10-$AL$10)),$AN$10-SQRT((1-AY505)*($AN$10-$AL$10)*($AN$10-$AM$10))),$AM$10)</f>
        <v>0.755424642096327</v>
      </c>
      <c r="AQ505" s="0" t="n">
        <f aca="false">IFERROR(IF(AZ505&lt;($AM$11-$AL$11)/($AN$11-$AL$11),$AL$11+SQRT(AZ505*($AN$11-$AL$11)*($AM$11-$AL$11)),$AN$11-SQRT((1-AZ505)*($AN$11-$AL$11)*($AN$11-$AM$11))),$AM$11)</f>
        <v>0.400835468523068</v>
      </c>
      <c r="AR505" s="0" t="n">
        <f aca="false">SUMPRODUCT((B24:B31&lt;=$B$6)*(C24:C31*AM505+D24:D31*AO505*$B$8*AQ505)/(1+AL505/100)^B24:B31)+C32*AM505*AP505/(1+AL505/100)^$B$6</f>
        <v>9293434.52500809</v>
      </c>
      <c r="AS505" s="0" t="n">
        <f aca="false">SUMPRODUCT((K24:K26&lt;=$B$6)*(L24:L26*AN505+M24:M26*AO505*$B$8*AQ505)/(1+AL505/100)^K24:K26)+L27*AN505*AP505/(1+AL505/100)^$B$6</f>
        <v>7415866.01708736</v>
      </c>
      <c r="AT505" s="0" t="n">
        <f aca="false">AS505-AR505</f>
        <v>-1877568.50792073</v>
      </c>
      <c r="AU505" s="0" t="n">
        <f aca="true">RAND()</f>
        <v>0.321161327486671</v>
      </c>
      <c r="AV505" s="0" t="n">
        <f aca="true">RAND()</f>
        <v>0.794844777922936</v>
      </c>
      <c r="AW505" s="0" t="n">
        <f aca="true">RAND()</f>
        <v>0.122377203486759</v>
      </c>
      <c r="AX505" s="0" t="n">
        <f aca="true">RAND()</f>
        <v>0.128286237398772</v>
      </c>
      <c r="AY505" s="0" t="n">
        <f aca="true">RAND()</f>
        <v>0.260966991160147</v>
      </c>
      <c r="AZ505" s="0" t="n">
        <f aca="true">RAND()</f>
        <v>0.0415011906623127</v>
      </c>
    </row>
    <row r="506" customFormat="false" ht="15" hidden="false" customHeight="false" outlineLevel="0" collapsed="false">
      <c r="AK506" s="0" t="n">
        <v>493</v>
      </c>
      <c r="AL506" s="0" t="n">
        <f aca="false">IFERROR(IF(AU506&lt;($AM$6-$AL$6)/($AN$6-$AL$6),$AL$6+SQRT(AU506*($AN$6-$AL$6)*($AM$6-$AL$6)),$AN$6-SQRT((1-AU506)*($AN$6-$AL$6)*($AN$6-$AM$6))),$AM$6)</f>
        <v>5.80107636936495</v>
      </c>
      <c r="AM506" s="0" t="n">
        <f aca="false">IFERROR(IF(AV506&lt;($AM$7-$AL$7)/($AN$7-$AL$7),$AL$7+SQRT(AV506*($AN$7-$AL$7)*($AM$7-$AL$7)),$AN$7-SQRT((1-AV506)*($AN$7-$AL$7)*($AN$7-$AM$7))),$AM$7)</f>
        <v>1.15088640342076</v>
      </c>
      <c r="AN506" s="0" t="n">
        <f aca="false">IFERROR(IF(AW506&lt;($AM$8-$AL$8)/($AN$8-$AL$8),$AL$8+SQRT(AW506*($AN$8-$AL$8)*($AM$8-$AL$8)),$AN$8-SQRT((1-AW506)*($AN$8-$AL$8)*($AN$8-$AM$8))),$AM$8)</f>
        <v>0.967503027354416</v>
      </c>
      <c r="AO506" s="0" t="n">
        <f aca="false">IFERROR(IF(AX506&lt;($AM$9-$AL$9)/($AN$9-$AL$9),$AL$9+SQRT(AX506*($AN$9-$AL$9)*($AM$9-$AL$9)),$AN$9-SQRT((1-AX506)*($AN$9-$AL$9)*($AN$9-$AM$9))),$AM$9)</f>
        <v>1.00920721828244</v>
      </c>
      <c r="AP506" s="0" t="n">
        <f aca="false">IFERROR(IF(AY506&lt;($AM$10-$AL$10)/($AN$10-$AL$10),$AL$10+SQRT(AY506*($AN$10-$AL$10)*($AM$10-$AL$10)),$AN$10-SQRT((1-AY506)*($AN$10-$AL$10)*($AN$10-$AM$10))),$AM$10)</f>
        <v>0.889922773806635</v>
      </c>
      <c r="AQ506" s="0" t="n">
        <f aca="false">IFERROR(IF(AZ506&lt;($AM$11-$AL$11)/($AN$11-$AL$11),$AL$11+SQRT(AZ506*($AN$11-$AL$11)*($AM$11-$AL$11)),$AN$11-SQRT((1-AZ506)*($AN$11-$AL$11)*($AN$11-$AM$11))),$AM$11)</f>
        <v>0.494392995524323</v>
      </c>
      <c r="AR506" s="0" t="n">
        <f aca="false">SUMPRODUCT((B24:B31&lt;=$B$6)*(C24:C31*AM506+D24:D31*AO506*$B$8*AQ506)/(1+AL506/100)^B24:B31)+C32*AM506*AP506/(1+AL506/100)^$B$6</f>
        <v>8676553.02636037</v>
      </c>
      <c r="AS506" s="0" t="n">
        <f aca="false">SUMPRODUCT((K24:K26&lt;=$B$6)*(L24:L26*AN506+M24:M26*AO506*$B$8*AQ506)/(1+AL506/100)^K24:K26)+L27*AN506*AP506/(1+AL506/100)^$B$6</f>
        <v>8026408.30881607</v>
      </c>
      <c r="AT506" s="0" t="n">
        <f aca="false">AS506-AR506</f>
        <v>-650144.717544299</v>
      </c>
      <c r="AU506" s="0" t="n">
        <f aca="true">RAND()</f>
        <v>0.928129106395244</v>
      </c>
      <c r="AV506" s="0" t="n">
        <f aca="true">RAND()</f>
        <v>0.912679955316684</v>
      </c>
      <c r="AW506" s="0" t="n">
        <f aca="true">RAND()</f>
        <v>0.311747379698823</v>
      </c>
      <c r="AX506" s="0" t="n">
        <f aca="true">RAND()</f>
        <v>0.345553109130917</v>
      </c>
      <c r="AY506" s="0" t="n">
        <f aca="true">RAND()</f>
        <v>0.608159078132242</v>
      </c>
      <c r="AZ506" s="0" t="n">
        <f aca="true">RAND()</f>
        <v>0.154239333505794</v>
      </c>
    </row>
    <row r="507" customFormat="false" ht="15" hidden="false" customHeight="false" outlineLevel="0" collapsed="false">
      <c r="AK507" s="0" t="n">
        <v>494</v>
      </c>
      <c r="AL507" s="0" t="n">
        <f aca="false">IFERROR(IF(AU507&lt;($AM$6-$AL$6)/($AN$6-$AL$6),$AL$6+SQRT(AU507*($AN$6-$AL$6)*($AM$6-$AL$6)),$AN$6-SQRT((1-AU507)*($AN$6-$AL$6)*($AN$6-$AM$6))),$AM$6)</f>
        <v>4.88464495103457</v>
      </c>
      <c r="AM507" s="0" t="n">
        <f aca="false">IFERROR(IF(AV507&lt;($AM$7-$AL$7)/($AN$7-$AL$7),$AL$7+SQRT(AV507*($AN$7-$AL$7)*($AM$7-$AL$7)),$AN$7-SQRT((1-AV507)*($AN$7-$AL$7)*($AN$7-$AM$7))),$AM$7)</f>
        <v>0.990778171392728</v>
      </c>
      <c r="AN507" s="0" t="n">
        <f aca="false">IFERROR(IF(AW507&lt;($AM$8-$AL$8)/($AN$8-$AL$8),$AL$8+SQRT(AW507*($AN$8-$AL$8)*($AM$8-$AL$8)),$AN$8-SQRT((1-AW507)*($AN$8-$AL$8)*($AN$8-$AM$8))),$AM$8)</f>
        <v>0.94279567585516</v>
      </c>
      <c r="AO507" s="0" t="n">
        <f aca="false">IFERROR(IF(AX507&lt;($AM$9-$AL$9)/($AN$9-$AL$9),$AL$9+SQRT(AX507*($AN$9-$AL$9)*($AM$9-$AL$9)),$AN$9-SQRT((1-AX507)*($AN$9-$AL$9)*($AN$9-$AM$9))),$AM$9)</f>
        <v>1.64643128617331</v>
      </c>
      <c r="AP507" s="0" t="n">
        <f aca="false">IFERROR(IF(AY507&lt;($AM$10-$AL$10)/($AN$10-$AL$10),$AL$10+SQRT(AY507*($AN$10-$AL$10)*($AM$10-$AL$10)),$AN$10-SQRT((1-AY507)*($AN$10-$AL$10)*($AN$10-$AM$10))),$AM$10)</f>
        <v>0.839921441214509</v>
      </c>
      <c r="AQ507" s="0" t="n">
        <f aca="false">IFERROR(IF(AZ507&lt;($AM$11-$AL$11)/($AN$11-$AL$11),$AL$11+SQRT(AZ507*($AN$11-$AL$11)*($AM$11-$AL$11)),$AN$11-SQRT((1-AZ507)*($AN$11-$AL$11)*($AN$11-$AM$11))),$AM$11)</f>
        <v>0.541400121637565</v>
      </c>
      <c r="AR507" s="0" t="n">
        <f aca="false">SUMPRODUCT((B24:B31&lt;=$B$6)*(C24:C31*AM507+D24:D31*AO507*$B$8*AQ507)/(1+AL507/100)^B24:B31)+C32*AM507*AP507/(1+AL507/100)^$B$6</f>
        <v>7882472.05208469</v>
      </c>
      <c r="AS507" s="0" t="n">
        <f aca="false">SUMPRODUCT((K24:K26&lt;=$B$6)*(L24:L26*AN507+M24:M26*AO507*$B$8*AQ507)/(1+AL507/100)^K24:K26)+L27*AN507*AP507/(1+AL507/100)^$B$6</f>
        <v>7827028.70564</v>
      </c>
      <c r="AT507" s="0" t="n">
        <f aca="false">AS507-AR507</f>
        <v>-55443.3464446934</v>
      </c>
      <c r="AU507" s="0" t="n">
        <f aca="true">RAND()</f>
        <v>0.776263650840823</v>
      </c>
      <c r="AV507" s="0" t="n">
        <f aca="true">RAND()</f>
        <v>0.404403451999479</v>
      </c>
      <c r="AW507" s="0" t="n">
        <f aca="true">RAND()</f>
        <v>0.226562278254799</v>
      </c>
      <c r="AX507" s="0" t="n">
        <f aca="true">RAND()</f>
        <v>0.916659443068628</v>
      </c>
      <c r="AY507" s="0" t="n">
        <f aca="true">RAND()</f>
        <v>0.462186344789395</v>
      </c>
      <c r="AZ507" s="0" t="n">
        <f aca="true">RAND()</f>
        <v>0.237853137659718</v>
      </c>
    </row>
    <row r="508" customFormat="false" ht="15" hidden="false" customHeight="false" outlineLevel="0" collapsed="false">
      <c r="AK508" s="0" t="n">
        <v>495</v>
      </c>
      <c r="AL508" s="0" t="n">
        <f aca="false">IFERROR(IF(AU508&lt;($AM$6-$AL$6)/($AN$6-$AL$6),$AL$6+SQRT(AU508*($AN$6-$AL$6)*($AM$6-$AL$6)),$AN$6-SQRT((1-AU508)*($AN$6-$AL$6)*($AN$6-$AM$6))),$AM$6)</f>
        <v>3.05473425387566</v>
      </c>
      <c r="AM508" s="0" t="n">
        <f aca="false">IFERROR(IF(AV508&lt;($AM$7-$AL$7)/($AN$7-$AL$7),$AL$7+SQRT(AV508*($AN$7-$AL$7)*($AM$7-$AL$7)),$AN$7-SQRT((1-AV508)*($AN$7-$AL$7)*($AN$7-$AM$7))),$AM$7)</f>
        <v>1.02157704909472</v>
      </c>
      <c r="AN508" s="0" t="n">
        <f aca="false">IFERROR(IF(AW508&lt;($AM$8-$AL$8)/($AN$8-$AL$8),$AL$8+SQRT(AW508*($AN$8-$AL$8)*($AM$8-$AL$8)),$AN$8-SQRT((1-AW508)*($AN$8-$AL$8)*($AN$8-$AM$8))),$AM$8)</f>
        <v>1.07818319502019</v>
      </c>
      <c r="AO508" s="0" t="n">
        <f aca="false">IFERROR(IF(AX508&lt;($AM$9-$AL$9)/($AN$9-$AL$9),$AL$9+SQRT(AX508*($AN$9-$AL$9)*($AM$9-$AL$9)),$AN$9-SQRT((1-AX508)*($AN$9-$AL$9)*($AN$9-$AM$9))),$AM$9)</f>
        <v>0.801848453939457</v>
      </c>
      <c r="AP508" s="0" t="n">
        <f aca="false">IFERROR(IF(AY508&lt;($AM$10-$AL$10)/($AN$10-$AL$10),$AL$10+SQRT(AY508*($AN$10-$AL$10)*($AM$10-$AL$10)),$AN$10-SQRT((1-AY508)*($AN$10-$AL$10)*($AN$10-$AM$10))),$AM$10)</f>
        <v>0.825476132966278</v>
      </c>
      <c r="AQ508" s="0" t="n">
        <f aca="false">IFERROR(IF(AZ508&lt;($AM$11-$AL$11)/($AN$11-$AL$11),$AL$11+SQRT(AZ508*($AN$11-$AL$11)*($AM$11-$AL$11)),$AN$11-SQRT((1-AZ508)*($AN$11-$AL$11)*($AN$11-$AM$11))),$AM$11)</f>
        <v>0.694856840060142</v>
      </c>
      <c r="AR508" s="0" t="n">
        <f aca="false">SUMPRODUCT((B24:B31&lt;=$B$6)*(C24:C31*AM508+D24:D31*AO508*$B$8*AQ508)/(1+AL508/100)^B24:B31)+C32*AM508*AP508/(1+AL508/100)^$B$6</f>
        <v>8846495.16477158</v>
      </c>
      <c r="AS508" s="0" t="n">
        <f aca="false">SUMPRODUCT((K24:K26&lt;=$B$6)*(L24:L26*AN508+M24:M26*AO508*$B$8*AQ508)/(1+AL508/100)^K24:K26)+L27*AN508*AP508/(1+AL508/100)^$B$6</f>
        <v>8764985.20310263</v>
      </c>
      <c r="AT508" s="0" t="n">
        <f aca="false">AS508-AR508</f>
        <v>-81509.9616689514</v>
      </c>
      <c r="AU508" s="0" t="n">
        <f aca="true">RAND()</f>
        <v>0.221743909622899</v>
      </c>
      <c r="AV508" s="0" t="n">
        <f aca="true">RAND()</f>
        <v>0.536204048886455</v>
      </c>
      <c r="AW508" s="0" t="n">
        <f aca="true">RAND()</f>
        <v>0.737590982458038</v>
      </c>
      <c r="AX508" s="0" t="n">
        <f aca="true">RAND()</f>
        <v>0.121483318860854</v>
      </c>
      <c r="AY508" s="0" t="n">
        <f aca="true">RAND()</f>
        <v>0.42373885252273</v>
      </c>
      <c r="AZ508" s="0" t="n">
        <f aca="true">RAND()</f>
        <v>0.619949599762932</v>
      </c>
    </row>
    <row r="509" customFormat="false" ht="15" hidden="false" customHeight="false" outlineLevel="0" collapsed="false">
      <c r="AK509" s="0" t="n">
        <v>496</v>
      </c>
      <c r="AL509" s="0" t="n">
        <f aca="false">IFERROR(IF(AU509&lt;($AM$6-$AL$6)/($AN$6-$AL$6),$AL$6+SQRT(AU509*($AN$6-$AL$6)*($AM$6-$AL$6)),$AN$6-SQRT((1-AU509)*($AN$6-$AL$6)*($AN$6-$AM$6))),$AM$6)</f>
        <v>3.40006803240055</v>
      </c>
      <c r="AM509" s="0" t="n">
        <f aca="false">IFERROR(IF(AV509&lt;($AM$7-$AL$7)/($AN$7-$AL$7),$AL$7+SQRT(AV509*($AN$7-$AL$7)*($AM$7-$AL$7)),$AN$7-SQRT((1-AV509)*($AN$7-$AL$7)*($AN$7-$AM$7))),$AM$7)</f>
        <v>0.909173816939953</v>
      </c>
      <c r="AN509" s="0" t="n">
        <f aca="false">IFERROR(IF(AW509&lt;($AM$8-$AL$8)/($AN$8-$AL$8),$AL$8+SQRT(AW509*($AN$8-$AL$8)*($AM$8-$AL$8)),$AN$8-SQRT((1-AW509)*($AN$8-$AL$8)*($AN$8-$AM$8))),$AM$8)</f>
        <v>0.906006286273087</v>
      </c>
      <c r="AO509" s="0" t="n">
        <f aca="false">IFERROR(IF(AX509&lt;($AM$9-$AL$9)/($AN$9-$AL$9),$AL$9+SQRT(AX509*($AN$9-$AL$9)*($AM$9-$AL$9)),$AN$9-SQRT((1-AX509)*($AN$9-$AL$9)*($AN$9-$AM$9))),$AM$9)</f>
        <v>1.49560900449764</v>
      </c>
      <c r="AP509" s="0" t="n">
        <f aca="false">IFERROR(IF(AY509&lt;($AM$10-$AL$10)/($AN$10-$AL$10),$AL$10+SQRT(AY509*($AN$10-$AL$10)*($AM$10-$AL$10)),$AN$10-SQRT((1-AY509)*($AN$10-$AL$10)*($AN$10-$AM$10))),$AM$10)</f>
        <v>0.583940866872227</v>
      </c>
      <c r="AQ509" s="0" t="n">
        <f aca="false">IFERROR(IF(AZ509&lt;($AM$11-$AL$11)/($AN$11-$AL$11),$AL$11+SQRT(AZ509*($AN$11-$AL$11)*($AM$11-$AL$11)),$AN$11-SQRT((1-AZ509)*($AN$11-$AL$11)*($AN$11-$AM$11))),$AM$11)</f>
        <v>0.701618719247621</v>
      </c>
      <c r="AR509" s="0" t="n">
        <f aca="false">SUMPRODUCT((B24:B31&lt;=$B$6)*(C24:C31*AM509+D24:D31*AO509*$B$8*AQ509)/(1+AL509/100)^B24:B31)+C32*AM509*AP509/(1+AL509/100)^$B$6</f>
        <v>7905240.08401947</v>
      </c>
      <c r="AS509" s="0" t="n">
        <f aca="false">SUMPRODUCT((K24:K26&lt;=$B$6)*(L24:L26*AN509+M24:M26*AO509*$B$8*AQ509)/(1+AL509/100)^K24:K26)+L27*AN509*AP509/(1+AL509/100)^$B$6</f>
        <v>7628234.8311156</v>
      </c>
      <c r="AT509" s="0" t="n">
        <f aca="false">AS509-AR509</f>
        <v>-277005.252903874</v>
      </c>
      <c r="AU509" s="0" t="n">
        <f aca="true">RAND()</f>
        <v>0.352024491432776</v>
      </c>
      <c r="AV509" s="0" t="n">
        <f aca="true">RAND()</f>
        <v>0.132432470058203</v>
      </c>
      <c r="AW509" s="0" t="n">
        <f aca="true">RAND()</f>
        <v>0.124859252549018</v>
      </c>
      <c r="AX509" s="0" t="n">
        <f aca="true">RAND()</f>
        <v>0.830393149104094</v>
      </c>
      <c r="AY509" s="0" t="n">
        <f aca="true">RAND()</f>
        <v>0.0281842765250439</v>
      </c>
      <c r="AZ509" s="0" t="n">
        <f aca="true">RAND()</f>
        <v>0.636606576720694</v>
      </c>
    </row>
    <row r="510" customFormat="false" ht="15" hidden="false" customHeight="false" outlineLevel="0" collapsed="false">
      <c r="AK510" s="0" t="n">
        <v>497</v>
      </c>
      <c r="AL510" s="0" t="n">
        <f aca="false">IFERROR(IF(AU510&lt;($AM$6-$AL$6)/($AN$6-$AL$6),$AL$6+SQRT(AU510*($AN$6-$AL$6)*($AM$6-$AL$6)),$AN$6-SQRT((1-AU510)*($AN$6-$AL$6)*($AN$6-$AM$6))),$AM$6)</f>
        <v>2.15107954329716</v>
      </c>
      <c r="AM510" s="0" t="n">
        <f aca="false">IFERROR(IF(AV510&lt;($AM$7-$AL$7)/($AN$7-$AL$7),$AL$7+SQRT(AV510*($AN$7-$AL$7)*($AM$7-$AL$7)),$AN$7-SQRT((1-AV510)*($AN$7-$AL$7)*($AN$7-$AM$7))),$AM$7)</f>
        <v>0.902030232930886</v>
      </c>
      <c r="AN510" s="0" t="n">
        <f aca="false">IFERROR(IF(AW510&lt;($AM$8-$AL$8)/($AN$8-$AL$8),$AL$8+SQRT(AW510*($AN$8-$AL$8)*($AM$8-$AL$8)),$AN$8-SQRT((1-AW510)*($AN$8-$AL$8)*($AN$8-$AM$8))),$AM$8)</f>
        <v>0.888019652109712</v>
      </c>
      <c r="AO510" s="0" t="n">
        <f aca="false">IFERROR(IF(AX510&lt;($AM$9-$AL$9)/($AN$9-$AL$9),$AL$9+SQRT(AX510*($AN$9-$AL$9)*($AM$9-$AL$9)),$AN$9-SQRT((1-AX510)*($AN$9-$AL$9)*($AN$9-$AM$9))),$AM$9)</f>
        <v>0.99697867873142</v>
      </c>
      <c r="AP510" s="0" t="n">
        <f aca="false">IFERROR(IF(AY510&lt;($AM$10-$AL$10)/($AN$10-$AL$10),$AL$10+SQRT(AY510*($AN$10-$AL$10)*($AM$10-$AL$10)),$AN$10-SQRT((1-AY510)*($AN$10-$AL$10)*($AN$10-$AM$10))),$AM$10)</f>
        <v>0.99629917135745</v>
      </c>
      <c r="AQ510" s="0" t="n">
        <f aca="false">IFERROR(IF(AZ510&lt;($AM$11-$AL$11)/($AN$11-$AL$11),$AL$11+SQRT(AZ510*($AN$11-$AL$11)*($AM$11-$AL$11)),$AN$11-SQRT((1-AZ510)*($AN$11-$AL$11)*($AN$11-$AM$11))),$AM$11)</f>
        <v>0.493422170437368</v>
      </c>
      <c r="AR510" s="0" t="n">
        <f aca="false">SUMPRODUCT((B24:B31&lt;=$B$6)*(C24:C31*AM510+D24:D31*AO510*$B$8*AQ510)/(1+AL510/100)^B24:B31)+C32*AM510*AP510/(1+AL510/100)^$B$6</f>
        <v>8240038.51925085</v>
      </c>
      <c r="AS510" s="0" t="n">
        <f aca="false">SUMPRODUCT((K24:K26&lt;=$B$6)*(L24:L26*AN510+M24:M26*AO510*$B$8*AQ510)/(1+AL510/100)^K24:K26)+L27*AN510*AP510/(1+AL510/100)^$B$6</f>
        <v>6952131.777997</v>
      </c>
      <c r="AT510" s="0" t="n">
        <f aca="false">AS510-AR510</f>
        <v>-1287906.74125385</v>
      </c>
      <c r="AU510" s="0" t="n">
        <f aca="true">RAND()</f>
        <v>0.00456500568057564</v>
      </c>
      <c r="AV510" s="0" t="n">
        <f aca="true">RAND()</f>
        <v>0.115668538132564</v>
      </c>
      <c r="AW510" s="0" t="n">
        <f aca="true">RAND()</f>
        <v>0.0860828795279414</v>
      </c>
      <c r="AX510" s="0" t="n">
        <f aca="true">RAND()</f>
        <v>0.329317076151503</v>
      </c>
      <c r="AY510" s="0" t="n">
        <f aca="true">RAND()</f>
        <v>0.985251469960367</v>
      </c>
      <c r="AZ510" s="0" t="n">
        <f aca="true">RAND()</f>
        <v>0.15270259598654</v>
      </c>
    </row>
    <row r="511" customFormat="false" ht="15" hidden="false" customHeight="false" outlineLevel="0" collapsed="false">
      <c r="AK511" s="0" t="n">
        <v>498</v>
      </c>
      <c r="AL511" s="0" t="n">
        <f aca="false">IFERROR(IF(AU511&lt;($AM$6-$AL$6)/($AN$6-$AL$6),$AL$6+SQRT(AU511*($AN$6-$AL$6)*($AM$6-$AL$6)),$AN$6-SQRT((1-AU511)*($AN$6-$AL$6)*($AN$6-$AM$6))),$AM$6)</f>
        <v>3.61949827561276</v>
      </c>
      <c r="AM511" s="0" t="n">
        <f aca="false">IFERROR(IF(AV511&lt;($AM$7-$AL$7)/($AN$7-$AL$7),$AL$7+SQRT(AV511*($AN$7-$AL$7)*($AM$7-$AL$7)),$AN$7-SQRT((1-AV511)*($AN$7-$AL$7)*($AN$7-$AM$7))),$AM$7)</f>
        <v>1.02003551208466</v>
      </c>
      <c r="AN511" s="0" t="n">
        <f aca="false">IFERROR(IF(AW511&lt;($AM$8-$AL$8)/($AN$8-$AL$8),$AL$8+SQRT(AW511*($AN$8-$AL$8)*($AM$8-$AL$8)),$AN$8-SQRT((1-AW511)*($AN$8-$AL$8)*($AN$8-$AM$8))),$AM$8)</f>
        <v>1.01959843381729</v>
      </c>
      <c r="AO511" s="0" t="n">
        <f aca="false">IFERROR(IF(AX511&lt;($AM$9-$AL$9)/($AN$9-$AL$9),$AL$9+SQRT(AX511*($AN$9-$AL$9)*($AM$9-$AL$9)),$AN$9-SQRT((1-AX511)*($AN$9-$AL$9)*($AN$9-$AM$9))),$AM$9)</f>
        <v>1.18333488154314</v>
      </c>
      <c r="AP511" s="0" t="n">
        <f aca="false">IFERROR(IF(AY511&lt;($AM$10-$AL$10)/($AN$10-$AL$10),$AL$10+SQRT(AY511*($AN$10-$AL$10)*($AM$10-$AL$10)),$AN$10-SQRT((1-AY511)*($AN$10-$AL$10)*($AN$10-$AM$10))),$AM$10)</f>
        <v>0.967417646446193</v>
      </c>
      <c r="AQ511" s="0" t="n">
        <f aca="false">IFERROR(IF(AZ511&lt;($AM$11-$AL$11)/($AN$11-$AL$11),$AL$11+SQRT(AZ511*($AN$11-$AL$11)*($AM$11-$AL$11)),$AN$11-SQRT((1-AZ511)*($AN$11-$AL$11)*($AN$11-$AM$11))),$AM$11)</f>
        <v>0.469773837804901</v>
      </c>
      <c r="AR511" s="0" t="n">
        <f aca="false">SUMPRODUCT((B24:B31&lt;=$B$6)*(C24:C31*AM511+D24:D31*AO511*$B$8*AQ511)/(1+AL511/100)^B24:B31)+C32*AM511*AP511/(1+AL511/100)^$B$6</f>
        <v>8540951.74363685</v>
      </c>
      <c r="AS511" s="0" t="n">
        <f aca="false">SUMPRODUCT((K24:K26&lt;=$B$6)*(L24:L26*AN511+M24:M26*AO511*$B$8*AQ511)/(1+AL511/100)^K24:K26)+L27*AN511*AP511/(1+AL511/100)^$B$6</f>
        <v>8244014.27346128</v>
      </c>
      <c r="AT511" s="0" t="n">
        <f aca="false">AS511-AR511</f>
        <v>-296937.470175573</v>
      </c>
      <c r="AU511" s="0" t="n">
        <f aca="true">RAND()</f>
        <v>0.428610404570746</v>
      </c>
      <c r="AV511" s="0" t="n">
        <f aca="true">RAND()</f>
        <v>0.529922971536297</v>
      </c>
      <c r="AW511" s="0" t="n">
        <f aca="true">RAND()</f>
        <v>0.52813438489383</v>
      </c>
      <c r="AX511" s="0" t="n">
        <f aca="true">RAND()</f>
        <v>0.555372056197227</v>
      </c>
      <c r="AY511" s="0" t="n">
        <f aca="true">RAND()</f>
        <v>0.873917024837191</v>
      </c>
      <c r="AZ511" s="0" t="n">
        <f aca="true">RAND()</f>
        <v>0.117645534706142</v>
      </c>
    </row>
    <row r="512" customFormat="false" ht="15" hidden="false" customHeight="false" outlineLevel="0" collapsed="false">
      <c r="AK512" s="0" t="n">
        <v>499</v>
      </c>
      <c r="AL512" s="0" t="n">
        <f aca="false">IFERROR(IF(AU512&lt;($AM$6-$AL$6)/($AN$6-$AL$6),$AL$6+SQRT(AU512*($AN$6-$AL$6)*($AM$6-$AL$6)),$AN$6-SQRT((1-AU512)*($AN$6-$AL$6)*($AN$6-$AM$6))),$AM$6)</f>
        <v>2.6322702205009</v>
      </c>
      <c r="AM512" s="0" t="n">
        <f aca="false">IFERROR(IF(AV512&lt;($AM$7-$AL$7)/($AN$7-$AL$7),$AL$7+SQRT(AV512*($AN$7-$AL$7)*($AM$7-$AL$7)),$AN$7-SQRT((1-AV512)*($AN$7-$AL$7)*($AN$7-$AM$7))),$AM$7)</f>
        <v>1.13314937930623</v>
      </c>
      <c r="AN512" s="0" t="n">
        <f aca="false">IFERROR(IF(AW512&lt;($AM$8-$AL$8)/($AN$8-$AL$8),$AL$8+SQRT(AW512*($AN$8-$AL$8)*($AM$8-$AL$8)),$AN$8-SQRT((1-AW512)*($AN$8-$AL$8)*($AN$8-$AM$8))),$AM$8)</f>
        <v>1.11930475798753</v>
      </c>
      <c r="AO512" s="0" t="n">
        <f aca="false">IFERROR(IF(AX512&lt;($AM$9-$AL$9)/($AN$9-$AL$9),$AL$9+SQRT(AX512*($AN$9-$AL$9)*($AM$9-$AL$9)),$AN$9-SQRT((1-AX512)*($AN$9-$AL$9)*($AN$9-$AM$9))),$AM$9)</f>
        <v>0.982549166746383</v>
      </c>
      <c r="AP512" s="0" t="n">
        <f aca="false">IFERROR(IF(AY512&lt;($AM$10-$AL$10)/($AN$10-$AL$10),$AL$10+SQRT(AY512*($AN$10-$AL$10)*($AM$10-$AL$10)),$AN$10-SQRT((1-AY512)*($AN$10-$AL$10)*($AN$10-$AM$10))),$AM$10)</f>
        <v>0.898492393921633</v>
      </c>
      <c r="AQ512" s="0" t="n">
        <f aca="false">IFERROR(IF(AZ512&lt;($AM$11-$AL$11)/($AN$11-$AL$11),$AL$11+SQRT(AZ512*($AN$11-$AL$11)*($AM$11-$AL$11)),$AN$11-SQRT((1-AZ512)*($AN$11-$AL$11)*($AN$11-$AM$11))),$AM$11)</f>
        <v>0.680726797758716</v>
      </c>
      <c r="AR512" s="0" t="n">
        <f aca="false">SUMPRODUCT((B24:B31&lt;=$B$6)*(C24:C31*AM512+D24:D31*AO512*$B$8*AQ512)/(1+AL512/100)^B24:B31)+C32*AM512*AP512/(1+AL512/100)^$B$6</f>
        <v>10071926.9274992</v>
      </c>
      <c r="AS512" s="0" t="n">
        <f aca="false">SUMPRODUCT((K24:K26&lt;=$B$6)*(L24:L26*AN512+M24:M26*AO512*$B$8*AQ512)/(1+AL512/100)^K24:K26)+L27*AN512*AP512/(1+AL512/100)^$B$6</f>
        <v>8976272.59990575</v>
      </c>
      <c r="AT512" s="0" t="n">
        <f aca="false">AS512-AR512</f>
        <v>-1095654.32759342</v>
      </c>
      <c r="AU512" s="0" t="n">
        <f aca="true">RAND()</f>
        <v>0.0799531263464518</v>
      </c>
      <c r="AV512" s="0" t="n">
        <f aca="true">RAND()</f>
        <v>0.878630510608713</v>
      </c>
      <c r="AW512" s="0" t="n">
        <f aca="true">RAND()</f>
        <v>0.848166699691562</v>
      </c>
      <c r="AX512" s="0" t="n">
        <f aca="true">RAND()</f>
        <v>0.310471597770171</v>
      </c>
      <c r="AY512" s="0" t="n">
        <f aca="true">RAND()</f>
        <v>0.635184752053574</v>
      </c>
      <c r="AZ512" s="0" t="n">
        <f aca="true">RAND()</f>
        <v>0.583937234002433</v>
      </c>
    </row>
    <row r="513" customFormat="false" ht="15" hidden="false" customHeight="false" outlineLevel="0" collapsed="false">
      <c r="AK513" s="0" t="n">
        <v>500</v>
      </c>
      <c r="AL513" s="0" t="n">
        <f aca="false">IFERROR(IF(AU513&lt;($AM$6-$AL$6)/($AN$6-$AL$6),$AL$6+SQRT(AU513*($AN$6-$AL$6)*($AM$6-$AL$6)),$AN$6-SQRT((1-AU513)*($AN$6-$AL$6)*($AN$6-$AM$6))),$AM$6)</f>
        <v>6.88780029871939</v>
      </c>
      <c r="AM513" s="0" t="n">
        <f aca="false">IFERROR(IF(AV513&lt;($AM$7-$AL$7)/($AN$7-$AL$7),$AL$7+SQRT(AV513*($AN$7-$AL$7)*($AM$7-$AL$7)),$AN$7-SQRT((1-AV513)*($AN$7-$AL$7)*($AN$7-$AM$7))),$AM$7)</f>
        <v>0.892181099189641</v>
      </c>
      <c r="AN513" s="0" t="n">
        <f aca="false">IFERROR(IF(AW513&lt;($AM$8-$AL$8)/($AN$8-$AL$8),$AL$8+SQRT(AW513*($AN$8-$AL$8)*($AM$8-$AL$8)),$AN$8-SQRT((1-AW513)*($AN$8-$AL$8)*($AN$8-$AM$8))),$AM$8)</f>
        <v>1.05490559474543</v>
      </c>
      <c r="AO513" s="0" t="n">
        <f aca="false">IFERROR(IF(AX513&lt;($AM$9-$AL$9)/($AN$9-$AL$9),$AL$9+SQRT(AX513*($AN$9-$AL$9)*($AM$9-$AL$9)),$AN$9-SQRT((1-AX513)*($AN$9-$AL$9)*($AN$9-$AM$9))),$AM$9)</f>
        <v>1.06308602209243</v>
      </c>
      <c r="AP513" s="0" t="n">
        <f aca="false">IFERROR(IF(AY513&lt;($AM$10-$AL$10)/($AN$10-$AL$10),$AL$10+SQRT(AY513*($AN$10-$AL$10)*($AM$10-$AL$10)),$AN$10-SQRT((1-AY513)*($AN$10-$AL$10)*($AN$10-$AM$10))),$AM$10)</f>
        <v>0.976391475533472</v>
      </c>
      <c r="AQ513" s="0" t="n">
        <f aca="false">IFERROR(IF(AZ513&lt;($AM$11-$AL$11)/($AN$11-$AL$11),$AL$11+SQRT(AZ513*($AN$11-$AL$11)*($AM$11-$AL$11)),$AN$11-SQRT((1-AZ513)*($AN$11-$AL$11)*($AN$11-$AM$11))),$AM$11)</f>
        <v>0.539613071810226</v>
      </c>
      <c r="AR513" s="0" t="n">
        <f aca="false">SUMPRODUCT((B24:B31&lt;=$B$6)*(C24:C31*AM513+D24:D31*AO513*$B$8*AQ513)/(1+AL513/100)^B24:B31)+C32*AM513*AP513/(1+AL513/100)^$B$6</f>
        <v>6490057.38926143</v>
      </c>
      <c r="AS513" s="0" t="n">
        <f aca="false">SUMPRODUCT((K24:K26&lt;=$B$6)*(L24:L26*AN513+M24:M26*AO513*$B$8*AQ513)/(1+AL513/100)^K24:K26)+L27*AN513*AP513/(1+AL513/100)^$B$6</f>
        <v>8772454.57728655</v>
      </c>
      <c r="AT513" s="0" t="n">
        <f aca="false">AS513-AR513</f>
        <v>2282397.18802512</v>
      </c>
      <c r="AU513" s="0" t="n">
        <f aca="true">RAND()</f>
        <v>0.999370561351627</v>
      </c>
      <c r="AV513" s="0" t="n">
        <f aca="true">RAND()</f>
        <v>0.0944150560867818</v>
      </c>
      <c r="AW513" s="0" t="n">
        <f aca="true">RAND()</f>
        <v>0.661672649229899</v>
      </c>
      <c r="AX513" s="0" t="n">
        <f aca="true">RAND()</f>
        <v>0.414794798667608</v>
      </c>
      <c r="AY513" s="0" t="n">
        <f aca="true">RAND()</f>
        <v>0.907795351843835</v>
      </c>
      <c r="AZ513" s="0" t="n">
        <f aca="true">RAND()</f>
        <v>0.234344588499317</v>
      </c>
    </row>
    <row r="514" customFormat="false" ht="15" hidden="false" customHeight="false" outlineLevel="0" collapsed="false">
      <c r="AK514" s="0" t="n">
        <v>501</v>
      </c>
      <c r="AL514" s="0" t="n">
        <f aca="false">IFERROR(IF(AU514&lt;($AM$6-$AL$6)/($AN$6-$AL$6),$AL$6+SQRT(AU514*($AN$6-$AL$6)*($AM$6-$AL$6)),$AN$6-SQRT((1-AU514)*($AN$6-$AL$6)*($AN$6-$AM$6))),$AM$6)</f>
        <v>6.74476963636978</v>
      </c>
      <c r="AM514" s="0" t="n">
        <f aca="false">IFERROR(IF(AV514&lt;($AM$7-$AL$7)/($AN$7-$AL$7),$AL$7+SQRT(AV514*($AN$7-$AL$7)*($AM$7-$AL$7)),$AN$7-SQRT((1-AV514)*($AN$7-$AL$7)*($AN$7-$AM$7))),$AM$7)</f>
        <v>0.95349346779056</v>
      </c>
      <c r="AN514" s="0" t="n">
        <f aca="false">IFERROR(IF(AW514&lt;($AM$8-$AL$8)/($AN$8-$AL$8),$AL$8+SQRT(AW514*($AN$8-$AL$8)*($AM$8-$AL$8)),$AN$8-SQRT((1-AW514)*($AN$8-$AL$8)*($AN$8-$AM$8))),$AM$8)</f>
        <v>1.04594191078368</v>
      </c>
      <c r="AO514" s="0" t="n">
        <f aca="false">IFERROR(IF(AX514&lt;($AM$9-$AL$9)/($AN$9-$AL$9),$AL$9+SQRT(AX514*($AN$9-$AL$9)*($AM$9-$AL$9)),$AN$9-SQRT((1-AX514)*($AN$9-$AL$9)*($AN$9-$AM$9))),$AM$9)</f>
        <v>1.40214023115417</v>
      </c>
      <c r="AP514" s="0" t="n">
        <f aca="false">IFERROR(IF(AY514&lt;($AM$10-$AL$10)/($AN$10-$AL$10),$AL$10+SQRT(AY514*($AN$10-$AL$10)*($AM$10-$AL$10)),$AN$10-SQRT((1-AY514)*($AN$10-$AL$10)*($AN$10-$AM$10))),$AM$10)</f>
        <v>0.920248942279428</v>
      </c>
      <c r="AQ514" s="0" t="n">
        <f aca="false">IFERROR(IF(AZ514&lt;($AM$11-$AL$11)/($AN$11-$AL$11),$AL$11+SQRT(AZ514*($AN$11-$AL$11)*($AM$11-$AL$11)),$AN$11-SQRT((1-AZ514)*($AN$11-$AL$11)*($AN$11-$AM$11))),$AM$11)</f>
        <v>0.505227055221216</v>
      </c>
      <c r="AR514" s="0" t="n">
        <f aca="false">SUMPRODUCT((B24:B31&lt;=$B$6)*(C24:C31*AM514+D24:D31*AO514*$B$8*AQ514)/(1+AL514/100)^B24:B31)+C32*AM514*AP514/(1+AL514/100)^$B$6</f>
        <v>6991314.70406417</v>
      </c>
      <c r="AS514" s="0" t="n">
        <f aca="false">SUMPRODUCT((K24:K26&lt;=$B$6)*(L24:L26*AN514+M24:M26*AO514*$B$8*AQ514)/(1+AL514/100)^K24:K26)+L27*AN514*AP514/(1+AL514/100)^$B$6</f>
        <v>8716377.09793667</v>
      </c>
      <c r="AT514" s="0" t="n">
        <f aca="false">AS514-AR514</f>
        <v>1725062.3938725</v>
      </c>
      <c r="AU514" s="0" t="n">
        <f aca="true">RAND()</f>
        <v>0.996742873074059</v>
      </c>
      <c r="AV514" s="0" t="n">
        <f aca="true">RAND()</f>
        <v>0.261780496159685</v>
      </c>
      <c r="AW514" s="0" t="n">
        <f aca="true">RAND()</f>
        <v>0.629869299781187</v>
      </c>
      <c r="AX514" s="0" t="n">
        <f aca="true">RAND()</f>
        <v>0.761709131197075</v>
      </c>
      <c r="AY514" s="0" t="n">
        <f aca="true">RAND()</f>
        <v>0.706436693947914</v>
      </c>
      <c r="AZ514" s="0" t="n">
        <f aca="true">RAND()</f>
        <v>0.171910792631722</v>
      </c>
    </row>
    <row r="515" customFormat="false" ht="15" hidden="false" customHeight="false" outlineLevel="0" collapsed="false">
      <c r="AK515" s="0" t="n">
        <v>502</v>
      </c>
      <c r="AL515" s="0" t="n">
        <f aca="false">IFERROR(IF(AU515&lt;($AM$6-$AL$6)/($AN$6-$AL$6),$AL$6+SQRT(AU515*($AN$6-$AL$6)*($AM$6-$AL$6)),$AN$6-SQRT((1-AU515)*($AN$6-$AL$6)*($AN$6-$AM$6))),$AM$6)</f>
        <v>4.18034406054239</v>
      </c>
      <c r="AM515" s="0" t="n">
        <f aca="false">IFERROR(IF(AV515&lt;($AM$7-$AL$7)/($AN$7-$AL$7),$AL$7+SQRT(AV515*($AN$7-$AL$7)*($AM$7-$AL$7)),$AN$7-SQRT((1-AV515)*($AN$7-$AL$7)*($AN$7-$AM$7))),$AM$7)</f>
        <v>1.09793951434341</v>
      </c>
      <c r="AN515" s="0" t="n">
        <f aca="false">IFERROR(IF(AW515&lt;($AM$8-$AL$8)/($AN$8-$AL$8),$AL$8+SQRT(AW515*($AN$8-$AL$8)*($AM$8-$AL$8)),$AN$8-SQRT((1-AW515)*($AN$8-$AL$8)*($AN$8-$AM$8))),$AM$8)</f>
        <v>1.00388048418193</v>
      </c>
      <c r="AO515" s="0" t="n">
        <f aca="false">IFERROR(IF(AX515&lt;($AM$9-$AL$9)/($AN$9-$AL$9),$AL$9+SQRT(AX515*($AN$9-$AL$9)*($AM$9-$AL$9)),$AN$9-SQRT((1-AX515)*($AN$9-$AL$9)*($AN$9-$AM$9))),$AM$9)</f>
        <v>1.12030655361782</v>
      </c>
      <c r="AP515" s="0" t="n">
        <f aca="false">IFERROR(IF(AY515&lt;($AM$10-$AL$10)/($AN$10-$AL$10),$AL$10+SQRT(AY515*($AN$10-$AL$10)*($AM$10-$AL$10)),$AN$10-SQRT((1-AY515)*($AN$10-$AL$10)*($AN$10-$AM$10))),$AM$10)</f>
        <v>0.685788156898196</v>
      </c>
      <c r="AQ515" s="0" t="n">
        <f aca="false">IFERROR(IF(AZ515&lt;($AM$11-$AL$11)/($AN$11-$AL$11),$AL$11+SQRT(AZ515*($AN$11-$AL$11)*($AM$11-$AL$11)),$AN$11-SQRT((1-AZ515)*($AN$11-$AL$11)*($AN$11-$AM$11))),$AM$11)</f>
        <v>0.369768211992068</v>
      </c>
      <c r="AR515" s="0" t="n">
        <f aca="false">SUMPRODUCT((B24:B31&lt;=$B$6)*(C24:C31*AM515+D24:D31*AO515*$B$8*AQ515)/(1+AL515/100)^B24:B31)+C32*AM515*AP515/(1+AL515/100)^$B$6</f>
        <v>8905820.02709822</v>
      </c>
      <c r="AS515" s="0" t="n">
        <f aca="false">SUMPRODUCT((K24:K26&lt;=$B$6)*(L24:L26*AN515+M24:M26*AO515*$B$8*AQ515)/(1+AL515/100)^K24:K26)+L27*AN515*AP515/(1+AL515/100)^$B$6</f>
        <v>8339831.00580212</v>
      </c>
      <c r="AT515" s="0" t="n">
        <f aca="false">AS515-AR515</f>
        <v>-565989.021296106</v>
      </c>
      <c r="AU515" s="0" t="n">
        <f aca="true">RAND()</f>
        <v>0.602477019154072</v>
      </c>
      <c r="AV515" s="0" t="n">
        <f aca="true">RAND()</f>
        <v>0.794467632905619</v>
      </c>
      <c r="AW515" s="0" t="n">
        <f aca="true">RAND()</f>
        <v>0.461557190519823</v>
      </c>
      <c r="AX515" s="0" t="n">
        <f aca="true">RAND()</f>
        <v>0.484092960261498</v>
      </c>
      <c r="AY515" s="0" t="n">
        <f aca="true">RAND()</f>
        <v>0.138068956974515</v>
      </c>
      <c r="AZ515" s="0" t="n">
        <f aca="true">RAND()</f>
        <v>0.0198677689982457</v>
      </c>
    </row>
    <row r="516" customFormat="false" ht="15" hidden="false" customHeight="false" outlineLevel="0" collapsed="false">
      <c r="AK516" s="0" t="n">
        <v>503</v>
      </c>
      <c r="AL516" s="0" t="n">
        <f aca="false">IFERROR(IF(AU516&lt;($AM$6-$AL$6)/($AN$6-$AL$6),$AL$6+SQRT(AU516*($AN$6-$AL$6)*($AM$6-$AL$6)),$AN$6-SQRT((1-AU516)*($AN$6-$AL$6)*($AN$6-$AM$6))),$AM$6)</f>
        <v>4.97172147687644</v>
      </c>
      <c r="AM516" s="0" t="n">
        <f aca="false">IFERROR(IF(AV516&lt;($AM$7-$AL$7)/($AN$7-$AL$7),$AL$7+SQRT(AV516*($AN$7-$AL$7)*($AM$7-$AL$7)),$AN$7-SQRT((1-AV516)*($AN$7-$AL$7)*($AN$7-$AM$7))),$AM$7)</f>
        <v>1.04715338591217</v>
      </c>
      <c r="AN516" s="0" t="n">
        <f aca="false">IFERROR(IF(AW516&lt;($AM$8-$AL$8)/($AN$8-$AL$8),$AL$8+SQRT(AW516*($AN$8-$AL$8)*($AM$8-$AL$8)),$AN$8-SQRT((1-AW516)*($AN$8-$AL$8)*($AN$8-$AM$8))),$AM$8)</f>
        <v>1.0346176028668</v>
      </c>
      <c r="AO516" s="0" t="n">
        <f aca="false">IFERROR(IF(AX516&lt;($AM$9-$AL$9)/($AN$9-$AL$9),$AL$9+SQRT(AX516*($AN$9-$AL$9)*($AM$9-$AL$9)),$AN$9-SQRT((1-AX516)*($AN$9-$AL$9)*($AN$9-$AM$9))),$AM$9)</f>
        <v>1.08069486541214</v>
      </c>
      <c r="AP516" s="0" t="n">
        <f aca="false">IFERROR(IF(AY516&lt;($AM$10-$AL$10)/($AN$10-$AL$10),$AL$10+SQRT(AY516*($AN$10-$AL$10)*($AM$10-$AL$10)),$AN$10-SQRT((1-AY516)*($AN$10-$AL$10)*($AN$10-$AM$10))),$AM$10)</f>
        <v>0.914857050433751</v>
      </c>
      <c r="AQ516" s="0" t="n">
        <f aca="false">IFERROR(IF(AZ516&lt;($AM$11-$AL$11)/($AN$11-$AL$11),$AL$11+SQRT(AZ516*($AN$11-$AL$11)*($AM$11-$AL$11)),$AN$11-SQRT((1-AZ516)*($AN$11-$AL$11)*($AN$11-$AM$11))),$AM$11)</f>
        <v>0.716165403072147</v>
      </c>
      <c r="AR516" s="0" t="n">
        <f aca="false">SUMPRODUCT((B24:B31&lt;=$B$6)*(C24:C31*AM516+D24:D31*AO516*$B$8*AQ516)/(1+AL516/100)^B24:B31)+C32*AM516*AP516/(1+AL516/100)^$B$6</f>
        <v>8252147.92858776</v>
      </c>
      <c r="AS516" s="0" t="n">
        <f aca="false">SUMPRODUCT((K24:K26&lt;=$B$6)*(L24:L26*AN516+M24:M26*AO516*$B$8*AQ516)/(1+AL516/100)^K24:K26)+L27*AN516*AP516/(1+AL516/100)^$B$6</f>
        <v>8540656.54112761</v>
      </c>
      <c r="AT516" s="0" t="n">
        <f aca="false">AS516-AR516</f>
        <v>288508.612539853</v>
      </c>
      <c r="AU516" s="0" t="n">
        <f aca="true">RAND()</f>
        <v>0.794304311631786</v>
      </c>
      <c r="AV516" s="0" t="n">
        <f aca="true">RAND()</f>
        <v>0.634251121360932</v>
      </c>
      <c r="AW516" s="0" t="n">
        <f aca="true">RAND()</f>
        <v>0.587648204490271</v>
      </c>
      <c r="AX516" s="0" t="n">
        <f aca="true">RAND()</f>
        <v>0.436585379680262</v>
      </c>
      <c r="AY516" s="0" t="n">
        <f aca="true">RAND()</f>
        <v>0.688425489178366</v>
      </c>
      <c r="AZ516" s="0" t="n">
        <f aca="true">RAND()</f>
        <v>0.671175190150217</v>
      </c>
    </row>
    <row r="517" customFormat="false" ht="15" hidden="false" customHeight="false" outlineLevel="0" collapsed="false">
      <c r="AK517" s="0" t="n">
        <v>504</v>
      </c>
      <c r="AL517" s="0" t="n">
        <f aca="false">IFERROR(IF(AU517&lt;($AM$6-$AL$6)/($AN$6-$AL$6),$AL$6+SQRT(AU517*($AN$6-$AL$6)*($AM$6-$AL$6)),$AN$6-SQRT((1-AU517)*($AN$6-$AL$6)*($AN$6-$AM$6))),$AM$6)</f>
        <v>3.25866709121387</v>
      </c>
      <c r="AM517" s="0" t="n">
        <f aca="false">IFERROR(IF(AV517&lt;($AM$7-$AL$7)/($AN$7-$AL$7),$AL$7+SQRT(AV517*($AN$7-$AL$7)*($AM$7-$AL$7)),$AN$7-SQRT((1-AV517)*($AN$7-$AL$7)*($AN$7-$AM$7))),$AM$7)</f>
        <v>1.03908435270904</v>
      </c>
      <c r="AN517" s="0" t="n">
        <f aca="false">IFERROR(IF(AW517&lt;($AM$8-$AL$8)/($AN$8-$AL$8),$AL$8+SQRT(AW517*($AN$8-$AL$8)*($AM$8-$AL$8)),$AN$8-SQRT((1-AW517)*($AN$8-$AL$8)*($AN$8-$AM$8))),$AM$8)</f>
        <v>1.00239005996649</v>
      </c>
      <c r="AO517" s="0" t="n">
        <f aca="false">IFERROR(IF(AX517&lt;($AM$9-$AL$9)/($AN$9-$AL$9),$AL$9+SQRT(AX517*($AN$9-$AL$9)*($AM$9-$AL$9)),$AN$9-SQRT((1-AX517)*($AN$9-$AL$9)*($AN$9-$AM$9))),$AM$9)</f>
        <v>1.71568377480606</v>
      </c>
      <c r="AP517" s="0" t="n">
        <f aca="false">IFERROR(IF(AY517&lt;($AM$10-$AL$10)/($AN$10-$AL$10),$AL$10+SQRT(AY517*($AN$10-$AL$10)*($AM$10-$AL$10)),$AN$10-SQRT((1-AY517)*($AN$10-$AL$10)*($AN$10-$AM$10))),$AM$10)</f>
        <v>0.988851329150691</v>
      </c>
      <c r="AQ517" s="0" t="n">
        <f aca="false">IFERROR(IF(AZ517&lt;($AM$11-$AL$11)/($AN$11-$AL$11),$AL$11+SQRT(AZ517*($AN$11-$AL$11)*($AM$11-$AL$11)),$AN$11-SQRT((1-AZ517)*($AN$11-$AL$11)*($AN$11-$AM$11))),$AM$11)</f>
        <v>0.545977785167408</v>
      </c>
      <c r="AR517" s="0" t="n">
        <f aca="false">SUMPRODUCT((B24:B31&lt;=$B$6)*(C24:C31*AM517+D24:D31*AO517*$B$8*AQ517)/(1+AL517/100)^B24:B31)+C32*AM517*AP517/(1+AL517/100)^$B$6</f>
        <v>8985307.18003696</v>
      </c>
      <c r="AS517" s="0" t="n">
        <f aca="false">SUMPRODUCT((K24:K26&lt;=$B$6)*(L24:L26*AN517+M24:M26*AO517*$B$8*AQ517)/(1+AL517/100)^K24:K26)+L27*AN517*AP517/(1+AL517/100)^$B$6</f>
        <v>8084968.98189868</v>
      </c>
      <c r="AT517" s="0" t="n">
        <f aca="false">AS517-AR517</f>
        <v>-900338.198138288</v>
      </c>
      <c r="AU517" s="0" t="n">
        <f aca="true">RAND()</f>
        <v>0.300121403281694</v>
      </c>
      <c r="AV517" s="0" t="n">
        <f aca="true">RAND()</f>
        <v>0.604574130914094</v>
      </c>
      <c r="AW517" s="0" t="n">
        <f aca="true">RAND()</f>
        <v>0.455016156414224</v>
      </c>
      <c r="AX517" s="0" t="n">
        <f aca="true">RAND()</f>
        <v>0.946109522727645</v>
      </c>
      <c r="AY517" s="0" t="n">
        <f aca="true">RAND()</f>
        <v>0.955902488049587</v>
      </c>
      <c r="AZ517" s="0" t="n">
        <f aca="true">RAND()</f>
        <v>0.246959472636177</v>
      </c>
    </row>
    <row r="518" customFormat="false" ht="15" hidden="false" customHeight="false" outlineLevel="0" collapsed="false">
      <c r="AK518" s="0" t="n">
        <v>505</v>
      </c>
      <c r="AL518" s="0" t="n">
        <f aca="false">IFERROR(IF(AU518&lt;($AM$6-$AL$6)/($AN$6-$AL$6),$AL$6+SQRT(AU518*($AN$6-$AL$6)*($AM$6-$AL$6)),$AN$6-SQRT((1-AU518)*($AN$6-$AL$6)*($AN$6-$AM$6))),$AM$6)</f>
        <v>4.57480546930625</v>
      </c>
      <c r="AM518" s="0" t="n">
        <f aca="false">IFERROR(IF(AV518&lt;($AM$7-$AL$7)/($AN$7-$AL$7),$AL$7+SQRT(AV518*($AN$7-$AL$7)*($AM$7-$AL$7)),$AN$7-SQRT((1-AV518)*($AN$7-$AL$7)*($AN$7-$AM$7))),$AM$7)</f>
        <v>1.03445719111592</v>
      </c>
      <c r="AN518" s="0" t="n">
        <f aca="false">IFERROR(IF(AW518&lt;($AM$8-$AL$8)/($AN$8-$AL$8),$AL$8+SQRT(AW518*($AN$8-$AL$8)*($AM$8-$AL$8)),$AN$8-SQRT((1-AW518)*($AN$8-$AL$8)*($AN$8-$AM$8))),$AM$8)</f>
        <v>1.13354132331526</v>
      </c>
      <c r="AO518" s="0" t="n">
        <f aca="false">IFERROR(IF(AX518&lt;($AM$9-$AL$9)/($AN$9-$AL$9),$AL$9+SQRT(AX518*($AN$9-$AL$9)*($AM$9-$AL$9)),$AN$9-SQRT((1-AX518)*($AN$9-$AL$9)*($AN$9-$AM$9))),$AM$9)</f>
        <v>1.19589496137695</v>
      </c>
      <c r="AP518" s="0" t="n">
        <f aca="false">IFERROR(IF(AY518&lt;($AM$10-$AL$10)/($AN$10-$AL$10),$AL$10+SQRT(AY518*($AN$10-$AL$10)*($AM$10-$AL$10)),$AN$10-SQRT((1-AY518)*($AN$10-$AL$10)*($AN$10-$AM$10))),$AM$10)</f>
        <v>0.721326269335142</v>
      </c>
      <c r="AQ518" s="0" t="n">
        <f aca="false">IFERROR(IF(AZ518&lt;($AM$11-$AL$11)/($AN$11-$AL$11),$AL$11+SQRT(AZ518*($AN$11-$AL$11)*($AM$11-$AL$11)),$AN$11-SQRT((1-AZ518)*($AN$11-$AL$11)*($AN$11-$AM$11))),$AM$11)</f>
        <v>0.469241410124075</v>
      </c>
      <c r="AR518" s="0" t="n">
        <f aca="false">SUMPRODUCT((B24:B31&lt;=$B$6)*(C24:C31*AM518+D24:D31*AO518*$B$8*AQ518)/(1+AL518/100)^B24:B31)+C32*AM518*AP518/(1+AL518/100)^$B$6</f>
        <v>8269914.35222012</v>
      </c>
      <c r="AS518" s="0" t="n">
        <f aca="false">SUMPRODUCT((K24:K26&lt;=$B$6)*(L24:L26*AN518+M24:M26*AO518*$B$8*AQ518)/(1+AL518/100)^K24:K26)+L27*AN518*AP518/(1+AL518/100)^$B$6</f>
        <v>9423540.78840072</v>
      </c>
      <c r="AT518" s="0" t="n">
        <f aca="false">AS518-AR518</f>
        <v>1153626.43618061</v>
      </c>
      <c r="AU518" s="0" t="n">
        <f aca="true">RAND()</f>
        <v>0.705921574414656</v>
      </c>
      <c r="AV518" s="0" t="n">
        <f aca="true">RAND()</f>
        <v>0.587033755896544</v>
      </c>
      <c r="AW518" s="0" t="n">
        <f aca="true">RAND()</f>
        <v>0.879443347776355</v>
      </c>
      <c r="AX518" s="0" t="n">
        <f aca="true">RAND()</f>
        <v>0.568943391240682</v>
      </c>
      <c r="AY518" s="0" t="n">
        <f aca="true">RAND()</f>
        <v>0.195941269991247</v>
      </c>
      <c r="AZ518" s="0" t="n">
        <f aca="true">RAND()</f>
        <v>0.11690879551341</v>
      </c>
    </row>
    <row r="519" customFormat="false" ht="15" hidden="false" customHeight="false" outlineLevel="0" collapsed="false">
      <c r="AK519" s="0" t="n">
        <v>506</v>
      </c>
      <c r="AL519" s="0" t="n">
        <f aca="false">IFERROR(IF(AU519&lt;($AM$6-$AL$6)/($AN$6-$AL$6),$AL$6+SQRT(AU519*($AN$6-$AL$6)*($AM$6-$AL$6)),$AN$6-SQRT((1-AU519)*($AN$6-$AL$6)*($AN$6-$AM$6))),$AM$6)</f>
        <v>2.66253345695276</v>
      </c>
      <c r="AM519" s="0" t="n">
        <f aca="false">IFERROR(IF(AV519&lt;($AM$7-$AL$7)/($AN$7-$AL$7),$AL$7+SQRT(AV519*($AN$7-$AL$7)*($AM$7-$AL$7)),$AN$7-SQRT((1-AV519)*($AN$7-$AL$7)*($AN$7-$AM$7))),$AM$7)</f>
        <v>1.09305148335074</v>
      </c>
      <c r="AN519" s="0" t="n">
        <f aca="false">IFERROR(IF(AW519&lt;($AM$8-$AL$8)/($AN$8-$AL$8),$AL$8+SQRT(AW519*($AN$8-$AL$8)*($AM$8-$AL$8)),$AN$8-SQRT((1-AW519)*($AN$8-$AL$8)*($AN$8-$AM$8))),$AM$8)</f>
        <v>0.932444792020178</v>
      </c>
      <c r="AO519" s="0" t="n">
        <f aca="false">IFERROR(IF(AX519&lt;($AM$9-$AL$9)/($AN$9-$AL$9),$AL$9+SQRT(AX519*($AN$9-$AL$9)*($AM$9-$AL$9)),$AN$9-SQRT((1-AX519)*($AN$9-$AL$9)*($AN$9-$AM$9))),$AM$9)</f>
        <v>1.69351968796977</v>
      </c>
      <c r="AP519" s="0" t="n">
        <f aca="false">IFERROR(IF(AY519&lt;($AM$10-$AL$10)/($AN$10-$AL$10),$AL$10+SQRT(AY519*($AN$10-$AL$10)*($AM$10-$AL$10)),$AN$10-SQRT((1-AY519)*($AN$10-$AL$10)*($AN$10-$AM$10))),$AM$10)</f>
        <v>0.868156182997851</v>
      </c>
      <c r="AQ519" s="0" t="n">
        <f aca="false">IFERROR(IF(AZ519&lt;($AM$11-$AL$11)/($AN$11-$AL$11),$AL$11+SQRT(AZ519*($AN$11-$AL$11)*($AM$11-$AL$11)),$AN$11-SQRT((1-AZ519)*($AN$11-$AL$11)*($AN$11-$AM$11))),$AM$11)</f>
        <v>0.485101697242154</v>
      </c>
      <c r="AR519" s="0" t="n">
        <f aca="false">SUMPRODUCT((B24:B31&lt;=$B$6)*(C24:C31*AM519+D24:D31*AO519*$B$8*AQ519)/(1+AL519/100)^B24:B31)+C32*AM519*AP519/(1+AL519/100)^$B$6</f>
        <v>9759785.21022546</v>
      </c>
      <c r="AS519" s="0" t="n">
        <f aca="false">SUMPRODUCT((K24:K26&lt;=$B$6)*(L24:L26*AN519+M24:M26*AO519*$B$8*AQ519)/(1+AL519/100)^K24:K26)+L27*AN519*AP519/(1+AL519/100)^$B$6</f>
        <v>7542316.04239309</v>
      </c>
      <c r="AT519" s="0" t="n">
        <f aca="false">AS519-AR519</f>
        <v>-2217469.16783237</v>
      </c>
      <c r="AU519" s="0" t="n">
        <f aca="true">RAND()</f>
        <v>0.0877901163163542</v>
      </c>
      <c r="AV519" s="0" t="n">
        <f aca="true">RAND()</f>
        <v>0.781041449969757</v>
      </c>
      <c r="AW519" s="0" t="n">
        <f aca="true">RAND()</f>
        <v>0.194906921480756</v>
      </c>
      <c r="AX519" s="0" t="n">
        <f aca="true">RAND()</f>
        <v>0.937379878891903</v>
      </c>
      <c r="AY519" s="0" t="n">
        <f aca="true">RAND()</f>
        <v>0.542155900318189</v>
      </c>
      <c r="AZ519" s="0" t="n">
        <f aca="true">RAND()</f>
        <v>0.139847503354801</v>
      </c>
    </row>
    <row r="520" customFormat="false" ht="15" hidden="false" customHeight="false" outlineLevel="0" collapsed="false">
      <c r="AK520" s="0" t="n">
        <v>507</v>
      </c>
      <c r="AL520" s="0" t="n">
        <f aca="false">IFERROR(IF(AU520&lt;($AM$6-$AL$6)/($AN$6-$AL$6),$AL$6+SQRT(AU520*($AN$6-$AL$6)*($AM$6-$AL$6)),$AN$6-SQRT((1-AU520)*($AN$6-$AL$6)*($AN$6-$AM$6))),$AM$6)</f>
        <v>3.17888753576739</v>
      </c>
      <c r="AM520" s="0" t="n">
        <f aca="false">IFERROR(IF(AV520&lt;($AM$7-$AL$7)/($AN$7-$AL$7),$AL$7+SQRT(AV520*($AN$7-$AL$7)*($AM$7-$AL$7)),$AN$7-SQRT((1-AV520)*($AN$7-$AL$7)*($AN$7-$AM$7))),$AM$7)</f>
        <v>0.865714837432377</v>
      </c>
      <c r="AN520" s="0" t="n">
        <f aca="false">IFERROR(IF(AW520&lt;($AM$8-$AL$8)/($AN$8-$AL$8),$AL$8+SQRT(AW520*($AN$8-$AL$8)*($AM$8-$AL$8)),$AN$8-SQRT((1-AW520)*($AN$8-$AL$8)*($AN$8-$AM$8))),$AM$8)</f>
        <v>1.03417320632061</v>
      </c>
      <c r="AO520" s="0" t="n">
        <f aca="false">IFERROR(IF(AX520&lt;($AM$9-$AL$9)/($AN$9-$AL$9),$AL$9+SQRT(AX520*($AN$9-$AL$9)*($AM$9-$AL$9)),$AN$9-SQRT((1-AX520)*($AN$9-$AL$9)*($AN$9-$AM$9))),$AM$9)</f>
        <v>1.12950925423644</v>
      </c>
      <c r="AP520" s="0" t="n">
        <f aca="false">IFERROR(IF(AY520&lt;($AM$10-$AL$10)/($AN$10-$AL$10),$AL$10+SQRT(AY520*($AN$10-$AL$10)*($AM$10-$AL$10)),$AN$10-SQRT((1-AY520)*($AN$10-$AL$10)*($AN$10-$AM$10))),$AM$10)</f>
        <v>0.913089172173195</v>
      </c>
      <c r="AQ520" s="0" t="n">
        <f aca="false">IFERROR(IF(AZ520&lt;($AM$11-$AL$11)/($AN$11-$AL$11),$AL$11+SQRT(AZ520*($AN$11-$AL$11)*($AM$11-$AL$11)),$AN$11-SQRT((1-AZ520)*($AN$11-$AL$11)*($AN$11-$AM$11))),$AM$11)</f>
        <v>0.366134681561562</v>
      </c>
      <c r="AR520" s="0" t="n">
        <f aca="false">SUMPRODUCT((B24:B31&lt;=$B$6)*(C24:C31*AM520+D24:D31*AO520*$B$8*AQ520)/(1+AL520/100)^B24:B31)+C32*AM520*AP520/(1+AL520/100)^$B$6</f>
        <v>7416380.48171071</v>
      </c>
      <c r="AS520" s="0" t="n">
        <f aca="false">SUMPRODUCT((K24:K26&lt;=$B$6)*(L24:L26*AN520+M24:M26*AO520*$B$8*AQ520)/(1+AL520/100)^K24:K26)+L27*AN520*AP520/(1+AL520/100)^$B$6</f>
        <v>8332866.16703669</v>
      </c>
      <c r="AT520" s="0" t="n">
        <f aca="false">AS520-AR520</f>
        <v>916485.685325973</v>
      </c>
      <c r="AU520" s="0" t="n">
        <f aca="true">RAND()</f>
        <v>0.26995497678431</v>
      </c>
      <c r="AV520" s="0" t="n">
        <f aca="true">RAND()</f>
        <v>0.0479826650973755</v>
      </c>
      <c r="AW520" s="0" t="n">
        <f aca="true">RAND()</f>
        <v>0.585944845600647</v>
      </c>
      <c r="AX520" s="0" t="n">
        <f aca="true">RAND()</f>
        <v>0.494830574360005</v>
      </c>
      <c r="AY520" s="0" t="n">
        <f aca="true">RAND()</f>
        <v>0.682570656666943</v>
      </c>
      <c r="AZ520" s="0" t="n">
        <f aca="true">RAND()</f>
        <v>0.0178522290010173</v>
      </c>
    </row>
    <row r="521" customFormat="false" ht="15" hidden="false" customHeight="false" outlineLevel="0" collapsed="false">
      <c r="AK521" s="0" t="n">
        <v>508</v>
      </c>
      <c r="AL521" s="0" t="n">
        <f aca="false">IFERROR(IF(AU521&lt;($AM$6-$AL$6)/($AN$6-$AL$6),$AL$6+SQRT(AU521*($AN$6-$AL$6)*($AM$6-$AL$6)),$AN$6-SQRT((1-AU521)*($AN$6-$AL$6)*($AN$6-$AM$6))),$AM$6)</f>
        <v>5.89558253529721</v>
      </c>
      <c r="AM521" s="0" t="n">
        <f aca="false">IFERROR(IF(AV521&lt;($AM$7-$AL$7)/($AN$7-$AL$7),$AL$7+SQRT(AV521*($AN$7-$AL$7)*($AM$7-$AL$7)),$AN$7-SQRT((1-AV521)*($AN$7-$AL$7)*($AN$7-$AM$7))),$AM$7)</f>
        <v>1.10503523535777</v>
      </c>
      <c r="AN521" s="0" t="n">
        <f aca="false">IFERROR(IF(AW521&lt;($AM$8-$AL$8)/($AN$8-$AL$8),$AL$8+SQRT(AW521*($AN$8-$AL$8)*($AM$8-$AL$8)),$AN$8-SQRT((1-AW521)*($AN$8-$AL$8)*($AN$8-$AM$8))),$AM$8)</f>
        <v>1.02299612410208</v>
      </c>
      <c r="AO521" s="0" t="n">
        <f aca="false">IFERROR(IF(AX521&lt;($AM$9-$AL$9)/($AN$9-$AL$9),$AL$9+SQRT(AX521*($AN$9-$AL$9)*($AM$9-$AL$9)),$AN$9-SQRT((1-AX521)*($AN$9-$AL$9)*($AN$9-$AM$9))),$AM$9)</f>
        <v>1.41914352744579</v>
      </c>
      <c r="AP521" s="0" t="n">
        <f aca="false">IFERROR(IF(AY521&lt;($AM$10-$AL$10)/($AN$10-$AL$10),$AL$10+SQRT(AY521*($AN$10-$AL$10)*($AM$10-$AL$10)),$AN$10-SQRT((1-AY521)*($AN$10-$AL$10)*($AN$10-$AM$10))),$AM$10)</f>
        <v>0.776768827146636</v>
      </c>
      <c r="AQ521" s="0" t="n">
        <f aca="false">IFERROR(IF(AZ521&lt;($AM$11-$AL$11)/($AN$11-$AL$11),$AL$11+SQRT(AZ521*($AN$11-$AL$11)*($AM$11-$AL$11)),$AN$11-SQRT((1-AZ521)*($AN$11-$AL$11)*($AN$11-$AM$11))),$AM$11)</f>
        <v>0.559559725002279</v>
      </c>
      <c r="AR521" s="0" t="n">
        <f aca="false">SUMPRODUCT((B24:B31&lt;=$B$6)*(C24:C31*AM521+D24:D31*AO521*$B$8*AQ521)/(1+AL521/100)^B24:B31)+C32*AM521*AP521/(1+AL521/100)^$B$6</f>
        <v>8371911.23712846</v>
      </c>
      <c r="AS521" s="0" t="n">
        <f aca="false">SUMPRODUCT((K24:K26&lt;=$B$6)*(L24:L26*AN521+M24:M26*AO521*$B$8*AQ521)/(1+AL521/100)^K24:K26)+L27*AN521*AP521/(1+AL521/100)^$B$6</f>
        <v>8551158.55097028</v>
      </c>
      <c r="AT521" s="0" t="n">
        <f aca="false">AS521-AR521</f>
        <v>179247.313841824</v>
      </c>
      <c r="AU521" s="0" t="n">
        <f aca="true">RAND()</f>
        <v>0.939013103182973</v>
      </c>
      <c r="AV521" s="0" t="n">
        <f aca="true">RAND()</f>
        <v>0.813201928997527</v>
      </c>
      <c r="AW521" s="0" t="n">
        <f aca="true">RAND()</f>
        <v>0.541948802909523</v>
      </c>
      <c r="AX521" s="0" t="n">
        <f aca="true">RAND()</f>
        <v>0.775070505527918</v>
      </c>
      <c r="AY521" s="0" t="n">
        <f aca="true">RAND()</f>
        <v>0.306403934720498</v>
      </c>
      <c r="AZ521" s="0" t="n">
        <f aca="true">RAND()</f>
        <v>0.274984697319424</v>
      </c>
    </row>
    <row r="522" customFormat="false" ht="15" hidden="false" customHeight="false" outlineLevel="0" collapsed="false">
      <c r="AK522" s="0" t="n">
        <v>509</v>
      </c>
      <c r="AL522" s="0" t="n">
        <f aca="false">IFERROR(IF(AU522&lt;($AM$6-$AL$6)/($AN$6-$AL$6),$AL$6+SQRT(AU522*($AN$6-$AL$6)*($AM$6-$AL$6)),$AN$6-SQRT((1-AU522)*($AN$6-$AL$6)*($AN$6-$AM$6))),$AM$6)</f>
        <v>4.06227064552636</v>
      </c>
      <c r="AM522" s="0" t="n">
        <f aca="false">IFERROR(IF(AV522&lt;($AM$7-$AL$7)/($AN$7-$AL$7),$AL$7+SQRT(AV522*($AN$7-$AL$7)*($AM$7-$AL$7)),$AN$7-SQRT((1-AV522)*($AN$7-$AL$7)*($AN$7-$AM$7))),$AM$7)</f>
        <v>1.03286235648803</v>
      </c>
      <c r="AN522" s="0" t="n">
        <f aca="false">IFERROR(IF(AW522&lt;($AM$8-$AL$8)/($AN$8-$AL$8),$AL$8+SQRT(AW522*($AN$8-$AL$8)*($AM$8-$AL$8)),$AN$8-SQRT((1-AW522)*($AN$8-$AL$8)*($AN$8-$AM$8))),$AM$8)</f>
        <v>0.975210628594044</v>
      </c>
      <c r="AO522" s="0" t="n">
        <f aca="false">IFERROR(IF(AX522&lt;($AM$9-$AL$9)/($AN$9-$AL$9),$AL$9+SQRT(AX522*($AN$9-$AL$9)*($AM$9-$AL$9)),$AN$9-SQRT((1-AX522)*($AN$9-$AL$9)*($AN$9-$AM$9))),$AM$9)</f>
        <v>0.866434186490817</v>
      </c>
      <c r="AP522" s="0" t="n">
        <f aca="false">IFERROR(IF(AY522&lt;($AM$10-$AL$10)/($AN$10-$AL$10),$AL$10+SQRT(AY522*($AN$10-$AL$10)*($AM$10-$AL$10)),$AN$10-SQRT((1-AY522)*($AN$10-$AL$10)*($AN$10-$AM$10))),$AM$10)</f>
        <v>0.960574324349417</v>
      </c>
      <c r="AQ522" s="0" t="n">
        <f aca="false">IFERROR(IF(AZ522&lt;($AM$11-$AL$11)/($AN$11-$AL$11),$AL$11+SQRT(AZ522*($AN$11-$AL$11)*($AM$11-$AL$11)),$AN$11-SQRT((1-AZ522)*($AN$11-$AL$11)*($AN$11-$AM$11))),$AM$11)</f>
        <v>0.587640716794658</v>
      </c>
      <c r="AR522" s="0" t="n">
        <f aca="false">SUMPRODUCT((B24:B31&lt;=$B$6)*(C24:C31*AM522+D24:D31*AO522*$B$8*AQ522)/(1+AL522/100)^B24:B31)+C32*AM522*AP522/(1+AL522/100)^$B$6</f>
        <v>8435703.05865646</v>
      </c>
      <c r="AS522" s="0" t="n">
        <f aca="false">SUMPRODUCT((K24:K26&lt;=$B$6)*(L24:L26*AN522+M24:M26*AO522*$B$8*AQ522)/(1+AL522/100)^K24:K26)+L27*AN522*AP522/(1+AL522/100)^$B$6</f>
        <v>7934835.93943626</v>
      </c>
      <c r="AT522" s="0" t="n">
        <f aca="false">AS522-AR522</f>
        <v>-500867.119220202</v>
      </c>
      <c r="AU522" s="0" t="n">
        <f aca="true">RAND()</f>
        <v>0.568487311993194</v>
      </c>
      <c r="AV522" s="0" t="n">
        <f aca="true">RAND()</f>
        <v>0.580899944622828</v>
      </c>
      <c r="AW522" s="0" t="n">
        <f aca="true">RAND()</f>
        <v>0.341097381914667</v>
      </c>
      <c r="AX522" s="0" t="n">
        <f aca="true">RAND()</f>
        <v>0.179032017372249</v>
      </c>
      <c r="AY522" s="0" t="n">
        <f aca="true">RAND()</f>
        <v>0.848514832999688</v>
      </c>
      <c r="AZ522" s="0" t="n">
        <f aca="true">RAND()</f>
        <v>0.337702783502631</v>
      </c>
    </row>
    <row r="523" customFormat="false" ht="15" hidden="false" customHeight="false" outlineLevel="0" collapsed="false">
      <c r="AK523" s="0" t="n">
        <v>510</v>
      </c>
      <c r="AL523" s="0" t="n">
        <f aca="false">IFERROR(IF(AU523&lt;($AM$6-$AL$6)/($AN$6-$AL$6),$AL$6+SQRT(AU523*($AN$6-$AL$6)*($AM$6-$AL$6)),$AN$6-SQRT((1-AU523)*($AN$6-$AL$6)*($AN$6-$AM$6))),$AM$6)</f>
        <v>4.95529682804979</v>
      </c>
      <c r="AM523" s="0" t="n">
        <f aca="false">IFERROR(IF(AV523&lt;($AM$7-$AL$7)/($AN$7-$AL$7),$AL$7+SQRT(AV523*($AN$7-$AL$7)*($AM$7-$AL$7)),$AN$7-SQRT((1-AV523)*($AN$7-$AL$7)*($AN$7-$AM$7))),$AM$7)</f>
        <v>0.817056028176801</v>
      </c>
      <c r="AN523" s="0" t="n">
        <f aca="false">IFERROR(IF(AW523&lt;($AM$8-$AL$8)/($AN$8-$AL$8),$AL$8+SQRT(AW523*($AN$8-$AL$8)*($AM$8-$AL$8)),$AN$8-SQRT((1-AW523)*($AN$8-$AL$8)*($AN$8-$AM$8))),$AM$8)</f>
        <v>1.18612224626216</v>
      </c>
      <c r="AO523" s="0" t="n">
        <f aca="false">IFERROR(IF(AX523&lt;($AM$9-$AL$9)/($AN$9-$AL$9),$AL$9+SQRT(AX523*($AN$9-$AL$9)*($AM$9-$AL$9)),$AN$9-SQRT((1-AX523)*($AN$9-$AL$9)*($AN$9-$AM$9))),$AM$9)</f>
        <v>1.74110955591899</v>
      </c>
      <c r="AP523" s="0" t="n">
        <f aca="false">IFERROR(IF(AY523&lt;($AM$10-$AL$10)/($AN$10-$AL$10),$AL$10+SQRT(AY523*($AN$10-$AL$10)*($AM$10-$AL$10)),$AN$10-SQRT((1-AY523)*($AN$10-$AL$10)*($AN$10-$AM$10))),$AM$10)</f>
        <v>0.893003571492952</v>
      </c>
      <c r="AQ523" s="0" t="n">
        <f aca="false">IFERROR(IF(AZ523&lt;($AM$11-$AL$11)/($AN$11-$AL$11),$AL$11+SQRT(AZ523*($AN$11-$AL$11)*($AM$11-$AL$11)),$AN$11-SQRT((1-AZ523)*($AN$11-$AL$11)*($AN$11-$AM$11))),$AM$11)</f>
        <v>0.611366447207713</v>
      </c>
      <c r="AR523" s="0" t="n">
        <f aca="false">SUMPRODUCT((B24:B31&lt;=$B$6)*(C24:C31*AM523+D24:D31*AO523*$B$8*AQ523)/(1+AL523/100)^B24:B31)+C32*AM523*AP523/(1+AL523/100)^$B$6</f>
        <v>6554173.86474679</v>
      </c>
      <c r="AS523" s="0" t="n">
        <f aca="false">SUMPRODUCT((K24:K26&lt;=$B$6)*(L24:L26*AN523+M24:M26*AO523*$B$8*AQ523)/(1+AL523/100)^K24:K26)+L27*AN523*AP523/(1+AL523/100)^$B$6</f>
        <v>9816098.61087298</v>
      </c>
      <c r="AT523" s="0" t="n">
        <f aca="false">AS523-AR523</f>
        <v>3261924.74612619</v>
      </c>
      <c r="AU523" s="0" t="n">
        <f aca="true">RAND()</f>
        <v>0.790959446930838</v>
      </c>
      <c r="AV523" s="0" t="n">
        <f aca="true">RAND()</f>
        <v>0.0032323121907537</v>
      </c>
      <c r="AW523" s="0" t="n">
        <f aca="true">RAND()</f>
        <v>0.963730067354733</v>
      </c>
      <c r="AX523" s="0" t="n">
        <f aca="true">RAND()</f>
        <v>0.955317158642359</v>
      </c>
      <c r="AY523" s="0" t="n">
        <f aca="true">RAND()</f>
        <v>0.617807228824863</v>
      </c>
      <c r="AZ523" s="0" t="n">
        <f aca="true">RAND()</f>
        <v>0.395710467129606</v>
      </c>
    </row>
    <row r="524" customFormat="false" ht="15" hidden="false" customHeight="false" outlineLevel="0" collapsed="false">
      <c r="AK524" s="0" t="n">
        <v>511</v>
      </c>
      <c r="AL524" s="0" t="n">
        <f aca="false">IFERROR(IF(AU524&lt;($AM$6-$AL$6)/($AN$6-$AL$6),$AL$6+SQRT(AU524*($AN$6-$AL$6)*($AM$6-$AL$6)),$AN$6-SQRT((1-AU524)*($AN$6-$AL$6)*($AN$6-$AM$6))),$AM$6)</f>
        <v>5.37324171479435</v>
      </c>
      <c r="AM524" s="0" t="n">
        <f aca="false">IFERROR(IF(AV524&lt;($AM$7-$AL$7)/($AN$7-$AL$7),$AL$7+SQRT(AV524*($AN$7-$AL$7)*($AM$7-$AL$7)),$AN$7-SQRT((1-AV524)*($AN$7-$AL$7)*($AN$7-$AM$7))),$AM$7)</f>
        <v>0.964766204269648</v>
      </c>
      <c r="AN524" s="0" t="n">
        <f aca="false">IFERROR(IF(AW524&lt;($AM$8-$AL$8)/($AN$8-$AL$8),$AL$8+SQRT(AW524*($AN$8-$AL$8)*($AM$8-$AL$8)),$AN$8-SQRT((1-AW524)*($AN$8-$AL$8)*($AN$8-$AM$8))),$AM$8)</f>
        <v>1.02014306499465</v>
      </c>
      <c r="AO524" s="0" t="n">
        <f aca="false">IFERROR(IF(AX524&lt;($AM$9-$AL$9)/($AN$9-$AL$9),$AL$9+SQRT(AX524*($AN$9-$AL$9)*($AM$9-$AL$9)),$AN$9-SQRT((1-AX524)*($AN$9-$AL$9)*($AN$9-$AM$9))),$AM$9)</f>
        <v>0.967079849787962</v>
      </c>
      <c r="AP524" s="0" t="n">
        <f aca="false">IFERROR(IF(AY524&lt;($AM$10-$AL$10)/($AN$10-$AL$10),$AL$10+SQRT(AY524*($AN$10-$AL$10)*($AM$10-$AL$10)),$AN$10-SQRT((1-AY524)*($AN$10-$AL$10)*($AN$10-$AM$10))),$AM$10)</f>
        <v>0.979680420758871</v>
      </c>
      <c r="AQ524" s="0" t="n">
        <f aca="false">IFERROR(IF(AZ524&lt;($AM$11-$AL$11)/($AN$11-$AL$11),$AL$11+SQRT(AZ524*($AN$11-$AL$11)*($AM$11-$AL$11)),$AN$11-SQRT((1-AZ524)*($AN$11-$AL$11)*($AN$11-$AM$11))),$AM$11)</f>
        <v>0.684845905769557</v>
      </c>
      <c r="AR524" s="0" t="n">
        <f aca="false">SUMPRODUCT((B24:B31&lt;=$B$6)*(C24:C31*AM524+D24:D31*AO524*$B$8*AQ524)/(1+AL524/100)^B24:B31)+C32*AM524*AP524/(1+AL524/100)^$B$6</f>
        <v>7452916.32409035</v>
      </c>
      <c r="AS524" s="0" t="n">
        <f aca="false">SUMPRODUCT((K24:K26&lt;=$B$6)*(L24:L26*AN524+M24:M26*AO524*$B$8*AQ524)/(1+AL524/100)^K24:K26)+L27*AN524*AP524/(1+AL524/100)^$B$6</f>
        <v>8409755.34082286</v>
      </c>
      <c r="AT524" s="0" t="n">
        <f aca="false">AS524-AR524</f>
        <v>956839.016732508</v>
      </c>
      <c r="AU524" s="0" t="n">
        <f aca="true">RAND()</f>
        <v>0.867682874075739</v>
      </c>
      <c r="AV524" s="0" t="n">
        <f aca="true">RAND()</f>
        <v>0.301643356326971</v>
      </c>
      <c r="AW524" s="0" t="n">
        <f aca="true">RAND()</f>
        <v>0.530362572710642</v>
      </c>
      <c r="AX524" s="0" t="n">
        <f aca="true">RAND()</f>
        <v>0.29088478143726</v>
      </c>
      <c r="AY524" s="0" t="n">
        <f aca="true">RAND()</f>
        <v>0.920373224237631</v>
      </c>
      <c r="AZ524" s="0" t="n">
        <f aca="true">RAND()</f>
        <v>0.594603660774649</v>
      </c>
    </row>
    <row r="525" customFormat="false" ht="15" hidden="false" customHeight="false" outlineLevel="0" collapsed="false">
      <c r="AK525" s="0" t="n">
        <v>512</v>
      </c>
      <c r="AL525" s="0" t="n">
        <f aca="false">IFERROR(IF(AU525&lt;($AM$6-$AL$6)/($AN$6-$AL$6),$AL$6+SQRT(AU525*($AN$6-$AL$6)*($AM$6-$AL$6)),$AN$6-SQRT((1-AU525)*($AN$6-$AL$6)*($AN$6-$AM$6))),$AM$6)</f>
        <v>3.23024065142825</v>
      </c>
      <c r="AM525" s="0" t="n">
        <f aca="false">IFERROR(IF(AV525&lt;($AM$7-$AL$7)/($AN$7-$AL$7),$AL$7+SQRT(AV525*($AN$7-$AL$7)*($AM$7-$AL$7)),$AN$7-SQRT((1-AV525)*($AN$7-$AL$7)*($AN$7-$AM$7))),$AM$7)</f>
        <v>1.14524570843241</v>
      </c>
      <c r="AN525" s="0" t="n">
        <f aca="false">IFERROR(IF(AW525&lt;($AM$8-$AL$8)/($AN$8-$AL$8),$AL$8+SQRT(AW525*($AN$8-$AL$8)*($AM$8-$AL$8)),$AN$8-SQRT((1-AW525)*($AN$8-$AL$8)*($AN$8-$AM$8))),$AM$8)</f>
        <v>1.05575828751598</v>
      </c>
      <c r="AO525" s="0" t="n">
        <f aca="false">IFERROR(IF(AX525&lt;($AM$9-$AL$9)/($AN$9-$AL$9),$AL$9+SQRT(AX525*($AN$9-$AL$9)*($AM$9-$AL$9)),$AN$9-SQRT((1-AX525)*($AN$9-$AL$9)*($AN$9-$AM$9))),$AM$9)</f>
        <v>1.35891990347687</v>
      </c>
      <c r="AP525" s="0" t="n">
        <f aca="false">IFERROR(IF(AY525&lt;($AM$10-$AL$10)/($AN$10-$AL$10),$AL$10+SQRT(AY525*($AN$10-$AL$10)*($AM$10-$AL$10)),$AN$10-SQRT((1-AY525)*($AN$10-$AL$10)*($AN$10-$AM$10))),$AM$10)</f>
        <v>0.931817872157845</v>
      </c>
      <c r="AQ525" s="0" t="n">
        <f aca="false">IFERROR(IF(AZ525&lt;($AM$11-$AL$11)/($AN$11-$AL$11),$AL$11+SQRT(AZ525*($AN$11-$AL$11)*($AM$11-$AL$11)),$AN$11-SQRT((1-AZ525)*($AN$11-$AL$11)*($AN$11-$AM$11))),$AM$11)</f>
        <v>0.434867867405436</v>
      </c>
      <c r="AR525" s="0" t="n">
        <f aca="false">SUMPRODUCT((B24:B31&lt;=$B$6)*(C24:C31*AM525+D24:D31*AO525*$B$8*AQ525)/(1+AL525/100)^B24:B31)+C32*AM525*AP525/(1+AL525/100)^$B$6</f>
        <v>9793244.92886123</v>
      </c>
      <c r="AS525" s="0" t="n">
        <f aca="false">SUMPRODUCT((K24:K26&lt;=$B$6)*(L24:L26*AN525+M24:M26*AO525*$B$8*AQ525)/(1+AL525/100)^K24:K26)+L27*AN525*AP525/(1+AL525/100)^$B$6</f>
        <v>8516406.42132439</v>
      </c>
      <c r="AT525" s="0" t="n">
        <f aca="false">AS525-AR525</f>
        <v>-1276838.50753684</v>
      </c>
      <c r="AU525" s="0" t="n">
        <f aca="true">RAND()</f>
        <v>0.289445722692796</v>
      </c>
      <c r="AV525" s="0" t="n">
        <f aca="true">RAND()</f>
        <v>0.902458119094861</v>
      </c>
      <c r="AW525" s="0" t="n">
        <f aca="true">RAND()</f>
        <v>0.664623618944662</v>
      </c>
      <c r="AX525" s="0" t="n">
        <f aca="true">RAND()</f>
        <v>0.726010873227927</v>
      </c>
      <c r="AY525" s="0" t="n">
        <f aca="true">RAND()</f>
        <v>0.745866698859717</v>
      </c>
      <c r="AZ525" s="0" t="n">
        <f aca="true">RAND()</f>
        <v>0.0742422108509808</v>
      </c>
    </row>
    <row r="526" customFormat="false" ht="15" hidden="false" customHeight="false" outlineLevel="0" collapsed="false">
      <c r="AK526" s="0" t="n">
        <v>513</v>
      </c>
      <c r="AL526" s="0" t="n">
        <f aca="false">IFERROR(IF(AU526&lt;($AM$6-$AL$6)/($AN$6-$AL$6),$AL$6+SQRT(AU526*($AN$6-$AL$6)*($AM$6-$AL$6)),$AN$6-SQRT((1-AU526)*($AN$6-$AL$6)*($AN$6-$AM$6))),$AM$6)</f>
        <v>6.75473182478828</v>
      </c>
      <c r="AM526" s="0" t="n">
        <f aca="false">IFERROR(IF(AV526&lt;($AM$7-$AL$7)/($AN$7-$AL$7),$AL$7+SQRT(AV526*($AN$7-$AL$7)*($AM$7-$AL$7)),$AN$7-SQRT((1-AV526)*($AN$7-$AL$7)*($AN$7-$AM$7))),$AM$7)</f>
        <v>1.01015887221724</v>
      </c>
      <c r="AN526" s="0" t="n">
        <f aca="false">IFERROR(IF(AW526&lt;($AM$8-$AL$8)/($AN$8-$AL$8),$AL$8+SQRT(AW526*($AN$8-$AL$8)*($AM$8-$AL$8)),$AN$8-SQRT((1-AW526)*($AN$8-$AL$8)*($AN$8-$AM$8))),$AM$8)</f>
        <v>1.04353353142699</v>
      </c>
      <c r="AO526" s="0" t="n">
        <f aca="false">IFERROR(IF(AX526&lt;($AM$9-$AL$9)/($AN$9-$AL$9),$AL$9+SQRT(AX526*($AN$9-$AL$9)*($AM$9-$AL$9)),$AN$9-SQRT((1-AX526)*($AN$9-$AL$9)*($AN$9-$AM$9))),$AM$9)</f>
        <v>1.68508907260385</v>
      </c>
      <c r="AP526" s="0" t="n">
        <f aca="false">IFERROR(IF(AY526&lt;($AM$10-$AL$10)/($AN$10-$AL$10),$AL$10+SQRT(AY526*($AN$10-$AL$10)*($AM$10-$AL$10)),$AN$10-SQRT((1-AY526)*($AN$10-$AL$10)*($AN$10-$AM$10))),$AM$10)</f>
        <v>0.942264553349855</v>
      </c>
      <c r="AQ526" s="0" t="n">
        <f aca="false">IFERROR(IF(AZ526&lt;($AM$11-$AL$11)/($AN$11-$AL$11),$AL$11+SQRT(AZ526*($AN$11-$AL$11)*($AM$11-$AL$11)),$AN$11-SQRT((1-AZ526)*($AN$11-$AL$11)*($AN$11-$AM$11))),$AM$11)</f>
        <v>0.570312520324575</v>
      </c>
      <c r="AR526" s="0" t="n">
        <f aca="false">SUMPRODUCT((B24:B31&lt;=$B$6)*(C24:C31*AM526+D24:D31*AO526*$B$8*AQ526)/(1+AL526/100)^B24:B31)+C32*AM526*AP526/(1+AL526/100)^$B$6</f>
        <v>7442765.26139392</v>
      </c>
      <c r="AS526" s="0" t="n">
        <f aca="false">SUMPRODUCT((K24:K26&lt;=$B$6)*(L24:L26*AN526+M24:M26*AO526*$B$8*AQ526)/(1+AL526/100)^K24:K26)+L27*AN526*AP526/(1+AL526/100)^$B$6</f>
        <v>8702642.89440598</v>
      </c>
      <c r="AT526" s="0" t="n">
        <f aca="false">AS526-AR526</f>
        <v>1259877.63301206</v>
      </c>
      <c r="AU526" s="0" t="n">
        <f aca="true">RAND()</f>
        <v>0.996992176111416</v>
      </c>
      <c r="AV526" s="0" t="n">
        <f aca="true">RAND()</f>
        <v>0.488677630434616</v>
      </c>
      <c r="AW526" s="0" t="n">
        <f aca="true">RAND()</f>
        <v>0.62108086537768</v>
      </c>
      <c r="AX526" s="0" t="n">
        <f aca="true">RAND()</f>
        <v>0.933887405204332</v>
      </c>
      <c r="AY526" s="0" t="n">
        <f aca="true">RAND()</f>
        <v>0.782391740598987</v>
      </c>
      <c r="AZ526" s="0" t="n">
        <f aca="true">RAND()</f>
        <v>0.298240239364178</v>
      </c>
    </row>
    <row r="527" customFormat="false" ht="15" hidden="false" customHeight="false" outlineLevel="0" collapsed="false">
      <c r="AK527" s="0" t="n">
        <v>514</v>
      </c>
      <c r="AL527" s="0" t="n">
        <f aca="false">IFERROR(IF(AU527&lt;($AM$6-$AL$6)/($AN$6-$AL$6),$AL$6+SQRT(AU527*($AN$6-$AL$6)*($AM$6-$AL$6)),$AN$6-SQRT((1-AU527)*($AN$6-$AL$6)*($AN$6-$AM$6))),$AM$6)</f>
        <v>2.98836615335364</v>
      </c>
      <c r="AM527" s="0" t="n">
        <f aca="false">IFERROR(IF(AV527&lt;($AM$7-$AL$7)/($AN$7-$AL$7),$AL$7+SQRT(AV527*($AN$7-$AL$7)*($AM$7-$AL$7)),$AN$7-SQRT((1-AV527)*($AN$7-$AL$7)*($AN$7-$AM$7))),$AM$7)</f>
        <v>0.920949225121261</v>
      </c>
      <c r="AN527" s="0" t="n">
        <f aca="false">IFERROR(IF(AW527&lt;($AM$8-$AL$8)/($AN$8-$AL$8),$AL$8+SQRT(AW527*($AN$8-$AL$8)*($AM$8-$AL$8)),$AN$8-SQRT((1-AW527)*($AN$8-$AL$8)*($AN$8-$AM$8))),$AM$8)</f>
        <v>1.11101344578471</v>
      </c>
      <c r="AO527" s="0" t="n">
        <f aca="false">IFERROR(IF(AX527&lt;($AM$9-$AL$9)/($AN$9-$AL$9),$AL$9+SQRT(AX527*($AN$9-$AL$9)*($AM$9-$AL$9)),$AN$9-SQRT((1-AX527)*($AN$9-$AL$9)*($AN$9-$AM$9))),$AM$9)</f>
        <v>1.74201164033257</v>
      </c>
      <c r="AP527" s="0" t="n">
        <f aca="false">IFERROR(IF(AY527&lt;($AM$10-$AL$10)/($AN$10-$AL$10),$AL$10+SQRT(AY527*($AN$10-$AL$10)*($AM$10-$AL$10)),$AN$10-SQRT((1-AY527)*($AN$10-$AL$10)*($AN$10-$AM$10))),$AM$10)</f>
        <v>0.853362546172532</v>
      </c>
      <c r="AQ527" s="0" t="n">
        <f aca="false">IFERROR(IF(AZ527&lt;($AM$11-$AL$11)/($AN$11-$AL$11),$AL$11+SQRT(AZ527*($AN$11-$AL$11)*($AM$11-$AL$11)),$AN$11-SQRT((1-AZ527)*($AN$11-$AL$11)*($AN$11-$AM$11))),$AM$11)</f>
        <v>0.848673144530873</v>
      </c>
      <c r="AR527" s="0" t="n">
        <f aca="false">SUMPRODUCT((B24:B31&lt;=$B$6)*(C24:C31*AM527+D24:D31*AO527*$B$8*AQ527)/(1+AL527/100)^B24:B31)+C32*AM527*AP527/(1+AL527/100)^$B$6</f>
        <v>8309484.34610783</v>
      </c>
      <c r="AS527" s="0" t="n">
        <f aca="false">SUMPRODUCT((K24:K26&lt;=$B$6)*(L24:L26*AN527+M24:M26*AO527*$B$8*AQ527)/(1+AL527/100)^K24:K26)+L27*AN527*AP527/(1+AL527/100)^$B$6</f>
        <v>9102899.15080321</v>
      </c>
      <c r="AT527" s="0" t="n">
        <f aca="false">AS527-AR527</f>
        <v>793414.804695387</v>
      </c>
      <c r="AU527" s="0" t="n">
        <f aca="true">RAND()</f>
        <v>0.195373530619016</v>
      </c>
      <c r="AV527" s="0" t="n">
        <f aca="true">RAND()</f>
        <v>0.162541278415928</v>
      </c>
      <c r="AW527" s="0" t="n">
        <f aca="true">RAND()</f>
        <v>0.828291002198757</v>
      </c>
      <c r="AX527" s="0" t="n">
        <f aca="true">RAND()</f>
        <v>0.955628004184071</v>
      </c>
      <c r="AY527" s="0" t="n">
        <f aca="true">RAND()</f>
        <v>0.49946035615014</v>
      </c>
      <c r="AZ527" s="0" t="n">
        <f aca="true">RAND()</f>
        <v>0.906531358423779</v>
      </c>
    </row>
    <row r="528" customFormat="false" ht="15" hidden="false" customHeight="false" outlineLevel="0" collapsed="false">
      <c r="AK528" s="0" t="n">
        <v>515</v>
      </c>
      <c r="AL528" s="0" t="n">
        <f aca="false">IFERROR(IF(AU528&lt;($AM$6-$AL$6)/($AN$6-$AL$6),$AL$6+SQRT(AU528*($AN$6-$AL$6)*($AM$6-$AL$6)),$AN$6-SQRT((1-AU528)*($AN$6-$AL$6)*($AN$6-$AM$6))),$AM$6)</f>
        <v>2.57218860347911</v>
      </c>
      <c r="AM528" s="0" t="n">
        <f aca="false">IFERROR(IF(AV528&lt;($AM$7-$AL$7)/($AN$7-$AL$7),$AL$7+SQRT(AV528*($AN$7-$AL$7)*($AM$7-$AL$7)),$AN$7-SQRT((1-AV528)*($AN$7-$AL$7)*($AN$7-$AM$7))),$AM$7)</f>
        <v>0.984381967028247</v>
      </c>
      <c r="AN528" s="0" t="n">
        <f aca="false">IFERROR(IF(AW528&lt;($AM$8-$AL$8)/($AN$8-$AL$8),$AL$8+SQRT(AW528*($AN$8-$AL$8)*($AM$8-$AL$8)),$AN$8-SQRT((1-AW528)*($AN$8-$AL$8)*($AN$8-$AM$8))),$AM$8)</f>
        <v>0.942785145096414</v>
      </c>
      <c r="AO528" s="0" t="n">
        <f aca="false">IFERROR(IF(AX528&lt;($AM$9-$AL$9)/($AN$9-$AL$9),$AL$9+SQRT(AX528*($AN$9-$AL$9)*($AM$9-$AL$9)),$AN$9-SQRT((1-AX528)*($AN$9-$AL$9)*($AN$9-$AM$9))),$AM$9)</f>
        <v>0.823474204259265</v>
      </c>
      <c r="AP528" s="0" t="n">
        <f aca="false">IFERROR(IF(AY528&lt;($AM$10-$AL$10)/($AN$10-$AL$10),$AL$10+SQRT(AY528*($AN$10-$AL$10)*($AM$10-$AL$10)),$AN$10-SQRT((1-AY528)*($AN$10-$AL$10)*($AN$10-$AM$10))),$AM$10)</f>
        <v>0.936201942151007</v>
      </c>
      <c r="AQ528" s="0" t="n">
        <f aca="false">IFERROR(IF(AZ528&lt;($AM$11-$AL$11)/($AN$11-$AL$11),$AL$11+SQRT(AZ528*($AN$11-$AL$11)*($AM$11-$AL$11)),$AN$11-SQRT((1-AZ528)*($AN$11-$AL$11)*($AN$11-$AM$11))),$AM$11)</f>
        <v>0.783437114152212</v>
      </c>
      <c r="AR528" s="0" t="n">
        <f aca="false">SUMPRODUCT((B24:B31&lt;=$B$6)*(C24:C31*AM528+D24:D31*AO528*$B$8*AQ528)/(1+AL528/100)^B24:B31)+C32*AM528*AP528/(1+AL528/100)^$B$6</f>
        <v>8798766.10333841</v>
      </c>
      <c r="AS528" s="0" t="n">
        <f aca="false">SUMPRODUCT((K24:K26&lt;=$B$6)*(L24:L26*AN528+M24:M26*AO528*$B$8*AQ528)/(1+AL528/100)^K24:K26)+L27*AN528*AP528/(1+AL528/100)^$B$6</f>
        <v>7528054.65833096</v>
      </c>
      <c r="AT528" s="0" t="n">
        <f aca="false">AS528-AR528</f>
        <v>-1270711.44500745</v>
      </c>
      <c r="AU528" s="0" t="n">
        <f aca="true">RAND()</f>
        <v>0.0654799595902758</v>
      </c>
      <c r="AV528" s="0" t="n">
        <f aca="true">RAND()</f>
        <v>0.377741219613394</v>
      </c>
      <c r="AW528" s="0" t="n">
        <f aca="true">RAND()</f>
        <v>0.226528862891156</v>
      </c>
      <c r="AX528" s="0" t="n">
        <f aca="true">RAND()</f>
        <v>0.139514081094886</v>
      </c>
      <c r="AY528" s="0" t="n">
        <f aca="true">RAND()</f>
        <v>0.761088537345242</v>
      </c>
      <c r="AZ528" s="0" t="n">
        <f aca="true">RAND()</f>
        <v>0.808573536625625</v>
      </c>
    </row>
    <row r="529" customFormat="false" ht="15" hidden="false" customHeight="false" outlineLevel="0" collapsed="false">
      <c r="AK529" s="0" t="n">
        <v>516</v>
      </c>
      <c r="AL529" s="0" t="n">
        <f aca="false">IFERROR(IF(AU529&lt;($AM$6-$AL$6)/($AN$6-$AL$6),$AL$6+SQRT(AU529*($AN$6-$AL$6)*($AM$6-$AL$6)),$AN$6-SQRT((1-AU529)*($AN$6-$AL$6)*($AN$6-$AM$6))),$AM$6)</f>
        <v>3.63434458010488</v>
      </c>
      <c r="AM529" s="0" t="n">
        <f aca="false">IFERROR(IF(AV529&lt;($AM$7-$AL$7)/($AN$7-$AL$7),$AL$7+SQRT(AV529*($AN$7-$AL$7)*($AM$7-$AL$7)),$AN$7-SQRT((1-AV529)*($AN$7-$AL$7)*($AN$7-$AM$7))),$AM$7)</f>
        <v>1.21846380577602</v>
      </c>
      <c r="AN529" s="0" t="n">
        <f aca="false">IFERROR(IF(AW529&lt;($AM$8-$AL$8)/($AN$8-$AL$8),$AL$8+SQRT(AW529*($AN$8-$AL$8)*($AM$8-$AL$8)),$AN$8-SQRT((1-AW529)*($AN$8-$AL$8)*($AN$8-$AM$8))),$AM$8)</f>
        <v>0.955070172561911</v>
      </c>
      <c r="AO529" s="0" t="n">
        <f aca="false">IFERROR(IF(AX529&lt;($AM$9-$AL$9)/($AN$9-$AL$9),$AL$9+SQRT(AX529*($AN$9-$AL$9)*($AM$9-$AL$9)),$AN$9-SQRT((1-AX529)*($AN$9-$AL$9)*($AN$9-$AM$9))),$AM$9)</f>
        <v>1.41529369748649</v>
      </c>
      <c r="AP529" s="0" t="n">
        <f aca="false">IFERROR(IF(AY529&lt;($AM$10-$AL$10)/($AN$10-$AL$10),$AL$10+SQRT(AY529*($AN$10-$AL$10)*($AM$10-$AL$10)),$AN$10-SQRT((1-AY529)*($AN$10-$AL$10)*($AN$10-$AM$10))),$AM$10)</f>
        <v>0.867291571909463</v>
      </c>
      <c r="AQ529" s="0" t="n">
        <f aca="false">IFERROR(IF(AZ529&lt;($AM$11-$AL$11)/($AN$11-$AL$11),$AL$11+SQRT(AZ529*($AN$11-$AL$11)*($AM$11-$AL$11)),$AN$11-SQRT((1-AZ529)*($AN$11-$AL$11)*($AN$11-$AM$11))),$AM$11)</f>
        <v>0.540017045888007</v>
      </c>
      <c r="AR529" s="0" t="n">
        <f aca="false">SUMPRODUCT((B24:B31&lt;=$B$6)*(C24:C31*AM529+D24:D31*AO529*$B$8*AQ529)/(1+AL529/100)^B24:B31)+C32*AM529*AP529/(1+AL529/100)^$B$6</f>
        <v>10234890.2167179</v>
      </c>
      <c r="AS529" s="0" t="n">
        <f aca="false">SUMPRODUCT((K24:K26&lt;=$B$6)*(L24:L26*AN529+M24:M26*AO529*$B$8*AQ529)/(1+AL529/100)^K24:K26)+L27*AN529*AP529/(1+AL529/100)^$B$6</f>
        <v>7817465.85002063</v>
      </c>
      <c r="AT529" s="0" t="n">
        <f aca="false">AS529-AR529</f>
        <v>-2417424.36669732</v>
      </c>
      <c r="AU529" s="0" t="n">
        <f aca="true">RAND()</f>
        <v>0.433618179726529</v>
      </c>
      <c r="AV529" s="0" t="n">
        <f aca="true">RAND()</f>
        <v>0.991159719589932</v>
      </c>
      <c r="AW529" s="0" t="n">
        <f aca="true">RAND()</f>
        <v>0.267186204648677</v>
      </c>
      <c r="AX529" s="0" t="n">
        <f aca="true">RAND()</f>
        <v>0.772079026533985</v>
      </c>
      <c r="AY529" s="0" t="n">
        <f aca="true">RAND()</f>
        <v>0.539612395182898</v>
      </c>
      <c r="AZ529" s="0" t="n">
        <f aca="true">RAND()</f>
        <v>0.235135438027779</v>
      </c>
    </row>
    <row r="530" customFormat="false" ht="15" hidden="false" customHeight="false" outlineLevel="0" collapsed="false">
      <c r="AK530" s="0" t="n">
        <v>517</v>
      </c>
      <c r="AL530" s="0" t="n">
        <f aca="false">IFERROR(IF(AU530&lt;($AM$6-$AL$6)/($AN$6-$AL$6),$AL$6+SQRT(AU530*($AN$6-$AL$6)*($AM$6-$AL$6)),$AN$6-SQRT((1-AU530)*($AN$6-$AL$6)*($AN$6-$AM$6))),$AM$6)</f>
        <v>2.26664947056829</v>
      </c>
      <c r="AM530" s="0" t="n">
        <f aca="false">IFERROR(IF(AV530&lt;($AM$7-$AL$7)/($AN$7-$AL$7),$AL$7+SQRT(AV530*($AN$7-$AL$7)*($AM$7-$AL$7)),$AN$7-SQRT((1-AV530)*($AN$7-$AL$7)*($AN$7-$AM$7))),$AM$7)</f>
        <v>1.08527058845894</v>
      </c>
      <c r="AN530" s="0" t="n">
        <f aca="false">IFERROR(IF(AW530&lt;($AM$8-$AL$8)/($AN$8-$AL$8),$AL$8+SQRT(AW530*($AN$8-$AL$8)*($AM$8-$AL$8)),$AN$8-SQRT((1-AW530)*($AN$8-$AL$8)*($AN$8-$AM$8))),$AM$8)</f>
        <v>0.86057384780949</v>
      </c>
      <c r="AO530" s="0" t="n">
        <f aca="false">IFERROR(IF(AX530&lt;($AM$9-$AL$9)/($AN$9-$AL$9),$AL$9+SQRT(AX530*($AN$9-$AL$9)*($AM$9-$AL$9)),$AN$9-SQRT((1-AX530)*($AN$9-$AL$9)*($AN$9-$AM$9))),$AM$9)</f>
        <v>1.09408702163626</v>
      </c>
      <c r="AP530" s="0" t="n">
        <f aca="false">IFERROR(IF(AY530&lt;($AM$10-$AL$10)/($AN$10-$AL$10),$AL$10+SQRT(AY530*($AN$10-$AL$10)*($AM$10-$AL$10)),$AN$10-SQRT((1-AY530)*($AN$10-$AL$10)*($AN$10-$AM$10))),$AM$10)</f>
        <v>0.571886286279245</v>
      </c>
      <c r="AQ530" s="0" t="n">
        <f aca="false">IFERROR(IF(AZ530&lt;($AM$11-$AL$11)/($AN$11-$AL$11),$AL$11+SQRT(AZ530*($AN$11-$AL$11)*($AM$11-$AL$11)),$AN$11-SQRT((1-AZ530)*($AN$11-$AL$11)*($AN$11-$AM$11))),$AM$11)</f>
        <v>0.570283057639357</v>
      </c>
      <c r="AR530" s="0" t="n">
        <f aca="false">SUMPRODUCT((B24:B31&lt;=$B$6)*(C24:C31*AM530+D24:D31*AO530*$B$8*AQ530)/(1+AL530/100)^B24:B31)+C32*AM530*AP530/(1+AL530/100)^$B$6</f>
        <v>9918805.80244227</v>
      </c>
      <c r="AS530" s="0" t="n">
        <f aca="false">SUMPRODUCT((K24:K26&lt;=$B$6)*(L24:L26*AN530+M24:M26*AO530*$B$8*AQ530)/(1+AL530/100)^K24:K26)+L27*AN530*AP530/(1+AL530/100)^$B$6</f>
        <v>7169670.93791432</v>
      </c>
      <c r="AT530" s="0" t="n">
        <f aca="false">AS530-AR530</f>
        <v>-2749134.86452795</v>
      </c>
      <c r="AU530" s="0" t="n">
        <f aca="true">RAND()</f>
        <v>0.0142203880308702</v>
      </c>
      <c r="AV530" s="0" t="n">
        <f aca="true">RAND()</f>
        <v>0.758793075318534</v>
      </c>
      <c r="AW530" s="0" t="n">
        <f aca="true">RAND()</f>
        <v>0.0407687893160802</v>
      </c>
      <c r="AX530" s="0" t="n">
        <f aca="true">RAND()</f>
        <v>0.452881117088087</v>
      </c>
      <c r="AY530" s="0" t="n">
        <f aca="true">RAND()</f>
        <v>0.0206705526200865</v>
      </c>
      <c r="AZ530" s="0" t="n">
        <f aca="true">RAND()</f>
        <v>0.298175229579103</v>
      </c>
    </row>
    <row r="531" customFormat="false" ht="15" hidden="false" customHeight="false" outlineLevel="0" collapsed="false">
      <c r="AK531" s="0" t="n">
        <v>518</v>
      </c>
      <c r="AL531" s="0" t="n">
        <f aca="false">IFERROR(IF(AU531&lt;($AM$6-$AL$6)/($AN$6-$AL$6),$AL$6+SQRT(AU531*($AN$6-$AL$6)*($AM$6-$AL$6)),$AN$6-SQRT((1-AU531)*($AN$6-$AL$6)*($AN$6-$AM$6))),$AM$6)</f>
        <v>4.29925897533735</v>
      </c>
      <c r="AM531" s="0" t="n">
        <f aca="false">IFERROR(IF(AV531&lt;($AM$7-$AL$7)/($AN$7-$AL$7),$AL$7+SQRT(AV531*($AN$7-$AL$7)*($AM$7-$AL$7)),$AN$7-SQRT((1-AV531)*($AN$7-$AL$7)*($AN$7-$AM$7))),$AM$7)</f>
        <v>1.05124667604195</v>
      </c>
      <c r="AN531" s="0" t="n">
        <f aca="false">IFERROR(IF(AW531&lt;($AM$8-$AL$8)/($AN$8-$AL$8),$AL$8+SQRT(AW531*($AN$8-$AL$8)*($AM$8-$AL$8)),$AN$8-SQRT((1-AW531)*($AN$8-$AL$8)*($AN$8-$AM$8))),$AM$8)</f>
        <v>1.07294340809039</v>
      </c>
      <c r="AO531" s="0" t="n">
        <f aca="false">IFERROR(IF(AX531&lt;($AM$9-$AL$9)/($AN$9-$AL$9),$AL$9+SQRT(AX531*($AN$9-$AL$9)*($AM$9-$AL$9)),$AN$9-SQRT((1-AX531)*($AN$9-$AL$9)*($AN$9-$AM$9))),$AM$9)</f>
        <v>1.08281480226621</v>
      </c>
      <c r="AP531" s="0" t="n">
        <f aca="false">IFERROR(IF(AY531&lt;($AM$10-$AL$10)/($AN$10-$AL$10),$AL$10+SQRT(AY531*($AN$10-$AL$10)*($AM$10-$AL$10)),$AN$10-SQRT((1-AY531)*($AN$10-$AL$10)*($AN$10-$AM$10))),$AM$10)</f>
        <v>0.783428957781369</v>
      </c>
      <c r="AQ531" s="0" t="n">
        <f aca="false">IFERROR(IF(AZ531&lt;($AM$11-$AL$11)/($AN$11-$AL$11),$AL$11+SQRT(AZ531*($AN$11-$AL$11)*($AM$11-$AL$11)),$AN$11-SQRT((1-AZ531)*($AN$11-$AL$11)*($AN$11-$AM$11))),$AM$11)</f>
        <v>0.551558993808601</v>
      </c>
      <c r="AR531" s="0" t="n">
        <f aca="false">SUMPRODUCT((B24:B31&lt;=$B$6)*(C24:C31*AM531+D24:D31*AO531*$B$8*AQ531)/(1+AL531/100)^B24:B31)+C32*AM531*AP531/(1+AL531/100)^$B$6</f>
        <v>8520255.46796528</v>
      </c>
      <c r="AS531" s="0" t="n">
        <f aca="false">SUMPRODUCT((K24:K26&lt;=$B$6)*(L24:L26*AN531+M24:M26*AO531*$B$8*AQ531)/(1+AL531/100)^K24:K26)+L27*AN531*AP531/(1+AL531/100)^$B$6</f>
        <v>8871015.50069949</v>
      </c>
      <c r="AT531" s="0" t="n">
        <f aca="false">AS531-AR531</f>
        <v>350760.032734215</v>
      </c>
      <c r="AU531" s="0" t="n">
        <f aca="true">RAND()</f>
        <v>0.635299895885207</v>
      </c>
      <c r="AV531" s="0" t="n">
        <f aca="true">RAND()</f>
        <v>0.648863255249995</v>
      </c>
      <c r="AW531" s="0" t="n">
        <f aca="true">RAND()</f>
        <v>0.721341895656463</v>
      </c>
      <c r="AX531" s="0" t="n">
        <f aca="true">RAND()</f>
        <v>0.439180875372019</v>
      </c>
      <c r="AY531" s="0" t="n">
        <f aca="true">RAND()</f>
        <v>0.321327896436133</v>
      </c>
      <c r="AZ531" s="0" t="n">
        <f aca="true">RAND()</f>
        <v>0.258293581085696</v>
      </c>
    </row>
    <row r="532" customFormat="false" ht="15" hidden="false" customHeight="false" outlineLevel="0" collapsed="false">
      <c r="AK532" s="0" t="n">
        <v>519</v>
      </c>
      <c r="AL532" s="0" t="n">
        <f aca="false">IFERROR(IF(AU532&lt;($AM$6-$AL$6)/($AN$6-$AL$6),$AL$6+SQRT(AU532*($AN$6-$AL$6)*($AM$6-$AL$6)),$AN$6-SQRT((1-AU532)*($AN$6-$AL$6)*($AN$6-$AM$6))),$AM$6)</f>
        <v>5.41179038896866</v>
      </c>
      <c r="AM532" s="0" t="n">
        <f aca="false">IFERROR(IF(AV532&lt;($AM$7-$AL$7)/($AN$7-$AL$7),$AL$7+SQRT(AV532*($AN$7-$AL$7)*($AM$7-$AL$7)),$AN$7-SQRT((1-AV532)*($AN$7-$AL$7)*($AN$7-$AM$7))),$AM$7)</f>
        <v>0.827741097678703</v>
      </c>
      <c r="AN532" s="0" t="n">
        <f aca="false">IFERROR(IF(AW532&lt;($AM$8-$AL$8)/($AN$8-$AL$8),$AL$8+SQRT(AW532*($AN$8-$AL$8)*($AM$8-$AL$8)),$AN$8-SQRT((1-AW532)*($AN$8-$AL$8)*($AN$8-$AM$8))),$AM$8)</f>
        <v>1.05433619451453</v>
      </c>
      <c r="AO532" s="0" t="n">
        <f aca="false">IFERROR(IF(AX532&lt;($AM$9-$AL$9)/($AN$9-$AL$9),$AL$9+SQRT(AX532*($AN$9-$AL$9)*($AM$9-$AL$9)),$AN$9-SQRT((1-AX532)*($AN$9-$AL$9)*($AN$9-$AM$9))),$AM$9)</f>
        <v>1.40476867348109</v>
      </c>
      <c r="AP532" s="0" t="n">
        <f aca="false">IFERROR(IF(AY532&lt;($AM$10-$AL$10)/($AN$10-$AL$10),$AL$10+SQRT(AY532*($AN$10-$AL$10)*($AM$10-$AL$10)),$AN$10-SQRT((1-AY532)*($AN$10-$AL$10)*($AN$10-$AM$10))),$AM$10)</f>
        <v>0.876146402325454</v>
      </c>
      <c r="AQ532" s="0" t="n">
        <f aca="false">IFERROR(IF(AZ532&lt;($AM$11-$AL$11)/($AN$11-$AL$11),$AL$11+SQRT(AZ532*($AN$11-$AL$11)*($AM$11-$AL$11)),$AN$11-SQRT((1-AZ532)*($AN$11-$AL$11)*($AN$11-$AM$11))),$AM$11)</f>
        <v>0.665928323935174</v>
      </c>
      <c r="AR532" s="0" t="n">
        <f aca="false">SUMPRODUCT((B24:B31&lt;=$B$6)*(C24:C31*AM532+D24:D31*AO532*$B$8*AQ532)/(1+AL532/100)^B24:B31)+C32*AM532*AP532/(1+AL532/100)^$B$6</f>
        <v>6470813.98817745</v>
      </c>
      <c r="AS532" s="0" t="n">
        <f aca="false">SUMPRODUCT((K24:K26&lt;=$B$6)*(L24:L26*AN532+M24:M26*AO532*$B$8*AQ532)/(1+AL532/100)^K24:K26)+L27*AN532*AP532/(1+AL532/100)^$B$6</f>
        <v>8758437.83797143</v>
      </c>
      <c r="AT532" s="0" t="n">
        <f aca="false">AS532-AR532</f>
        <v>2287623.84979398</v>
      </c>
      <c r="AU532" s="0" t="n">
        <f aca="true">RAND()</f>
        <v>0.873879511571384</v>
      </c>
      <c r="AV532" s="0" t="n">
        <f aca="true">RAND()</f>
        <v>0.00855076111577031</v>
      </c>
      <c r="AW532" s="0" t="n">
        <f aca="true">RAND()</f>
        <v>0.659694890870632</v>
      </c>
      <c r="AX532" s="0" t="n">
        <f aca="true">RAND()</f>
        <v>0.763799778620361</v>
      </c>
      <c r="AY532" s="0" t="n">
        <f aca="true">RAND()</f>
        <v>0.565944463929529</v>
      </c>
      <c r="AZ532" s="0" t="n">
        <f aca="true">RAND()</f>
        <v>0.544473939800971</v>
      </c>
    </row>
    <row r="533" customFormat="false" ht="15" hidden="false" customHeight="false" outlineLevel="0" collapsed="false">
      <c r="AK533" s="0" t="n">
        <v>520</v>
      </c>
      <c r="AL533" s="0" t="n">
        <f aca="false">IFERROR(IF(AU533&lt;($AM$6-$AL$6)/($AN$6-$AL$6),$AL$6+SQRT(AU533*($AN$6-$AL$6)*($AM$6-$AL$6)),$AN$6-SQRT((1-AU533)*($AN$6-$AL$6)*($AN$6-$AM$6))),$AM$6)</f>
        <v>6.28519088004742</v>
      </c>
      <c r="AM533" s="0" t="n">
        <f aca="false">IFERROR(IF(AV533&lt;($AM$7-$AL$7)/($AN$7-$AL$7),$AL$7+SQRT(AV533*($AN$7-$AL$7)*($AM$7-$AL$7)),$AN$7-SQRT((1-AV533)*($AN$7-$AL$7)*($AN$7-$AM$7))),$AM$7)</f>
        <v>0.867490298613274</v>
      </c>
      <c r="AN533" s="0" t="n">
        <f aca="false">IFERROR(IF(AW533&lt;($AM$8-$AL$8)/($AN$8-$AL$8),$AL$8+SQRT(AW533*($AN$8-$AL$8)*($AM$8-$AL$8)),$AN$8-SQRT((1-AW533)*($AN$8-$AL$8)*($AN$8-$AM$8))),$AM$8)</f>
        <v>1.02538763921184</v>
      </c>
      <c r="AO533" s="0" t="n">
        <f aca="false">IFERROR(IF(AX533&lt;($AM$9-$AL$9)/($AN$9-$AL$9),$AL$9+SQRT(AX533*($AN$9-$AL$9)*($AM$9-$AL$9)),$AN$9-SQRT((1-AX533)*($AN$9-$AL$9)*($AN$9-$AM$9))),$AM$9)</f>
        <v>1.30990256485465</v>
      </c>
      <c r="AP533" s="0" t="n">
        <f aca="false">IFERROR(IF(AY533&lt;($AM$10-$AL$10)/($AN$10-$AL$10),$AL$10+SQRT(AY533*($AN$10-$AL$10)*($AM$10-$AL$10)),$AN$10-SQRT((1-AY533)*($AN$10-$AL$10)*($AN$10-$AM$10))),$AM$10)</f>
        <v>0.91036343566042</v>
      </c>
      <c r="AQ533" s="0" t="n">
        <f aca="false">IFERROR(IF(AZ533&lt;($AM$11-$AL$11)/($AN$11-$AL$11),$AL$11+SQRT(AZ533*($AN$11-$AL$11)*($AM$11-$AL$11)),$AN$11-SQRT((1-AZ533)*($AN$11-$AL$11)*($AN$11-$AM$11))),$AM$11)</f>
        <v>0.545359830211723</v>
      </c>
      <c r="AR533" s="0" t="n">
        <f aca="false">SUMPRODUCT((B24:B31&lt;=$B$6)*(C24:C31*AM533+D24:D31*AO533*$B$8*AQ533)/(1+AL533/100)^B24:B31)+C32*AM533*AP533/(1+AL533/100)^$B$6</f>
        <v>6484559.56770232</v>
      </c>
      <c r="AS533" s="0" t="n">
        <f aca="false">SUMPRODUCT((K24:K26&lt;=$B$6)*(L24:L26*AN533+M24:M26*AO533*$B$8*AQ533)/(1+AL533/100)^K24:K26)+L27*AN533*AP533/(1+AL533/100)^$B$6</f>
        <v>8531722.92037452</v>
      </c>
      <c r="AT533" s="0" t="n">
        <f aca="false">AS533-AR533</f>
        <v>2047163.3526722</v>
      </c>
      <c r="AU533" s="0" t="n">
        <f aca="true">RAND()</f>
        <v>0.974452396101631</v>
      </c>
      <c r="AV533" s="0" t="n">
        <f aca="true">RAND()</f>
        <v>0.0506104489656546</v>
      </c>
      <c r="AW533" s="0" t="n">
        <f aca="true">RAND()</f>
        <v>0.551549221165933</v>
      </c>
      <c r="AX533" s="0" t="n">
        <f aca="true">RAND()</f>
        <v>0.682510353337211</v>
      </c>
      <c r="AY533" s="0" t="n">
        <f aca="true">RAND()</f>
        <v>0.673592597308095</v>
      </c>
      <c r="AZ533" s="0" t="n">
        <f aca="true">RAND()</f>
        <v>0.245720188904185</v>
      </c>
    </row>
    <row r="534" customFormat="false" ht="15" hidden="false" customHeight="false" outlineLevel="0" collapsed="false">
      <c r="AK534" s="0" t="n">
        <v>521</v>
      </c>
      <c r="AL534" s="0" t="n">
        <f aca="false">IFERROR(IF(AU534&lt;($AM$6-$AL$6)/($AN$6-$AL$6),$AL$6+SQRT(AU534*($AN$6-$AL$6)*($AM$6-$AL$6)),$AN$6-SQRT((1-AU534)*($AN$6-$AL$6)*($AN$6-$AM$6))),$AM$6)</f>
        <v>3.63976091709213</v>
      </c>
      <c r="AM534" s="0" t="n">
        <f aca="false">IFERROR(IF(AV534&lt;($AM$7-$AL$7)/($AN$7-$AL$7),$AL$7+SQRT(AV534*($AN$7-$AL$7)*($AM$7-$AL$7)),$AN$7-SQRT((1-AV534)*($AN$7-$AL$7)*($AN$7-$AM$7))),$AM$7)</f>
        <v>0.983619091828431</v>
      </c>
      <c r="AN534" s="0" t="n">
        <f aca="false">IFERROR(IF(AW534&lt;($AM$8-$AL$8)/($AN$8-$AL$8),$AL$8+SQRT(AW534*($AN$8-$AL$8)*($AM$8-$AL$8)),$AN$8-SQRT((1-AW534)*($AN$8-$AL$8)*($AN$8-$AM$8))),$AM$8)</f>
        <v>1.01063190984971</v>
      </c>
      <c r="AO534" s="0" t="n">
        <f aca="false">IFERROR(IF(AX534&lt;($AM$9-$AL$9)/($AN$9-$AL$9),$AL$9+SQRT(AX534*($AN$9-$AL$9)*($AM$9-$AL$9)),$AN$9-SQRT((1-AX534)*($AN$9-$AL$9)*($AN$9-$AM$9))),$AM$9)</f>
        <v>1.28036252783643</v>
      </c>
      <c r="AP534" s="0" t="n">
        <f aca="false">IFERROR(IF(AY534&lt;($AM$10-$AL$10)/($AN$10-$AL$10),$AL$10+SQRT(AY534*($AN$10-$AL$10)*($AM$10-$AL$10)),$AN$10-SQRT((1-AY534)*($AN$10-$AL$10)*($AN$10-$AM$10))),$AM$10)</f>
        <v>0.742536908076314</v>
      </c>
      <c r="AQ534" s="0" t="n">
        <f aca="false">IFERROR(IF(AZ534&lt;($AM$11-$AL$11)/($AN$11-$AL$11),$AL$11+SQRT(AZ534*($AN$11-$AL$11)*($AM$11-$AL$11)),$AN$11-SQRT((1-AZ534)*($AN$11-$AL$11)*($AN$11-$AM$11))),$AM$11)</f>
        <v>0.633145548038771</v>
      </c>
      <c r="AR534" s="0" t="n">
        <f aca="false">SUMPRODUCT((B24:B31&lt;=$B$6)*(C24:C31*AM534+D24:D31*AO534*$B$8*AQ534)/(1+AL534/100)^B24:B31)+C32*AM534*AP534/(1+AL534/100)^$B$6</f>
        <v>8327112.06147607</v>
      </c>
      <c r="AS534" s="0" t="n">
        <f aca="false">SUMPRODUCT((K24:K26&lt;=$B$6)*(L24:L26*AN534+M24:M26*AO534*$B$8*AQ534)/(1+AL534/100)^K24:K26)+L27*AN534*AP534/(1+AL534/100)^$B$6</f>
        <v>8363642.79516351</v>
      </c>
      <c r="AT534" s="0" t="n">
        <f aca="false">AS534-AR534</f>
        <v>36530.7336874399</v>
      </c>
      <c r="AU534" s="0" t="n">
        <f aca="true">RAND()</f>
        <v>0.435439665284925</v>
      </c>
      <c r="AV534" s="0" t="n">
        <f aca="true">RAND()</f>
        <v>0.374621898709975</v>
      </c>
      <c r="AW534" s="0" t="n">
        <f aca="true">RAND()</f>
        <v>0.490692599269335</v>
      </c>
      <c r="AX534" s="0" t="n">
        <f aca="true">RAND()</f>
        <v>0.654747939105349</v>
      </c>
      <c r="AY534" s="0" t="n">
        <f aca="true">RAND()</f>
        <v>0.235296607116874</v>
      </c>
      <c r="AZ534" s="0" t="n">
        <f aca="true">RAND()</f>
        <v>0.453003902767564</v>
      </c>
    </row>
    <row r="535" customFormat="false" ht="15" hidden="false" customHeight="false" outlineLevel="0" collapsed="false">
      <c r="AK535" s="0" t="n">
        <v>522</v>
      </c>
      <c r="AL535" s="0" t="n">
        <f aca="false">IFERROR(IF(AU535&lt;($AM$6-$AL$6)/($AN$6-$AL$6),$AL$6+SQRT(AU535*($AN$6-$AL$6)*($AM$6-$AL$6)),$AN$6-SQRT((1-AU535)*($AN$6-$AL$6)*($AN$6-$AM$6))),$AM$6)</f>
        <v>4.06864697612217</v>
      </c>
      <c r="AM535" s="0" t="n">
        <f aca="false">IFERROR(IF(AV535&lt;($AM$7-$AL$7)/($AN$7-$AL$7),$AL$7+SQRT(AV535*($AN$7-$AL$7)*($AM$7-$AL$7)),$AN$7-SQRT((1-AV535)*($AN$7-$AL$7)*($AN$7-$AM$7))),$AM$7)</f>
        <v>1.01749005317584</v>
      </c>
      <c r="AN535" s="0" t="n">
        <f aca="false">IFERROR(IF(AW535&lt;($AM$8-$AL$8)/($AN$8-$AL$8),$AL$8+SQRT(AW535*($AN$8-$AL$8)*($AM$8-$AL$8)),$AN$8-SQRT((1-AW535)*($AN$8-$AL$8)*($AN$8-$AM$8))),$AM$8)</f>
        <v>1.0492762888357</v>
      </c>
      <c r="AO535" s="0" t="n">
        <f aca="false">IFERROR(IF(AX535&lt;($AM$9-$AL$9)/($AN$9-$AL$9),$AL$9+SQRT(AX535*($AN$9-$AL$9)*($AM$9-$AL$9)),$AN$9-SQRT((1-AX535)*($AN$9-$AL$9)*($AN$9-$AM$9))),$AM$9)</f>
        <v>1.17094550826487</v>
      </c>
      <c r="AP535" s="0" t="n">
        <f aca="false">IFERROR(IF(AY535&lt;($AM$10-$AL$10)/($AN$10-$AL$10),$AL$10+SQRT(AY535*($AN$10-$AL$10)*($AM$10-$AL$10)),$AN$10-SQRT((1-AY535)*($AN$10-$AL$10)*($AN$10-$AM$10))),$AM$10)</f>
        <v>0.834923652655821</v>
      </c>
      <c r="AQ535" s="0" t="n">
        <f aca="false">IFERROR(IF(AZ535&lt;($AM$11-$AL$11)/($AN$11-$AL$11),$AL$11+SQRT(AZ535*($AN$11-$AL$11)*($AM$11-$AL$11)),$AN$11-SQRT((1-AZ535)*($AN$11-$AL$11)*($AN$11-$AM$11))),$AM$11)</f>
        <v>0.845493238809421</v>
      </c>
      <c r="AR535" s="0" t="n">
        <f aca="false">SUMPRODUCT((B24:B31&lt;=$B$6)*(C24:C31*AM535+D24:D31*AO535*$B$8*AQ535)/(1+AL535/100)^B24:B31)+C32*AM535*AP535/(1+AL535/100)^$B$6</f>
        <v>8449604.23965891</v>
      </c>
      <c r="AS535" s="0" t="n">
        <f aca="false">SUMPRODUCT((K24:K26&lt;=$B$6)*(L24:L26*AN535+M24:M26*AO535*$B$8*AQ535)/(1+AL535/100)^K24:K26)+L27*AN535*AP535/(1+AL535/100)^$B$6</f>
        <v>8662412.33558792</v>
      </c>
      <c r="AT535" s="0" t="n">
        <f aca="false">AS535-AR535</f>
        <v>212808.09592901</v>
      </c>
      <c r="AU535" s="0" t="n">
        <f aca="true">RAND()</f>
        <v>0.570358472470114</v>
      </c>
      <c r="AV535" s="0" t="n">
        <f aca="true">RAND()</f>
        <v>0.519458885580688</v>
      </c>
      <c r="AW535" s="0" t="n">
        <f aca="true">RAND()</f>
        <v>0.641866593568272</v>
      </c>
      <c r="AX535" s="0" t="n">
        <f aca="true">RAND()</f>
        <v>0.541779099822537</v>
      </c>
      <c r="AY535" s="0" t="n">
        <f aca="true">RAND()</f>
        <v>0.448695412433268</v>
      </c>
      <c r="AZ535" s="0" t="n">
        <f aca="true">RAND()</f>
        <v>0.90256188059754</v>
      </c>
    </row>
    <row r="536" customFormat="false" ht="15" hidden="false" customHeight="false" outlineLevel="0" collapsed="false">
      <c r="AK536" s="0" t="n">
        <v>523</v>
      </c>
      <c r="AL536" s="0" t="n">
        <f aca="false">IFERROR(IF(AU536&lt;($AM$6-$AL$6)/($AN$6-$AL$6),$AL$6+SQRT(AU536*($AN$6-$AL$6)*($AM$6-$AL$6)),$AN$6-SQRT((1-AU536)*($AN$6-$AL$6)*($AN$6-$AM$6))),$AM$6)</f>
        <v>3.9838852380015</v>
      </c>
      <c r="AM536" s="0" t="n">
        <f aca="false">IFERROR(IF(AV536&lt;($AM$7-$AL$7)/($AN$7-$AL$7),$AL$7+SQRT(AV536*($AN$7-$AL$7)*($AM$7-$AL$7)),$AN$7-SQRT((1-AV536)*($AN$7-$AL$7)*($AN$7-$AM$7))),$AM$7)</f>
        <v>0.930211461790365</v>
      </c>
      <c r="AN536" s="0" t="n">
        <f aca="false">IFERROR(IF(AW536&lt;($AM$8-$AL$8)/($AN$8-$AL$8),$AL$8+SQRT(AW536*($AN$8-$AL$8)*($AM$8-$AL$8)),$AN$8-SQRT((1-AW536)*($AN$8-$AL$8)*($AN$8-$AM$8))),$AM$8)</f>
        <v>0.997923033218198</v>
      </c>
      <c r="AO536" s="0" t="n">
        <f aca="false">IFERROR(IF(AX536&lt;($AM$9-$AL$9)/($AN$9-$AL$9),$AL$9+SQRT(AX536*($AN$9-$AL$9)*($AM$9-$AL$9)),$AN$9-SQRT((1-AX536)*($AN$9-$AL$9)*($AN$9-$AM$9))),$AM$9)</f>
        <v>1.54642677918602</v>
      </c>
      <c r="AP536" s="0" t="n">
        <f aca="false">IFERROR(IF(AY536&lt;($AM$10-$AL$10)/($AN$10-$AL$10),$AL$10+SQRT(AY536*($AN$10-$AL$10)*($AM$10-$AL$10)),$AN$10-SQRT((1-AY536)*($AN$10-$AL$10)*($AN$10-$AM$10))),$AM$10)</f>
        <v>0.893552004143076</v>
      </c>
      <c r="AQ536" s="0" t="n">
        <f aca="false">IFERROR(IF(AZ536&lt;($AM$11-$AL$11)/($AN$11-$AL$11),$AL$11+SQRT(AZ536*($AN$11-$AL$11)*($AM$11-$AL$11)),$AN$11-SQRT((1-AZ536)*($AN$11-$AL$11)*($AN$11-$AM$11))),$AM$11)</f>
        <v>0.564692214649855</v>
      </c>
      <c r="AR536" s="0" t="n">
        <f aca="false">SUMPRODUCT((B24:B31&lt;=$B$6)*(C24:C31*AM536+D24:D31*AO536*$B$8*AQ536)/(1+AL536/100)^B24:B31)+C32*AM536*AP536/(1+AL536/100)^$B$6</f>
        <v>7745975.49475967</v>
      </c>
      <c r="AS536" s="0" t="n">
        <f aca="false">SUMPRODUCT((K24:K26&lt;=$B$6)*(L24:L26*AN536+M24:M26*AO536*$B$8*AQ536)/(1+AL536/100)^K24:K26)+L27*AN536*AP536/(1+AL536/100)^$B$6</f>
        <v>8188038.42364256</v>
      </c>
      <c r="AT536" s="0" t="n">
        <f aca="false">AS536-AR536</f>
        <v>442062.928882881</v>
      </c>
      <c r="AU536" s="0" t="n">
        <f aca="true">RAND()</f>
        <v>0.545152587122736</v>
      </c>
      <c r="AV536" s="0" t="n">
        <f aca="true">RAND()</f>
        <v>0.188389164239818</v>
      </c>
      <c r="AW536" s="0" t="n">
        <f aca="true">RAND()</f>
        <v>0.435261411981023</v>
      </c>
      <c r="AX536" s="0" t="n">
        <f aca="true">RAND()</f>
        <v>0.86284755557362</v>
      </c>
      <c r="AY536" s="0" t="n">
        <f aca="true">RAND()</f>
        <v>0.619532719860127</v>
      </c>
      <c r="AZ536" s="0" t="n">
        <f aca="true">RAND()</f>
        <v>0.285967218352019</v>
      </c>
    </row>
    <row r="537" customFormat="false" ht="15" hidden="false" customHeight="false" outlineLevel="0" collapsed="false">
      <c r="AK537" s="0" t="n">
        <v>524</v>
      </c>
      <c r="AL537" s="0" t="n">
        <f aca="false">IFERROR(IF(AU537&lt;($AM$6-$AL$6)/($AN$6-$AL$6),$AL$6+SQRT(AU537*($AN$6-$AL$6)*($AM$6-$AL$6)),$AN$6-SQRT((1-AU537)*($AN$6-$AL$6)*($AN$6-$AM$6))),$AM$6)</f>
        <v>2.40900948068731</v>
      </c>
      <c r="AM537" s="0" t="n">
        <f aca="false">IFERROR(IF(AV537&lt;($AM$7-$AL$7)/($AN$7-$AL$7),$AL$7+SQRT(AV537*($AN$7-$AL$7)*($AM$7-$AL$7)),$AN$7-SQRT((1-AV537)*($AN$7-$AL$7)*($AN$7-$AM$7))),$AM$7)</f>
        <v>0.992993582093753</v>
      </c>
      <c r="AN537" s="0" t="n">
        <f aca="false">IFERROR(IF(AW537&lt;($AM$8-$AL$8)/($AN$8-$AL$8),$AL$8+SQRT(AW537*($AN$8-$AL$8)*($AM$8-$AL$8)),$AN$8-SQRT((1-AW537)*($AN$8-$AL$8)*($AN$8-$AM$8))),$AM$8)</f>
        <v>1.22437984828982</v>
      </c>
      <c r="AO537" s="0" t="n">
        <f aca="false">IFERROR(IF(AX537&lt;($AM$9-$AL$9)/($AN$9-$AL$9),$AL$9+SQRT(AX537*($AN$9-$AL$9)*($AM$9-$AL$9)),$AN$9-SQRT((1-AX537)*($AN$9-$AL$9)*($AN$9-$AM$9))),$AM$9)</f>
        <v>0.935844024137088</v>
      </c>
      <c r="AP537" s="0" t="n">
        <f aca="false">IFERROR(IF(AY537&lt;($AM$10-$AL$10)/($AN$10-$AL$10),$AL$10+SQRT(AY537*($AN$10-$AL$10)*($AM$10-$AL$10)),$AN$10-SQRT((1-AY537)*($AN$10-$AL$10)*($AN$10-$AM$10))),$AM$10)</f>
        <v>0.964797131857023</v>
      </c>
      <c r="AQ537" s="0" t="n">
        <f aca="false">IFERROR(IF(AZ537&lt;($AM$11-$AL$11)/($AN$11-$AL$11),$AL$11+SQRT(AZ537*($AN$11-$AL$11)*($AM$11-$AL$11)),$AN$11-SQRT((1-AZ537)*($AN$11-$AL$11)*($AN$11-$AM$11))),$AM$11)</f>
        <v>0.645037450736515</v>
      </c>
      <c r="AR537" s="0" t="n">
        <f aca="false">SUMPRODUCT((B24:B31&lt;=$B$6)*(C24:C31*AM537+D24:D31*AO537*$B$8*AQ537)/(1+AL537/100)^B24:B31)+C32*AM537*AP537/(1+AL537/100)^$B$6</f>
        <v>8947528.61796052</v>
      </c>
      <c r="AS537" s="0" t="n">
        <f aca="false">SUMPRODUCT((K24:K26&lt;=$B$6)*(L24:L26*AN537+M24:M26*AO537*$B$8*AQ537)/(1+AL537/100)^K24:K26)+L27*AN537*AP537/(1+AL537/100)^$B$6</f>
        <v>9676965.94528481</v>
      </c>
      <c r="AT537" s="0" t="n">
        <f aca="false">AS537-AR537</f>
        <v>729437.327324286</v>
      </c>
      <c r="AU537" s="0" t="n">
        <f aca="true">RAND()</f>
        <v>0.0334577510584197</v>
      </c>
      <c r="AV537" s="0" t="n">
        <f aca="true">RAND()</f>
        <v>0.413850252548646</v>
      </c>
      <c r="AW537" s="0" t="n">
        <f aca="true">RAND()</f>
        <v>0.994165402900865</v>
      </c>
      <c r="AX537" s="0" t="n">
        <f aca="true">RAND()</f>
        <v>0.253280017834681</v>
      </c>
      <c r="AY537" s="0" t="n">
        <f aca="true">RAND()</f>
        <v>0.864145495130059</v>
      </c>
      <c r="AZ537" s="0" t="n">
        <f aca="true">RAND()</f>
        <v>0.485921805758175</v>
      </c>
    </row>
    <row r="538" customFormat="false" ht="15" hidden="false" customHeight="false" outlineLevel="0" collapsed="false">
      <c r="AK538" s="0" t="n">
        <v>525</v>
      </c>
      <c r="AL538" s="0" t="n">
        <f aca="false">IFERROR(IF(AU538&lt;($AM$6-$AL$6)/($AN$6-$AL$6),$AL$6+SQRT(AU538*($AN$6-$AL$6)*($AM$6-$AL$6)),$AN$6-SQRT((1-AU538)*($AN$6-$AL$6)*($AN$6-$AM$6))),$AM$6)</f>
        <v>5.22985786259055</v>
      </c>
      <c r="AM538" s="0" t="n">
        <f aca="false">IFERROR(IF(AV538&lt;($AM$7-$AL$7)/($AN$7-$AL$7),$AL$7+SQRT(AV538*($AN$7-$AL$7)*($AM$7-$AL$7)),$AN$7-SQRT((1-AV538)*($AN$7-$AL$7)*($AN$7-$AM$7))),$AM$7)</f>
        <v>0.964346692717232</v>
      </c>
      <c r="AN538" s="0" t="n">
        <f aca="false">IFERROR(IF(AW538&lt;($AM$8-$AL$8)/($AN$8-$AL$8),$AL$8+SQRT(AW538*($AN$8-$AL$8)*($AM$8-$AL$8)),$AN$8-SQRT((1-AW538)*($AN$8-$AL$8)*($AN$8-$AM$8))),$AM$8)</f>
        <v>1.11142617577978</v>
      </c>
      <c r="AO538" s="0" t="n">
        <f aca="false">IFERROR(IF(AX538&lt;($AM$9-$AL$9)/($AN$9-$AL$9),$AL$9+SQRT(AX538*($AN$9-$AL$9)*($AM$9-$AL$9)),$AN$9-SQRT((1-AX538)*($AN$9-$AL$9)*($AN$9-$AM$9))),$AM$9)</f>
        <v>0.926882554743332</v>
      </c>
      <c r="AP538" s="0" t="n">
        <f aca="false">IFERROR(IF(AY538&lt;($AM$10-$AL$10)/($AN$10-$AL$10),$AL$10+SQRT(AY538*($AN$10-$AL$10)*($AM$10-$AL$10)),$AN$10-SQRT((1-AY538)*($AN$10-$AL$10)*($AN$10-$AM$10))),$AM$10)</f>
        <v>0.838725729538069</v>
      </c>
      <c r="AQ538" s="0" t="n">
        <f aca="false">IFERROR(IF(AZ538&lt;($AM$11-$AL$11)/($AN$11-$AL$11),$AL$11+SQRT(AZ538*($AN$11-$AL$11)*($AM$11-$AL$11)),$AN$11-SQRT((1-AZ538)*($AN$11-$AL$11)*($AN$11-$AM$11))),$AM$11)</f>
        <v>0.47423842839047</v>
      </c>
      <c r="AR538" s="0" t="n">
        <f aca="false">SUMPRODUCT((B24:B31&lt;=$B$6)*(C24:C31*AM538+D24:D31*AO538*$B$8*AQ538)/(1+AL538/100)^B24:B31)+C32*AM538*AP538/(1+AL538/100)^$B$6</f>
        <v>7453942.15261251</v>
      </c>
      <c r="AS538" s="0" t="n">
        <f aca="false">SUMPRODUCT((K24:K26&lt;=$B$6)*(L24:L26*AN538+M24:M26*AO538*$B$8*AQ538)/(1+AL538/100)^K24:K26)+L27*AN538*AP538/(1+AL538/100)^$B$6</f>
        <v>9203180.22128827</v>
      </c>
      <c r="AT538" s="0" t="n">
        <f aca="false">AS538-AR538</f>
        <v>1749238.06867576</v>
      </c>
      <c r="AU538" s="0" t="n">
        <f aca="true">RAND()</f>
        <v>0.843329840668375</v>
      </c>
      <c r="AV538" s="0" t="n">
        <f aca="true">RAND()</f>
        <v>0.300109282301027</v>
      </c>
      <c r="AW538" s="0" t="n">
        <f aca="true">RAND()</f>
        <v>0.829309291030975</v>
      </c>
      <c r="AX538" s="0" t="n">
        <f aca="true">RAND()</f>
        <v>0.242971620725591</v>
      </c>
      <c r="AY538" s="0" t="n">
        <f aca="true">RAND()</f>
        <v>0.458940479404388</v>
      </c>
      <c r="AZ538" s="0" t="n">
        <f aca="true">RAND()</f>
        <v>0.12391440786931</v>
      </c>
    </row>
    <row r="539" customFormat="false" ht="15" hidden="false" customHeight="false" outlineLevel="0" collapsed="false">
      <c r="AK539" s="0" t="n">
        <v>526</v>
      </c>
      <c r="AL539" s="0" t="n">
        <f aca="false">IFERROR(IF(AU539&lt;($AM$6-$AL$6)/($AN$6-$AL$6),$AL$6+SQRT(AU539*($AN$6-$AL$6)*($AM$6-$AL$6)),$AN$6-SQRT((1-AU539)*($AN$6-$AL$6)*($AN$6-$AM$6))),$AM$6)</f>
        <v>2.87910974412616</v>
      </c>
      <c r="AM539" s="0" t="n">
        <f aca="false">IFERROR(IF(AV539&lt;($AM$7-$AL$7)/($AN$7-$AL$7),$AL$7+SQRT(AV539*($AN$7-$AL$7)*($AM$7-$AL$7)),$AN$7-SQRT((1-AV539)*($AN$7-$AL$7)*($AN$7-$AM$7))),$AM$7)</f>
        <v>1.03144651702561</v>
      </c>
      <c r="AN539" s="0" t="n">
        <f aca="false">IFERROR(IF(AW539&lt;($AM$8-$AL$8)/($AN$8-$AL$8),$AL$8+SQRT(AW539*($AN$8-$AL$8)*($AM$8-$AL$8)),$AN$8-SQRT((1-AW539)*($AN$8-$AL$8)*($AN$8-$AM$8))),$AM$8)</f>
        <v>0.900698487218084</v>
      </c>
      <c r="AO539" s="0" t="n">
        <f aca="false">IFERROR(IF(AX539&lt;($AM$9-$AL$9)/($AN$9-$AL$9),$AL$9+SQRT(AX539*($AN$9-$AL$9)*($AM$9-$AL$9)),$AN$9-SQRT((1-AX539)*($AN$9-$AL$9)*($AN$9-$AM$9))),$AM$9)</f>
        <v>1.50002407758926</v>
      </c>
      <c r="AP539" s="0" t="n">
        <f aca="false">IFERROR(IF(AY539&lt;($AM$10-$AL$10)/($AN$10-$AL$10),$AL$10+SQRT(AY539*($AN$10-$AL$10)*($AM$10-$AL$10)),$AN$10-SQRT((1-AY539)*($AN$10-$AL$10)*($AN$10-$AM$10))),$AM$10)</f>
        <v>0.634263629895882</v>
      </c>
      <c r="AQ539" s="0" t="n">
        <f aca="false">IFERROR(IF(AZ539&lt;($AM$11-$AL$11)/($AN$11-$AL$11),$AL$11+SQRT(AZ539*($AN$11-$AL$11)*($AM$11-$AL$11)),$AN$11-SQRT((1-AZ539)*($AN$11-$AL$11)*($AN$11-$AM$11))),$AM$11)</f>
        <v>0.993587725577417</v>
      </c>
      <c r="AR539" s="0" t="n">
        <f aca="false">SUMPRODUCT((B24:B31&lt;=$B$6)*(C24:C31*AM539+D24:D31*AO539*$B$8*AQ539)/(1+AL539/100)^B24:B31)+C32*AM539*AP539/(1+AL539/100)^$B$6</f>
        <v>9345626.00081489</v>
      </c>
      <c r="AS539" s="0" t="n">
        <f aca="false">SUMPRODUCT((K24:K26&lt;=$B$6)*(L24:L26*AN539+M24:M26*AO539*$B$8*AQ539)/(1+AL539/100)^K24:K26)+L27*AN539*AP539/(1+AL539/100)^$B$6</f>
        <v>7582200.43341996</v>
      </c>
      <c r="AT539" s="0" t="n">
        <f aca="false">AS539-AR539</f>
        <v>-1763425.56739493</v>
      </c>
      <c r="AU539" s="0" t="n">
        <f aca="true">RAND()</f>
        <v>0.154566788443511</v>
      </c>
      <c r="AV539" s="0" t="n">
        <f aca="true">RAND()</f>
        <v>0.575416667375687</v>
      </c>
      <c r="AW539" s="0" t="n">
        <f aca="true">RAND()</f>
        <v>0.112668725866785</v>
      </c>
      <c r="AX539" s="0" t="n">
        <f aca="true">RAND()</f>
        <v>0.833349384673019</v>
      </c>
      <c r="AY539" s="0" t="n">
        <f aca="true">RAND()</f>
        <v>0.0721068892512732</v>
      </c>
      <c r="AZ539" s="0" t="n">
        <f aca="true">RAND()</f>
        <v>0.999832174435631</v>
      </c>
    </row>
    <row r="540" customFormat="false" ht="15" hidden="false" customHeight="false" outlineLevel="0" collapsed="false">
      <c r="AK540" s="0" t="n">
        <v>527</v>
      </c>
      <c r="AL540" s="0" t="n">
        <f aca="false">IFERROR(IF(AU540&lt;($AM$6-$AL$6)/($AN$6-$AL$6),$AL$6+SQRT(AU540*($AN$6-$AL$6)*($AM$6-$AL$6)),$AN$6-SQRT((1-AU540)*($AN$6-$AL$6)*($AN$6-$AM$6))),$AM$6)</f>
        <v>3.73802241759947</v>
      </c>
      <c r="AM540" s="0" t="n">
        <f aca="false">IFERROR(IF(AV540&lt;($AM$7-$AL$7)/($AN$7-$AL$7),$AL$7+SQRT(AV540*($AN$7-$AL$7)*($AM$7-$AL$7)),$AN$7-SQRT((1-AV540)*($AN$7-$AL$7)*($AN$7-$AM$7))),$AM$7)</f>
        <v>1.16632649872726</v>
      </c>
      <c r="AN540" s="0" t="n">
        <f aca="false">IFERROR(IF(AW540&lt;($AM$8-$AL$8)/($AN$8-$AL$8),$AL$8+SQRT(AW540*($AN$8-$AL$8)*($AM$8-$AL$8)),$AN$8-SQRT((1-AW540)*($AN$8-$AL$8)*($AN$8-$AM$8))),$AM$8)</f>
        <v>1.14541176509907</v>
      </c>
      <c r="AO540" s="0" t="n">
        <f aca="false">IFERROR(IF(AX540&lt;($AM$9-$AL$9)/($AN$9-$AL$9),$AL$9+SQRT(AX540*($AN$9-$AL$9)*($AM$9-$AL$9)),$AN$9-SQRT((1-AX540)*($AN$9-$AL$9)*($AN$9-$AM$9))),$AM$9)</f>
        <v>0.859954657186288</v>
      </c>
      <c r="AP540" s="0" t="n">
        <f aca="false">IFERROR(IF(AY540&lt;($AM$10-$AL$10)/($AN$10-$AL$10),$AL$10+SQRT(AY540*($AN$10-$AL$10)*($AM$10-$AL$10)),$AN$10-SQRT((1-AY540)*($AN$10-$AL$10)*($AN$10-$AM$10))),$AM$10)</f>
        <v>0.808057503706819</v>
      </c>
      <c r="AQ540" s="0" t="n">
        <f aca="false">IFERROR(IF(AZ540&lt;($AM$11-$AL$11)/($AN$11-$AL$11),$AL$11+SQRT(AZ540*($AN$11-$AL$11)*($AM$11-$AL$11)),$AN$11-SQRT((1-AZ540)*($AN$11-$AL$11)*($AN$11-$AM$11))),$AM$11)</f>
        <v>0.684789052358103</v>
      </c>
      <c r="AR540" s="0" t="n">
        <f aca="false">SUMPRODUCT((B24:B31&lt;=$B$6)*(C24:C31*AM540+D24:D31*AO540*$B$8*AQ540)/(1+AL540/100)^B24:B31)+C32*AM540*AP540/(1+AL540/100)^$B$6</f>
        <v>9708602.37027332</v>
      </c>
      <c r="AS540" s="0" t="n">
        <f aca="false">SUMPRODUCT((K24:K26&lt;=$B$6)*(L24:L26*AN540+M24:M26*AO540*$B$8*AQ540)/(1+AL540/100)^K24:K26)+L27*AN540*AP540/(1+AL540/100)^$B$6</f>
        <v>9401181.91340464</v>
      </c>
      <c r="AT540" s="0" t="n">
        <f aca="false">AS540-AR540</f>
        <v>-307420.45686868</v>
      </c>
      <c r="AU540" s="0" t="n">
        <f aca="true">RAND()</f>
        <v>0.46797511259582</v>
      </c>
      <c r="AV540" s="0" t="n">
        <f aca="true">RAND()</f>
        <v>0.937766623864544</v>
      </c>
      <c r="AW540" s="0" t="n">
        <f aca="true">RAND()</f>
        <v>0.902767121069405</v>
      </c>
      <c r="AX540" s="0" t="n">
        <f aca="true">RAND()</f>
        <v>0.172756473640131</v>
      </c>
      <c r="AY540" s="0" t="n">
        <f aca="true">RAND()</f>
        <v>0.379597702360308</v>
      </c>
      <c r="AZ540" s="0" t="n">
        <f aca="true">RAND()</f>
        <v>0.594457381578356</v>
      </c>
    </row>
    <row r="541" customFormat="false" ht="15" hidden="false" customHeight="false" outlineLevel="0" collapsed="false">
      <c r="AK541" s="0" t="n">
        <v>528</v>
      </c>
      <c r="AL541" s="0" t="n">
        <f aca="false">IFERROR(IF(AU541&lt;($AM$6-$AL$6)/($AN$6-$AL$6),$AL$6+SQRT(AU541*($AN$6-$AL$6)*($AM$6-$AL$6)),$AN$6-SQRT((1-AU541)*($AN$6-$AL$6)*($AN$6-$AM$6))),$AM$6)</f>
        <v>3.31509409354014</v>
      </c>
      <c r="AM541" s="0" t="n">
        <f aca="false">IFERROR(IF(AV541&lt;($AM$7-$AL$7)/($AN$7-$AL$7),$AL$7+SQRT(AV541*($AN$7-$AL$7)*($AM$7-$AL$7)),$AN$7-SQRT((1-AV541)*($AN$7-$AL$7)*($AN$7-$AM$7))),$AM$7)</f>
        <v>1.00225640813479</v>
      </c>
      <c r="AN541" s="0" t="n">
        <f aca="false">IFERROR(IF(AW541&lt;($AM$8-$AL$8)/($AN$8-$AL$8),$AL$8+SQRT(AW541*($AN$8-$AL$8)*($AM$8-$AL$8)),$AN$8-SQRT((1-AW541)*($AN$8-$AL$8)*($AN$8-$AM$8))),$AM$8)</f>
        <v>1.06708865899216</v>
      </c>
      <c r="AO541" s="0" t="n">
        <f aca="false">IFERROR(IF(AX541&lt;($AM$9-$AL$9)/($AN$9-$AL$9),$AL$9+SQRT(AX541*($AN$9-$AL$9)*($AM$9-$AL$9)),$AN$9-SQRT((1-AX541)*($AN$9-$AL$9)*($AN$9-$AM$9))),$AM$9)</f>
        <v>0.670000093480559</v>
      </c>
      <c r="AP541" s="0" t="n">
        <f aca="false">IFERROR(IF(AY541&lt;($AM$10-$AL$10)/($AN$10-$AL$10),$AL$10+SQRT(AY541*($AN$10-$AL$10)*($AM$10-$AL$10)),$AN$10-SQRT((1-AY541)*($AN$10-$AL$10)*($AN$10-$AM$10))),$AM$10)</f>
        <v>0.703987013078692</v>
      </c>
      <c r="AQ541" s="0" t="n">
        <f aca="false">IFERROR(IF(AZ541&lt;($AM$11-$AL$11)/($AN$11-$AL$11),$AL$11+SQRT(AZ541*($AN$11-$AL$11)*($AM$11-$AL$11)),$AN$11-SQRT((1-AZ541)*($AN$11-$AL$11)*($AN$11-$AM$11))),$AM$11)</f>
        <v>0.712625975710878</v>
      </c>
      <c r="AR541" s="0" t="n">
        <f aca="false">SUMPRODUCT((B24:B31&lt;=$B$6)*(C24:C31*AM541+D24:D31*AO541*$B$8*AQ541)/(1+AL541/100)^B24:B31)+C32*AM541*AP541/(1+AL541/100)^$B$6</f>
        <v>8542265.91811988</v>
      </c>
      <c r="AS541" s="0" t="n">
        <f aca="false">SUMPRODUCT((K24:K26&lt;=$B$6)*(L24:L26*AN541+M24:M26*AO541*$B$8*AQ541)/(1+AL541/100)^K24:K26)+L27*AN541*AP541/(1+AL541/100)^$B$6</f>
        <v>8798226.03911415</v>
      </c>
      <c r="AT541" s="0" t="n">
        <f aca="false">AS541-AR541</f>
        <v>255960.120994272</v>
      </c>
      <c r="AU541" s="0" t="n">
        <f aca="true">RAND()</f>
        <v>0.321073423026862</v>
      </c>
      <c r="AV541" s="0" t="n">
        <f aca="true">RAND()</f>
        <v>0.454427668353113</v>
      </c>
      <c r="AW541" s="0" t="n">
        <f aca="true">RAND()</f>
        <v>0.702608367384136</v>
      </c>
      <c r="AX541" s="0" t="n">
        <f aca="true">RAND()</f>
        <v>0.0385333757111982</v>
      </c>
      <c r="AY541" s="0" t="n">
        <f aca="true">RAND()</f>
        <v>0.166442806019066</v>
      </c>
      <c r="AZ541" s="0" t="n">
        <f aca="true">RAND()</f>
        <v>0.66292314352602</v>
      </c>
    </row>
    <row r="542" customFormat="false" ht="15" hidden="false" customHeight="false" outlineLevel="0" collapsed="false">
      <c r="AK542" s="0" t="n">
        <v>529</v>
      </c>
      <c r="AL542" s="0" t="n">
        <f aca="false">IFERROR(IF(AU542&lt;($AM$6-$AL$6)/($AN$6-$AL$6),$AL$6+SQRT(AU542*($AN$6-$AL$6)*($AM$6-$AL$6)),$AN$6-SQRT((1-AU542)*($AN$6-$AL$6)*($AN$6-$AM$6))),$AM$6)</f>
        <v>4.01413478001247</v>
      </c>
      <c r="AM542" s="0" t="n">
        <f aca="false">IFERROR(IF(AV542&lt;($AM$7-$AL$7)/($AN$7-$AL$7),$AL$7+SQRT(AV542*($AN$7-$AL$7)*($AM$7-$AL$7)),$AN$7-SQRT((1-AV542)*($AN$7-$AL$7)*($AN$7-$AM$7))),$AM$7)</f>
        <v>1.03271598574644</v>
      </c>
      <c r="AN542" s="0" t="n">
        <f aca="false">IFERROR(IF(AW542&lt;($AM$8-$AL$8)/($AN$8-$AL$8),$AL$8+SQRT(AW542*($AN$8-$AL$8)*($AM$8-$AL$8)),$AN$8-SQRT((1-AW542)*($AN$8-$AL$8)*($AN$8-$AM$8))),$AM$8)</f>
        <v>1.18971315774711</v>
      </c>
      <c r="AO542" s="0" t="n">
        <f aca="false">IFERROR(IF(AX542&lt;($AM$9-$AL$9)/($AN$9-$AL$9),$AL$9+SQRT(AX542*($AN$9-$AL$9)*($AM$9-$AL$9)),$AN$9-SQRT((1-AX542)*($AN$9-$AL$9)*($AN$9-$AM$9))),$AM$9)</f>
        <v>0.949410491656893</v>
      </c>
      <c r="AP542" s="0" t="n">
        <f aca="false">IFERROR(IF(AY542&lt;($AM$10-$AL$10)/($AN$10-$AL$10),$AL$10+SQRT(AY542*($AN$10-$AL$10)*($AM$10-$AL$10)),$AN$10-SQRT((1-AY542)*($AN$10-$AL$10)*($AN$10-$AM$10))),$AM$10)</f>
        <v>0.977866792608244</v>
      </c>
      <c r="AQ542" s="0" t="n">
        <f aca="false">IFERROR(IF(AZ542&lt;($AM$11-$AL$11)/($AN$11-$AL$11),$AL$11+SQRT(AZ542*($AN$11-$AL$11)*($AM$11-$AL$11)),$AN$11-SQRT((1-AZ542)*($AN$11-$AL$11)*($AN$11-$AM$11))),$AM$11)</f>
        <v>0.557058563318205</v>
      </c>
      <c r="AR542" s="0" t="n">
        <f aca="false">SUMPRODUCT((B24:B31&lt;=$B$6)*(C24:C31*AM542+D24:D31*AO542*$B$8*AQ542)/(1+AL542/100)^B24:B31)+C32*AM542*AP542/(1+AL542/100)^$B$6</f>
        <v>8459024.68362062</v>
      </c>
      <c r="AS542" s="0" t="n">
        <f aca="false">SUMPRODUCT((K24:K26&lt;=$B$6)*(L24:L26*AN542+M24:M26*AO542*$B$8*AQ542)/(1+AL542/100)^K24:K26)+L27*AN542*AP542/(1+AL542/100)^$B$6</f>
        <v>9652467.50278812</v>
      </c>
      <c r="AT542" s="0" t="n">
        <f aca="false">AS542-AR542</f>
        <v>1193442.8191675</v>
      </c>
      <c r="AU542" s="0" t="n">
        <f aca="true">RAND()</f>
        <v>0.554230444403441</v>
      </c>
      <c r="AV542" s="0" t="n">
        <f aca="true">RAND()</f>
        <v>0.580334730220967</v>
      </c>
      <c r="AW542" s="0" t="n">
        <f aca="true">RAND()</f>
        <v>0.967693303566003</v>
      </c>
      <c r="AX542" s="0" t="n">
        <f aca="true">RAND()</f>
        <v>0.269293053348387</v>
      </c>
      <c r="AY542" s="0" t="n">
        <f aca="true">RAND()</f>
        <v>0.913426685910761</v>
      </c>
      <c r="AZ542" s="0" t="n">
        <f aca="true">RAND()</f>
        <v>0.269710632551917</v>
      </c>
    </row>
    <row r="543" customFormat="false" ht="15" hidden="false" customHeight="false" outlineLevel="0" collapsed="false">
      <c r="AK543" s="0" t="n">
        <v>530</v>
      </c>
      <c r="AL543" s="0" t="n">
        <f aca="false">IFERROR(IF(AU543&lt;($AM$6-$AL$6)/($AN$6-$AL$6),$AL$6+SQRT(AU543*($AN$6-$AL$6)*($AM$6-$AL$6)),$AN$6-SQRT((1-AU543)*($AN$6-$AL$6)*($AN$6-$AM$6))),$AM$6)</f>
        <v>4.01527305836799</v>
      </c>
      <c r="AM543" s="0" t="n">
        <f aca="false">IFERROR(IF(AV543&lt;($AM$7-$AL$7)/($AN$7-$AL$7),$AL$7+SQRT(AV543*($AN$7-$AL$7)*($AM$7-$AL$7)),$AN$7-SQRT((1-AV543)*($AN$7-$AL$7)*($AN$7-$AM$7))),$AM$7)</f>
        <v>1.11175845912644</v>
      </c>
      <c r="AN543" s="0" t="n">
        <f aca="false">IFERROR(IF(AW543&lt;($AM$8-$AL$8)/($AN$8-$AL$8),$AL$8+SQRT(AW543*($AN$8-$AL$8)*($AM$8-$AL$8)),$AN$8-SQRT((1-AW543)*($AN$8-$AL$8)*($AN$8-$AM$8))),$AM$8)</f>
        <v>0.992750051696088</v>
      </c>
      <c r="AO543" s="0" t="n">
        <f aca="false">IFERROR(IF(AX543&lt;($AM$9-$AL$9)/($AN$9-$AL$9),$AL$9+SQRT(AX543*($AN$9-$AL$9)*($AM$9-$AL$9)),$AN$9-SQRT((1-AX543)*($AN$9-$AL$9)*($AN$9-$AM$9))),$AM$9)</f>
        <v>0.755509025834194</v>
      </c>
      <c r="AP543" s="0" t="n">
        <f aca="false">IFERROR(IF(AY543&lt;($AM$10-$AL$10)/($AN$10-$AL$10),$AL$10+SQRT(AY543*($AN$10-$AL$10)*($AM$10-$AL$10)),$AN$10-SQRT((1-AY543)*($AN$10-$AL$10)*($AN$10-$AM$10))),$AM$10)</f>
        <v>0.964275767543182</v>
      </c>
      <c r="AQ543" s="0" t="n">
        <f aca="false">IFERROR(IF(AZ543&lt;($AM$11-$AL$11)/($AN$11-$AL$11),$AL$11+SQRT(AZ543*($AN$11-$AL$11)*($AM$11-$AL$11)),$AN$11-SQRT((1-AZ543)*($AN$11-$AL$11)*($AN$11-$AM$11))),$AM$11)</f>
        <v>0.867720686568025</v>
      </c>
      <c r="AR543" s="0" t="n">
        <f aca="false">SUMPRODUCT((B24:B31&lt;=$B$6)*(C24:C31*AM543+D24:D31*AO543*$B$8*AQ543)/(1+AL543/100)^B24:B31)+C32*AM543*AP543/(1+AL543/100)^$B$6</f>
        <v>9130570.85707823</v>
      </c>
      <c r="AS543" s="0" t="n">
        <f aca="false">SUMPRODUCT((K24:K26&lt;=$B$6)*(L24:L26*AN543+M24:M26*AO543*$B$8*AQ543)/(1+AL543/100)^K24:K26)+L27*AN543*AP543/(1+AL543/100)^$B$6</f>
        <v>8083130.0458539</v>
      </c>
      <c r="AT543" s="0" t="n">
        <f aca="false">AS543-AR543</f>
        <v>-1047440.81122433</v>
      </c>
      <c r="AU543" s="0" t="n">
        <f aca="true">RAND()</f>
        <v>0.5545702541948</v>
      </c>
      <c r="AV543" s="0" t="n">
        <f aca="true">RAND()</f>
        <v>0.830126901128035</v>
      </c>
      <c r="AW543" s="0" t="n">
        <f aca="true">RAND()</f>
        <v>0.412806471431606</v>
      </c>
      <c r="AX543" s="0" t="n">
        <f aca="true">RAND()</f>
        <v>0.0870464830436517</v>
      </c>
      <c r="AY543" s="0" t="n">
        <f aca="true">RAND()</f>
        <v>0.862207953311243</v>
      </c>
      <c r="AZ543" s="0" t="n">
        <f aca="true">RAND()</f>
        <v>0.928580339746798</v>
      </c>
    </row>
    <row r="544" customFormat="false" ht="15" hidden="false" customHeight="false" outlineLevel="0" collapsed="false">
      <c r="AK544" s="0" t="n">
        <v>531</v>
      </c>
      <c r="AL544" s="0" t="n">
        <f aca="false">IFERROR(IF(AU544&lt;($AM$6-$AL$6)/($AN$6-$AL$6),$AL$6+SQRT(AU544*($AN$6-$AL$6)*($AM$6-$AL$6)),$AN$6-SQRT((1-AU544)*($AN$6-$AL$6)*($AN$6-$AM$6))),$AM$6)</f>
        <v>3.37128188728494</v>
      </c>
      <c r="AM544" s="0" t="n">
        <f aca="false">IFERROR(IF(AV544&lt;($AM$7-$AL$7)/($AN$7-$AL$7),$AL$7+SQRT(AV544*($AN$7-$AL$7)*($AM$7-$AL$7)),$AN$7-SQRT((1-AV544)*($AN$7-$AL$7)*($AN$7-$AM$7))),$AM$7)</f>
        <v>1.08171431053691</v>
      </c>
      <c r="AN544" s="0" t="n">
        <f aca="false">IFERROR(IF(AW544&lt;($AM$8-$AL$8)/($AN$8-$AL$8),$AL$8+SQRT(AW544*($AN$8-$AL$8)*($AM$8-$AL$8)),$AN$8-SQRT((1-AW544)*($AN$8-$AL$8)*($AN$8-$AM$8))),$AM$8)</f>
        <v>1.04193233165627</v>
      </c>
      <c r="AO544" s="0" t="n">
        <f aca="false">IFERROR(IF(AX544&lt;($AM$9-$AL$9)/($AN$9-$AL$9),$AL$9+SQRT(AX544*($AN$9-$AL$9)*($AM$9-$AL$9)),$AN$9-SQRT((1-AX544)*($AN$9-$AL$9)*($AN$9-$AM$9))),$AM$9)</f>
        <v>1.10181879150444</v>
      </c>
      <c r="AP544" s="0" t="n">
        <f aca="false">IFERROR(IF(AY544&lt;($AM$10-$AL$10)/($AN$10-$AL$10),$AL$10+SQRT(AY544*($AN$10-$AL$10)*($AM$10-$AL$10)),$AN$10-SQRT((1-AY544)*($AN$10-$AL$10)*($AN$10-$AM$10))),$AM$10)</f>
        <v>0.73596463935902</v>
      </c>
      <c r="AQ544" s="0" t="n">
        <f aca="false">IFERROR(IF(AZ544&lt;($AM$11-$AL$11)/($AN$11-$AL$11),$AL$11+SQRT(AZ544*($AN$11-$AL$11)*($AM$11-$AL$11)),$AN$11-SQRT((1-AZ544)*($AN$11-$AL$11)*($AN$11-$AM$11))),$AM$11)</f>
        <v>0.696538715992551</v>
      </c>
      <c r="AR544" s="0" t="n">
        <f aca="false">SUMPRODUCT((B24:B31&lt;=$B$6)*(C24:C31*AM544+D24:D31*AO544*$B$8*AQ544)/(1+AL544/100)^B24:B31)+C32*AM544*AP544/(1+AL544/100)^$B$6</f>
        <v>9261265.39246276</v>
      </c>
      <c r="AS544" s="0" t="n">
        <f aca="false">SUMPRODUCT((K24:K26&lt;=$B$6)*(L24:L26*AN544+M24:M26*AO544*$B$8*AQ544)/(1+AL544/100)^K24:K26)+L27*AN544*AP544/(1+AL544/100)^$B$6</f>
        <v>8601517.78929883</v>
      </c>
      <c r="AT544" s="0" t="n">
        <f aca="false">AS544-AR544</f>
        <v>-659747.60316393</v>
      </c>
      <c r="AU544" s="0" t="n">
        <f aca="true">RAND()</f>
        <v>0.341620242922683</v>
      </c>
      <c r="AV544" s="0" t="n">
        <f aca="true">RAND()</f>
        <v>0.748266015306062</v>
      </c>
      <c r="AW544" s="0" t="n">
        <f aca="true">RAND()</f>
        <v>0.61518084791114</v>
      </c>
      <c r="AX544" s="0" t="n">
        <f aca="true">RAND()</f>
        <v>0.462180344470304</v>
      </c>
      <c r="AY544" s="0" t="n">
        <f aca="true">RAND()</f>
        <v>0.222717244111329</v>
      </c>
      <c r="AZ544" s="0" t="n">
        <f aca="true">RAND()</f>
        <v>0.624127547381837</v>
      </c>
    </row>
    <row r="545" customFormat="false" ht="15" hidden="false" customHeight="false" outlineLevel="0" collapsed="false">
      <c r="AK545" s="0" t="n">
        <v>532</v>
      </c>
      <c r="AL545" s="0" t="n">
        <f aca="false">IFERROR(IF(AU545&lt;($AM$6-$AL$6)/($AN$6-$AL$6),$AL$6+SQRT(AU545*($AN$6-$AL$6)*($AM$6-$AL$6)),$AN$6-SQRT((1-AU545)*($AN$6-$AL$6)*($AN$6-$AM$6))),$AM$6)</f>
        <v>3.06050413101052</v>
      </c>
      <c r="AM545" s="0" t="n">
        <f aca="false">IFERROR(IF(AV545&lt;($AM$7-$AL$7)/($AN$7-$AL$7),$AL$7+SQRT(AV545*($AN$7-$AL$7)*($AM$7-$AL$7)),$AN$7-SQRT((1-AV545)*($AN$7-$AL$7)*($AN$7-$AM$7))),$AM$7)</f>
        <v>1.07834640953894</v>
      </c>
      <c r="AN545" s="0" t="n">
        <f aca="false">IFERROR(IF(AW545&lt;($AM$8-$AL$8)/($AN$8-$AL$8),$AL$8+SQRT(AW545*($AN$8-$AL$8)*($AM$8-$AL$8)),$AN$8-SQRT((1-AW545)*($AN$8-$AL$8)*($AN$8-$AM$8))),$AM$8)</f>
        <v>0.971518426064133</v>
      </c>
      <c r="AO545" s="0" t="n">
        <f aca="false">IFERROR(IF(AX545&lt;($AM$9-$AL$9)/($AN$9-$AL$9),$AL$9+SQRT(AX545*($AN$9-$AL$9)*($AM$9-$AL$9)),$AN$9-SQRT((1-AX545)*($AN$9-$AL$9)*($AN$9-$AM$9))),$AM$9)</f>
        <v>0.825769190335553</v>
      </c>
      <c r="AP545" s="0" t="n">
        <f aca="false">IFERROR(IF(AY545&lt;($AM$10-$AL$10)/($AN$10-$AL$10),$AL$10+SQRT(AY545*($AN$10-$AL$10)*($AM$10-$AL$10)),$AN$10-SQRT((1-AY545)*($AN$10-$AL$10)*($AN$10-$AM$10))),$AM$10)</f>
        <v>0.865033750878823</v>
      </c>
      <c r="AQ545" s="0" t="n">
        <f aca="false">IFERROR(IF(AZ545&lt;($AM$11-$AL$11)/($AN$11-$AL$11),$AL$11+SQRT(AZ545*($AN$11-$AL$11)*($AM$11-$AL$11)),$AN$11-SQRT((1-AZ545)*($AN$11-$AL$11)*($AN$11-$AM$11))),$AM$11)</f>
        <v>0.738160969827008</v>
      </c>
      <c r="AR545" s="0" t="n">
        <f aca="false">SUMPRODUCT((B24:B31&lt;=$B$6)*(C24:C31*AM545+D24:D31*AO545*$B$8*AQ545)/(1+AL545/100)^B24:B31)+C32*AM545*AP545/(1+AL545/100)^$B$6</f>
        <v>9336614.31653514</v>
      </c>
      <c r="AS545" s="0" t="n">
        <f aca="false">SUMPRODUCT((K24:K26&lt;=$B$6)*(L24:L26*AN545+M24:M26*AO545*$B$8*AQ545)/(1+AL545/100)^K24:K26)+L27*AN545*AP545/(1+AL545/100)^$B$6</f>
        <v>7878172.8575366</v>
      </c>
      <c r="AT545" s="0" t="n">
        <f aca="false">AS545-AR545</f>
        <v>-1458441.45899853</v>
      </c>
      <c r="AU545" s="0" t="n">
        <f aca="true">RAND()</f>
        <v>0.224018614910742</v>
      </c>
      <c r="AV545" s="0" t="n">
        <f aca="true">RAND()</f>
        <v>0.738089287838473</v>
      </c>
      <c r="AW545" s="0" t="n">
        <f aca="true">RAND()</f>
        <v>0.32687300532797</v>
      </c>
      <c r="AX545" s="0" t="n">
        <f aca="true">RAND()</f>
        <v>0.141500753829176</v>
      </c>
      <c r="AY545" s="0" t="n">
        <f aca="true">RAND()</f>
        <v>0.532998557122652</v>
      </c>
      <c r="AZ545" s="0" t="n">
        <f aca="true">RAND()</f>
        <v>0.720164580726804</v>
      </c>
    </row>
    <row r="546" customFormat="false" ht="15" hidden="false" customHeight="false" outlineLevel="0" collapsed="false">
      <c r="AK546" s="0" t="n">
        <v>533</v>
      </c>
      <c r="AL546" s="0" t="n">
        <f aca="false">IFERROR(IF(AU546&lt;($AM$6-$AL$6)/($AN$6-$AL$6),$AL$6+SQRT(AU546*($AN$6-$AL$6)*($AM$6-$AL$6)),$AN$6-SQRT((1-AU546)*($AN$6-$AL$6)*($AN$6-$AM$6))),$AM$6)</f>
        <v>5.4893933744264</v>
      </c>
      <c r="AM546" s="0" t="n">
        <f aca="false">IFERROR(IF(AV546&lt;($AM$7-$AL$7)/($AN$7-$AL$7),$AL$7+SQRT(AV546*($AN$7-$AL$7)*($AM$7-$AL$7)),$AN$7-SQRT((1-AV546)*($AN$7-$AL$7)*($AN$7-$AM$7))),$AM$7)</f>
        <v>1.02362331925832</v>
      </c>
      <c r="AN546" s="0" t="n">
        <f aca="false">IFERROR(IF(AW546&lt;($AM$8-$AL$8)/($AN$8-$AL$8),$AL$8+SQRT(AW546*($AN$8-$AL$8)*($AM$8-$AL$8)),$AN$8-SQRT((1-AW546)*($AN$8-$AL$8)*($AN$8-$AM$8))),$AM$8)</f>
        <v>0.984910302190274</v>
      </c>
      <c r="AO546" s="0" t="n">
        <f aca="false">IFERROR(IF(AX546&lt;($AM$9-$AL$9)/($AN$9-$AL$9),$AL$9+SQRT(AX546*($AN$9-$AL$9)*($AM$9-$AL$9)),$AN$9-SQRT((1-AX546)*($AN$9-$AL$9)*($AN$9-$AM$9))),$AM$9)</f>
        <v>1.12082357969338</v>
      </c>
      <c r="AP546" s="0" t="n">
        <f aca="false">IFERROR(IF(AY546&lt;($AM$10-$AL$10)/($AN$10-$AL$10),$AL$10+SQRT(AY546*($AN$10-$AL$10)*($AM$10-$AL$10)),$AN$10-SQRT((1-AY546)*($AN$10-$AL$10)*($AN$10-$AM$10))),$AM$10)</f>
        <v>0.745222766142214</v>
      </c>
      <c r="AQ546" s="0" t="n">
        <f aca="false">IFERROR(IF(AZ546&lt;($AM$11-$AL$11)/($AN$11-$AL$11),$AL$11+SQRT(AZ546*($AN$11-$AL$11)*($AM$11-$AL$11)),$AN$11-SQRT((1-AZ546)*($AN$11-$AL$11)*($AN$11-$AM$11))),$AM$11)</f>
        <v>0.527220171734603</v>
      </c>
      <c r="AR546" s="0" t="n">
        <f aca="false">SUMPRODUCT((B24:B31&lt;=$B$6)*(C24:C31*AM546+D24:D31*AO546*$B$8*AQ546)/(1+AL546/100)^B24:B31)+C32*AM546*AP546/(1+AL546/100)^$B$6</f>
        <v>7857614.16926065</v>
      </c>
      <c r="AS546" s="0" t="n">
        <f aca="false">SUMPRODUCT((K24:K26&lt;=$B$6)*(L24:L26*AN546+M24:M26*AO546*$B$8*AQ546)/(1+AL546/100)^K24:K26)+L27*AN546*AP546/(1+AL546/100)^$B$6</f>
        <v>8221077.01264699</v>
      </c>
      <c r="AT546" s="0" t="n">
        <f aca="false">AS546-AR546</f>
        <v>363462.843386337</v>
      </c>
      <c r="AU546" s="0" t="n">
        <f aca="true">RAND()</f>
        <v>0.885903381138657</v>
      </c>
      <c r="AV546" s="0" t="n">
        <f aca="true">RAND()</f>
        <v>0.544476430367809</v>
      </c>
      <c r="AW546" s="0" t="n">
        <f aca="true">RAND()</f>
        <v>0.379909109512203</v>
      </c>
      <c r="AX546" s="0" t="n">
        <f aca="true">RAND()</f>
        <v>0.48469921465123</v>
      </c>
      <c r="AY546" s="0" t="n">
        <f aca="true">RAND()</f>
        <v>0.240536820137755</v>
      </c>
      <c r="AZ546" s="0" t="n">
        <f aca="true">RAND()</f>
        <v>0.210730638543276</v>
      </c>
    </row>
    <row r="547" customFormat="false" ht="15" hidden="false" customHeight="false" outlineLevel="0" collapsed="false">
      <c r="AK547" s="0" t="n">
        <v>534</v>
      </c>
      <c r="AL547" s="0" t="n">
        <f aca="false">IFERROR(IF(AU547&lt;($AM$6-$AL$6)/($AN$6-$AL$6),$AL$6+SQRT(AU547*($AN$6-$AL$6)*($AM$6-$AL$6)),$AN$6-SQRT((1-AU547)*($AN$6-$AL$6)*($AN$6-$AM$6))),$AM$6)</f>
        <v>3.51180356609755</v>
      </c>
      <c r="AM547" s="0" t="n">
        <f aca="false">IFERROR(IF(AV547&lt;($AM$7-$AL$7)/($AN$7-$AL$7),$AL$7+SQRT(AV547*($AN$7-$AL$7)*($AM$7-$AL$7)),$AN$7-SQRT((1-AV547)*($AN$7-$AL$7)*($AN$7-$AM$7))),$AM$7)</f>
        <v>0.932575065846478</v>
      </c>
      <c r="AN547" s="0" t="n">
        <f aca="false">IFERROR(IF(AW547&lt;($AM$8-$AL$8)/($AN$8-$AL$8),$AL$8+SQRT(AW547*($AN$8-$AL$8)*($AM$8-$AL$8)),$AN$8-SQRT((1-AW547)*($AN$8-$AL$8)*($AN$8-$AM$8))),$AM$8)</f>
        <v>0.95620035015782</v>
      </c>
      <c r="AO547" s="0" t="n">
        <f aca="false">IFERROR(IF(AX547&lt;($AM$9-$AL$9)/($AN$9-$AL$9),$AL$9+SQRT(AX547*($AN$9-$AL$9)*($AM$9-$AL$9)),$AN$9-SQRT((1-AX547)*($AN$9-$AL$9)*($AN$9-$AM$9))),$AM$9)</f>
        <v>0.894770456231168</v>
      </c>
      <c r="AP547" s="0" t="n">
        <f aca="false">IFERROR(IF(AY547&lt;($AM$10-$AL$10)/($AN$10-$AL$10),$AL$10+SQRT(AY547*($AN$10-$AL$10)*($AM$10-$AL$10)),$AN$10-SQRT((1-AY547)*($AN$10-$AL$10)*($AN$10-$AM$10))),$AM$10)</f>
        <v>0.92678071966061</v>
      </c>
      <c r="AQ547" s="0" t="n">
        <f aca="false">IFERROR(IF(AZ547&lt;($AM$11-$AL$11)/($AN$11-$AL$11),$AL$11+SQRT(AZ547*($AN$11-$AL$11)*($AM$11-$AL$11)),$AN$11-SQRT((1-AZ547)*($AN$11-$AL$11)*($AN$11-$AM$11))),$AM$11)</f>
        <v>0.680804431409458</v>
      </c>
      <c r="AR547" s="0" t="n">
        <f aca="false">SUMPRODUCT((B24:B31&lt;=$B$6)*(C24:C31*AM547+D24:D31*AO547*$B$8*AQ547)/(1+AL547/100)^B24:B31)+C32*AM547*AP547/(1+AL547/100)^$B$6</f>
        <v>7887764.20845975</v>
      </c>
      <c r="AS547" s="0" t="n">
        <f aca="false">SUMPRODUCT((K24:K26&lt;=$B$6)*(L24:L26*AN547+M24:M26*AO547*$B$8*AQ547)/(1+AL547/100)^K24:K26)+L27*AN547*AP547/(1+AL547/100)^$B$6</f>
        <v>7757103.57951562</v>
      </c>
      <c r="AT547" s="0" t="n">
        <f aca="false">AS547-AR547</f>
        <v>-130660.628944125</v>
      </c>
      <c r="AU547" s="0" t="n">
        <f aca="true">RAND()</f>
        <v>0.39162428192551</v>
      </c>
      <c r="AV547" s="0" t="n">
        <f aca="true">RAND()</f>
        <v>0.195290534268866</v>
      </c>
      <c r="AW547" s="0" t="n">
        <f aca="true">RAND()</f>
        <v>0.271094993215838</v>
      </c>
      <c r="AX547" s="0" t="n">
        <f aca="true">RAND()</f>
        <v>0.207791617483952</v>
      </c>
      <c r="AY547" s="0" t="n">
        <f aca="true">RAND()</f>
        <v>0.728567130696111</v>
      </c>
      <c r="AZ547" s="0" t="n">
        <f aca="true">RAND()</f>
        <v>0.584139546906777</v>
      </c>
    </row>
    <row r="548" customFormat="false" ht="15" hidden="false" customHeight="false" outlineLevel="0" collapsed="false">
      <c r="AK548" s="0" t="n">
        <v>535</v>
      </c>
      <c r="AL548" s="0" t="n">
        <f aca="false">IFERROR(IF(AU548&lt;($AM$6-$AL$6)/($AN$6-$AL$6),$AL$6+SQRT(AU548*($AN$6-$AL$6)*($AM$6-$AL$6)),$AN$6-SQRT((1-AU548)*($AN$6-$AL$6)*($AN$6-$AM$6))),$AM$6)</f>
        <v>4.73118842100606</v>
      </c>
      <c r="AM548" s="0" t="n">
        <f aca="false">IFERROR(IF(AV548&lt;($AM$7-$AL$7)/($AN$7-$AL$7),$AL$7+SQRT(AV548*($AN$7-$AL$7)*($AM$7-$AL$7)),$AN$7-SQRT((1-AV548)*($AN$7-$AL$7)*($AN$7-$AM$7))),$AM$7)</f>
        <v>1.11621360551562</v>
      </c>
      <c r="AN548" s="0" t="n">
        <f aca="false">IFERROR(IF(AW548&lt;($AM$8-$AL$8)/($AN$8-$AL$8),$AL$8+SQRT(AW548*($AN$8-$AL$8)*($AM$8-$AL$8)),$AN$8-SQRT((1-AW548)*($AN$8-$AL$8)*($AN$8-$AM$8))),$AM$8)</f>
        <v>0.952202339287633</v>
      </c>
      <c r="AO548" s="0" t="n">
        <f aca="false">IFERROR(IF(AX548&lt;($AM$9-$AL$9)/($AN$9-$AL$9),$AL$9+SQRT(AX548*($AN$9-$AL$9)*($AM$9-$AL$9)),$AN$9-SQRT((1-AX548)*($AN$9-$AL$9)*($AN$9-$AM$9))),$AM$9)</f>
        <v>1.04287033372367</v>
      </c>
      <c r="AP548" s="0" t="n">
        <f aca="false">IFERROR(IF(AY548&lt;($AM$10-$AL$10)/($AN$10-$AL$10),$AL$10+SQRT(AY548*($AN$10-$AL$10)*($AM$10-$AL$10)),$AN$10-SQRT((1-AY548)*($AN$10-$AL$10)*($AN$10-$AM$10))),$AM$10)</f>
        <v>0.945274991468303</v>
      </c>
      <c r="AQ548" s="0" t="n">
        <f aca="false">IFERROR(IF(AZ548&lt;($AM$11-$AL$11)/($AN$11-$AL$11),$AL$11+SQRT(AZ548*($AN$11-$AL$11)*($AM$11-$AL$11)),$AN$11-SQRT((1-AZ548)*($AN$11-$AL$11)*($AN$11-$AM$11))),$AM$11)</f>
        <v>0.739786912509174</v>
      </c>
      <c r="AR548" s="0" t="n">
        <f aca="false">SUMPRODUCT((B24:B31&lt;=$B$6)*(C24:C31*AM548+D24:D31*AO548*$B$8*AQ548)/(1+AL548/100)^B24:B31)+C32*AM548*AP548/(1+AL548/100)^$B$6</f>
        <v>8879863.60939964</v>
      </c>
      <c r="AS548" s="0" t="n">
        <f aca="false">SUMPRODUCT((K24:K26&lt;=$B$6)*(L24:L26*AN548+M24:M26*AO548*$B$8*AQ548)/(1+AL548/100)^K24:K26)+L27*AN548*AP548/(1+AL548/100)^$B$6</f>
        <v>7834498.18201594</v>
      </c>
      <c r="AT548" s="0" t="n">
        <f aca="false">AS548-AR548</f>
        <v>-1045365.42738369</v>
      </c>
      <c r="AU548" s="0" t="n">
        <f aca="true">RAND()</f>
        <v>0.742624700951151</v>
      </c>
      <c r="AV548" s="0" t="n">
        <f aca="true">RAND()</f>
        <v>0.840899561341057</v>
      </c>
      <c r="AW548" s="0" t="n">
        <f aca="true">RAND()</f>
        <v>0.257395023162531</v>
      </c>
      <c r="AX548" s="0" t="n">
        <f aca="true">RAND()</f>
        <v>0.389268534622511</v>
      </c>
      <c r="AY548" s="0" t="n">
        <f aca="true">RAND()</f>
        <v>0.79307927210839</v>
      </c>
      <c r="AZ548" s="0" t="n">
        <f aca="true">RAND()</f>
        <v>0.723629179993844</v>
      </c>
    </row>
    <row r="549" customFormat="false" ht="15" hidden="false" customHeight="false" outlineLevel="0" collapsed="false">
      <c r="AK549" s="0" t="n">
        <v>536</v>
      </c>
      <c r="AL549" s="0" t="n">
        <f aca="false">IFERROR(IF(AU549&lt;($AM$6-$AL$6)/($AN$6-$AL$6),$AL$6+SQRT(AU549*($AN$6-$AL$6)*($AM$6-$AL$6)),$AN$6-SQRT((1-AU549)*($AN$6-$AL$6)*($AN$6-$AM$6))),$AM$6)</f>
        <v>3.95647039058804</v>
      </c>
      <c r="AM549" s="0" t="n">
        <f aca="false">IFERROR(IF(AV549&lt;($AM$7-$AL$7)/($AN$7-$AL$7),$AL$7+SQRT(AV549*($AN$7-$AL$7)*($AM$7-$AL$7)),$AN$7-SQRT((1-AV549)*($AN$7-$AL$7)*($AN$7-$AM$7))),$AM$7)</f>
        <v>1.04010995280251</v>
      </c>
      <c r="AN549" s="0" t="n">
        <f aca="false">IFERROR(IF(AW549&lt;($AM$8-$AL$8)/($AN$8-$AL$8),$AL$8+SQRT(AW549*($AN$8-$AL$8)*($AM$8-$AL$8)),$AN$8-SQRT((1-AW549)*($AN$8-$AL$8)*($AN$8-$AM$8))),$AM$8)</f>
        <v>0.816219839937564</v>
      </c>
      <c r="AO549" s="0" t="n">
        <f aca="false">IFERROR(IF(AX549&lt;($AM$9-$AL$9)/($AN$9-$AL$9),$AL$9+SQRT(AX549*($AN$9-$AL$9)*($AM$9-$AL$9)),$AN$9-SQRT((1-AX549)*($AN$9-$AL$9)*($AN$9-$AM$9))),$AM$9)</f>
        <v>1.61297703862805</v>
      </c>
      <c r="AP549" s="0" t="n">
        <f aca="false">IFERROR(IF(AY549&lt;($AM$10-$AL$10)/($AN$10-$AL$10),$AL$10+SQRT(AY549*($AN$10-$AL$10)*($AM$10-$AL$10)),$AN$10-SQRT((1-AY549)*($AN$10-$AL$10)*($AN$10-$AM$10))),$AM$10)</f>
        <v>0.908979705218911</v>
      </c>
      <c r="AQ549" s="0" t="n">
        <f aca="false">IFERROR(IF(AZ549&lt;($AM$11-$AL$11)/($AN$11-$AL$11),$AL$11+SQRT(AZ549*($AN$11-$AL$11)*($AM$11-$AL$11)),$AN$11-SQRT((1-AZ549)*($AN$11-$AL$11)*($AN$11-$AM$11))),$AM$11)</f>
        <v>0.684821838607679</v>
      </c>
      <c r="AR549" s="0" t="n">
        <f aca="false">SUMPRODUCT((B24:B31&lt;=$B$6)*(C24:C31*AM549+D24:D31*AO549*$B$8*AQ549)/(1+AL549/100)^B24:B31)+C32*AM549*AP549/(1+AL549/100)^$B$6</f>
        <v>8707192.91197314</v>
      </c>
      <c r="AS549" s="0" t="n">
        <f aca="false">SUMPRODUCT((K24:K26&lt;=$B$6)*(L24:L26*AN549+M24:M26*AO549*$B$8*AQ549)/(1+AL549/100)^K24:K26)+L27*AN549*AP549/(1+AL549/100)^$B$6</f>
        <v>6723648.19711405</v>
      </c>
      <c r="AT549" s="0" t="n">
        <f aca="false">AS549-AR549</f>
        <v>-1983544.71485909</v>
      </c>
      <c r="AU549" s="0" t="n">
        <f aca="true">RAND()</f>
        <v>0.536846375831633</v>
      </c>
      <c r="AV549" s="0" t="n">
        <f aca="true">RAND()</f>
        <v>0.608410382999415</v>
      </c>
      <c r="AW549" s="0" t="n">
        <f aca="true">RAND()</f>
        <v>0.00292314675111316</v>
      </c>
      <c r="AX549" s="0" t="n">
        <f aca="true">RAND()</f>
        <v>0.900142151580588</v>
      </c>
      <c r="AY549" s="0" t="n">
        <f aca="true">RAND()</f>
        <v>0.66905759712379</v>
      </c>
      <c r="AZ549" s="0" t="n">
        <f aca="true">RAND()</f>
        <v>0.594541741148392</v>
      </c>
    </row>
    <row r="550" customFormat="false" ht="15" hidden="false" customHeight="false" outlineLevel="0" collapsed="false">
      <c r="AK550" s="0" t="n">
        <v>537</v>
      </c>
      <c r="AL550" s="0" t="n">
        <f aca="false">IFERROR(IF(AU550&lt;($AM$6-$AL$6)/($AN$6-$AL$6),$AL$6+SQRT(AU550*($AN$6-$AL$6)*($AM$6-$AL$6)),$AN$6-SQRT((1-AU550)*($AN$6-$AL$6)*($AN$6-$AM$6))),$AM$6)</f>
        <v>2.9716884234586</v>
      </c>
      <c r="AM550" s="0" t="n">
        <f aca="false">IFERROR(IF(AV550&lt;($AM$7-$AL$7)/($AN$7-$AL$7),$AL$7+SQRT(AV550*($AN$7-$AL$7)*($AM$7-$AL$7)),$AN$7-SQRT((1-AV550)*($AN$7-$AL$7)*($AN$7-$AM$7))),$AM$7)</f>
        <v>0.940583240746745</v>
      </c>
      <c r="AN550" s="0" t="n">
        <f aca="false">IFERROR(IF(AW550&lt;($AM$8-$AL$8)/($AN$8-$AL$8),$AL$8+SQRT(AW550*($AN$8-$AL$8)*($AM$8-$AL$8)),$AN$8-SQRT((1-AW550)*($AN$8-$AL$8)*($AN$8-$AM$8))),$AM$8)</f>
        <v>1.11488182357856</v>
      </c>
      <c r="AO550" s="0" t="n">
        <f aca="false">IFERROR(IF(AX550&lt;($AM$9-$AL$9)/($AN$9-$AL$9),$AL$9+SQRT(AX550*($AN$9-$AL$9)*($AM$9-$AL$9)),$AN$9-SQRT((1-AX550)*($AN$9-$AL$9)*($AN$9-$AM$9))),$AM$9)</f>
        <v>1.40743940505369</v>
      </c>
      <c r="AP550" s="0" t="n">
        <f aca="false">IFERROR(IF(AY550&lt;($AM$10-$AL$10)/($AN$10-$AL$10),$AL$10+SQRT(AY550*($AN$10-$AL$10)*($AM$10-$AL$10)),$AN$10-SQRT((1-AY550)*($AN$10-$AL$10)*($AN$10-$AM$10))),$AM$10)</f>
        <v>0.92501993263551</v>
      </c>
      <c r="AQ550" s="0" t="n">
        <f aca="false">IFERROR(IF(AZ550&lt;($AM$11-$AL$11)/($AN$11-$AL$11),$AL$11+SQRT(AZ550*($AN$11-$AL$11)*($AM$11-$AL$11)),$AN$11-SQRT((1-AZ550)*($AN$11-$AL$11)*($AN$11-$AM$11))),$AM$11)</f>
        <v>0.701292202724407</v>
      </c>
      <c r="AR550" s="0" t="n">
        <f aca="false">SUMPRODUCT((B24:B31&lt;=$B$6)*(C24:C31*AM550+D24:D31*AO550*$B$8*AQ550)/(1+AL550/100)^B24:B31)+C32*AM550*AP550/(1+AL550/100)^$B$6</f>
        <v>8323000.17409934</v>
      </c>
      <c r="AS550" s="0" t="n">
        <f aca="false">SUMPRODUCT((K24:K26&lt;=$B$6)*(L24:L26*AN550+M24:M26*AO550*$B$8*AQ550)/(1+AL550/100)^K24:K26)+L27*AN550*AP550/(1+AL550/100)^$B$6</f>
        <v>9004525.40392285</v>
      </c>
      <c r="AT550" s="0" t="n">
        <f aca="false">AS550-AR550</f>
        <v>681525.229823508</v>
      </c>
      <c r="AU550" s="0" t="n">
        <f aca="true">RAND()</f>
        <v>0.188835678456693</v>
      </c>
      <c r="AV550" s="0" t="n">
        <f aca="true">RAND()</f>
        <v>0.219596084209524</v>
      </c>
      <c r="AW550" s="0" t="n">
        <f aca="true">RAND()</f>
        <v>0.837716252449291</v>
      </c>
      <c r="AX550" s="0" t="n">
        <f aca="true">RAND()</f>
        <v>0.765914627544582</v>
      </c>
      <c r="AY550" s="0" t="n">
        <f aca="true">RAND()</f>
        <v>0.722567772549973</v>
      </c>
      <c r="AZ550" s="0" t="n">
        <f aca="true">RAND()</f>
        <v>0.63581082386434</v>
      </c>
    </row>
    <row r="551" customFormat="false" ht="15" hidden="false" customHeight="false" outlineLevel="0" collapsed="false">
      <c r="AK551" s="0" t="n">
        <v>538</v>
      </c>
      <c r="AL551" s="0" t="n">
        <f aca="false">IFERROR(IF(AU551&lt;($AM$6-$AL$6)/($AN$6-$AL$6),$AL$6+SQRT(AU551*($AN$6-$AL$6)*($AM$6-$AL$6)),$AN$6-SQRT((1-AU551)*($AN$6-$AL$6)*($AN$6-$AM$6))),$AM$6)</f>
        <v>5.22222107293341</v>
      </c>
      <c r="AM551" s="0" t="n">
        <f aca="false">IFERROR(IF(AV551&lt;($AM$7-$AL$7)/($AN$7-$AL$7),$AL$7+SQRT(AV551*($AN$7-$AL$7)*($AM$7-$AL$7)),$AN$7-SQRT((1-AV551)*($AN$7-$AL$7)*($AN$7-$AM$7))),$AM$7)</f>
        <v>1.0384094253805</v>
      </c>
      <c r="AN551" s="0" t="n">
        <f aca="false">IFERROR(IF(AW551&lt;($AM$8-$AL$8)/($AN$8-$AL$8),$AL$8+SQRT(AW551*($AN$8-$AL$8)*($AM$8-$AL$8)),$AN$8-SQRT((1-AW551)*($AN$8-$AL$8)*($AN$8-$AM$8))),$AM$8)</f>
        <v>0.955496841190271</v>
      </c>
      <c r="AO551" s="0" t="n">
        <f aca="false">IFERROR(IF(AX551&lt;($AM$9-$AL$9)/($AN$9-$AL$9),$AL$9+SQRT(AX551*($AN$9-$AL$9)*($AM$9-$AL$9)),$AN$9-SQRT((1-AX551)*($AN$9-$AL$9)*($AN$9-$AM$9))),$AM$9)</f>
        <v>0.699741074155819</v>
      </c>
      <c r="AP551" s="0" t="n">
        <f aca="false">IFERROR(IF(AY551&lt;($AM$10-$AL$10)/($AN$10-$AL$10),$AL$10+SQRT(AY551*($AN$10-$AL$10)*($AM$10-$AL$10)),$AN$10-SQRT((1-AY551)*($AN$10-$AL$10)*($AN$10-$AM$10))),$AM$10)</f>
        <v>0.923002037775848</v>
      </c>
      <c r="AQ551" s="0" t="n">
        <f aca="false">IFERROR(IF(AZ551&lt;($AM$11-$AL$11)/($AN$11-$AL$11),$AL$11+SQRT(AZ551*($AN$11-$AL$11)*($AM$11-$AL$11)),$AN$11-SQRT((1-AZ551)*($AN$11-$AL$11)*($AN$11-$AM$11))),$AM$11)</f>
        <v>0.415223777817483</v>
      </c>
      <c r="AR551" s="0" t="n">
        <f aca="false">SUMPRODUCT((B24:B31&lt;=$B$6)*(C24:C31*AM551+D24:D31*AO551*$B$8*AQ551)/(1+AL551/100)^B24:B31)+C32*AM551*AP551/(1+AL551/100)^$B$6</f>
        <v>7981788.52127676</v>
      </c>
      <c r="AS551" s="0" t="n">
        <f aca="false">SUMPRODUCT((K24:K26&lt;=$B$6)*(L24:L26*AN551+M24:M26*AO551*$B$8*AQ551)/(1+AL551/100)^K24:K26)+L27*AN551*AP551/(1+AL551/100)^$B$6</f>
        <v>7868685.13680117</v>
      </c>
      <c r="AT551" s="0" t="n">
        <f aca="false">AS551-AR551</f>
        <v>-113103.384475597</v>
      </c>
      <c r="AU551" s="0" t="n">
        <f aca="true">RAND()</f>
        <v>0.841975104323898</v>
      </c>
      <c r="AV551" s="0" t="n">
        <f aca="true">RAND()</f>
        <v>0.602039366508342</v>
      </c>
      <c r="AW551" s="0" t="n">
        <f aca="true">RAND()</f>
        <v>0.268658529112802</v>
      </c>
      <c r="AX551" s="0" t="n">
        <f aca="true">RAND()</f>
        <v>0.0531953289398939</v>
      </c>
      <c r="AY551" s="0" t="n">
        <f aca="true">RAND()</f>
        <v>0.715722895850079</v>
      </c>
      <c r="AZ551" s="0" t="n">
        <f aca="true">RAND()</f>
        <v>0.0541898733654398</v>
      </c>
    </row>
    <row r="552" customFormat="false" ht="15" hidden="false" customHeight="false" outlineLevel="0" collapsed="false">
      <c r="AK552" s="0" t="n">
        <v>539</v>
      </c>
      <c r="AL552" s="0" t="n">
        <f aca="false">IFERROR(IF(AU552&lt;($AM$6-$AL$6)/($AN$6-$AL$6),$AL$6+SQRT(AU552*($AN$6-$AL$6)*($AM$6-$AL$6)),$AN$6-SQRT((1-AU552)*($AN$6-$AL$6)*($AN$6-$AM$6))),$AM$6)</f>
        <v>3.18945485886672</v>
      </c>
      <c r="AM552" s="0" t="n">
        <f aca="false">IFERROR(IF(AV552&lt;($AM$7-$AL$7)/($AN$7-$AL$7),$AL$7+SQRT(AV552*($AN$7-$AL$7)*($AM$7-$AL$7)),$AN$7-SQRT((1-AV552)*($AN$7-$AL$7)*($AN$7-$AM$7))),$AM$7)</f>
        <v>0.891922612262267</v>
      </c>
      <c r="AN552" s="0" t="n">
        <f aca="false">IFERROR(IF(AW552&lt;($AM$8-$AL$8)/($AN$8-$AL$8),$AL$8+SQRT(AW552*($AN$8-$AL$8)*($AM$8-$AL$8)),$AN$8-SQRT((1-AW552)*($AN$8-$AL$8)*($AN$8-$AM$8))),$AM$8)</f>
        <v>0.945990348000394</v>
      </c>
      <c r="AO552" s="0" t="n">
        <f aca="false">IFERROR(IF(AX552&lt;($AM$9-$AL$9)/($AN$9-$AL$9),$AL$9+SQRT(AX552*($AN$9-$AL$9)*($AM$9-$AL$9)),$AN$9-SQRT((1-AX552)*($AN$9-$AL$9)*($AN$9-$AM$9))),$AM$9)</f>
        <v>1.32563277197232</v>
      </c>
      <c r="AP552" s="0" t="n">
        <f aca="false">IFERROR(IF(AY552&lt;($AM$10-$AL$10)/($AN$10-$AL$10),$AL$10+SQRT(AY552*($AN$10-$AL$10)*($AM$10-$AL$10)),$AN$10-SQRT((1-AY552)*($AN$10-$AL$10)*($AN$10-$AM$10))),$AM$10)</f>
        <v>0.855676967410586</v>
      </c>
      <c r="AQ552" s="0" t="n">
        <f aca="false">IFERROR(IF(AZ552&lt;($AM$11-$AL$11)/($AN$11-$AL$11),$AL$11+SQRT(AZ552*($AN$11-$AL$11)*($AM$11-$AL$11)),$AN$11-SQRT((1-AZ552)*($AN$11-$AL$11)*($AN$11-$AM$11))),$AM$11)</f>
        <v>0.675757779443942</v>
      </c>
      <c r="AR552" s="0" t="n">
        <f aca="false">SUMPRODUCT((B24:B31&lt;=$B$6)*(C24:C31*AM552+D24:D31*AO552*$B$8*AQ552)/(1+AL552/100)^B24:B31)+C32*AM552*AP552/(1+AL552/100)^$B$6</f>
        <v>7785055.47938661</v>
      </c>
      <c r="AS552" s="0" t="n">
        <f aca="false">SUMPRODUCT((K24:K26&lt;=$B$6)*(L24:L26*AN552+M24:M26*AO552*$B$8*AQ552)/(1+AL552/100)^K24:K26)+L27*AN552*AP552/(1+AL552/100)^$B$6</f>
        <v>7726098.83852498</v>
      </c>
      <c r="AT552" s="0" t="n">
        <f aca="false">AS552-AR552</f>
        <v>-58956.6408616379</v>
      </c>
      <c r="AU552" s="0" t="n">
        <f aca="true">RAND()</f>
        <v>0.273987286369278</v>
      </c>
      <c r="AV552" s="0" t="n">
        <f aca="true">RAND()</f>
        <v>0.0938862960568789</v>
      </c>
      <c r="AW552" s="0" t="n">
        <f aca="true">RAND()</f>
        <v>0.236813130103067</v>
      </c>
      <c r="AX552" s="0" t="n">
        <f aca="true">RAND()</f>
        <v>0.696819227841513</v>
      </c>
      <c r="AY552" s="0" t="n">
        <f aca="true">RAND()</f>
        <v>0.506024420585565</v>
      </c>
      <c r="AZ552" s="0" t="n">
        <f aca="true">RAND()</f>
        <v>0.570885642485211</v>
      </c>
    </row>
    <row r="553" customFormat="false" ht="15" hidden="false" customHeight="false" outlineLevel="0" collapsed="false">
      <c r="AK553" s="0" t="n">
        <v>540</v>
      </c>
      <c r="AL553" s="0" t="n">
        <f aca="false">IFERROR(IF(AU553&lt;($AM$6-$AL$6)/($AN$6-$AL$6),$AL$6+SQRT(AU553*($AN$6-$AL$6)*($AM$6-$AL$6)),$AN$6-SQRT((1-AU553)*($AN$6-$AL$6)*($AN$6-$AM$6))),$AM$6)</f>
        <v>4.61021195043006</v>
      </c>
      <c r="AM553" s="0" t="n">
        <f aca="false">IFERROR(IF(AV553&lt;($AM$7-$AL$7)/($AN$7-$AL$7),$AL$7+SQRT(AV553*($AN$7-$AL$7)*($AM$7-$AL$7)),$AN$7-SQRT((1-AV553)*($AN$7-$AL$7)*($AN$7-$AM$7))),$AM$7)</f>
        <v>0.932810585278174</v>
      </c>
      <c r="AN553" s="0" t="n">
        <f aca="false">IFERROR(IF(AW553&lt;($AM$8-$AL$8)/($AN$8-$AL$8),$AL$8+SQRT(AW553*($AN$8-$AL$8)*($AM$8-$AL$8)),$AN$8-SQRT((1-AW553)*($AN$8-$AL$8)*($AN$8-$AM$8))),$AM$8)</f>
        <v>1.19376864331473</v>
      </c>
      <c r="AO553" s="0" t="n">
        <f aca="false">IFERROR(IF(AX553&lt;($AM$9-$AL$9)/($AN$9-$AL$9),$AL$9+SQRT(AX553*($AN$9-$AL$9)*($AM$9-$AL$9)),$AN$9-SQRT((1-AX553)*($AN$9-$AL$9)*($AN$9-$AM$9))),$AM$9)</f>
        <v>1.45028734437208</v>
      </c>
      <c r="AP553" s="0" t="n">
        <f aca="false">IFERROR(IF(AY553&lt;($AM$10-$AL$10)/($AN$10-$AL$10),$AL$10+SQRT(AY553*($AN$10-$AL$10)*($AM$10-$AL$10)),$AN$10-SQRT((1-AY553)*($AN$10-$AL$10)*($AN$10-$AM$10))),$AM$10)</f>
        <v>0.995907242907027</v>
      </c>
      <c r="AQ553" s="0" t="n">
        <f aca="false">IFERROR(IF(AZ553&lt;($AM$11-$AL$11)/($AN$11-$AL$11),$AL$11+SQRT(AZ553*($AN$11-$AL$11)*($AM$11-$AL$11)),$AN$11-SQRT((1-AZ553)*($AN$11-$AL$11)*($AN$11-$AM$11))),$AM$11)</f>
        <v>0.623757112013514</v>
      </c>
      <c r="AR553" s="0" t="n">
        <f aca="false">SUMPRODUCT((B24:B31&lt;=$B$6)*(C24:C31*AM553+D24:D31*AO553*$B$8*AQ553)/(1+AL553/100)^B24:B31)+C32*AM553*AP553/(1+AL553/100)^$B$6</f>
        <v>7524693.62606488</v>
      </c>
      <c r="AS553" s="0" t="n">
        <f aca="false">SUMPRODUCT((K24:K26&lt;=$B$6)*(L24:L26*AN553+M24:M26*AO553*$B$8*AQ553)/(1+AL553/100)^K24:K26)+L27*AN553*AP553/(1+AL553/100)^$B$6</f>
        <v>9773330.92110168</v>
      </c>
      <c r="AT553" s="0" t="n">
        <f aca="false">AS553-AR553</f>
        <v>2248637.2950368</v>
      </c>
      <c r="AU553" s="0" t="n">
        <f aca="true">RAND()</f>
        <v>0.714445653906636</v>
      </c>
      <c r="AV553" s="0" t="n">
        <f aca="true">RAND()</f>
        <v>0.195985017354789</v>
      </c>
      <c r="AW553" s="0" t="n">
        <f aca="true">RAND()</f>
        <v>0.971893640225192</v>
      </c>
      <c r="AX553" s="0" t="n">
        <f aca="true">RAND()</f>
        <v>0.798543997495001</v>
      </c>
      <c r="AY553" s="0" t="n">
        <f aca="true">RAND()</f>
        <v>0.983695974270597</v>
      </c>
      <c r="AZ553" s="0" t="n">
        <f aca="true">RAND()</f>
        <v>0.427831296242168</v>
      </c>
    </row>
    <row r="554" customFormat="false" ht="15" hidden="false" customHeight="false" outlineLevel="0" collapsed="false">
      <c r="AK554" s="0" t="n">
        <v>541</v>
      </c>
      <c r="AL554" s="0" t="n">
        <f aca="false">IFERROR(IF(AU554&lt;($AM$6-$AL$6)/($AN$6-$AL$6),$AL$6+SQRT(AU554*($AN$6-$AL$6)*($AM$6-$AL$6)),$AN$6-SQRT((1-AU554)*($AN$6-$AL$6)*($AN$6-$AM$6))),$AM$6)</f>
        <v>3.89823017129672</v>
      </c>
      <c r="AM554" s="0" t="n">
        <f aca="false">IFERROR(IF(AV554&lt;($AM$7-$AL$7)/($AN$7-$AL$7),$AL$7+SQRT(AV554*($AN$7-$AL$7)*($AM$7-$AL$7)),$AN$7-SQRT((1-AV554)*($AN$7-$AL$7)*($AN$7-$AM$7))),$AM$7)</f>
        <v>1.02375090797768</v>
      </c>
      <c r="AN554" s="0" t="n">
        <f aca="false">IFERROR(IF(AW554&lt;($AM$8-$AL$8)/($AN$8-$AL$8),$AL$8+SQRT(AW554*($AN$8-$AL$8)*($AM$8-$AL$8)),$AN$8-SQRT((1-AW554)*($AN$8-$AL$8)*($AN$8-$AM$8))),$AM$8)</f>
        <v>1.12989597388716</v>
      </c>
      <c r="AO554" s="0" t="n">
        <f aca="false">IFERROR(IF(AX554&lt;($AM$9-$AL$9)/($AN$9-$AL$9),$AL$9+SQRT(AX554*($AN$9-$AL$9)*($AM$9-$AL$9)),$AN$9-SQRT((1-AX554)*($AN$9-$AL$9)*($AN$9-$AM$9))),$AM$9)</f>
        <v>1.38193035498872</v>
      </c>
      <c r="AP554" s="0" t="n">
        <f aca="false">IFERROR(IF(AY554&lt;($AM$10-$AL$10)/($AN$10-$AL$10),$AL$10+SQRT(AY554*($AN$10-$AL$10)*($AM$10-$AL$10)),$AN$10-SQRT((1-AY554)*($AN$10-$AL$10)*($AN$10-$AM$10))),$AM$10)</f>
        <v>0.956735425989724</v>
      </c>
      <c r="AQ554" s="0" t="n">
        <f aca="false">IFERROR(IF(AZ554&lt;($AM$11-$AL$11)/($AN$11-$AL$11),$AL$11+SQRT(AZ554*($AN$11-$AL$11)*($AM$11-$AL$11)),$AN$11-SQRT((1-AZ554)*($AN$11-$AL$11)*($AN$11-$AM$11))),$AM$11)</f>
        <v>0.517986873970433</v>
      </c>
      <c r="AR554" s="0" t="n">
        <f aca="false">SUMPRODUCT((B24:B31&lt;=$B$6)*(C24:C31*AM554+D24:D31*AO554*$B$8*AQ554)/(1+AL554/100)^B24:B31)+C32*AM554*AP554/(1+AL554/100)^$B$6</f>
        <v>8490508.19543458</v>
      </c>
      <c r="AS554" s="0" t="n">
        <f aca="false">SUMPRODUCT((K24:K26&lt;=$B$6)*(L24:L26*AN554+M24:M26*AO554*$B$8*AQ554)/(1+AL554/100)^K24:K26)+L27*AN554*AP554/(1+AL554/100)^$B$6</f>
        <v>9189020.148024</v>
      </c>
      <c r="AT554" s="0" t="n">
        <f aca="false">AS554-AR554</f>
        <v>698511.952589417</v>
      </c>
      <c r="AU554" s="0" t="n">
        <f aca="true">RAND()</f>
        <v>0.518951196487301</v>
      </c>
      <c r="AV554" s="0" t="n">
        <f aca="true">RAND()</f>
        <v>0.544989763191775</v>
      </c>
      <c r="AW554" s="0" t="n">
        <f aca="true">RAND()</f>
        <v>0.871777981435437</v>
      </c>
      <c r="AX554" s="0" t="n">
        <f aca="true">RAND()</f>
        <v>0.745326609277087</v>
      </c>
      <c r="AY554" s="0" t="n">
        <f aca="true">RAND()</f>
        <v>0.834428997416057</v>
      </c>
      <c r="AZ554" s="0" t="n">
        <f aca="true">RAND()</f>
        <v>0.193952151932251</v>
      </c>
    </row>
    <row r="555" customFormat="false" ht="15" hidden="false" customHeight="false" outlineLevel="0" collapsed="false">
      <c r="AK555" s="0" t="n">
        <v>542</v>
      </c>
      <c r="AL555" s="0" t="n">
        <f aca="false">IFERROR(IF(AU555&lt;($AM$6-$AL$6)/($AN$6-$AL$6),$AL$6+SQRT(AU555*($AN$6-$AL$6)*($AM$6-$AL$6)),$AN$6-SQRT((1-AU555)*($AN$6-$AL$6)*($AN$6-$AM$6))),$AM$6)</f>
        <v>3.69016280636096</v>
      </c>
      <c r="AM555" s="0" t="n">
        <f aca="false">IFERROR(IF(AV555&lt;($AM$7-$AL$7)/($AN$7-$AL$7),$AL$7+SQRT(AV555*($AN$7-$AL$7)*($AM$7-$AL$7)),$AN$7-SQRT((1-AV555)*($AN$7-$AL$7)*($AN$7-$AM$7))),$AM$7)</f>
        <v>1.15573677701402</v>
      </c>
      <c r="AN555" s="0" t="n">
        <f aca="false">IFERROR(IF(AW555&lt;($AM$8-$AL$8)/($AN$8-$AL$8),$AL$8+SQRT(AW555*($AN$8-$AL$8)*($AM$8-$AL$8)),$AN$8-SQRT((1-AW555)*($AN$8-$AL$8)*($AN$8-$AM$8))),$AM$8)</f>
        <v>0.874695904339514</v>
      </c>
      <c r="AO555" s="0" t="n">
        <f aca="false">IFERROR(IF(AX555&lt;($AM$9-$AL$9)/($AN$9-$AL$9),$AL$9+SQRT(AX555*($AN$9-$AL$9)*($AM$9-$AL$9)),$AN$9-SQRT((1-AX555)*($AN$9-$AL$9)*($AN$9-$AM$9))),$AM$9)</f>
        <v>1.08705802080511</v>
      </c>
      <c r="AP555" s="0" t="n">
        <f aca="false">IFERROR(IF(AY555&lt;($AM$10-$AL$10)/($AN$10-$AL$10),$AL$10+SQRT(AY555*($AN$10-$AL$10)*($AM$10-$AL$10)),$AN$10-SQRT((1-AY555)*($AN$10-$AL$10)*($AN$10-$AM$10))),$AM$10)</f>
        <v>0.993847585450593</v>
      </c>
      <c r="AQ555" s="0" t="n">
        <f aca="false">IFERROR(IF(AZ555&lt;($AM$11-$AL$11)/($AN$11-$AL$11),$AL$11+SQRT(AZ555*($AN$11-$AL$11)*($AM$11-$AL$11)),$AN$11-SQRT((1-AZ555)*($AN$11-$AL$11)*($AN$11-$AM$11))),$AM$11)</f>
        <v>0.686164650971296</v>
      </c>
      <c r="AR555" s="0" t="n">
        <f aca="false">SUMPRODUCT((B24:B31&lt;=$B$6)*(C24:C31*AM555+D24:D31*AO555*$B$8*AQ555)/(1+AL555/100)^B24:B31)+C32*AM555*AP555/(1+AL555/100)^$B$6</f>
        <v>9670349.08391546</v>
      </c>
      <c r="AS555" s="0" t="n">
        <f aca="false">SUMPRODUCT((K24:K26&lt;=$B$6)*(L24:L26*AN555+M24:M26*AO555*$B$8*AQ555)/(1+AL555/100)^K24:K26)+L27*AN555*AP555/(1+AL555/100)^$B$6</f>
        <v>7090097.56995005</v>
      </c>
      <c r="AT555" s="0" t="n">
        <f aca="false">AS555-AR555</f>
        <v>-2580251.5139654</v>
      </c>
      <c r="AU555" s="0" t="n">
        <f aca="true">RAND()</f>
        <v>0.452248887580181</v>
      </c>
      <c r="AV555" s="0" t="n">
        <f aca="true">RAND()</f>
        <v>0.921017287042619</v>
      </c>
      <c r="AW555" s="0" t="n">
        <f aca="true">RAND()</f>
        <v>0.0619942013899753</v>
      </c>
      <c r="AX555" s="0" t="n">
        <f aca="true">RAND()</f>
        <v>0.444357961749139</v>
      </c>
      <c r="AY555" s="0" t="n">
        <f aca="true">RAND()</f>
        <v>0.975541750621521</v>
      </c>
      <c r="AZ555" s="0" t="n">
        <f aca="true">RAND()</f>
        <v>0.597989280408292</v>
      </c>
    </row>
    <row r="556" customFormat="false" ht="15" hidden="false" customHeight="false" outlineLevel="0" collapsed="false">
      <c r="AK556" s="0" t="n">
        <v>543</v>
      </c>
      <c r="AL556" s="0" t="n">
        <f aca="false">IFERROR(IF(AU556&lt;($AM$6-$AL$6)/($AN$6-$AL$6),$AL$6+SQRT(AU556*($AN$6-$AL$6)*($AM$6-$AL$6)),$AN$6-SQRT((1-AU556)*($AN$6-$AL$6)*($AN$6-$AM$6))),$AM$6)</f>
        <v>4.20977278091527</v>
      </c>
      <c r="AM556" s="0" t="n">
        <f aca="false">IFERROR(IF(AV556&lt;($AM$7-$AL$7)/($AN$7-$AL$7),$AL$7+SQRT(AV556*($AN$7-$AL$7)*($AM$7-$AL$7)),$AN$7-SQRT((1-AV556)*($AN$7-$AL$7)*($AN$7-$AM$7))),$AM$7)</f>
        <v>1.08777503079977</v>
      </c>
      <c r="AN556" s="0" t="n">
        <f aca="false">IFERROR(IF(AW556&lt;($AM$8-$AL$8)/($AN$8-$AL$8),$AL$8+SQRT(AW556*($AN$8-$AL$8)*($AM$8-$AL$8)),$AN$8-SQRT((1-AW556)*($AN$8-$AL$8)*($AN$8-$AM$8))),$AM$8)</f>
        <v>1.16751731766978</v>
      </c>
      <c r="AO556" s="0" t="n">
        <f aca="false">IFERROR(IF(AX556&lt;($AM$9-$AL$9)/($AN$9-$AL$9),$AL$9+SQRT(AX556*($AN$9-$AL$9)*($AM$9-$AL$9)),$AN$9-SQRT((1-AX556)*($AN$9-$AL$9)*($AN$9-$AM$9))),$AM$9)</f>
        <v>0.826711651290044</v>
      </c>
      <c r="AP556" s="0" t="n">
        <f aca="false">IFERROR(IF(AY556&lt;($AM$10-$AL$10)/($AN$10-$AL$10),$AL$10+SQRT(AY556*($AN$10-$AL$10)*($AM$10-$AL$10)),$AN$10-SQRT((1-AY556)*($AN$10-$AL$10)*($AN$10-$AM$10))),$AM$10)</f>
        <v>0.931969342606922</v>
      </c>
      <c r="AQ556" s="0" t="n">
        <f aca="false">IFERROR(IF(AZ556&lt;($AM$11-$AL$11)/($AN$11-$AL$11),$AL$11+SQRT(AZ556*($AN$11-$AL$11)*($AM$11-$AL$11)),$AN$11-SQRT((1-AZ556)*($AN$11-$AL$11)*($AN$11-$AM$11))),$AM$11)</f>
        <v>0.729241406126389</v>
      </c>
      <c r="AR556" s="0" t="n">
        <f aca="false">SUMPRODUCT((B24:B31&lt;=$B$6)*(C24:C31*AM556+D24:D31*AO556*$B$8*AQ556)/(1+AL556/100)^B24:B31)+C32*AM556*AP556/(1+AL556/100)^$B$6</f>
        <v>8838555.93123215</v>
      </c>
      <c r="AS556" s="0" t="n">
        <f aca="false">SUMPRODUCT((K24:K26&lt;=$B$6)*(L24:L26*AN556+M24:M26*AO556*$B$8*AQ556)/(1+AL556/100)^K24:K26)+L27*AN556*AP556/(1+AL556/100)^$B$6</f>
        <v>9536330.47857566</v>
      </c>
      <c r="AT556" s="0" t="n">
        <f aca="false">AS556-AR556</f>
        <v>697774.547343507</v>
      </c>
      <c r="AU556" s="0" t="n">
        <f aca="true">RAND()</f>
        <v>0.610731603293935</v>
      </c>
      <c r="AV556" s="0" t="n">
        <f aca="true">RAND()</f>
        <v>0.766071638826526</v>
      </c>
      <c r="AW556" s="0" t="n">
        <f aca="true">RAND()</f>
        <v>0.939525396583213</v>
      </c>
      <c r="AX556" s="0" t="n">
        <f aca="true">RAND()</f>
        <v>0.14232067078489</v>
      </c>
      <c r="AY556" s="0" t="n">
        <f aca="true">RAND()</f>
        <v>0.746390051809024</v>
      </c>
      <c r="AZ556" s="0" t="n">
        <f aca="true">RAND()</f>
        <v>0.700774627933</v>
      </c>
    </row>
    <row r="557" customFormat="false" ht="15" hidden="false" customHeight="false" outlineLevel="0" collapsed="false">
      <c r="AK557" s="0" t="n">
        <v>544</v>
      </c>
      <c r="AL557" s="0" t="n">
        <f aca="false">IFERROR(IF(AU557&lt;($AM$6-$AL$6)/($AN$6-$AL$6),$AL$6+SQRT(AU557*($AN$6-$AL$6)*($AM$6-$AL$6)),$AN$6-SQRT((1-AU557)*($AN$6-$AL$6)*($AN$6-$AM$6))),$AM$6)</f>
        <v>3.95624035784239</v>
      </c>
      <c r="AM557" s="0" t="n">
        <f aca="false">IFERROR(IF(AV557&lt;($AM$7-$AL$7)/($AN$7-$AL$7),$AL$7+SQRT(AV557*($AN$7-$AL$7)*($AM$7-$AL$7)),$AN$7-SQRT((1-AV557)*($AN$7-$AL$7)*($AN$7-$AM$7))),$AM$7)</f>
        <v>1.00108185283474</v>
      </c>
      <c r="AN557" s="0" t="n">
        <f aca="false">IFERROR(IF(AW557&lt;($AM$8-$AL$8)/($AN$8-$AL$8),$AL$8+SQRT(AW557*($AN$8-$AL$8)*($AM$8-$AL$8)),$AN$8-SQRT((1-AW557)*($AN$8-$AL$8)*($AN$8-$AM$8))),$AM$8)</f>
        <v>0.97623822577014</v>
      </c>
      <c r="AO557" s="0" t="n">
        <f aca="false">IFERROR(IF(AX557&lt;($AM$9-$AL$9)/($AN$9-$AL$9),$AL$9+SQRT(AX557*($AN$9-$AL$9)*($AM$9-$AL$9)),$AN$9-SQRT((1-AX557)*($AN$9-$AL$9)*($AN$9-$AM$9))),$AM$9)</f>
        <v>1.83701505770648</v>
      </c>
      <c r="AP557" s="0" t="n">
        <f aca="false">IFERROR(IF(AY557&lt;($AM$10-$AL$10)/($AN$10-$AL$10),$AL$10+SQRT(AY557*($AN$10-$AL$10)*($AM$10-$AL$10)),$AN$10-SQRT((1-AY557)*($AN$10-$AL$10)*($AN$10-$AM$10))),$AM$10)</f>
        <v>0.961707131549408</v>
      </c>
      <c r="AQ557" s="0" t="n">
        <f aca="false">IFERROR(IF(AZ557&lt;($AM$11-$AL$11)/($AN$11-$AL$11),$AL$11+SQRT(AZ557*($AN$11-$AL$11)*($AM$11-$AL$11)),$AN$11-SQRT((1-AZ557)*($AN$11-$AL$11)*($AN$11-$AM$11))),$AM$11)</f>
        <v>0.595488892179421</v>
      </c>
      <c r="AR557" s="0" t="n">
        <f aca="false">SUMPRODUCT((B24:B31&lt;=$B$6)*(C24:C31*AM557+D24:D31*AO557*$B$8*AQ557)/(1+AL557/100)^B24:B31)+C32*AM557*AP557/(1+AL557/100)^$B$6</f>
        <v>8384217.52866884</v>
      </c>
      <c r="AS557" s="0" t="n">
        <f aca="false">SUMPRODUCT((K24:K26&lt;=$B$6)*(L24:L26*AN557+M24:M26*AO557*$B$8*AQ557)/(1+AL557/100)^K24:K26)+L27*AN557*AP557/(1+AL557/100)^$B$6</f>
        <v>7986660.23065825</v>
      </c>
      <c r="AT557" s="0" t="n">
        <f aca="false">AS557-AR557</f>
        <v>-397557.298010586</v>
      </c>
      <c r="AU557" s="0" t="n">
        <f aca="true">RAND()</f>
        <v>0.536776362038629</v>
      </c>
      <c r="AV557" s="0" t="n">
        <f aca="true">RAND()</f>
        <v>0.449242275660566</v>
      </c>
      <c r="AW557" s="0" t="n">
        <f aca="true">RAND()</f>
        <v>0.345110135806742</v>
      </c>
      <c r="AX557" s="0" t="n">
        <f aca="true">RAND()</f>
        <v>0.982290605723719</v>
      </c>
      <c r="AY557" s="0" t="n">
        <f aca="true">RAND()</f>
        <v>0.85269390129433</v>
      </c>
      <c r="AZ557" s="0" t="n">
        <f aca="true">RAND()</f>
        <v>0.356382389393557</v>
      </c>
    </row>
    <row r="558" customFormat="false" ht="15" hidden="false" customHeight="false" outlineLevel="0" collapsed="false">
      <c r="AK558" s="0" t="n">
        <v>545</v>
      </c>
      <c r="AL558" s="0" t="n">
        <f aca="false">IFERROR(IF(AU558&lt;($AM$6-$AL$6)/($AN$6-$AL$6),$AL$6+SQRT(AU558*($AN$6-$AL$6)*($AM$6-$AL$6)),$AN$6-SQRT((1-AU558)*($AN$6-$AL$6)*($AN$6-$AM$6))),$AM$6)</f>
        <v>3.62329499745328</v>
      </c>
      <c r="AM558" s="0" t="n">
        <f aca="false">IFERROR(IF(AV558&lt;($AM$7-$AL$7)/($AN$7-$AL$7),$AL$7+SQRT(AV558*($AN$7-$AL$7)*($AM$7-$AL$7)),$AN$7-SQRT((1-AV558)*($AN$7-$AL$7)*($AN$7-$AM$7))),$AM$7)</f>
        <v>1.09739040150137</v>
      </c>
      <c r="AN558" s="0" t="n">
        <f aca="false">IFERROR(IF(AW558&lt;($AM$8-$AL$8)/($AN$8-$AL$8),$AL$8+SQRT(AW558*($AN$8-$AL$8)*($AM$8-$AL$8)),$AN$8-SQRT((1-AW558)*($AN$8-$AL$8)*($AN$8-$AM$8))),$AM$8)</f>
        <v>1.04597629674838</v>
      </c>
      <c r="AO558" s="0" t="n">
        <f aca="false">IFERROR(IF(AX558&lt;($AM$9-$AL$9)/($AN$9-$AL$9),$AL$9+SQRT(AX558*($AN$9-$AL$9)*($AM$9-$AL$9)),$AN$9-SQRT((1-AX558)*($AN$9-$AL$9)*($AN$9-$AM$9))),$AM$9)</f>
        <v>1.31258502604037</v>
      </c>
      <c r="AP558" s="0" t="n">
        <f aca="false">IFERROR(IF(AY558&lt;($AM$10-$AL$10)/($AN$10-$AL$10),$AL$10+SQRT(AY558*($AN$10-$AL$10)*($AM$10-$AL$10)),$AN$10-SQRT((1-AY558)*($AN$10-$AL$10)*($AN$10-$AM$10))),$AM$10)</f>
        <v>0.885410676597557</v>
      </c>
      <c r="AQ558" s="0" t="n">
        <f aca="false">IFERROR(IF(AZ558&lt;($AM$11-$AL$11)/($AN$11-$AL$11),$AL$11+SQRT(AZ558*($AN$11-$AL$11)*($AM$11-$AL$11)),$AN$11-SQRT((1-AZ558)*($AN$11-$AL$11)*($AN$11-$AM$11))),$AM$11)</f>
        <v>0.330559487332624</v>
      </c>
      <c r="AR558" s="0" t="n">
        <f aca="false">SUMPRODUCT((B24:B31&lt;=$B$6)*(C24:C31*AM558+D24:D31*AO558*$B$8*AQ558)/(1+AL558/100)^B24:B31)+C32*AM558*AP558/(1+AL558/100)^$B$6</f>
        <v>9148749.61436884</v>
      </c>
      <c r="AS558" s="0" t="n">
        <f aca="false">SUMPRODUCT((K24:K26&lt;=$B$6)*(L24:L26*AN558+M24:M26*AO558*$B$8*AQ558)/(1+AL558/100)^K24:K26)+L27*AN558*AP558/(1+AL558/100)^$B$6</f>
        <v>8505943.533812</v>
      </c>
      <c r="AT558" s="0" t="n">
        <f aca="false">AS558-AR558</f>
        <v>-642806.080556834</v>
      </c>
      <c r="AU558" s="0" t="n">
        <f aca="true">RAND()</f>
        <v>0.429893166288799</v>
      </c>
      <c r="AV558" s="0" t="n">
        <f aca="true">RAND()</f>
        <v>0.79298053729854</v>
      </c>
      <c r="AW558" s="0" t="n">
        <f aca="true">RAND()</f>
        <v>0.629994031213276</v>
      </c>
      <c r="AX558" s="0" t="n">
        <f aca="true">RAND()</f>
        <v>0.684973769050718</v>
      </c>
      <c r="AY558" s="0" t="n">
        <f aca="true">RAND()</f>
        <v>0.594165558541546</v>
      </c>
      <c r="AZ558" s="0" t="n">
        <f aca="true">RAND()</f>
        <v>0.00381176435115437</v>
      </c>
    </row>
    <row r="559" customFormat="false" ht="15" hidden="false" customHeight="false" outlineLevel="0" collapsed="false">
      <c r="AK559" s="0" t="n">
        <v>546</v>
      </c>
      <c r="AL559" s="0" t="n">
        <f aca="false">IFERROR(IF(AU559&lt;($AM$6-$AL$6)/($AN$6-$AL$6),$AL$6+SQRT(AU559*($AN$6-$AL$6)*($AM$6-$AL$6)),$AN$6-SQRT((1-AU559)*($AN$6-$AL$6)*($AN$6-$AM$6))),$AM$6)</f>
        <v>4.62476704073016</v>
      </c>
      <c r="AM559" s="0" t="n">
        <f aca="false">IFERROR(IF(AV559&lt;($AM$7-$AL$7)/($AN$7-$AL$7),$AL$7+SQRT(AV559*($AN$7-$AL$7)*($AM$7-$AL$7)),$AN$7-SQRT((1-AV559)*($AN$7-$AL$7)*($AN$7-$AM$7))),$AM$7)</f>
        <v>0.907857825951057</v>
      </c>
      <c r="AN559" s="0" t="n">
        <f aca="false">IFERROR(IF(AW559&lt;($AM$8-$AL$8)/($AN$8-$AL$8),$AL$8+SQRT(AW559*($AN$8-$AL$8)*($AM$8-$AL$8)),$AN$8-SQRT((1-AW559)*($AN$8-$AL$8)*($AN$8-$AM$8))),$AM$8)</f>
        <v>0.921844348306882</v>
      </c>
      <c r="AO559" s="0" t="n">
        <f aca="false">IFERROR(IF(AX559&lt;($AM$9-$AL$9)/($AN$9-$AL$9),$AL$9+SQRT(AX559*($AN$9-$AL$9)*($AM$9-$AL$9)),$AN$9-SQRT((1-AX559)*($AN$9-$AL$9)*($AN$9-$AM$9))),$AM$9)</f>
        <v>1.26415413337747</v>
      </c>
      <c r="AP559" s="0" t="n">
        <f aca="false">IFERROR(IF(AY559&lt;($AM$10-$AL$10)/($AN$10-$AL$10),$AL$10+SQRT(AY559*($AN$10-$AL$10)*($AM$10-$AL$10)),$AN$10-SQRT((1-AY559)*($AN$10-$AL$10)*($AN$10-$AM$10))),$AM$10)</f>
        <v>0.935959134083709</v>
      </c>
      <c r="AQ559" s="0" t="n">
        <f aca="false">IFERROR(IF(AZ559&lt;($AM$11-$AL$11)/($AN$11-$AL$11),$AL$11+SQRT(AZ559*($AN$11-$AL$11)*($AM$11-$AL$11)),$AN$11-SQRT((1-AZ559)*($AN$11-$AL$11)*($AN$11-$AM$11))),$AM$11)</f>
        <v>0.598069510841831</v>
      </c>
      <c r="AR559" s="0" t="n">
        <f aca="false">SUMPRODUCT((B24:B31&lt;=$B$6)*(C24:C31*AM559+D24:D31*AO559*$B$8*AQ559)/(1+AL559/100)^B24:B31)+C32*AM559*AP559/(1+AL559/100)^$B$6</f>
        <v>7291405.80605863</v>
      </c>
      <c r="AS559" s="0" t="n">
        <f aca="false">SUMPRODUCT((K24:K26&lt;=$B$6)*(L24:L26*AN559+M24:M26*AO559*$B$8*AQ559)/(1+AL559/100)^K24:K26)+L27*AN559*AP559/(1+AL559/100)^$B$6</f>
        <v>7582807.05231474</v>
      </c>
      <c r="AT559" s="0" t="n">
        <f aca="false">AS559-AR559</f>
        <v>291401.246256111</v>
      </c>
      <c r="AU559" s="0" t="n">
        <f aca="true">RAND()</f>
        <v>0.717913419459912</v>
      </c>
      <c r="AV559" s="0" t="n">
        <f aca="true">RAND()</f>
        <v>0.129259006876538</v>
      </c>
      <c r="AW559" s="0" t="n">
        <f aca="true">RAND()</f>
        <v>0.164956057936985</v>
      </c>
      <c r="AX559" s="0" t="n">
        <f aca="true">RAND()</f>
        <v>0.639020573716356</v>
      </c>
      <c r="AY559" s="0" t="n">
        <f aca="true">RAND()</f>
        <v>0.76024146636407</v>
      </c>
      <c r="AZ559" s="0" t="n">
        <f aca="true">RAND()</f>
        <v>0.362634421606074</v>
      </c>
    </row>
    <row r="560" customFormat="false" ht="15" hidden="false" customHeight="false" outlineLevel="0" collapsed="false">
      <c r="AK560" s="0" t="n">
        <v>547</v>
      </c>
      <c r="AL560" s="0" t="n">
        <f aca="false">IFERROR(IF(AU560&lt;($AM$6-$AL$6)/($AN$6-$AL$6),$AL$6+SQRT(AU560*($AN$6-$AL$6)*($AM$6-$AL$6)),$AN$6-SQRT((1-AU560)*($AN$6-$AL$6)*($AN$6-$AM$6))),$AM$6)</f>
        <v>3.47981693533178</v>
      </c>
      <c r="AM560" s="0" t="n">
        <f aca="false">IFERROR(IF(AV560&lt;($AM$7-$AL$7)/($AN$7-$AL$7),$AL$7+SQRT(AV560*($AN$7-$AL$7)*($AM$7-$AL$7)),$AN$7-SQRT((1-AV560)*($AN$7-$AL$7)*($AN$7-$AM$7))),$AM$7)</f>
        <v>1.07971488010528</v>
      </c>
      <c r="AN560" s="0" t="n">
        <f aca="false">IFERROR(IF(AW560&lt;($AM$8-$AL$8)/($AN$8-$AL$8),$AL$8+SQRT(AW560*($AN$8-$AL$8)*($AM$8-$AL$8)),$AN$8-SQRT((1-AW560)*($AN$8-$AL$8)*($AN$8-$AM$8))),$AM$8)</f>
        <v>1.04709711220577</v>
      </c>
      <c r="AO560" s="0" t="n">
        <f aca="false">IFERROR(IF(AX560&lt;($AM$9-$AL$9)/($AN$9-$AL$9),$AL$9+SQRT(AX560*($AN$9-$AL$9)*($AM$9-$AL$9)),$AN$9-SQRT((1-AX560)*($AN$9-$AL$9)*($AN$9-$AM$9))),$AM$9)</f>
        <v>1.08577548181676</v>
      </c>
      <c r="AP560" s="0" t="n">
        <f aca="false">IFERROR(IF(AY560&lt;($AM$10-$AL$10)/($AN$10-$AL$10),$AL$10+SQRT(AY560*($AN$10-$AL$10)*($AM$10-$AL$10)),$AN$10-SQRT((1-AY560)*($AN$10-$AL$10)*($AN$10-$AM$10))),$AM$10)</f>
        <v>0.883908106286076</v>
      </c>
      <c r="AQ560" s="0" t="n">
        <f aca="false">IFERROR(IF(AZ560&lt;($AM$11-$AL$11)/($AN$11-$AL$11),$AL$11+SQRT(AZ560*($AN$11-$AL$11)*($AM$11-$AL$11)),$AN$11-SQRT((1-AZ560)*($AN$11-$AL$11)*($AN$11-$AM$11))),$AM$11)</f>
        <v>0.546698038607612</v>
      </c>
      <c r="AR560" s="0" t="n">
        <f aca="false">SUMPRODUCT((B24:B31&lt;=$B$6)*(C24:C31*AM560+D24:D31*AO560*$B$8*AQ560)/(1+AL560/100)^B24:B31)+C32*AM560*AP560/(1+AL560/100)^$B$6</f>
        <v>9120664.89060422</v>
      </c>
      <c r="AS560" s="0" t="n">
        <f aca="false">SUMPRODUCT((K24:K26&lt;=$B$6)*(L24:L26*AN560+M24:M26*AO560*$B$8*AQ560)/(1+AL560/100)^K24:K26)+L27*AN560*AP560/(1+AL560/100)^$B$6</f>
        <v>8516851.84943896</v>
      </c>
      <c r="AT560" s="0" t="n">
        <f aca="false">AS560-AR560</f>
        <v>-603813.041165263</v>
      </c>
      <c r="AU560" s="0" t="n">
        <f aca="true">RAND()</f>
        <v>0.380415559561154</v>
      </c>
      <c r="AV560" s="0" t="n">
        <f aca="true">RAND()</f>
        <v>0.742248692821698</v>
      </c>
      <c r="AW560" s="0" t="n">
        <f aca="true">RAND()</f>
        <v>0.634048161108999</v>
      </c>
      <c r="AX560" s="0" t="n">
        <f aca="true">RAND()</f>
        <v>0.442795686901749</v>
      </c>
      <c r="AY560" s="0" t="n">
        <f aca="true">RAND()</f>
        <v>0.589541736288644</v>
      </c>
      <c r="AZ560" s="0" t="n">
        <f aca="true">RAND()</f>
        <v>0.24840784592997</v>
      </c>
    </row>
    <row r="561" customFormat="false" ht="15" hidden="false" customHeight="false" outlineLevel="0" collapsed="false">
      <c r="AK561" s="0" t="n">
        <v>548</v>
      </c>
      <c r="AL561" s="0" t="n">
        <f aca="false">IFERROR(IF(AU561&lt;($AM$6-$AL$6)/($AN$6-$AL$6),$AL$6+SQRT(AU561*($AN$6-$AL$6)*($AM$6-$AL$6)),$AN$6-SQRT((1-AU561)*($AN$6-$AL$6)*($AN$6-$AM$6))),$AM$6)</f>
        <v>3.83917171845252</v>
      </c>
      <c r="AM561" s="0" t="n">
        <f aca="false">IFERROR(IF(AV561&lt;($AM$7-$AL$7)/($AN$7-$AL$7),$AL$7+SQRT(AV561*($AN$7-$AL$7)*($AM$7-$AL$7)),$AN$7-SQRT((1-AV561)*($AN$7-$AL$7)*($AN$7-$AM$7))),$AM$7)</f>
        <v>1.02828520893835</v>
      </c>
      <c r="AN561" s="0" t="n">
        <f aca="false">IFERROR(IF(AW561&lt;($AM$8-$AL$8)/($AN$8-$AL$8),$AL$8+SQRT(AW561*($AN$8-$AL$8)*($AM$8-$AL$8)),$AN$8-SQRT((1-AW561)*($AN$8-$AL$8)*($AN$8-$AM$8))),$AM$8)</f>
        <v>0.894508329860068</v>
      </c>
      <c r="AO561" s="0" t="n">
        <f aca="false">IFERROR(IF(AX561&lt;($AM$9-$AL$9)/($AN$9-$AL$9),$AL$9+SQRT(AX561*($AN$9-$AL$9)*($AM$9-$AL$9)),$AN$9-SQRT((1-AX561)*($AN$9-$AL$9)*($AN$9-$AM$9))),$AM$9)</f>
        <v>1.78112958202051</v>
      </c>
      <c r="AP561" s="0" t="n">
        <f aca="false">IFERROR(IF(AY561&lt;($AM$10-$AL$10)/($AN$10-$AL$10),$AL$10+SQRT(AY561*($AN$10-$AL$10)*($AM$10-$AL$10)),$AN$10-SQRT((1-AY561)*($AN$10-$AL$10)*($AN$10-$AM$10))),$AM$10)</f>
        <v>0.997578157555386</v>
      </c>
      <c r="AQ561" s="0" t="n">
        <f aca="false">IFERROR(IF(AZ561&lt;($AM$11-$AL$11)/($AN$11-$AL$11),$AL$11+SQRT(AZ561*($AN$11-$AL$11)*($AM$11-$AL$11)),$AN$11-SQRT((1-AZ561)*($AN$11-$AL$11)*($AN$11-$AM$11))),$AM$11)</f>
        <v>0.914292348037376</v>
      </c>
      <c r="AR561" s="0" t="n">
        <f aca="false">SUMPRODUCT((B24:B31&lt;=$B$6)*(C24:C31*AM561+D24:D31*AO561*$B$8*AQ561)/(1+AL561/100)^B24:B31)+C32*AM561*AP561/(1+AL561/100)^$B$6</f>
        <v>8802899.23593292</v>
      </c>
      <c r="AS561" s="0" t="n">
        <f aca="false">SUMPRODUCT((K24:K26&lt;=$B$6)*(L24:L26*AN561+M24:M26*AO561*$B$8*AQ561)/(1+AL561/100)^K24:K26)+L27*AN561*AP561/(1+AL561/100)^$B$6</f>
        <v>7346750.5233399</v>
      </c>
      <c r="AT561" s="0" t="n">
        <f aca="false">AS561-AR561</f>
        <v>-1456148.71259303</v>
      </c>
      <c r="AU561" s="0" t="n">
        <f aca="true">RAND()</f>
        <v>0.500458228728481</v>
      </c>
      <c r="AV561" s="0" t="n">
        <f aca="true">RAND()</f>
        <v>0.563044901551011</v>
      </c>
      <c r="AW561" s="0" t="n">
        <f aca="true">RAND()</f>
        <v>0.0992424934771051</v>
      </c>
      <c r="AX561" s="0" t="n">
        <f aca="true">RAND()</f>
        <v>0.968063826755656</v>
      </c>
      <c r="AY561" s="0" t="n">
        <f aca="true">RAND()</f>
        <v>0.990336091504852</v>
      </c>
      <c r="AZ561" s="0" t="n">
        <f aca="true">RAND()</f>
        <v>0.970017136306342</v>
      </c>
    </row>
    <row r="562" customFormat="false" ht="15" hidden="false" customHeight="false" outlineLevel="0" collapsed="false">
      <c r="AK562" s="0" t="n">
        <v>549</v>
      </c>
      <c r="AL562" s="0" t="n">
        <f aca="false">IFERROR(IF(AU562&lt;($AM$6-$AL$6)/($AN$6-$AL$6),$AL$6+SQRT(AU562*($AN$6-$AL$6)*($AM$6-$AL$6)),$AN$6-SQRT((1-AU562)*($AN$6-$AL$6)*($AN$6-$AM$6))),$AM$6)</f>
        <v>2.69415818502138</v>
      </c>
      <c r="AM562" s="0" t="n">
        <f aca="false">IFERROR(IF(AV562&lt;($AM$7-$AL$7)/($AN$7-$AL$7),$AL$7+SQRT(AV562*($AN$7-$AL$7)*($AM$7-$AL$7)),$AN$7-SQRT((1-AV562)*($AN$7-$AL$7)*($AN$7-$AM$7))),$AM$7)</f>
        <v>0.846378239519252</v>
      </c>
      <c r="AN562" s="0" t="n">
        <f aca="false">IFERROR(IF(AW562&lt;($AM$8-$AL$8)/($AN$8-$AL$8),$AL$8+SQRT(AW562*($AN$8-$AL$8)*($AM$8-$AL$8)),$AN$8-SQRT((1-AW562)*($AN$8-$AL$8)*($AN$8-$AM$8))),$AM$8)</f>
        <v>0.945924094311952</v>
      </c>
      <c r="AO562" s="0" t="n">
        <f aca="false">IFERROR(IF(AX562&lt;($AM$9-$AL$9)/($AN$9-$AL$9),$AL$9+SQRT(AX562*($AN$9-$AL$9)*($AM$9-$AL$9)),$AN$9-SQRT((1-AX562)*($AN$9-$AL$9)*($AN$9-$AM$9))),$AM$9)</f>
        <v>1.32973904229452</v>
      </c>
      <c r="AP562" s="0" t="n">
        <f aca="false">IFERROR(IF(AY562&lt;($AM$10-$AL$10)/($AN$10-$AL$10),$AL$10+SQRT(AY562*($AN$10-$AL$10)*($AM$10-$AL$10)),$AN$10-SQRT((1-AY562)*($AN$10-$AL$10)*($AN$10-$AM$10))),$AM$10)</f>
        <v>0.925086727957678</v>
      </c>
      <c r="AQ562" s="0" t="n">
        <f aca="false">IFERROR(IF(AZ562&lt;($AM$11-$AL$11)/($AN$11-$AL$11),$AL$11+SQRT(AZ562*($AN$11-$AL$11)*($AM$11-$AL$11)),$AN$11-SQRT((1-AZ562)*($AN$11-$AL$11)*($AN$11-$AM$11))),$AM$11)</f>
        <v>0.414531730026628</v>
      </c>
      <c r="AR562" s="0" t="n">
        <f aca="false">SUMPRODUCT((B24:B31&lt;=$B$6)*(C24:C31*AM562+D24:D31*AO562*$B$8*AQ562)/(1+AL562/100)^B24:B31)+C32*AM562*AP562/(1+AL562/100)^$B$6</f>
        <v>7508331.85196737</v>
      </c>
      <c r="AS562" s="0" t="n">
        <f aca="false">SUMPRODUCT((K24:K26&lt;=$B$6)*(L24:L26*AN562+M24:M26*AO562*$B$8*AQ562)/(1+AL562/100)^K24:K26)+L27*AN562*AP562/(1+AL562/100)^$B$6</f>
        <v>7568655.17038574</v>
      </c>
      <c r="AT562" s="0" t="n">
        <f aca="false">AS562-AR562</f>
        <v>60323.3184183687</v>
      </c>
      <c r="AU562" s="0" t="n">
        <f aca="true">RAND()</f>
        <v>0.0963711171664357</v>
      </c>
      <c r="AV562" s="0" t="n">
        <f aca="true">RAND()</f>
        <v>0.0238993455656122</v>
      </c>
      <c r="AW562" s="0" t="n">
        <f aca="true">RAND()</f>
        <v>0.23659823667515</v>
      </c>
      <c r="AX562" s="0" t="n">
        <f aca="true">RAND()</f>
        <v>0.700500165717155</v>
      </c>
      <c r="AY562" s="0" t="n">
        <f aca="true">RAND()</f>
        <v>0.72279490514306</v>
      </c>
      <c r="AZ562" s="0" t="n">
        <f aca="true">RAND()</f>
        <v>0.0535408864607857</v>
      </c>
    </row>
    <row r="563" customFormat="false" ht="15" hidden="false" customHeight="false" outlineLevel="0" collapsed="false">
      <c r="AK563" s="0" t="n">
        <v>550</v>
      </c>
      <c r="AL563" s="0" t="n">
        <f aca="false">IFERROR(IF(AU563&lt;($AM$6-$AL$6)/($AN$6-$AL$6),$AL$6+SQRT(AU563*($AN$6-$AL$6)*($AM$6-$AL$6)),$AN$6-SQRT((1-AU563)*($AN$6-$AL$6)*($AN$6-$AM$6))),$AM$6)</f>
        <v>3.40683253996537</v>
      </c>
      <c r="AM563" s="0" t="n">
        <f aca="false">IFERROR(IF(AV563&lt;($AM$7-$AL$7)/($AN$7-$AL$7),$AL$7+SQRT(AV563*($AN$7-$AL$7)*($AM$7-$AL$7)),$AN$7-SQRT((1-AV563)*($AN$7-$AL$7)*($AN$7-$AM$7))),$AM$7)</f>
        <v>0.968093806870384</v>
      </c>
      <c r="AN563" s="0" t="n">
        <f aca="false">IFERROR(IF(AW563&lt;($AM$8-$AL$8)/($AN$8-$AL$8),$AL$8+SQRT(AW563*($AN$8-$AL$8)*($AM$8-$AL$8)),$AN$8-SQRT((1-AW563)*($AN$8-$AL$8)*($AN$8-$AM$8))),$AM$8)</f>
        <v>0.950998149296186</v>
      </c>
      <c r="AO563" s="0" t="n">
        <f aca="false">IFERROR(IF(AX563&lt;($AM$9-$AL$9)/($AN$9-$AL$9),$AL$9+SQRT(AX563*($AN$9-$AL$9)*($AM$9-$AL$9)),$AN$9-SQRT((1-AX563)*($AN$9-$AL$9)*($AN$9-$AM$9))),$AM$9)</f>
        <v>1.34200057484924</v>
      </c>
      <c r="AP563" s="0" t="n">
        <f aca="false">IFERROR(IF(AY563&lt;($AM$10-$AL$10)/($AN$10-$AL$10),$AL$10+SQRT(AY563*($AN$10-$AL$10)*($AM$10-$AL$10)),$AN$10-SQRT((1-AY563)*($AN$10-$AL$10)*($AN$10-$AM$10))),$AM$10)</f>
        <v>0.883691026522578</v>
      </c>
      <c r="AQ563" s="0" t="n">
        <f aca="false">IFERROR(IF(AZ563&lt;($AM$11-$AL$11)/($AN$11-$AL$11),$AL$11+SQRT(AZ563*($AN$11-$AL$11)*($AM$11-$AL$11)),$AN$11-SQRT((1-AZ563)*($AN$11-$AL$11)*($AN$11-$AM$11))),$AM$11)</f>
        <v>0.351376121339748</v>
      </c>
      <c r="AR563" s="0" t="n">
        <f aca="false">SUMPRODUCT((B24:B31&lt;=$B$6)*(C24:C31*AM563+D24:D31*AO563*$B$8*AQ563)/(1+AL563/100)^B24:B31)+C32*AM563*AP563/(1+AL563/100)^$B$6</f>
        <v>8193154.04371137</v>
      </c>
      <c r="AS563" s="0" t="n">
        <f aca="false">SUMPRODUCT((K24:K26&lt;=$B$6)*(L24:L26*AN563+M24:M26*AO563*$B$8*AQ563)/(1+AL563/100)^K24:K26)+L27*AN563*AP563/(1+AL563/100)^$B$6</f>
        <v>7720740.31467566</v>
      </c>
      <c r="AT563" s="0" t="n">
        <f aca="false">AS563-AR563</f>
        <v>-472413.729035715</v>
      </c>
      <c r="AU563" s="0" t="n">
        <f aca="true">RAND()</f>
        <v>0.354457380207413</v>
      </c>
      <c r="AV563" s="0" t="n">
        <f aca="true">RAND()</f>
        <v>0.313950310090866</v>
      </c>
      <c r="AW563" s="0" t="n">
        <f aca="true">RAND()</f>
        <v>0.253338234343038</v>
      </c>
      <c r="AX563" s="0" t="n">
        <f aca="true">RAND()</f>
        <v>0.711357837667509</v>
      </c>
      <c r="AY563" s="0" t="n">
        <f aca="true">RAND()</f>
        <v>0.588875215335799</v>
      </c>
      <c r="AZ563" s="0" t="n">
        <f aca="true">RAND()</f>
        <v>0.0107734932404754</v>
      </c>
    </row>
    <row r="564" customFormat="false" ht="15" hidden="false" customHeight="false" outlineLevel="0" collapsed="false">
      <c r="AK564" s="0" t="n">
        <v>551</v>
      </c>
      <c r="AL564" s="0" t="n">
        <f aca="false">IFERROR(IF(AU564&lt;($AM$6-$AL$6)/($AN$6-$AL$6),$AL$6+SQRT(AU564*($AN$6-$AL$6)*($AM$6-$AL$6)),$AN$6-SQRT((1-AU564)*($AN$6-$AL$6)*($AN$6-$AM$6))),$AM$6)</f>
        <v>5.67227514068498</v>
      </c>
      <c r="AM564" s="0" t="n">
        <f aca="false">IFERROR(IF(AV564&lt;($AM$7-$AL$7)/($AN$7-$AL$7),$AL$7+SQRT(AV564*($AN$7-$AL$7)*($AM$7-$AL$7)),$AN$7-SQRT((1-AV564)*($AN$7-$AL$7)*($AN$7-$AM$7))),$AM$7)</f>
        <v>0.88082639385519</v>
      </c>
      <c r="AN564" s="0" t="n">
        <f aca="false">IFERROR(IF(AW564&lt;($AM$8-$AL$8)/($AN$8-$AL$8),$AL$8+SQRT(AW564*($AN$8-$AL$8)*($AM$8-$AL$8)),$AN$8-SQRT((1-AW564)*($AN$8-$AL$8)*($AN$8-$AM$8))),$AM$8)</f>
        <v>0.97877409024112</v>
      </c>
      <c r="AO564" s="0" t="n">
        <f aca="false">IFERROR(IF(AX564&lt;($AM$9-$AL$9)/($AN$9-$AL$9),$AL$9+SQRT(AX564*($AN$9-$AL$9)*($AM$9-$AL$9)),$AN$9-SQRT((1-AX564)*($AN$9-$AL$9)*($AN$9-$AM$9))),$AM$9)</f>
        <v>1.05968411259965</v>
      </c>
      <c r="AP564" s="0" t="n">
        <f aca="false">IFERROR(IF(AY564&lt;($AM$10-$AL$10)/($AN$10-$AL$10),$AL$10+SQRT(AY564*($AN$10-$AL$10)*($AM$10-$AL$10)),$AN$10-SQRT((1-AY564)*($AN$10-$AL$10)*($AN$10-$AM$10))),$AM$10)</f>
        <v>0.9808349201073</v>
      </c>
      <c r="AQ564" s="0" t="n">
        <f aca="false">IFERROR(IF(AZ564&lt;($AM$11-$AL$11)/($AN$11-$AL$11),$AL$11+SQRT(AZ564*($AN$11-$AL$11)*($AM$11-$AL$11)),$AN$11-SQRT((1-AZ564)*($AN$11-$AL$11)*($AN$11-$AM$11))),$AM$11)</f>
        <v>0.767390885796256</v>
      </c>
      <c r="AR564" s="0" t="n">
        <f aca="false">SUMPRODUCT((B24:B31&lt;=$B$6)*(C24:C31*AM564+D24:D31*AO564*$B$8*AQ564)/(1+AL564/100)^B24:B31)+C32*AM564*AP564/(1+AL564/100)^$B$6</f>
        <v>6763936.18612705</v>
      </c>
      <c r="AS564" s="0" t="n">
        <f aca="false">SUMPRODUCT((K24:K26&lt;=$B$6)*(L24:L26*AN564+M24:M26*AO564*$B$8*AQ564)/(1+AL564/100)^K24:K26)+L27*AN564*AP564/(1+AL564/100)^$B$6</f>
        <v>8097654.29834343</v>
      </c>
      <c r="AT564" s="0" t="n">
        <f aca="false">AS564-AR564</f>
        <v>1333718.11221638</v>
      </c>
      <c r="AU564" s="0" t="n">
        <f aca="true">RAND()</f>
        <v>0.911857334897846</v>
      </c>
      <c r="AV564" s="0" t="n">
        <f aca="true">RAND()</f>
        <v>0.0725878438181584</v>
      </c>
      <c r="AW564" s="0" t="n">
        <f aca="true">RAND()</f>
        <v>0.355113059350444</v>
      </c>
      <c r="AX564" s="0" t="n">
        <f aca="true">RAND()</f>
        <v>0.41053735460166</v>
      </c>
      <c r="AY564" s="0" t="n">
        <f aca="true">RAND()</f>
        <v>0.924808881578373</v>
      </c>
      <c r="AZ564" s="0" t="n">
        <f aca="true">RAND()</f>
        <v>0.779155101997344</v>
      </c>
    </row>
    <row r="565" customFormat="false" ht="15" hidden="false" customHeight="false" outlineLevel="0" collapsed="false">
      <c r="AK565" s="0" t="n">
        <v>552</v>
      </c>
      <c r="AL565" s="0" t="n">
        <f aca="false">IFERROR(IF(AU565&lt;($AM$6-$AL$6)/($AN$6-$AL$6),$AL$6+SQRT(AU565*($AN$6-$AL$6)*($AM$6-$AL$6)),$AN$6-SQRT((1-AU565)*($AN$6-$AL$6)*($AN$6-$AM$6))),$AM$6)</f>
        <v>2.99339595246317</v>
      </c>
      <c r="AM565" s="0" t="n">
        <f aca="false">IFERROR(IF(AV565&lt;($AM$7-$AL$7)/($AN$7-$AL$7),$AL$7+SQRT(AV565*($AN$7-$AL$7)*($AM$7-$AL$7)),$AN$7-SQRT((1-AV565)*($AN$7-$AL$7)*($AN$7-$AM$7))),$AM$7)</f>
        <v>0.975886958797071</v>
      </c>
      <c r="AN565" s="0" t="n">
        <f aca="false">IFERROR(IF(AW565&lt;($AM$8-$AL$8)/($AN$8-$AL$8),$AL$8+SQRT(AW565*($AN$8-$AL$8)*($AM$8-$AL$8)),$AN$8-SQRT((1-AW565)*($AN$8-$AL$8)*($AN$8-$AM$8))),$AM$8)</f>
        <v>0.870861356620645</v>
      </c>
      <c r="AO565" s="0" t="n">
        <f aca="false">IFERROR(IF(AX565&lt;($AM$9-$AL$9)/($AN$9-$AL$9),$AL$9+SQRT(AX565*($AN$9-$AL$9)*($AM$9-$AL$9)),$AN$9-SQRT((1-AX565)*($AN$9-$AL$9)*($AN$9-$AM$9))),$AM$9)</f>
        <v>0.644297858677169</v>
      </c>
      <c r="AP565" s="0" t="n">
        <f aca="false">IFERROR(IF(AY565&lt;($AM$10-$AL$10)/($AN$10-$AL$10),$AL$10+SQRT(AY565*($AN$10-$AL$10)*($AM$10-$AL$10)),$AN$10-SQRT((1-AY565)*($AN$10-$AL$10)*($AN$10-$AM$10))),$AM$10)</f>
        <v>0.847402066819004</v>
      </c>
      <c r="AQ565" s="0" t="n">
        <f aca="false">IFERROR(IF(AZ565&lt;($AM$11-$AL$11)/($AN$11-$AL$11),$AL$11+SQRT(AZ565*($AN$11-$AL$11)*($AM$11-$AL$11)),$AN$11-SQRT((1-AZ565)*($AN$11-$AL$11)*($AN$11-$AM$11))),$AM$11)</f>
        <v>0.604275998865816</v>
      </c>
      <c r="AR565" s="0" t="n">
        <f aca="false">SUMPRODUCT((B24:B31&lt;=$B$6)*(C24:C31*AM565+D24:D31*AO565*$B$8*AQ565)/(1+AL565/100)^B24:B31)+C32*AM565*AP565/(1+AL565/100)^$B$6</f>
        <v>8434098.85078209</v>
      </c>
      <c r="AS565" s="0" t="n">
        <f aca="false">SUMPRODUCT((K24:K26&lt;=$B$6)*(L24:L26*AN565+M24:M26*AO565*$B$8*AQ565)/(1+AL565/100)^K24:K26)+L27*AN565*AP565/(1+AL565/100)^$B$6</f>
        <v>7049994.22123363</v>
      </c>
      <c r="AT565" s="0" t="n">
        <f aca="false">AS565-AR565</f>
        <v>-1384104.62954846</v>
      </c>
      <c r="AU565" s="0" t="n">
        <f aca="true">RAND()</f>
        <v>0.197367103674042</v>
      </c>
      <c r="AV565" s="0" t="n">
        <f aca="true">RAND()</f>
        <v>0.343735803054249</v>
      </c>
      <c r="AW565" s="0" t="n">
        <f aca="true">RAND()</f>
        <v>0.0557925762457579</v>
      </c>
      <c r="AX565" s="0" t="n">
        <f aca="true">RAND()</f>
        <v>0.0277624960250883</v>
      </c>
      <c r="AY565" s="0" t="n">
        <f aca="true">RAND()</f>
        <v>0.482752784120463</v>
      </c>
      <c r="AZ565" s="0" t="n">
        <f aca="true">RAND()</f>
        <v>0.377893401982818</v>
      </c>
    </row>
    <row r="566" customFormat="false" ht="15" hidden="false" customHeight="false" outlineLevel="0" collapsed="false">
      <c r="AK566" s="0" t="n">
        <v>553</v>
      </c>
      <c r="AL566" s="0" t="n">
        <f aca="false">IFERROR(IF(AU566&lt;($AM$6-$AL$6)/($AN$6-$AL$6),$AL$6+SQRT(AU566*($AN$6-$AL$6)*($AM$6-$AL$6)),$AN$6-SQRT((1-AU566)*($AN$6-$AL$6)*($AN$6-$AM$6))),$AM$6)</f>
        <v>4.15150411551016</v>
      </c>
      <c r="AM566" s="0" t="n">
        <f aca="false">IFERROR(IF(AV566&lt;($AM$7-$AL$7)/($AN$7-$AL$7),$AL$7+SQRT(AV566*($AN$7-$AL$7)*($AM$7-$AL$7)),$AN$7-SQRT((1-AV566)*($AN$7-$AL$7)*($AN$7-$AM$7))),$AM$7)</f>
        <v>0.978304313907539</v>
      </c>
      <c r="AN566" s="0" t="n">
        <f aca="false">IFERROR(IF(AW566&lt;($AM$8-$AL$8)/($AN$8-$AL$8),$AL$8+SQRT(AW566*($AN$8-$AL$8)*($AM$8-$AL$8)),$AN$8-SQRT((1-AW566)*($AN$8-$AL$8)*($AN$8-$AM$8))),$AM$8)</f>
        <v>0.944579750125972</v>
      </c>
      <c r="AO566" s="0" t="n">
        <f aca="false">IFERROR(IF(AX566&lt;($AM$9-$AL$9)/($AN$9-$AL$9),$AL$9+SQRT(AX566*($AN$9-$AL$9)*($AM$9-$AL$9)),$AN$9-SQRT((1-AX566)*($AN$9-$AL$9)*($AN$9-$AM$9))),$AM$9)</f>
        <v>1.39410210089282</v>
      </c>
      <c r="AP566" s="0" t="n">
        <f aca="false">IFERROR(IF(AY566&lt;($AM$10-$AL$10)/($AN$10-$AL$10),$AL$10+SQRT(AY566*($AN$10-$AL$10)*($AM$10-$AL$10)),$AN$10-SQRT((1-AY566)*($AN$10-$AL$10)*($AN$10-$AM$10))),$AM$10)</f>
        <v>0.867045692868148</v>
      </c>
      <c r="AQ566" s="0" t="n">
        <f aca="false">IFERROR(IF(AZ566&lt;($AM$11-$AL$11)/($AN$11-$AL$11),$AL$11+SQRT(AZ566*($AN$11-$AL$11)*($AM$11-$AL$11)),$AN$11-SQRT((1-AZ566)*($AN$11-$AL$11)*($AN$11-$AM$11))),$AM$11)</f>
        <v>0.776770105264281</v>
      </c>
      <c r="AR566" s="0" t="n">
        <f aca="false">SUMPRODUCT((B24:B31&lt;=$B$6)*(C24:C31*AM566+D24:D31*AO566*$B$8*AQ566)/(1+AL566/100)^B24:B31)+C32*AM566*AP566/(1+AL566/100)^$B$6</f>
        <v>8121155.76351108</v>
      </c>
      <c r="AS566" s="0" t="n">
        <f aca="false">SUMPRODUCT((K24:K26&lt;=$B$6)*(L24:L26*AN566+M24:M26*AO566*$B$8*AQ566)/(1+AL566/100)^K24:K26)+L27*AN566*AP566/(1+AL566/100)^$B$6</f>
        <v>7801793.06641173</v>
      </c>
      <c r="AT566" s="0" t="n">
        <f aca="false">AS566-AR566</f>
        <v>-319362.697099342</v>
      </c>
      <c r="AU566" s="0" t="n">
        <f aca="true">RAND()</f>
        <v>0.594303559802221</v>
      </c>
      <c r="AV566" s="0" t="n">
        <f aca="true">RAND()</f>
        <v>0.353249203978202</v>
      </c>
      <c r="AW566" s="0" t="n">
        <f aca="true">RAND()</f>
        <v>0.232258934960982</v>
      </c>
      <c r="AX566" s="0" t="n">
        <f aca="true">RAND()</f>
        <v>0.755258490571668</v>
      </c>
      <c r="AY566" s="0" t="n">
        <f aca="true">RAND()</f>
        <v>0.538890162612236</v>
      </c>
      <c r="AZ566" s="0" t="n">
        <f aca="true">RAND()</f>
        <v>0.79660577182155</v>
      </c>
    </row>
    <row r="567" customFormat="false" ht="15" hidden="false" customHeight="false" outlineLevel="0" collapsed="false">
      <c r="AK567" s="0" t="n">
        <v>554</v>
      </c>
      <c r="AL567" s="0" t="n">
        <f aca="false">IFERROR(IF(AU567&lt;($AM$6-$AL$6)/($AN$6-$AL$6),$AL$6+SQRT(AU567*($AN$6-$AL$6)*($AM$6-$AL$6)),$AN$6-SQRT((1-AU567)*($AN$6-$AL$6)*($AN$6-$AM$6))),$AM$6)</f>
        <v>6.15561625546612</v>
      </c>
      <c r="AM567" s="0" t="n">
        <f aca="false">IFERROR(IF(AV567&lt;($AM$7-$AL$7)/($AN$7-$AL$7),$AL$7+SQRT(AV567*($AN$7-$AL$7)*($AM$7-$AL$7)),$AN$7-SQRT((1-AV567)*($AN$7-$AL$7)*($AN$7-$AM$7))),$AM$7)</f>
        <v>1.04881291495182</v>
      </c>
      <c r="AN567" s="0" t="n">
        <f aca="false">IFERROR(IF(AW567&lt;($AM$8-$AL$8)/($AN$8-$AL$8),$AL$8+SQRT(AW567*($AN$8-$AL$8)*($AM$8-$AL$8)),$AN$8-SQRT((1-AW567)*($AN$8-$AL$8)*($AN$8-$AM$8))),$AM$8)</f>
        <v>0.975067730404882</v>
      </c>
      <c r="AO567" s="0" t="n">
        <f aca="false">IFERROR(IF(AX567&lt;($AM$9-$AL$9)/($AN$9-$AL$9),$AL$9+SQRT(AX567*($AN$9-$AL$9)*($AM$9-$AL$9)),$AN$9-SQRT((1-AX567)*($AN$9-$AL$9)*($AN$9-$AM$9))),$AM$9)</f>
        <v>1.81307787292866</v>
      </c>
      <c r="AP567" s="0" t="n">
        <f aca="false">IFERROR(IF(AY567&lt;($AM$10-$AL$10)/($AN$10-$AL$10),$AL$10+SQRT(AY567*($AN$10-$AL$10)*($AM$10-$AL$10)),$AN$10-SQRT((1-AY567)*($AN$10-$AL$10)*($AN$10-$AM$10))),$AM$10)</f>
        <v>0.888416576866826</v>
      </c>
      <c r="AQ567" s="0" t="n">
        <f aca="false">IFERROR(IF(AZ567&lt;($AM$11-$AL$11)/($AN$11-$AL$11),$AL$11+SQRT(AZ567*($AN$11-$AL$11)*($AM$11-$AL$11)),$AN$11-SQRT((1-AZ567)*($AN$11-$AL$11)*($AN$11-$AM$11))),$AM$11)</f>
        <v>0.566956462759263</v>
      </c>
      <c r="AR567" s="0" t="n">
        <f aca="false">SUMPRODUCT((B24:B31&lt;=$B$6)*(C24:C31*AM567+D24:D31*AO567*$B$8*AQ567)/(1+AL567/100)^B24:B31)+C32*AM567*AP567/(1+AL567/100)^$B$6</f>
        <v>7913912.77875904</v>
      </c>
      <c r="AS567" s="0" t="n">
        <f aca="false">SUMPRODUCT((K24:K26&lt;=$B$6)*(L24:L26*AN567+M24:M26*AO567*$B$8*AQ567)/(1+AL567/100)^K24:K26)+L27*AN567*AP567/(1+AL567/100)^$B$6</f>
        <v>8135329.36203725</v>
      </c>
      <c r="AT567" s="0" t="n">
        <f aca="false">AS567-AR567</f>
        <v>221416.583278204</v>
      </c>
      <c r="AU567" s="0" t="n">
        <f aca="true">RAND()</f>
        <v>0.964350804598347</v>
      </c>
      <c r="AV567" s="0" t="n">
        <f aca="true">RAND()</f>
        <v>0.6402111716428</v>
      </c>
      <c r="AW567" s="0" t="n">
        <f aca="true">RAND()</f>
        <v>0.340541224767961</v>
      </c>
      <c r="AX567" s="0" t="n">
        <f aca="true">RAND()</f>
        <v>0.976706745607416</v>
      </c>
      <c r="AY567" s="0" t="n">
        <f aca="true">RAND()</f>
        <v>0.603469748739771</v>
      </c>
      <c r="AZ567" s="0" t="n">
        <f aca="true">RAND()</f>
        <v>0.290880624526276</v>
      </c>
    </row>
    <row r="568" customFormat="false" ht="15" hidden="false" customHeight="false" outlineLevel="0" collapsed="false">
      <c r="AK568" s="0" t="n">
        <v>555</v>
      </c>
      <c r="AL568" s="0" t="n">
        <f aca="false">IFERROR(IF(AU568&lt;($AM$6-$AL$6)/($AN$6-$AL$6),$AL$6+SQRT(AU568*($AN$6-$AL$6)*($AM$6-$AL$6)),$AN$6-SQRT((1-AU568)*($AN$6-$AL$6)*($AN$6-$AM$6))),$AM$6)</f>
        <v>3.32152498200778</v>
      </c>
      <c r="AM568" s="0" t="n">
        <f aca="false">IFERROR(IF(AV568&lt;($AM$7-$AL$7)/($AN$7-$AL$7),$AL$7+SQRT(AV568*($AN$7-$AL$7)*($AM$7-$AL$7)),$AN$7-SQRT((1-AV568)*($AN$7-$AL$7)*($AN$7-$AM$7))),$AM$7)</f>
        <v>1.05412993059726</v>
      </c>
      <c r="AN568" s="0" t="n">
        <f aca="false">IFERROR(IF(AW568&lt;($AM$8-$AL$8)/($AN$8-$AL$8),$AL$8+SQRT(AW568*($AN$8-$AL$8)*($AM$8-$AL$8)),$AN$8-SQRT((1-AW568)*($AN$8-$AL$8)*($AN$8-$AM$8))),$AM$8)</f>
        <v>0.962306313768397</v>
      </c>
      <c r="AO568" s="0" t="n">
        <f aca="false">IFERROR(IF(AX568&lt;($AM$9-$AL$9)/($AN$9-$AL$9),$AL$9+SQRT(AX568*($AN$9-$AL$9)*($AM$9-$AL$9)),$AN$9-SQRT((1-AX568)*($AN$9-$AL$9)*($AN$9-$AM$9))),$AM$9)</f>
        <v>1.23526780014857</v>
      </c>
      <c r="AP568" s="0" t="n">
        <f aca="false">IFERROR(IF(AY568&lt;($AM$10-$AL$10)/($AN$10-$AL$10),$AL$10+SQRT(AY568*($AN$10-$AL$10)*($AM$10-$AL$10)),$AN$10-SQRT((1-AY568)*($AN$10-$AL$10)*($AN$10-$AM$10))),$AM$10)</f>
        <v>0.796618273843885</v>
      </c>
      <c r="AQ568" s="0" t="n">
        <f aca="false">IFERROR(IF(AZ568&lt;($AM$11-$AL$11)/($AN$11-$AL$11),$AL$11+SQRT(AZ568*($AN$11-$AL$11)*($AM$11-$AL$11)),$AN$11-SQRT((1-AZ568)*($AN$11-$AL$11)*($AN$11-$AM$11))),$AM$11)</f>
        <v>0.406133464818654</v>
      </c>
      <c r="AR568" s="0" t="n">
        <f aca="false">SUMPRODUCT((B24:B31&lt;=$B$6)*(C24:C31*AM568+D24:D31*AO568*$B$8*AQ568)/(1+AL568/100)^B24:B31)+C32*AM568*AP568/(1+AL568/100)^$B$6</f>
        <v>8970411.63457404</v>
      </c>
      <c r="AS568" s="0" t="n">
        <f aca="false">SUMPRODUCT((K24:K26&lt;=$B$6)*(L24:L26*AN568+M24:M26*AO568*$B$8*AQ568)/(1+AL568/100)^K24:K26)+L27*AN568*AP568/(1+AL568/100)^$B$6</f>
        <v>7872144.53934702</v>
      </c>
      <c r="AT568" s="0" t="n">
        <f aca="false">AS568-AR568</f>
        <v>-1098267.09522702</v>
      </c>
      <c r="AU568" s="0" t="n">
        <f aca="true">RAND()</f>
        <v>0.323441077100358</v>
      </c>
      <c r="AV568" s="0" t="n">
        <f aca="true">RAND()</f>
        <v>0.65897703033037</v>
      </c>
      <c r="AW568" s="0" t="n">
        <f aca="true">RAND()</f>
        <v>0.292703772100947</v>
      </c>
      <c r="AX568" s="0" t="n">
        <f aca="true">RAND()</f>
        <v>0.610123108340258</v>
      </c>
      <c r="AY568" s="0" t="n">
        <f aca="true">RAND()</f>
        <v>0.351929601512503</v>
      </c>
      <c r="AZ568" s="0" t="n">
        <f aca="true">RAND()</f>
        <v>0.0459767851200507</v>
      </c>
    </row>
    <row r="569" customFormat="false" ht="15" hidden="false" customHeight="false" outlineLevel="0" collapsed="false">
      <c r="AK569" s="0" t="n">
        <v>556</v>
      </c>
      <c r="AL569" s="0" t="n">
        <f aca="false">IFERROR(IF(AU569&lt;($AM$6-$AL$6)/($AN$6-$AL$6),$AL$6+SQRT(AU569*($AN$6-$AL$6)*($AM$6-$AL$6)),$AN$6-SQRT((1-AU569)*($AN$6-$AL$6)*($AN$6-$AM$6))),$AM$6)</f>
        <v>4.43372259367306</v>
      </c>
      <c r="AM569" s="0" t="n">
        <f aca="false">IFERROR(IF(AV569&lt;($AM$7-$AL$7)/($AN$7-$AL$7),$AL$7+SQRT(AV569*($AN$7-$AL$7)*($AM$7-$AL$7)),$AN$7-SQRT((1-AV569)*($AN$7-$AL$7)*($AN$7-$AM$7))),$AM$7)</f>
        <v>1.07897495422859</v>
      </c>
      <c r="AN569" s="0" t="n">
        <f aca="false">IFERROR(IF(AW569&lt;($AM$8-$AL$8)/($AN$8-$AL$8),$AL$8+SQRT(AW569*($AN$8-$AL$8)*($AM$8-$AL$8)),$AN$8-SQRT((1-AW569)*($AN$8-$AL$8)*($AN$8-$AM$8))),$AM$8)</f>
        <v>1.00078810179132</v>
      </c>
      <c r="AO569" s="0" t="n">
        <f aca="false">IFERROR(IF(AX569&lt;($AM$9-$AL$9)/($AN$9-$AL$9),$AL$9+SQRT(AX569*($AN$9-$AL$9)*($AM$9-$AL$9)),$AN$9-SQRT((1-AX569)*($AN$9-$AL$9)*($AN$9-$AM$9))),$AM$9)</f>
        <v>0.978850321438188</v>
      </c>
      <c r="AP569" s="0" t="n">
        <f aca="false">IFERROR(IF(AY569&lt;($AM$10-$AL$10)/($AN$10-$AL$10),$AL$10+SQRT(AY569*($AN$10-$AL$10)*($AM$10-$AL$10)),$AN$10-SQRT((1-AY569)*($AN$10-$AL$10)*($AN$10-$AM$10))),$AM$10)</f>
        <v>0.651645312579564</v>
      </c>
      <c r="AQ569" s="0" t="n">
        <f aca="false">IFERROR(IF(AZ569&lt;($AM$11-$AL$11)/($AN$11-$AL$11),$AL$11+SQRT(AZ569*($AN$11-$AL$11)*($AM$11-$AL$11)),$AN$11-SQRT((1-AZ569)*($AN$11-$AL$11)*($AN$11-$AM$11))),$AM$11)</f>
        <v>0.668850403620602</v>
      </c>
      <c r="AR569" s="0" t="n">
        <f aca="false">SUMPRODUCT((B24:B31&lt;=$B$6)*(C24:C31*AM569+D24:D31*AO569*$B$8*AQ569)/(1+AL569/100)^B24:B31)+C32*AM569*AP569/(1+AL569/100)^$B$6</f>
        <v>8708774.40999633</v>
      </c>
      <c r="AS569" s="0" t="n">
        <f aca="false">SUMPRODUCT((K24:K26&lt;=$B$6)*(L24:L26*AN569+M24:M26*AO569*$B$8*AQ569)/(1+AL569/100)^K24:K26)+L27*AN569*AP569/(1+AL569/100)^$B$6</f>
        <v>8366311.95327024</v>
      </c>
      <c r="AT569" s="0" t="n">
        <f aca="false">AS569-AR569</f>
        <v>-342462.45672609</v>
      </c>
      <c r="AU569" s="0" t="n">
        <f aca="true">RAND()</f>
        <v>0.670711013688793</v>
      </c>
      <c r="AV569" s="0" t="n">
        <f aca="true">RAND()</f>
        <v>0.740003855278996</v>
      </c>
      <c r="AW569" s="0" t="n">
        <f aca="true">RAND()</f>
        <v>0.447941598144214</v>
      </c>
      <c r="AX569" s="0" t="n">
        <f aca="true">RAND()</f>
        <v>0.305730173788608</v>
      </c>
      <c r="AY569" s="0" t="n">
        <f aca="true">RAND()</f>
        <v>0.0919852033094143</v>
      </c>
      <c r="AZ569" s="0" t="n">
        <f aca="true">RAND()</f>
        <v>0.552407938031682</v>
      </c>
    </row>
    <row r="570" customFormat="false" ht="15" hidden="false" customHeight="false" outlineLevel="0" collapsed="false">
      <c r="AK570" s="0" t="n">
        <v>557</v>
      </c>
      <c r="AL570" s="0" t="n">
        <f aca="false">IFERROR(IF(AU570&lt;($AM$6-$AL$6)/($AN$6-$AL$6),$AL$6+SQRT(AU570*($AN$6-$AL$6)*($AM$6-$AL$6)),$AN$6-SQRT((1-AU570)*($AN$6-$AL$6)*($AN$6-$AM$6))),$AM$6)</f>
        <v>4.33558225442044</v>
      </c>
      <c r="AM570" s="0" t="n">
        <f aca="false">IFERROR(IF(AV570&lt;($AM$7-$AL$7)/($AN$7-$AL$7),$AL$7+SQRT(AV570*($AN$7-$AL$7)*($AM$7-$AL$7)),$AN$7-SQRT((1-AV570)*($AN$7-$AL$7)*($AN$7-$AM$7))),$AM$7)</f>
        <v>0.99904732110689</v>
      </c>
      <c r="AN570" s="0" t="n">
        <f aca="false">IFERROR(IF(AW570&lt;($AM$8-$AL$8)/($AN$8-$AL$8),$AL$8+SQRT(AW570*($AN$8-$AL$8)*($AM$8-$AL$8)),$AN$8-SQRT((1-AW570)*($AN$8-$AL$8)*($AN$8-$AM$8))),$AM$8)</f>
        <v>1.03095678977986</v>
      </c>
      <c r="AO570" s="0" t="n">
        <f aca="false">IFERROR(IF(AX570&lt;($AM$9-$AL$9)/($AN$9-$AL$9),$AL$9+SQRT(AX570*($AN$9-$AL$9)*($AM$9-$AL$9)),$AN$9-SQRT((1-AX570)*($AN$9-$AL$9)*($AN$9-$AM$9))),$AM$9)</f>
        <v>1.29283734026643</v>
      </c>
      <c r="AP570" s="0" t="n">
        <f aca="false">IFERROR(IF(AY570&lt;($AM$10-$AL$10)/($AN$10-$AL$10),$AL$10+SQRT(AY570*($AN$10-$AL$10)*($AM$10-$AL$10)),$AN$10-SQRT((1-AY570)*($AN$10-$AL$10)*($AN$10-$AM$10))),$AM$10)</f>
        <v>0.87020816431174</v>
      </c>
      <c r="AQ570" s="0" t="n">
        <f aca="false">IFERROR(IF(AZ570&lt;($AM$11-$AL$11)/($AN$11-$AL$11),$AL$11+SQRT(AZ570*($AN$11-$AL$11)*($AM$11-$AL$11)),$AN$11-SQRT((1-AZ570)*($AN$11-$AL$11)*($AN$11-$AM$11))),$AM$11)</f>
        <v>0.64705542638016</v>
      </c>
      <c r="AR570" s="0" t="n">
        <f aca="false">SUMPRODUCT((B24:B31&lt;=$B$6)*(C24:C31*AM570+D24:D31*AO570*$B$8*AQ570)/(1+AL570/100)^B24:B31)+C32*AM570*AP570/(1+AL570/100)^$B$6</f>
        <v>8145055.26173396</v>
      </c>
      <c r="AS570" s="0" t="n">
        <f aca="false">SUMPRODUCT((K24:K26&lt;=$B$6)*(L24:L26*AN570+M24:M26*AO570*$B$8*AQ570)/(1+AL570/100)^K24:K26)+L27*AN570*AP570/(1+AL570/100)^$B$6</f>
        <v>8496160.15891999</v>
      </c>
      <c r="AT570" s="0" t="n">
        <f aca="false">AS570-AR570</f>
        <v>351104.897186033</v>
      </c>
      <c r="AU570" s="0" t="n">
        <f aca="true">RAND()</f>
        <v>0.645043903852038</v>
      </c>
      <c r="AV570" s="0" t="n">
        <f aca="true">RAND()</f>
        <v>0.440220400442549</v>
      </c>
      <c r="AW570" s="0" t="n">
        <f aca="true">RAND()</f>
        <v>0.573511751612923</v>
      </c>
      <c r="AX570" s="0" t="n">
        <f aca="true">RAND()</f>
        <v>0.666613981785698</v>
      </c>
      <c r="AY570" s="0" t="n">
        <f aca="true">RAND()</f>
        <v>0.548216339692273</v>
      </c>
      <c r="AZ570" s="0" t="n">
        <f aca="true">RAND()</f>
        <v>0.491622322366999</v>
      </c>
    </row>
    <row r="571" customFormat="false" ht="15" hidden="false" customHeight="false" outlineLevel="0" collapsed="false">
      <c r="AK571" s="0" t="n">
        <v>558</v>
      </c>
      <c r="AL571" s="0" t="n">
        <f aca="false">IFERROR(IF(AU571&lt;($AM$6-$AL$6)/($AN$6-$AL$6),$AL$6+SQRT(AU571*($AN$6-$AL$6)*($AM$6-$AL$6)),$AN$6-SQRT((1-AU571)*($AN$6-$AL$6)*($AN$6-$AM$6))),$AM$6)</f>
        <v>3.04369182819421</v>
      </c>
      <c r="AM571" s="0" t="n">
        <f aca="false">IFERROR(IF(AV571&lt;($AM$7-$AL$7)/($AN$7-$AL$7),$AL$7+SQRT(AV571*($AN$7-$AL$7)*($AM$7-$AL$7)),$AN$7-SQRT((1-AV571)*($AN$7-$AL$7)*($AN$7-$AM$7))),$AM$7)</f>
        <v>0.925628942164189</v>
      </c>
      <c r="AN571" s="0" t="n">
        <f aca="false">IFERROR(IF(AW571&lt;($AM$8-$AL$8)/($AN$8-$AL$8),$AL$8+SQRT(AW571*($AN$8-$AL$8)*($AM$8-$AL$8)),$AN$8-SQRT((1-AW571)*($AN$8-$AL$8)*($AN$8-$AM$8))),$AM$8)</f>
        <v>0.97351167100679</v>
      </c>
      <c r="AO571" s="0" t="n">
        <f aca="false">IFERROR(IF(AX571&lt;($AM$9-$AL$9)/($AN$9-$AL$9),$AL$9+SQRT(AX571*($AN$9-$AL$9)*($AM$9-$AL$9)),$AN$9-SQRT((1-AX571)*($AN$9-$AL$9)*($AN$9-$AM$9))),$AM$9)</f>
        <v>1.69568259778341</v>
      </c>
      <c r="AP571" s="0" t="n">
        <f aca="false">IFERROR(IF(AY571&lt;($AM$10-$AL$10)/($AN$10-$AL$10),$AL$10+SQRT(AY571*($AN$10-$AL$10)*($AM$10-$AL$10)),$AN$10-SQRT((1-AY571)*($AN$10-$AL$10)*($AN$10-$AM$10))),$AM$10)</f>
        <v>0.91353596277737</v>
      </c>
      <c r="AQ571" s="0" t="n">
        <f aca="false">IFERROR(IF(AZ571&lt;($AM$11-$AL$11)/($AN$11-$AL$11),$AL$11+SQRT(AZ571*($AN$11-$AL$11)*($AM$11-$AL$11)),$AN$11-SQRT((1-AZ571)*($AN$11-$AL$11)*($AN$11-$AM$11))),$AM$11)</f>
        <v>0.814788196199418</v>
      </c>
      <c r="AR571" s="0" t="n">
        <f aca="false">SUMPRODUCT((B24:B31&lt;=$B$6)*(C24:C31*AM571+D24:D31*AO571*$B$8*AQ571)/(1+AL571/100)^B24:B31)+C32*AM571*AP571/(1+AL571/100)^$B$6</f>
        <v>8284056.13019476</v>
      </c>
      <c r="AS571" s="0" t="n">
        <f aca="false">SUMPRODUCT((K24:K26&lt;=$B$6)*(L24:L26*AN571+M24:M26*AO571*$B$8*AQ571)/(1+AL571/100)^K24:K26)+L27*AN571*AP571/(1+AL571/100)^$B$6</f>
        <v>7941344.76252384</v>
      </c>
      <c r="AT571" s="0" t="n">
        <f aca="false">AS571-AR571</f>
        <v>-342711.367670923</v>
      </c>
      <c r="AU571" s="0" t="n">
        <f aca="true">RAND()</f>
        <v>0.217381282485138</v>
      </c>
      <c r="AV571" s="0" t="n">
        <f aca="true">RAND()</f>
        <v>0.175362567881033</v>
      </c>
      <c r="AW571" s="0" t="n">
        <f aca="true">RAND()</f>
        <v>0.334514444172983</v>
      </c>
      <c r="AX571" s="0" t="n">
        <f aca="true">RAND()</f>
        <v>0.938260612472099</v>
      </c>
      <c r="AY571" s="0" t="n">
        <f aca="true">RAND()</f>
        <v>0.684047970040824</v>
      </c>
      <c r="AZ571" s="0" t="n">
        <f aca="true">RAND()</f>
        <v>0.859986072379326</v>
      </c>
    </row>
    <row r="572" customFormat="false" ht="15" hidden="false" customHeight="false" outlineLevel="0" collapsed="false">
      <c r="AK572" s="0" t="n">
        <v>559</v>
      </c>
      <c r="AL572" s="0" t="n">
        <f aca="false">IFERROR(IF(AU572&lt;($AM$6-$AL$6)/($AN$6-$AL$6),$AL$6+SQRT(AU572*($AN$6-$AL$6)*($AM$6-$AL$6)),$AN$6-SQRT((1-AU572)*($AN$6-$AL$6)*($AN$6-$AM$6))),$AM$6)</f>
        <v>3.33121492586028</v>
      </c>
      <c r="AM572" s="0" t="n">
        <f aca="false">IFERROR(IF(AV572&lt;($AM$7-$AL$7)/($AN$7-$AL$7),$AL$7+SQRT(AV572*($AN$7-$AL$7)*($AM$7-$AL$7)),$AN$7-SQRT((1-AV572)*($AN$7-$AL$7)*($AN$7-$AM$7))),$AM$7)</f>
        <v>0.867586729469953</v>
      </c>
      <c r="AN572" s="0" t="n">
        <f aca="false">IFERROR(IF(AW572&lt;($AM$8-$AL$8)/($AN$8-$AL$8),$AL$8+SQRT(AW572*($AN$8-$AL$8)*($AM$8-$AL$8)),$AN$8-SQRT((1-AW572)*($AN$8-$AL$8)*($AN$8-$AM$8))),$AM$8)</f>
        <v>1.17793579858795</v>
      </c>
      <c r="AO572" s="0" t="n">
        <f aca="false">IFERROR(IF(AX572&lt;($AM$9-$AL$9)/($AN$9-$AL$9),$AL$9+SQRT(AX572*($AN$9-$AL$9)*($AM$9-$AL$9)),$AN$9-SQRT((1-AX572)*($AN$9-$AL$9)*($AN$9-$AM$9))),$AM$9)</f>
        <v>1.07659768544024</v>
      </c>
      <c r="AP572" s="0" t="n">
        <f aca="false">IFERROR(IF(AY572&lt;($AM$10-$AL$10)/($AN$10-$AL$10),$AL$10+SQRT(AY572*($AN$10-$AL$10)*($AM$10-$AL$10)),$AN$10-SQRT((1-AY572)*($AN$10-$AL$10)*($AN$10-$AM$10))),$AM$10)</f>
        <v>0.902536545492057</v>
      </c>
      <c r="AQ572" s="0" t="n">
        <f aca="false">IFERROR(IF(AZ572&lt;($AM$11-$AL$11)/($AN$11-$AL$11),$AL$11+SQRT(AZ572*($AN$11-$AL$11)*($AM$11-$AL$11)),$AN$11-SQRT((1-AZ572)*($AN$11-$AL$11)*($AN$11-$AM$11))),$AM$11)</f>
        <v>0.623387695763801</v>
      </c>
      <c r="AR572" s="0" t="n">
        <f aca="false">SUMPRODUCT((B24:B31&lt;=$B$6)*(C24:C31*AM572+D24:D31*AO572*$B$8*AQ572)/(1+AL572/100)^B24:B31)+C32*AM572*AP572/(1+AL572/100)^$B$6</f>
        <v>7446046.75528135</v>
      </c>
      <c r="AS572" s="0" t="n">
        <f aca="false">SUMPRODUCT((K24:K26&lt;=$B$6)*(L24:L26*AN572+M24:M26*AO572*$B$8*AQ572)/(1+AL572/100)^K24:K26)+L27*AN572*AP572/(1+AL572/100)^$B$6</f>
        <v>9545189.47325681</v>
      </c>
      <c r="AT572" s="0" t="n">
        <f aca="false">AS572-AR572</f>
        <v>2099142.71797546</v>
      </c>
      <c r="AU572" s="0" t="n">
        <f aca="true">RAND()</f>
        <v>0.327000803988482</v>
      </c>
      <c r="AV572" s="0" t="n">
        <f aca="true">RAND()</f>
        <v>0.0507551777827184</v>
      </c>
      <c r="AW572" s="0" t="n">
        <f aca="true">RAND()</f>
        <v>0.953837785554161</v>
      </c>
      <c r="AX572" s="0" t="n">
        <f aca="true">RAND()</f>
        <v>0.431552110310447</v>
      </c>
      <c r="AY572" s="0" t="n">
        <f aca="true">RAND()</f>
        <v>0.648142681826717</v>
      </c>
      <c r="AZ572" s="0" t="n">
        <f aca="true">RAND()</f>
        <v>0.426855517434371</v>
      </c>
    </row>
    <row r="573" customFormat="false" ht="15" hidden="false" customHeight="false" outlineLevel="0" collapsed="false">
      <c r="AK573" s="0" t="n">
        <v>560</v>
      </c>
      <c r="AL573" s="0" t="n">
        <f aca="false">IFERROR(IF(AU573&lt;($AM$6-$AL$6)/($AN$6-$AL$6),$AL$6+SQRT(AU573*($AN$6-$AL$6)*($AM$6-$AL$6)),$AN$6-SQRT((1-AU573)*($AN$6-$AL$6)*($AN$6-$AM$6))),$AM$6)</f>
        <v>5.00049995545436</v>
      </c>
      <c r="AM573" s="0" t="n">
        <f aca="false">IFERROR(IF(AV573&lt;($AM$7-$AL$7)/($AN$7-$AL$7),$AL$7+SQRT(AV573*($AN$7-$AL$7)*($AM$7-$AL$7)),$AN$7-SQRT((1-AV573)*($AN$7-$AL$7)*($AN$7-$AM$7))),$AM$7)</f>
        <v>0.87186658527214</v>
      </c>
      <c r="AN573" s="0" t="n">
        <f aca="false">IFERROR(IF(AW573&lt;($AM$8-$AL$8)/($AN$8-$AL$8),$AL$8+SQRT(AW573*($AN$8-$AL$8)*($AM$8-$AL$8)),$AN$8-SQRT((1-AW573)*($AN$8-$AL$8)*($AN$8-$AM$8))),$AM$8)</f>
        <v>1.03361489278339</v>
      </c>
      <c r="AO573" s="0" t="n">
        <f aca="false">IFERROR(IF(AX573&lt;($AM$9-$AL$9)/($AN$9-$AL$9),$AL$9+SQRT(AX573*($AN$9-$AL$9)*($AM$9-$AL$9)),$AN$9-SQRT((1-AX573)*($AN$9-$AL$9)*($AN$9-$AM$9))),$AM$9)</f>
        <v>1.56986298753848</v>
      </c>
      <c r="AP573" s="0" t="n">
        <f aca="false">IFERROR(IF(AY573&lt;($AM$10-$AL$10)/($AN$10-$AL$10),$AL$10+SQRT(AY573*($AN$10-$AL$10)*($AM$10-$AL$10)),$AN$10-SQRT((1-AY573)*($AN$10-$AL$10)*($AN$10-$AM$10))),$AM$10)</f>
        <v>0.785561171143805</v>
      </c>
      <c r="AQ573" s="0" t="n">
        <f aca="false">IFERROR(IF(AZ573&lt;($AM$11-$AL$11)/($AN$11-$AL$11),$AL$11+SQRT(AZ573*($AN$11-$AL$11)*($AM$11-$AL$11)),$AN$11-SQRT((1-AZ573)*($AN$11-$AL$11)*($AN$11-$AM$11))),$AM$11)</f>
        <v>0.576471674029376</v>
      </c>
      <c r="AR573" s="0" t="n">
        <f aca="false">SUMPRODUCT((B24:B31&lt;=$B$6)*(C24:C31*AM573+D24:D31*AO573*$B$8*AQ573)/(1+AL573/100)^B24:B31)+C32*AM573*AP573/(1+AL573/100)^$B$6</f>
        <v>6930711.03754238</v>
      </c>
      <c r="AS573" s="0" t="n">
        <f aca="false">SUMPRODUCT((K24:K26&lt;=$B$6)*(L24:L26*AN573+M24:M26*AO573*$B$8*AQ573)/(1+AL573/100)^K24:K26)+L27*AN573*AP573/(1+AL573/100)^$B$6</f>
        <v>8609040.96257199</v>
      </c>
      <c r="AT573" s="0" t="n">
        <f aca="false">AS573-AR573</f>
        <v>1678329.92502961</v>
      </c>
      <c r="AU573" s="0" t="n">
        <f aca="true">RAND()</f>
        <v>0.8000999785931</v>
      </c>
      <c r="AV573" s="0" t="n">
        <f aca="true">RAND()</f>
        <v>0.0573867342075308</v>
      </c>
      <c r="AW573" s="0" t="n">
        <f aca="true">RAND()</f>
        <v>0.58379986999874</v>
      </c>
      <c r="AX573" s="0" t="n">
        <f aca="true">RAND()</f>
        <v>0.876654767007118</v>
      </c>
      <c r="AY573" s="0" t="n">
        <f aca="true">RAND()</f>
        <v>0.326180729860085</v>
      </c>
      <c r="AZ573" s="0" t="n">
        <f aca="true">RAND()</f>
        <v>0.311986067512675</v>
      </c>
    </row>
    <row r="574" customFormat="false" ht="15" hidden="false" customHeight="false" outlineLevel="0" collapsed="false">
      <c r="AK574" s="0" t="n">
        <v>561</v>
      </c>
      <c r="AL574" s="0" t="n">
        <f aca="false">IFERROR(IF(AU574&lt;($AM$6-$AL$6)/($AN$6-$AL$6),$AL$6+SQRT(AU574*($AN$6-$AL$6)*($AM$6-$AL$6)),$AN$6-SQRT((1-AU574)*($AN$6-$AL$6)*($AN$6-$AM$6))),$AM$6)</f>
        <v>5.05268889961386</v>
      </c>
      <c r="AM574" s="0" t="n">
        <f aca="false">IFERROR(IF(AV574&lt;($AM$7-$AL$7)/($AN$7-$AL$7),$AL$7+SQRT(AV574*($AN$7-$AL$7)*($AM$7-$AL$7)),$AN$7-SQRT((1-AV574)*($AN$7-$AL$7)*($AN$7-$AM$7))),$AM$7)</f>
        <v>1.08388884765276</v>
      </c>
      <c r="AN574" s="0" t="n">
        <f aca="false">IFERROR(IF(AW574&lt;($AM$8-$AL$8)/($AN$8-$AL$8),$AL$8+SQRT(AW574*($AN$8-$AL$8)*($AM$8-$AL$8)),$AN$8-SQRT((1-AW574)*($AN$8-$AL$8)*($AN$8-$AM$8))),$AM$8)</f>
        <v>0.856479616807825</v>
      </c>
      <c r="AO574" s="0" t="n">
        <f aca="false">IFERROR(IF(AX574&lt;($AM$9-$AL$9)/($AN$9-$AL$9),$AL$9+SQRT(AX574*($AN$9-$AL$9)*($AM$9-$AL$9)),$AN$9-SQRT((1-AX574)*($AN$9-$AL$9)*($AN$9-$AM$9))),$AM$9)</f>
        <v>1.31175886229279</v>
      </c>
      <c r="AP574" s="0" t="n">
        <f aca="false">IFERROR(IF(AY574&lt;($AM$10-$AL$10)/($AN$10-$AL$10),$AL$10+SQRT(AY574*($AN$10-$AL$10)*($AM$10-$AL$10)),$AN$10-SQRT((1-AY574)*($AN$10-$AL$10)*($AN$10-$AM$10))),$AM$10)</f>
        <v>0.958534573794033</v>
      </c>
      <c r="AQ574" s="0" t="n">
        <f aca="false">IFERROR(IF(AZ574&lt;($AM$11-$AL$11)/($AN$11-$AL$11),$AL$11+SQRT(AZ574*($AN$11-$AL$11)*($AM$11-$AL$11)),$AN$11-SQRT((1-AZ574)*($AN$11-$AL$11)*($AN$11-$AM$11))),$AM$11)</f>
        <v>0.572659677967757</v>
      </c>
      <c r="AR574" s="0" t="n">
        <f aca="false">SUMPRODUCT((B24:B31&lt;=$B$6)*(C24:C31*AM574+D24:D31*AO574*$B$8*AQ574)/(1+AL574/100)^B24:B31)+C32*AM574*AP574/(1+AL574/100)^$B$6</f>
        <v>8495415.68987949</v>
      </c>
      <c r="AS574" s="0" t="n">
        <f aca="false">SUMPRODUCT((K24:K26&lt;=$B$6)*(L24:L26*AN574+M24:M26*AO574*$B$8*AQ574)/(1+AL574/100)^K24:K26)+L27*AN574*AP574/(1+AL574/100)^$B$6</f>
        <v>7064679.26176521</v>
      </c>
      <c r="AT574" s="0" t="n">
        <f aca="false">AS574-AR574</f>
        <v>-1430736.42811428</v>
      </c>
      <c r="AU574" s="0" t="n">
        <f aca="true">RAND()</f>
        <v>0.810398973915645</v>
      </c>
      <c r="AV574" s="0" t="n">
        <f aca="true">RAND()</f>
        <v>0.754729645029964</v>
      </c>
      <c r="AW574" s="0" t="n">
        <f aca="true">RAND()</f>
        <v>0.0354438568306527</v>
      </c>
      <c r="AX574" s="0" t="n">
        <f aca="true">RAND()</f>
        <v>0.684216090911653</v>
      </c>
      <c r="AY574" s="0" t="n">
        <f aca="true">RAND()</f>
        <v>0.841015821457902</v>
      </c>
      <c r="AZ574" s="0" t="n">
        <f aca="true">RAND()</f>
        <v>0.303442040773392</v>
      </c>
    </row>
    <row r="575" customFormat="false" ht="15" hidden="false" customHeight="false" outlineLevel="0" collapsed="false">
      <c r="AK575" s="0" t="n">
        <v>562</v>
      </c>
      <c r="AL575" s="0" t="n">
        <f aca="false">IFERROR(IF(AU575&lt;($AM$6-$AL$6)/($AN$6-$AL$6),$AL$6+SQRT(AU575*($AN$6-$AL$6)*($AM$6-$AL$6)),$AN$6-SQRT((1-AU575)*($AN$6-$AL$6)*($AN$6-$AM$6))),$AM$6)</f>
        <v>4.88993644507459</v>
      </c>
      <c r="AM575" s="0" t="n">
        <f aca="false">IFERROR(IF(AV575&lt;($AM$7-$AL$7)/($AN$7-$AL$7),$AL$7+SQRT(AV575*($AN$7-$AL$7)*($AM$7-$AL$7)),$AN$7-SQRT((1-AV575)*($AN$7-$AL$7)*($AN$7-$AM$7))),$AM$7)</f>
        <v>1.16289199436201</v>
      </c>
      <c r="AN575" s="0" t="n">
        <f aca="false">IFERROR(IF(AW575&lt;($AM$8-$AL$8)/($AN$8-$AL$8),$AL$8+SQRT(AW575*($AN$8-$AL$8)*($AM$8-$AL$8)),$AN$8-SQRT((1-AW575)*($AN$8-$AL$8)*($AN$8-$AM$8))),$AM$8)</f>
        <v>0.954654889630157</v>
      </c>
      <c r="AO575" s="0" t="n">
        <f aca="false">IFERROR(IF(AX575&lt;($AM$9-$AL$9)/($AN$9-$AL$9),$AL$9+SQRT(AX575*($AN$9-$AL$9)*($AM$9-$AL$9)),$AN$9-SQRT((1-AX575)*($AN$9-$AL$9)*($AN$9-$AM$9))),$AM$9)</f>
        <v>0.976884888870682</v>
      </c>
      <c r="AP575" s="0" t="n">
        <f aca="false">IFERROR(IF(AY575&lt;($AM$10-$AL$10)/($AN$10-$AL$10),$AL$10+SQRT(AY575*($AN$10-$AL$10)*($AM$10-$AL$10)),$AN$10-SQRT((1-AY575)*($AN$10-$AL$10)*($AN$10-$AM$10))),$AM$10)</f>
        <v>0.725144569370643</v>
      </c>
      <c r="AQ575" s="0" t="n">
        <f aca="false">IFERROR(IF(AZ575&lt;($AM$11-$AL$11)/($AN$11-$AL$11),$AL$11+SQRT(AZ575*($AN$11-$AL$11)*($AM$11-$AL$11)),$AN$11-SQRT((1-AZ575)*($AN$11-$AL$11)*($AN$11-$AM$11))),$AM$11)</f>
        <v>0.514593077634984</v>
      </c>
      <c r="AR575" s="0" t="n">
        <f aca="false">SUMPRODUCT((B24:B31&lt;=$B$6)*(C24:C31*AM575+D24:D31*AO575*$B$8*AQ575)/(1+AL575/100)^B24:B31)+C32*AM575*AP575/(1+AL575/100)^$B$6</f>
        <v>9128560.06534059</v>
      </c>
      <c r="AS575" s="0" t="n">
        <f aca="false">SUMPRODUCT((K24:K26&lt;=$B$6)*(L24:L26*AN575+M24:M26*AO575*$B$8*AQ575)/(1+AL575/100)^K24:K26)+L27*AN575*AP575/(1+AL575/100)^$B$6</f>
        <v>7950371.78143993</v>
      </c>
      <c r="AT575" s="0" t="n">
        <f aca="false">AS575-AR575</f>
        <v>-1178188.28390066</v>
      </c>
      <c r="AU575" s="0" t="n">
        <f aca="true">RAND()</f>
        <v>0.777381589708777</v>
      </c>
      <c r="AV575" s="0" t="n">
        <f aca="true">RAND()</f>
        <v>0.932552847589077</v>
      </c>
      <c r="AW575" s="0" t="n">
        <f aca="true">RAND()</f>
        <v>0.265757054294624</v>
      </c>
      <c r="AX575" s="0" t="n">
        <f aca="true">RAND()</f>
        <v>0.303225596310937</v>
      </c>
      <c r="AY575" s="0" t="n">
        <f aca="true">RAND()</f>
        <v>0.202760308468369</v>
      </c>
      <c r="AZ575" s="0" t="n">
        <f aca="true">RAND()</f>
        <v>0.187959954974915</v>
      </c>
    </row>
    <row r="576" customFormat="false" ht="15" hidden="false" customHeight="false" outlineLevel="0" collapsed="false">
      <c r="AK576" s="0" t="n">
        <v>563</v>
      </c>
      <c r="AL576" s="0" t="n">
        <f aca="false">IFERROR(IF(AU576&lt;($AM$6-$AL$6)/($AN$6-$AL$6),$AL$6+SQRT(AU576*($AN$6-$AL$6)*($AM$6-$AL$6)),$AN$6-SQRT((1-AU576)*($AN$6-$AL$6)*($AN$6-$AM$6))),$AM$6)</f>
        <v>2.32594694982232</v>
      </c>
      <c r="AM576" s="0" t="n">
        <f aca="false">IFERROR(IF(AV576&lt;($AM$7-$AL$7)/($AN$7-$AL$7),$AL$7+SQRT(AV576*($AN$7-$AL$7)*($AM$7-$AL$7)),$AN$7-SQRT((1-AV576)*($AN$7-$AL$7)*($AN$7-$AM$7))),$AM$7)</f>
        <v>0.914913925251586</v>
      </c>
      <c r="AN576" s="0" t="n">
        <f aca="false">IFERROR(IF(AW576&lt;($AM$8-$AL$8)/($AN$8-$AL$8),$AL$8+SQRT(AW576*($AN$8-$AL$8)*($AM$8-$AL$8)),$AN$8-SQRT((1-AW576)*($AN$8-$AL$8)*($AN$8-$AM$8))),$AM$8)</f>
        <v>0.900250174535076</v>
      </c>
      <c r="AO576" s="0" t="n">
        <f aca="false">IFERROR(IF(AX576&lt;($AM$9-$AL$9)/($AN$9-$AL$9),$AL$9+SQRT(AX576*($AN$9-$AL$9)*($AM$9-$AL$9)),$AN$9-SQRT((1-AX576)*($AN$9-$AL$9)*($AN$9-$AM$9))),$AM$9)</f>
        <v>1.37781966851059</v>
      </c>
      <c r="AP576" s="0" t="n">
        <f aca="false">IFERROR(IF(AY576&lt;($AM$10-$AL$10)/($AN$10-$AL$10),$AL$10+SQRT(AY576*($AN$10-$AL$10)*($AM$10-$AL$10)),$AN$10-SQRT((1-AY576)*($AN$10-$AL$10)*($AN$10-$AM$10))),$AM$10)</f>
        <v>0.970838654671503</v>
      </c>
      <c r="AQ576" s="0" t="n">
        <f aca="false">IFERROR(IF(AZ576&lt;($AM$11-$AL$11)/($AN$11-$AL$11),$AL$11+SQRT(AZ576*($AN$11-$AL$11)*($AM$11-$AL$11)),$AN$11-SQRT((1-AZ576)*($AN$11-$AL$11)*($AN$11-$AM$11))),$AM$11)</f>
        <v>0.534614527366329</v>
      </c>
      <c r="AR576" s="0" t="n">
        <f aca="false">SUMPRODUCT((B24:B31&lt;=$B$6)*(C24:C31*AM576+D24:D31*AO576*$B$8*AQ576)/(1+AL576/100)^B24:B31)+C32*AM576*AP576/(1+AL576/100)^$B$6</f>
        <v>8349569.49225509</v>
      </c>
      <c r="AS576" s="0" t="n">
        <f aca="false">SUMPRODUCT((K24:K26&lt;=$B$6)*(L24:L26*AN576+M24:M26*AO576*$B$8*AQ576)/(1+AL576/100)^K24:K26)+L27*AN576*AP576/(1+AL576/100)^$B$6</f>
        <v>7135900.72111682</v>
      </c>
      <c r="AT576" s="0" t="n">
        <f aca="false">AS576-AR576</f>
        <v>-1213668.77113827</v>
      </c>
      <c r="AU576" s="0" t="n">
        <f aca="true">RAND()</f>
        <v>0.0212482828196944</v>
      </c>
      <c r="AV576" s="0" t="n">
        <f aca="true">RAND()</f>
        <v>0.146724557963634</v>
      </c>
      <c r="AW576" s="0" t="n">
        <f aca="true">RAND()</f>
        <v>0.111667749936812</v>
      </c>
      <c r="AX576" s="0" t="n">
        <f aca="true">RAND()</f>
        <v>0.741927756738481</v>
      </c>
      <c r="AY576" s="0" t="n">
        <f aca="true">RAND()</f>
        <v>0.886756154931483</v>
      </c>
      <c r="AZ576" s="0" t="n">
        <f aca="true">RAND()</f>
        <v>0.224669291638065</v>
      </c>
    </row>
    <row r="577" customFormat="false" ht="15" hidden="false" customHeight="false" outlineLevel="0" collapsed="false">
      <c r="AK577" s="0" t="n">
        <v>564</v>
      </c>
      <c r="AL577" s="0" t="n">
        <f aca="false">IFERROR(IF(AU577&lt;($AM$6-$AL$6)/($AN$6-$AL$6),$AL$6+SQRT(AU577*($AN$6-$AL$6)*($AM$6-$AL$6)),$AN$6-SQRT((1-AU577)*($AN$6-$AL$6)*($AN$6-$AM$6))),$AM$6)</f>
        <v>4.44337468176456</v>
      </c>
      <c r="AM577" s="0" t="n">
        <f aca="false">IFERROR(IF(AV577&lt;($AM$7-$AL$7)/($AN$7-$AL$7),$AL$7+SQRT(AV577*($AN$7-$AL$7)*($AM$7-$AL$7)),$AN$7-SQRT((1-AV577)*($AN$7-$AL$7)*($AN$7-$AM$7))),$AM$7)</f>
        <v>1.11840225376639</v>
      </c>
      <c r="AN577" s="0" t="n">
        <f aca="false">IFERROR(IF(AW577&lt;($AM$8-$AL$8)/($AN$8-$AL$8),$AL$8+SQRT(AW577*($AN$8-$AL$8)*($AM$8-$AL$8)),$AN$8-SQRT((1-AW577)*($AN$8-$AL$8)*($AN$8-$AM$8))),$AM$8)</f>
        <v>1.04818475746792</v>
      </c>
      <c r="AO577" s="0" t="n">
        <f aca="false">IFERROR(IF(AX577&lt;($AM$9-$AL$9)/($AN$9-$AL$9),$AL$9+SQRT(AX577*($AN$9-$AL$9)*($AM$9-$AL$9)),$AN$9-SQRT((1-AX577)*($AN$9-$AL$9)*($AN$9-$AM$9))),$AM$9)</f>
        <v>1.08024799061464</v>
      </c>
      <c r="AP577" s="0" t="n">
        <f aca="false">IFERROR(IF(AY577&lt;($AM$10-$AL$10)/($AN$10-$AL$10),$AL$10+SQRT(AY577*($AN$10-$AL$10)*($AM$10-$AL$10)),$AN$10-SQRT((1-AY577)*($AN$10-$AL$10)*($AN$10-$AM$10))),$AM$10)</f>
        <v>0.821393094505796</v>
      </c>
      <c r="AQ577" s="0" t="n">
        <f aca="false">IFERROR(IF(AZ577&lt;($AM$11-$AL$11)/($AN$11-$AL$11),$AL$11+SQRT(AZ577*($AN$11-$AL$11)*($AM$11-$AL$11)),$AN$11-SQRT((1-AZ577)*($AN$11-$AL$11)*($AN$11-$AM$11))),$AM$11)</f>
        <v>0.470497042028531</v>
      </c>
      <c r="AR577" s="0" t="n">
        <f aca="false">SUMPRODUCT((B24:B31&lt;=$B$6)*(C24:C31*AM577+D24:D31*AO577*$B$8*AQ577)/(1+AL577/100)^B24:B31)+C32*AM577*AP577/(1+AL577/100)^$B$6</f>
        <v>8964509.29812612</v>
      </c>
      <c r="AS577" s="0" t="n">
        <f aca="false">SUMPRODUCT((K24:K26&lt;=$B$6)*(L24:L26*AN577+M24:M26*AO577*$B$8*AQ577)/(1+AL577/100)^K24:K26)+L27*AN577*AP577/(1+AL577/100)^$B$6</f>
        <v>8646460.10352426</v>
      </c>
      <c r="AT577" s="0" t="n">
        <f aca="false">AS577-AR577</f>
        <v>-318049.19460186</v>
      </c>
      <c r="AU577" s="0" t="n">
        <f aca="true">RAND()</f>
        <v>0.673183349107877</v>
      </c>
      <c r="AV577" s="0" t="n">
        <f aca="true">RAND()</f>
        <v>0.84606251721098</v>
      </c>
      <c r="AW577" s="0" t="n">
        <f aca="true">RAND()</f>
        <v>0.63796095894861</v>
      </c>
      <c r="AX577" s="0" t="n">
        <f aca="true">RAND()</f>
        <v>0.4360374941544</v>
      </c>
      <c r="AY577" s="0" t="n">
        <f aca="true">RAND()</f>
        <v>0.413174084784046</v>
      </c>
      <c r="AZ577" s="0" t="n">
        <f aca="true">RAND()</f>
        <v>0.118649964655015</v>
      </c>
    </row>
    <row r="578" customFormat="false" ht="15" hidden="false" customHeight="false" outlineLevel="0" collapsed="false">
      <c r="AK578" s="0" t="n">
        <v>565</v>
      </c>
      <c r="AL578" s="0" t="n">
        <f aca="false">IFERROR(IF(AU578&lt;($AM$6-$AL$6)/($AN$6-$AL$6),$AL$6+SQRT(AU578*($AN$6-$AL$6)*($AM$6-$AL$6)),$AN$6-SQRT((1-AU578)*($AN$6-$AL$6)*($AN$6-$AM$6))),$AM$6)</f>
        <v>4.91649665012216</v>
      </c>
      <c r="AM578" s="0" t="n">
        <f aca="false">IFERROR(IF(AV578&lt;($AM$7-$AL$7)/($AN$7-$AL$7),$AL$7+SQRT(AV578*($AN$7-$AL$7)*($AM$7-$AL$7)),$AN$7-SQRT((1-AV578)*($AN$7-$AL$7)*($AN$7-$AM$7))),$AM$7)</f>
        <v>1.10544332450136</v>
      </c>
      <c r="AN578" s="0" t="n">
        <f aca="false">IFERROR(IF(AW578&lt;($AM$8-$AL$8)/($AN$8-$AL$8),$AL$8+SQRT(AW578*($AN$8-$AL$8)*($AM$8-$AL$8)),$AN$8-SQRT((1-AW578)*($AN$8-$AL$8)*($AN$8-$AM$8))),$AM$8)</f>
        <v>0.918132293850907</v>
      </c>
      <c r="AO578" s="0" t="n">
        <f aca="false">IFERROR(IF(AX578&lt;($AM$9-$AL$9)/($AN$9-$AL$9),$AL$9+SQRT(AX578*($AN$9-$AL$9)*($AM$9-$AL$9)),$AN$9-SQRT((1-AX578)*($AN$9-$AL$9)*($AN$9-$AM$9))),$AM$9)</f>
        <v>0.802528694261552</v>
      </c>
      <c r="AP578" s="0" t="n">
        <f aca="false">IFERROR(IF(AY578&lt;($AM$10-$AL$10)/($AN$10-$AL$10),$AL$10+SQRT(AY578*($AN$10-$AL$10)*($AM$10-$AL$10)),$AN$10-SQRT((1-AY578)*($AN$10-$AL$10)*($AN$10-$AM$10))),$AM$10)</f>
        <v>0.711860730709548</v>
      </c>
      <c r="AQ578" s="0" t="n">
        <f aca="false">IFERROR(IF(AZ578&lt;($AM$11-$AL$11)/($AN$11-$AL$11),$AL$11+SQRT(AZ578*($AN$11-$AL$11)*($AM$11-$AL$11)),$AN$11-SQRT((1-AZ578)*($AN$11-$AL$11)*($AN$11-$AM$11))),$AM$11)</f>
        <v>0.485681372177995</v>
      </c>
      <c r="AR578" s="0" t="n">
        <f aca="false">SUMPRODUCT((B24:B31&lt;=$B$6)*(C24:C31*AM578+D24:D31*AO578*$B$8*AQ578)/(1+AL578/100)^B24:B31)+C32*AM578*AP578/(1+AL578/100)^$B$6</f>
        <v>8647045.07184897</v>
      </c>
      <c r="AS578" s="0" t="n">
        <f aca="false">SUMPRODUCT((K24:K26&lt;=$B$6)*(L24:L26*AN578+M24:M26*AO578*$B$8*AQ578)/(1+AL578/100)^K24:K26)+L27*AN578*AP578/(1+AL578/100)^$B$6</f>
        <v>7646238.75087694</v>
      </c>
      <c r="AT578" s="0" t="n">
        <f aca="false">AS578-AR578</f>
        <v>-1000806.32097203</v>
      </c>
      <c r="AU578" s="0" t="n">
        <f aca="true">RAND()</f>
        <v>0.78295068955239</v>
      </c>
      <c r="AV578" s="0" t="n">
        <f aca="true">RAND()</f>
        <v>0.814252156166945</v>
      </c>
      <c r="AW578" s="0" t="n">
        <f aca="true">RAND()</f>
        <v>0.155058209449744</v>
      </c>
      <c r="AX578" s="0" t="n">
        <f aca="true">RAND()</f>
        <v>0.122031481135466</v>
      </c>
      <c r="AY578" s="0" t="n">
        <f aca="true">RAND()</f>
        <v>0.179539876867134</v>
      </c>
      <c r="AZ578" s="0" t="n">
        <f aca="true">RAND()</f>
        <v>0.140724783566951</v>
      </c>
    </row>
    <row r="579" customFormat="false" ht="15" hidden="false" customHeight="false" outlineLevel="0" collapsed="false">
      <c r="AK579" s="0" t="n">
        <v>566</v>
      </c>
      <c r="AL579" s="0" t="n">
        <f aca="false">IFERROR(IF(AU579&lt;($AM$6-$AL$6)/($AN$6-$AL$6),$AL$6+SQRT(AU579*($AN$6-$AL$6)*($AM$6-$AL$6)),$AN$6-SQRT((1-AU579)*($AN$6-$AL$6)*($AN$6-$AM$6))),$AM$6)</f>
        <v>5.55867261781891</v>
      </c>
      <c r="AM579" s="0" t="n">
        <f aca="false">IFERROR(IF(AV579&lt;($AM$7-$AL$7)/($AN$7-$AL$7),$AL$7+SQRT(AV579*($AN$7-$AL$7)*($AM$7-$AL$7)),$AN$7-SQRT((1-AV579)*($AN$7-$AL$7)*($AN$7-$AM$7))),$AM$7)</f>
        <v>0.909472513115629</v>
      </c>
      <c r="AN579" s="0" t="n">
        <f aca="false">IFERROR(IF(AW579&lt;($AM$8-$AL$8)/($AN$8-$AL$8),$AL$8+SQRT(AW579*($AN$8-$AL$8)*($AM$8-$AL$8)),$AN$8-SQRT((1-AW579)*($AN$8-$AL$8)*($AN$8-$AM$8))),$AM$8)</f>
        <v>0.897857997867946</v>
      </c>
      <c r="AO579" s="0" t="n">
        <f aca="false">IFERROR(IF(AX579&lt;($AM$9-$AL$9)/($AN$9-$AL$9),$AL$9+SQRT(AX579*($AN$9-$AL$9)*($AM$9-$AL$9)),$AN$9-SQRT((1-AX579)*($AN$9-$AL$9)*($AN$9-$AM$9))),$AM$9)</f>
        <v>1.64633667781493</v>
      </c>
      <c r="AP579" s="0" t="n">
        <f aca="false">IFERROR(IF(AY579&lt;($AM$10-$AL$10)/($AN$10-$AL$10),$AL$10+SQRT(AY579*($AN$10-$AL$10)*($AM$10-$AL$10)),$AN$10-SQRT((1-AY579)*($AN$10-$AL$10)*($AN$10-$AM$10))),$AM$10)</f>
        <v>0.862239357216473</v>
      </c>
      <c r="AQ579" s="0" t="n">
        <f aca="false">IFERROR(IF(AZ579&lt;($AM$11-$AL$11)/($AN$11-$AL$11),$AL$11+SQRT(AZ579*($AN$11-$AL$11)*($AM$11-$AL$11)),$AN$11-SQRT((1-AZ579)*($AN$11-$AL$11)*($AN$11-$AM$11))),$AM$11)</f>
        <v>0.758434219015422</v>
      </c>
      <c r="AR579" s="0" t="n">
        <f aca="false">SUMPRODUCT((B24:B31&lt;=$B$6)*(C24:C31*AM579+D24:D31*AO579*$B$8*AQ579)/(1+AL579/100)^B24:B31)+C32*AM579*AP579/(1+AL579/100)^$B$6</f>
        <v>7113204.52606205</v>
      </c>
      <c r="AS579" s="0" t="n">
        <f aca="false">SUMPRODUCT((K24:K26&lt;=$B$6)*(L24:L26*AN579+M24:M26*AO579*$B$8*AQ579)/(1+AL579/100)^K24:K26)+L27*AN579*AP579/(1+AL579/100)^$B$6</f>
        <v>7499434.25342551</v>
      </c>
      <c r="AT579" s="0" t="n">
        <f aca="false">AS579-AR579</f>
        <v>386229.727363466</v>
      </c>
      <c r="AU579" s="0" t="n">
        <f aca="true">RAND()</f>
        <v>0.89612876886875</v>
      </c>
      <c r="AV579" s="0" t="n">
        <f aca="true">RAND()</f>
        <v>0.133158123642795</v>
      </c>
      <c r="AW579" s="0" t="n">
        <f aca="true">RAND()</f>
        <v>0.106402086074699</v>
      </c>
      <c r="AX579" s="0" t="n">
        <f aca="true">RAND()</f>
        <v>0.91661483636068</v>
      </c>
      <c r="AY579" s="0" t="n">
        <f aca="true">RAND()</f>
        <v>0.524869407666414</v>
      </c>
      <c r="AZ579" s="0" t="n">
        <f aca="true">RAND()</f>
        <v>0.761820299825759</v>
      </c>
    </row>
    <row r="580" customFormat="false" ht="15" hidden="false" customHeight="false" outlineLevel="0" collapsed="false">
      <c r="AK580" s="0" t="n">
        <v>567</v>
      </c>
      <c r="AL580" s="0" t="n">
        <f aca="false">IFERROR(IF(AU580&lt;($AM$6-$AL$6)/($AN$6-$AL$6),$AL$6+SQRT(AU580*($AN$6-$AL$6)*($AM$6-$AL$6)),$AN$6-SQRT((1-AU580)*($AN$6-$AL$6)*($AN$6-$AM$6))),$AM$6)</f>
        <v>4.87995492081422</v>
      </c>
      <c r="AM580" s="0" t="n">
        <f aca="false">IFERROR(IF(AV580&lt;($AM$7-$AL$7)/($AN$7-$AL$7),$AL$7+SQRT(AV580*($AN$7-$AL$7)*($AM$7-$AL$7)),$AN$7-SQRT((1-AV580)*($AN$7-$AL$7)*($AN$7-$AM$7))),$AM$7)</f>
        <v>0.909777638437504</v>
      </c>
      <c r="AN580" s="0" t="n">
        <f aca="false">IFERROR(IF(AW580&lt;($AM$8-$AL$8)/($AN$8-$AL$8),$AL$8+SQRT(AW580*($AN$8-$AL$8)*($AM$8-$AL$8)),$AN$8-SQRT((1-AW580)*($AN$8-$AL$8)*($AN$8-$AM$8))),$AM$8)</f>
        <v>1.06898453842096</v>
      </c>
      <c r="AO580" s="0" t="n">
        <f aca="false">IFERROR(IF(AX580&lt;($AM$9-$AL$9)/($AN$9-$AL$9),$AL$9+SQRT(AX580*($AN$9-$AL$9)*($AM$9-$AL$9)),$AN$9-SQRT((1-AX580)*($AN$9-$AL$9)*($AN$9-$AM$9))),$AM$9)</f>
        <v>1.2425518004158</v>
      </c>
      <c r="AP580" s="0" t="n">
        <f aca="false">IFERROR(IF(AY580&lt;($AM$10-$AL$10)/($AN$10-$AL$10),$AL$10+SQRT(AY580*($AN$10-$AL$10)*($AM$10-$AL$10)),$AN$10-SQRT((1-AY580)*($AN$10-$AL$10)*($AN$10-$AM$10))),$AM$10)</f>
        <v>0.987090544307289</v>
      </c>
      <c r="AQ580" s="0" t="n">
        <f aca="false">IFERROR(IF(AZ580&lt;($AM$11-$AL$11)/($AN$11-$AL$11),$AL$11+SQRT(AZ580*($AN$11-$AL$11)*($AM$11-$AL$11)),$AN$11-SQRT((1-AZ580)*($AN$11-$AL$11)*($AN$11-$AM$11))),$AM$11)</f>
        <v>0.690305134468006</v>
      </c>
      <c r="AR580" s="0" t="n">
        <f aca="false">SUMPRODUCT((B24:B31&lt;=$B$6)*(C24:C31*AM580+D24:D31*AO580*$B$8*AQ580)/(1+AL580/100)^B24:B31)+C32*AM580*AP580/(1+AL580/100)^$B$6</f>
        <v>7239814.61721558</v>
      </c>
      <c r="AS580" s="0" t="n">
        <f aca="false">SUMPRODUCT((K24:K26&lt;=$B$6)*(L24:L26*AN580+M24:M26*AO580*$B$8*AQ580)/(1+AL580/100)^K24:K26)+L27*AN580*AP580/(1+AL580/100)^$B$6</f>
        <v>8783528.16224268</v>
      </c>
      <c r="AT580" s="0" t="n">
        <f aca="false">AS580-AR580</f>
        <v>1543713.5450271</v>
      </c>
      <c r="AU580" s="0" t="n">
        <f aca="true">RAND()</f>
        <v>0.775270443111009</v>
      </c>
      <c r="AV580" s="0" t="n">
        <f aca="true">RAND()</f>
        <v>0.133901443343503</v>
      </c>
      <c r="AW580" s="0" t="n">
        <f aca="true">RAND()</f>
        <v>0.708741357060699</v>
      </c>
      <c r="AX580" s="0" t="n">
        <f aca="true">RAND()</f>
        <v>0.617514816631102</v>
      </c>
      <c r="AY580" s="0" t="n">
        <f aca="true">RAND()</f>
        <v>0.949028793414283</v>
      </c>
      <c r="AZ580" s="0" t="n">
        <f aca="true">RAND()</f>
        <v>0.608526899033143</v>
      </c>
    </row>
    <row r="581" customFormat="false" ht="15" hidden="false" customHeight="false" outlineLevel="0" collapsed="false">
      <c r="AK581" s="0" t="n">
        <v>568</v>
      </c>
      <c r="AL581" s="0" t="n">
        <f aca="false">IFERROR(IF(AU581&lt;($AM$6-$AL$6)/($AN$6-$AL$6),$AL$6+SQRT(AU581*($AN$6-$AL$6)*($AM$6-$AL$6)),$AN$6-SQRT((1-AU581)*($AN$6-$AL$6)*($AN$6-$AM$6))),$AM$6)</f>
        <v>3.74472697683432</v>
      </c>
      <c r="AM581" s="0" t="n">
        <f aca="false">IFERROR(IF(AV581&lt;($AM$7-$AL$7)/($AN$7-$AL$7),$AL$7+SQRT(AV581*($AN$7-$AL$7)*($AM$7-$AL$7)),$AN$7-SQRT((1-AV581)*($AN$7-$AL$7)*($AN$7-$AM$7))),$AM$7)</f>
        <v>1.0676065523417</v>
      </c>
      <c r="AN581" s="0" t="n">
        <f aca="false">IFERROR(IF(AW581&lt;($AM$8-$AL$8)/($AN$8-$AL$8),$AL$8+SQRT(AW581*($AN$8-$AL$8)*($AM$8-$AL$8)),$AN$8-SQRT((1-AW581)*($AN$8-$AL$8)*($AN$8-$AM$8))),$AM$8)</f>
        <v>1.22966802522231</v>
      </c>
      <c r="AO581" s="0" t="n">
        <f aca="false">IFERROR(IF(AX581&lt;($AM$9-$AL$9)/($AN$9-$AL$9),$AL$9+SQRT(AX581*($AN$9-$AL$9)*($AM$9-$AL$9)),$AN$9-SQRT((1-AX581)*($AN$9-$AL$9)*($AN$9-$AM$9))),$AM$9)</f>
        <v>1.18205467507811</v>
      </c>
      <c r="AP581" s="0" t="n">
        <f aca="false">IFERROR(IF(AY581&lt;($AM$10-$AL$10)/($AN$10-$AL$10),$AL$10+SQRT(AY581*($AN$10-$AL$10)*($AM$10-$AL$10)),$AN$10-SQRT((1-AY581)*($AN$10-$AL$10)*($AN$10-$AM$10))),$AM$10)</f>
        <v>0.900850249185651</v>
      </c>
      <c r="AQ581" s="0" t="n">
        <f aca="false">IFERROR(IF(AZ581&lt;($AM$11-$AL$11)/($AN$11-$AL$11),$AL$11+SQRT(AZ581*($AN$11-$AL$11)*($AM$11-$AL$11)),$AN$11-SQRT((1-AZ581)*($AN$11-$AL$11)*($AN$11-$AM$11))),$AM$11)</f>
        <v>0.453001614427026</v>
      </c>
      <c r="AR581" s="0" t="n">
        <f aca="false">SUMPRODUCT((B24:B31&lt;=$B$6)*(C24:C31*AM581+D24:D31*AO581*$B$8*AQ581)/(1+AL581/100)^B24:B31)+C32*AM581*AP581/(1+AL581/100)^$B$6</f>
        <v>8873193.28123937</v>
      </c>
      <c r="AS581" s="0" t="n">
        <f aca="false">SUMPRODUCT((K24:K26&lt;=$B$6)*(L24:L26*AN581+M24:M26*AO581*$B$8*AQ581)/(1+AL581/100)^K24:K26)+L27*AN581*AP581/(1+AL581/100)^$B$6</f>
        <v>10004247.3193818</v>
      </c>
      <c r="AT581" s="0" t="n">
        <f aca="false">AS581-AR581</f>
        <v>1131054.03814243</v>
      </c>
      <c r="AU581" s="0" t="n">
        <f aca="true">RAND()</f>
        <v>0.47015987723249</v>
      </c>
      <c r="AV581" s="0" t="n">
        <f aca="true">RAND()</f>
        <v>0.704290046678392</v>
      </c>
      <c r="AW581" s="0" t="n">
        <f aca="true">RAND()</f>
        <v>0.996325429347904</v>
      </c>
      <c r="AX581" s="0" t="n">
        <f aca="true">RAND()</f>
        <v>0.55397696362562</v>
      </c>
      <c r="AY581" s="0" t="n">
        <f aca="true">RAND()</f>
        <v>0.642723689088793</v>
      </c>
      <c r="AZ581" s="0" t="n">
        <f aca="true">RAND()</f>
        <v>0.0955489551725561</v>
      </c>
    </row>
    <row r="582" customFormat="false" ht="15" hidden="false" customHeight="false" outlineLevel="0" collapsed="false">
      <c r="AK582" s="0" t="n">
        <v>569</v>
      </c>
      <c r="AL582" s="0" t="n">
        <f aca="false">IFERROR(IF(AU582&lt;($AM$6-$AL$6)/($AN$6-$AL$6),$AL$6+SQRT(AU582*($AN$6-$AL$6)*($AM$6-$AL$6)),$AN$6-SQRT((1-AU582)*($AN$6-$AL$6)*($AN$6-$AM$6))),$AM$6)</f>
        <v>4.30208132810472</v>
      </c>
      <c r="AM582" s="0" t="n">
        <f aca="false">IFERROR(IF(AV582&lt;($AM$7-$AL$7)/($AN$7-$AL$7),$AL$7+SQRT(AV582*($AN$7-$AL$7)*($AM$7-$AL$7)),$AN$7-SQRT((1-AV582)*($AN$7-$AL$7)*($AN$7-$AM$7))),$AM$7)</f>
        <v>1.18183755616305</v>
      </c>
      <c r="AN582" s="0" t="n">
        <f aca="false">IFERROR(IF(AW582&lt;($AM$8-$AL$8)/($AN$8-$AL$8),$AL$8+SQRT(AW582*($AN$8-$AL$8)*($AM$8-$AL$8)),$AN$8-SQRT((1-AW582)*($AN$8-$AL$8)*($AN$8-$AM$8))),$AM$8)</f>
        <v>1.0554379678426</v>
      </c>
      <c r="AO582" s="0" t="n">
        <f aca="false">IFERROR(IF(AX582&lt;($AM$9-$AL$9)/($AN$9-$AL$9),$AL$9+SQRT(AX582*($AN$9-$AL$9)*($AM$9-$AL$9)),$AN$9-SQRT((1-AX582)*($AN$9-$AL$9)*($AN$9-$AM$9))),$AM$9)</f>
        <v>0.788383339005286</v>
      </c>
      <c r="AP582" s="0" t="n">
        <f aca="false">IFERROR(IF(AY582&lt;($AM$10-$AL$10)/($AN$10-$AL$10),$AL$10+SQRT(AY582*($AN$10-$AL$10)*($AM$10-$AL$10)),$AN$10-SQRT((1-AY582)*($AN$10-$AL$10)*($AN$10-$AM$10))),$AM$10)</f>
        <v>0.913740819669426</v>
      </c>
      <c r="AQ582" s="0" t="n">
        <f aca="false">IFERROR(IF(AZ582&lt;($AM$11-$AL$11)/($AN$11-$AL$11),$AL$11+SQRT(AZ582*($AN$11-$AL$11)*($AM$11-$AL$11)),$AN$11-SQRT((1-AZ582)*($AN$11-$AL$11)*($AN$11-$AM$11))),$AM$11)</f>
        <v>0.806122632524087</v>
      </c>
      <c r="AR582" s="0" t="n">
        <f aca="false">SUMPRODUCT((B24:B31&lt;=$B$6)*(C24:C31*AM582+D24:D31*AO582*$B$8*AQ582)/(1+AL582/100)^B24:B31)+C32*AM582*AP582/(1+AL582/100)^$B$6</f>
        <v>9555487.78105398</v>
      </c>
      <c r="AS582" s="0" t="n">
        <f aca="false">SUMPRODUCT((K24:K26&lt;=$B$6)*(L24:L26*AN582+M24:M26*AO582*$B$8*AQ582)/(1+AL582/100)^K24:K26)+L27*AN582*AP582/(1+AL582/100)^$B$6</f>
        <v>8648907.50319608</v>
      </c>
      <c r="AT582" s="0" t="n">
        <f aca="false">AS582-AR582</f>
        <v>-906580.277857898</v>
      </c>
      <c r="AU582" s="0" t="n">
        <f aca="true">RAND()</f>
        <v>0.636061741991941</v>
      </c>
      <c r="AV582" s="0" t="n">
        <f aca="true">RAND()</f>
        <v>0.958701166668218</v>
      </c>
      <c r="AW582" s="0" t="n">
        <f aca="true">RAND()</f>
        <v>0.663516583491418</v>
      </c>
      <c r="AX582" s="0" t="n">
        <f aca="true">RAND()</f>
        <v>0.110886600287784</v>
      </c>
      <c r="AY582" s="0" t="n">
        <f aca="true">RAND()</f>
        <v>0.684725863442915</v>
      </c>
      <c r="AZ582" s="0" t="n">
        <f aca="true">RAND()</f>
        <v>0.846577821961673</v>
      </c>
    </row>
    <row r="583" customFormat="false" ht="15" hidden="false" customHeight="false" outlineLevel="0" collapsed="false">
      <c r="AK583" s="0" t="n">
        <v>570</v>
      </c>
      <c r="AL583" s="0" t="n">
        <f aca="false">IFERROR(IF(AU583&lt;($AM$6-$AL$6)/($AN$6-$AL$6),$AL$6+SQRT(AU583*($AN$6-$AL$6)*($AM$6-$AL$6)),$AN$6-SQRT((1-AU583)*($AN$6-$AL$6)*($AN$6-$AM$6))),$AM$6)</f>
        <v>3.48563938108126</v>
      </c>
      <c r="AM583" s="0" t="n">
        <f aca="false">IFERROR(IF(AV583&lt;($AM$7-$AL$7)/($AN$7-$AL$7),$AL$7+SQRT(AV583*($AN$7-$AL$7)*($AM$7-$AL$7)),$AN$7-SQRT((1-AV583)*($AN$7-$AL$7)*($AN$7-$AM$7))),$AM$7)</f>
        <v>0.950424947550115</v>
      </c>
      <c r="AN583" s="0" t="n">
        <f aca="false">IFERROR(IF(AW583&lt;($AM$8-$AL$8)/($AN$8-$AL$8),$AL$8+SQRT(AW583*($AN$8-$AL$8)*($AM$8-$AL$8)),$AN$8-SQRT((1-AW583)*($AN$8-$AL$8)*($AN$8-$AM$8))),$AM$8)</f>
        <v>1.12180241343341</v>
      </c>
      <c r="AO583" s="0" t="n">
        <f aca="false">IFERROR(IF(AX583&lt;($AM$9-$AL$9)/($AN$9-$AL$9),$AL$9+SQRT(AX583*($AN$9-$AL$9)*($AM$9-$AL$9)),$AN$9-SQRT((1-AX583)*($AN$9-$AL$9)*($AN$9-$AM$9))),$AM$9)</f>
        <v>1.08654255560404</v>
      </c>
      <c r="AP583" s="0" t="n">
        <f aca="false">IFERROR(IF(AY583&lt;($AM$10-$AL$10)/($AN$10-$AL$10),$AL$10+SQRT(AY583*($AN$10-$AL$10)*($AM$10-$AL$10)),$AN$10-SQRT((1-AY583)*($AN$10-$AL$10)*($AN$10-$AM$10))),$AM$10)</f>
        <v>0.633689358147197</v>
      </c>
      <c r="AQ583" s="0" t="n">
        <f aca="false">IFERROR(IF(AZ583&lt;($AM$11-$AL$11)/($AN$11-$AL$11),$AL$11+SQRT(AZ583*($AN$11-$AL$11)*($AM$11-$AL$11)),$AN$11-SQRT((1-AZ583)*($AN$11-$AL$11)*($AN$11-$AM$11))),$AM$11)</f>
        <v>0.591286546965302</v>
      </c>
      <c r="AR583" s="0" t="n">
        <f aca="false">SUMPRODUCT((B24:B31&lt;=$B$6)*(C24:C31*AM583+D24:D31*AO583*$B$8*AQ583)/(1+AL583/100)^B24:B31)+C32*AM583*AP583/(1+AL583/100)^$B$6</f>
        <v>8085393.76306301</v>
      </c>
      <c r="AS583" s="0" t="n">
        <f aca="false">SUMPRODUCT((K24:K26&lt;=$B$6)*(L24:L26*AN583+M24:M26*AO583*$B$8*AQ583)/(1+AL583/100)^K24:K26)+L27*AN583*AP583/(1+AL583/100)^$B$6</f>
        <v>9337004.58915797</v>
      </c>
      <c r="AT583" s="0" t="n">
        <f aca="false">AS583-AR583</f>
        <v>1251610.82609496</v>
      </c>
      <c r="AU583" s="0" t="n">
        <f aca="true">RAND()</f>
        <v>0.382463472009654</v>
      </c>
      <c r="AV583" s="0" t="n">
        <f aca="true">RAND()</f>
        <v>0.251418498282831</v>
      </c>
      <c r="AW583" s="0" t="n">
        <f aca="true">RAND()</f>
        <v>0.853914478208912</v>
      </c>
      <c r="AX583" s="0" t="n">
        <f aca="true">RAND()</f>
        <v>0.4437303315184</v>
      </c>
      <c r="AY583" s="0" t="n">
        <f aca="true">RAND()</f>
        <v>0.0714913779272377</v>
      </c>
      <c r="AZ583" s="0" t="n">
        <f aca="true">RAND()</f>
        <v>0.346317765073344</v>
      </c>
    </row>
    <row r="584" customFormat="false" ht="15" hidden="false" customHeight="false" outlineLevel="0" collapsed="false">
      <c r="AK584" s="0" t="n">
        <v>571</v>
      </c>
      <c r="AL584" s="0" t="n">
        <f aca="false">IFERROR(IF(AU584&lt;($AM$6-$AL$6)/($AN$6-$AL$6),$AL$6+SQRT(AU584*($AN$6-$AL$6)*($AM$6-$AL$6)),$AN$6-SQRT((1-AU584)*($AN$6-$AL$6)*($AN$6-$AM$6))),$AM$6)</f>
        <v>5.09796411474854</v>
      </c>
      <c r="AM584" s="0" t="n">
        <f aca="false">IFERROR(IF(AV584&lt;($AM$7-$AL$7)/($AN$7-$AL$7),$AL$7+SQRT(AV584*($AN$7-$AL$7)*($AM$7-$AL$7)),$AN$7-SQRT((1-AV584)*($AN$7-$AL$7)*($AN$7-$AM$7))),$AM$7)</f>
        <v>0.971394507782722</v>
      </c>
      <c r="AN584" s="0" t="n">
        <f aca="false">IFERROR(IF(AW584&lt;($AM$8-$AL$8)/($AN$8-$AL$8),$AL$8+SQRT(AW584*($AN$8-$AL$8)*($AM$8-$AL$8)),$AN$8-SQRT((1-AW584)*($AN$8-$AL$8)*($AN$8-$AM$8))),$AM$8)</f>
        <v>0.998595993839843</v>
      </c>
      <c r="AO584" s="0" t="n">
        <f aca="false">IFERROR(IF(AX584&lt;($AM$9-$AL$9)/($AN$9-$AL$9),$AL$9+SQRT(AX584*($AN$9-$AL$9)*($AM$9-$AL$9)),$AN$9-SQRT((1-AX584)*($AN$9-$AL$9)*($AN$9-$AM$9))),$AM$9)</f>
        <v>1.30396452261632</v>
      </c>
      <c r="AP584" s="0" t="n">
        <f aca="false">IFERROR(IF(AY584&lt;($AM$10-$AL$10)/($AN$10-$AL$10),$AL$10+SQRT(AY584*($AN$10-$AL$10)*($AM$10-$AL$10)),$AN$10-SQRT((1-AY584)*($AN$10-$AL$10)*($AN$10-$AM$10))),$AM$10)</f>
        <v>0.798130310262363</v>
      </c>
      <c r="AQ584" s="0" t="n">
        <f aca="false">IFERROR(IF(AZ584&lt;($AM$11-$AL$11)/($AN$11-$AL$11),$AL$11+SQRT(AZ584*($AN$11-$AL$11)*($AM$11-$AL$11)),$AN$11-SQRT((1-AZ584)*($AN$11-$AL$11)*($AN$11-$AM$11))),$AM$11)</f>
        <v>0.670164384479089</v>
      </c>
      <c r="AR584" s="0" t="n">
        <f aca="false">SUMPRODUCT((B24:B31&lt;=$B$6)*(C24:C31*AM584+D24:D31*AO584*$B$8*AQ584)/(1+AL584/100)^B24:B31)+C32*AM584*AP584/(1+AL584/100)^$B$6</f>
        <v>7655002.44157506</v>
      </c>
      <c r="AS584" s="0" t="n">
        <f aca="false">SUMPRODUCT((K24:K26&lt;=$B$6)*(L24:L26*AN584+M24:M26*AO584*$B$8*AQ584)/(1+AL584/100)^K24:K26)+L27*AN584*AP584/(1+AL584/100)^$B$6</f>
        <v>8315516.27629028</v>
      </c>
      <c r="AT584" s="0" t="n">
        <f aca="false">AS584-AR584</f>
        <v>660513.834715217</v>
      </c>
      <c r="AU584" s="0" t="n">
        <f aca="true">RAND()</f>
        <v>0.819112974560785</v>
      </c>
      <c r="AV584" s="0" t="n">
        <f aca="true">RAND()</f>
        <v>0.326400858867574</v>
      </c>
      <c r="AW584" s="0" t="n">
        <f aca="true">RAND()</f>
        <v>0.438226319658164</v>
      </c>
      <c r="AX584" s="0" t="n">
        <f aca="true">RAND()</f>
        <v>0.677023076148853</v>
      </c>
      <c r="AY584" s="0" t="n">
        <f aca="true">RAND()</f>
        <v>0.355526727588532</v>
      </c>
      <c r="AZ584" s="0" t="n">
        <f aca="true">RAND()</f>
        <v>0.555952925444661</v>
      </c>
    </row>
    <row r="585" customFormat="false" ht="15" hidden="false" customHeight="false" outlineLevel="0" collapsed="false">
      <c r="AK585" s="0" t="n">
        <v>572</v>
      </c>
      <c r="AL585" s="0" t="n">
        <f aca="false">IFERROR(IF(AU585&lt;($AM$6-$AL$6)/($AN$6-$AL$6),$AL$6+SQRT(AU585*($AN$6-$AL$6)*($AM$6-$AL$6)),$AN$6-SQRT((1-AU585)*($AN$6-$AL$6)*($AN$6-$AM$6))),$AM$6)</f>
        <v>5.09437799546807</v>
      </c>
      <c r="AM585" s="0" t="n">
        <f aca="false">IFERROR(IF(AV585&lt;($AM$7-$AL$7)/($AN$7-$AL$7),$AL$7+SQRT(AV585*($AN$7-$AL$7)*($AM$7-$AL$7)),$AN$7-SQRT((1-AV585)*($AN$7-$AL$7)*($AN$7-$AM$7))),$AM$7)</f>
        <v>0.937740145132818</v>
      </c>
      <c r="AN585" s="0" t="n">
        <f aca="false">IFERROR(IF(AW585&lt;($AM$8-$AL$8)/($AN$8-$AL$8),$AL$8+SQRT(AW585*($AN$8-$AL$8)*($AM$8-$AL$8)),$AN$8-SQRT((1-AW585)*($AN$8-$AL$8)*($AN$8-$AM$8))),$AM$8)</f>
        <v>1.1056240976158</v>
      </c>
      <c r="AO585" s="0" t="n">
        <f aca="false">IFERROR(IF(AX585&lt;($AM$9-$AL$9)/($AN$9-$AL$9),$AL$9+SQRT(AX585*($AN$9-$AL$9)*($AM$9-$AL$9)),$AN$9-SQRT((1-AX585)*($AN$9-$AL$9)*($AN$9-$AM$9))),$AM$9)</f>
        <v>0.593958714311502</v>
      </c>
      <c r="AP585" s="0" t="n">
        <f aca="false">IFERROR(IF(AY585&lt;($AM$10-$AL$10)/($AN$10-$AL$10),$AL$10+SQRT(AY585*($AN$10-$AL$10)*($AM$10-$AL$10)),$AN$10-SQRT((1-AY585)*($AN$10-$AL$10)*($AN$10-$AM$10))),$AM$10)</f>
        <v>0.66106211495335</v>
      </c>
      <c r="AQ585" s="0" t="n">
        <f aca="false">IFERROR(IF(AZ585&lt;($AM$11-$AL$11)/($AN$11-$AL$11),$AL$11+SQRT(AZ585*($AN$11-$AL$11)*($AM$11-$AL$11)),$AN$11-SQRT((1-AZ585)*($AN$11-$AL$11)*($AN$11-$AM$11))),$AM$11)</f>
        <v>0.660874500830862</v>
      </c>
      <c r="AR585" s="0" t="n">
        <f aca="false">SUMPRODUCT((B24:B31&lt;=$B$6)*(C24:C31*AM585+D24:D31*AO585*$B$8*AQ585)/(1+AL585/100)^B24:B31)+C32*AM585*AP585/(1+AL585/100)^$B$6</f>
        <v>7294316.38689088</v>
      </c>
      <c r="AS585" s="0" t="n">
        <f aca="false">SUMPRODUCT((K24:K26&lt;=$B$6)*(L24:L26*AN585+M24:M26*AO585*$B$8*AQ585)/(1+AL585/100)^K24:K26)+L27*AN585*AP585/(1+AL585/100)^$B$6</f>
        <v>9236631.3969957</v>
      </c>
      <c r="AT585" s="0" t="n">
        <f aca="false">AS585-AR585</f>
        <v>1942315.01010481</v>
      </c>
      <c r="AU585" s="0" t="n">
        <f aca="true">RAND()</f>
        <v>0.818430238792185</v>
      </c>
      <c r="AV585" s="0" t="n">
        <f aca="true">RAND()</f>
        <v>0.210803862013442</v>
      </c>
      <c r="AW585" s="0" t="n">
        <f aca="true">RAND()</f>
        <v>0.814716433873309</v>
      </c>
      <c r="AX585" s="0" t="n">
        <f aca="true">RAND()</f>
        <v>0.0117709866600938</v>
      </c>
      <c r="AY585" s="0" t="n">
        <f aca="true">RAND()</f>
        <v>0.103764019492984</v>
      </c>
      <c r="AZ585" s="0" t="n">
        <f aca="true">RAND()</f>
        <v>0.530587329850136</v>
      </c>
    </row>
    <row r="586" customFormat="false" ht="15" hidden="false" customHeight="false" outlineLevel="0" collapsed="false">
      <c r="AK586" s="0" t="n">
        <v>573</v>
      </c>
      <c r="AL586" s="0" t="n">
        <f aca="false">IFERROR(IF(AU586&lt;($AM$6-$AL$6)/($AN$6-$AL$6),$AL$6+SQRT(AU586*($AN$6-$AL$6)*($AM$6-$AL$6)),$AN$6-SQRT((1-AU586)*($AN$6-$AL$6)*($AN$6-$AM$6))),$AM$6)</f>
        <v>3.29002504662458</v>
      </c>
      <c r="AM586" s="0" t="n">
        <f aca="false">IFERROR(IF(AV586&lt;($AM$7-$AL$7)/($AN$7-$AL$7),$AL$7+SQRT(AV586*($AN$7-$AL$7)*($AM$7-$AL$7)),$AN$7-SQRT((1-AV586)*($AN$7-$AL$7)*($AN$7-$AM$7))),$AM$7)</f>
        <v>0.847927114552516</v>
      </c>
      <c r="AN586" s="0" t="n">
        <f aca="false">IFERROR(IF(AW586&lt;($AM$8-$AL$8)/($AN$8-$AL$8),$AL$8+SQRT(AW586*($AN$8-$AL$8)*($AM$8-$AL$8)),$AN$8-SQRT((1-AW586)*($AN$8-$AL$8)*($AN$8-$AM$8))),$AM$8)</f>
        <v>1.04238400614641</v>
      </c>
      <c r="AO586" s="0" t="n">
        <f aca="false">IFERROR(IF(AX586&lt;($AM$9-$AL$9)/($AN$9-$AL$9),$AL$9+SQRT(AX586*($AN$9-$AL$9)*($AM$9-$AL$9)),$AN$9-SQRT((1-AX586)*($AN$9-$AL$9)*($AN$9-$AM$9))),$AM$9)</f>
        <v>1.03870945071737</v>
      </c>
      <c r="AP586" s="0" t="n">
        <f aca="false">IFERROR(IF(AY586&lt;($AM$10-$AL$10)/($AN$10-$AL$10),$AL$10+SQRT(AY586*($AN$10-$AL$10)*($AM$10-$AL$10)),$AN$10-SQRT((1-AY586)*($AN$10-$AL$10)*($AN$10-$AM$10))),$AM$10)</f>
        <v>0.604354571958424</v>
      </c>
      <c r="AQ586" s="0" t="n">
        <f aca="false">IFERROR(IF(AZ586&lt;($AM$11-$AL$11)/($AN$11-$AL$11),$AL$11+SQRT(AZ586*($AN$11-$AL$11)*($AM$11-$AL$11)),$AN$11-SQRT((1-AZ586)*($AN$11-$AL$11)*($AN$11-$AM$11))),$AM$11)</f>
        <v>0.636106479292763</v>
      </c>
      <c r="AR586" s="0" t="n">
        <f aca="false">SUMPRODUCT((B24:B31&lt;=$B$6)*(C24:C31*AM586+D24:D31*AO586*$B$8*AQ586)/(1+AL586/100)^B24:B31)+C32*AM586*AP586/(1+AL586/100)^$B$6</f>
        <v>7323491.52042021</v>
      </c>
      <c r="AS586" s="0" t="n">
        <f aca="false">SUMPRODUCT((K24:K26&lt;=$B$6)*(L24:L26*AN586+M24:M26*AO586*$B$8*AQ586)/(1+AL586/100)^K24:K26)+L27*AN586*AP586/(1+AL586/100)^$B$6</f>
        <v>8696551.47602492</v>
      </c>
      <c r="AT586" s="0" t="n">
        <f aca="false">AS586-AR586</f>
        <v>1373059.9556047</v>
      </c>
      <c r="AU586" s="0" t="n">
        <f aca="true">RAND()</f>
        <v>0.311804292266354</v>
      </c>
      <c r="AV586" s="0" t="n">
        <f aca="true">RAND()</f>
        <v>0.0255223145481108</v>
      </c>
      <c r="AW586" s="0" t="n">
        <f aca="true">RAND()</f>
        <v>0.616849769743865</v>
      </c>
      <c r="AX586" s="0" t="n">
        <f aca="true">RAND()</f>
        <v>0.38394698657326</v>
      </c>
      <c r="AY586" s="0" t="n">
        <f aca="true">RAND()</f>
        <v>0.0435595067545031</v>
      </c>
      <c r="AZ586" s="0" t="n">
        <f aca="true">RAND()</f>
        <v>0.461092103765618</v>
      </c>
    </row>
    <row r="587" customFormat="false" ht="15" hidden="false" customHeight="false" outlineLevel="0" collapsed="false">
      <c r="AK587" s="0" t="n">
        <v>574</v>
      </c>
      <c r="AL587" s="0" t="n">
        <f aca="false">IFERROR(IF(AU587&lt;($AM$6-$AL$6)/($AN$6-$AL$6),$AL$6+SQRT(AU587*($AN$6-$AL$6)*($AM$6-$AL$6)),$AN$6-SQRT((1-AU587)*($AN$6-$AL$6)*($AN$6-$AM$6))),$AM$6)</f>
        <v>4.81139071341352</v>
      </c>
      <c r="AM587" s="0" t="n">
        <f aca="false">IFERROR(IF(AV587&lt;($AM$7-$AL$7)/($AN$7-$AL$7),$AL$7+SQRT(AV587*($AN$7-$AL$7)*($AM$7-$AL$7)),$AN$7-SQRT((1-AV587)*($AN$7-$AL$7)*($AN$7-$AM$7))),$AM$7)</f>
        <v>0.951278685948511</v>
      </c>
      <c r="AN587" s="0" t="n">
        <f aca="false">IFERROR(IF(AW587&lt;($AM$8-$AL$8)/($AN$8-$AL$8),$AL$8+SQRT(AW587*($AN$8-$AL$8)*($AM$8-$AL$8)),$AN$8-SQRT((1-AW587)*($AN$8-$AL$8)*($AN$8-$AM$8))),$AM$8)</f>
        <v>0.93049329634609</v>
      </c>
      <c r="AO587" s="0" t="n">
        <f aca="false">IFERROR(IF(AX587&lt;($AM$9-$AL$9)/($AN$9-$AL$9),$AL$9+SQRT(AX587*($AN$9-$AL$9)*($AM$9-$AL$9)),$AN$9-SQRT((1-AX587)*($AN$9-$AL$9)*($AN$9-$AM$9))),$AM$9)</f>
        <v>1.94424164264687</v>
      </c>
      <c r="AP587" s="0" t="n">
        <f aca="false">IFERROR(IF(AY587&lt;($AM$10-$AL$10)/($AN$10-$AL$10),$AL$10+SQRT(AY587*($AN$10-$AL$10)*($AM$10-$AL$10)),$AN$10-SQRT((1-AY587)*($AN$10-$AL$10)*($AN$10-$AM$10))),$AM$10)</f>
        <v>0.845916733112968</v>
      </c>
      <c r="AQ587" s="0" t="n">
        <f aca="false">IFERROR(IF(AZ587&lt;($AM$11-$AL$11)/($AN$11-$AL$11),$AL$11+SQRT(AZ587*($AN$11-$AL$11)*($AM$11-$AL$11)),$AN$11-SQRT((1-AZ587)*($AN$11-$AL$11)*($AN$11-$AM$11))),$AM$11)</f>
        <v>0.762195405054465</v>
      </c>
      <c r="AR587" s="0" t="n">
        <f aca="false">SUMPRODUCT((B24:B31&lt;=$B$6)*(C24:C31*AM587+D24:D31*AO587*$B$8*AQ587)/(1+AL587/100)^B24:B31)+C32*AM587*AP587/(1+AL587/100)^$B$6</f>
        <v>7745468.27019135</v>
      </c>
      <c r="AS587" s="0" t="n">
        <f aca="false">SUMPRODUCT((K24:K26&lt;=$B$6)*(L24:L26*AN587+M24:M26*AO587*$B$8*AQ587)/(1+AL587/100)^K24:K26)+L27*AN587*AP587/(1+AL587/100)^$B$6</f>
        <v>7765020.41251334</v>
      </c>
      <c r="AT587" s="0" t="n">
        <f aca="false">AS587-AR587</f>
        <v>19552.1423219955</v>
      </c>
      <c r="AU587" s="0" t="n">
        <f aca="true">RAND()</f>
        <v>0.760499469533371</v>
      </c>
      <c r="AV587" s="0" t="n">
        <f aca="true">RAND()</f>
        <v>0.254280453581204</v>
      </c>
      <c r="AW587" s="0" t="n">
        <f aca="true">RAND()</f>
        <v>0.189205559902982</v>
      </c>
      <c r="AX587" s="0" t="n">
        <f aca="true">RAND()</f>
        <v>0.997927337056854</v>
      </c>
      <c r="AY587" s="0" t="n">
        <f aca="true">RAND()</f>
        <v>0.478633544990194</v>
      </c>
      <c r="AZ587" s="0" t="n">
        <f aca="true">RAND()</f>
        <v>0.769179488256286</v>
      </c>
    </row>
    <row r="588" customFormat="false" ht="15" hidden="false" customHeight="false" outlineLevel="0" collapsed="false">
      <c r="AK588" s="0" t="n">
        <v>575</v>
      </c>
      <c r="AL588" s="0" t="n">
        <f aca="false">IFERROR(IF(AU588&lt;($AM$6-$AL$6)/($AN$6-$AL$6),$AL$6+SQRT(AU588*($AN$6-$AL$6)*($AM$6-$AL$6)),$AN$6-SQRT((1-AU588)*($AN$6-$AL$6)*($AN$6-$AM$6))),$AM$6)</f>
        <v>6.15529645680883</v>
      </c>
      <c r="AM588" s="0" t="n">
        <f aca="false">IFERROR(IF(AV588&lt;($AM$7-$AL$7)/($AN$7-$AL$7),$AL$7+SQRT(AV588*($AN$7-$AL$7)*($AM$7-$AL$7)),$AN$7-SQRT((1-AV588)*($AN$7-$AL$7)*($AN$7-$AM$7))),$AM$7)</f>
        <v>0.997979783265606</v>
      </c>
      <c r="AN588" s="0" t="n">
        <f aca="false">IFERROR(IF(AW588&lt;($AM$8-$AL$8)/($AN$8-$AL$8),$AL$8+SQRT(AW588*($AN$8-$AL$8)*($AM$8-$AL$8)),$AN$8-SQRT((1-AW588)*($AN$8-$AL$8)*($AN$8-$AM$8))),$AM$8)</f>
        <v>0.862588099715932</v>
      </c>
      <c r="AO588" s="0" t="n">
        <f aca="false">IFERROR(IF(AX588&lt;($AM$9-$AL$9)/($AN$9-$AL$9),$AL$9+SQRT(AX588*($AN$9-$AL$9)*($AM$9-$AL$9)),$AN$9-SQRT((1-AX588)*($AN$9-$AL$9)*($AN$9-$AM$9))),$AM$9)</f>
        <v>1.05124221603527</v>
      </c>
      <c r="AP588" s="0" t="n">
        <f aca="false">IFERROR(IF(AY588&lt;($AM$10-$AL$10)/($AN$10-$AL$10),$AL$10+SQRT(AY588*($AN$10-$AL$10)*($AM$10-$AL$10)),$AN$10-SQRT((1-AY588)*($AN$10-$AL$10)*($AN$10-$AM$10))),$AM$10)</f>
        <v>0.91906293490755</v>
      </c>
      <c r="AQ588" s="0" t="n">
        <f aca="false">IFERROR(IF(AZ588&lt;($AM$11-$AL$11)/($AN$11-$AL$11),$AL$11+SQRT(AZ588*($AN$11-$AL$11)*($AM$11-$AL$11)),$AN$11-SQRT((1-AZ588)*($AN$11-$AL$11)*($AN$11-$AM$11))),$AM$11)</f>
        <v>0.436755142789192</v>
      </c>
      <c r="AR588" s="0" t="n">
        <f aca="false">SUMPRODUCT((B24:B31&lt;=$B$6)*(C24:C31*AM588+D24:D31*AO588*$B$8*AQ588)/(1+AL588/100)^B24:B31)+C32*AM588*AP588/(1+AL588/100)^$B$6</f>
        <v>7423884.00217789</v>
      </c>
      <c r="AS588" s="0" t="n">
        <f aca="false">SUMPRODUCT((K24:K26&lt;=$B$6)*(L24:L26*AN588+M24:M26*AO588*$B$8*AQ588)/(1+AL588/100)^K24:K26)+L27*AN588*AP588/(1+AL588/100)^$B$6</f>
        <v>7161803.35232249</v>
      </c>
      <c r="AT588" s="0" t="n">
        <f aca="false">AS588-AR588</f>
        <v>-262080.649855401</v>
      </c>
      <c r="AU588" s="0" t="n">
        <f aca="true">RAND()</f>
        <v>0.964323796206014</v>
      </c>
      <c r="AV588" s="0" t="n">
        <f aca="true">RAND()</f>
        <v>0.435511050909961</v>
      </c>
      <c r="AW588" s="0" t="n">
        <f aca="true">RAND()</f>
        <v>0.0435252247339044</v>
      </c>
      <c r="AX588" s="0" t="n">
        <f aca="true">RAND()</f>
        <v>0.399905778244218</v>
      </c>
      <c r="AY588" s="0" t="n">
        <f aca="true">RAND()</f>
        <v>0.702454973653316</v>
      </c>
      <c r="AZ588" s="0" t="n">
        <f aca="true">RAND()</f>
        <v>0.0763345676705806</v>
      </c>
    </row>
    <row r="589" customFormat="false" ht="15" hidden="false" customHeight="false" outlineLevel="0" collapsed="false">
      <c r="AK589" s="0" t="n">
        <v>576</v>
      </c>
      <c r="AL589" s="0" t="n">
        <f aca="false">IFERROR(IF(AU589&lt;($AM$6-$AL$6)/($AN$6-$AL$6),$AL$6+SQRT(AU589*($AN$6-$AL$6)*($AM$6-$AL$6)),$AN$6-SQRT((1-AU589)*($AN$6-$AL$6)*($AN$6-$AM$6))),$AM$6)</f>
        <v>2.88545188764623</v>
      </c>
      <c r="AM589" s="0" t="n">
        <f aca="false">IFERROR(IF(AV589&lt;($AM$7-$AL$7)/($AN$7-$AL$7),$AL$7+SQRT(AV589*($AN$7-$AL$7)*($AM$7-$AL$7)),$AN$7-SQRT((1-AV589)*($AN$7-$AL$7)*($AN$7-$AM$7))),$AM$7)</f>
        <v>0.971263306033125</v>
      </c>
      <c r="AN589" s="0" t="n">
        <f aca="false">IFERROR(IF(AW589&lt;($AM$8-$AL$8)/($AN$8-$AL$8),$AL$8+SQRT(AW589*($AN$8-$AL$8)*($AM$8-$AL$8)),$AN$8-SQRT((1-AW589)*($AN$8-$AL$8)*($AN$8-$AM$8))),$AM$8)</f>
        <v>0.98959967603672</v>
      </c>
      <c r="AO589" s="0" t="n">
        <f aca="false">IFERROR(IF(AX589&lt;($AM$9-$AL$9)/($AN$9-$AL$9),$AL$9+SQRT(AX589*($AN$9-$AL$9)*($AM$9-$AL$9)),$AN$9-SQRT((1-AX589)*($AN$9-$AL$9)*($AN$9-$AM$9))),$AM$9)</f>
        <v>0.918447114753029</v>
      </c>
      <c r="AP589" s="0" t="n">
        <f aca="false">IFERROR(IF(AY589&lt;($AM$10-$AL$10)/($AN$10-$AL$10),$AL$10+SQRT(AY589*($AN$10-$AL$10)*($AM$10-$AL$10)),$AN$10-SQRT((1-AY589)*($AN$10-$AL$10)*($AN$10-$AM$10))),$AM$10)</f>
        <v>0.927970972708514</v>
      </c>
      <c r="AQ589" s="0" t="n">
        <f aca="false">IFERROR(IF(AZ589&lt;($AM$11-$AL$11)/($AN$11-$AL$11),$AL$11+SQRT(AZ589*($AN$11-$AL$11)*($AM$11-$AL$11)),$AN$11-SQRT((1-AZ589)*($AN$11-$AL$11)*($AN$11-$AM$11))),$AM$11)</f>
        <v>0.565786910437556</v>
      </c>
      <c r="AR589" s="0" t="n">
        <f aca="false">SUMPRODUCT((B24:B31&lt;=$B$6)*(C24:C31*AM589+D24:D31*AO589*$B$8*AQ589)/(1+AL589/100)^B24:B31)+C32*AM589*AP589/(1+AL589/100)^$B$6</f>
        <v>8480304.66135494</v>
      </c>
      <c r="AS589" s="0" t="n">
        <f aca="false">SUMPRODUCT((K24:K26&lt;=$B$6)*(L24:L26*AN589+M24:M26*AO589*$B$8*AQ589)/(1+AL589/100)^K24:K26)+L27*AN589*AP589/(1+AL589/100)^$B$6</f>
        <v>7936136.01865765</v>
      </c>
      <c r="AT589" s="0" t="n">
        <f aca="false">AS589-AR589</f>
        <v>-544168.642697292</v>
      </c>
      <c r="AU589" s="0" t="n">
        <f aca="true">RAND()</f>
        <v>0.156805009067255</v>
      </c>
      <c r="AV589" s="0" t="n">
        <f aca="true">RAND()</f>
        <v>0.325901333259952</v>
      </c>
      <c r="AW589" s="0" t="n">
        <f aca="true">RAND()</f>
        <v>0.399422635035879</v>
      </c>
      <c r="AX589" s="0" t="n">
        <f aca="true">RAND()</f>
        <v>0.233463983793513</v>
      </c>
      <c r="AY589" s="0" t="n">
        <f aca="true">RAND()</f>
        <v>0.732636613924287</v>
      </c>
      <c r="AZ589" s="0" t="n">
        <f aca="true">RAND()</f>
        <v>0.288337476571189</v>
      </c>
    </row>
    <row r="590" customFormat="false" ht="15" hidden="false" customHeight="false" outlineLevel="0" collapsed="false">
      <c r="AK590" s="0" t="n">
        <v>577</v>
      </c>
      <c r="AL590" s="0" t="n">
        <f aca="false">IFERROR(IF(AU590&lt;($AM$6-$AL$6)/($AN$6-$AL$6),$AL$6+SQRT(AU590*($AN$6-$AL$6)*($AM$6-$AL$6)),$AN$6-SQRT((1-AU590)*($AN$6-$AL$6)*($AN$6-$AM$6))),$AM$6)</f>
        <v>3.45124129895871</v>
      </c>
      <c r="AM590" s="0" t="n">
        <f aca="false">IFERROR(IF(AV590&lt;($AM$7-$AL$7)/($AN$7-$AL$7),$AL$7+SQRT(AV590*($AN$7-$AL$7)*($AM$7-$AL$7)),$AN$7-SQRT((1-AV590)*($AN$7-$AL$7)*($AN$7-$AM$7))),$AM$7)</f>
        <v>0.958119943457765</v>
      </c>
      <c r="AN590" s="0" t="n">
        <f aca="false">IFERROR(IF(AW590&lt;($AM$8-$AL$8)/($AN$8-$AL$8),$AL$8+SQRT(AW590*($AN$8-$AL$8)*($AM$8-$AL$8)),$AN$8-SQRT((1-AW590)*($AN$8-$AL$8)*($AN$8-$AM$8))),$AM$8)</f>
        <v>1.06149079207565</v>
      </c>
      <c r="AO590" s="0" t="n">
        <f aca="false">IFERROR(IF(AX590&lt;($AM$9-$AL$9)/($AN$9-$AL$9),$AL$9+SQRT(AX590*($AN$9-$AL$9)*($AM$9-$AL$9)),$AN$9-SQRT((1-AX590)*($AN$9-$AL$9)*($AN$9-$AM$9))),$AM$9)</f>
        <v>1.35810393730233</v>
      </c>
      <c r="AP590" s="0" t="n">
        <f aca="false">IFERROR(IF(AY590&lt;($AM$10-$AL$10)/($AN$10-$AL$10),$AL$10+SQRT(AY590*($AN$10-$AL$10)*($AM$10-$AL$10)),$AN$10-SQRT((1-AY590)*($AN$10-$AL$10)*($AN$10-$AM$10))),$AM$10)</f>
        <v>0.87442314375497</v>
      </c>
      <c r="AQ590" s="0" t="n">
        <f aca="false">IFERROR(IF(AZ590&lt;($AM$11-$AL$11)/($AN$11-$AL$11),$AL$11+SQRT(AZ590*($AN$11-$AL$11)*($AM$11-$AL$11)),$AN$11-SQRT((1-AZ590)*($AN$11-$AL$11)*($AN$11-$AM$11))),$AM$11)</f>
        <v>0.659073958401151</v>
      </c>
      <c r="AR590" s="0" t="n">
        <f aca="false">SUMPRODUCT((B24:B31&lt;=$B$6)*(C24:C31*AM590+D24:D31*AO590*$B$8*AQ590)/(1+AL590/100)^B24:B31)+C32*AM590*AP590/(1+AL590/100)^$B$6</f>
        <v>8215244.94961874</v>
      </c>
      <c r="AS590" s="0" t="n">
        <f aca="false">SUMPRODUCT((K24:K26&lt;=$B$6)*(L24:L26*AN590+M24:M26*AO590*$B$8*AQ590)/(1+AL590/100)^K24:K26)+L27*AN590*AP590/(1+AL590/100)^$B$6</f>
        <v>8669283.11238062</v>
      </c>
      <c r="AT590" s="0" t="n">
        <f aca="false">AS590-AR590</f>
        <v>454038.162761884</v>
      </c>
      <c r="AU590" s="0" t="n">
        <f aca="true">RAND()</f>
        <v>0.370315584089187</v>
      </c>
      <c r="AV590" s="0" t="n">
        <f aca="true">RAND()</f>
        <v>0.277799072434298</v>
      </c>
      <c r="AW590" s="0" t="n">
        <f aca="true">RAND()</f>
        <v>0.684126920246542</v>
      </c>
      <c r="AX590" s="0" t="n">
        <f aca="true">RAND()</f>
        <v>0.725312963128818</v>
      </c>
      <c r="AY590" s="0" t="n">
        <f aca="true">RAND()</f>
        <v>0.560770762317418</v>
      </c>
      <c r="AZ590" s="0" t="n">
        <f aca="true">RAND()</f>
        <v>0.525589527182612</v>
      </c>
    </row>
    <row r="591" customFormat="false" ht="15" hidden="false" customHeight="false" outlineLevel="0" collapsed="false">
      <c r="AK591" s="0" t="n">
        <v>578</v>
      </c>
      <c r="AL591" s="0" t="n">
        <f aca="false">IFERROR(IF(AU591&lt;($AM$6-$AL$6)/($AN$6-$AL$6),$AL$6+SQRT(AU591*($AN$6-$AL$6)*($AM$6-$AL$6)),$AN$6-SQRT((1-AU591)*($AN$6-$AL$6)*($AN$6-$AM$6))),$AM$6)</f>
        <v>4.40144349184068</v>
      </c>
      <c r="AM591" s="0" t="n">
        <f aca="false">IFERROR(IF(AV591&lt;($AM$7-$AL$7)/($AN$7-$AL$7),$AL$7+SQRT(AV591*($AN$7-$AL$7)*($AM$7-$AL$7)),$AN$7-SQRT((1-AV591)*($AN$7-$AL$7)*($AN$7-$AM$7))),$AM$7)</f>
        <v>0.994814625997408</v>
      </c>
      <c r="AN591" s="0" t="n">
        <f aca="false">IFERROR(IF(AW591&lt;($AM$8-$AL$8)/($AN$8-$AL$8),$AL$8+SQRT(AW591*($AN$8-$AL$8)*($AM$8-$AL$8)),$AN$8-SQRT((1-AW591)*($AN$8-$AL$8)*($AN$8-$AM$8))),$AM$8)</f>
        <v>1.02527409400703</v>
      </c>
      <c r="AO591" s="0" t="n">
        <f aca="false">IFERROR(IF(AX591&lt;($AM$9-$AL$9)/($AN$9-$AL$9),$AL$9+SQRT(AX591*($AN$9-$AL$9)*($AM$9-$AL$9)),$AN$9-SQRT((1-AX591)*($AN$9-$AL$9)*($AN$9-$AM$9))),$AM$9)</f>
        <v>1.26845926904984</v>
      </c>
      <c r="AP591" s="0" t="n">
        <f aca="false">IFERROR(IF(AY591&lt;($AM$10-$AL$10)/($AN$10-$AL$10),$AL$10+SQRT(AY591*($AN$10-$AL$10)*($AM$10-$AL$10)),$AN$10-SQRT((1-AY591)*($AN$10-$AL$10)*($AN$10-$AM$10))),$AM$10)</f>
        <v>0.840063947638315</v>
      </c>
      <c r="AQ591" s="0" t="n">
        <f aca="false">IFERROR(IF(AZ591&lt;($AM$11-$AL$11)/($AN$11-$AL$11),$AL$11+SQRT(AZ591*($AN$11-$AL$11)*($AM$11-$AL$11)),$AN$11-SQRT((1-AZ591)*($AN$11-$AL$11)*($AN$11-$AM$11))),$AM$11)</f>
        <v>0.522065863999082</v>
      </c>
      <c r="AR591" s="0" t="n">
        <f aca="false">SUMPRODUCT((B24:B31&lt;=$B$6)*(C24:C31*AM591+D24:D31*AO591*$B$8*AQ591)/(1+AL591/100)^B24:B31)+C32*AM591*AP591/(1+AL591/100)^$B$6</f>
        <v>8042520.50746377</v>
      </c>
      <c r="AS591" s="0" t="n">
        <f aca="false">SUMPRODUCT((K24:K26&lt;=$B$6)*(L24:L26*AN591+M24:M26*AO591*$B$8*AQ591)/(1+AL591/100)^K24:K26)+L27*AN591*AP591/(1+AL591/100)^$B$6</f>
        <v>8457530.87926131</v>
      </c>
      <c r="AT591" s="0" t="n">
        <f aca="false">AS591-AR591</f>
        <v>415010.371797537</v>
      </c>
      <c r="AU591" s="0" t="n">
        <f aca="true">RAND()</f>
        <v>0.662375203695142</v>
      </c>
      <c r="AV591" s="0" t="n">
        <f aca="true">RAND()</f>
        <v>0.421697094472332</v>
      </c>
      <c r="AW591" s="0" t="n">
        <f aca="true">RAND()</f>
        <v>0.551095708227889</v>
      </c>
      <c r="AX591" s="0" t="n">
        <f aca="true">RAND()</f>
        <v>0.643232105973935</v>
      </c>
      <c r="AY591" s="0" t="n">
        <f aca="true">RAND()</f>
        <v>0.462573953933418</v>
      </c>
      <c r="AZ591" s="0" t="n">
        <f aca="true">RAND()</f>
        <v>0.201278563076158</v>
      </c>
    </row>
    <row r="592" customFormat="false" ht="15" hidden="false" customHeight="false" outlineLevel="0" collapsed="false">
      <c r="AK592" s="0" t="n">
        <v>579</v>
      </c>
      <c r="AL592" s="0" t="n">
        <f aca="false">IFERROR(IF(AU592&lt;($AM$6-$AL$6)/($AN$6-$AL$6),$AL$6+SQRT(AU592*($AN$6-$AL$6)*($AM$6-$AL$6)),$AN$6-SQRT((1-AU592)*($AN$6-$AL$6)*($AN$6-$AM$6))),$AM$6)</f>
        <v>3.84516112019456</v>
      </c>
      <c r="AM592" s="0" t="n">
        <f aca="false">IFERROR(IF(AV592&lt;($AM$7-$AL$7)/($AN$7-$AL$7),$AL$7+SQRT(AV592*($AN$7-$AL$7)*($AM$7-$AL$7)),$AN$7-SQRT((1-AV592)*($AN$7-$AL$7)*($AN$7-$AM$7))),$AM$7)</f>
        <v>1.14982135419663</v>
      </c>
      <c r="AN592" s="0" t="n">
        <f aca="false">IFERROR(IF(AW592&lt;($AM$8-$AL$8)/($AN$8-$AL$8),$AL$8+SQRT(AW592*($AN$8-$AL$8)*($AM$8-$AL$8)),$AN$8-SQRT((1-AW592)*($AN$8-$AL$8)*($AN$8-$AM$8))),$AM$8)</f>
        <v>0.86797110189392</v>
      </c>
      <c r="AO592" s="0" t="n">
        <f aca="false">IFERROR(IF(AX592&lt;($AM$9-$AL$9)/($AN$9-$AL$9),$AL$9+SQRT(AX592*($AN$9-$AL$9)*($AM$9-$AL$9)),$AN$9-SQRT((1-AX592)*($AN$9-$AL$9)*($AN$9-$AM$9))),$AM$9)</f>
        <v>1.05861617296155</v>
      </c>
      <c r="AP592" s="0" t="n">
        <f aca="false">IFERROR(IF(AY592&lt;($AM$10-$AL$10)/($AN$10-$AL$10),$AL$10+SQRT(AY592*($AN$10-$AL$10)*($AM$10-$AL$10)),$AN$10-SQRT((1-AY592)*($AN$10-$AL$10)*($AN$10-$AM$10))),$AM$10)</f>
        <v>0.8677472855247</v>
      </c>
      <c r="AQ592" s="0" t="n">
        <f aca="false">IFERROR(IF(AZ592&lt;($AM$11-$AL$11)/($AN$11-$AL$11),$AL$11+SQRT(AZ592*($AN$11-$AL$11)*($AM$11-$AL$11)),$AN$11-SQRT((1-AZ592)*($AN$11-$AL$11)*($AN$11-$AM$11))),$AM$11)</f>
        <v>0.343180721073089</v>
      </c>
      <c r="AR592" s="0" t="n">
        <f aca="false">SUMPRODUCT((B24:B31&lt;=$B$6)*(C24:C31*AM592+D24:D31*AO592*$B$8*AQ592)/(1+AL592/100)^B24:B31)+C32*AM592*AP592/(1+AL592/100)^$B$6</f>
        <v>9450311.98268539</v>
      </c>
      <c r="AS592" s="0" t="n">
        <f aca="false">SUMPRODUCT((K24:K26&lt;=$B$6)*(L24:L26*AN592+M24:M26*AO592*$B$8*AQ592)/(1+AL592/100)^K24:K26)+L27*AN592*AP592/(1+AL592/100)^$B$6</f>
        <v>7088443.59161118</v>
      </c>
      <c r="AT592" s="0" t="n">
        <f aca="false">AS592-AR592</f>
        <v>-2361868.39107421</v>
      </c>
      <c r="AU592" s="0" t="n">
        <f aca="true">RAND()</f>
        <v>0.502349582123398</v>
      </c>
      <c r="AV592" s="0" t="n">
        <f aca="true">RAND()</f>
        <v>0.910793234888913</v>
      </c>
      <c r="AW592" s="0" t="n">
        <f aca="true">RAND()</f>
        <v>0.0513341188074846</v>
      </c>
      <c r="AX592" s="0" t="n">
        <f aca="true">RAND()</f>
        <v>0.409197660126958</v>
      </c>
      <c r="AY592" s="0" t="n">
        <f aca="true">RAND()</f>
        <v>0.540952264043142</v>
      </c>
      <c r="AZ592" s="0" t="n">
        <f aca="true">RAND()</f>
        <v>0.00761050886690564</v>
      </c>
    </row>
    <row r="593" customFormat="false" ht="15" hidden="false" customHeight="false" outlineLevel="0" collapsed="false">
      <c r="AK593" s="0" t="n">
        <v>580</v>
      </c>
      <c r="AL593" s="0" t="n">
        <f aca="false">IFERROR(IF(AU593&lt;($AM$6-$AL$6)/($AN$6-$AL$6),$AL$6+SQRT(AU593*($AN$6-$AL$6)*($AM$6-$AL$6)),$AN$6-SQRT((1-AU593)*($AN$6-$AL$6)*($AN$6-$AM$6))),$AM$6)</f>
        <v>6.21825967003528</v>
      </c>
      <c r="AM593" s="0" t="n">
        <f aca="false">IFERROR(IF(AV593&lt;($AM$7-$AL$7)/($AN$7-$AL$7),$AL$7+SQRT(AV593*($AN$7-$AL$7)*($AM$7-$AL$7)),$AN$7-SQRT((1-AV593)*($AN$7-$AL$7)*($AN$7-$AM$7))),$AM$7)</f>
        <v>1.06797935413779</v>
      </c>
      <c r="AN593" s="0" t="n">
        <f aca="false">IFERROR(IF(AW593&lt;($AM$8-$AL$8)/($AN$8-$AL$8),$AL$8+SQRT(AW593*($AN$8-$AL$8)*($AM$8-$AL$8)),$AN$8-SQRT((1-AW593)*($AN$8-$AL$8)*($AN$8-$AM$8))),$AM$8)</f>
        <v>1.03496872900561</v>
      </c>
      <c r="AO593" s="0" t="n">
        <f aca="false">IFERROR(IF(AX593&lt;($AM$9-$AL$9)/($AN$9-$AL$9),$AL$9+SQRT(AX593*($AN$9-$AL$9)*($AM$9-$AL$9)),$AN$9-SQRT((1-AX593)*($AN$9-$AL$9)*($AN$9-$AM$9))),$AM$9)</f>
        <v>1.13909253412262</v>
      </c>
      <c r="AP593" s="0" t="n">
        <f aca="false">IFERROR(IF(AY593&lt;($AM$10-$AL$10)/($AN$10-$AL$10),$AL$10+SQRT(AY593*($AN$10-$AL$10)*($AM$10-$AL$10)),$AN$10-SQRT((1-AY593)*($AN$10-$AL$10)*($AN$10-$AM$10))),$AM$10)</f>
        <v>0.983249032598234</v>
      </c>
      <c r="AQ593" s="0" t="n">
        <f aca="false">IFERROR(IF(AZ593&lt;($AM$11-$AL$11)/($AN$11-$AL$11),$AL$11+SQRT(AZ593*($AN$11-$AL$11)*($AM$11-$AL$11)),$AN$11-SQRT((1-AZ593)*($AN$11-$AL$11)*($AN$11-$AM$11))),$AM$11)</f>
        <v>0.402873243561447</v>
      </c>
      <c r="AR593" s="0" t="n">
        <f aca="false">SUMPRODUCT((B24:B31&lt;=$B$6)*(C24:C31*AM593+D24:D31*AO593*$B$8*AQ593)/(1+AL593/100)^B24:B31)+C32*AM593*AP593/(1+AL593/100)^$B$6</f>
        <v>7915796.27465689</v>
      </c>
      <c r="AS593" s="0" t="n">
        <f aca="false">SUMPRODUCT((K24:K26&lt;=$B$6)*(L24:L26*AN593+M24:M26*AO593*$B$8*AQ593)/(1+AL593/100)^K24:K26)+L27*AN593*AP593/(1+AL593/100)^$B$6</f>
        <v>8567859.33768208</v>
      </c>
      <c r="AT593" s="0" t="n">
        <f aca="false">AS593-AR593</f>
        <v>652063.063025188</v>
      </c>
      <c r="AU593" s="0" t="n">
        <f aca="true">RAND()</f>
        <v>0.969444102825333</v>
      </c>
      <c r="AV593" s="0" t="n">
        <f aca="true">RAND()</f>
        <v>0.705497639821354</v>
      </c>
      <c r="AW593" s="0" t="n">
        <f aca="true">RAND()</f>
        <v>0.588991577729202</v>
      </c>
      <c r="AX593" s="0" t="n">
        <f aca="true">RAND()</f>
        <v>0.505892223464392</v>
      </c>
      <c r="AY593" s="0" t="n">
        <f aca="true">RAND()</f>
        <v>0.934118510028516</v>
      </c>
      <c r="AZ593" s="0" t="n">
        <f aca="true">RAND()</f>
        <v>0.0431955275136848</v>
      </c>
    </row>
    <row r="594" customFormat="false" ht="15" hidden="false" customHeight="false" outlineLevel="0" collapsed="false">
      <c r="AK594" s="0" t="n">
        <v>581</v>
      </c>
      <c r="AL594" s="0" t="n">
        <f aca="false">IFERROR(IF(AU594&lt;($AM$6-$AL$6)/($AN$6-$AL$6),$AL$6+SQRT(AU594*($AN$6-$AL$6)*($AM$6-$AL$6)),$AN$6-SQRT((1-AU594)*($AN$6-$AL$6)*($AN$6-$AM$6))),$AM$6)</f>
        <v>2.71644334909577</v>
      </c>
      <c r="AM594" s="0" t="n">
        <f aca="false">IFERROR(IF(AV594&lt;($AM$7-$AL$7)/($AN$7-$AL$7),$AL$7+SQRT(AV594*($AN$7-$AL$7)*($AM$7-$AL$7)),$AN$7-SQRT((1-AV594)*($AN$7-$AL$7)*($AN$7-$AM$7))),$AM$7)</f>
        <v>0.877421708302602</v>
      </c>
      <c r="AN594" s="0" t="n">
        <f aca="false">IFERROR(IF(AW594&lt;($AM$8-$AL$8)/($AN$8-$AL$8),$AL$8+SQRT(AW594*($AN$8-$AL$8)*($AM$8-$AL$8)),$AN$8-SQRT((1-AW594)*($AN$8-$AL$8)*($AN$8-$AM$8))),$AM$8)</f>
        <v>0.938831712188334</v>
      </c>
      <c r="AO594" s="0" t="n">
        <f aca="false">IFERROR(IF(AX594&lt;($AM$9-$AL$9)/($AN$9-$AL$9),$AL$9+SQRT(AX594*($AN$9-$AL$9)*($AM$9-$AL$9)),$AN$9-SQRT((1-AX594)*($AN$9-$AL$9)*($AN$9-$AM$9))),$AM$9)</f>
        <v>1.19731957447285</v>
      </c>
      <c r="AP594" s="0" t="n">
        <f aca="false">IFERROR(IF(AY594&lt;($AM$10-$AL$10)/($AN$10-$AL$10),$AL$10+SQRT(AY594*($AN$10-$AL$10)*($AM$10-$AL$10)),$AN$10-SQRT((1-AY594)*($AN$10-$AL$10)*($AN$10-$AM$10))),$AM$10)</f>
        <v>0.723801817872094</v>
      </c>
      <c r="AQ594" s="0" t="n">
        <f aca="false">IFERROR(IF(AZ594&lt;($AM$11-$AL$11)/($AN$11-$AL$11),$AL$11+SQRT(AZ594*($AN$11-$AL$11)*($AM$11-$AL$11)),$AN$11-SQRT((1-AZ594)*($AN$11-$AL$11)*($AN$11-$AM$11))),$AM$11)</f>
        <v>0.609239781843424</v>
      </c>
      <c r="AR594" s="0" t="n">
        <f aca="false">SUMPRODUCT((B24:B31&lt;=$B$6)*(C24:C31*AM594+D24:D31*AO594*$B$8*AQ594)/(1+AL594/100)^B24:B31)+C32*AM594*AP594/(1+AL594/100)^$B$6</f>
        <v>7847440.6856727</v>
      </c>
      <c r="AS594" s="0" t="n">
        <f aca="false">SUMPRODUCT((K24:K26&lt;=$B$6)*(L24:L26*AN594+M24:M26*AO594*$B$8*AQ594)/(1+AL594/100)^K24:K26)+L27*AN594*AP594/(1+AL594/100)^$B$6</f>
        <v>7715629.65473806</v>
      </c>
      <c r="AT594" s="0" t="n">
        <f aca="false">AS594-AR594</f>
        <v>-131811.030934643</v>
      </c>
      <c r="AU594" s="0" t="n">
        <f aca="true">RAND()</f>
        <v>0.102658214492711</v>
      </c>
      <c r="AV594" s="0" t="n">
        <f aca="true">RAND()</f>
        <v>0.0666013435165915</v>
      </c>
      <c r="AW594" s="0" t="n">
        <f aca="true">RAND()</f>
        <v>0.214158270101605</v>
      </c>
      <c r="AX594" s="0" t="n">
        <f aca="true">RAND()</f>
        <v>0.570469422983706</v>
      </c>
      <c r="AY594" s="0" t="n">
        <f aca="true">RAND()</f>
        <v>0.200349014731416</v>
      </c>
      <c r="AZ594" s="0" t="n">
        <f aca="true">RAND()</f>
        <v>0.390323439488035</v>
      </c>
    </row>
    <row r="595" customFormat="false" ht="15" hidden="false" customHeight="false" outlineLevel="0" collapsed="false">
      <c r="AK595" s="0" t="n">
        <v>582</v>
      </c>
      <c r="AL595" s="0" t="n">
        <f aca="false">IFERROR(IF(AU595&lt;($AM$6-$AL$6)/($AN$6-$AL$6),$AL$6+SQRT(AU595*($AN$6-$AL$6)*($AM$6-$AL$6)),$AN$6-SQRT((1-AU595)*($AN$6-$AL$6)*($AN$6-$AM$6))),$AM$6)</f>
        <v>3.42101682011026</v>
      </c>
      <c r="AM595" s="0" t="n">
        <f aca="false">IFERROR(IF(AV595&lt;($AM$7-$AL$7)/($AN$7-$AL$7),$AL$7+SQRT(AV595*($AN$7-$AL$7)*($AM$7-$AL$7)),$AN$7-SQRT((1-AV595)*($AN$7-$AL$7)*($AN$7-$AM$7))),$AM$7)</f>
        <v>1.02348615448109</v>
      </c>
      <c r="AN595" s="0" t="n">
        <f aca="false">IFERROR(IF(AW595&lt;($AM$8-$AL$8)/($AN$8-$AL$8),$AL$8+SQRT(AW595*($AN$8-$AL$8)*($AM$8-$AL$8)),$AN$8-SQRT((1-AW595)*($AN$8-$AL$8)*($AN$8-$AM$8))),$AM$8)</f>
        <v>1.07635148015561</v>
      </c>
      <c r="AO595" s="0" t="n">
        <f aca="false">IFERROR(IF(AX595&lt;($AM$9-$AL$9)/($AN$9-$AL$9),$AL$9+SQRT(AX595*($AN$9-$AL$9)*($AM$9-$AL$9)),$AN$9-SQRT((1-AX595)*($AN$9-$AL$9)*($AN$9-$AM$9))),$AM$9)</f>
        <v>1.12092362084115</v>
      </c>
      <c r="AP595" s="0" t="n">
        <f aca="false">IFERROR(IF(AY595&lt;($AM$10-$AL$10)/($AN$10-$AL$10),$AL$10+SQRT(AY595*($AN$10-$AL$10)*($AM$10-$AL$10)),$AN$10-SQRT((1-AY595)*($AN$10-$AL$10)*($AN$10-$AM$10))),$AM$10)</f>
        <v>0.624307435931741</v>
      </c>
      <c r="AQ595" s="0" t="n">
        <f aca="false">IFERROR(IF(AZ595&lt;($AM$11-$AL$11)/($AN$11-$AL$11),$AL$11+SQRT(AZ595*($AN$11-$AL$11)*($AM$11-$AL$11)),$AN$11-SQRT((1-AZ595)*($AN$11-$AL$11)*($AN$11-$AM$11))),$AM$11)</f>
        <v>0.747431004715774</v>
      </c>
      <c r="AR595" s="0" t="n">
        <f aca="false">SUMPRODUCT((B24:B31&lt;=$B$6)*(C24:C31*AM595+D24:D31*AO595*$B$8*AQ595)/(1+AL595/100)^B24:B31)+C32*AM595*AP595/(1+AL595/100)^$B$6</f>
        <v>8782839.19369758</v>
      </c>
      <c r="AS595" s="0" t="n">
        <f aca="false">SUMPRODUCT((K24:K26&lt;=$B$6)*(L24:L26*AN595+M24:M26*AO595*$B$8*AQ595)/(1+AL595/100)^K24:K26)+L27*AN595*AP595/(1+AL595/100)^$B$6</f>
        <v>8986376.36062311</v>
      </c>
      <c r="AT595" s="0" t="n">
        <f aca="false">AS595-AR595</f>
        <v>203537.166925533</v>
      </c>
      <c r="AU595" s="0" t="n">
        <f aca="true">RAND()</f>
        <v>0.359543969903315</v>
      </c>
      <c r="AV595" s="0" t="n">
        <f aca="true">RAND()</f>
        <v>0.543924247006519</v>
      </c>
      <c r="AW595" s="0" t="n">
        <f aca="true">RAND()</f>
        <v>0.731966147163143</v>
      </c>
      <c r="AX595" s="0" t="n">
        <f aca="true">RAND()</f>
        <v>0.484816479736643</v>
      </c>
      <c r="AY595" s="0" t="n">
        <f aca="true">RAND()</f>
        <v>0.061809354511696</v>
      </c>
      <c r="AZ595" s="0" t="n">
        <f aca="true">RAND()</f>
        <v>0.739628173963741</v>
      </c>
    </row>
    <row r="596" customFormat="false" ht="15" hidden="false" customHeight="false" outlineLevel="0" collapsed="false">
      <c r="AK596" s="0" t="n">
        <v>583</v>
      </c>
      <c r="AL596" s="0" t="n">
        <f aca="false">IFERROR(IF(AU596&lt;($AM$6-$AL$6)/($AN$6-$AL$6),$AL$6+SQRT(AU596*($AN$6-$AL$6)*($AM$6-$AL$6)),$AN$6-SQRT((1-AU596)*($AN$6-$AL$6)*($AN$6-$AM$6))),$AM$6)</f>
        <v>4.07553537449441</v>
      </c>
      <c r="AM596" s="0" t="n">
        <f aca="false">IFERROR(IF(AV596&lt;($AM$7-$AL$7)/($AN$7-$AL$7),$AL$7+SQRT(AV596*($AN$7-$AL$7)*($AM$7-$AL$7)),$AN$7-SQRT((1-AV596)*($AN$7-$AL$7)*($AN$7-$AM$7))),$AM$7)</f>
        <v>0.922444284024208</v>
      </c>
      <c r="AN596" s="0" t="n">
        <f aca="false">IFERROR(IF(AW596&lt;($AM$8-$AL$8)/($AN$8-$AL$8),$AL$8+SQRT(AW596*($AN$8-$AL$8)*($AM$8-$AL$8)),$AN$8-SQRT((1-AW596)*($AN$8-$AL$8)*($AN$8-$AM$8))),$AM$8)</f>
        <v>1.18441914618818</v>
      </c>
      <c r="AO596" s="0" t="n">
        <f aca="false">IFERROR(IF(AX596&lt;($AM$9-$AL$9)/($AN$9-$AL$9),$AL$9+SQRT(AX596*($AN$9-$AL$9)*($AM$9-$AL$9)),$AN$9-SQRT((1-AX596)*($AN$9-$AL$9)*($AN$9-$AM$9))),$AM$9)</f>
        <v>1.26925004677895</v>
      </c>
      <c r="AP596" s="0" t="n">
        <f aca="false">IFERROR(IF(AY596&lt;($AM$10-$AL$10)/($AN$10-$AL$10),$AL$10+SQRT(AY596*($AN$10-$AL$10)*($AM$10-$AL$10)),$AN$10-SQRT((1-AY596)*($AN$10-$AL$10)*($AN$10-$AM$10))),$AM$10)</f>
        <v>0.702139667112163</v>
      </c>
      <c r="AQ596" s="0" t="n">
        <f aca="false">IFERROR(IF(AZ596&lt;($AM$11-$AL$11)/($AN$11-$AL$11),$AL$11+SQRT(AZ596*($AN$11-$AL$11)*($AM$11-$AL$11)),$AN$11-SQRT((1-AZ596)*($AN$11-$AL$11)*($AN$11-$AM$11))),$AM$11)</f>
        <v>0.602051259769603</v>
      </c>
      <c r="AR596" s="0" t="n">
        <f aca="false">SUMPRODUCT((B24:B31&lt;=$B$6)*(C24:C31*AM596+D24:D31*AO596*$B$8*AQ596)/(1+AL596/100)^B24:B31)+C32*AM596*AP596/(1+AL596/100)^$B$6</f>
        <v>7632428.15894244</v>
      </c>
      <c r="AS596" s="0" t="n">
        <f aca="false">SUMPRODUCT((K24:K26&lt;=$B$6)*(L24:L26*AN596+M24:M26*AO596*$B$8*AQ596)/(1+AL596/100)^K24:K26)+L27*AN596*AP596/(1+AL596/100)^$B$6</f>
        <v>9846128.43840097</v>
      </c>
      <c r="AT596" s="0" t="n">
        <f aca="false">AS596-AR596</f>
        <v>2213700.27945853</v>
      </c>
      <c r="AU596" s="0" t="n">
        <f aca="true">RAND()</f>
        <v>0.572375332708323</v>
      </c>
      <c r="AV596" s="0" t="n">
        <f aca="true">RAND()</f>
        <v>0.166584474335565</v>
      </c>
      <c r="AW596" s="0" t="n">
        <f aca="true">RAND()</f>
        <v>0.96177023656278</v>
      </c>
      <c r="AX596" s="0" t="n">
        <f aca="true">RAND()</f>
        <v>0.644003003911624</v>
      </c>
      <c r="AY596" s="0" t="n">
        <f aca="true">RAND()</f>
        <v>0.163441780080864</v>
      </c>
      <c r="AZ596" s="0" t="n">
        <f aca="true">RAND()</f>
        <v>0.372387606238385</v>
      </c>
    </row>
    <row r="597" customFormat="false" ht="15" hidden="false" customHeight="false" outlineLevel="0" collapsed="false">
      <c r="AK597" s="0" t="n">
        <v>584</v>
      </c>
      <c r="AL597" s="0" t="n">
        <f aca="false">IFERROR(IF(AU597&lt;($AM$6-$AL$6)/($AN$6-$AL$6),$AL$6+SQRT(AU597*($AN$6-$AL$6)*($AM$6-$AL$6)),$AN$6-SQRT((1-AU597)*($AN$6-$AL$6)*($AN$6-$AM$6))),$AM$6)</f>
        <v>3.9079511720615</v>
      </c>
      <c r="AM597" s="0" t="n">
        <f aca="false">IFERROR(IF(AV597&lt;($AM$7-$AL$7)/($AN$7-$AL$7),$AL$7+SQRT(AV597*($AN$7-$AL$7)*($AM$7-$AL$7)),$AN$7-SQRT((1-AV597)*($AN$7-$AL$7)*($AN$7-$AM$7))),$AM$7)</f>
        <v>1.02642764285357</v>
      </c>
      <c r="AN597" s="0" t="n">
        <f aca="false">IFERROR(IF(AW597&lt;($AM$8-$AL$8)/($AN$8-$AL$8),$AL$8+SQRT(AW597*($AN$8-$AL$8)*($AM$8-$AL$8)),$AN$8-SQRT((1-AW597)*($AN$8-$AL$8)*($AN$8-$AM$8))),$AM$8)</f>
        <v>0.996189694748758</v>
      </c>
      <c r="AO597" s="0" t="n">
        <f aca="false">IFERROR(IF(AX597&lt;($AM$9-$AL$9)/($AN$9-$AL$9),$AL$9+SQRT(AX597*($AN$9-$AL$9)*($AM$9-$AL$9)),$AN$9-SQRT((1-AX597)*($AN$9-$AL$9)*($AN$9-$AM$9))),$AM$9)</f>
        <v>0.694820242587234</v>
      </c>
      <c r="AP597" s="0" t="n">
        <f aca="false">IFERROR(IF(AY597&lt;($AM$10-$AL$10)/($AN$10-$AL$10),$AL$10+SQRT(AY597*($AN$10-$AL$10)*($AM$10-$AL$10)),$AN$10-SQRT((1-AY597)*($AN$10-$AL$10)*($AN$10-$AM$10))),$AM$10)</f>
        <v>0.941613430578185</v>
      </c>
      <c r="AQ597" s="0" t="n">
        <f aca="false">IFERROR(IF(AZ597&lt;($AM$11-$AL$11)/($AN$11-$AL$11),$AL$11+SQRT(AZ597*($AN$11-$AL$11)*($AM$11-$AL$11)),$AN$11-SQRT((1-AZ597)*($AN$11-$AL$11)*($AN$11-$AM$11))),$AM$11)</f>
        <v>0.59957863500697</v>
      </c>
      <c r="AR597" s="0" t="n">
        <f aca="false">SUMPRODUCT((B24:B31&lt;=$B$6)*(C24:C31*AM597+D24:D31*AO597*$B$8*AQ597)/(1+AL597/100)^B24:B31)+C32*AM597*AP597/(1+AL597/100)^$B$6</f>
        <v>8427144.49401415</v>
      </c>
      <c r="AS597" s="0" t="n">
        <f aca="false">SUMPRODUCT((K24:K26&lt;=$B$6)*(L24:L26*AN597+M24:M26*AO597*$B$8*AQ597)/(1+AL597/100)^K24:K26)+L27*AN597*AP597/(1+AL597/100)^$B$6</f>
        <v>8092304.06112195</v>
      </c>
      <c r="AT597" s="0" t="n">
        <f aca="false">AS597-AR597</f>
        <v>-334840.4328922</v>
      </c>
      <c r="AU597" s="0" t="n">
        <f aca="true">RAND()</f>
        <v>0.521961702282206</v>
      </c>
      <c r="AV597" s="0" t="n">
        <f aca="true">RAND()</f>
        <v>0.555692454399903</v>
      </c>
      <c r="AW597" s="0" t="n">
        <f aca="true">RAND()</f>
        <v>0.427671070284566</v>
      </c>
      <c r="AX597" s="0" t="n">
        <f aca="true">RAND()</f>
        <v>0.0506065692289984</v>
      </c>
      <c r="AY597" s="0" t="n">
        <f aca="true">RAND()</f>
        <v>0.780089688268134</v>
      </c>
      <c r="AZ597" s="0" t="n">
        <f aca="true">RAND()</f>
        <v>0.366315749194446</v>
      </c>
    </row>
    <row r="598" customFormat="false" ht="15" hidden="false" customHeight="false" outlineLevel="0" collapsed="false">
      <c r="AK598" s="0" t="n">
        <v>585</v>
      </c>
      <c r="AL598" s="0" t="n">
        <f aca="false">IFERROR(IF(AU598&lt;($AM$6-$AL$6)/($AN$6-$AL$6),$AL$6+SQRT(AU598*($AN$6-$AL$6)*($AM$6-$AL$6)),$AN$6-SQRT((1-AU598)*($AN$6-$AL$6)*($AN$6-$AM$6))),$AM$6)</f>
        <v>4.39592219524634</v>
      </c>
      <c r="AM598" s="0" t="n">
        <f aca="false">IFERROR(IF(AV598&lt;($AM$7-$AL$7)/($AN$7-$AL$7),$AL$7+SQRT(AV598*($AN$7-$AL$7)*($AM$7-$AL$7)),$AN$7-SQRT((1-AV598)*($AN$7-$AL$7)*($AN$7-$AM$7))),$AM$7)</f>
        <v>0.931668036577018</v>
      </c>
      <c r="AN598" s="0" t="n">
        <f aca="false">IFERROR(IF(AW598&lt;($AM$8-$AL$8)/($AN$8-$AL$8),$AL$8+SQRT(AW598*($AN$8-$AL$8)*($AM$8-$AL$8)),$AN$8-SQRT((1-AW598)*($AN$8-$AL$8)*($AN$8-$AM$8))),$AM$8)</f>
        <v>1.19038962515557</v>
      </c>
      <c r="AO598" s="0" t="n">
        <f aca="false">IFERROR(IF(AX598&lt;($AM$9-$AL$9)/($AN$9-$AL$9),$AL$9+SQRT(AX598*($AN$9-$AL$9)*($AM$9-$AL$9)),$AN$9-SQRT((1-AX598)*($AN$9-$AL$9)*($AN$9-$AM$9))),$AM$9)</f>
        <v>1.22236146033553</v>
      </c>
      <c r="AP598" s="0" t="n">
        <f aca="false">IFERROR(IF(AY598&lt;($AM$10-$AL$10)/($AN$10-$AL$10),$AL$10+SQRT(AY598*($AN$10-$AL$10)*($AM$10-$AL$10)),$AN$10-SQRT((1-AY598)*($AN$10-$AL$10)*($AN$10-$AM$10))),$AM$10)</f>
        <v>0.794224642166221</v>
      </c>
      <c r="AQ598" s="0" t="n">
        <f aca="false">IFERROR(IF(AZ598&lt;($AM$11-$AL$11)/($AN$11-$AL$11),$AL$11+SQRT(AZ598*($AN$11-$AL$11)*($AM$11-$AL$11)),$AN$11-SQRT((1-AZ598)*($AN$11-$AL$11)*($AN$11-$AM$11))),$AM$11)</f>
        <v>0.494170248118768</v>
      </c>
      <c r="AR598" s="0" t="n">
        <f aca="false">SUMPRODUCT((B24:B31&lt;=$B$6)*(C24:C31*AM598+D24:D31*AO598*$B$8*AQ598)/(1+AL598/100)^B24:B31)+C32*AM598*AP598/(1+AL598/100)^$B$6</f>
        <v>7533319.59414594</v>
      </c>
      <c r="AS598" s="0" t="n">
        <f aca="false">SUMPRODUCT((K24:K26&lt;=$B$6)*(L24:L26*AN598+M24:M26*AO598*$B$8*AQ598)/(1+AL598/100)^K24:K26)+L27*AN598*AP598/(1+AL598/100)^$B$6</f>
        <v>9836692.09802967</v>
      </c>
      <c r="AT598" s="0" t="n">
        <f aca="false">AS598-AR598</f>
        <v>2303372.50388373</v>
      </c>
      <c r="AU598" s="0" t="n">
        <f aca="true">RAND()</f>
        <v>0.660938939339468</v>
      </c>
      <c r="AV598" s="0" t="n">
        <f aca="true">RAND()</f>
        <v>0.192627465067187</v>
      </c>
      <c r="AW598" s="0" t="n">
        <f aca="true">RAND()</f>
        <v>0.968414250763616</v>
      </c>
      <c r="AX598" s="0" t="n">
        <f aca="true">RAND()</f>
        <v>0.596852201085671</v>
      </c>
      <c r="AY598" s="0" t="n">
        <f aca="true">RAND()</f>
        <v>0.346272560231362</v>
      </c>
      <c r="AZ598" s="0" t="n">
        <f aca="true">RAND()</f>
        <v>0.153886062263281</v>
      </c>
    </row>
    <row r="599" customFormat="false" ht="15" hidden="false" customHeight="false" outlineLevel="0" collapsed="false">
      <c r="AK599" s="0" t="n">
        <v>586</v>
      </c>
      <c r="AL599" s="0" t="n">
        <f aca="false">IFERROR(IF(AU599&lt;($AM$6-$AL$6)/($AN$6-$AL$6),$AL$6+SQRT(AU599*($AN$6-$AL$6)*($AM$6-$AL$6)),$AN$6-SQRT((1-AU599)*($AN$6-$AL$6)*($AN$6-$AM$6))),$AM$6)</f>
        <v>4.62517797259208</v>
      </c>
      <c r="AM599" s="0" t="n">
        <f aca="false">IFERROR(IF(AV599&lt;($AM$7-$AL$7)/($AN$7-$AL$7),$AL$7+SQRT(AV599*($AN$7-$AL$7)*($AM$7-$AL$7)),$AN$7-SQRT((1-AV599)*($AN$7-$AL$7)*($AN$7-$AM$7))),$AM$7)</f>
        <v>1.03613734147497</v>
      </c>
      <c r="AN599" s="0" t="n">
        <f aca="false">IFERROR(IF(AW599&lt;($AM$8-$AL$8)/($AN$8-$AL$8),$AL$8+SQRT(AW599*($AN$8-$AL$8)*($AM$8-$AL$8)),$AN$8-SQRT((1-AW599)*($AN$8-$AL$8)*($AN$8-$AM$8))),$AM$8)</f>
        <v>1.14518412047535</v>
      </c>
      <c r="AO599" s="0" t="n">
        <f aca="false">IFERROR(IF(AX599&lt;($AM$9-$AL$9)/($AN$9-$AL$9),$AL$9+SQRT(AX599*($AN$9-$AL$9)*($AM$9-$AL$9)),$AN$9-SQRT((1-AX599)*($AN$9-$AL$9)*($AN$9-$AM$9))),$AM$9)</f>
        <v>1.6035294371422</v>
      </c>
      <c r="AP599" s="0" t="n">
        <f aca="false">IFERROR(IF(AY599&lt;($AM$10-$AL$10)/($AN$10-$AL$10),$AL$10+SQRT(AY599*($AN$10-$AL$10)*($AM$10-$AL$10)),$AN$10-SQRT((1-AY599)*($AN$10-$AL$10)*($AN$10-$AM$10))),$AM$10)</f>
        <v>0.943652137342335</v>
      </c>
      <c r="AQ599" s="0" t="n">
        <f aca="false">IFERROR(IF(AZ599&lt;($AM$11-$AL$11)/($AN$11-$AL$11),$AL$11+SQRT(AZ599*($AN$11-$AL$11)*($AM$11-$AL$11)),$AN$11-SQRT((1-AZ599)*($AN$11-$AL$11)*($AN$11-$AM$11))),$AM$11)</f>
        <v>0.632964248711555</v>
      </c>
      <c r="AR599" s="0" t="n">
        <f aca="false">SUMPRODUCT((B24:B31&lt;=$B$6)*(C24:C31*AM599+D24:D31*AO599*$B$8*AQ599)/(1+AL599/100)^B24:B31)+C32*AM599*AP599/(1+AL599/100)^$B$6</f>
        <v>8358669.01989481</v>
      </c>
      <c r="AS599" s="0" t="n">
        <f aca="false">SUMPRODUCT((K24:K26&lt;=$B$6)*(L24:L26*AN599+M24:M26*AO599*$B$8*AQ599)/(1+AL599/100)^K24:K26)+L27*AN599*AP599/(1+AL599/100)^$B$6</f>
        <v>9421304.24674092</v>
      </c>
      <c r="AT599" s="0" t="n">
        <f aca="false">AS599-AR599</f>
        <v>1062635.22684611</v>
      </c>
      <c r="AU599" s="0" t="n">
        <f aca="true">RAND()</f>
        <v>0.718011016906907</v>
      </c>
      <c r="AV599" s="0" t="n">
        <f aca="true">RAND()</f>
        <v>0.593446784787611</v>
      </c>
      <c r="AW599" s="0" t="n">
        <f aca="true">RAND()</f>
        <v>0.902343390217546</v>
      </c>
      <c r="AX599" s="0" t="n">
        <f aca="true">RAND()</f>
        <v>0.895207395191481</v>
      </c>
      <c r="AY599" s="0" t="n">
        <f aca="true">RAND()</f>
        <v>0.787308875873688</v>
      </c>
      <c r="AZ599" s="0" t="n">
        <f aca="true">RAND()</f>
        <v>0.452510983347144</v>
      </c>
    </row>
    <row r="600" customFormat="false" ht="15" hidden="false" customHeight="false" outlineLevel="0" collapsed="false">
      <c r="AK600" s="0" t="n">
        <v>587</v>
      </c>
      <c r="AL600" s="0" t="n">
        <f aca="false">IFERROR(IF(AU600&lt;($AM$6-$AL$6)/($AN$6-$AL$6),$AL$6+SQRT(AU600*($AN$6-$AL$6)*($AM$6-$AL$6)),$AN$6-SQRT((1-AU600)*($AN$6-$AL$6)*($AN$6-$AM$6))),$AM$6)</f>
        <v>2.65579482710137</v>
      </c>
      <c r="AM600" s="0" t="n">
        <f aca="false">IFERROR(IF(AV600&lt;($AM$7-$AL$7)/($AN$7-$AL$7),$AL$7+SQRT(AV600*($AN$7-$AL$7)*($AM$7-$AL$7)),$AN$7-SQRT((1-AV600)*($AN$7-$AL$7)*($AN$7-$AM$7))),$AM$7)</f>
        <v>0.944748340286913</v>
      </c>
      <c r="AN600" s="0" t="n">
        <f aca="false">IFERROR(IF(AW600&lt;($AM$8-$AL$8)/($AN$8-$AL$8),$AL$8+SQRT(AW600*($AN$8-$AL$8)*($AM$8-$AL$8)),$AN$8-SQRT((1-AW600)*($AN$8-$AL$8)*($AN$8-$AM$8))),$AM$8)</f>
        <v>1.07526542367895</v>
      </c>
      <c r="AO600" s="0" t="n">
        <f aca="false">IFERROR(IF(AX600&lt;($AM$9-$AL$9)/($AN$9-$AL$9),$AL$9+SQRT(AX600*($AN$9-$AL$9)*($AM$9-$AL$9)),$AN$9-SQRT((1-AX600)*($AN$9-$AL$9)*($AN$9-$AM$9))),$AM$9)</f>
        <v>1.29100814181434</v>
      </c>
      <c r="AP600" s="0" t="n">
        <f aca="false">IFERROR(IF(AY600&lt;($AM$10-$AL$10)/($AN$10-$AL$10),$AL$10+SQRT(AY600*($AN$10-$AL$10)*($AM$10-$AL$10)),$AN$10-SQRT((1-AY600)*($AN$10-$AL$10)*($AN$10-$AM$10))),$AM$10)</f>
        <v>0.764727908901818</v>
      </c>
      <c r="AQ600" s="0" t="n">
        <f aca="false">IFERROR(IF(AZ600&lt;($AM$11-$AL$11)/($AN$11-$AL$11),$AL$11+SQRT(AZ600*($AN$11-$AL$11)*($AM$11-$AL$11)),$AN$11-SQRT((1-AZ600)*($AN$11-$AL$11)*($AN$11-$AM$11))),$AM$11)</f>
        <v>0.724573581047114</v>
      </c>
      <c r="AR600" s="0" t="n">
        <f aca="false">SUMPRODUCT((B24:B31&lt;=$B$6)*(C24:C31*AM600+D24:D31*AO600*$B$8*AQ600)/(1+AL600/100)^B24:B31)+C32*AM600*AP600/(1+AL600/100)^$B$6</f>
        <v>8526246.9209711</v>
      </c>
      <c r="AS600" s="0" t="n">
        <f aca="false">SUMPRODUCT((K24:K26&lt;=$B$6)*(L24:L26*AN600+M24:M26*AO600*$B$8*AQ600)/(1+AL600/100)^K24:K26)+L27*AN600*AP600/(1+AL600/100)^$B$6</f>
        <v>8801638.02012156</v>
      </c>
      <c r="AT600" s="0" t="n">
        <f aca="false">AS600-AR600</f>
        <v>275391.099150457</v>
      </c>
      <c r="AU600" s="0" t="n">
        <f aca="true">RAND()</f>
        <v>0.0860133710505824</v>
      </c>
      <c r="AV600" s="0" t="n">
        <f aca="true">RAND()</f>
        <v>0.232800911286845</v>
      </c>
      <c r="AW600" s="0" t="n">
        <f aca="true">RAND()</f>
        <v>0.728602914114692</v>
      </c>
      <c r="AX600" s="0" t="n">
        <f aca="true">RAND()</f>
        <v>0.66488703001763</v>
      </c>
      <c r="AY600" s="0" t="n">
        <f aca="true">RAND()</f>
        <v>0.280323463006117</v>
      </c>
      <c r="AZ600" s="0" t="n">
        <f aca="true">RAND()</f>
        <v>0.69036852139914</v>
      </c>
    </row>
    <row r="601" customFormat="false" ht="15" hidden="false" customHeight="false" outlineLevel="0" collapsed="false">
      <c r="AK601" s="0" t="n">
        <v>588</v>
      </c>
      <c r="AL601" s="0" t="n">
        <f aca="false">IFERROR(IF(AU601&lt;($AM$6-$AL$6)/($AN$6-$AL$6),$AL$6+SQRT(AU601*($AN$6-$AL$6)*($AM$6-$AL$6)),$AN$6-SQRT((1-AU601)*($AN$6-$AL$6)*($AN$6-$AM$6))),$AM$6)</f>
        <v>3.84218133003453</v>
      </c>
      <c r="AM601" s="0" t="n">
        <f aca="false">IFERROR(IF(AV601&lt;($AM$7-$AL$7)/($AN$7-$AL$7),$AL$7+SQRT(AV601*($AN$7-$AL$7)*($AM$7-$AL$7)),$AN$7-SQRT((1-AV601)*($AN$7-$AL$7)*($AN$7-$AM$7))),$AM$7)</f>
        <v>0.914390360453278</v>
      </c>
      <c r="AN601" s="0" t="n">
        <f aca="false">IFERROR(IF(AW601&lt;($AM$8-$AL$8)/($AN$8-$AL$8),$AL$8+SQRT(AW601*($AN$8-$AL$8)*($AM$8-$AL$8)),$AN$8-SQRT((1-AW601)*($AN$8-$AL$8)*($AN$8-$AM$8))),$AM$8)</f>
        <v>1.13932844042895</v>
      </c>
      <c r="AO601" s="0" t="n">
        <f aca="false">IFERROR(IF(AX601&lt;($AM$9-$AL$9)/($AN$9-$AL$9),$AL$9+SQRT(AX601*($AN$9-$AL$9)*($AM$9-$AL$9)),$AN$9-SQRT((1-AX601)*($AN$9-$AL$9)*($AN$9-$AM$9))),$AM$9)</f>
        <v>1.26776653730407</v>
      </c>
      <c r="AP601" s="0" t="n">
        <f aca="false">IFERROR(IF(AY601&lt;($AM$10-$AL$10)/($AN$10-$AL$10),$AL$10+SQRT(AY601*($AN$10-$AL$10)*($AM$10-$AL$10)),$AN$10-SQRT((1-AY601)*($AN$10-$AL$10)*($AN$10-$AM$10))),$AM$10)</f>
        <v>0.918926890548549</v>
      </c>
      <c r="AQ601" s="0" t="n">
        <f aca="false">IFERROR(IF(AZ601&lt;($AM$11-$AL$11)/($AN$11-$AL$11),$AL$11+SQRT(AZ601*($AN$11-$AL$11)*($AM$11-$AL$11)),$AN$11-SQRT((1-AZ601)*($AN$11-$AL$11)*($AN$11-$AM$11))),$AM$11)</f>
        <v>0.62639710637751</v>
      </c>
      <c r="AR601" s="0" t="n">
        <f aca="false">SUMPRODUCT((B24:B31&lt;=$B$6)*(C24:C31*AM601+D24:D31*AO601*$B$8*AQ601)/(1+AL601/100)^B24:B31)+C32*AM601*AP601/(1+AL601/100)^$B$6</f>
        <v>7652088.2359464</v>
      </c>
      <c r="AS601" s="0" t="n">
        <f aca="false">SUMPRODUCT((K24:K26&lt;=$B$6)*(L24:L26*AN601+M24:M26*AO601*$B$8*AQ601)/(1+AL601/100)^K24:K26)+L27*AN601*AP601/(1+AL601/100)^$B$6</f>
        <v>9295230.11212048</v>
      </c>
      <c r="AT601" s="0" t="n">
        <f aca="false">AS601-AR601</f>
        <v>1643141.87617408</v>
      </c>
      <c r="AU601" s="0" t="n">
        <f aca="true">RAND()</f>
        <v>0.501409062380876</v>
      </c>
      <c r="AV601" s="0" t="n">
        <f aca="true">RAND()</f>
        <v>0.145390606273675</v>
      </c>
      <c r="AW601" s="0" t="n">
        <f aca="true">RAND()</f>
        <v>0.891127163574317</v>
      </c>
      <c r="AX601" s="0" t="n">
        <f aca="true">RAND()</f>
        <v>0.642556104072221</v>
      </c>
      <c r="AY601" s="0" t="n">
        <f aca="true">RAND()</f>
        <v>0.701998958498704</v>
      </c>
      <c r="AZ601" s="0" t="n">
        <f aca="true">RAND()</f>
        <v>0.434837024700456</v>
      </c>
    </row>
    <row r="602" customFormat="false" ht="15" hidden="false" customHeight="false" outlineLevel="0" collapsed="false">
      <c r="AK602" s="0" t="n">
        <v>589</v>
      </c>
      <c r="AL602" s="0" t="n">
        <f aca="false">IFERROR(IF(AU602&lt;($AM$6-$AL$6)/($AN$6-$AL$6),$AL$6+SQRT(AU602*($AN$6-$AL$6)*($AM$6-$AL$6)),$AN$6-SQRT((1-AU602)*($AN$6-$AL$6)*($AN$6-$AM$6))),$AM$6)</f>
        <v>3.69329439990676</v>
      </c>
      <c r="AM602" s="0" t="n">
        <f aca="false">IFERROR(IF(AV602&lt;($AM$7-$AL$7)/($AN$7-$AL$7),$AL$7+SQRT(AV602*($AN$7-$AL$7)*($AM$7-$AL$7)),$AN$7-SQRT((1-AV602)*($AN$7-$AL$7)*($AN$7-$AM$7))),$AM$7)</f>
        <v>0.996378923566023</v>
      </c>
      <c r="AN602" s="0" t="n">
        <f aca="false">IFERROR(IF(AW602&lt;($AM$8-$AL$8)/($AN$8-$AL$8),$AL$8+SQRT(AW602*($AN$8-$AL$8)*($AM$8-$AL$8)),$AN$8-SQRT((1-AW602)*($AN$8-$AL$8)*($AN$8-$AM$8))),$AM$8)</f>
        <v>0.887760130617714</v>
      </c>
      <c r="AO602" s="0" t="n">
        <f aca="false">IFERROR(IF(AX602&lt;($AM$9-$AL$9)/($AN$9-$AL$9),$AL$9+SQRT(AX602*($AN$9-$AL$9)*($AM$9-$AL$9)),$AN$9-SQRT((1-AX602)*($AN$9-$AL$9)*($AN$9-$AM$9))),$AM$9)</f>
        <v>1.03329563895077</v>
      </c>
      <c r="AP602" s="0" t="n">
        <f aca="false">IFERROR(IF(AY602&lt;($AM$10-$AL$10)/($AN$10-$AL$10),$AL$10+SQRT(AY602*($AN$10-$AL$10)*($AM$10-$AL$10)),$AN$10-SQRT((1-AY602)*($AN$10-$AL$10)*($AN$10-$AM$10))),$AM$10)</f>
        <v>0.864908215845913</v>
      </c>
      <c r="AQ602" s="0" t="n">
        <f aca="false">IFERROR(IF(AZ602&lt;($AM$11-$AL$11)/($AN$11-$AL$11),$AL$11+SQRT(AZ602*($AN$11-$AL$11)*($AM$11-$AL$11)),$AN$11-SQRT((1-AZ602)*($AN$11-$AL$11)*($AN$11-$AM$11))),$AM$11)</f>
        <v>0.590157011316539</v>
      </c>
      <c r="AR602" s="0" t="n">
        <f aca="false">SUMPRODUCT((B24:B31&lt;=$B$6)*(C24:C31*AM602+D24:D31*AO602*$B$8*AQ602)/(1+AL602/100)^B24:B31)+C32*AM602*AP602/(1+AL602/100)^$B$6</f>
        <v>8338604.77556303</v>
      </c>
      <c r="AS602" s="0" t="n">
        <f aca="false">SUMPRODUCT((K24:K26&lt;=$B$6)*(L24:L26*AN602+M24:M26*AO602*$B$8*AQ602)/(1+AL602/100)^K24:K26)+L27*AN602*AP602/(1+AL602/100)^$B$6</f>
        <v>7262707.02658558</v>
      </c>
      <c r="AT602" s="0" t="n">
        <f aca="false">AS602-AR602</f>
        <v>-1075897.74897745</v>
      </c>
      <c r="AU602" s="0" t="n">
        <f aca="true">RAND()</f>
        <v>0.453284903715601</v>
      </c>
      <c r="AV602" s="0" t="n">
        <f aca="true">RAND()</f>
        <v>0.428496462454999</v>
      </c>
      <c r="AW602" s="0" t="n">
        <f aca="true">RAND()</f>
        <v>0.085576005844869</v>
      </c>
      <c r="AX602" s="0" t="n">
        <f aca="true">RAND()</f>
        <v>0.376988452218935</v>
      </c>
      <c r="AY602" s="0" t="n">
        <f aca="true">RAND()</f>
        <v>0.532632023967389</v>
      </c>
      <c r="AZ602" s="0" t="n">
        <f aca="true">RAND()</f>
        <v>0.343637107004679</v>
      </c>
    </row>
    <row r="603" customFormat="false" ht="15" hidden="false" customHeight="false" outlineLevel="0" collapsed="false">
      <c r="AK603" s="0" t="n">
        <v>590</v>
      </c>
      <c r="AL603" s="0" t="n">
        <f aca="false">IFERROR(IF(AU603&lt;($AM$6-$AL$6)/($AN$6-$AL$6),$AL$6+SQRT(AU603*($AN$6-$AL$6)*($AM$6-$AL$6)),$AN$6-SQRT((1-AU603)*($AN$6-$AL$6)*($AN$6-$AM$6))),$AM$6)</f>
        <v>3.59456072837431</v>
      </c>
      <c r="AM603" s="0" t="n">
        <f aca="false">IFERROR(IF(AV603&lt;($AM$7-$AL$7)/($AN$7-$AL$7),$AL$7+SQRT(AV603*($AN$7-$AL$7)*($AM$7-$AL$7)),$AN$7-SQRT((1-AV603)*($AN$7-$AL$7)*($AN$7-$AM$7))),$AM$7)</f>
        <v>0.935165289573303</v>
      </c>
      <c r="AN603" s="0" t="n">
        <f aca="false">IFERROR(IF(AW603&lt;($AM$8-$AL$8)/($AN$8-$AL$8),$AL$8+SQRT(AW603*($AN$8-$AL$8)*($AM$8-$AL$8)),$AN$8-SQRT((1-AW603)*($AN$8-$AL$8)*($AN$8-$AM$8))),$AM$8)</f>
        <v>1.01254215696311</v>
      </c>
      <c r="AO603" s="0" t="n">
        <f aca="false">IFERROR(IF(AX603&lt;($AM$9-$AL$9)/($AN$9-$AL$9),$AL$9+SQRT(AX603*($AN$9-$AL$9)*($AM$9-$AL$9)),$AN$9-SQRT((1-AX603)*($AN$9-$AL$9)*($AN$9-$AM$9))),$AM$9)</f>
        <v>0.779648468471304</v>
      </c>
      <c r="AP603" s="0" t="n">
        <f aca="false">IFERROR(IF(AY603&lt;($AM$10-$AL$10)/($AN$10-$AL$10),$AL$10+SQRT(AY603*($AN$10-$AL$10)*($AM$10-$AL$10)),$AN$10-SQRT((1-AY603)*($AN$10-$AL$10)*($AN$10-$AM$10))),$AM$10)</f>
        <v>0.921147319491066</v>
      </c>
      <c r="AQ603" s="0" t="n">
        <f aca="false">IFERROR(IF(AZ603&lt;($AM$11-$AL$11)/($AN$11-$AL$11),$AL$11+SQRT(AZ603*($AN$11-$AL$11)*($AM$11-$AL$11)),$AN$11-SQRT((1-AZ603)*($AN$11-$AL$11)*($AN$11-$AM$11))),$AM$11)</f>
        <v>0.919026819876456</v>
      </c>
      <c r="AR603" s="0" t="n">
        <f aca="false">SUMPRODUCT((B24:B31&lt;=$B$6)*(C24:C31*AM603+D24:D31*AO603*$B$8*AQ603)/(1+AL603/100)^B24:B31)+C32*AM603*AP603/(1+AL603/100)^$B$6</f>
        <v>7904599.98148811</v>
      </c>
      <c r="AS603" s="0" t="n">
        <f aca="false">SUMPRODUCT((K24:K26&lt;=$B$6)*(L24:L26*AN603+M24:M26*AO603*$B$8*AQ603)/(1+AL603/100)^K24:K26)+L27*AN603*AP603/(1+AL603/100)^$B$6</f>
        <v>8234876.9394505</v>
      </c>
      <c r="AT603" s="0" t="n">
        <f aca="false">AS603-AR603</f>
        <v>330276.957962386</v>
      </c>
      <c r="AU603" s="0" t="n">
        <f aca="true">RAND()</f>
        <v>0.420149168363473</v>
      </c>
      <c r="AV603" s="0" t="n">
        <f aca="true">RAND()</f>
        <v>0.202996172282609</v>
      </c>
      <c r="AW603" s="0" t="n">
        <f aca="true">RAND()</f>
        <v>0.498789091380176</v>
      </c>
      <c r="AX603" s="0" t="n">
        <f aca="true">RAND()</f>
        <v>0.104271021224461</v>
      </c>
      <c r="AY603" s="0" t="n">
        <f aca="true">RAND()</f>
        <v>0.70946025885804</v>
      </c>
      <c r="AZ603" s="0" t="n">
        <f aca="true">RAND()</f>
        <v>0.97323813918645</v>
      </c>
    </row>
    <row r="604" customFormat="false" ht="15" hidden="false" customHeight="false" outlineLevel="0" collapsed="false">
      <c r="AK604" s="0" t="n">
        <v>591</v>
      </c>
      <c r="AL604" s="0" t="n">
        <f aca="false">IFERROR(IF(AU604&lt;($AM$6-$AL$6)/($AN$6-$AL$6),$AL$6+SQRT(AU604*($AN$6-$AL$6)*($AM$6-$AL$6)),$AN$6-SQRT((1-AU604)*($AN$6-$AL$6)*($AN$6-$AM$6))),$AM$6)</f>
        <v>3.2543685866173</v>
      </c>
      <c r="AM604" s="0" t="n">
        <f aca="false">IFERROR(IF(AV604&lt;($AM$7-$AL$7)/($AN$7-$AL$7),$AL$7+SQRT(AV604*($AN$7-$AL$7)*($AM$7-$AL$7)),$AN$7-SQRT((1-AV604)*($AN$7-$AL$7)*($AN$7-$AM$7))),$AM$7)</f>
        <v>1.15333760627729</v>
      </c>
      <c r="AN604" s="0" t="n">
        <f aca="false">IFERROR(IF(AW604&lt;($AM$8-$AL$8)/($AN$8-$AL$8),$AL$8+SQRT(AW604*($AN$8-$AL$8)*($AM$8-$AL$8)),$AN$8-SQRT((1-AW604)*($AN$8-$AL$8)*($AN$8-$AM$8))),$AM$8)</f>
        <v>0.960906344130035</v>
      </c>
      <c r="AO604" s="0" t="n">
        <f aca="false">IFERROR(IF(AX604&lt;($AM$9-$AL$9)/($AN$9-$AL$9),$AL$9+SQRT(AX604*($AN$9-$AL$9)*($AM$9-$AL$9)),$AN$9-SQRT((1-AX604)*($AN$9-$AL$9)*($AN$9-$AM$9))),$AM$9)</f>
        <v>1.31395450559373</v>
      </c>
      <c r="AP604" s="0" t="n">
        <f aca="false">IFERROR(IF(AY604&lt;($AM$10-$AL$10)/($AN$10-$AL$10),$AL$10+SQRT(AY604*($AN$10-$AL$10)*($AM$10-$AL$10)),$AN$10-SQRT((1-AY604)*($AN$10-$AL$10)*($AN$10-$AM$10))),$AM$10)</f>
        <v>0.777499736873107</v>
      </c>
      <c r="AQ604" s="0" t="n">
        <f aca="false">IFERROR(IF(AZ604&lt;($AM$11-$AL$11)/($AN$11-$AL$11),$AL$11+SQRT(AZ604*($AN$11-$AL$11)*($AM$11-$AL$11)),$AN$11-SQRT((1-AZ604)*($AN$11-$AL$11)*($AN$11-$AM$11))),$AM$11)</f>
        <v>0.510944916305465</v>
      </c>
      <c r="AR604" s="0" t="n">
        <f aca="false">SUMPRODUCT((B24:B31&lt;=$B$6)*(C24:C31*AM604+D24:D31*AO604*$B$8*AQ604)/(1+AL604/100)^B24:B31)+C32*AM604*AP604/(1+AL604/100)^$B$6</f>
        <v>9891512.5909954</v>
      </c>
      <c r="AS604" s="0" t="n">
        <f aca="false">SUMPRODUCT((K24:K26&lt;=$B$6)*(L24:L26*AN604+M24:M26*AO604*$B$8*AQ604)/(1+AL604/100)^K24:K26)+L27*AN604*AP604/(1+AL604/100)^$B$6</f>
        <v>7888212.67178042</v>
      </c>
      <c r="AT604" s="0" t="n">
        <f aca="false">AS604-AR604</f>
        <v>-2003299.91921498</v>
      </c>
      <c r="AU604" s="0" t="n">
        <f aca="true">RAND()</f>
        <v>0.298512265754037</v>
      </c>
      <c r="AV604" s="0" t="n">
        <f aca="true">RAND()</f>
        <v>0.916945614575961</v>
      </c>
      <c r="AW604" s="0" t="n">
        <f aca="true">RAND()</f>
        <v>0.287676128681038</v>
      </c>
      <c r="AX604" s="0" t="n">
        <f aca="true">RAND()</f>
        <v>0.686227719736568</v>
      </c>
      <c r="AY604" s="0" t="n">
        <f aca="true">RAND()</f>
        <v>0.308024415858574</v>
      </c>
      <c r="AZ604" s="0" t="n">
        <f aca="true">RAND()</f>
        <v>0.18162350087804</v>
      </c>
    </row>
    <row r="605" customFormat="false" ht="15" hidden="false" customHeight="false" outlineLevel="0" collapsed="false">
      <c r="AK605" s="0" t="n">
        <v>592</v>
      </c>
      <c r="AL605" s="0" t="n">
        <f aca="false">IFERROR(IF(AU605&lt;($AM$6-$AL$6)/($AN$6-$AL$6),$AL$6+SQRT(AU605*($AN$6-$AL$6)*($AM$6-$AL$6)),$AN$6-SQRT((1-AU605)*($AN$6-$AL$6)*($AN$6-$AM$6))),$AM$6)</f>
        <v>2.8239007921</v>
      </c>
      <c r="AM605" s="0" t="n">
        <f aca="false">IFERROR(IF(AV605&lt;($AM$7-$AL$7)/($AN$7-$AL$7),$AL$7+SQRT(AV605*($AN$7-$AL$7)*($AM$7-$AL$7)),$AN$7-SQRT((1-AV605)*($AN$7-$AL$7)*($AN$7-$AM$7))),$AM$7)</f>
        <v>0.838323979054927</v>
      </c>
      <c r="AN605" s="0" t="n">
        <f aca="false">IFERROR(IF(AW605&lt;($AM$8-$AL$8)/($AN$8-$AL$8),$AL$8+SQRT(AW605*($AN$8-$AL$8)*($AM$8-$AL$8)),$AN$8-SQRT((1-AW605)*($AN$8-$AL$8)*($AN$8-$AM$8))),$AM$8)</f>
        <v>0.85219747801454</v>
      </c>
      <c r="AO605" s="0" t="n">
        <f aca="false">IFERROR(IF(AX605&lt;($AM$9-$AL$9)/($AN$9-$AL$9),$AL$9+SQRT(AX605*($AN$9-$AL$9)*($AM$9-$AL$9)),$AN$9-SQRT((1-AX605)*($AN$9-$AL$9)*($AN$9-$AM$9))),$AM$9)</f>
        <v>1.11268919351876</v>
      </c>
      <c r="AP605" s="0" t="n">
        <f aca="false">IFERROR(IF(AY605&lt;($AM$10-$AL$10)/($AN$10-$AL$10),$AL$10+SQRT(AY605*($AN$10-$AL$10)*($AM$10-$AL$10)),$AN$10-SQRT((1-AY605)*($AN$10-$AL$10)*($AN$10-$AM$10))),$AM$10)</f>
        <v>0.824670429186131</v>
      </c>
      <c r="AQ605" s="0" t="n">
        <f aca="false">IFERROR(IF(AZ605&lt;($AM$11-$AL$11)/($AN$11-$AL$11),$AL$11+SQRT(AZ605*($AN$11-$AL$11)*($AM$11-$AL$11)),$AN$11-SQRT((1-AZ605)*($AN$11-$AL$11)*($AN$11-$AM$11))),$AM$11)</f>
        <v>0.658888948418748</v>
      </c>
      <c r="AR605" s="0" t="n">
        <f aca="false">SUMPRODUCT((B24:B31&lt;=$B$6)*(C24:C31*AM605+D24:D31*AO605*$B$8*AQ605)/(1+AL605/100)^B24:B31)+C32*AM605*AP605/(1+AL605/100)^$B$6</f>
        <v>7448912.51638128</v>
      </c>
      <c r="AS605" s="0" t="n">
        <f aca="false">SUMPRODUCT((K24:K26&lt;=$B$6)*(L24:L26*AN605+M24:M26*AO605*$B$8*AQ605)/(1+AL605/100)^K24:K26)+L27*AN605*AP605/(1+AL605/100)^$B$6</f>
        <v>6941773.47599652</v>
      </c>
      <c r="AT605" s="0" t="n">
        <f aca="false">AS605-AR605</f>
        <v>-507139.040384769</v>
      </c>
      <c r="AU605" s="0" t="n">
        <f aca="true">RAND()</f>
        <v>0.135762503044601</v>
      </c>
      <c r="AV605" s="0" t="n">
        <f aca="true">RAND()</f>
        <v>0.0163191930066942</v>
      </c>
      <c r="AW605" s="0" t="n">
        <f aca="true">RAND()</f>
        <v>0.0302730745675375</v>
      </c>
      <c r="AX605" s="0" t="n">
        <f aca="true">RAND()</f>
        <v>0.475119688467742</v>
      </c>
      <c r="AY605" s="0" t="n">
        <f aca="true">RAND()</f>
        <v>0.421643550351626</v>
      </c>
      <c r="AZ605" s="0" t="n">
        <f aca="true">RAND()</f>
        <v>0.525074491792376</v>
      </c>
    </row>
    <row r="606" customFormat="false" ht="15" hidden="false" customHeight="false" outlineLevel="0" collapsed="false">
      <c r="AK606" s="0" t="n">
        <v>593</v>
      </c>
      <c r="AL606" s="0" t="n">
        <f aca="false">IFERROR(IF(AU606&lt;($AM$6-$AL$6)/($AN$6-$AL$6),$AL$6+SQRT(AU606*($AN$6-$AL$6)*($AM$6-$AL$6)),$AN$6-SQRT((1-AU606)*($AN$6-$AL$6)*($AN$6-$AM$6))),$AM$6)</f>
        <v>2.28939958410922</v>
      </c>
      <c r="AM606" s="0" t="n">
        <f aca="false">IFERROR(IF(AV606&lt;($AM$7-$AL$7)/($AN$7-$AL$7),$AL$7+SQRT(AV606*($AN$7-$AL$7)*($AM$7-$AL$7)),$AN$7-SQRT((1-AV606)*($AN$7-$AL$7)*($AN$7-$AM$7))),$AM$7)</f>
        <v>1.04742091172376</v>
      </c>
      <c r="AN606" s="0" t="n">
        <f aca="false">IFERROR(IF(AW606&lt;($AM$8-$AL$8)/($AN$8-$AL$8),$AL$8+SQRT(AW606*($AN$8-$AL$8)*($AM$8-$AL$8)),$AN$8-SQRT((1-AW606)*($AN$8-$AL$8)*($AN$8-$AM$8))),$AM$8)</f>
        <v>0.968255332431234</v>
      </c>
      <c r="AO606" s="0" t="n">
        <f aca="false">IFERROR(IF(AX606&lt;($AM$9-$AL$9)/($AN$9-$AL$9),$AL$9+SQRT(AX606*($AN$9-$AL$9)*($AM$9-$AL$9)),$AN$9-SQRT((1-AX606)*($AN$9-$AL$9)*($AN$9-$AM$9))),$AM$9)</f>
        <v>1.60849810018872</v>
      </c>
      <c r="AP606" s="0" t="n">
        <f aca="false">IFERROR(IF(AY606&lt;($AM$10-$AL$10)/($AN$10-$AL$10),$AL$10+SQRT(AY606*($AN$10-$AL$10)*($AM$10-$AL$10)),$AN$10-SQRT((1-AY606)*($AN$10-$AL$10)*($AN$10-$AM$10))),$AM$10)</f>
        <v>0.709599089303241</v>
      </c>
      <c r="AQ606" s="0" t="n">
        <f aca="false">IFERROR(IF(AZ606&lt;($AM$11-$AL$11)/($AN$11-$AL$11),$AL$11+SQRT(AZ606*($AN$11-$AL$11)*($AM$11-$AL$11)),$AN$11-SQRT((1-AZ606)*($AN$11-$AL$11)*($AN$11-$AM$11))),$AM$11)</f>
        <v>0.576092841618024</v>
      </c>
      <c r="AR606" s="0" t="n">
        <f aca="false">SUMPRODUCT((B24:B31&lt;=$B$6)*(C24:C31*AM606+D24:D31*AO606*$B$8*AQ606)/(1+AL606/100)^B24:B31)+C32*AM606*AP606/(1+AL606/100)^$B$6</f>
        <v>9650566.00850517</v>
      </c>
      <c r="AS606" s="0" t="n">
        <f aca="false">SUMPRODUCT((K24:K26&lt;=$B$6)*(L24:L26*AN606+M24:M26*AO606*$B$8*AQ606)/(1+AL606/100)^K24:K26)+L27*AN606*AP606/(1+AL606/100)^$B$6</f>
        <v>7956916.91290128</v>
      </c>
      <c r="AT606" s="0" t="n">
        <f aca="false">AS606-AR606</f>
        <v>-1693649.09560389</v>
      </c>
      <c r="AU606" s="0" t="n">
        <f aca="true">RAND()</f>
        <v>0.0167504238565179</v>
      </c>
      <c r="AV606" s="0" t="n">
        <f aca="true">RAND()</f>
        <v>0.635215226605946</v>
      </c>
      <c r="AW606" s="0" t="n">
        <f aca="true">RAND()</f>
        <v>0.314553965461611</v>
      </c>
      <c r="AX606" s="0" t="n">
        <f aca="true">RAND()</f>
        <v>0.897817508296105</v>
      </c>
      <c r="AY606" s="0" t="n">
        <f aca="true">RAND()</f>
        <v>0.175727112946992</v>
      </c>
      <c r="AZ606" s="0" t="n">
        <f aca="true">RAND()</f>
        <v>0.311131662011084</v>
      </c>
    </row>
    <row r="607" customFormat="false" ht="15" hidden="false" customHeight="false" outlineLevel="0" collapsed="false">
      <c r="AK607" s="0" t="n">
        <v>594</v>
      </c>
      <c r="AL607" s="0" t="n">
        <f aca="false">IFERROR(IF(AU607&lt;($AM$6-$AL$6)/($AN$6-$AL$6),$AL$6+SQRT(AU607*($AN$6-$AL$6)*($AM$6-$AL$6)),$AN$6-SQRT((1-AU607)*($AN$6-$AL$6)*($AN$6-$AM$6))),$AM$6)</f>
        <v>3.69468471917449</v>
      </c>
      <c r="AM607" s="0" t="n">
        <f aca="false">IFERROR(IF(AV607&lt;($AM$7-$AL$7)/($AN$7-$AL$7),$AL$7+SQRT(AV607*($AN$7-$AL$7)*($AM$7-$AL$7)),$AN$7-SQRT((1-AV607)*($AN$7-$AL$7)*($AN$7-$AM$7))),$AM$7)</f>
        <v>0.894789093922735</v>
      </c>
      <c r="AN607" s="0" t="n">
        <f aca="false">IFERROR(IF(AW607&lt;($AM$8-$AL$8)/($AN$8-$AL$8),$AL$8+SQRT(AW607*($AN$8-$AL$8)*($AM$8-$AL$8)),$AN$8-SQRT((1-AW607)*($AN$8-$AL$8)*($AN$8-$AM$8))),$AM$8)</f>
        <v>1.08571241814201</v>
      </c>
      <c r="AO607" s="0" t="n">
        <f aca="false">IFERROR(IF(AX607&lt;($AM$9-$AL$9)/($AN$9-$AL$9),$AL$9+SQRT(AX607*($AN$9-$AL$9)*($AM$9-$AL$9)),$AN$9-SQRT((1-AX607)*($AN$9-$AL$9)*($AN$9-$AM$9))),$AM$9)</f>
        <v>0.709055674698057</v>
      </c>
      <c r="AP607" s="0" t="n">
        <f aca="false">IFERROR(IF(AY607&lt;($AM$10-$AL$10)/($AN$10-$AL$10),$AL$10+SQRT(AY607*($AN$10-$AL$10)*($AM$10-$AL$10)),$AN$10-SQRT((1-AY607)*($AN$10-$AL$10)*($AN$10-$AM$10))),$AM$10)</f>
        <v>0.910226256977967</v>
      </c>
      <c r="AQ607" s="0" t="n">
        <f aca="false">IFERROR(IF(AZ607&lt;($AM$11-$AL$11)/($AN$11-$AL$11),$AL$11+SQRT(AZ607*($AN$11-$AL$11)*($AM$11-$AL$11)),$AN$11-SQRT((1-AZ607)*($AN$11-$AL$11)*($AN$11-$AM$11))),$AM$11)</f>
        <v>0.760838217133766</v>
      </c>
      <c r="AR607" s="0" t="n">
        <f aca="false">SUMPRODUCT((B24:B31&lt;=$B$6)*(C24:C31*AM607+D24:D31*AO607*$B$8*AQ607)/(1+AL607/100)^B24:B31)+C32*AM607*AP607/(1+AL607/100)^$B$6</f>
        <v>7481608.68428697</v>
      </c>
      <c r="AS607" s="0" t="n">
        <f aca="false">SUMPRODUCT((K24:K26&lt;=$B$6)*(L24:L26*AN607+M24:M26*AO607*$B$8*AQ607)/(1+AL607/100)^K24:K26)+L27*AN607*AP607/(1+AL607/100)^$B$6</f>
        <v>8826875.71954358</v>
      </c>
      <c r="AT607" s="0" t="n">
        <f aca="false">AS607-AR607</f>
        <v>1345267.03525661</v>
      </c>
      <c r="AU607" s="0" t="n">
        <f aca="true">RAND()</f>
        <v>0.453744544717068</v>
      </c>
      <c r="AV607" s="0" t="n">
        <f aca="true">RAND()</f>
        <v>0.0998330258521459</v>
      </c>
      <c r="AW607" s="0" t="n">
        <f aca="true">RAND()</f>
        <v>0.760085248420025</v>
      </c>
      <c r="AX607" s="0" t="n">
        <f aca="true">RAND()</f>
        <v>0.0582723668312796</v>
      </c>
      <c r="AY607" s="0" t="n">
        <f aca="true">RAND()</f>
        <v>0.673142327656613</v>
      </c>
      <c r="AZ607" s="0" t="n">
        <f aca="true">RAND()</f>
        <v>0.766537312719365</v>
      </c>
    </row>
    <row r="608" customFormat="false" ht="15" hidden="false" customHeight="false" outlineLevel="0" collapsed="false">
      <c r="AK608" s="0" t="n">
        <v>595</v>
      </c>
      <c r="AL608" s="0" t="n">
        <f aca="false">IFERROR(IF(AU608&lt;($AM$6-$AL$6)/($AN$6-$AL$6),$AL$6+SQRT(AU608*($AN$6-$AL$6)*($AM$6-$AL$6)),$AN$6-SQRT((1-AU608)*($AN$6-$AL$6)*($AN$6-$AM$6))),$AM$6)</f>
        <v>4.17429316600072</v>
      </c>
      <c r="AM608" s="0" t="n">
        <f aca="false">IFERROR(IF(AV608&lt;($AM$7-$AL$7)/($AN$7-$AL$7),$AL$7+SQRT(AV608*($AN$7-$AL$7)*($AM$7-$AL$7)),$AN$7-SQRT((1-AV608)*($AN$7-$AL$7)*($AN$7-$AM$7))),$AM$7)</f>
        <v>1.01262469411629</v>
      </c>
      <c r="AN608" s="0" t="n">
        <f aca="false">IFERROR(IF(AW608&lt;($AM$8-$AL$8)/($AN$8-$AL$8),$AL$8+SQRT(AW608*($AN$8-$AL$8)*($AM$8-$AL$8)),$AN$8-SQRT((1-AW608)*($AN$8-$AL$8)*($AN$8-$AM$8))),$AM$8)</f>
        <v>1.0043820931492</v>
      </c>
      <c r="AO608" s="0" t="n">
        <f aca="false">IFERROR(IF(AX608&lt;($AM$9-$AL$9)/($AN$9-$AL$9),$AL$9+SQRT(AX608*($AN$9-$AL$9)*($AM$9-$AL$9)),$AN$9-SQRT((1-AX608)*($AN$9-$AL$9)*($AN$9-$AM$9))),$AM$9)</f>
        <v>1.35848854499002</v>
      </c>
      <c r="AP608" s="0" t="n">
        <f aca="false">IFERROR(IF(AY608&lt;($AM$10-$AL$10)/($AN$10-$AL$10),$AL$10+SQRT(AY608*($AN$10-$AL$10)*($AM$10-$AL$10)),$AN$10-SQRT((1-AY608)*($AN$10-$AL$10)*($AN$10-$AM$10))),$AM$10)</f>
        <v>0.888603968301188</v>
      </c>
      <c r="AQ608" s="0" t="n">
        <f aca="false">IFERROR(IF(AZ608&lt;($AM$11-$AL$11)/($AN$11-$AL$11),$AL$11+SQRT(AZ608*($AN$11-$AL$11)*($AM$11-$AL$11)),$AN$11-SQRT((1-AZ608)*($AN$11-$AL$11)*($AN$11-$AM$11))),$AM$11)</f>
        <v>0.501867654592085</v>
      </c>
      <c r="AR608" s="0" t="n">
        <f aca="false">SUMPRODUCT((B24:B31&lt;=$B$6)*(C24:C31*AM608+D24:D31*AO608*$B$8*AQ608)/(1+AL608/100)^B24:B31)+C32*AM608*AP608/(1+AL608/100)^$B$6</f>
        <v>8278179.98015635</v>
      </c>
      <c r="AS608" s="0" t="n">
        <f aca="false">SUMPRODUCT((K24:K26&lt;=$B$6)*(L24:L26*AN608+M24:M26*AO608*$B$8*AQ608)/(1+AL608/100)^K24:K26)+L27*AN608*AP608/(1+AL608/100)^$B$6</f>
        <v>8241988.46227489</v>
      </c>
      <c r="AT608" s="0" t="n">
        <f aca="false">AS608-AR608</f>
        <v>-36191.5178814633</v>
      </c>
      <c r="AU608" s="0" t="n">
        <f aca="true">RAND()</f>
        <v>0.600769044414487</v>
      </c>
      <c r="AV608" s="0" t="n">
        <f aca="true">RAND()</f>
        <v>0.499137459169929</v>
      </c>
      <c r="AW608" s="0" t="n">
        <f aca="true">RAND()</f>
        <v>0.463749722970969</v>
      </c>
      <c r="AX608" s="0" t="n">
        <f aca="true">RAND()</f>
        <v>0.725642035393984</v>
      </c>
      <c r="AY608" s="0" t="n">
        <f aca="true">RAND()</f>
        <v>0.604052176717724</v>
      </c>
      <c r="AZ608" s="0" t="n">
        <f aca="true">RAND()</f>
        <v>0.166328775389835</v>
      </c>
    </row>
    <row r="609" customFormat="false" ht="15" hidden="false" customHeight="false" outlineLevel="0" collapsed="false">
      <c r="AK609" s="0" t="n">
        <v>596</v>
      </c>
      <c r="AL609" s="0" t="n">
        <f aca="false">IFERROR(IF(AU609&lt;($AM$6-$AL$6)/($AN$6-$AL$6),$AL$6+SQRT(AU609*($AN$6-$AL$6)*($AM$6-$AL$6)),$AN$6-SQRT((1-AU609)*($AN$6-$AL$6)*($AN$6-$AM$6))),$AM$6)</f>
        <v>5.81050882882136</v>
      </c>
      <c r="AM609" s="0" t="n">
        <f aca="false">IFERROR(IF(AV609&lt;($AM$7-$AL$7)/($AN$7-$AL$7),$AL$7+SQRT(AV609*($AN$7-$AL$7)*($AM$7-$AL$7)),$AN$7-SQRT((1-AV609)*($AN$7-$AL$7)*($AN$7-$AM$7))),$AM$7)</f>
        <v>0.93337947993826</v>
      </c>
      <c r="AN609" s="0" t="n">
        <f aca="false">IFERROR(IF(AW609&lt;($AM$8-$AL$8)/($AN$8-$AL$8),$AL$8+SQRT(AW609*($AN$8-$AL$8)*($AM$8-$AL$8)),$AN$8-SQRT((1-AW609)*($AN$8-$AL$8)*($AN$8-$AM$8))),$AM$8)</f>
        <v>1.04781466695264</v>
      </c>
      <c r="AO609" s="0" t="n">
        <f aca="false">IFERROR(IF(AX609&lt;($AM$9-$AL$9)/($AN$9-$AL$9),$AL$9+SQRT(AX609*($AN$9-$AL$9)*($AM$9-$AL$9)),$AN$9-SQRT((1-AX609)*($AN$9-$AL$9)*($AN$9-$AM$9))),$AM$9)</f>
        <v>1.0281270807493</v>
      </c>
      <c r="AP609" s="0" t="n">
        <f aca="false">IFERROR(IF(AY609&lt;($AM$10-$AL$10)/($AN$10-$AL$10),$AL$10+SQRT(AY609*($AN$10-$AL$10)*($AM$10-$AL$10)),$AN$10-SQRT((1-AY609)*($AN$10-$AL$10)*($AN$10-$AM$10))),$AM$10)</f>
        <v>0.661779373204743</v>
      </c>
      <c r="AQ609" s="0" t="n">
        <f aca="false">IFERROR(IF(AZ609&lt;($AM$11-$AL$11)/($AN$11-$AL$11),$AL$11+SQRT(AZ609*($AN$11-$AL$11)*($AM$11-$AL$11)),$AN$11-SQRT((1-AZ609)*($AN$11-$AL$11)*($AN$11-$AM$11))),$AM$11)</f>
        <v>0.794037695687554</v>
      </c>
      <c r="AR609" s="0" t="n">
        <f aca="false">SUMPRODUCT((B24:B31&lt;=$B$6)*(C24:C31*AM609+D24:D31*AO609*$B$8*AQ609)/(1+AL609/100)^B24:B31)+C32*AM609*AP609/(1+AL609/100)^$B$6</f>
        <v>7132532.95695444</v>
      </c>
      <c r="AS609" s="0" t="n">
        <f aca="false">SUMPRODUCT((K24:K26&lt;=$B$6)*(L24:L26*AN609+M24:M26*AO609*$B$8*AQ609)/(1+AL609/100)^K24:K26)+L27*AN609*AP609/(1+AL609/100)^$B$6</f>
        <v>8802553.68762782</v>
      </c>
      <c r="AT609" s="0" t="n">
        <f aca="false">AS609-AR609</f>
        <v>1670020.73067338</v>
      </c>
      <c r="AU609" s="0" t="n">
        <f aca="true">RAND()</f>
        <v>0.929255537684403</v>
      </c>
      <c r="AV609" s="0" t="n">
        <f aca="true">RAND()</f>
        <v>0.197667618540009</v>
      </c>
      <c r="AW609" s="0" t="n">
        <f aca="true">RAND()</f>
        <v>0.63663192089359</v>
      </c>
      <c r="AX609" s="0" t="n">
        <f aca="true">RAND()</f>
        <v>0.370308685884748</v>
      </c>
      <c r="AY609" s="0" t="n">
        <f aca="true">RAND()</f>
        <v>0.104690262378078</v>
      </c>
      <c r="AZ609" s="0" t="n">
        <f aca="true">RAND()</f>
        <v>0.826855221233907</v>
      </c>
    </row>
    <row r="610" customFormat="false" ht="15" hidden="false" customHeight="false" outlineLevel="0" collapsed="false">
      <c r="AK610" s="0" t="n">
        <v>597</v>
      </c>
      <c r="AL610" s="0" t="n">
        <f aca="false">IFERROR(IF(AU610&lt;($AM$6-$AL$6)/($AN$6-$AL$6),$AL$6+SQRT(AU610*($AN$6-$AL$6)*($AM$6-$AL$6)),$AN$6-SQRT((1-AU610)*($AN$6-$AL$6)*($AN$6-$AM$6))),$AM$6)</f>
        <v>4.91065589185505</v>
      </c>
      <c r="AM610" s="0" t="n">
        <f aca="false">IFERROR(IF(AV610&lt;($AM$7-$AL$7)/($AN$7-$AL$7),$AL$7+SQRT(AV610*($AN$7-$AL$7)*($AM$7-$AL$7)),$AN$7-SQRT((1-AV610)*($AN$7-$AL$7)*($AN$7-$AM$7))),$AM$7)</f>
        <v>1.08685113943236</v>
      </c>
      <c r="AN610" s="0" t="n">
        <f aca="false">IFERROR(IF(AW610&lt;($AM$8-$AL$8)/($AN$8-$AL$8),$AL$8+SQRT(AW610*($AN$8-$AL$8)*($AM$8-$AL$8)),$AN$8-SQRT((1-AW610)*($AN$8-$AL$8)*($AN$8-$AM$8))),$AM$8)</f>
        <v>0.868974510760932</v>
      </c>
      <c r="AO610" s="0" t="n">
        <f aca="false">IFERROR(IF(AX610&lt;($AM$9-$AL$9)/($AN$9-$AL$9),$AL$9+SQRT(AX610*($AN$9-$AL$9)*($AM$9-$AL$9)),$AN$9-SQRT((1-AX610)*($AN$9-$AL$9)*($AN$9-$AM$9))),$AM$9)</f>
        <v>0.936623066517753</v>
      </c>
      <c r="AP610" s="0" t="n">
        <f aca="false">IFERROR(IF(AY610&lt;($AM$10-$AL$10)/($AN$10-$AL$10),$AL$10+SQRT(AY610*($AN$10-$AL$10)*($AM$10-$AL$10)),$AN$10-SQRT((1-AY610)*($AN$10-$AL$10)*($AN$10-$AM$10))),$AM$10)</f>
        <v>0.801100640338209</v>
      </c>
      <c r="AQ610" s="0" t="n">
        <f aca="false">IFERROR(IF(AZ610&lt;($AM$11-$AL$11)/($AN$11-$AL$11),$AL$11+SQRT(AZ610*($AN$11-$AL$11)*($AM$11-$AL$11)),$AN$11-SQRT((1-AZ610)*($AN$11-$AL$11)*($AN$11-$AM$11))),$AM$11)</f>
        <v>0.82641913022667</v>
      </c>
      <c r="AR610" s="0" t="n">
        <f aca="false">SUMPRODUCT((B24:B31&lt;=$B$6)*(C24:C31*AM610+D24:D31*AO610*$B$8*AQ610)/(1+AL610/100)^B24:B31)+C32*AM610*AP610/(1+AL610/100)^$B$6</f>
        <v>8590531.67606194</v>
      </c>
      <c r="AS610" s="0" t="n">
        <f aca="false">SUMPRODUCT((K24:K26&lt;=$B$6)*(L24:L26*AN610+M24:M26*AO610*$B$8*AQ610)/(1+AL610/100)^K24:K26)+L27*AN610*AP610/(1+AL610/100)^$B$6</f>
        <v>7228574.4421692</v>
      </c>
      <c r="AT610" s="0" t="n">
        <f aca="false">AS610-AR610</f>
        <v>-1361957.23389273</v>
      </c>
      <c r="AU610" s="0" t="n">
        <f aca="true">RAND()</f>
        <v>0.781732059888</v>
      </c>
      <c r="AV610" s="0" t="n">
        <f aca="true">RAND()</f>
        <v>0.763399549293172</v>
      </c>
      <c r="AW610" s="0" t="n">
        <f aca="true">RAND()</f>
        <v>0.0528609237189982</v>
      </c>
      <c r="AX610" s="0" t="n">
        <f aca="true">RAND()</f>
        <v>0.254186269620488</v>
      </c>
      <c r="AY610" s="0" t="n">
        <f aca="true">RAND()</f>
        <v>0.362646382448318</v>
      </c>
      <c r="AZ610" s="0" t="n">
        <f aca="true">RAND()</f>
        <v>0.877019108770344</v>
      </c>
    </row>
    <row r="611" customFormat="false" ht="15" hidden="false" customHeight="false" outlineLevel="0" collapsed="false">
      <c r="AK611" s="0" t="n">
        <v>598</v>
      </c>
      <c r="AL611" s="0" t="n">
        <f aca="false">IFERROR(IF(AU611&lt;($AM$6-$AL$6)/($AN$6-$AL$6),$AL$6+SQRT(AU611*($AN$6-$AL$6)*($AM$6-$AL$6)),$AN$6-SQRT((1-AU611)*($AN$6-$AL$6)*($AN$6-$AM$6))),$AM$6)</f>
        <v>2.83899748899076</v>
      </c>
      <c r="AM611" s="0" t="n">
        <f aca="false">IFERROR(IF(AV611&lt;($AM$7-$AL$7)/($AN$7-$AL$7),$AL$7+SQRT(AV611*($AN$7-$AL$7)*($AM$7-$AL$7)),$AN$7-SQRT((1-AV611)*($AN$7-$AL$7)*($AN$7-$AM$7))),$AM$7)</f>
        <v>1.01425733181053</v>
      </c>
      <c r="AN611" s="0" t="n">
        <f aca="false">IFERROR(IF(AW611&lt;($AM$8-$AL$8)/($AN$8-$AL$8),$AL$8+SQRT(AW611*($AN$8-$AL$8)*($AM$8-$AL$8)),$AN$8-SQRT((1-AW611)*($AN$8-$AL$8)*($AN$8-$AM$8))),$AM$8)</f>
        <v>1.06547225804725</v>
      </c>
      <c r="AO611" s="0" t="n">
        <f aca="false">IFERROR(IF(AX611&lt;($AM$9-$AL$9)/($AN$9-$AL$9),$AL$9+SQRT(AX611*($AN$9-$AL$9)*($AM$9-$AL$9)),$AN$9-SQRT((1-AX611)*($AN$9-$AL$9)*($AN$9-$AM$9))),$AM$9)</f>
        <v>0.894037868583755</v>
      </c>
      <c r="AP611" s="0" t="n">
        <f aca="false">IFERROR(IF(AY611&lt;($AM$10-$AL$10)/($AN$10-$AL$10),$AL$10+SQRT(AY611*($AN$10-$AL$10)*($AM$10-$AL$10)),$AN$10-SQRT((1-AY611)*($AN$10-$AL$10)*($AN$10-$AM$10))),$AM$10)</f>
        <v>0.866945475615583</v>
      </c>
      <c r="AQ611" s="0" t="n">
        <f aca="false">IFERROR(IF(AZ611&lt;($AM$11-$AL$11)/($AN$11-$AL$11),$AL$11+SQRT(AZ611*($AN$11-$AL$11)*($AM$11-$AL$11)),$AN$11-SQRT((1-AZ611)*($AN$11-$AL$11)*($AN$11-$AM$11))),$AM$11)</f>
        <v>0.632141215582333</v>
      </c>
      <c r="AR611" s="0" t="n">
        <f aca="false">SUMPRODUCT((B24:B31&lt;=$B$6)*(C24:C31*AM611+D24:D31*AO611*$B$8*AQ611)/(1+AL611/100)^B24:B31)+C32*AM611*AP611/(1+AL611/100)^$B$6</f>
        <v>8895249.65025726</v>
      </c>
      <c r="AS611" s="0" t="n">
        <f aca="false">SUMPRODUCT((K24:K26&lt;=$B$6)*(L24:L26*AN611+M24:M26*AO611*$B$8*AQ611)/(1+AL611/100)^K24:K26)+L27*AN611*AP611/(1+AL611/100)^$B$6</f>
        <v>8597205.96821153</v>
      </c>
      <c r="AT611" s="0" t="n">
        <f aca="false">AS611-AR611</f>
        <v>-298043.682045726</v>
      </c>
      <c r="AU611" s="0" t="n">
        <f aca="true">RAND()</f>
        <v>0.140783357306559</v>
      </c>
      <c r="AV611" s="0" t="n">
        <f aca="true">RAND()</f>
        <v>0.506003505732542</v>
      </c>
      <c r="AW611" s="0" t="n">
        <f aca="true">RAND()</f>
        <v>0.69732899955395</v>
      </c>
      <c r="AX611" s="0" t="n">
        <f aca="true">RAND()</f>
        <v>0.207021122504038</v>
      </c>
      <c r="AY611" s="0" t="n">
        <f aca="true">RAND()</f>
        <v>0.538595928298987</v>
      </c>
      <c r="AZ611" s="0" t="n">
        <f aca="true">RAND()</f>
        <v>0.450276681993918</v>
      </c>
    </row>
    <row r="612" customFormat="false" ht="15" hidden="false" customHeight="false" outlineLevel="0" collapsed="false">
      <c r="AK612" s="0" t="n">
        <v>599</v>
      </c>
      <c r="AL612" s="0" t="n">
        <f aca="false">IFERROR(IF(AU612&lt;($AM$6-$AL$6)/($AN$6-$AL$6),$AL$6+SQRT(AU612*($AN$6-$AL$6)*($AM$6-$AL$6)),$AN$6-SQRT((1-AU612)*($AN$6-$AL$6)*($AN$6-$AM$6))),$AM$6)</f>
        <v>4.3148990851262</v>
      </c>
      <c r="AM612" s="0" t="n">
        <f aca="false">IFERROR(IF(AV612&lt;($AM$7-$AL$7)/($AN$7-$AL$7),$AL$7+SQRT(AV612*($AN$7-$AL$7)*($AM$7-$AL$7)),$AN$7-SQRT((1-AV612)*($AN$7-$AL$7)*($AN$7-$AM$7))),$AM$7)</f>
        <v>1.16543085950502</v>
      </c>
      <c r="AN612" s="0" t="n">
        <f aca="false">IFERROR(IF(AW612&lt;($AM$8-$AL$8)/($AN$8-$AL$8),$AL$8+SQRT(AW612*($AN$8-$AL$8)*($AM$8-$AL$8)),$AN$8-SQRT((1-AW612)*($AN$8-$AL$8)*($AN$8-$AM$8))),$AM$8)</f>
        <v>1.13105482341897</v>
      </c>
      <c r="AO612" s="0" t="n">
        <f aca="false">IFERROR(IF(AX612&lt;($AM$9-$AL$9)/($AN$9-$AL$9),$AL$9+SQRT(AX612*($AN$9-$AL$9)*($AM$9-$AL$9)),$AN$9-SQRT((1-AX612)*($AN$9-$AL$9)*($AN$9-$AM$9))),$AM$9)</f>
        <v>1.29900735430142</v>
      </c>
      <c r="AP612" s="0" t="n">
        <f aca="false">IFERROR(IF(AY612&lt;($AM$10-$AL$10)/($AN$10-$AL$10),$AL$10+SQRT(AY612*($AN$10-$AL$10)*($AM$10-$AL$10)),$AN$10-SQRT((1-AY612)*($AN$10-$AL$10)*($AN$10-$AM$10))),$AM$10)</f>
        <v>0.728382847815788</v>
      </c>
      <c r="AQ612" s="0" t="n">
        <f aca="false">IFERROR(IF(AZ612&lt;($AM$11-$AL$11)/($AN$11-$AL$11),$AL$11+SQRT(AZ612*($AN$11-$AL$11)*($AM$11-$AL$11)),$AN$11-SQRT((1-AZ612)*($AN$11-$AL$11)*($AN$11-$AM$11))),$AM$11)</f>
        <v>0.36549449580891</v>
      </c>
      <c r="AR612" s="0" t="n">
        <f aca="false">SUMPRODUCT((B24:B31&lt;=$B$6)*(C24:C31*AM612+D24:D31*AO612*$B$8*AQ612)/(1+AL612/100)^B24:B31)+C32*AM612*AP612/(1+AL612/100)^$B$6</f>
        <v>9395002.67992896</v>
      </c>
      <c r="AS612" s="0" t="n">
        <f aca="false">SUMPRODUCT((K24:K26&lt;=$B$6)*(L24:L26*AN612+M24:M26*AO612*$B$8*AQ612)/(1+AL612/100)^K24:K26)+L27*AN612*AP612/(1+AL612/100)^$B$6</f>
        <v>9376042.32197623</v>
      </c>
      <c r="AT612" s="0" t="n">
        <f aca="false">AS612-AR612</f>
        <v>-18960.3579527363</v>
      </c>
      <c r="AU612" s="0" t="n">
        <f aca="true">RAND()</f>
        <v>0.639511653847195</v>
      </c>
      <c r="AV612" s="0" t="n">
        <f aca="true">RAND()</f>
        <v>0.936427204230575</v>
      </c>
      <c r="AW612" s="0" t="n">
        <f aca="true">RAND()</f>
        <v>0.874240399716513</v>
      </c>
      <c r="AX612" s="0" t="n">
        <f aca="true">RAND()</f>
        <v>0.672406207117674</v>
      </c>
      <c r="AY612" s="0" t="n">
        <f aca="true">RAND()</f>
        <v>0.208634900705798</v>
      </c>
      <c r="AZ612" s="0" t="n">
        <f aca="true">RAND()</f>
        <v>0.017508281556177</v>
      </c>
    </row>
    <row r="613" customFormat="false" ht="15" hidden="false" customHeight="false" outlineLevel="0" collapsed="false">
      <c r="AK613" s="0" t="n">
        <v>600</v>
      </c>
      <c r="AL613" s="0" t="n">
        <f aca="false">IFERROR(IF(AU613&lt;($AM$6-$AL$6)/($AN$6-$AL$6),$AL$6+SQRT(AU613*($AN$6-$AL$6)*($AM$6-$AL$6)),$AN$6-SQRT((1-AU613)*($AN$6-$AL$6)*($AN$6-$AM$6))),$AM$6)</f>
        <v>5.7279978507672</v>
      </c>
      <c r="AM613" s="0" t="n">
        <f aca="false">IFERROR(IF(AV613&lt;($AM$7-$AL$7)/($AN$7-$AL$7),$AL$7+SQRT(AV613*($AN$7-$AL$7)*($AM$7-$AL$7)),$AN$7-SQRT((1-AV613)*($AN$7-$AL$7)*($AN$7-$AM$7))),$AM$7)</f>
        <v>0.913446473848497</v>
      </c>
      <c r="AN613" s="0" t="n">
        <f aca="false">IFERROR(IF(AW613&lt;($AM$8-$AL$8)/($AN$8-$AL$8),$AL$8+SQRT(AW613*($AN$8-$AL$8)*($AM$8-$AL$8)),$AN$8-SQRT((1-AW613)*($AN$8-$AL$8)*($AN$8-$AM$8))),$AM$8)</f>
        <v>1.01725214646622</v>
      </c>
      <c r="AO613" s="0" t="n">
        <f aca="false">IFERROR(IF(AX613&lt;($AM$9-$AL$9)/($AN$9-$AL$9),$AL$9+SQRT(AX613*($AN$9-$AL$9)*($AM$9-$AL$9)),$AN$9-SQRT((1-AX613)*($AN$9-$AL$9)*($AN$9-$AM$9))),$AM$9)</f>
        <v>1.72172756262369</v>
      </c>
      <c r="AP613" s="0" t="n">
        <f aca="false">IFERROR(IF(AY613&lt;($AM$10-$AL$10)/($AN$10-$AL$10),$AL$10+SQRT(AY613*($AN$10-$AL$10)*($AM$10-$AL$10)),$AN$10-SQRT((1-AY613)*($AN$10-$AL$10)*($AN$10-$AM$10))),$AM$10)</f>
        <v>0.947944051192148</v>
      </c>
      <c r="AQ613" s="0" t="n">
        <f aca="false">IFERROR(IF(AZ613&lt;($AM$11-$AL$11)/($AN$11-$AL$11),$AL$11+SQRT(AZ613*($AN$11-$AL$11)*($AM$11-$AL$11)),$AN$11-SQRT((1-AZ613)*($AN$11-$AL$11)*($AN$11-$AM$11))),$AM$11)</f>
        <v>0.706345697540707</v>
      </c>
      <c r="AR613" s="0" t="n">
        <f aca="false">SUMPRODUCT((B24:B31&lt;=$B$6)*(C24:C31*AM613+D24:D31*AO613*$B$8*AQ613)/(1+AL613/100)^B24:B31)+C32*AM613*AP613/(1+AL613/100)^$B$6</f>
        <v>7079514.28727412</v>
      </c>
      <c r="AS613" s="0" t="n">
        <f aca="false">SUMPRODUCT((K24:K26&lt;=$B$6)*(L24:L26*AN613+M24:M26*AO613*$B$8*AQ613)/(1+AL613/100)^K24:K26)+L27*AN613*AP613/(1+AL613/100)^$B$6</f>
        <v>8455737.44878603</v>
      </c>
      <c r="AT613" s="0" t="n">
        <f aca="false">AS613-AR613</f>
        <v>1376223.16151191</v>
      </c>
      <c r="AU613" s="0" t="n">
        <f aca="true">RAND()</f>
        <v>0.919100526617356</v>
      </c>
      <c r="AV613" s="0" t="n">
        <f aca="true">RAND()</f>
        <v>0.143001138096197</v>
      </c>
      <c r="AW613" s="0" t="n">
        <f aca="true">RAND()</f>
        <v>0.518474992670368</v>
      </c>
      <c r="AX613" s="0" t="n">
        <f aca="true">RAND()</f>
        <v>0.948376300397765</v>
      </c>
      <c r="AY613" s="0" t="n">
        <f aca="true">RAND()</f>
        <v>0.802615491993735</v>
      </c>
      <c r="AZ613" s="0" t="n">
        <f aca="true">RAND()</f>
        <v>0.648029186314883</v>
      </c>
    </row>
    <row r="614" customFormat="false" ht="15" hidden="false" customHeight="false" outlineLevel="0" collapsed="false">
      <c r="AK614" s="0" t="n">
        <v>601</v>
      </c>
      <c r="AL614" s="0" t="n">
        <f aca="false">IFERROR(IF(AU614&lt;($AM$6-$AL$6)/($AN$6-$AL$6),$AL$6+SQRT(AU614*($AN$6-$AL$6)*($AM$6-$AL$6)),$AN$6-SQRT((1-AU614)*($AN$6-$AL$6)*($AN$6-$AM$6))),$AM$6)</f>
        <v>3.30894640947514</v>
      </c>
      <c r="AM614" s="0" t="n">
        <f aca="false">IFERROR(IF(AV614&lt;($AM$7-$AL$7)/($AN$7-$AL$7),$AL$7+SQRT(AV614*($AN$7-$AL$7)*($AM$7-$AL$7)),$AN$7-SQRT((1-AV614)*($AN$7-$AL$7)*($AN$7-$AM$7))),$AM$7)</f>
        <v>1.07630638385301</v>
      </c>
      <c r="AN614" s="0" t="n">
        <f aca="false">IFERROR(IF(AW614&lt;($AM$8-$AL$8)/($AN$8-$AL$8),$AL$8+SQRT(AW614*($AN$8-$AL$8)*($AM$8-$AL$8)),$AN$8-SQRT((1-AW614)*($AN$8-$AL$8)*($AN$8-$AM$8))),$AM$8)</f>
        <v>1.05755221277335</v>
      </c>
      <c r="AO614" s="0" t="n">
        <f aca="false">IFERROR(IF(AX614&lt;($AM$9-$AL$9)/($AN$9-$AL$9),$AL$9+SQRT(AX614*($AN$9-$AL$9)*($AM$9-$AL$9)),$AN$9-SQRT((1-AX614)*($AN$9-$AL$9)*($AN$9-$AM$9))),$AM$9)</f>
        <v>1.10681653684517</v>
      </c>
      <c r="AP614" s="0" t="n">
        <f aca="false">IFERROR(IF(AY614&lt;($AM$10-$AL$10)/($AN$10-$AL$10),$AL$10+SQRT(AY614*($AN$10-$AL$10)*($AM$10-$AL$10)),$AN$10-SQRT((1-AY614)*($AN$10-$AL$10)*($AN$10-$AM$10))),$AM$10)</f>
        <v>0.845726852810693</v>
      </c>
      <c r="AQ614" s="0" t="n">
        <f aca="false">IFERROR(IF(AZ614&lt;($AM$11-$AL$11)/($AN$11-$AL$11),$AL$11+SQRT(AZ614*($AN$11-$AL$11)*($AM$11-$AL$11)),$AN$11-SQRT((1-AZ614)*($AN$11-$AL$11)*($AN$11-$AM$11))),$AM$11)</f>
        <v>0.854824737980764</v>
      </c>
      <c r="AR614" s="0" t="n">
        <f aca="false">SUMPRODUCT((B24:B31&lt;=$B$6)*(C24:C31*AM614+D24:D31*AO614*$B$8*AQ614)/(1+AL614/100)^B24:B31)+C32*AM614*AP614/(1+AL614/100)^$B$6</f>
        <v>9289744.29096219</v>
      </c>
      <c r="AS614" s="0" t="n">
        <f aca="false">SUMPRODUCT((K24:K26&lt;=$B$6)*(L24:L26*AN614+M24:M26*AO614*$B$8*AQ614)/(1+AL614/100)^K24:K26)+L27*AN614*AP614/(1+AL614/100)^$B$6</f>
        <v>8651957.38562807</v>
      </c>
      <c r="AT614" s="0" t="n">
        <f aca="false">AS614-AR614</f>
        <v>-637786.905334121</v>
      </c>
      <c r="AU614" s="0" t="n">
        <f aca="true">RAND()</f>
        <v>0.318806169593677</v>
      </c>
      <c r="AV614" s="0" t="n">
        <f aca="true">RAND()</f>
        <v>0.731826912975839</v>
      </c>
      <c r="AW614" s="0" t="n">
        <f aca="true">RAND()</f>
        <v>0.670789770591707</v>
      </c>
      <c r="AX614" s="0" t="n">
        <f aca="true">RAND()</f>
        <v>0.468148867431161</v>
      </c>
      <c r="AY614" s="0" t="n">
        <f aca="true">RAND()</f>
        <v>0.478108227017547</v>
      </c>
      <c r="AZ614" s="0" t="n">
        <f aca="true">RAND()</f>
        <v>0.913976095092433</v>
      </c>
    </row>
    <row r="615" customFormat="false" ht="15" hidden="false" customHeight="false" outlineLevel="0" collapsed="false">
      <c r="AK615" s="0" t="n">
        <v>602</v>
      </c>
      <c r="AL615" s="0" t="n">
        <f aca="false">IFERROR(IF(AU615&lt;($AM$6-$AL$6)/($AN$6-$AL$6),$AL$6+SQRT(AU615*($AN$6-$AL$6)*($AM$6-$AL$6)),$AN$6-SQRT((1-AU615)*($AN$6-$AL$6)*($AN$6-$AM$6))),$AM$6)</f>
        <v>2.28893422559717</v>
      </c>
      <c r="AM615" s="0" t="n">
        <f aca="false">IFERROR(IF(AV615&lt;($AM$7-$AL$7)/($AN$7-$AL$7),$AL$7+SQRT(AV615*($AN$7-$AL$7)*($AM$7-$AL$7)),$AN$7-SQRT((1-AV615)*($AN$7-$AL$7)*($AN$7-$AM$7))),$AM$7)</f>
        <v>0.849134302669454</v>
      </c>
      <c r="AN615" s="0" t="n">
        <f aca="false">IFERROR(IF(AW615&lt;($AM$8-$AL$8)/($AN$8-$AL$8),$AL$8+SQRT(AW615*($AN$8-$AL$8)*($AM$8-$AL$8)),$AN$8-SQRT((1-AW615)*($AN$8-$AL$8)*($AN$8-$AM$8))),$AM$8)</f>
        <v>1.07448981306557</v>
      </c>
      <c r="AO615" s="0" t="n">
        <f aca="false">IFERROR(IF(AX615&lt;($AM$9-$AL$9)/($AN$9-$AL$9),$AL$9+SQRT(AX615*($AN$9-$AL$9)*($AM$9-$AL$9)),$AN$9-SQRT((1-AX615)*($AN$9-$AL$9)*($AN$9-$AM$9))),$AM$9)</f>
        <v>1.57492855092484</v>
      </c>
      <c r="AP615" s="0" t="n">
        <f aca="false">IFERROR(IF(AY615&lt;($AM$10-$AL$10)/($AN$10-$AL$10),$AL$10+SQRT(AY615*($AN$10-$AL$10)*($AM$10-$AL$10)),$AN$10-SQRT((1-AY615)*($AN$10-$AL$10)*($AN$10-$AM$10))),$AM$10)</f>
        <v>0.820729781735992</v>
      </c>
      <c r="AQ615" s="0" t="n">
        <f aca="false">IFERROR(IF(AZ615&lt;($AM$11-$AL$11)/($AN$11-$AL$11),$AL$11+SQRT(AZ615*($AN$11-$AL$11)*($AM$11-$AL$11)),$AN$11-SQRT((1-AZ615)*($AN$11-$AL$11)*($AN$11-$AM$11))),$AM$11)</f>
        <v>0.464426537710027</v>
      </c>
      <c r="AR615" s="0" t="n">
        <f aca="false">SUMPRODUCT((B24:B31&lt;=$B$6)*(C24:C31*AM615+D24:D31*AO615*$B$8*AQ615)/(1+AL615/100)^B24:B31)+C32*AM615*AP615/(1+AL615/100)^$B$6</f>
        <v>7803194.89073063</v>
      </c>
      <c r="AS615" s="0" t="n">
        <f aca="false">SUMPRODUCT((K24:K26&lt;=$B$6)*(L24:L26*AN615+M24:M26*AO615*$B$8*AQ615)/(1+AL615/100)^K24:K26)+L27*AN615*AP615/(1+AL615/100)^$B$6</f>
        <v>8661543.23060027</v>
      </c>
      <c r="AT615" s="0" t="n">
        <f aca="false">AS615-AR615</f>
        <v>858348.33986964</v>
      </c>
      <c r="AU615" s="0" t="n">
        <f aca="true">RAND()</f>
        <v>0.0166965973442878</v>
      </c>
      <c r="AV615" s="0" t="n">
        <f aca="true">RAND()</f>
        <v>0.0268242188757062</v>
      </c>
      <c r="AW615" s="0" t="n">
        <f aca="true">RAND()</f>
        <v>0.726188215842154</v>
      </c>
      <c r="AX615" s="0" t="n">
        <f aca="true">RAND()</f>
        <v>0.879542842120763</v>
      </c>
      <c r="AY615" s="0" t="n">
        <f aca="true">RAND()</f>
        <v>0.411470371569669</v>
      </c>
      <c r="AZ615" s="0" t="n">
        <f aca="true">RAND()</f>
        <v>0.110351372666559</v>
      </c>
    </row>
    <row r="616" customFormat="false" ht="15" hidden="false" customHeight="false" outlineLevel="0" collapsed="false">
      <c r="AK616" s="0" t="n">
        <v>603</v>
      </c>
      <c r="AL616" s="0" t="n">
        <f aca="false">IFERROR(IF(AU616&lt;($AM$6-$AL$6)/($AN$6-$AL$6),$AL$6+SQRT(AU616*($AN$6-$AL$6)*($AM$6-$AL$6)),$AN$6-SQRT((1-AU616)*($AN$6-$AL$6)*($AN$6-$AM$6))),$AM$6)</f>
        <v>2.47020320016488</v>
      </c>
      <c r="AM616" s="0" t="n">
        <f aca="false">IFERROR(IF(AV616&lt;($AM$7-$AL$7)/($AN$7-$AL$7),$AL$7+SQRT(AV616*($AN$7-$AL$7)*($AM$7-$AL$7)),$AN$7-SQRT((1-AV616)*($AN$7-$AL$7)*($AN$7-$AM$7))),$AM$7)</f>
        <v>0.901286407364127</v>
      </c>
      <c r="AN616" s="0" t="n">
        <f aca="false">IFERROR(IF(AW616&lt;($AM$8-$AL$8)/($AN$8-$AL$8),$AL$8+SQRT(AW616*($AN$8-$AL$8)*($AM$8-$AL$8)),$AN$8-SQRT((1-AW616)*($AN$8-$AL$8)*($AN$8-$AM$8))),$AM$8)</f>
        <v>1.02935548171483</v>
      </c>
      <c r="AO616" s="0" t="n">
        <f aca="false">IFERROR(IF(AX616&lt;($AM$9-$AL$9)/($AN$9-$AL$9),$AL$9+SQRT(AX616*($AN$9-$AL$9)*($AM$9-$AL$9)),$AN$9-SQRT((1-AX616)*($AN$9-$AL$9)*($AN$9-$AM$9))),$AM$9)</f>
        <v>0.838841914565708</v>
      </c>
      <c r="AP616" s="0" t="n">
        <f aca="false">IFERROR(IF(AY616&lt;($AM$10-$AL$10)/($AN$10-$AL$10),$AL$10+SQRT(AY616*($AN$10-$AL$10)*($AM$10-$AL$10)),$AN$10-SQRT((1-AY616)*($AN$10-$AL$10)*($AN$10-$AM$10))),$AM$10)</f>
        <v>0.97903757430211</v>
      </c>
      <c r="AQ616" s="0" t="n">
        <f aca="false">IFERROR(IF(AZ616&lt;($AM$11-$AL$11)/($AN$11-$AL$11),$AL$11+SQRT(AZ616*($AN$11-$AL$11)*($AM$11-$AL$11)),$AN$11-SQRT((1-AZ616)*($AN$11-$AL$11)*($AN$11-$AM$11))),$AM$11)</f>
        <v>0.505724207136889</v>
      </c>
      <c r="AR616" s="0" t="n">
        <f aca="false">SUMPRODUCT((B24:B31&lt;=$B$6)*(C24:C31*AM616+D24:D31*AO616*$B$8*AQ616)/(1+AL616/100)^B24:B31)+C32*AM616*AP616/(1+AL616/100)^$B$6</f>
        <v>8046081.69189228</v>
      </c>
      <c r="AS616" s="0" t="n">
        <f aca="false">SUMPRODUCT((K24:K26&lt;=$B$6)*(L24:L26*AN616+M24:M26*AO616*$B$8*AQ616)/(1+AL616/100)^K24:K26)+L27*AN616*AP616/(1+AL616/100)^$B$6</f>
        <v>8120943.15001732</v>
      </c>
      <c r="AT616" s="0" t="n">
        <f aca="false">AS616-AR616</f>
        <v>74861.4581250437</v>
      </c>
      <c r="AU616" s="0" t="n">
        <f aca="true">RAND()</f>
        <v>0.0442182098890596</v>
      </c>
      <c r="AV616" s="0" t="n">
        <f aca="true">RAND()</f>
        <v>0.113988181297021</v>
      </c>
      <c r="AW616" s="0" t="n">
        <f aca="true">RAND()</f>
        <v>0.567253302672954</v>
      </c>
      <c r="AX616" s="0" t="n">
        <f aca="true">RAND()</f>
        <v>0.15308512408874</v>
      </c>
      <c r="AY616" s="0" t="n">
        <f aca="true">RAND()</f>
        <v>0.917907990372996</v>
      </c>
      <c r="AZ616" s="0" t="n">
        <f aca="true">RAND()</f>
        <v>0.172744691437149</v>
      </c>
    </row>
    <row r="617" customFormat="false" ht="15" hidden="false" customHeight="false" outlineLevel="0" collapsed="false">
      <c r="AK617" s="0" t="n">
        <v>604</v>
      </c>
      <c r="AL617" s="0" t="n">
        <f aca="false">IFERROR(IF(AU617&lt;($AM$6-$AL$6)/($AN$6-$AL$6),$AL$6+SQRT(AU617*($AN$6-$AL$6)*($AM$6-$AL$6)),$AN$6-SQRT((1-AU617)*($AN$6-$AL$6)*($AN$6-$AM$6))),$AM$6)</f>
        <v>2.56300478044888</v>
      </c>
      <c r="AM617" s="0" t="n">
        <f aca="false">IFERROR(IF(AV617&lt;($AM$7-$AL$7)/($AN$7-$AL$7),$AL$7+SQRT(AV617*($AN$7-$AL$7)*($AM$7-$AL$7)),$AN$7-SQRT((1-AV617)*($AN$7-$AL$7)*($AN$7-$AM$7))),$AM$7)</f>
        <v>0.964375235107767</v>
      </c>
      <c r="AN617" s="0" t="n">
        <f aca="false">IFERROR(IF(AW617&lt;($AM$8-$AL$8)/($AN$8-$AL$8),$AL$8+SQRT(AW617*($AN$8-$AL$8)*($AM$8-$AL$8)),$AN$8-SQRT((1-AW617)*($AN$8-$AL$8)*($AN$8-$AM$8))),$AM$8)</f>
        <v>0.942830793520321</v>
      </c>
      <c r="AO617" s="0" t="n">
        <f aca="false">IFERROR(IF(AX617&lt;($AM$9-$AL$9)/($AN$9-$AL$9),$AL$9+SQRT(AX617*($AN$9-$AL$9)*($AM$9-$AL$9)),$AN$9-SQRT((1-AX617)*($AN$9-$AL$9)*($AN$9-$AM$9))),$AM$9)</f>
        <v>1.2607516868985</v>
      </c>
      <c r="AP617" s="0" t="n">
        <f aca="false">IFERROR(IF(AY617&lt;($AM$10-$AL$10)/($AN$10-$AL$10),$AL$10+SQRT(AY617*($AN$10-$AL$10)*($AM$10-$AL$10)),$AN$10-SQRT((1-AY617)*($AN$10-$AL$10)*($AN$10-$AM$10))),$AM$10)</f>
        <v>0.603809127659301</v>
      </c>
      <c r="AQ617" s="0" t="n">
        <f aca="false">IFERROR(IF(AZ617&lt;($AM$11-$AL$11)/($AN$11-$AL$11),$AL$11+SQRT(AZ617*($AN$11-$AL$11)*($AM$11-$AL$11)),$AN$11-SQRT((1-AZ617)*($AN$11-$AL$11)*($AN$11-$AM$11))),$AM$11)</f>
        <v>0.641330435857814</v>
      </c>
      <c r="AR617" s="0" t="n">
        <f aca="false">SUMPRODUCT((B24:B31&lt;=$B$6)*(C24:C31*AM617+D24:D31*AO617*$B$8*AQ617)/(1+AL617/100)^B24:B31)+C32*AM617*AP617/(1+AL617/100)^$B$6</f>
        <v>8727088.3635986</v>
      </c>
      <c r="AS617" s="0" t="n">
        <f aca="false">SUMPRODUCT((K24:K26&lt;=$B$6)*(L24:L26*AN617+M24:M26*AO617*$B$8*AQ617)/(1+AL617/100)^K24:K26)+L27*AN617*AP617/(1+AL617/100)^$B$6</f>
        <v>7856630.70149225</v>
      </c>
      <c r="AT617" s="0" t="n">
        <f aca="false">AS617-AR617</f>
        <v>-870457.662106354</v>
      </c>
      <c r="AU617" s="0" t="n">
        <f aca="true">RAND()</f>
        <v>0.0633948765616576</v>
      </c>
      <c r="AV617" s="0" t="n">
        <f aca="true">RAND()</f>
        <v>0.30021353240815</v>
      </c>
      <c r="AW617" s="0" t="n">
        <f aca="true">RAND()</f>
        <v>0.226673728640495</v>
      </c>
      <c r="AX617" s="0" t="n">
        <f aca="true">RAND()</f>
        <v>0.635674621051055</v>
      </c>
      <c r="AY617" s="0" t="n">
        <f aca="true">RAND()</f>
        <v>0.0431053399415399</v>
      </c>
      <c r="AZ617" s="0" t="n">
        <f aca="true">RAND()</f>
        <v>0.475536597726062</v>
      </c>
    </row>
    <row r="618" customFormat="false" ht="15" hidden="false" customHeight="false" outlineLevel="0" collapsed="false">
      <c r="AK618" s="0" t="n">
        <v>605</v>
      </c>
      <c r="AL618" s="0" t="n">
        <f aca="false">IFERROR(IF(AU618&lt;($AM$6-$AL$6)/($AN$6-$AL$6),$AL$6+SQRT(AU618*($AN$6-$AL$6)*($AM$6-$AL$6)),$AN$6-SQRT((1-AU618)*($AN$6-$AL$6)*($AN$6-$AM$6))),$AM$6)</f>
        <v>4.39518294752147</v>
      </c>
      <c r="AM618" s="0" t="n">
        <f aca="false">IFERROR(IF(AV618&lt;($AM$7-$AL$7)/($AN$7-$AL$7),$AL$7+SQRT(AV618*($AN$7-$AL$7)*($AM$7-$AL$7)),$AN$7-SQRT((1-AV618)*($AN$7-$AL$7)*($AN$7-$AM$7))),$AM$7)</f>
        <v>1.17948576009972</v>
      </c>
      <c r="AN618" s="0" t="n">
        <f aca="false">IFERROR(IF(AW618&lt;($AM$8-$AL$8)/($AN$8-$AL$8),$AL$8+SQRT(AW618*($AN$8-$AL$8)*($AM$8-$AL$8)),$AN$8-SQRT((1-AW618)*($AN$8-$AL$8)*($AN$8-$AM$8))),$AM$8)</f>
        <v>1.16423049233836</v>
      </c>
      <c r="AO618" s="0" t="n">
        <f aca="false">IFERROR(IF(AX618&lt;($AM$9-$AL$9)/($AN$9-$AL$9),$AL$9+SQRT(AX618*($AN$9-$AL$9)*($AM$9-$AL$9)),$AN$9-SQRT((1-AX618)*($AN$9-$AL$9)*($AN$9-$AM$9))),$AM$9)</f>
        <v>1.53691471136735</v>
      </c>
      <c r="AP618" s="0" t="n">
        <f aca="false">IFERROR(IF(AY618&lt;($AM$10-$AL$10)/($AN$10-$AL$10),$AL$10+SQRT(AY618*($AN$10-$AL$10)*($AM$10-$AL$10)),$AN$10-SQRT((1-AY618)*($AN$10-$AL$10)*($AN$10-$AM$10))),$AM$10)</f>
        <v>0.784876931863738</v>
      </c>
      <c r="AQ618" s="0" t="n">
        <f aca="false">IFERROR(IF(AZ618&lt;($AM$11-$AL$11)/($AN$11-$AL$11),$AL$11+SQRT(AZ618*($AN$11-$AL$11)*($AM$11-$AL$11)),$AN$11-SQRT((1-AZ618)*($AN$11-$AL$11)*($AN$11-$AM$11))),$AM$11)</f>
        <v>0.685431533156612</v>
      </c>
      <c r="AR618" s="0" t="n">
        <f aca="false">SUMPRODUCT((B24:B31&lt;=$B$6)*(C24:C31*AM618+D24:D31*AO618*$B$8*AQ618)/(1+AL618/100)^B24:B31)+C32*AM618*AP618/(1+AL618/100)^$B$6</f>
        <v>9612335.3580486</v>
      </c>
      <c r="AS618" s="0" t="n">
        <f aca="false">SUMPRODUCT((K24:K26&lt;=$B$6)*(L24:L26*AN618+M24:M26*AO618*$B$8*AQ618)/(1+AL618/100)^K24:K26)+L27*AN618*AP618/(1+AL618/100)^$B$6</f>
        <v>9666080.65666658</v>
      </c>
      <c r="AT618" s="0" t="n">
        <f aca="false">AS618-AR618</f>
        <v>53745.2986179832</v>
      </c>
      <c r="AU618" s="0" t="n">
        <f aca="true">RAND()</f>
        <v>0.660746406155853</v>
      </c>
      <c r="AV618" s="0" t="n">
        <f aca="true">RAND()</f>
        <v>0.955802150855871</v>
      </c>
      <c r="AW618" s="0" t="n">
        <f aca="true">RAND()</f>
        <v>0.93460970271538</v>
      </c>
      <c r="AX618" s="0" t="n">
        <f aca="true">RAND()</f>
        <v>0.85703467696801</v>
      </c>
      <c r="AY618" s="0" t="n">
        <f aca="true">RAND()</f>
        <v>0.324619465232387</v>
      </c>
      <c r="AZ618" s="0" t="n">
        <f aca="true">RAND()</f>
        <v>0.596108896603266</v>
      </c>
    </row>
    <row r="619" customFormat="false" ht="15" hidden="false" customHeight="false" outlineLevel="0" collapsed="false">
      <c r="AK619" s="0" t="n">
        <v>606</v>
      </c>
      <c r="AL619" s="0" t="n">
        <f aca="false">IFERROR(IF(AU619&lt;($AM$6-$AL$6)/($AN$6-$AL$6),$AL$6+SQRT(AU619*($AN$6-$AL$6)*($AM$6-$AL$6)),$AN$6-SQRT((1-AU619)*($AN$6-$AL$6)*($AN$6-$AM$6))),$AM$6)</f>
        <v>4.68282533169008</v>
      </c>
      <c r="AM619" s="0" t="n">
        <f aca="false">IFERROR(IF(AV619&lt;($AM$7-$AL$7)/($AN$7-$AL$7),$AL$7+SQRT(AV619*($AN$7-$AL$7)*($AM$7-$AL$7)),$AN$7-SQRT((1-AV619)*($AN$7-$AL$7)*($AN$7-$AM$7))),$AM$7)</f>
        <v>1.22865862025555</v>
      </c>
      <c r="AN619" s="0" t="n">
        <f aca="false">IFERROR(IF(AW619&lt;($AM$8-$AL$8)/($AN$8-$AL$8),$AL$8+SQRT(AW619*($AN$8-$AL$8)*($AM$8-$AL$8)),$AN$8-SQRT((1-AW619)*($AN$8-$AL$8)*($AN$8-$AM$8))),$AM$8)</f>
        <v>0.939077283695092</v>
      </c>
      <c r="AO619" s="0" t="n">
        <f aca="false">IFERROR(IF(AX619&lt;($AM$9-$AL$9)/($AN$9-$AL$9),$AL$9+SQRT(AX619*($AN$9-$AL$9)*($AM$9-$AL$9)),$AN$9-SQRT((1-AX619)*($AN$9-$AL$9)*($AN$9-$AM$9))),$AM$9)</f>
        <v>1.03310429091968</v>
      </c>
      <c r="AP619" s="0" t="n">
        <f aca="false">IFERROR(IF(AY619&lt;($AM$10-$AL$10)/($AN$10-$AL$10),$AL$10+SQRT(AY619*($AN$10-$AL$10)*($AM$10-$AL$10)),$AN$10-SQRT((1-AY619)*($AN$10-$AL$10)*($AN$10-$AM$10))),$AM$10)</f>
        <v>0.958960724836064</v>
      </c>
      <c r="AQ619" s="0" t="n">
        <f aca="false">IFERROR(IF(AZ619&lt;($AM$11-$AL$11)/($AN$11-$AL$11),$AL$11+SQRT(AZ619*($AN$11-$AL$11)*($AM$11-$AL$11)),$AN$11-SQRT((1-AZ619)*($AN$11-$AL$11)*($AN$11-$AM$11))),$AM$11)</f>
        <v>0.806581857511646</v>
      </c>
      <c r="AR619" s="0" t="n">
        <f aca="false">SUMPRODUCT((B24:B31&lt;=$B$6)*(C24:C31*AM619+D24:D31*AO619*$B$8*AQ619)/(1+AL619/100)^B24:B31)+C32*AM619*AP619/(1+AL619/100)^$B$6</f>
        <v>9791610.75050019</v>
      </c>
      <c r="AS619" s="0" t="n">
        <f aca="false">SUMPRODUCT((K24:K26&lt;=$B$6)*(L24:L26*AN619+M24:M26*AO619*$B$8*AQ619)/(1+AL619/100)^K24:K26)+L27*AN619*AP619/(1+AL619/100)^$B$6</f>
        <v>7722080.94281755</v>
      </c>
      <c r="AT619" s="0" t="n">
        <f aca="false">AS619-AR619</f>
        <v>-2069529.80768264</v>
      </c>
      <c r="AU619" s="0" t="n">
        <f aca="true">RAND()</f>
        <v>0.731535077827141</v>
      </c>
      <c r="AV619" s="0" t="n">
        <f aca="true">RAND()</f>
        <v>0.995951515649808</v>
      </c>
      <c r="AW619" s="0" t="n">
        <f aca="true">RAND()</f>
        <v>0.214916564888945</v>
      </c>
      <c r="AX619" s="0" t="n">
        <f aca="true">RAND()</f>
        <v>0.376741791841381</v>
      </c>
      <c r="AY619" s="0" t="n">
        <f aca="true">RAND()</f>
        <v>0.842579787768181</v>
      </c>
      <c r="AZ619" s="0" t="n">
        <f aca="true">RAND()</f>
        <v>0.84730376390349</v>
      </c>
    </row>
    <row r="620" customFormat="false" ht="15" hidden="false" customHeight="false" outlineLevel="0" collapsed="false">
      <c r="AK620" s="0" t="n">
        <v>607</v>
      </c>
      <c r="AL620" s="0" t="n">
        <f aca="false">IFERROR(IF(AU620&lt;($AM$6-$AL$6)/($AN$6-$AL$6),$AL$6+SQRT(AU620*($AN$6-$AL$6)*($AM$6-$AL$6)),$AN$6-SQRT((1-AU620)*($AN$6-$AL$6)*($AN$6-$AM$6))),$AM$6)</f>
        <v>3.91252963776557</v>
      </c>
      <c r="AM620" s="0" t="n">
        <f aca="false">IFERROR(IF(AV620&lt;($AM$7-$AL$7)/($AN$7-$AL$7),$AL$7+SQRT(AV620*($AN$7-$AL$7)*($AM$7-$AL$7)),$AN$7-SQRT((1-AV620)*($AN$7-$AL$7)*($AN$7-$AM$7))),$AM$7)</f>
        <v>1.08866224659369</v>
      </c>
      <c r="AN620" s="0" t="n">
        <f aca="false">IFERROR(IF(AW620&lt;($AM$8-$AL$8)/($AN$8-$AL$8),$AL$8+SQRT(AW620*($AN$8-$AL$8)*($AM$8-$AL$8)),$AN$8-SQRT((1-AW620)*($AN$8-$AL$8)*($AN$8-$AM$8))),$AM$8)</f>
        <v>0.864121997638506</v>
      </c>
      <c r="AO620" s="0" t="n">
        <f aca="false">IFERROR(IF(AX620&lt;($AM$9-$AL$9)/($AN$9-$AL$9),$AL$9+SQRT(AX620*($AN$9-$AL$9)*($AM$9-$AL$9)),$AN$9-SQRT((1-AX620)*($AN$9-$AL$9)*($AN$9-$AM$9))),$AM$9)</f>
        <v>0.779879275114609</v>
      </c>
      <c r="AP620" s="0" t="n">
        <f aca="false">IFERROR(IF(AY620&lt;($AM$10-$AL$10)/($AN$10-$AL$10),$AL$10+SQRT(AY620*($AN$10-$AL$10)*($AM$10-$AL$10)),$AN$10-SQRT((1-AY620)*($AN$10-$AL$10)*($AN$10-$AM$10))),$AM$10)</f>
        <v>0.603851918103549</v>
      </c>
      <c r="AQ620" s="0" t="n">
        <f aca="false">IFERROR(IF(AZ620&lt;($AM$11-$AL$11)/($AN$11-$AL$11),$AL$11+SQRT(AZ620*($AN$11-$AL$11)*($AM$11-$AL$11)),$AN$11-SQRT((1-AZ620)*($AN$11-$AL$11)*($AN$11-$AM$11))),$AM$11)</f>
        <v>0.860871901514159</v>
      </c>
      <c r="AR620" s="0" t="n">
        <f aca="false">SUMPRODUCT((B24:B31&lt;=$B$6)*(C24:C31*AM620+D24:D31*AO620*$B$8*AQ620)/(1+AL620/100)^B24:B31)+C32*AM620*AP620/(1+AL620/100)^$B$6</f>
        <v>9032394.68753643</v>
      </c>
      <c r="AS620" s="0" t="n">
        <f aca="false">SUMPRODUCT((K24:K26&lt;=$B$6)*(L24:L26*AN620+M24:M26*AO620*$B$8*AQ620)/(1+AL620/100)^K24:K26)+L27*AN620*AP620/(1+AL620/100)^$B$6</f>
        <v>7243343.72588093</v>
      </c>
      <c r="AT620" s="0" t="n">
        <f aca="false">AS620-AR620</f>
        <v>-1789050.9616555</v>
      </c>
      <c r="AU620" s="0" t="n">
        <f aca="true">RAND()</f>
        <v>0.5233763381162</v>
      </c>
      <c r="AV620" s="0" t="n">
        <f aca="true">RAND()</f>
        <v>0.768623371784942</v>
      </c>
      <c r="AW620" s="0" t="n">
        <f aca="true">RAND()</f>
        <v>0.0456847842350287</v>
      </c>
      <c r="AX620" s="0" t="n">
        <f aca="true">RAND()</f>
        <v>0.104443211518239</v>
      </c>
      <c r="AY620" s="0" t="n">
        <f aca="true">RAND()</f>
        <v>0.0431408835751451</v>
      </c>
      <c r="AZ620" s="0" t="n">
        <f aca="true">RAND()</f>
        <v>0.92099335596618</v>
      </c>
    </row>
    <row r="621" customFormat="false" ht="15" hidden="false" customHeight="false" outlineLevel="0" collapsed="false">
      <c r="AK621" s="0" t="n">
        <v>608</v>
      </c>
      <c r="AL621" s="0" t="n">
        <f aca="false">IFERROR(IF(AU621&lt;($AM$6-$AL$6)/($AN$6-$AL$6),$AL$6+SQRT(AU621*($AN$6-$AL$6)*($AM$6-$AL$6)),$AN$6-SQRT((1-AU621)*($AN$6-$AL$6)*($AN$6-$AM$6))),$AM$6)</f>
        <v>2.18712242908923</v>
      </c>
      <c r="AM621" s="0" t="n">
        <f aca="false">IFERROR(IF(AV621&lt;($AM$7-$AL$7)/($AN$7-$AL$7),$AL$7+SQRT(AV621*($AN$7-$AL$7)*($AM$7-$AL$7)),$AN$7-SQRT((1-AV621)*($AN$7-$AL$7)*($AN$7-$AM$7))),$AM$7)</f>
        <v>1.13228246378352</v>
      </c>
      <c r="AN621" s="0" t="n">
        <f aca="false">IFERROR(IF(AW621&lt;($AM$8-$AL$8)/($AN$8-$AL$8),$AL$8+SQRT(AW621*($AN$8-$AL$8)*($AM$8-$AL$8)),$AN$8-SQRT((1-AW621)*($AN$8-$AL$8)*($AN$8-$AM$8))),$AM$8)</f>
        <v>0.976706424291476</v>
      </c>
      <c r="AO621" s="0" t="n">
        <f aca="false">IFERROR(IF(AX621&lt;($AM$9-$AL$9)/($AN$9-$AL$9),$AL$9+SQRT(AX621*($AN$9-$AL$9)*($AM$9-$AL$9)),$AN$9-SQRT((1-AX621)*($AN$9-$AL$9)*($AN$9-$AM$9))),$AM$9)</f>
        <v>1.53469046443374</v>
      </c>
      <c r="AP621" s="0" t="n">
        <f aca="false">IFERROR(IF(AY621&lt;($AM$10-$AL$10)/($AN$10-$AL$10),$AL$10+SQRT(AY621*($AN$10-$AL$10)*($AM$10-$AL$10)),$AN$10-SQRT((1-AY621)*($AN$10-$AL$10)*($AN$10-$AM$10))),$AM$10)</f>
        <v>0.731075077186252</v>
      </c>
      <c r="AQ621" s="0" t="n">
        <f aca="false">IFERROR(IF(AZ621&lt;($AM$11-$AL$11)/($AN$11-$AL$11),$AL$11+SQRT(AZ621*($AN$11-$AL$11)*($AM$11-$AL$11)),$AN$11-SQRT((1-AZ621)*($AN$11-$AL$11)*($AN$11-$AM$11))),$AM$11)</f>
        <v>0.972557704091517</v>
      </c>
      <c r="AR621" s="0" t="n">
        <f aca="false">SUMPRODUCT((B24:B31&lt;=$B$6)*(C24:C31*AM621+D24:D31*AO621*$B$8*AQ621)/(1+AL621/100)^B24:B31)+C32*AM621*AP621/(1+AL621/100)^$B$6</f>
        <v>10674107.6580101</v>
      </c>
      <c r="AS621" s="0" t="n">
        <f aca="false">SUMPRODUCT((K24:K26&lt;=$B$6)*(L24:L26*AN621+M24:M26*AO621*$B$8*AQ621)/(1+AL621/100)^K24:K26)+L27*AN621*AP621/(1+AL621/100)^$B$6</f>
        <v>8072828.98827322</v>
      </c>
      <c r="AT621" s="0" t="n">
        <f aca="false">AS621-AR621</f>
        <v>-2601278.66973684</v>
      </c>
      <c r="AU621" s="0" t="n">
        <f aca="true">RAND()</f>
        <v>0.00700296069365109</v>
      </c>
      <c r="AV621" s="0" t="n">
        <f aca="true">RAND()</f>
        <v>0.876822948152193</v>
      </c>
      <c r="AW621" s="0" t="n">
        <f aca="true">RAND()</f>
        <v>0.346946226509767</v>
      </c>
      <c r="AX621" s="0" t="n">
        <f aca="true">RAND()</f>
        <v>0.855658024074072</v>
      </c>
      <c r="AY621" s="0" t="n">
        <f aca="true">RAND()</f>
        <v>0.213582765186528</v>
      </c>
      <c r="AZ621" s="0" t="n">
        <f aca="true">RAND()</f>
        <v>0.996926205694985</v>
      </c>
    </row>
    <row r="622" customFormat="false" ht="15" hidden="false" customHeight="false" outlineLevel="0" collapsed="false">
      <c r="AK622" s="0" t="n">
        <v>609</v>
      </c>
      <c r="AL622" s="0" t="n">
        <f aca="false">IFERROR(IF(AU622&lt;($AM$6-$AL$6)/($AN$6-$AL$6),$AL$6+SQRT(AU622*($AN$6-$AL$6)*($AM$6-$AL$6)),$AN$6-SQRT((1-AU622)*($AN$6-$AL$6)*($AN$6-$AM$6))),$AM$6)</f>
        <v>4.80790432553821</v>
      </c>
      <c r="AM622" s="0" t="n">
        <f aca="false">IFERROR(IF(AV622&lt;($AM$7-$AL$7)/($AN$7-$AL$7),$AL$7+SQRT(AV622*($AN$7-$AL$7)*($AM$7-$AL$7)),$AN$7-SQRT((1-AV622)*($AN$7-$AL$7)*($AN$7-$AM$7))),$AM$7)</f>
        <v>0.93021572434545</v>
      </c>
      <c r="AN622" s="0" t="n">
        <f aca="false">IFERROR(IF(AW622&lt;($AM$8-$AL$8)/($AN$8-$AL$8),$AL$8+SQRT(AW622*($AN$8-$AL$8)*($AM$8-$AL$8)),$AN$8-SQRT((1-AW622)*($AN$8-$AL$8)*($AN$8-$AM$8))),$AM$8)</f>
        <v>0.868536277023672</v>
      </c>
      <c r="AO622" s="0" t="n">
        <f aca="false">IFERROR(IF(AX622&lt;($AM$9-$AL$9)/($AN$9-$AL$9),$AL$9+SQRT(AX622*($AN$9-$AL$9)*($AM$9-$AL$9)),$AN$9-SQRT((1-AX622)*($AN$9-$AL$9)*($AN$9-$AM$9))),$AM$9)</f>
        <v>1.26948108297115</v>
      </c>
      <c r="AP622" s="0" t="n">
        <f aca="false">IFERROR(IF(AY622&lt;($AM$10-$AL$10)/($AN$10-$AL$10),$AL$10+SQRT(AY622*($AN$10-$AL$10)*($AM$10-$AL$10)),$AN$10-SQRT((1-AY622)*($AN$10-$AL$10)*($AN$10-$AM$10))),$AM$10)</f>
        <v>0.950523747490314</v>
      </c>
      <c r="AQ622" s="0" t="n">
        <f aca="false">IFERROR(IF(AZ622&lt;($AM$11-$AL$11)/($AN$11-$AL$11),$AL$11+SQRT(AZ622*($AN$11-$AL$11)*($AM$11-$AL$11)),$AN$11-SQRT((1-AZ622)*($AN$11-$AL$11)*($AN$11-$AM$11))),$AM$11)</f>
        <v>0.419068796662611</v>
      </c>
      <c r="AR622" s="0" t="n">
        <f aca="false">SUMPRODUCT((B24:B31&lt;=$B$6)*(C24:C31*AM622+D24:D31*AO622*$B$8*AQ622)/(1+AL622/100)^B24:B31)+C32*AM622*AP622/(1+AL622/100)^$B$6</f>
        <v>7346438.88864433</v>
      </c>
      <c r="AS622" s="0" t="n">
        <f aca="false">SUMPRODUCT((K24:K26&lt;=$B$6)*(L24:L26*AN622+M24:M26*AO622*$B$8*AQ622)/(1+AL622/100)^K24:K26)+L27*AN622*AP622/(1+AL622/100)^$B$6</f>
        <v>7135283.03400328</v>
      </c>
      <c r="AT622" s="0" t="n">
        <f aca="false">AS622-AR622</f>
        <v>-211155.854641049</v>
      </c>
      <c r="AU622" s="0" t="n">
        <f aca="true">RAND()</f>
        <v>0.759735827700296</v>
      </c>
      <c r="AV622" s="0" t="n">
        <f aca="true">RAND()</f>
        <v>0.188401498520115</v>
      </c>
      <c r="AW622" s="0" t="n">
        <f aca="true">RAND()</f>
        <v>0.0521913474251719</v>
      </c>
      <c r="AX622" s="0" t="n">
        <f aca="true">RAND()</f>
        <v>0.644228074575334</v>
      </c>
      <c r="AY622" s="0" t="n">
        <f aca="true">RAND()</f>
        <v>0.811886588210865</v>
      </c>
      <c r="AZ622" s="0" t="n">
        <f aca="true">RAND()</f>
        <v>0.0578668503619683</v>
      </c>
    </row>
    <row r="623" customFormat="false" ht="15" hidden="false" customHeight="false" outlineLevel="0" collapsed="false">
      <c r="AK623" s="0" t="n">
        <v>610</v>
      </c>
      <c r="AL623" s="0" t="n">
        <f aca="false">IFERROR(IF(AU623&lt;($AM$6-$AL$6)/($AN$6-$AL$6),$AL$6+SQRT(AU623*($AN$6-$AL$6)*($AM$6-$AL$6)),$AN$6-SQRT((1-AU623)*($AN$6-$AL$6)*($AN$6-$AM$6))),$AM$6)</f>
        <v>4.10815199488391</v>
      </c>
      <c r="AM623" s="0" t="n">
        <f aca="false">IFERROR(IF(AV623&lt;($AM$7-$AL$7)/($AN$7-$AL$7),$AL$7+SQRT(AV623*($AN$7-$AL$7)*($AM$7-$AL$7)),$AN$7-SQRT((1-AV623)*($AN$7-$AL$7)*($AN$7-$AM$7))),$AM$7)</f>
        <v>1.04491226793464</v>
      </c>
      <c r="AN623" s="0" t="n">
        <f aca="false">IFERROR(IF(AW623&lt;($AM$8-$AL$8)/($AN$8-$AL$8),$AL$8+SQRT(AW623*($AN$8-$AL$8)*($AM$8-$AL$8)),$AN$8-SQRT((1-AW623)*($AN$8-$AL$8)*($AN$8-$AM$8))),$AM$8)</f>
        <v>0.832289790183001</v>
      </c>
      <c r="AO623" s="0" t="n">
        <f aca="false">IFERROR(IF(AX623&lt;($AM$9-$AL$9)/($AN$9-$AL$9),$AL$9+SQRT(AX623*($AN$9-$AL$9)*($AM$9-$AL$9)),$AN$9-SQRT((1-AX623)*($AN$9-$AL$9)*($AN$9-$AM$9))),$AM$9)</f>
        <v>1.18792347025102</v>
      </c>
      <c r="AP623" s="0" t="n">
        <f aca="false">IFERROR(IF(AY623&lt;($AM$10-$AL$10)/($AN$10-$AL$10),$AL$10+SQRT(AY623*($AN$10-$AL$10)*($AM$10-$AL$10)),$AN$10-SQRT((1-AY623)*($AN$10-$AL$10)*($AN$10-$AM$10))),$AM$10)</f>
        <v>0.792668030917274</v>
      </c>
      <c r="AQ623" s="0" t="n">
        <f aca="false">IFERROR(IF(AZ623&lt;($AM$11-$AL$11)/($AN$11-$AL$11),$AL$11+SQRT(AZ623*($AN$11-$AL$11)*($AM$11-$AL$11)),$AN$11-SQRT((1-AZ623)*($AN$11-$AL$11)*($AN$11-$AM$11))),$AM$11)</f>
        <v>0.469037256473392</v>
      </c>
      <c r="AR623" s="0" t="n">
        <f aca="false">SUMPRODUCT((B24:B31&lt;=$B$6)*(C24:C31*AM623+D24:D31*AO623*$B$8*AQ623)/(1+AL623/100)^B24:B31)+C32*AM623*AP623/(1+AL623/100)^$B$6</f>
        <v>8540603.27094897</v>
      </c>
      <c r="AS623" s="0" t="n">
        <f aca="false">SUMPRODUCT((K24:K26&lt;=$B$6)*(L24:L26*AN623+M24:M26*AO623*$B$8*AQ623)/(1+AL623/100)^K24:K26)+L27*AN623*AP623/(1+AL623/100)^$B$6</f>
        <v>6874724.50940087</v>
      </c>
      <c r="AT623" s="0" t="n">
        <f aca="false">AS623-AR623</f>
        <v>-1665878.7615481</v>
      </c>
      <c r="AU623" s="0" t="n">
        <f aca="true">RAND()</f>
        <v>0.581860755765304</v>
      </c>
      <c r="AV623" s="0" t="n">
        <f aca="true">RAND()</f>
        <v>0.626124641389227</v>
      </c>
      <c r="AW623" s="0" t="n">
        <f aca="true">RAND()</f>
        <v>0.0115847838895801</v>
      </c>
      <c r="AX623" s="0" t="n">
        <f aca="true">RAND()</f>
        <v>0.560354473220565</v>
      </c>
      <c r="AY623" s="0" t="n">
        <f aca="true">RAND()</f>
        <v>0.342618305283979</v>
      </c>
      <c r="AZ623" s="0" t="n">
        <f aca="true">RAND()</f>
        <v>0.116626914596128</v>
      </c>
    </row>
    <row r="624" customFormat="false" ht="15" hidden="false" customHeight="false" outlineLevel="0" collapsed="false">
      <c r="AK624" s="0" t="n">
        <v>611</v>
      </c>
      <c r="AL624" s="0" t="n">
        <f aca="false">IFERROR(IF(AU624&lt;($AM$6-$AL$6)/($AN$6-$AL$6),$AL$6+SQRT(AU624*($AN$6-$AL$6)*($AM$6-$AL$6)),$AN$6-SQRT((1-AU624)*($AN$6-$AL$6)*($AN$6-$AM$6))),$AM$6)</f>
        <v>3.50535284658396</v>
      </c>
      <c r="AM624" s="0" t="n">
        <f aca="false">IFERROR(IF(AV624&lt;($AM$7-$AL$7)/($AN$7-$AL$7),$AL$7+SQRT(AV624*($AN$7-$AL$7)*($AM$7-$AL$7)),$AN$7-SQRT((1-AV624)*($AN$7-$AL$7)*($AN$7-$AM$7))),$AM$7)</f>
        <v>0.948125765861389</v>
      </c>
      <c r="AN624" s="0" t="n">
        <f aca="false">IFERROR(IF(AW624&lt;($AM$8-$AL$8)/($AN$8-$AL$8),$AL$8+SQRT(AW624*($AN$8-$AL$8)*($AM$8-$AL$8)),$AN$8-SQRT((1-AW624)*($AN$8-$AL$8)*($AN$8-$AM$8))),$AM$8)</f>
        <v>0.934291604397715</v>
      </c>
      <c r="AO624" s="0" t="n">
        <f aca="false">IFERROR(IF(AX624&lt;($AM$9-$AL$9)/($AN$9-$AL$9),$AL$9+SQRT(AX624*($AN$9-$AL$9)*($AM$9-$AL$9)),$AN$9-SQRT((1-AX624)*($AN$9-$AL$9)*($AN$9-$AM$9))),$AM$9)</f>
        <v>0.762170171507547</v>
      </c>
      <c r="AP624" s="0" t="n">
        <f aca="false">IFERROR(IF(AY624&lt;($AM$10-$AL$10)/($AN$10-$AL$10),$AL$10+SQRT(AY624*($AN$10-$AL$10)*($AM$10-$AL$10)),$AN$10-SQRT((1-AY624)*($AN$10-$AL$10)*($AN$10-$AM$10))),$AM$10)</f>
        <v>0.881914461608186</v>
      </c>
      <c r="AQ624" s="0" t="n">
        <f aca="false">IFERROR(IF(AZ624&lt;($AM$11-$AL$11)/($AN$11-$AL$11),$AL$11+SQRT(AZ624*($AN$11-$AL$11)*($AM$11-$AL$11)),$AN$11-SQRT((1-AZ624)*($AN$11-$AL$11)*($AN$11-$AM$11))),$AM$11)</f>
        <v>0.60199572292394</v>
      </c>
      <c r="AR624" s="0" t="n">
        <f aca="false">SUMPRODUCT((B24:B31&lt;=$B$6)*(C24:C31*AM624+D24:D31*AO624*$B$8*AQ624)/(1+AL624/100)^B24:B31)+C32*AM624*AP624/(1+AL624/100)^$B$6</f>
        <v>7979843.58869672</v>
      </c>
      <c r="AS624" s="0" t="n">
        <f aca="false">SUMPRODUCT((K24:K26&lt;=$B$6)*(L24:L26*AN624+M24:M26*AO624*$B$8*AQ624)/(1+AL624/100)^K24:K26)+L27*AN624*AP624/(1+AL624/100)^$B$6</f>
        <v>7595845.45152963</v>
      </c>
      <c r="AT624" s="0" t="n">
        <f aca="false">AS624-AR624</f>
        <v>-383998.137167089</v>
      </c>
      <c r="AU624" s="0" t="n">
        <f aca="true">RAND()</f>
        <v>0.389372063656059</v>
      </c>
      <c r="AV624" s="0" t="n">
        <f aca="true">RAND()</f>
        <v>0.243791583466922</v>
      </c>
      <c r="AW624" s="0" t="n">
        <f aca="true">RAND()</f>
        <v>0.200380389019028</v>
      </c>
      <c r="AX624" s="0" t="n">
        <f aca="true">RAND()</f>
        <v>0.0916442651043953</v>
      </c>
      <c r="AY624" s="0" t="n">
        <f aca="true">RAND()</f>
        <v>0.583434623941883</v>
      </c>
      <c r="AZ624" s="0" t="n">
        <f aca="true">RAND()</f>
        <v>0.372250680262666</v>
      </c>
    </row>
    <row r="625" customFormat="false" ht="15" hidden="false" customHeight="false" outlineLevel="0" collapsed="false">
      <c r="AK625" s="0" t="n">
        <v>612</v>
      </c>
      <c r="AL625" s="0" t="n">
        <f aca="false">IFERROR(IF(AU625&lt;($AM$6-$AL$6)/($AN$6-$AL$6),$AL$6+SQRT(AU625*($AN$6-$AL$6)*($AM$6-$AL$6)),$AN$6-SQRT((1-AU625)*($AN$6-$AL$6)*($AN$6-$AM$6))),$AM$6)</f>
        <v>4.91323602521928</v>
      </c>
      <c r="AM625" s="0" t="n">
        <f aca="false">IFERROR(IF(AV625&lt;($AM$7-$AL$7)/($AN$7-$AL$7),$AL$7+SQRT(AV625*($AN$7-$AL$7)*($AM$7-$AL$7)),$AN$7-SQRT((1-AV625)*($AN$7-$AL$7)*($AN$7-$AM$7))),$AM$7)</f>
        <v>0.855831869853374</v>
      </c>
      <c r="AN625" s="0" t="n">
        <f aca="false">IFERROR(IF(AW625&lt;($AM$8-$AL$8)/($AN$8-$AL$8),$AL$8+SQRT(AW625*($AN$8-$AL$8)*($AM$8-$AL$8)),$AN$8-SQRT((1-AW625)*($AN$8-$AL$8)*($AN$8-$AM$8))),$AM$8)</f>
        <v>1.04929175655182</v>
      </c>
      <c r="AO625" s="0" t="n">
        <f aca="false">IFERROR(IF(AX625&lt;($AM$9-$AL$9)/($AN$9-$AL$9),$AL$9+SQRT(AX625*($AN$9-$AL$9)*($AM$9-$AL$9)),$AN$9-SQRT((1-AX625)*($AN$9-$AL$9)*($AN$9-$AM$9))),$AM$9)</f>
        <v>1.0180771207798</v>
      </c>
      <c r="AP625" s="0" t="n">
        <f aca="false">IFERROR(IF(AY625&lt;($AM$10-$AL$10)/($AN$10-$AL$10),$AL$10+SQRT(AY625*($AN$10-$AL$10)*($AM$10-$AL$10)),$AN$10-SQRT((1-AY625)*($AN$10-$AL$10)*($AN$10-$AM$10))),$AM$10)</f>
        <v>0.904180075104733</v>
      </c>
      <c r="AQ625" s="0" t="n">
        <f aca="false">IFERROR(IF(AZ625&lt;($AM$11-$AL$11)/($AN$11-$AL$11),$AL$11+SQRT(AZ625*($AN$11-$AL$11)*($AM$11-$AL$11)),$AN$11-SQRT((1-AZ625)*($AN$11-$AL$11)*($AN$11-$AM$11))),$AM$11)</f>
        <v>0.619258452497554</v>
      </c>
      <c r="AR625" s="0" t="n">
        <f aca="false">SUMPRODUCT((B24:B31&lt;=$B$6)*(C24:C31*AM625+D24:D31*AO625*$B$8*AQ625)/(1+AL625/100)^B24:B31)+C32*AM625*AP625/(1+AL625/100)^$B$6</f>
        <v>6762707.87662055</v>
      </c>
      <c r="AS625" s="0" t="n">
        <f aca="false">SUMPRODUCT((K24:K26&lt;=$B$6)*(L24:L26*AN625+M24:M26*AO625*$B$8*AQ625)/(1+AL625/100)^K24:K26)+L27*AN625*AP625/(1+AL625/100)^$B$6</f>
        <v>8651740.84394433</v>
      </c>
      <c r="AT625" s="0" t="n">
        <f aca="false">AS625-AR625</f>
        <v>1889032.96732378</v>
      </c>
      <c r="AU625" s="0" t="n">
        <f aca="true">RAND()</f>
        <v>0.782270805677868</v>
      </c>
      <c r="AV625" s="0" t="n">
        <f aca="true">RAND()</f>
        <v>0.0346355299036004</v>
      </c>
      <c r="AW625" s="0" t="n">
        <f aca="true">RAND()</f>
        <v>0.641921786772864</v>
      </c>
      <c r="AX625" s="0" t="n">
        <f aca="true">RAND()</f>
        <v>0.357218306175939</v>
      </c>
      <c r="AY625" s="0" t="n">
        <f aca="true">RAND()</f>
        <v>0.653446132446671</v>
      </c>
      <c r="AZ625" s="0" t="n">
        <f aca="true">RAND()</f>
        <v>0.416024324453605</v>
      </c>
    </row>
    <row r="626" customFormat="false" ht="15" hidden="false" customHeight="false" outlineLevel="0" collapsed="false">
      <c r="AK626" s="0" t="n">
        <v>613</v>
      </c>
      <c r="AL626" s="0" t="n">
        <f aca="false">IFERROR(IF(AU626&lt;($AM$6-$AL$6)/($AN$6-$AL$6),$AL$6+SQRT(AU626*($AN$6-$AL$6)*($AM$6-$AL$6)),$AN$6-SQRT((1-AU626)*($AN$6-$AL$6)*($AN$6-$AM$6))),$AM$6)</f>
        <v>6.01633982138825</v>
      </c>
      <c r="AM626" s="0" t="n">
        <f aca="false">IFERROR(IF(AV626&lt;($AM$7-$AL$7)/($AN$7-$AL$7),$AL$7+SQRT(AV626*($AN$7-$AL$7)*($AM$7-$AL$7)),$AN$7-SQRT((1-AV626)*($AN$7-$AL$7)*($AN$7-$AM$7))),$AM$7)</f>
        <v>0.828375606809515</v>
      </c>
      <c r="AN626" s="0" t="n">
        <f aca="false">IFERROR(IF(AW626&lt;($AM$8-$AL$8)/($AN$8-$AL$8),$AL$8+SQRT(AW626*($AN$8-$AL$8)*($AM$8-$AL$8)),$AN$8-SQRT((1-AW626)*($AN$8-$AL$8)*($AN$8-$AM$8))),$AM$8)</f>
        <v>1.02199642550417</v>
      </c>
      <c r="AO626" s="0" t="n">
        <f aca="false">IFERROR(IF(AX626&lt;($AM$9-$AL$9)/($AN$9-$AL$9),$AL$9+SQRT(AX626*($AN$9-$AL$9)*($AM$9-$AL$9)),$AN$9-SQRT((1-AX626)*($AN$9-$AL$9)*($AN$9-$AM$9))),$AM$9)</f>
        <v>0.961596984444097</v>
      </c>
      <c r="AP626" s="0" t="n">
        <f aca="false">IFERROR(IF(AY626&lt;($AM$10-$AL$10)/($AN$10-$AL$10),$AL$10+SQRT(AY626*($AN$10-$AL$10)*($AM$10-$AL$10)),$AN$10-SQRT((1-AY626)*($AN$10-$AL$10)*($AN$10-$AM$10))),$AM$10)</f>
        <v>0.89944864683144</v>
      </c>
      <c r="AQ626" s="0" t="n">
        <f aca="false">IFERROR(IF(AZ626&lt;($AM$11-$AL$11)/($AN$11-$AL$11),$AL$11+SQRT(AZ626*($AN$11-$AL$11)*($AM$11-$AL$11)),$AN$11-SQRT((1-AZ626)*($AN$11-$AL$11)*($AN$11-$AM$11))),$AM$11)</f>
        <v>0.81617689040057</v>
      </c>
      <c r="AR626" s="0" t="n">
        <f aca="false">SUMPRODUCT((B24:B31&lt;=$B$6)*(C24:C31*AM626+D24:D31*AO626*$B$8*AQ626)/(1+AL626/100)^B24:B31)+C32*AM626*AP626/(1+AL626/100)^$B$6</f>
        <v>6279470.43859471</v>
      </c>
      <c r="AS626" s="0" t="n">
        <f aca="false">SUMPRODUCT((K24:K26&lt;=$B$6)*(L24:L26*AN626+M24:M26*AO626*$B$8*AQ626)/(1+AL626/100)^K24:K26)+L27*AN626*AP626/(1+AL626/100)^$B$6</f>
        <v>8500319.98322346</v>
      </c>
      <c r="AT626" s="0" t="n">
        <f aca="false">AS626-AR626</f>
        <v>2220849.54462875</v>
      </c>
      <c r="AU626" s="0" t="n">
        <f aca="true">RAND()</f>
        <v>0.951620632650675</v>
      </c>
      <c r="AV626" s="0" t="n">
        <f aca="true">RAND()</f>
        <v>0.00894638957564676</v>
      </c>
      <c r="AW626" s="0" t="n">
        <f aca="true">RAND()</f>
        <v>0.537905511263345</v>
      </c>
      <c r="AX626" s="0" t="n">
        <f aca="true">RAND()</f>
        <v>0.284095701397179</v>
      </c>
      <c r="AY626" s="0" t="n">
        <f aca="true">RAND()</f>
        <v>0.638236885821875</v>
      </c>
      <c r="AZ626" s="0" t="n">
        <f aca="true">RAND()</f>
        <v>0.862077813784473</v>
      </c>
    </row>
    <row r="627" customFormat="false" ht="15" hidden="false" customHeight="false" outlineLevel="0" collapsed="false">
      <c r="AK627" s="0" t="n">
        <v>614</v>
      </c>
      <c r="AL627" s="0" t="n">
        <f aca="false">IFERROR(IF(AU627&lt;($AM$6-$AL$6)/($AN$6-$AL$6),$AL$6+SQRT(AU627*($AN$6-$AL$6)*($AM$6-$AL$6)),$AN$6-SQRT((1-AU627)*($AN$6-$AL$6)*($AN$6-$AM$6))),$AM$6)</f>
        <v>5.87690056928809</v>
      </c>
      <c r="AM627" s="0" t="n">
        <f aca="false">IFERROR(IF(AV627&lt;($AM$7-$AL$7)/($AN$7-$AL$7),$AL$7+SQRT(AV627*($AN$7-$AL$7)*($AM$7-$AL$7)),$AN$7-SQRT((1-AV627)*($AN$7-$AL$7)*($AN$7-$AM$7))),$AM$7)</f>
        <v>1.09319709817631</v>
      </c>
      <c r="AN627" s="0" t="n">
        <f aca="false">IFERROR(IF(AW627&lt;($AM$8-$AL$8)/($AN$8-$AL$8),$AL$8+SQRT(AW627*($AN$8-$AL$8)*($AM$8-$AL$8)),$AN$8-SQRT((1-AW627)*($AN$8-$AL$8)*($AN$8-$AM$8))),$AM$8)</f>
        <v>1.1138359794079</v>
      </c>
      <c r="AO627" s="0" t="n">
        <f aca="false">IFERROR(IF(AX627&lt;($AM$9-$AL$9)/($AN$9-$AL$9),$AL$9+SQRT(AX627*($AN$9-$AL$9)*($AM$9-$AL$9)),$AN$9-SQRT((1-AX627)*($AN$9-$AL$9)*($AN$9-$AM$9))),$AM$9)</f>
        <v>1.58970718602865</v>
      </c>
      <c r="AP627" s="0" t="n">
        <f aca="false">IFERROR(IF(AY627&lt;($AM$10-$AL$10)/($AN$10-$AL$10),$AL$10+SQRT(AY627*($AN$10-$AL$10)*($AM$10-$AL$10)),$AN$10-SQRT((1-AY627)*($AN$10-$AL$10)*($AN$10-$AM$10))),$AM$10)</f>
        <v>0.865738224897449</v>
      </c>
      <c r="AQ627" s="0" t="n">
        <f aca="false">IFERROR(IF(AZ627&lt;($AM$11-$AL$11)/($AN$11-$AL$11),$AL$11+SQRT(AZ627*($AN$11-$AL$11)*($AM$11-$AL$11)),$AN$11-SQRT((1-AZ627)*($AN$11-$AL$11)*($AN$11-$AM$11))),$AM$11)</f>
        <v>0.600931481114082</v>
      </c>
      <c r="AR627" s="0" t="n">
        <f aca="false">SUMPRODUCT((B24:B31&lt;=$B$6)*(C24:C31*AM627+D24:D31*AO627*$B$8*AQ627)/(1+AL627/100)^B24:B31)+C32*AM627*AP627/(1+AL627/100)^$B$6</f>
        <v>8319092.40986211</v>
      </c>
      <c r="AS627" s="0" t="n">
        <f aca="false">SUMPRODUCT((K24:K26&lt;=$B$6)*(L24:L26*AN627+M24:M26*AO627*$B$8*AQ627)/(1+AL627/100)^K24:K26)+L27*AN627*AP627/(1+AL627/100)^$B$6</f>
        <v>9277803.60638611</v>
      </c>
      <c r="AT627" s="0" t="n">
        <f aca="false">AS627-AR627</f>
        <v>958711.196523994</v>
      </c>
      <c r="AU627" s="0" t="n">
        <f aca="true">RAND()</f>
        <v>0.936932383436729</v>
      </c>
      <c r="AV627" s="0" t="n">
        <f aca="true">RAND()</f>
        <v>0.781447555374844</v>
      </c>
      <c r="AW627" s="0" t="n">
        <f aca="true">RAND()</f>
        <v>0.835194306632836</v>
      </c>
      <c r="AX627" s="0" t="n">
        <f aca="true">RAND()</f>
        <v>0.887773204535646</v>
      </c>
      <c r="AY627" s="0" t="n">
        <f aca="true">RAND()</f>
        <v>0.535057796604549</v>
      </c>
      <c r="AZ627" s="0" t="n">
        <f aca="true">RAND()</f>
        <v>0.36963165847149</v>
      </c>
    </row>
    <row r="628" customFormat="false" ht="15" hidden="false" customHeight="false" outlineLevel="0" collapsed="false">
      <c r="AK628" s="0" t="n">
        <v>615</v>
      </c>
      <c r="AL628" s="0" t="n">
        <f aca="false">IFERROR(IF(AU628&lt;($AM$6-$AL$6)/($AN$6-$AL$6),$AL$6+SQRT(AU628*($AN$6-$AL$6)*($AM$6-$AL$6)),$AN$6-SQRT((1-AU628)*($AN$6-$AL$6)*($AN$6-$AM$6))),$AM$6)</f>
        <v>3.61740352315004</v>
      </c>
      <c r="AM628" s="0" t="n">
        <f aca="false">IFERROR(IF(AV628&lt;($AM$7-$AL$7)/($AN$7-$AL$7),$AL$7+SQRT(AV628*($AN$7-$AL$7)*($AM$7-$AL$7)),$AN$7-SQRT((1-AV628)*($AN$7-$AL$7)*($AN$7-$AM$7))),$AM$7)</f>
        <v>0.984340126268869</v>
      </c>
      <c r="AN628" s="0" t="n">
        <f aca="false">IFERROR(IF(AW628&lt;($AM$8-$AL$8)/($AN$8-$AL$8),$AL$8+SQRT(AW628*($AN$8-$AL$8)*($AM$8-$AL$8)),$AN$8-SQRT((1-AW628)*($AN$8-$AL$8)*($AN$8-$AM$8))),$AM$8)</f>
        <v>0.953381668974482</v>
      </c>
      <c r="AO628" s="0" t="n">
        <f aca="false">IFERROR(IF(AX628&lt;($AM$9-$AL$9)/($AN$9-$AL$9),$AL$9+SQRT(AX628*($AN$9-$AL$9)*($AM$9-$AL$9)),$AN$9-SQRT((1-AX628)*($AN$9-$AL$9)*($AN$9-$AM$9))),$AM$9)</f>
        <v>0.755868359573734</v>
      </c>
      <c r="AP628" s="0" t="n">
        <f aca="false">IFERROR(IF(AY628&lt;($AM$10-$AL$10)/($AN$10-$AL$10),$AL$10+SQRT(AY628*($AN$10-$AL$10)*($AM$10-$AL$10)),$AN$10-SQRT((1-AY628)*($AN$10-$AL$10)*($AN$10-$AM$10))),$AM$10)</f>
        <v>0.769170922454751</v>
      </c>
      <c r="AQ628" s="0" t="n">
        <f aca="false">IFERROR(IF(AZ628&lt;($AM$11-$AL$11)/($AN$11-$AL$11),$AL$11+SQRT(AZ628*($AN$11-$AL$11)*($AM$11-$AL$11)),$AN$11-SQRT((1-AZ628)*($AN$11-$AL$11)*($AN$11-$AM$11))),$AM$11)</f>
        <v>0.567610750758339</v>
      </c>
      <c r="AR628" s="0" t="n">
        <f aca="false">SUMPRODUCT((B24:B31&lt;=$B$6)*(C24:C31*AM628+D24:D31*AO628*$B$8*AQ628)/(1+AL628/100)^B24:B31)+C32*AM628*AP628/(1+AL628/100)^$B$6</f>
        <v>8231614.57197776</v>
      </c>
      <c r="AS628" s="0" t="n">
        <f aca="false">SUMPRODUCT((K24:K26&lt;=$B$6)*(L24:L26*AN628+M24:M26*AO628*$B$8*AQ628)/(1+AL628/100)^K24:K26)+L27*AN628*AP628/(1+AL628/100)^$B$6</f>
        <v>7836016.99971654</v>
      </c>
      <c r="AT628" s="0" t="n">
        <f aca="false">AS628-AR628</f>
        <v>-395597.572261219</v>
      </c>
      <c r="AU628" s="0" t="n">
        <f aca="true">RAND()</f>
        <v>0.427902053740112</v>
      </c>
      <c r="AV628" s="0" t="n">
        <f aca="true">RAND()</f>
        <v>0.377569801698027</v>
      </c>
      <c r="AW628" s="0" t="n">
        <f aca="true">RAND()</f>
        <v>0.261399293082195</v>
      </c>
      <c r="AX628" s="0" t="n">
        <f aca="true">RAND()</f>
        <v>0.0872914899079379</v>
      </c>
      <c r="AY628" s="0" t="n">
        <f aca="true">RAND()</f>
        <v>0.289811941980567</v>
      </c>
      <c r="AZ628" s="0" t="n">
        <f aca="true">RAND()</f>
        <v>0.292308220087518</v>
      </c>
    </row>
    <row r="629" customFormat="false" ht="15" hidden="false" customHeight="false" outlineLevel="0" collapsed="false">
      <c r="AK629" s="0" t="n">
        <v>616</v>
      </c>
      <c r="AL629" s="0" t="n">
        <f aca="false">IFERROR(IF(AU629&lt;($AM$6-$AL$6)/($AN$6-$AL$6),$AL$6+SQRT(AU629*($AN$6-$AL$6)*($AM$6-$AL$6)),$AN$6-SQRT((1-AU629)*($AN$6-$AL$6)*($AN$6-$AM$6))),$AM$6)</f>
        <v>3.17055355767097</v>
      </c>
      <c r="AM629" s="0" t="n">
        <f aca="false">IFERROR(IF(AV629&lt;($AM$7-$AL$7)/($AN$7-$AL$7),$AL$7+SQRT(AV629*($AN$7-$AL$7)*($AM$7-$AL$7)),$AN$7-SQRT((1-AV629)*($AN$7-$AL$7)*($AN$7-$AM$7))),$AM$7)</f>
        <v>1.13212006065039</v>
      </c>
      <c r="AN629" s="0" t="n">
        <f aca="false">IFERROR(IF(AW629&lt;($AM$8-$AL$8)/($AN$8-$AL$8),$AL$8+SQRT(AW629*($AN$8-$AL$8)*($AM$8-$AL$8)),$AN$8-SQRT((1-AW629)*($AN$8-$AL$8)*($AN$8-$AM$8))),$AM$8)</f>
        <v>1.18337893419304</v>
      </c>
      <c r="AO629" s="0" t="n">
        <f aca="false">IFERROR(IF(AX629&lt;($AM$9-$AL$9)/($AN$9-$AL$9),$AL$9+SQRT(AX629*($AN$9-$AL$9)*($AM$9-$AL$9)),$AN$9-SQRT((1-AX629)*($AN$9-$AL$9)*($AN$9-$AM$9))),$AM$9)</f>
        <v>1.29942694301086</v>
      </c>
      <c r="AP629" s="0" t="n">
        <f aca="false">IFERROR(IF(AY629&lt;($AM$10-$AL$10)/($AN$10-$AL$10),$AL$10+SQRT(AY629*($AN$10-$AL$10)*($AM$10-$AL$10)),$AN$10-SQRT((1-AY629)*($AN$10-$AL$10)*($AN$10-$AM$10))),$AM$10)</f>
        <v>0.961895897399319</v>
      </c>
      <c r="AQ629" s="0" t="n">
        <f aca="false">IFERROR(IF(AZ629&lt;($AM$11-$AL$11)/($AN$11-$AL$11),$AL$11+SQRT(AZ629*($AN$11-$AL$11)*($AM$11-$AL$11)),$AN$11-SQRT((1-AZ629)*($AN$11-$AL$11)*($AN$11-$AM$11))),$AM$11)</f>
        <v>0.464225430505244</v>
      </c>
      <c r="AR629" s="0" t="n">
        <f aca="false">SUMPRODUCT((B24:B31&lt;=$B$6)*(C24:C31*AM629+D24:D31*AO629*$B$8*AQ629)/(1+AL629/100)^B24:B31)+C32*AM629*AP629/(1+AL629/100)^$B$6</f>
        <v>9716067.36762382</v>
      </c>
      <c r="AS629" s="0" t="n">
        <f aca="false">SUMPRODUCT((K24:K26&lt;=$B$6)*(L24:L26*AN629+M24:M26*AO629*$B$8*AQ629)/(1+AL629/100)^K24:K26)+L27*AN629*AP629/(1+AL629/100)^$B$6</f>
        <v>9500840.1452331</v>
      </c>
      <c r="AT629" s="0" t="n">
        <f aca="false">AS629-AR629</f>
        <v>-215227.222390724</v>
      </c>
      <c r="AU629" s="0" t="n">
        <f aca="true">RAND()</f>
        <v>0.266766997266677</v>
      </c>
      <c r="AV629" s="0" t="n">
        <f aca="true">RAND()</f>
        <v>0.876482843546056</v>
      </c>
      <c r="AW629" s="0" t="n">
        <f aca="true">RAND()</f>
        <v>0.960547854139952</v>
      </c>
      <c r="AX629" s="0" t="n">
        <f aca="true">RAND()</f>
        <v>0.672798261213925</v>
      </c>
      <c r="AY629" s="0" t="n">
        <f aca="true">RAND()</f>
        <v>0.853391280137288</v>
      </c>
      <c r="AZ629" s="0" t="n">
        <f aca="true">RAND()</f>
        <v>0.110081600100541</v>
      </c>
    </row>
    <row r="630" customFormat="false" ht="15" hidden="false" customHeight="false" outlineLevel="0" collapsed="false">
      <c r="AK630" s="0" t="n">
        <v>617</v>
      </c>
      <c r="AL630" s="0" t="n">
        <f aca="false">IFERROR(IF(AU630&lt;($AM$6-$AL$6)/($AN$6-$AL$6),$AL$6+SQRT(AU630*($AN$6-$AL$6)*($AM$6-$AL$6)),$AN$6-SQRT((1-AU630)*($AN$6-$AL$6)*($AN$6-$AM$6))),$AM$6)</f>
        <v>4.93933973211332</v>
      </c>
      <c r="AM630" s="0" t="n">
        <f aca="false">IFERROR(IF(AV630&lt;($AM$7-$AL$7)/($AN$7-$AL$7),$AL$7+SQRT(AV630*($AN$7-$AL$7)*($AM$7-$AL$7)),$AN$7-SQRT((1-AV630)*($AN$7-$AL$7)*($AN$7-$AM$7))),$AM$7)</f>
        <v>1.07170036808267</v>
      </c>
      <c r="AN630" s="0" t="n">
        <f aca="false">IFERROR(IF(AW630&lt;($AM$8-$AL$8)/($AN$8-$AL$8),$AL$8+SQRT(AW630*($AN$8-$AL$8)*($AM$8-$AL$8)),$AN$8-SQRT((1-AW630)*($AN$8-$AL$8)*($AN$8-$AM$8))),$AM$8)</f>
        <v>1.10263264739877</v>
      </c>
      <c r="AO630" s="0" t="n">
        <f aca="false">IFERROR(IF(AX630&lt;($AM$9-$AL$9)/($AN$9-$AL$9),$AL$9+SQRT(AX630*($AN$9-$AL$9)*($AM$9-$AL$9)),$AN$9-SQRT((1-AX630)*($AN$9-$AL$9)*($AN$9-$AM$9))),$AM$9)</f>
        <v>0.737116465843895</v>
      </c>
      <c r="AP630" s="0" t="n">
        <f aca="false">IFERROR(IF(AY630&lt;($AM$10-$AL$10)/($AN$10-$AL$10),$AL$10+SQRT(AY630*($AN$10-$AL$10)*($AM$10-$AL$10)),$AN$10-SQRT((1-AY630)*($AN$10-$AL$10)*($AN$10-$AM$10))),$AM$10)</f>
        <v>0.856982935036628</v>
      </c>
      <c r="AQ630" s="0" t="n">
        <f aca="false">IFERROR(IF(AZ630&lt;($AM$11-$AL$11)/($AN$11-$AL$11),$AL$11+SQRT(AZ630*($AN$11-$AL$11)*($AM$11-$AL$11)),$AN$11-SQRT((1-AZ630)*($AN$11-$AL$11)*($AN$11-$AM$11))),$AM$11)</f>
        <v>0.377576485194977</v>
      </c>
      <c r="AR630" s="0" t="n">
        <f aca="false">SUMPRODUCT((B24:B31&lt;=$B$6)*(C24:C31*AM630+D24:D31*AO630*$B$8*AQ630)/(1+AL630/100)^B24:B31)+C32*AM630*AP630/(1+AL630/100)^$B$6</f>
        <v>8340196.55091924</v>
      </c>
      <c r="AS630" s="0" t="n">
        <f aca="false">SUMPRODUCT((K24:K26&lt;=$B$6)*(L24:L26*AN630+M24:M26*AO630*$B$8*AQ630)/(1+AL630/100)^K24:K26)+L27*AN630*AP630/(1+AL630/100)^$B$6</f>
        <v>9090344.6567697</v>
      </c>
      <c r="AT630" s="0" t="n">
        <f aca="false">AS630-AR630</f>
        <v>750148.105850454</v>
      </c>
      <c r="AU630" s="0" t="n">
        <f aca="true">RAND()</f>
        <v>0.78768396301766</v>
      </c>
      <c r="AV630" s="0" t="n">
        <f aca="true">RAND()</f>
        <v>0.717415477850162</v>
      </c>
      <c r="AW630" s="0" t="n">
        <f aca="true">RAND()</f>
        <v>0.80695878566492</v>
      </c>
      <c r="AX630" s="0" t="n">
        <f aca="true">RAND()</f>
        <v>0.0749656244990654</v>
      </c>
      <c r="AY630" s="0" t="n">
        <f aca="true">RAND()</f>
        <v>0.509747263629462</v>
      </c>
      <c r="AZ630" s="0" t="n">
        <f aca="true">RAND()</f>
        <v>0.0245637185926792</v>
      </c>
    </row>
    <row r="631" customFormat="false" ht="15" hidden="false" customHeight="false" outlineLevel="0" collapsed="false">
      <c r="AK631" s="0" t="n">
        <v>618</v>
      </c>
      <c r="AL631" s="0" t="n">
        <f aca="false">IFERROR(IF(AU631&lt;($AM$6-$AL$6)/($AN$6-$AL$6),$AL$6+SQRT(AU631*($AN$6-$AL$6)*($AM$6-$AL$6)),$AN$6-SQRT((1-AU631)*($AN$6-$AL$6)*($AN$6-$AM$6))),$AM$6)</f>
        <v>4.92374209503017</v>
      </c>
      <c r="AM631" s="0" t="n">
        <f aca="false">IFERROR(IF(AV631&lt;($AM$7-$AL$7)/($AN$7-$AL$7),$AL$7+SQRT(AV631*($AN$7-$AL$7)*($AM$7-$AL$7)),$AN$7-SQRT((1-AV631)*($AN$7-$AL$7)*($AN$7-$AM$7))),$AM$7)</f>
        <v>0.882252257222061</v>
      </c>
      <c r="AN631" s="0" t="n">
        <f aca="false">IFERROR(IF(AW631&lt;($AM$8-$AL$8)/($AN$8-$AL$8),$AL$8+SQRT(AW631*($AN$8-$AL$8)*($AM$8-$AL$8)),$AN$8-SQRT((1-AW631)*($AN$8-$AL$8)*($AN$8-$AM$8))),$AM$8)</f>
        <v>1.09451972431615</v>
      </c>
      <c r="AO631" s="0" t="n">
        <f aca="false">IFERROR(IF(AX631&lt;($AM$9-$AL$9)/($AN$9-$AL$9),$AL$9+SQRT(AX631*($AN$9-$AL$9)*($AM$9-$AL$9)),$AN$9-SQRT((1-AX631)*($AN$9-$AL$9)*($AN$9-$AM$9))),$AM$9)</f>
        <v>1.00009717833328</v>
      </c>
      <c r="AP631" s="0" t="n">
        <f aca="false">IFERROR(IF(AY631&lt;($AM$10-$AL$10)/($AN$10-$AL$10),$AL$10+SQRT(AY631*($AN$10-$AL$10)*($AM$10-$AL$10)),$AN$10-SQRT((1-AY631)*($AN$10-$AL$10)*($AN$10-$AM$10))),$AM$10)</f>
        <v>0.827858516520572</v>
      </c>
      <c r="AQ631" s="0" t="n">
        <f aca="false">IFERROR(IF(AZ631&lt;($AM$11-$AL$11)/($AN$11-$AL$11),$AL$11+SQRT(AZ631*($AN$11-$AL$11)*($AM$11-$AL$11)),$AN$11-SQRT((1-AZ631)*($AN$11-$AL$11)*($AN$11-$AM$11))),$AM$11)</f>
        <v>0.5396242321375</v>
      </c>
      <c r="AR631" s="0" t="n">
        <f aca="false">SUMPRODUCT((B24:B31&lt;=$B$6)*(C24:C31*AM631+D24:D31*AO631*$B$8*AQ631)/(1+AL631/100)^B24:B31)+C32*AM631*AP631/(1+AL631/100)^$B$6</f>
        <v>6946418.65765812</v>
      </c>
      <c r="AS631" s="0" t="n">
        <f aca="false">SUMPRODUCT((K24:K26&lt;=$B$6)*(L24:L26*AN631+M24:M26*AO631*$B$8*AQ631)/(1+AL631/100)^K24:K26)+L27*AN631*AP631/(1+AL631/100)^$B$6</f>
        <v>9058060.49274247</v>
      </c>
      <c r="AT631" s="0" t="n">
        <f aca="false">AS631-AR631</f>
        <v>2111641.83508435</v>
      </c>
      <c r="AU631" s="0" t="n">
        <f aca="true">RAND()</f>
        <v>0.784457655602514</v>
      </c>
      <c r="AV631" s="0" t="n">
        <f aca="true">RAND()</f>
        <v>0.0751714868680451</v>
      </c>
      <c r="AW631" s="0" t="n">
        <f aca="true">RAND()</f>
        <v>0.785118967762432</v>
      </c>
      <c r="AX631" s="0" t="n">
        <f aca="true">RAND()</f>
        <v>0.333462898148626</v>
      </c>
      <c r="AY631" s="0" t="n">
        <f aca="true">RAND()</f>
        <v>0.429964827420282</v>
      </c>
      <c r="AZ631" s="0" t="n">
        <f aca="true">RAND()</f>
        <v>0.2343664188877</v>
      </c>
    </row>
    <row r="632" customFormat="false" ht="15" hidden="false" customHeight="false" outlineLevel="0" collapsed="false">
      <c r="AK632" s="0" t="n">
        <v>619</v>
      </c>
      <c r="AL632" s="0" t="n">
        <f aca="false">IFERROR(IF(AU632&lt;($AM$6-$AL$6)/($AN$6-$AL$6),$AL$6+SQRT(AU632*($AN$6-$AL$6)*($AM$6-$AL$6)),$AN$6-SQRT((1-AU632)*($AN$6-$AL$6)*($AN$6-$AM$6))),$AM$6)</f>
        <v>5.25474796836969</v>
      </c>
      <c r="AM632" s="0" t="n">
        <f aca="false">IFERROR(IF(AV632&lt;($AM$7-$AL$7)/($AN$7-$AL$7),$AL$7+SQRT(AV632*($AN$7-$AL$7)*($AM$7-$AL$7)),$AN$7-SQRT((1-AV632)*($AN$7-$AL$7)*($AN$7-$AM$7))),$AM$7)</f>
        <v>1.00648715882075</v>
      </c>
      <c r="AN632" s="0" t="n">
        <f aca="false">IFERROR(IF(AW632&lt;($AM$8-$AL$8)/($AN$8-$AL$8),$AL$8+SQRT(AW632*($AN$8-$AL$8)*($AM$8-$AL$8)),$AN$8-SQRT((1-AW632)*($AN$8-$AL$8)*($AN$8-$AM$8))),$AM$8)</f>
        <v>1.02834422402452</v>
      </c>
      <c r="AO632" s="0" t="n">
        <f aca="false">IFERROR(IF(AX632&lt;($AM$9-$AL$9)/($AN$9-$AL$9),$AL$9+SQRT(AX632*($AN$9-$AL$9)*($AM$9-$AL$9)),$AN$9-SQRT((1-AX632)*($AN$9-$AL$9)*($AN$9-$AM$9))),$AM$9)</f>
        <v>1.22511805723631</v>
      </c>
      <c r="AP632" s="0" t="n">
        <f aca="false">IFERROR(IF(AY632&lt;($AM$10-$AL$10)/($AN$10-$AL$10),$AL$10+SQRT(AY632*($AN$10-$AL$10)*($AM$10-$AL$10)),$AN$10-SQRT((1-AY632)*($AN$10-$AL$10)*($AN$10-$AM$10))),$AM$10)</f>
        <v>0.867610783011158</v>
      </c>
      <c r="AQ632" s="0" t="n">
        <f aca="false">IFERROR(IF(AZ632&lt;($AM$11-$AL$11)/($AN$11-$AL$11),$AL$11+SQRT(AZ632*($AN$11-$AL$11)*($AM$11-$AL$11)),$AN$11-SQRT((1-AZ632)*($AN$11-$AL$11)*($AN$11-$AM$11))),$AM$11)</f>
        <v>0.680985669768146</v>
      </c>
      <c r="AR632" s="0" t="n">
        <f aca="false">SUMPRODUCT((B24:B31&lt;=$B$6)*(C24:C31*AM632+D24:D31*AO632*$B$8*AQ632)/(1+AL632/100)^B24:B31)+C32*AM632*AP632/(1+AL632/100)^$B$6</f>
        <v>7855006.88617903</v>
      </c>
      <c r="AS632" s="0" t="n">
        <f aca="false">SUMPRODUCT((K24:K26&lt;=$B$6)*(L24:L26*AN632+M24:M26*AO632*$B$8*AQ632)/(1+AL632/100)^K24:K26)+L27*AN632*AP632/(1+AL632/100)^$B$6</f>
        <v>8533086.77065292</v>
      </c>
      <c r="AT632" s="0" t="n">
        <f aca="false">AS632-AR632</f>
        <v>678079.884473892</v>
      </c>
      <c r="AU632" s="0" t="n">
        <f aca="true">RAND()</f>
        <v>0.847704767304514</v>
      </c>
      <c r="AV632" s="0" t="n">
        <f aca="true">RAND()</f>
        <v>0.472902188273869</v>
      </c>
      <c r="AW632" s="0" t="n">
        <f aca="true">RAND()</f>
        <v>0.563277484237389</v>
      </c>
      <c r="AX632" s="0" t="n">
        <f aca="true">RAND()</f>
        <v>0.59970531651918</v>
      </c>
      <c r="AY632" s="0" t="n">
        <f aca="true">RAND()</f>
        <v>0.540550751144307</v>
      </c>
      <c r="AZ632" s="0" t="n">
        <f aca="true">RAND()</f>
        <v>0.584611661660088</v>
      </c>
    </row>
    <row r="633" customFormat="false" ht="15" hidden="false" customHeight="false" outlineLevel="0" collapsed="false">
      <c r="AK633" s="0" t="n">
        <v>620</v>
      </c>
      <c r="AL633" s="0" t="n">
        <f aca="false">IFERROR(IF(AU633&lt;($AM$6-$AL$6)/($AN$6-$AL$6),$AL$6+SQRT(AU633*($AN$6-$AL$6)*($AM$6-$AL$6)),$AN$6-SQRT((1-AU633)*($AN$6-$AL$6)*($AN$6-$AM$6))),$AM$6)</f>
        <v>4.27233092968691</v>
      </c>
      <c r="AM633" s="0" t="n">
        <f aca="false">IFERROR(IF(AV633&lt;($AM$7-$AL$7)/($AN$7-$AL$7),$AL$7+SQRT(AV633*($AN$7-$AL$7)*($AM$7-$AL$7)),$AN$7-SQRT((1-AV633)*($AN$7-$AL$7)*($AN$7-$AM$7))),$AM$7)</f>
        <v>1.18186841179704</v>
      </c>
      <c r="AN633" s="0" t="n">
        <f aca="false">IFERROR(IF(AW633&lt;($AM$8-$AL$8)/($AN$8-$AL$8),$AL$8+SQRT(AW633*($AN$8-$AL$8)*($AM$8-$AL$8)),$AN$8-SQRT((1-AW633)*($AN$8-$AL$8)*($AN$8-$AM$8))),$AM$8)</f>
        <v>0.995450106736115</v>
      </c>
      <c r="AO633" s="0" t="n">
        <f aca="false">IFERROR(IF(AX633&lt;($AM$9-$AL$9)/($AN$9-$AL$9),$AL$9+SQRT(AX633*($AN$9-$AL$9)*($AM$9-$AL$9)),$AN$9-SQRT((1-AX633)*($AN$9-$AL$9)*($AN$9-$AM$9))),$AM$9)</f>
        <v>0.915187247037059</v>
      </c>
      <c r="AP633" s="0" t="n">
        <f aca="false">IFERROR(IF(AY633&lt;($AM$10-$AL$10)/($AN$10-$AL$10),$AL$10+SQRT(AY633*($AN$10-$AL$10)*($AM$10-$AL$10)),$AN$10-SQRT((1-AY633)*($AN$10-$AL$10)*($AN$10-$AM$10))),$AM$10)</f>
        <v>0.624766863908494</v>
      </c>
      <c r="AQ633" s="0" t="n">
        <f aca="false">IFERROR(IF(AZ633&lt;($AM$11-$AL$11)/($AN$11-$AL$11),$AL$11+SQRT(AZ633*($AN$11-$AL$11)*($AM$11-$AL$11)),$AN$11-SQRT((1-AZ633)*($AN$11-$AL$11)*($AN$11-$AM$11))),$AM$11)</f>
        <v>0.652315199095134</v>
      </c>
      <c r="AR633" s="0" t="n">
        <f aca="false">SUMPRODUCT((B24:B31&lt;=$B$6)*(C24:C31*AM633+D24:D31*AO633*$B$8*AQ633)/(1+AL633/100)^B24:B31)+C32*AM633*AP633/(1+AL633/100)^$B$6</f>
        <v>9587819.07456738</v>
      </c>
      <c r="AS633" s="0" t="n">
        <f aca="false">SUMPRODUCT((K24:K26&lt;=$B$6)*(L24:L26*AN633+M24:M26*AO633*$B$8*AQ633)/(1+AL633/100)^K24:K26)+L27*AN633*AP633/(1+AL633/100)^$B$6</f>
        <v>8327035.17885565</v>
      </c>
      <c r="AT633" s="0" t="n">
        <f aca="false">AS633-AR633</f>
        <v>-1260783.89571172</v>
      </c>
      <c r="AU633" s="0" t="n">
        <f aca="true">RAND()</f>
        <v>0.627991072142867</v>
      </c>
      <c r="AV633" s="0" t="n">
        <f aca="true">RAND()</f>
        <v>0.958738548346148</v>
      </c>
      <c r="AW633" s="0" t="n">
        <f aca="true">RAND()</f>
        <v>0.424452713590654</v>
      </c>
      <c r="AX633" s="0" t="n">
        <f aca="true">RAND()</f>
        <v>0.229840600136283</v>
      </c>
      <c r="AY633" s="0" t="n">
        <f aca="true">RAND()</f>
        <v>0.0622670813182424</v>
      </c>
      <c r="AZ633" s="0" t="n">
        <f aca="true">RAND()</f>
        <v>0.506592976407118</v>
      </c>
    </row>
    <row r="634" customFormat="false" ht="15" hidden="false" customHeight="false" outlineLevel="0" collapsed="false">
      <c r="AK634" s="0" t="n">
        <v>621</v>
      </c>
      <c r="AL634" s="0" t="n">
        <f aca="false">IFERROR(IF(AU634&lt;($AM$6-$AL$6)/($AN$6-$AL$6),$AL$6+SQRT(AU634*($AN$6-$AL$6)*($AM$6-$AL$6)),$AN$6-SQRT((1-AU634)*($AN$6-$AL$6)*($AN$6-$AM$6))),$AM$6)</f>
        <v>3.39344185324948</v>
      </c>
      <c r="AM634" s="0" t="n">
        <f aca="false">IFERROR(IF(AV634&lt;($AM$7-$AL$7)/($AN$7-$AL$7),$AL$7+SQRT(AV634*($AN$7-$AL$7)*($AM$7-$AL$7)),$AN$7-SQRT((1-AV634)*($AN$7-$AL$7)*($AN$7-$AM$7))),$AM$7)</f>
        <v>1.09931587548893</v>
      </c>
      <c r="AN634" s="0" t="n">
        <f aca="false">IFERROR(IF(AW634&lt;($AM$8-$AL$8)/($AN$8-$AL$8),$AL$8+SQRT(AW634*($AN$8-$AL$8)*($AM$8-$AL$8)),$AN$8-SQRT((1-AW634)*($AN$8-$AL$8)*($AN$8-$AM$8))),$AM$8)</f>
        <v>0.825913148949878</v>
      </c>
      <c r="AO634" s="0" t="n">
        <f aca="false">IFERROR(IF(AX634&lt;($AM$9-$AL$9)/($AN$9-$AL$9),$AL$9+SQRT(AX634*($AN$9-$AL$9)*($AM$9-$AL$9)),$AN$9-SQRT((1-AX634)*($AN$9-$AL$9)*($AN$9-$AM$9))),$AM$9)</f>
        <v>0.826819482473863</v>
      </c>
      <c r="AP634" s="0" t="n">
        <f aca="false">IFERROR(IF(AY634&lt;($AM$10-$AL$10)/($AN$10-$AL$10),$AL$10+SQRT(AY634*($AN$10-$AL$10)*($AM$10-$AL$10)),$AN$10-SQRT((1-AY634)*($AN$10-$AL$10)*($AN$10-$AM$10))),$AM$10)</f>
        <v>0.84953963863155</v>
      </c>
      <c r="AQ634" s="0" t="n">
        <f aca="false">IFERROR(IF(AZ634&lt;($AM$11-$AL$11)/($AN$11-$AL$11),$AL$11+SQRT(AZ634*($AN$11-$AL$11)*($AM$11-$AL$11)),$AN$11-SQRT((1-AZ634)*($AN$11-$AL$11)*($AN$11-$AM$11))),$AM$11)</f>
        <v>0.716605235118057</v>
      </c>
      <c r="AR634" s="0" t="n">
        <f aca="false">SUMPRODUCT((B24:B31&lt;=$B$6)*(C24:C31*AM634+D24:D31*AO634*$B$8*AQ634)/(1+AL634/100)^B24:B31)+C32*AM634*AP634/(1+AL634/100)^$B$6</f>
        <v>9331484.36937855</v>
      </c>
      <c r="AS634" s="0" t="n">
        <f aca="false">SUMPRODUCT((K24:K26&lt;=$B$6)*(L24:L26*AN634+M24:M26*AO634*$B$8*AQ634)/(1+AL634/100)^K24:K26)+L27*AN634*AP634/(1+AL634/100)^$B$6</f>
        <v>6745352.26505892</v>
      </c>
      <c r="AT634" s="0" t="n">
        <f aca="false">AS634-AR634</f>
        <v>-2586132.10431964</v>
      </c>
      <c r="AU634" s="0" t="n">
        <f aca="true">RAND()</f>
        <v>0.349636916705373</v>
      </c>
      <c r="AV634" s="0" t="n">
        <f aca="true">RAND()</f>
        <v>0.798171507736294</v>
      </c>
      <c r="AW634" s="0" t="n">
        <f aca="true">RAND()</f>
        <v>0.00746101431665083</v>
      </c>
      <c r="AX634" s="0" t="n">
        <f aca="true">RAND()</f>
        <v>0.142414632165978</v>
      </c>
      <c r="AY634" s="0" t="n">
        <f aca="true">RAND()</f>
        <v>0.488711835898699</v>
      </c>
      <c r="AZ634" s="0" t="n">
        <f aca="true">RAND()</f>
        <v>0.672193498928604</v>
      </c>
    </row>
    <row r="635" customFormat="false" ht="15" hidden="false" customHeight="false" outlineLevel="0" collapsed="false">
      <c r="AK635" s="0" t="n">
        <v>622</v>
      </c>
      <c r="AL635" s="0" t="n">
        <f aca="false">IFERROR(IF(AU635&lt;($AM$6-$AL$6)/($AN$6-$AL$6),$AL$6+SQRT(AU635*($AN$6-$AL$6)*($AM$6-$AL$6)),$AN$6-SQRT((1-AU635)*($AN$6-$AL$6)*($AN$6-$AM$6))),$AM$6)</f>
        <v>3.50461422747362</v>
      </c>
      <c r="AM635" s="0" t="n">
        <f aca="false">IFERROR(IF(AV635&lt;($AM$7-$AL$7)/($AN$7-$AL$7),$AL$7+SQRT(AV635*($AN$7-$AL$7)*($AM$7-$AL$7)),$AN$7-SQRT((1-AV635)*($AN$7-$AL$7)*($AN$7-$AM$7))),$AM$7)</f>
        <v>1.08411478163586</v>
      </c>
      <c r="AN635" s="0" t="n">
        <f aca="false">IFERROR(IF(AW635&lt;($AM$8-$AL$8)/($AN$8-$AL$8),$AL$8+SQRT(AW635*($AN$8-$AL$8)*($AM$8-$AL$8)),$AN$8-SQRT((1-AW635)*($AN$8-$AL$8)*($AN$8-$AM$8))),$AM$8)</f>
        <v>0.908785356306505</v>
      </c>
      <c r="AO635" s="0" t="n">
        <f aca="false">IFERROR(IF(AX635&lt;($AM$9-$AL$9)/($AN$9-$AL$9),$AL$9+SQRT(AX635*($AN$9-$AL$9)*($AM$9-$AL$9)),$AN$9-SQRT((1-AX635)*($AN$9-$AL$9)*($AN$9-$AM$9))),$AM$9)</f>
        <v>0.586757575942384</v>
      </c>
      <c r="AP635" s="0" t="n">
        <f aca="false">IFERROR(IF(AY635&lt;($AM$10-$AL$10)/($AN$10-$AL$10),$AL$10+SQRT(AY635*($AN$10-$AL$10)*($AM$10-$AL$10)),$AN$10-SQRT((1-AY635)*($AN$10-$AL$10)*($AN$10-$AM$10))),$AM$10)</f>
        <v>0.999453398677028</v>
      </c>
      <c r="AQ635" s="0" t="n">
        <f aca="false">IFERROR(IF(AZ635&lt;($AM$11-$AL$11)/($AN$11-$AL$11),$AL$11+SQRT(AZ635*($AN$11-$AL$11)*($AM$11-$AL$11)),$AN$11-SQRT((1-AZ635)*($AN$11-$AL$11)*($AN$11-$AM$11))),$AM$11)</f>
        <v>0.32834280722239</v>
      </c>
      <c r="AR635" s="0" t="n">
        <f aca="false">SUMPRODUCT((B24:B31&lt;=$B$6)*(C24:C31*AM635+D24:D31*AO635*$B$8*AQ635)/(1+AL635/100)^B24:B31)+C32*AM635*AP635/(1+AL635/100)^$B$6</f>
        <v>9015170.93081432</v>
      </c>
      <c r="AS635" s="0" t="n">
        <f aca="false">SUMPRODUCT((K24:K26&lt;=$B$6)*(L24:L26*AN635+M24:M26*AO635*$B$8*AQ635)/(1+AL635/100)^K24:K26)+L27*AN635*AP635/(1+AL635/100)^$B$6</f>
        <v>7282082.14429454</v>
      </c>
      <c r="AT635" s="0" t="n">
        <f aca="false">AS635-AR635</f>
        <v>-1733088.78651979</v>
      </c>
      <c r="AU635" s="0" t="n">
        <f aca="true">RAND()</f>
        <v>0.389113915061008</v>
      </c>
      <c r="AV635" s="0" t="n">
        <f aca="true">RAND()</f>
        <v>0.755396394029165</v>
      </c>
      <c r="AW635" s="0" t="n">
        <f aca="true">RAND()</f>
        <v>0.131491708297035</v>
      </c>
      <c r="AX635" s="0" t="n">
        <f aca="true">RAND()</f>
        <v>0.0100358359778646</v>
      </c>
      <c r="AY635" s="0" t="n">
        <f aca="true">RAND()</f>
        <v>0.997814789800137</v>
      </c>
      <c r="AZ635" s="0" t="n">
        <f aca="true">RAND()</f>
        <v>0.00327883559692068</v>
      </c>
    </row>
    <row r="636" customFormat="false" ht="15" hidden="false" customHeight="false" outlineLevel="0" collapsed="false">
      <c r="AK636" s="0" t="n">
        <v>623</v>
      </c>
      <c r="AL636" s="0" t="n">
        <f aca="false">IFERROR(IF(AU636&lt;($AM$6-$AL$6)/($AN$6-$AL$6),$AL$6+SQRT(AU636*($AN$6-$AL$6)*($AM$6-$AL$6)),$AN$6-SQRT((1-AU636)*($AN$6-$AL$6)*($AN$6-$AM$6))),$AM$6)</f>
        <v>4.54645215543315</v>
      </c>
      <c r="AM636" s="0" t="n">
        <f aca="false">IFERROR(IF(AV636&lt;($AM$7-$AL$7)/($AN$7-$AL$7),$AL$7+SQRT(AV636*($AN$7-$AL$7)*($AM$7-$AL$7)),$AN$7-SQRT((1-AV636)*($AN$7-$AL$7)*($AN$7-$AM$7))),$AM$7)</f>
        <v>1.0540849881047</v>
      </c>
      <c r="AN636" s="0" t="n">
        <f aca="false">IFERROR(IF(AW636&lt;($AM$8-$AL$8)/($AN$8-$AL$8),$AL$8+SQRT(AW636*($AN$8-$AL$8)*($AM$8-$AL$8)),$AN$8-SQRT((1-AW636)*($AN$8-$AL$8)*($AN$8-$AM$8))),$AM$8)</f>
        <v>1.17938705438493</v>
      </c>
      <c r="AO636" s="0" t="n">
        <f aca="false">IFERROR(IF(AX636&lt;($AM$9-$AL$9)/($AN$9-$AL$9),$AL$9+SQRT(AX636*($AN$9-$AL$9)*($AM$9-$AL$9)),$AN$9-SQRT((1-AX636)*($AN$9-$AL$9)*($AN$9-$AM$9))),$AM$9)</f>
        <v>1.09077810960678</v>
      </c>
      <c r="AP636" s="0" t="n">
        <f aca="false">IFERROR(IF(AY636&lt;($AM$10-$AL$10)/($AN$10-$AL$10),$AL$10+SQRT(AY636*($AN$10-$AL$10)*($AM$10-$AL$10)),$AN$10-SQRT((1-AY636)*($AN$10-$AL$10)*($AN$10-$AM$10))),$AM$10)</f>
        <v>0.95049391482105</v>
      </c>
      <c r="AQ636" s="0" t="n">
        <f aca="false">IFERROR(IF(AZ636&lt;($AM$11-$AL$11)/($AN$11-$AL$11),$AL$11+SQRT(AZ636*($AN$11-$AL$11)*($AM$11-$AL$11)),$AN$11-SQRT((1-AZ636)*($AN$11-$AL$11)*($AN$11-$AM$11))),$AM$11)</f>
        <v>0.620475376693664</v>
      </c>
      <c r="AR636" s="0" t="n">
        <f aca="false">SUMPRODUCT((B24:B31&lt;=$B$6)*(C24:C31*AM636+D24:D31*AO636*$B$8*AQ636)/(1+AL636/100)^B24:B31)+C32*AM636*AP636/(1+AL636/100)^$B$6</f>
        <v>8446393.08707527</v>
      </c>
      <c r="AS636" s="0" t="n">
        <f aca="false">SUMPRODUCT((K24:K26&lt;=$B$6)*(L24:L26*AN636+M24:M26*AO636*$B$8*AQ636)/(1+AL636/100)^K24:K26)+L27*AN636*AP636/(1+AL636/100)^$B$6</f>
        <v>9660980.16941812</v>
      </c>
      <c r="AT636" s="0" t="n">
        <f aca="false">AS636-AR636</f>
        <v>1214587.08234284</v>
      </c>
      <c r="AU636" s="0" t="n">
        <f aca="true">RAND()</f>
        <v>0.699005148721068</v>
      </c>
      <c r="AV636" s="0" t="n">
        <f aca="true">RAND()</f>
        <v>0.658820516569463</v>
      </c>
      <c r="AW636" s="0" t="n">
        <f aca="true">RAND()</f>
        <v>0.955678328102783</v>
      </c>
      <c r="AX636" s="0" t="n">
        <f aca="true">RAND()</f>
        <v>0.448877036019848</v>
      </c>
      <c r="AY636" s="0" t="n">
        <f aca="true">RAND()</f>
        <v>0.811779069163182</v>
      </c>
      <c r="AZ636" s="0" t="n">
        <f aca="true">RAND()</f>
        <v>0.419201906395696</v>
      </c>
    </row>
    <row r="637" customFormat="false" ht="15" hidden="false" customHeight="false" outlineLevel="0" collapsed="false">
      <c r="AK637" s="0" t="n">
        <v>624</v>
      </c>
      <c r="AL637" s="0" t="n">
        <f aca="false">IFERROR(IF(AU637&lt;($AM$6-$AL$6)/($AN$6-$AL$6),$AL$6+SQRT(AU637*($AN$6-$AL$6)*($AM$6-$AL$6)),$AN$6-SQRT((1-AU637)*($AN$6-$AL$6)*($AN$6-$AM$6))),$AM$6)</f>
        <v>5.05548850684632</v>
      </c>
      <c r="AM637" s="0" t="n">
        <f aca="false">IFERROR(IF(AV637&lt;($AM$7-$AL$7)/($AN$7-$AL$7),$AL$7+SQRT(AV637*($AN$7-$AL$7)*($AM$7-$AL$7)),$AN$7-SQRT((1-AV637)*($AN$7-$AL$7)*($AN$7-$AM$7))),$AM$7)</f>
        <v>1.03792612037579</v>
      </c>
      <c r="AN637" s="0" t="n">
        <f aca="false">IFERROR(IF(AW637&lt;($AM$8-$AL$8)/($AN$8-$AL$8),$AL$8+SQRT(AW637*($AN$8-$AL$8)*($AM$8-$AL$8)),$AN$8-SQRT((1-AW637)*($AN$8-$AL$8)*($AN$8-$AM$8))),$AM$8)</f>
        <v>0.987889979172902</v>
      </c>
      <c r="AO637" s="0" t="n">
        <f aca="false">IFERROR(IF(AX637&lt;($AM$9-$AL$9)/($AN$9-$AL$9),$AL$9+SQRT(AX637*($AN$9-$AL$9)*($AM$9-$AL$9)),$AN$9-SQRT((1-AX637)*($AN$9-$AL$9)*($AN$9-$AM$9))),$AM$9)</f>
        <v>1.48903773221436</v>
      </c>
      <c r="AP637" s="0" t="n">
        <f aca="false">IFERROR(IF(AY637&lt;($AM$10-$AL$10)/($AN$10-$AL$10),$AL$10+SQRT(AY637*($AN$10-$AL$10)*($AM$10-$AL$10)),$AN$10-SQRT((1-AY637)*($AN$10-$AL$10)*($AN$10-$AM$10))),$AM$10)</f>
        <v>0.72556389091553</v>
      </c>
      <c r="AQ637" s="0" t="n">
        <f aca="false">IFERROR(IF(AZ637&lt;($AM$11-$AL$11)/($AN$11-$AL$11),$AL$11+SQRT(AZ637*($AN$11-$AL$11)*($AM$11-$AL$11)),$AN$11-SQRT((1-AZ637)*($AN$11-$AL$11)*($AN$11-$AM$11))),$AM$11)</f>
        <v>0.407223825738496</v>
      </c>
      <c r="AR637" s="0" t="n">
        <f aca="false">SUMPRODUCT((B24:B31&lt;=$B$6)*(C24:C31*AM637+D24:D31*AO637*$B$8*AQ637)/(1+AL637/100)^B24:B31)+C32*AM637*AP637/(1+AL637/100)^$B$6</f>
        <v>8123548.40953481</v>
      </c>
      <c r="AS637" s="0" t="n">
        <f aca="false">SUMPRODUCT((K24:K26&lt;=$B$6)*(L24:L26*AN637+M24:M26*AO637*$B$8*AQ637)/(1+AL637/100)^K24:K26)+L27*AN637*AP637/(1+AL637/100)^$B$6</f>
        <v>8239967.63974779</v>
      </c>
      <c r="AT637" s="0" t="n">
        <f aca="false">AS637-AR637</f>
        <v>116419.230212981</v>
      </c>
      <c r="AU637" s="0" t="n">
        <f aca="true">RAND()</f>
        <v>0.810943752649662</v>
      </c>
      <c r="AV637" s="0" t="n">
        <f aca="true">RAND()</f>
        <v>0.600219285165644</v>
      </c>
      <c r="AW637" s="0" t="n">
        <f aca="true">RAND()</f>
        <v>0.392251603039927</v>
      </c>
      <c r="AX637" s="0" t="n">
        <f aca="true">RAND()</f>
        <v>0.82594504059957</v>
      </c>
      <c r="AY637" s="0" t="n">
        <f aca="true">RAND()</f>
        <v>0.203516275539813</v>
      </c>
      <c r="AZ637" s="0" t="n">
        <f aca="true">RAND()</f>
        <v>0.0469263216571406</v>
      </c>
    </row>
    <row r="638" customFormat="false" ht="15" hidden="false" customHeight="false" outlineLevel="0" collapsed="false">
      <c r="AK638" s="0" t="n">
        <v>625</v>
      </c>
      <c r="AL638" s="0" t="n">
        <f aca="false">IFERROR(IF(AU638&lt;($AM$6-$AL$6)/($AN$6-$AL$6),$AL$6+SQRT(AU638*($AN$6-$AL$6)*($AM$6-$AL$6)),$AN$6-SQRT((1-AU638)*($AN$6-$AL$6)*($AN$6-$AM$6))),$AM$6)</f>
        <v>5.42333325577628</v>
      </c>
      <c r="AM638" s="0" t="n">
        <f aca="false">IFERROR(IF(AV638&lt;($AM$7-$AL$7)/($AN$7-$AL$7),$AL$7+SQRT(AV638*($AN$7-$AL$7)*($AM$7-$AL$7)),$AN$7-SQRT((1-AV638)*($AN$7-$AL$7)*($AN$7-$AM$7))),$AM$7)</f>
        <v>1.22051452019069</v>
      </c>
      <c r="AN638" s="0" t="n">
        <f aca="false">IFERROR(IF(AW638&lt;($AM$8-$AL$8)/($AN$8-$AL$8),$AL$8+SQRT(AW638*($AN$8-$AL$8)*($AM$8-$AL$8)),$AN$8-SQRT((1-AW638)*($AN$8-$AL$8)*($AN$8-$AM$8))),$AM$8)</f>
        <v>0.895248080179468</v>
      </c>
      <c r="AO638" s="0" t="n">
        <f aca="false">IFERROR(IF(AX638&lt;($AM$9-$AL$9)/($AN$9-$AL$9),$AL$9+SQRT(AX638*($AN$9-$AL$9)*($AM$9-$AL$9)),$AN$9-SQRT((1-AX638)*($AN$9-$AL$9)*($AN$9-$AM$9))),$AM$9)</f>
        <v>0.998401294278827</v>
      </c>
      <c r="AP638" s="0" t="n">
        <f aca="false">IFERROR(IF(AY638&lt;($AM$10-$AL$10)/($AN$10-$AL$10),$AL$10+SQRT(AY638*($AN$10-$AL$10)*($AM$10-$AL$10)),$AN$10-SQRT((1-AY638)*($AN$10-$AL$10)*($AN$10-$AM$10))),$AM$10)</f>
        <v>0.856210641791895</v>
      </c>
      <c r="AQ638" s="0" t="n">
        <f aca="false">IFERROR(IF(AZ638&lt;($AM$11-$AL$11)/($AN$11-$AL$11),$AL$11+SQRT(AZ638*($AN$11-$AL$11)*($AM$11-$AL$11)),$AN$11-SQRT((1-AZ638)*($AN$11-$AL$11)*($AN$11-$AM$11))),$AM$11)</f>
        <v>0.885278049184379</v>
      </c>
      <c r="AR638" s="0" t="n">
        <f aca="false">SUMPRODUCT((B24:B31&lt;=$B$6)*(C24:C31*AM638+D24:D31*AO638*$B$8*AQ638)/(1+AL638/100)^B24:B31)+C32*AM638*AP638/(1+AL638/100)^$B$6</f>
        <v>9427468.11289227</v>
      </c>
      <c r="AS638" s="0" t="n">
        <f aca="false">SUMPRODUCT((K24:K26&lt;=$B$6)*(L24:L26*AN638+M24:M26*AO638*$B$8*AQ638)/(1+AL638/100)^K24:K26)+L27*AN638*AP638/(1+AL638/100)^$B$6</f>
        <v>7451106.16066754</v>
      </c>
      <c r="AT638" s="0" t="n">
        <f aca="false">AS638-AR638</f>
        <v>-1976361.95222473</v>
      </c>
      <c r="AU638" s="0" t="n">
        <f aca="true">RAND()</f>
        <v>0.875706098882949</v>
      </c>
      <c r="AV638" s="0" t="n">
        <f aca="true">RAND()</f>
        <v>0.992272057603686</v>
      </c>
      <c r="AW638" s="0" t="n">
        <f aca="true">RAND()</f>
        <v>0.100802186420827</v>
      </c>
      <c r="AX638" s="0" t="n">
        <f aca="true">RAND()</f>
        <v>0.331205133518413</v>
      </c>
      <c r="AY638" s="0" t="n">
        <f aca="true">RAND()</f>
        <v>0.507544085303175</v>
      </c>
      <c r="AZ638" s="0" t="n">
        <f aca="true">RAND()</f>
        <v>0.946281118371666</v>
      </c>
    </row>
    <row r="639" customFormat="false" ht="15" hidden="false" customHeight="false" outlineLevel="0" collapsed="false">
      <c r="AK639" s="0" t="n">
        <v>626</v>
      </c>
      <c r="AL639" s="0" t="n">
        <f aca="false">IFERROR(IF(AU639&lt;($AM$6-$AL$6)/($AN$6-$AL$6),$AL$6+SQRT(AU639*($AN$6-$AL$6)*($AM$6-$AL$6)),$AN$6-SQRT((1-AU639)*($AN$6-$AL$6)*($AN$6-$AM$6))),$AM$6)</f>
        <v>4.76554798887772</v>
      </c>
      <c r="AM639" s="0" t="n">
        <f aca="false">IFERROR(IF(AV639&lt;($AM$7-$AL$7)/($AN$7-$AL$7),$AL$7+SQRT(AV639*($AN$7-$AL$7)*($AM$7-$AL$7)),$AN$7-SQRT((1-AV639)*($AN$7-$AL$7)*($AN$7-$AM$7))),$AM$7)</f>
        <v>1.03061256723232</v>
      </c>
      <c r="AN639" s="0" t="n">
        <f aca="false">IFERROR(IF(AW639&lt;($AM$8-$AL$8)/($AN$8-$AL$8),$AL$8+SQRT(AW639*($AN$8-$AL$8)*($AM$8-$AL$8)),$AN$8-SQRT((1-AW639)*($AN$8-$AL$8)*($AN$8-$AM$8))),$AM$8)</f>
        <v>1.15783791196863</v>
      </c>
      <c r="AO639" s="0" t="n">
        <f aca="false">IFERROR(IF(AX639&lt;($AM$9-$AL$9)/($AN$9-$AL$9),$AL$9+SQRT(AX639*($AN$9-$AL$9)*($AM$9-$AL$9)),$AN$9-SQRT((1-AX639)*($AN$9-$AL$9)*($AN$9-$AM$9))),$AM$9)</f>
        <v>1.02978468259739</v>
      </c>
      <c r="AP639" s="0" t="n">
        <f aca="false">IFERROR(IF(AY639&lt;($AM$10-$AL$10)/($AN$10-$AL$10),$AL$10+SQRT(AY639*($AN$10-$AL$10)*($AM$10-$AL$10)),$AN$10-SQRT((1-AY639)*($AN$10-$AL$10)*($AN$10-$AM$10))),$AM$10)</f>
        <v>0.821079030111103</v>
      </c>
      <c r="AQ639" s="0" t="n">
        <f aca="false">IFERROR(IF(AZ639&lt;($AM$11-$AL$11)/($AN$11-$AL$11),$AL$11+SQRT(AZ639*($AN$11-$AL$11)*($AM$11-$AL$11)),$AN$11-SQRT((1-AZ639)*($AN$11-$AL$11)*($AN$11-$AM$11))),$AM$11)</f>
        <v>0.743704763572624</v>
      </c>
      <c r="AR639" s="0" t="n">
        <f aca="false">SUMPRODUCT((B24:B31&lt;=$B$6)*(C24:C31*AM639+D24:D31*AO639*$B$8*AQ639)/(1+AL639/100)^B24:B31)+C32*AM639*AP639/(1+AL639/100)^$B$6</f>
        <v>8207797.97782793</v>
      </c>
      <c r="AS639" s="0" t="n">
        <f aca="false">SUMPRODUCT((K24:K26&lt;=$B$6)*(L24:L26*AN639+M24:M26*AO639*$B$8*AQ639)/(1+AL639/100)^K24:K26)+L27*AN639*AP639/(1+AL639/100)^$B$6</f>
        <v>9590656.92921792</v>
      </c>
      <c r="AT639" s="0" t="n">
        <f aca="false">AS639-AR639</f>
        <v>1382858.95138999</v>
      </c>
      <c r="AU639" s="0" t="n">
        <f aca="true">RAND()</f>
        <v>0.75036121049958</v>
      </c>
      <c r="AV639" s="0" t="n">
        <f aca="true">RAND()</f>
        <v>0.572170260832063</v>
      </c>
      <c r="AW639" s="0" t="n">
        <f aca="true">RAND()</f>
        <v>0.924499106930652</v>
      </c>
      <c r="AX639" s="0" t="n">
        <f aca="true">RAND()</f>
        <v>0.372454825251566</v>
      </c>
      <c r="AY639" s="0" t="n">
        <f aca="true">RAND()</f>
        <v>0.412366974308346</v>
      </c>
      <c r="AZ639" s="0" t="n">
        <f aca="true">RAND()</f>
        <v>0.731888782794429</v>
      </c>
    </row>
    <row r="640" customFormat="false" ht="15" hidden="false" customHeight="false" outlineLevel="0" collapsed="false">
      <c r="AK640" s="0" t="n">
        <v>627</v>
      </c>
      <c r="AL640" s="0" t="n">
        <f aca="false">IFERROR(IF(AU640&lt;($AM$6-$AL$6)/($AN$6-$AL$6),$AL$6+SQRT(AU640*($AN$6-$AL$6)*($AM$6-$AL$6)),$AN$6-SQRT((1-AU640)*($AN$6-$AL$6)*($AN$6-$AM$6))),$AM$6)</f>
        <v>2.63923481972387</v>
      </c>
      <c r="AM640" s="0" t="n">
        <f aca="false">IFERROR(IF(AV640&lt;($AM$7-$AL$7)/($AN$7-$AL$7),$AL$7+SQRT(AV640*($AN$7-$AL$7)*($AM$7-$AL$7)),$AN$7-SQRT((1-AV640)*($AN$7-$AL$7)*($AN$7-$AM$7))),$AM$7)</f>
        <v>1.07396241959971</v>
      </c>
      <c r="AN640" s="0" t="n">
        <f aca="false">IFERROR(IF(AW640&lt;($AM$8-$AL$8)/($AN$8-$AL$8),$AL$8+SQRT(AW640*($AN$8-$AL$8)*($AM$8-$AL$8)),$AN$8-SQRT((1-AW640)*($AN$8-$AL$8)*($AN$8-$AM$8))),$AM$8)</f>
        <v>0.946453172724179</v>
      </c>
      <c r="AO640" s="0" t="n">
        <f aca="false">IFERROR(IF(AX640&lt;($AM$9-$AL$9)/($AN$9-$AL$9),$AL$9+SQRT(AX640*($AN$9-$AL$9)*($AM$9-$AL$9)),$AN$9-SQRT((1-AX640)*($AN$9-$AL$9)*($AN$9-$AM$9))),$AM$9)</f>
        <v>1.45924691434895</v>
      </c>
      <c r="AP640" s="0" t="n">
        <f aca="false">IFERROR(IF(AY640&lt;($AM$10-$AL$10)/($AN$10-$AL$10),$AL$10+SQRT(AY640*($AN$10-$AL$10)*($AM$10-$AL$10)),$AN$10-SQRT((1-AY640)*($AN$10-$AL$10)*($AN$10-$AM$10))),$AM$10)</f>
        <v>0.905335355651952</v>
      </c>
      <c r="AQ640" s="0" t="n">
        <f aca="false">IFERROR(IF(AZ640&lt;($AM$11-$AL$11)/($AN$11-$AL$11),$AL$11+SQRT(AZ640*($AN$11-$AL$11)*($AM$11-$AL$11)),$AN$11-SQRT((1-AZ640)*($AN$11-$AL$11)*($AN$11-$AM$11))),$AM$11)</f>
        <v>0.736673371670841</v>
      </c>
      <c r="AR640" s="0" t="n">
        <f aca="false">SUMPRODUCT((B24:B31&lt;=$B$6)*(C24:C31*AM640+D24:D31*AO640*$B$8*AQ640)/(1+AL640/100)^B24:B31)+C32*AM640*AP640/(1+AL640/100)^$B$6</f>
        <v>9686539.3030222</v>
      </c>
      <c r="AS640" s="0" t="n">
        <f aca="false">SUMPRODUCT((K24:K26&lt;=$B$6)*(L24:L26*AN640+M24:M26*AO640*$B$8*AQ640)/(1+AL640/100)^K24:K26)+L27*AN640*AP640/(1+AL640/100)^$B$6</f>
        <v>7649645.64406087</v>
      </c>
      <c r="AT640" s="0" t="n">
        <f aca="false">AS640-AR640</f>
        <v>-2036893.65896133</v>
      </c>
      <c r="AU640" s="0" t="n">
        <f aca="true">RAND()</f>
        <v>0.0817242309494809</v>
      </c>
      <c r="AV640" s="0" t="n">
        <f aca="true">RAND()</f>
        <v>0.724540180327199</v>
      </c>
      <c r="AW640" s="0" t="n">
        <f aca="true">RAND()</f>
        <v>0.23831702001087</v>
      </c>
      <c r="AX640" s="0" t="n">
        <f aca="true">RAND()</f>
        <v>0.805057400239247</v>
      </c>
      <c r="AY640" s="0" t="n">
        <f aca="true">RAND()</f>
        <v>0.657187002165979</v>
      </c>
      <c r="AZ640" s="0" t="n">
        <f aca="true">RAND()</f>
        <v>0.716975864542028</v>
      </c>
    </row>
    <row r="641" customFormat="false" ht="15" hidden="false" customHeight="false" outlineLevel="0" collapsed="false">
      <c r="AK641" s="0" t="n">
        <v>628</v>
      </c>
      <c r="AL641" s="0" t="n">
        <f aca="false">IFERROR(IF(AU641&lt;($AM$6-$AL$6)/($AN$6-$AL$6),$AL$6+SQRT(AU641*($AN$6-$AL$6)*($AM$6-$AL$6)),$AN$6-SQRT((1-AU641)*($AN$6-$AL$6)*($AN$6-$AM$6))),$AM$6)</f>
        <v>3.0114642860244</v>
      </c>
      <c r="AM641" s="0" t="n">
        <f aca="false">IFERROR(IF(AV641&lt;($AM$7-$AL$7)/($AN$7-$AL$7),$AL$7+SQRT(AV641*($AN$7-$AL$7)*($AM$7-$AL$7)),$AN$7-SQRT((1-AV641)*($AN$7-$AL$7)*($AN$7-$AM$7))),$AM$7)</f>
        <v>0.97813826531273</v>
      </c>
      <c r="AN641" s="0" t="n">
        <f aca="false">IFERROR(IF(AW641&lt;($AM$8-$AL$8)/($AN$8-$AL$8),$AL$8+SQRT(AW641*($AN$8-$AL$8)*($AM$8-$AL$8)),$AN$8-SQRT((1-AW641)*($AN$8-$AL$8)*($AN$8-$AM$8))),$AM$8)</f>
        <v>0.945247300464898</v>
      </c>
      <c r="AO641" s="0" t="n">
        <f aca="false">IFERROR(IF(AX641&lt;($AM$9-$AL$9)/($AN$9-$AL$9),$AL$9+SQRT(AX641*($AN$9-$AL$9)*($AM$9-$AL$9)),$AN$9-SQRT((1-AX641)*($AN$9-$AL$9)*($AN$9-$AM$9))),$AM$9)</f>
        <v>1.16759220568582</v>
      </c>
      <c r="AP641" s="0" t="n">
        <f aca="false">IFERROR(IF(AY641&lt;($AM$10-$AL$10)/($AN$10-$AL$10),$AL$10+SQRT(AY641*($AN$10-$AL$10)*($AM$10-$AL$10)),$AN$10-SQRT((1-AY641)*($AN$10-$AL$10)*($AN$10-$AM$10))),$AM$10)</f>
        <v>0.89031459081134</v>
      </c>
      <c r="AQ641" s="0" t="n">
        <f aca="false">IFERROR(IF(AZ641&lt;($AM$11-$AL$11)/($AN$11-$AL$11),$AL$11+SQRT(AZ641*($AN$11-$AL$11)*($AM$11-$AL$11)),$AN$11-SQRT((1-AZ641)*($AN$11-$AL$11)*($AN$11-$AM$11))),$AM$11)</f>
        <v>0.613874094912597</v>
      </c>
      <c r="AR641" s="0" t="n">
        <f aca="false">SUMPRODUCT((B24:B31&lt;=$B$6)*(C24:C31*AM641+D24:D31*AO641*$B$8*AQ641)/(1+AL641/100)^B24:B31)+C32*AM641*AP641/(1+AL641/100)^$B$6</f>
        <v>8541728.67863045</v>
      </c>
      <c r="AS641" s="0" t="n">
        <f aca="false">SUMPRODUCT((K24:K26&lt;=$B$6)*(L24:L26*AN641+M24:M26*AO641*$B$8*AQ641)/(1+AL641/100)^K24:K26)+L27*AN641*AP641/(1+AL641/100)^$B$6</f>
        <v>7653521.81525519</v>
      </c>
      <c r="AT641" s="0" t="n">
        <f aca="false">AS641-AR641</f>
        <v>-888206.86337527</v>
      </c>
      <c r="AU641" s="0" t="n">
        <f aca="true">RAND()</f>
        <v>0.204579142917059</v>
      </c>
      <c r="AV641" s="0" t="n">
        <f aca="true">RAND()</f>
        <v>0.352591572984763</v>
      </c>
      <c r="AW641" s="0" t="n">
        <f aca="true">RAND()</f>
        <v>0.23440864769267</v>
      </c>
      <c r="AX641" s="0" t="n">
        <f aca="true">RAND()</f>
        <v>0.538064842643338</v>
      </c>
      <c r="AY641" s="0" t="n">
        <f aca="true">RAND()</f>
        <v>0.609381919200896</v>
      </c>
      <c r="AZ641" s="0" t="n">
        <f aca="true">RAND()</f>
        <v>0.402109989621233</v>
      </c>
    </row>
    <row r="642" customFormat="false" ht="15" hidden="false" customHeight="false" outlineLevel="0" collapsed="false">
      <c r="AK642" s="0" t="n">
        <v>629</v>
      </c>
      <c r="AL642" s="0" t="n">
        <f aca="false">IFERROR(IF(AU642&lt;($AM$6-$AL$6)/($AN$6-$AL$6),$AL$6+SQRT(AU642*($AN$6-$AL$6)*($AM$6-$AL$6)),$AN$6-SQRT((1-AU642)*($AN$6-$AL$6)*($AN$6-$AM$6))),$AM$6)</f>
        <v>4.08143322183855</v>
      </c>
      <c r="AM642" s="0" t="n">
        <f aca="false">IFERROR(IF(AV642&lt;($AM$7-$AL$7)/($AN$7-$AL$7),$AL$7+SQRT(AV642*($AN$7-$AL$7)*($AM$7-$AL$7)),$AN$7-SQRT((1-AV642)*($AN$7-$AL$7)*($AN$7-$AM$7))),$AM$7)</f>
        <v>1.1121145591579</v>
      </c>
      <c r="AN642" s="0" t="n">
        <f aca="false">IFERROR(IF(AW642&lt;($AM$8-$AL$8)/($AN$8-$AL$8),$AL$8+SQRT(AW642*($AN$8-$AL$8)*($AM$8-$AL$8)),$AN$8-SQRT((1-AW642)*($AN$8-$AL$8)*($AN$8-$AM$8))),$AM$8)</f>
        <v>0.929157159647966</v>
      </c>
      <c r="AO642" s="0" t="n">
        <f aca="false">IFERROR(IF(AX642&lt;($AM$9-$AL$9)/($AN$9-$AL$9),$AL$9+SQRT(AX642*($AN$9-$AL$9)*($AM$9-$AL$9)),$AN$9-SQRT((1-AX642)*($AN$9-$AL$9)*($AN$9-$AM$9))),$AM$9)</f>
        <v>1.16679869318436</v>
      </c>
      <c r="AP642" s="0" t="n">
        <f aca="false">IFERROR(IF(AY642&lt;($AM$10-$AL$10)/($AN$10-$AL$10),$AL$10+SQRT(AY642*($AN$10-$AL$10)*($AM$10-$AL$10)),$AN$10-SQRT((1-AY642)*($AN$10-$AL$10)*($AN$10-$AM$10))),$AM$10)</f>
        <v>0.857515828405026</v>
      </c>
      <c r="AQ642" s="0" t="n">
        <f aca="false">IFERROR(IF(AZ642&lt;($AM$11-$AL$11)/($AN$11-$AL$11),$AL$11+SQRT(AZ642*($AN$11-$AL$11)*($AM$11-$AL$11)),$AN$11-SQRT((1-AZ642)*($AN$11-$AL$11)*($AN$11-$AM$11))),$AM$11)</f>
        <v>0.467257574129979</v>
      </c>
      <c r="AR642" s="0" t="n">
        <f aca="false">SUMPRODUCT((B24:B31&lt;=$B$6)*(C24:C31*AM642+D24:D31*AO642*$B$8*AQ642)/(1+AL642/100)^B24:B31)+C32*AM642*AP642/(1+AL642/100)^$B$6</f>
        <v>9083267.17367876</v>
      </c>
      <c r="AS642" s="0" t="n">
        <f aca="false">SUMPRODUCT((K24:K26&lt;=$B$6)*(L24:L26*AN642+M24:M26*AO642*$B$8*AQ642)/(1+AL642/100)^K24:K26)+L27*AN642*AP642/(1+AL642/100)^$B$6</f>
        <v>7628034.47000083</v>
      </c>
      <c r="AT642" s="0" t="n">
        <f aca="false">AS642-AR642</f>
        <v>-1455232.70367793</v>
      </c>
      <c r="AU642" s="0" t="n">
        <f aca="true">RAND()</f>
        <v>0.574098398070615</v>
      </c>
      <c r="AV642" s="0" t="n">
        <f aca="true">RAND()</f>
        <v>0.831000935144711</v>
      </c>
      <c r="AW642" s="0" t="n">
        <f aca="true">RAND()</f>
        <v>0.185350798759224</v>
      </c>
      <c r="AX642" s="0" t="n">
        <f aca="true">RAND()</f>
        <v>0.537183721547144</v>
      </c>
      <c r="AY642" s="0" t="n">
        <f aca="true">RAND()</f>
        <v>0.511270270240529</v>
      </c>
      <c r="AZ642" s="0" t="n">
        <f aca="true">RAND()</f>
        <v>0.114184065729981</v>
      </c>
    </row>
    <row r="643" customFormat="false" ht="15" hidden="false" customHeight="false" outlineLevel="0" collapsed="false">
      <c r="AK643" s="0" t="n">
        <v>630</v>
      </c>
      <c r="AL643" s="0" t="n">
        <f aca="false">IFERROR(IF(AU643&lt;($AM$6-$AL$6)/($AN$6-$AL$6),$AL$6+SQRT(AU643*($AN$6-$AL$6)*($AM$6-$AL$6)),$AN$6-SQRT((1-AU643)*($AN$6-$AL$6)*($AN$6-$AM$6))),$AM$6)</f>
        <v>4.30448580144904</v>
      </c>
      <c r="AM643" s="0" t="n">
        <f aca="false">IFERROR(IF(AV643&lt;($AM$7-$AL$7)/($AN$7-$AL$7),$AL$7+SQRT(AV643*($AN$7-$AL$7)*($AM$7-$AL$7)),$AN$7-SQRT((1-AV643)*($AN$7-$AL$7)*($AN$7-$AM$7))),$AM$7)</f>
        <v>0.970485091918965</v>
      </c>
      <c r="AN643" s="0" t="n">
        <f aca="false">IFERROR(IF(AW643&lt;($AM$8-$AL$8)/($AN$8-$AL$8),$AL$8+SQRT(AW643*($AN$8-$AL$8)*($AM$8-$AL$8)),$AN$8-SQRT((1-AW643)*($AN$8-$AL$8)*($AN$8-$AM$8))),$AM$8)</f>
        <v>0.881252349925368</v>
      </c>
      <c r="AO643" s="0" t="n">
        <f aca="false">IFERROR(IF(AX643&lt;($AM$9-$AL$9)/($AN$9-$AL$9),$AL$9+SQRT(AX643*($AN$9-$AL$9)*($AM$9-$AL$9)),$AN$9-SQRT((1-AX643)*($AN$9-$AL$9)*($AN$9-$AM$9))),$AM$9)</f>
        <v>0.570389794518872</v>
      </c>
      <c r="AP643" s="0" t="n">
        <f aca="false">IFERROR(IF(AY643&lt;($AM$10-$AL$10)/($AN$10-$AL$10),$AL$10+SQRT(AY643*($AN$10-$AL$10)*($AM$10-$AL$10)),$AN$10-SQRT((1-AY643)*($AN$10-$AL$10)*($AN$10-$AM$10))),$AM$10)</f>
        <v>0.783303622684281</v>
      </c>
      <c r="AQ643" s="0" t="n">
        <f aca="false">IFERROR(IF(AZ643&lt;($AM$11-$AL$11)/($AN$11-$AL$11),$AL$11+SQRT(AZ643*($AN$11-$AL$11)*($AM$11-$AL$11)),$AN$11-SQRT((1-AZ643)*($AN$11-$AL$11)*($AN$11-$AM$11))),$AM$11)</f>
        <v>0.606388221696714</v>
      </c>
      <c r="AR643" s="0" t="n">
        <f aca="false">SUMPRODUCT((B24:B31&lt;=$B$6)*(C24:C31*AM643+D24:D31*AO643*$B$8*AQ643)/(1+AL643/100)^B24:B31)+C32*AM643*AP643/(1+AL643/100)^$B$6</f>
        <v>7810329.08768247</v>
      </c>
      <c r="AS643" s="0" t="n">
        <f aca="false">SUMPRODUCT((K24:K26&lt;=$B$6)*(L24:L26*AN643+M24:M26*AO643*$B$8*AQ643)/(1+AL643/100)^K24:K26)+L27*AN643*AP643/(1+AL643/100)^$B$6</f>
        <v>7273934.20653336</v>
      </c>
      <c r="AT643" s="0" t="n">
        <f aca="false">AS643-AR643</f>
        <v>-536394.88114911</v>
      </c>
      <c r="AU643" s="0" t="n">
        <f aca="true">RAND()</f>
        <v>0.636710160270508</v>
      </c>
      <c r="AV643" s="0" t="n">
        <f aca="true">RAND()</f>
        <v>0.322946295184642</v>
      </c>
      <c r="AW643" s="0" t="n">
        <f aca="true">RAND()</f>
        <v>0.0733549374266044</v>
      </c>
      <c r="AX643" s="0" t="n">
        <f aca="true">RAND()</f>
        <v>0.00660629756321208</v>
      </c>
      <c r="AY643" s="0" t="n">
        <f aca="true">RAND()</f>
        <v>0.32104377050415</v>
      </c>
      <c r="AZ643" s="0" t="n">
        <f aca="true">RAND()</f>
        <v>0.383158132222347</v>
      </c>
    </row>
    <row r="644" customFormat="false" ht="15" hidden="false" customHeight="false" outlineLevel="0" collapsed="false">
      <c r="AK644" s="0" t="n">
        <v>631</v>
      </c>
      <c r="AL644" s="0" t="n">
        <f aca="false">IFERROR(IF(AU644&lt;($AM$6-$AL$6)/($AN$6-$AL$6),$AL$6+SQRT(AU644*($AN$6-$AL$6)*($AM$6-$AL$6)),$AN$6-SQRT((1-AU644)*($AN$6-$AL$6)*($AN$6-$AM$6))),$AM$6)</f>
        <v>3.0829788217309</v>
      </c>
      <c r="AM644" s="0" t="n">
        <f aca="false">IFERROR(IF(AV644&lt;($AM$7-$AL$7)/($AN$7-$AL$7),$AL$7+SQRT(AV644*($AN$7-$AL$7)*($AM$7-$AL$7)),$AN$7-SQRT((1-AV644)*($AN$7-$AL$7)*($AN$7-$AM$7))),$AM$7)</f>
        <v>1.0447360818594</v>
      </c>
      <c r="AN644" s="0" t="n">
        <f aca="false">IFERROR(IF(AW644&lt;($AM$8-$AL$8)/($AN$8-$AL$8),$AL$8+SQRT(AW644*($AN$8-$AL$8)*($AM$8-$AL$8)),$AN$8-SQRT((1-AW644)*($AN$8-$AL$8)*($AN$8-$AM$8))),$AM$8)</f>
        <v>1.00946334413341</v>
      </c>
      <c r="AO644" s="0" t="n">
        <f aca="false">IFERROR(IF(AX644&lt;($AM$9-$AL$9)/($AN$9-$AL$9),$AL$9+SQRT(AX644*($AN$9-$AL$9)*($AM$9-$AL$9)),$AN$9-SQRT((1-AX644)*($AN$9-$AL$9)*($AN$9-$AM$9))),$AM$9)</f>
        <v>1.65624965159274</v>
      </c>
      <c r="AP644" s="0" t="n">
        <f aca="false">IFERROR(IF(AY644&lt;($AM$10-$AL$10)/($AN$10-$AL$10),$AL$10+SQRT(AY644*($AN$10-$AL$10)*($AM$10-$AL$10)),$AN$10-SQRT((1-AY644)*($AN$10-$AL$10)*($AN$10-$AM$10))),$AM$10)</f>
        <v>0.771408606023502</v>
      </c>
      <c r="AQ644" s="0" t="n">
        <f aca="false">IFERROR(IF(AZ644&lt;($AM$11-$AL$11)/($AN$11-$AL$11),$AL$11+SQRT(AZ644*($AN$11-$AL$11)*($AM$11-$AL$11)),$AN$11-SQRT((1-AZ644)*($AN$11-$AL$11)*($AN$11-$AM$11))),$AM$11)</f>
        <v>0.604062543393929</v>
      </c>
      <c r="AR644" s="0" t="n">
        <f aca="false">SUMPRODUCT((B24:B31&lt;=$B$6)*(C24:C31*AM644+D24:D31*AO644*$B$8*AQ644)/(1+AL644/100)^B24:B31)+C32*AM644*AP644/(1+AL644/100)^$B$6</f>
        <v>9171838.33691793</v>
      </c>
      <c r="AS644" s="0" t="n">
        <f aca="false">SUMPRODUCT((K24:K26&lt;=$B$6)*(L24:L26*AN644+M24:M26*AO644*$B$8*AQ644)/(1+AL644/100)^K24:K26)+L27*AN644*AP644/(1+AL644/100)^$B$6</f>
        <v>8310550.26039936</v>
      </c>
      <c r="AT644" s="0" t="n">
        <f aca="false">AS644-AR644</f>
        <v>-861288.076518574</v>
      </c>
      <c r="AU644" s="0" t="n">
        <f aca="true">RAND()</f>
        <v>0.232847254449567</v>
      </c>
      <c r="AV644" s="0" t="n">
        <f aca="true">RAND()</f>
        <v>0.625481990307287</v>
      </c>
      <c r="AW644" s="0" t="n">
        <f aca="true">RAND()</f>
        <v>0.485707708306807</v>
      </c>
      <c r="AX644" s="0" t="n">
        <f aca="true">RAND()</f>
        <v>0.921223798646592</v>
      </c>
      <c r="AY644" s="0" t="n">
        <f aca="true">RAND()</f>
        <v>0.294650525694482</v>
      </c>
      <c r="AZ644" s="0" t="n">
        <f aca="true">RAND()</f>
        <v>0.37736338895994</v>
      </c>
    </row>
    <row r="645" customFormat="false" ht="15" hidden="false" customHeight="false" outlineLevel="0" collapsed="false">
      <c r="AK645" s="0" t="n">
        <v>632</v>
      </c>
      <c r="AL645" s="0" t="n">
        <f aca="false">IFERROR(IF(AU645&lt;($AM$6-$AL$6)/($AN$6-$AL$6),$AL$6+SQRT(AU645*($AN$6-$AL$6)*($AM$6-$AL$6)),$AN$6-SQRT((1-AU645)*($AN$6-$AL$6)*($AN$6-$AM$6))),$AM$6)</f>
        <v>4.21187347321018</v>
      </c>
      <c r="AM645" s="0" t="n">
        <f aca="false">IFERROR(IF(AV645&lt;($AM$7-$AL$7)/($AN$7-$AL$7),$AL$7+SQRT(AV645*($AN$7-$AL$7)*($AM$7-$AL$7)),$AN$7-SQRT((1-AV645)*($AN$7-$AL$7)*($AN$7-$AM$7))),$AM$7)</f>
        <v>1.16130695003893</v>
      </c>
      <c r="AN645" s="0" t="n">
        <f aca="false">IFERROR(IF(AW645&lt;($AM$8-$AL$8)/($AN$8-$AL$8),$AL$8+SQRT(AW645*($AN$8-$AL$8)*($AM$8-$AL$8)),$AN$8-SQRT((1-AW645)*($AN$8-$AL$8)*($AN$8-$AM$8))),$AM$8)</f>
        <v>1.06338967214308</v>
      </c>
      <c r="AO645" s="0" t="n">
        <f aca="false">IFERROR(IF(AX645&lt;($AM$9-$AL$9)/($AN$9-$AL$9),$AL$9+SQRT(AX645*($AN$9-$AL$9)*($AM$9-$AL$9)),$AN$9-SQRT((1-AX645)*($AN$9-$AL$9)*($AN$9-$AM$9))),$AM$9)</f>
        <v>1.41198933909751</v>
      </c>
      <c r="AP645" s="0" t="n">
        <f aca="false">IFERROR(IF(AY645&lt;($AM$10-$AL$10)/($AN$10-$AL$10),$AL$10+SQRT(AY645*($AN$10-$AL$10)*($AM$10-$AL$10)),$AN$10-SQRT((1-AY645)*($AN$10-$AL$10)*($AN$10-$AM$10))),$AM$10)</f>
        <v>0.875013761803285</v>
      </c>
      <c r="AQ645" s="0" t="n">
        <f aca="false">IFERROR(IF(AZ645&lt;($AM$11-$AL$11)/($AN$11-$AL$11),$AL$11+SQRT(AZ645*($AN$11-$AL$11)*($AM$11-$AL$11)),$AN$11-SQRT((1-AZ645)*($AN$11-$AL$11)*($AN$11-$AM$11))),$AM$11)</f>
        <v>0.676976366698903</v>
      </c>
      <c r="AR645" s="0" t="n">
        <f aca="false">SUMPRODUCT((B24:B31&lt;=$B$6)*(C24:C31*AM645+D24:D31*AO645*$B$8*AQ645)/(1+AL645/100)^B24:B31)+C32*AM645*AP645/(1+AL645/100)^$B$6</f>
        <v>9522644.24447055</v>
      </c>
      <c r="AS645" s="0" t="n">
        <f aca="false">SUMPRODUCT((K24:K26&lt;=$B$6)*(L24:L26*AN645+M24:M26*AO645*$B$8*AQ645)/(1+AL645/100)^K24:K26)+L27*AN645*AP645/(1+AL645/100)^$B$6</f>
        <v>8758984.46005779</v>
      </c>
      <c r="AT645" s="0" t="n">
        <f aca="false">AS645-AR645</f>
        <v>-763659.784412757</v>
      </c>
      <c r="AU645" s="0" t="n">
        <f aca="true">RAND()</f>
        <v>0.611317523530546</v>
      </c>
      <c r="AV645" s="0" t="n">
        <f aca="true">RAND()</f>
        <v>0.930075936787582</v>
      </c>
      <c r="AW645" s="0" t="n">
        <f aca="true">RAND()</f>
        <v>0.690458538107833</v>
      </c>
      <c r="AX645" s="0" t="n">
        <f aca="true">RAND()</f>
        <v>0.76949564177668</v>
      </c>
      <c r="AY645" s="0" t="n">
        <f aca="true">RAND()</f>
        <v>0.562541286167403</v>
      </c>
      <c r="AZ645" s="0" t="n">
        <f aca="true">RAND()</f>
        <v>0.574105029914115</v>
      </c>
    </row>
    <row r="646" customFormat="false" ht="15" hidden="false" customHeight="false" outlineLevel="0" collapsed="false">
      <c r="AK646" s="0" t="n">
        <v>633</v>
      </c>
      <c r="AL646" s="0" t="n">
        <f aca="false">IFERROR(IF(AU646&lt;($AM$6-$AL$6)/($AN$6-$AL$6),$AL$6+SQRT(AU646*($AN$6-$AL$6)*($AM$6-$AL$6)),$AN$6-SQRT((1-AU646)*($AN$6-$AL$6)*($AN$6-$AM$6))),$AM$6)</f>
        <v>2.53519963163441</v>
      </c>
      <c r="AM646" s="0" t="n">
        <f aca="false">IFERROR(IF(AV646&lt;($AM$7-$AL$7)/($AN$7-$AL$7),$AL$7+SQRT(AV646*($AN$7-$AL$7)*($AM$7-$AL$7)),$AN$7-SQRT((1-AV646)*($AN$7-$AL$7)*($AN$7-$AM$7))),$AM$7)</f>
        <v>0.884700297291236</v>
      </c>
      <c r="AN646" s="0" t="n">
        <f aca="false">IFERROR(IF(AW646&lt;($AM$8-$AL$8)/($AN$8-$AL$8),$AL$8+SQRT(AW646*($AN$8-$AL$8)*($AM$8-$AL$8)),$AN$8-SQRT((1-AW646)*($AN$8-$AL$8)*($AN$8-$AM$8))),$AM$8)</f>
        <v>0.932052379606103</v>
      </c>
      <c r="AO646" s="0" t="n">
        <f aca="false">IFERROR(IF(AX646&lt;($AM$9-$AL$9)/($AN$9-$AL$9),$AL$9+SQRT(AX646*($AN$9-$AL$9)*($AM$9-$AL$9)),$AN$9-SQRT((1-AX646)*($AN$9-$AL$9)*($AN$9-$AM$9))),$AM$9)</f>
        <v>1.37460400137366</v>
      </c>
      <c r="AP646" s="0" t="n">
        <f aca="false">IFERROR(IF(AY646&lt;($AM$10-$AL$10)/($AN$10-$AL$10),$AL$10+SQRT(AY646*($AN$10-$AL$10)*($AM$10-$AL$10)),$AN$10-SQRT((1-AY646)*($AN$10-$AL$10)*($AN$10-$AM$10))),$AM$10)</f>
        <v>0.904318473356019</v>
      </c>
      <c r="AQ646" s="0" t="n">
        <f aca="false">IFERROR(IF(AZ646&lt;($AM$11-$AL$11)/($AN$11-$AL$11),$AL$11+SQRT(AZ646*($AN$11-$AL$11)*($AM$11-$AL$11)),$AN$11-SQRT((1-AZ646)*($AN$11-$AL$11)*($AN$11-$AM$11))),$AM$11)</f>
        <v>0.724648491811297</v>
      </c>
      <c r="AR646" s="0" t="n">
        <f aca="false">SUMPRODUCT((B24:B31&lt;=$B$6)*(C24:C31*AM646+D24:D31*AO646*$B$8*AQ646)/(1+AL646/100)^B24:B31)+C32*AM646*AP646/(1+AL646/100)^$B$6</f>
        <v>8069708.97557958</v>
      </c>
      <c r="AS646" s="0" t="n">
        <f aca="false">SUMPRODUCT((K24:K26&lt;=$B$6)*(L24:L26*AN646+M24:M26*AO646*$B$8*AQ646)/(1+AL646/100)^K24:K26)+L27*AN646*AP646/(1+AL646/100)^$B$6</f>
        <v>7513141.31827738</v>
      </c>
      <c r="AT646" s="0" t="n">
        <f aca="false">AS646-AR646</f>
        <v>-556567.657302202</v>
      </c>
      <c r="AU646" s="0" t="n">
        <f aca="true">RAND()</f>
        <v>0.0572877291403212</v>
      </c>
      <c r="AV646" s="0" t="n">
        <f aca="true">RAND()</f>
        <v>0.0797126706802647</v>
      </c>
      <c r="AW646" s="0" t="n">
        <f aca="true">RAND()</f>
        <v>0.193753677329271</v>
      </c>
      <c r="AX646" s="0" t="n">
        <f aca="true">RAND()</f>
        <v>0.739253229934777</v>
      </c>
      <c r="AY646" s="0" t="n">
        <f aca="true">RAND()</f>
        <v>0.653893711587768</v>
      </c>
      <c r="AZ646" s="0" t="n">
        <f aca="true">RAND()</f>
        <v>0.690536926278395</v>
      </c>
    </row>
    <row r="647" customFormat="false" ht="15" hidden="false" customHeight="false" outlineLevel="0" collapsed="false">
      <c r="AK647" s="0" t="n">
        <v>634</v>
      </c>
      <c r="AL647" s="0" t="n">
        <f aca="false">IFERROR(IF(AU647&lt;($AM$6-$AL$6)/($AN$6-$AL$6),$AL$6+SQRT(AU647*($AN$6-$AL$6)*($AM$6-$AL$6)),$AN$6-SQRT((1-AU647)*($AN$6-$AL$6)*($AN$6-$AM$6))),$AM$6)</f>
        <v>2.89378123609391</v>
      </c>
      <c r="AM647" s="0" t="n">
        <f aca="false">IFERROR(IF(AV647&lt;($AM$7-$AL$7)/($AN$7-$AL$7),$AL$7+SQRT(AV647*($AN$7-$AL$7)*($AM$7-$AL$7)),$AN$7-SQRT((1-AV647)*($AN$7-$AL$7)*($AN$7-$AM$7))),$AM$7)</f>
        <v>0.992476812360809</v>
      </c>
      <c r="AN647" s="0" t="n">
        <f aca="false">IFERROR(IF(AW647&lt;($AM$8-$AL$8)/($AN$8-$AL$8),$AL$8+SQRT(AW647*($AN$8-$AL$8)*($AM$8-$AL$8)),$AN$8-SQRT((1-AW647)*($AN$8-$AL$8)*($AN$8-$AM$8))),$AM$8)</f>
        <v>1.05757879744674</v>
      </c>
      <c r="AO647" s="0" t="n">
        <f aca="false">IFERROR(IF(AX647&lt;($AM$9-$AL$9)/($AN$9-$AL$9),$AL$9+SQRT(AX647*($AN$9-$AL$9)*($AM$9-$AL$9)),$AN$9-SQRT((1-AX647)*($AN$9-$AL$9)*($AN$9-$AM$9))),$AM$9)</f>
        <v>0.689613717530949</v>
      </c>
      <c r="AP647" s="0" t="n">
        <f aca="false">IFERROR(IF(AY647&lt;($AM$10-$AL$10)/($AN$10-$AL$10),$AL$10+SQRT(AY647*($AN$10-$AL$10)*($AM$10-$AL$10)),$AN$10-SQRT((1-AY647)*($AN$10-$AL$10)*($AN$10-$AM$10))),$AM$10)</f>
        <v>0.587957327800785</v>
      </c>
      <c r="AQ647" s="0" t="n">
        <f aca="false">IFERROR(IF(AZ647&lt;($AM$11-$AL$11)/($AN$11-$AL$11),$AL$11+SQRT(AZ647*($AN$11-$AL$11)*($AM$11-$AL$11)),$AN$11-SQRT((1-AZ647)*($AN$11-$AL$11)*($AN$11-$AM$11))),$AM$11)</f>
        <v>0.576882102055467</v>
      </c>
      <c r="AR647" s="0" t="n">
        <f aca="false">SUMPRODUCT((B24:B31&lt;=$B$6)*(C24:C31*AM647+D24:D31*AO647*$B$8*AQ647)/(1+AL647/100)^B24:B31)+C32*AM647*AP647/(1+AL647/100)^$B$6</f>
        <v>8660131.79140542</v>
      </c>
      <c r="AS647" s="0" t="n">
        <f aca="false">SUMPRODUCT((K24:K26&lt;=$B$6)*(L24:L26*AN647+M24:M26*AO647*$B$8*AQ647)/(1+AL647/100)^K24:K26)+L27*AN647*AP647/(1+AL647/100)^$B$6</f>
        <v>8784937.959379</v>
      </c>
      <c r="AT647" s="0" t="n">
        <f aca="false">AS647-AR647</f>
        <v>124806.167973582</v>
      </c>
      <c r="AU647" s="0" t="n">
        <f aca="true">RAND()</f>
        <v>0.159768979598713</v>
      </c>
      <c r="AV647" s="0" t="n">
        <f aca="true">RAND()</f>
        <v>0.411636925517535</v>
      </c>
      <c r="AW647" s="0" t="n">
        <f aca="true">RAND()</f>
        <v>0.67088071829297</v>
      </c>
      <c r="AX647" s="0" t="n">
        <f aca="true">RAND()</f>
        <v>0.0479378158345422</v>
      </c>
      <c r="AY647" s="0" t="n">
        <f aca="true">RAND()</f>
        <v>0.030945966055419</v>
      </c>
      <c r="AZ647" s="0" t="n">
        <f aca="true">RAND()</f>
        <v>0.312913054851649</v>
      </c>
    </row>
    <row r="648" customFormat="false" ht="15" hidden="false" customHeight="false" outlineLevel="0" collapsed="false">
      <c r="AK648" s="0" t="n">
        <v>635</v>
      </c>
      <c r="AL648" s="0" t="n">
        <f aca="false">IFERROR(IF(AU648&lt;($AM$6-$AL$6)/($AN$6-$AL$6),$AL$6+SQRT(AU648*($AN$6-$AL$6)*($AM$6-$AL$6)),$AN$6-SQRT((1-AU648)*($AN$6-$AL$6)*($AN$6-$AM$6))),$AM$6)</f>
        <v>2.73364816739097</v>
      </c>
      <c r="AM648" s="0" t="n">
        <f aca="false">IFERROR(IF(AV648&lt;($AM$7-$AL$7)/($AN$7-$AL$7),$AL$7+SQRT(AV648*($AN$7-$AL$7)*($AM$7-$AL$7)),$AN$7-SQRT((1-AV648)*($AN$7-$AL$7)*($AN$7-$AM$7))),$AM$7)</f>
        <v>0.83872557548428</v>
      </c>
      <c r="AN648" s="0" t="n">
        <f aca="false">IFERROR(IF(AW648&lt;($AM$8-$AL$8)/($AN$8-$AL$8),$AL$8+SQRT(AW648*($AN$8-$AL$8)*($AM$8-$AL$8)),$AN$8-SQRT((1-AW648)*($AN$8-$AL$8)*($AN$8-$AM$8))),$AM$8)</f>
        <v>1.01887380602365</v>
      </c>
      <c r="AO648" s="0" t="n">
        <f aca="false">IFERROR(IF(AX648&lt;($AM$9-$AL$9)/($AN$9-$AL$9),$AL$9+SQRT(AX648*($AN$9-$AL$9)*($AM$9-$AL$9)),$AN$9-SQRT((1-AX648)*($AN$9-$AL$9)*($AN$9-$AM$9))),$AM$9)</f>
        <v>0.66025518697097</v>
      </c>
      <c r="AP648" s="0" t="n">
        <f aca="false">IFERROR(IF(AY648&lt;($AM$10-$AL$10)/($AN$10-$AL$10),$AL$10+SQRT(AY648*($AN$10-$AL$10)*($AM$10-$AL$10)),$AN$10-SQRT((1-AY648)*($AN$10-$AL$10)*($AN$10-$AM$10))),$AM$10)</f>
        <v>0.572069143802489</v>
      </c>
      <c r="AQ648" s="0" t="n">
        <f aca="false">IFERROR(IF(AZ648&lt;($AM$11-$AL$11)/($AN$11-$AL$11),$AL$11+SQRT(AZ648*($AN$11-$AL$11)*($AM$11-$AL$11)),$AN$11-SQRT((1-AZ648)*($AN$11-$AL$11)*($AN$11-$AM$11))),$AM$11)</f>
        <v>0.855803535028295</v>
      </c>
      <c r="AR648" s="0" t="n">
        <f aca="false">SUMPRODUCT((B24:B31&lt;=$B$6)*(C24:C31*AM648+D24:D31*AO648*$B$8*AQ648)/(1+AL648/100)^B24:B31)+C32*AM648*AP648/(1+AL648/100)^$B$6</f>
        <v>7466508.01163246</v>
      </c>
      <c r="AS648" s="0" t="n">
        <f aca="false">SUMPRODUCT((K24:K26&lt;=$B$6)*(L24:L26*AN648+M24:M26*AO648*$B$8*AQ648)/(1+AL648/100)^K24:K26)+L27*AN648*AP648/(1+AL648/100)^$B$6</f>
        <v>8491493.61354259</v>
      </c>
      <c r="AT648" s="0" t="n">
        <f aca="false">AS648-AR648</f>
        <v>1024985.60191013</v>
      </c>
      <c r="AU648" s="0" t="n">
        <f aca="true">RAND()</f>
        <v>0.107647926703226</v>
      </c>
      <c r="AV648" s="0" t="n">
        <f aca="true">RAND()</f>
        <v>0.0166630021843188</v>
      </c>
      <c r="AW648" s="0" t="n">
        <f aca="true">RAND()</f>
        <v>0.525161621848967</v>
      </c>
      <c r="AX648" s="0" t="n">
        <f aca="true">RAND()</f>
        <v>0.0342422999348005</v>
      </c>
      <c r="AY648" s="0" t="n">
        <f aca="true">RAND()</f>
        <v>0.0207758459536951</v>
      </c>
      <c r="AZ648" s="0" t="n">
        <f aca="true">RAND()</f>
        <v>0.915132161182302</v>
      </c>
    </row>
    <row r="649" customFormat="false" ht="15" hidden="false" customHeight="false" outlineLevel="0" collapsed="false">
      <c r="AK649" s="0" t="n">
        <v>636</v>
      </c>
      <c r="AL649" s="0" t="n">
        <f aca="false">IFERROR(IF(AU649&lt;($AM$6-$AL$6)/($AN$6-$AL$6),$AL$6+SQRT(AU649*($AN$6-$AL$6)*($AM$6-$AL$6)),$AN$6-SQRT((1-AU649)*($AN$6-$AL$6)*($AN$6-$AM$6))),$AM$6)</f>
        <v>4.67700405922788</v>
      </c>
      <c r="AM649" s="0" t="n">
        <f aca="false">IFERROR(IF(AV649&lt;($AM$7-$AL$7)/($AN$7-$AL$7),$AL$7+SQRT(AV649*($AN$7-$AL$7)*($AM$7-$AL$7)),$AN$7-SQRT((1-AV649)*($AN$7-$AL$7)*($AN$7-$AM$7))),$AM$7)</f>
        <v>0.96402055558558</v>
      </c>
      <c r="AN649" s="0" t="n">
        <f aca="false">IFERROR(IF(AW649&lt;($AM$8-$AL$8)/($AN$8-$AL$8),$AL$8+SQRT(AW649*($AN$8-$AL$8)*($AM$8-$AL$8)),$AN$8-SQRT((1-AW649)*($AN$8-$AL$8)*($AN$8-$AM$8))),$AM$8)</f>
        <v>1.00745715531216</v>
      </c>
      <c r="AO649" s="0" t="n">
        <f aca="false">IFERROR(IF(AX649&lt;($AM$9-$AL$9)/($AN$9-$AL$9),$AL$9+SQRT(AX649*($AN$9-$AL$9)*($AM$9-$AL$9)),$AN$9-SQRT((1-AX649)*($AN$9-$AL$9)*($AN$9-$AM$9))),$AM$9)</f>
        <v>1.51326123690338</v>
      </c>
      <c r="AP649" s="0" t="n">
        <f aca="false">IFERROR(IF(AY649&lt;($AM$10-$AL$10)/($AN$10-$AL$10),$AL$10+SQRT(AY649*($AN$10-$AL$10)*($AM$10-$AL$10)),$AN$10-SQRT((1-AY649)*($AN$10-$AL$10)*($AN$10-$AM$10))),$AM$10)</f>
        <v>0.981865430397531</v>
      </c>
      <c r="AQ649" s="0" t="n">
        <f aca="false">IFERROR(IF(AZ649&lt;($AM$11-$AL$11)/($AN$11-$AL$11),$AL$11+SQRT(AZ649*($AN$11-$AL$11)*($AM$11-$AL$11)),$AN$11-SQRT((1-AZ649)*($AN$11-$AL$11)*($AN$11-$AM$11))),$AM$11)</f>
        <v>0.567549394816086</v>
      </c>
      <c r="AR649" s="0" t="n">
        <f aca="false">SUMPRODUCT((B24:B31&lt;=$B$6)*(C24:C31*AM649+D24:D31*AO649*$B$8*AQ649)/(1+AL649/100)^B24:B31)+C32*AM649*AP649/(1+AL649/100)^$B$6</f>
        <v>7733652.80605213</v>
      </c>
      <c r="AS649" s="0" t="n">
        <f aca="false">SUMPRODUCT((K24:K26&lt;=$B$6)*(L24:L26*AN649+M24:M26*AO649*$B$8*AQ649)/(1+AL649/100)^K24:K26)+L27*AN649*AP649/(1+AL649/100)^$B$6</f>
        <v>8268820.29337599</v>
      </c>
      <c r="AT649" s="0" t="n">
        <f aca="false">AS649-AR649</f>
        <v>535167.487323853</v>
      </c>
      <c r="AU649" s="0" t="n">
        <f aca="true">RAND()</f>
        <v>0.730184492957814</v>
      </c>
      <c r="AV649" s="0" t="n">
        <f aca="true">RAND()</f>
        <v>0.298919362828915</v>
      </c>
      <c r="AW649" s="0" t="n">
        <f aca="true">RAND()</f>
        <v>0.477093053250921</v>
      </c>
      <c r="AX649" s="0" t="n">
        <f aca="true">RAND()</f>
        <v>0.842056917666118</v>
      </c>
      <c r="AY649" s="0" t="n">
        <f aca="true">RAND()</f>
        <v>0.928777172048793</v>
      </c>
      <c r="AZ649" s="0" t="n">
        <f aca="true">RAND()</f>
        <v>0.292174198638588</v>
      </c>
    </row>
    <row r="650" customFormat="false" ht="15" hidden="false" customHeight="false" outlineLevel="0" collapsed="false">
      <c r="AK650" s="0" t="n">
        <v>637</v>
      </c>
      <c r="AL650" s="0" t="n">
        <f aca="false">IFERROR(IF(AU650&lt;($AM$6-$AL$6)/($AN$6-$AL$6),$AL$6+SQRT(AU650*($AN$6-$AL$6)*($AM$6-$AL$6)),$AN$6-SQRT((1-AU650)*($AN$6-$AL$6)*($AN$6-$AM$6))),$AM$6)</f>
        <v>3.8469956968559</v>
      </c>
      <c r="AM650" s="0" t="n">
        <f aca="false">IFERROR(IF(AV650&lt;($AM$7-$AL$7)/($AN$7-$AL$7),$AL$7+SQRT(AV650*($AN$7-$AL$7)*($AM$7-$AL$7)),$AN$7-SQRT((1-AV650)*($AN$7-$AL$7)*($AN$7-$AM$7))),$AM$7)</f>
        <v>1.02460528915601</v>
      </c>
      <c r="AN650" s="0" t="n">
        <f aca="false">IFERROR(IF(AW650&lt;($AM$8-$AL$8)/($AN$8-$AL$8),$AL$8+SQRT(AW650*($AN$8-$AL$8)*($AM$8-$AL$8)),$AN$8-SQRT((1-AW650)*($AN$8-$AL$8)*($AN$8-$AM$8))),$AM$8)</f>
        <v>0.961166067385856</v>
      </c>
      <c r="AO650" s="0" t="n">
        <f aca="false">IFERROR(IF(AX650&lt;($AM$9-$AL$9)/($AN$9-$AL$9),$AL$9+SQRT(AX650*($AN$9-$AL$9)*($AM$9-$AL$9)),$AN$9-SQRT((1-AX650)*($AN$9-$AL$9)*($AN$9-$AM$9))),$AM$9)</f>
        <v>1.01752223696026</v>
      </c>
      <c r="AP650" s="0" t="n">
        <f aca="false">IFERROR(IF(AY650&lt;($AM$10-$AL$10)/($AN$10-$AL$10),$AL$10+SQRT(AY650*($AN$10-$AL$10)*($AM$10-$AL$10)),$AN$10-SQRT((1-AY650)*($AN$10-$AL$10)*($AN$10-$AM$10))),$AM$10)</f>
        <v>0.914032564136726</v>
      </c>
      <c r="AQ650" s="0" t="n">
        <f aca="false">IFERROR(IF(AZ650&lt;($AM$11-$AL$11)/($AN$11-$AL$11),$AL$11+SQRT(AZ650*($AN$11-$AL$11)*($AM$11-$AL$11)),$AN$11-SQRT((1-AZ650)*($AN$11-$AL$11)*($AN$11-$AM$11))),$AM$11)</f>
        <v>0.654624154417445</v>
      </c>
      <c r="AR650" s="0" t="n">
        <f aca="false">SUMPRODUCT((B24:B31&lt;=$B$6)*(C24:C31*AM650+D24:D31*AO650*$B$8*AQ650)/(1+AL650/100)^B24:B31)+C32*AM650*AP650/(1+AL650/100)^$B$6</f>
        <v>8510738.18976943</v>
      </c>
      <c r="AS650" s="0" t="n">
        <f aca="false">SUMPRODUCT((K24:K26&lt;=$B$6)*(L24:L26*AN650+M24:M26*AO650*$B$8*AQ650)/(1+AL650/100)^K24:K26)+L27*AN650*AP650/(1+AL650/100)^$B$6</f>
        <v>7844955.01394288</v>
      </c>
      <c r="AT650" s="0" t="n">
        <f aca="false">AS650-AR650</f>
        <v>-665783.17582655</v>
      </c>
      <c r="AU650" s="0" t="n">
        <f aca="true">RAND()</f>
        <v>0.502928193217738</v>
      </c>
      <c r="AV650" s="0" t="n">
        <f aca="true">RAND()</f>
        <v>0.548419771764944</v>
      </c>
      <c r="AW650" s="0" t="n">
        <f aca="true">RAND()</f>
        <v>0.288605569740247</v>
      </c>
      <c r="AX650" s="0" t="n">
        <f aca="true">RAND()</f>
        <v>0.356491630088292</v>
      </c>
      <c r="AY650" s="0" t="n">
        <f aca="true">RAND()</f>
        <v>0.685691856662529</v>
      </c>
      <c r="AZ650" s="0" t="n">
        <f aca="true">RAND()</f>
        <v>0.513124593012797</v>
      </c>
    </row>
    <row r="651" customFormat="false" ht="15" hidden="false" customHeight="false" outlineLevel="0" collapsed="false">
      <c r="AK651" s="0" t="n">
        <v>638</v>
      </c>
      <c r="AL651" s="0" t="n">
        <f aca="false">IFERROR(IF(AU651&lt;($AM$6-$AL$6)/($AN$6-$AL$6),$AL$6+SQRT(AU651*($AN$6-$AL$6)*($AM$6-$AL$6)),$AN$6-SQRT((1-AU651)*($AN$6-$AL$6)*($AN$6-$AM$6))),$AM$6)</f>
        <v>5.03470715577128</v>
      </c>
      <c r="AM651" s="0" t="n">
        <f aca="false">IFERROR(IF(AV651&lt;($AM$7-$AL$7)/($AN$7-$AL$7),$AL$7+SQRT(AV651*($AN$7-$AL$7)*($AM$7-$AL$7)),$AN$7-SQRT((1-AV651)*($AN$7-$AL$7)*($AN$7-$AM$7))),$AM$7)</f>
        <v>0.979662857566598</v>
      </c>
      <c r="AN651" s="0" t="n">
        <f aca="false">IFERROR(IF(AW651&lt;($AM$8-$AL$8)/($AN$8-$AL$8),$AL$8+SQRT(AW651*($AN$8-$AL$8)*($AM$8-$AL$8)),$AN$8-SQRT((1-AW651)*($AN$8-$AL$8)*($AN$8-$AM$8))),$AM$8)</f>
        <v>0.910356889741833</v>
      </c>
      <c r="AO651" s="0" t="n">
        <f aca="false">IFERROR(IF(AX651&lt;($AM$9-$AL$9)/($AN$9-$AL$9),$AL$9+SQRT(AX651*($AN$9-$AL$9)*($AM$9-$AL$9)),$AN$9-SQRT((1-AX651)*($AN$9-$AL$9)*($AN$9-$AM$9))),$AM$9)</f>
        <v>1.44135161128775</v>
      </c>
      <c r="AP651" s="0" t="n">
        <f aca="false">IFERROR(IF(AY651&lt;($AM$10-$AL$10)/($AN$10-$AL$10),$AL$10+SQRT(AY651*($AN$10-$AL$10)*($AM$10-$AL$10)),$AN$10-SQRT((1-AY651)*($AN$10-$AL$10)*($AN$10-$AM$10))),$AM$10)</f>
        <v>0.984726900221097</v>
      </c>
      <c r="AQ651" s="0" t="n">
        <f aca="false">IFERROR(IF(AZ651&lt;($AM$11-$AL$11)/($AN$11-$AL$11),$AL$11+SQRT(AZ651*($AN$11-$AL$11)*($AM$11-$AL$11)),$AN$11-SQRT((1-AZ651)*($AN$11-$AL$11)*($AN$11-$AM$11))),$AM$11)</f>
        <v>0.944883373638594</v>
      </c>
      <c r="AR651" s="0" t="n">
        <f aca="false">SUMPRODUCT((B24:B31&lt;=$B$6)*(C24:C31*AM651+D24:D31*AO651*$B$8*AQ651)/(1+AL651/100)^B24:B31)+C32*AM651*AP651/(1+AL651/100)^$B$6</f>
        <v>7843338.05473978</v>
      </c>
      <c r="AS651" s="0" t="n">
        <f aca="false">SUMPRODUCT((K24:K26&lt;=$B$6)*(L24:L26*AN651+M24:M26*AO651*$B$8*AQ651)/(1+AL651/100)^K24:K26)+L27*AN651*AP651/(1+AL651/100)^$B$6</f>
        <v>7537955.70375175</v>
      </c>
      <c r="AT651" s="0" t="n">
        <f aca="false">AS651-AR651</f>
        <v>-305382.350988023</v>
      </c>
      <c r="AU651" s="0" t="n">
        <f aca="true">RAND()</f>
        <v>0.806881201821169</v>
      </c>
      <c r="AV651" s="0" t="n">
        <f aca="true">RAND()</f>
        <v>0.358652693211065</v>
      </c>
      <c r="AW651" s="0" t="n">
        <f aca="true">RAND()</f>
        <v>0.135318256816566</v>
      </c>
      <c r="AX651" s="0" t="n">
        <f aca="true">RAND()</f>
        <v>0.791941318526138</v>
      </c>
      <c r="AY651" s="0" t="n">
        <f aca="true">RAND()</f>
        <v>0.939840671191812</v>
      </c>
      <c r="AZ651" s="0" t="n">
        <f aca="true">RAND()</f>
        <v>0.987600642851172</v>
      </c>
    </row>
    <row r="652" customFormat="false" ht="15" hidden="false" customHeight="false" outlineLevel="0" collapsed="false">
      <c r="AK652" s="0" t="n">
        <v>639</v>
      </c>
      <c r="AL652" s="0" t="n">
        <f aca="false">IFERROR(IF(AU652&lt;($AM$6-$AL$6)/($AN$6-$AL$6),$AL$6+SQRT(AU652*($AN$6-$AL$6)*($AM$6-$AL$6)),$AN$6-SQRT((1-AU652)*($AN$6-$AL$6)*($AN$6-$AM$6))),$AM$6)</f>
        <v>3.07683499665986</v>
      </c>
      <c r="AM652" s="0" t="n">
        <f aca="false">IFERROR(IF(AV652&lt;($AM$7-$AL$7)/($AN$7-$AL$7),$AL$7+SQRT(AV652*($AN$7-$AL$7)*($AM$7-$AL$7)),$AN$7-SQRT((1-AV652)*($AN$7-$AL$7)*($AN$7-$AM$7))),$AM$7)</f>
        <v>0.909172231391404</v>
      </c>
      <c r="AN652" s="0" t="n">
        <f aca="false">IFERROR(IF(AW652&lt;($AM$8-$AL$8)/($AN$8-$AL$8),$AL$8+SQRT(AW652*($AN$8-$AL$8)*($AM$8-$AL$8)),$AN$8-SQRT((1-AW652)*($AN$8-$AL$8)*($AN$8-$AM$8))),$AM$8)</f>
        <v>1.02190475304262</v>
      </c>
      <c r="AO652" s="0" t="n">
        <f aca="false">IFERROR(IF(AX652&lt;($AM$9-$AL$9)/($AN$9-$AL$9),$AL$9+SQRT(AX652*($AN$9-$AL$9)*($AM$9-$AL$9)),$AN$9-SQRT((1-AX652)*($AN$9-$AL$9)*($AN$9-$AM$9))),$AM$9)</f>
        <v>1.01328039451013</v>
      </c>
      <c r="AP652" s="0" t="n">
        <f aca="false">IFERROR(IF(AY652&lt;($AM$10-$AL$10)/($AN$10-$AL$10),$AL$10+SQRT(AY652*($AN$10-$AL$10)*($AM$10-$AL$10)),$AN$10-SQRT((1-AY652)*($AN$10-$AL$10)*($AN$10-$AM$10))),$AM$10)</f>
        <v>0.866854913493633</v>
      </c>
      <c r="AQ652" s="0" t="n">
        <f aca="false">IFERROR(IF(AZ652&lt;($AM$11-$AL$11)/($AN$11-$AL$11),$AL$11+SQRT(AZ652*($AN$11-$AL$11)*($AM$11-$AL$11)),$AN$11-SQRT((1-AZ652)*($AN$11-$AL$11)*($AN$11-$AM$11))),$AM$11)</f>
        <v>0.658591160728159</v>
      </c>
      <c r="AR652" s="0" t="n">
        <f aca="false">SUMPRODUCT((B24:B31&lt;=$B$6)*(C24:C31*AM652+D24:D31*AO652*$B$8*AQ652)/(1+AL652/100)^B24:B31)+C32*AM652*AP652/(1+AL652/100)^$B$6</f>
        <v>7911642.65970668</v>
      </c>
      <c r="AS652" s="0" t="n">
        <f aca="false">SUMPRODUCT((K24:K26&lt;=$B$6)*(L24:L26*AN652+M24:M26*AO652*$B$8*AQ652)/(1+AL652/100)^K24:K26)+L27*AN652*AP652/(1+AL652/100)^$B$6</f>
        <v>8290123.80228229</v>
      </c>
      <c r="AT652" s="0" t="n">
        <f aca="false">AS652-AR652</f>
        <v>378481.142575611</v>
      </c>
      <c r="AU652" s="0" t="n">
        <f aca="true">RAND()</f>
        <v>0.23043881782836</v>
      </c>
      <c r="AV652" s="0" t="n">
        <f aca="true">RAND()</f>
        <v>0.132428623410869</v>
      </c>
      <c r="AW652" s="0" t="n">
        <f aca="true">RAND()</f>
        <v>0.537533851692905</v>
      </c>
      <c r="AX652" s="0" t="n">
        <f aca="true">RAND()</f>
        <v>0.350922946761276</v>
      </c>
      <c r="AY652" s="0" t="n">
        <f aca="true">RAND()</f>
        <v>0.538330110217684</v>
      </c>
      <c r="AZ652" s="0" t="n">
        <f aca="true">RAND()</f>
        <v>0.524244916192059</v>
      </c>
    </row>
    <row r="653" customFormat="false" ht="15" hidden="false" customHeight="false" outlineLevel="0" collapsed="false">
      <c r="AK653" s="0" t="n">
        <v>640</v>
      </c>
      <c r="AL653" s="0" t="n">
        <f aca="false">IFERROR(IF(AU653&lt;($AM$6-$AL$6)/($AN$6-$AL$6),$AL$6+SQRT(AU653*($AN$6-$AL$6)*($AM$6-$AL$6)),$AN$6-SQRT((1-AU653)*($AN$6-$AL$6)*($AN$6-$AM$6))),$AM$6)</f>
        <v>3.05614811900701</v>
      </c>
      <c r="AM653" s="0" t="n">
        <f aca="false">IFERROR(IF(AV653&lt;($AM$7-$AL$7)/($AN$7-$AL$7),$AL$7+SQRT(AV653*($AN$7-$AL$7)*($AM$7-$AL$7)),$AN$7-SQRT((1-AV653)*($AN$7-$AL$7)*($AN$7-$AM$7))),$AM$7)</f>
        <v>1.12756101810088</v>
      </c>
      <c r="AN653" s="0" t="n">
        <f aca="false">IFERROR(IF(AW653&lt;($AM$8-$AL$8)/($AN$8-$AL$8),$AL$8+SQRT(AW653*($AN$8-$AL$8)*($AM$8-$AL$8)),$AN$8-SQRT((1-AW653)*($AN$8-$AL$8)*($AN$8-$AM$8))),$AM$8)</f>
        <v>0.907470935299763</v>
      </c>
      <c r="AO653" s="0" t="n">
        <f aca="false">IFERROR(IF(AX653&lt;($AM$9-$AL$9)/($AN$9-$AL$9),$AL$9+SQRT(AX653*($AN$9-$AL$9)*($AM$9-$AL$9)),$AN$9-SQRT((1-AX653)*($AN$9-$AL$9)*($AN$9-$AM$9))),$AM$9)</f>
        <v>1.49825058224584</v>
      </c>
      <c r="AP653" s="0" t="n">
        <f aca="false">IFERROR(IF(AY653&lt;($AM$10-$AL$10)/($AN$10-$AL$10),$AL$10+SQRT(AY653*($AN$10-$AL$10)*($AM$10-$AL$10)),$AN$10-SQRT((1-AY653)*($AN$10-$AL$10)*($AN$10-$AM$10))),$AM$10)</f>
        <v>0.659898817110975</v>
      </c>
      <c r="AQ653" s="0" t="n">
        <f aca="false">IFERROR(IF(AZ653&lt;($AM$11-$AL$11)/($AN$11-$AL$11),$AL$11+SQRT(AZ653*($AN$11-$AL$11)*($AM$11-$AL$11)),$AN$11-SQRT((1-AZ653)*($AN$11-$AL$11)*($AN$11-$AM$11))),$AM$11)</f>
        <v>0.555170812155784</v>
      </c>
      <c r="AR653" s="0" t="n">
        <f aca="false">SUMPRODUCT((B24:B31&lt;=$B$6)*(C24:C31*AM653+D24:D31*AO653*$B$8*AQ653)/(1+AL653/100)^B24:B31)+C32*AM653*AP653/(1+AL653/100)^$B$6</f>
        <v>9852576.91176546</v>
      </c>
      <c r="AS653" s="0" t="n">
        <f aca="false">SUMPRODUCT((K24:K26&lt;=$B$6)*(L24:L26*AN653+M24:M26*AO653*$B$8*AQ653)/(1+AL653/100)^K24:K26)+L27*AN653*AP653/(1+AL653/100)^$B$6</f>
        <v>7547293.48180766</v>
      </c>
      <c r="AT653" s="0" t="n">
        <f aca="false">AS653-AR653</f>
        <v>-2305283.42995781</v>
      </c>
      <c r="AU653" s="0" t="n">
        <f aca="true">RAND()</f>
        <v>0.222301617039403</v>
      </c>
      <c r="AV653" s="0" t="n">
        <f aca="true">RAND()</f>
        <v>0.866743961880068</v>
      </c>
      <c r="AW653" s="0" t="n">
        <f aca="true">RAND()</f>
        <v>0.128333354824508</v>
      </c>
      <c r="AX653" s="0" t="n">
        <f aca="true">RAND()</f>
        <v>0.832165014522244</v>
      </c>
      <c r="AY653" s="0" t="n">
        <f aca="true">RAND()</f>
        <v>0.102270526853956</v>
      </c>
      <c r="AZ653" s="0" t="n">
        <f aca="true">RAND()</f>
        <v>0.265763850515276</v>
      </c>
    </row>
    <row r="654" customFormat="false" ht="15" hidden="false" customHeight="false" outlineLevel="0" collapsed="false">
      <c r="AK654" s="0" t="n">
        <v>641</v>
      </c>
      <c r="AL654" s="0" t="n">
        <f aca="false">IFERROR(IF(AU654&lt;($AM$6-$AL$6)/($AN$6-$AL$6),$AL$6+SQRT(AU654*($AN$6-$AL$6)*($AM$6-$AL$6)),$AN$6-SQRT((1-AU654)*($AN$6-$AL$6)*($AN$6-$AM$6))),$AM$6)</f>
        <v>2.98143073292385</v>
      </c>
      <c r="AM654" s="0" t="n">
        <f aca="false">IFERROR(IF(AV654&lt;($AM$7-$AL$7)/($AN$7-$AL$7),$AL$7+SQRT(AV654*($AN$7-$AL$7)*($AM$7-$AL$7)),$AN$7-SQRT((1-AV654)*($AN$7-$AL$7)*($AN$7-$AM$7))),$AM$7)</f>
        <v>0.874861426913027</v>
      </c>
      <c r="AN654" s="0" t="n">
        <f aca="false">IFERROR(IF(AW654&lt;($AM$8-$AL$8)/($AN$8-$AL$8),$AL$8+SQRT(AW654*($AN$8-$AL$8)*($AM$8-$AL$8)),$AN$8-SQRT((1-AW654)*($AN$8-$AL$8)*($AN$8-$AM$8))),$AM$8)</f>
        <v>1.03566379569129</v>
      </c>
      <c r="AO654" s="0" t="n">
        <f aca="false">IFERROR(IF(AX654&lt;($AM$9-$AL$9)/($AN$9-$AL$9),$AL$9+SQRT(AX654*($AN$9-$AL$9)*($AM$9-$AL$9)),$AN$9-SQRT((1-AX654)*($AN$9-$AL$9)*($AN$9-$AM$9))),$AM$9)</f>
        <v>1.47658907081888</v>
      </c>
      <c r="AP654" s="0" t="n">
        <f aca="false">IFERROR(IF(AY654&lt;($AM$10-$AL$10)/($AN$10-$AL$10),$AL$10+SQRT(AY654*($AN$10-$AL$10)*($AM$10-$AL$10)),$AN$10-SQRT((1-AY654)*($AN$10-$AL$10)*($AN$10-$AM$10))),$AM$10)</f>
        <v>0.907920062684259</v>
      </c>
      <c r="AQ654" s="0" t="n">
        <f aca="false">IFERROR(IF(AZ654&lt;($AM$11-$AL$11)/($AN$11-$AL$11),$AL$11+SQRT(AZ654*($AN$11-$AL$11)*($AM$11-$AL$11)),$AN$11-SQRT((1-AZ654)*($AN$11-$AL$11)*($AN$11-$AM$11))),$AM$11)</f>
        <v>0.646852459248685</v>
      </c>
      <c r="AR654" s="0" t="n">
        <f aca="false">SUMPRODUCT((B24:B31&lt;=$B$6)*(C24:C31*AM654+D24:D31*AO654*$B$8*AQ654)/(1+AL654/100)^B24:B31)+C32*AM654*AP654/(1+AL654/100)^$B$6</f>
        <v>7750300.96130261</v>
      </c>
      <c r="AS654" s="0" t="n">
        <f aca="false">SUMPRODUCT((K24:K26&lt;=$B$6)*(L24:L26*AN654+M24:M26*AO654*$B$8*AQ654)/(1+AL654/100)^K24:K26)+L27*AN654*AP654/(1+AL654/100)^$B$6</f>
        <v>8385913.73075725</v>
      </c>
      <c r="AT654" s="0" t="n">
        <f aca="false">AS654-AR654</f>
        <v>635612.769454639</v>
      </c>
      <c r="AU654" s="0" t="n">
        <f aca="true">RAND()</f>
        <v>0.192641256705487</v>
      </c>
      <c r="AV654" s="0" t="n">
        <f aca="true">RAND()</f>
        <v>0.0622692582161613</v>
      </c>
      <c r="AW654" s="0" t="n">
        <f aca="true">RAND()</f>
        <v>0.591644369089204</v>
      </c>
      <c r="AX654" s="0" t="n">
        <f aca="true">RAND()</f>
        <v>0.817360666142503</v>
      </c>
      <c r="AY654" s="0" t="n">
        <f aca="true">RAND()</f>
        <v>0.66559511016132</v>
      </c>
      <c r="AZ654" s="0" t="n">
        <f aca="true">RAND()</f>
        <v>0.491047463211675</v>
      </c>
    </row>
    <row r="655" customFormat="false" ht="15" hidden="false" customHeight="false" outlineLevel="0" collapsed="false">
      <c r="AK655" s="0" t="n">
        <v>642</v>
      </c>
      <c r="AL655" s="0" t="n">
        <f aca="false">IFERROR(IF(AU655&lt;($AM$6-$AL$6)/($AN$6-$AL$6),$AL$6+SQRT(AU655*($AN$6-$AL$6)*($AM$6-$AL$6)),$AN$6-SQRT((1-AU655)*($AN$6-$AL$6)*($AN$6-$AM$6))),$AM$6)</f>
        <v>4.24915721654164</v>
      </c>
      <c r="AM655" s="0" t="n">
        <f aca="false">IFERROR(IF(AV655&lt;($AM$7-$AL$7)/($AN$7-$AL$7),$AL$7+SQRT(AV655*($AN$7-$AL$7)*($AM$7-$AL$7)),$AN$7-SQRT((1-AV655)*($AN$7-$AL$7)*($AN$7-$AM$7))),$AM$7)</f>
        <v>0.977650437079389</v>
      </c>
      <c r="AN655" s="0" t="n">
        <f aca="false">IFERROR(IF(AW655&lt;($AM$8-$AL$8)/($AN$8-$AL$8),$AL$8+SQRT(AW655*($AN$8-$AL$8)*($AM$8-$AL$8)),$AN$8-SQRT((1-AW655)*($AN$8-$AL$8)*($AN$8-$AM$8))),$AM$8)</f>
        <v>0.985929438310604</v>
      </c>
      <c r="AO655" s="0" t="n">
        <f aca="false">IFERROR(IF(AX655&lt;($AM$9-$AL$9)/($AN$9-$AL$9),$AL$9+SQRT(AX655*($AN$9-$AL$9)*($AM$9-$AL$9)),$AN$9-SQRT((1-AX655)*($AN$9-$AL$9)*($AN$9-$AM$9))),$AM$9)</f>
        <v>1.66219674951723</v>
      </c>
      <c r="AP655" s="0" t="n">
        <f aca="false">IFERROR(IF(AY655&lt;($AM$10-$AL$10)/($AN$10-$AL$10),$AL$10+SQRT(AY655*($AN$10-$AL$10)*($AM$10-$AL$10)),$AN$10-SQRT((1-AY655)*($AN$10-$AL$10)*($AN$10-$AM$10))),$AM$10)</f>
        <v>0.833914537702884</v>
      </c>
      <c r="AQ655" s="0" t="n">
        <f aca="false">IFERROR(IF(AZ655&lt;($AM$11-$AL$11)/($AN$11-$AL$11),$AL$11+SQRT(AZ655*($AN$11-$AL$11)*($AM$11-$AL$11)),$AN$11-SQRT((1-AZ655)*($AN$11-$AL$11)*($AN$11-$AM$11))),$AM$11)</f>
        <v>0.612038652540256</v>
      </c>
      <c r="AR655" s="0" t="n">
        <f aca="false">SUMPRODUCT((B24:B31&lt;=$B$6)*(C24:C31*AM655+D24:D31*AO655*$B$8*AQ655)/(1+AL655/100)^B24:B31)+C32*AM655*AP655/(1+AL655/100)^$B$6</f>
        <v>8060392.75423693</v>
      </c>
      <c r="AS655" s="0" t="n">
        <f aca="false">SUMPRODUCT((K24:K26&lt;=$B$6)*(L24:L26*AN655+M24:M26*AO655*$B$8*AQ655)/(1+AL655/100)^K24:K26)+L27*AN655*AP655/(1+AL655/100)^$B$6</f>
        <v>8159601.8149597</v>
      </c>
      <c r="AT655" s="0" t="n">
        <f aca="false">AS655-AR655</f>
        <v>99209.0607227664</v>
      </c>
      <c r="AU655" s="0" t="n">
        <f aca="true">RAND()</f>
        <v>0.621643199034754</v>
      </c>
      <c r="AV655" s="0" t="n">
        <f aca="true">RAND()</f>
        <v>0.350663086605531</v>
      </c>
      <c r="AW655" s="0" t="n">
        <f aca="true">RAND()</f>
        <v>0.384108400338854</v>
      </c>
      <c r="AX655" s="0" t="n">
        <f aca="true">RAND()</f>
        <v>0.923925975975517</v>
      </c>
      <c r="AY655" s="0" t="n">
        <f aca="true">RAND()</f>
        <v>0.445995673957324</v>
      </c>
      <c r="AZ655" s="0" t="n">
        <f aca="true">RAND()</f>
        <v>0.397420900731177</v>
      </c>
    </row>
    <row r="656" customFormat="false" ht="15" hidden="false" customHeight="false" outlineLevel="0" collapsed="false">
      <c r="AK656" s="0" t="n">
        <v>643</v>
      </c>
      <c r="AL656" s="0" t="n">
        <f aca="false">IFERROR(IF(AU656&lt;($AM$6-$AL$6)/($AN$6-$AL$6),$AL$6+SQRT(AU656*($AN$6-$AL$6)*($AM$6-$AL$6)),$AN$6-SQRT((1-AU656)*($AN$6-$AL$6)*($AN$6-$AM$6))),$AM$6)</f>
        <v>2.75447921368199</v>
      </c>
      <c r="AM656" s="0" t="n">
        <f aca="false">IFERROR(IF(AV656&lt;($AM$7-$AL$7)/($AN$7-$AL$7),$AL$7+SQRT(AV656*($AN$7-$AL$7)*($AM$7-$AL$7)),$AN$7-SQRT((1-AV656)*($AN$7-$AL$7)*($AN$7-$AM$7))),$AM$7)</f>
        <v>0.977457322029018</v>
      </c>
      <c r="AN656" s="0" t="n">
        <f aca="false">IFERROR(IF(AW656&lt;($AM$8-$AL$8)/($AN$8-$AL$8),$AL$8+SQRT(AW656*($AN$8-$AL$8)*($AM$8-$AL$8)),$AN$8-SQRT((1-AW656)*($AN$8-$AL$8)*($AN$8-$AM$8))),$AM$8)</f>
        <v>1.10611002674443</v>
      </c>
      <c r="AO656" s="0" t="n">
        <f aca="false">IFERROR(IF(AX656&lt;($AM$9-$AL$9)/($AN$9-$AL$9),$AL$9+SQRT(AX656*($AN$9-$AL$9)*($AM$9-$AL$9)),$AN$9-SQRT((1-AX656)*($AN$9-$AL$9)*($AN$9-$AM$9))),$AM$9)</f>
        <v>1.57634985475513</v>
      </c>
      <c r="AP656" s="0" t="n">
        <f aca="false">IFERROR(IF(AY656&lt;($AM$10-$AL$10)/($AN$10-$AL$10),$AL$10+SQRT(AY656*($AN$10-$AL$10)*($AM$10-$AL$10)),$AN$10-SQRT((1-AY656)*($AN$10-$AL$10)*($AN$10-$AM$10))),$AM$10)</f>
        <v>0.861838272398873</v>
      </c>
      <c r="AQ656" s="0" t="n">
        <f aca="false">IFERROR(IF(AZ656&lt;($AM$11-$AL$11)/($AN$11-$AL$11),$AL$11+SQRT(AZ656*($AN$11-$AL$11)*($AM$11-$AL$11)),$AN$11-SQRT((1-AZ656)*($AN$11-$AL$11)*($AN$11-$AM$11))),$AM$11)</f>
        <v>0.552016996497296</v>
      </c>
      <c r="AR656" s="0" t="n">
        <f aca="false">SUMPRODUCT((B24:B31&lt;=$B$6)*(C24:C31*AM656+D24:D31*AO656*$B$8*AQ656)/(1+AL656/100)^B24:B31)+C32*AM656*AP656/(1+AL656/100)^$B$6</f>
        <v>8722899.31346092</v>
      </c>
      <c r="AS656" s="0" t="n">
        <f aca="false">SUMPRODUCT((K24:K26&lt;=$B$6)*(L24:L26*AN656+M24:M26*AO656*$B$8*AQ656)/(1+AL656/100)^K24:K26)+L27*AN656*AP656/(1+AL656/100)^$B$6</f>
        <v>8953292.85764512</v>
      </c>
      <c r="AT656" s="0" t="n">
        <f aca="false">AS656-AR656</f>
        <v>230393.544184202</v>
      </c>
      <c r="AU656" s="0" t="n">
        <f aca="true">RAND()</f>
        <v>0.113847776775638</v>
      </c>
      <c r="AV656" s="0" t="n">
        <f aca="true">RAND()</f>
        <v>0.349901123796782</v>
      </c>
      <c r="AW656" s="0" t="n">
        <f aca="true">RAND()</f>
        <v>0.81596156085788</v>
      </c>
      <c r="AX656" s="0" t="n">
        <f aca="true">RAND()</f>
        <v>0.880347036289331</v>
      </c>
      <c r="AY656" s="0" t="n">
        <f aca="true">RAND()</f>
        <v>0.523707741490403</v>
      </c>
      <c r="AZ656" s="0" t="n">
        <f aca="true">RAND()</f>
        <v>0.259234965402114</v>
      </c>
    </row>
    <row r="657" customFormat="false" ht="15" hidden="false" customHeight="false" outlineLevel="0" collapsed="false">
      <c r="AK657" s="0" t="n">
        <v>644</v>
      </c>
      <c r="AL657" s="0" t="n">
        <f aca="false">IFERROR(IF(AU657&lt;($AM$6-$AL$6)/($AN$6-$AL$6),$AL$6+SQRT(AU657*($AN$6-$AL$6)*($AM$6-$AL$6)),$AN$6-SQRT((1-AU657)*($AN$6-$AL$6)*($AN$6-$AM$6))),$AM$6)</f>
        <v>3.03667850223981</v>
      </c>
      <c r="AM657" s="0" t="n">
        <f aca="false">IFERROR(IF(AV657&lt;($AM$7-$AL$7)/($AN$7-$AL$7),$AL$7+SQRT(AV657*($AN$7-$AL$7)*($AM$7-$AL$7)),$AN$7-SQRT((1-AV657)*($AN$7-$AL$7)*($AN$7-$AM$7))),$AM$7)</f>
        <v>0.860542900226583</v>
      </c>
      <c r="AN657" s="0" t="n">
        <f aca="false">IFERROR(IF(AW657&lt;($AM$8-$AL$8)/($AN$8-$AL$8),$AL$8+SQRT(AW657*($AN$8-$AL$8)*($AM$8-$AL$8)),$AN$8-SQRT((1-AW657)*($AN$8-$AL$8)*($AN$8-$AM$8))),$AM$8)</f>
        <v>0.951226926363124</v>
      </c>
      <c r="AO657" s="0" t="n">
        <f aca="false">IFERROR(IF(AX657&lt;($AM$9-$AL$9)/($AN$9-$AL$9),$AL$9+SQRT(AX657*($AN$9-$AL$9)*($AM$9-$AL$9)),$AN$9-SQRT((1-AX657)*($AN$9-$AL$9)*($AN$9-$AM$9))),$AM$9)</f>
        <v>0.991203683978671</v>
      </c>
      <c r="AP657" s="0" t="n">
        <f aca="false">IFERROR(IF(AY657&lt;($AM$10-$AL$10)/($AN$10-$AL$10),$AL$10+SQRT(AY657*($AN$10-$AL$10)*($AM$10-$AL$10)),$AN$10-SQRT((1-AY657)*($AN$10-$AL$10)*($AN$10-$AM$10))),$AM$10)</f>
        <v>0.971106454123527</v>
      </c>
      <c r="AQ657" s="0" t="n">
        <f aca="false">IFERROR(IF(AZ657&lt;($AM$11-$AL$11)/($AN$11-$AL$11),$AL$11+SQRT(AZ657*($AN$11-$AL$11)*($AM$11-$AL$11)),$AN$11-SQRT((1-AZ657)*($AN$11-$AL$11)*($AN$11-$AM$11))),$AM$11)</f>
        <v>0.563077322395884</v>
      </c>
      <c r="AR657" s="0" t="n">
        <f aca="false">SUMPRODUCT((B24:B31&lt;=$B$6)*(C24:C31*AM657+D24:D31*AO657*$B$8*AQ657)/(1+AL657/100)^B24:B31)+C32*AM657*AP657/(1+AL657/100)^$B$6</f>
        <v>7472855.23527178</v>
      </c>
      <c r="AS657" s="0" t="n">
        <f aca="false">SUMPRODUCT((K24:K26&lt;=$B$6)*(L24:L26*AN657+M24:M26*AO657*$B$8*AQ657)/(1+AL657/100)^K24:K26)+L27*AN657*AP657/(1+AL657/100)^$B$6</f>
        <v>7620025.18607493</v>
      </c>
      <c r="AT657" s="0" t="n">
        <f aca="false">AS657-AR657</f>
        <v>147169.950803152</v>
      </c>
      <c r="AU657" s="0" t="n">
        <f aca="true">RAND()</f>
        <v>0.214604135269597</v>
      </c>
      <c r="AV657" s="0" t="n">
        <f aca="true">RAND()</f>
        <v>0.0407271418649551</v>
      </c>
      <c r="AW657" s="0" t="n">
        <f aca="true">RAND()</f>
        <v>0.254106480635976</v>
      </c>
      <c r="AX657" s="0" t="n">
        <f aca="true">RAND()</f>
        <v>0.32170807887229</v>
      </c>
      <c r="AY657" s="0" t="n">
        <f aca="true">RAND()</f>
        <v>0.887765164467373</v>
      </c>
      <c r="AZ657" s="0" t="n">
        <f aca="true">RAND()</f>
        <v>0.282488479832605</v>
      </c>
    </row>
    <row r="658" customFormat="false" ht="15" hidden="false" customHeight="false" outlineLevel="0" collapsed="false">
      <c r="AK658" s="0" t="n">
        <v>645</v>
      </c>
      <c r="AL658" s="0" t="n">
        <f aca="false">IFERROR(IF(AU658&lt;($AM$6-$AL$6)/($AN$6-$AL$6),$AL$6+SQRT(AU658*($AN$6-$AL$6)*($AM$6-$AL$6)),$AN$6-SQRT((1-AU658)*($AN$6-$AL$6)*($AN$6-$AM$6))),$AM$6)</f>
        <v>3.55417022618975</v>
      </c>
      <c r="AM658" s="0" t="n">
        <f aca="false">IFERROR(IF(AV658&lt;($AM$7-$AL$7)/($AN$7-$AL$7),$AL$7+SQRT(AV658*($AN$7-$AL$7)*($AM$7-$AL$7)),$AN$7-SQRT((1-AV658)*($AN$7-$AL$7)*($AN$7-$AM$7))),$AM$7)</f>
        <v>1.08987585432313</v>
      </c>
      <c r="AN658" s="0" t="n">
        <f aca="false">IFERROR(IF(AW658&lt;($AM$8-$AL$8)/($AN$8-$AL$8),$AL$8+SQRT(AW658*($AN$8-$AL$8)*($AM$8-$AL$8)),$AN$8-SQRT((1-AW658)*($AN$8-$AL$8)*($AN$8-$AM$8))),$AM$8)</f>
        <v>1.00998198747502</v>
      </c>
      <c r="AO658" s="0" t="n">
        <f aca="false">IFERROR(IF(AX658&lt;($AM$9-$AL$9)/($AN$9-$AL$9),$AL$9+SQRT(AX658*($AN$9-$AL$9)*($AM$9-$AL$9)),$AN$9-SQRT((1-AX658)*($AN$9-$AL$9)*($AN$9-$AM$9))),$AM$9)</f>
        <v>1.21101025578773</v>
      </c>
      <c r="AP658" s="0" t="n">
        <f aca="false">IFERROR(IF(AY658&lt;($AM$10-$AL$10)/($AN$10-$AL$10),$AL$10+SQRT(AY658*($AN$10-$AL$10)*($AM$10-$AL$10)),$AN$10-SQRT((1-AY658)*($AN$10-$AL$10)*($AN$10-$AM$10))),$AM$10)</f>
        <v>0.946140284418562</v>
      </c>
      <c r="AQ658" s="0" t="n">
        <f aca="false">IFERROR(IF(AZ658&lt;($AM$11-$AL$11)/($AN$11-$AL$11),$AL$11+SQRT(AZ658*($AN$11-$AL$11)*($AM$11-$AL$11)),$AN$11-SQRT((1-AZ658)*($AN$11-$AL$11)*($AN$11-$AM$11))),$AM$11)</f>
        <v>0.610726962715601</v>
      </c>
      <c r="AR658" s="0" t="n">
        <f aca="false">SUMPRODUCT((B24:B31&lt;=$B$6)*(C24:C31*AM658+D24:D31*AO658*$B$8*AQ658)/(1+AL658/100)^B24:B31)+C32*AM658*AP658/(1+AL658/100)^$B$6</f>
        <v>9202568.34679241</v>
      </c>
      <c r="AS658" s="0" t="n">
        <f aca="false">SUMPRODUCT((K24:K26&lt;=$B$6)*(L24:L26*AN658+M24:M26*AO658*$B$8*AQ658)/(1+AL658/100)^K24:K26)+L27*AN658*AP658/(1+AL658/100)^$B$6</f>
        <v>8193646.53447777</v>
      </c>
      <c r="AT658" s="0" t="n">
        <f aca="false">AS658-AR658</f>
        <v>-1008921.81231465</v>
      </c>
      <c r="AU658" s="0" t="n">
        <f aca="true">RAND()</f>
        <v>0.406312858496141</v>
      </c>
      <c r="AV658" s="0" t="n">
        <f aca="true">RAND()</f>
        <v>0.77209118196668</v>
      </c>
      <c r="AW658" s="0" t="n">
        <f aca="true">RAND()</f>
        <v>0.487923143676068</v>
      </c>
      <c r="AX658" s="0" t="n">
        <f aca="true">RAND()</f>
        <v>0.58499678901857</v>
      </c>
      <c r="AY658" s="0" t="n">
        <f aca="true">RAND()</f>
        <v>0.7961646135243</v>
      </c>
      <c r="AZ658" s="0" t="n">
        <f aca="true">RAND()</f>
        <v>0.394086715748827</v>
      </c>
    </row>
    <row r="659" customFormat="false" ht="15" hidden="false" customHeight="false" outlineLevel="0" collapsed="false">
      <c r="AK659" s="0" t="n">
        <v>646</v>
      </c>
      <c r="AL659" s="0" t="n">
        <f aca="false">IFERROR(IF(AU659&lt;($AM$6-$AL$6)/($AN$6-$AL$6),$AL$6+SQRT(AU659*($AN$6-$AL$6)*($AM$6-$AL$6)),$AN$6-SQRT((1-AU659)*($AN$6-$AL$6)*($AN$6-$AM$6))),$AM$6)</f>
        <v>3.83109499571343</v>
      </c>
      <c r="AM659" s="0" t="n">
        <f aca="false">IFERROR(IF(AV659&lt;($AM$7-$AL$7)/($AN$7-$AL$7),$AL$7+SQRT(AV659*($AN$7-$AL$7)*($AM$7-$AL$7)),$AN$7-SQRT((1-AV659)*($AN$7-$AL$7)*($AN$7-$AM$7))),$AM$7)</f>
        <v>1.09762554883456</v>
      </c>
      <c r="AN659" s="0" t="n">
        <f aca="false">IFERROR(IF(AW659&lt;($AM$8-$AL$8)/($AN$8-$AL$8),$AL$8+SQRT(AW659*($AN$8-$AL$8)*($AM$8-$AL$8)),$AN$8-SQRT((1-AW659)*($AN$8-$AL$8)*($AN$8-$AM$8))),$AM$8)</f>
        <v>0.884773910713838</v>
      </c>
      <c r="AO659" s="0" t="n">
        <f aca="false">IFERROR(IF(AX659&lt;($AM$9-$AL$9)/($AN$9-$AL$9),$AL$9+SQRT(AX659*($AN$9-$AL$9)*($AM$9-$AL$9)),$AN$9-SQRT((1-AX659)*($AN$9-$AL$9)*($AN$9-$AM$9))),$AM$9)</f>
        <v>1.2020638936245</v>
      </c>
      <c r="AP659" s="0" t="n">
        <f aca="false">IFERROR(IF(AY659&lt;($AM$10-$AL$10)/($AN$10-$AL$10),$AL$10+SQRT(AY659*($AN$10-$AL$10)*($AM$10-$AL$10)),$AN$10-SQRT((1-AY659)*($AN$10-$AL$10)*($AN$10-$AM$10))),$AM$10)</f>
        <v>0.921353752822647</v>
      </c>
      <c r="AQ659" s="0" t="n">
        <f aca="false">IFERROR(IF(AZ659&lt;($AM$11-$AL$11)/($AN$11-$AL$11),$AL$11+SQRT(AZ659*($AN$11-$AL$11)*($AM$11-$AL$11)),$AN$11-SQRT((1-AZ659)*($AN$11-$AL$11)*($AN$11-$AM$11))),$AM$11)</f>
        <v>0.610380979717516</v>
      </c>
      <c r="AR659" s="0" t="n">
        <f aca="false">SUMPRODUCT((B24:B31&lt;=$B$6)*(C24:C31*AM659+D24:D31*AO659*$B$8*AQ659)/(1+AL659/100)^B24:B31)+C32*AM659*AP659/(1+AL659/100)^$B$6</f>
        <v>9129799.16412548</v>
      </c>
      <c r="AS659" s="0" t="n">
        <f aca="false">SUMPRODUCT((K24:K26&lt;=$B$6)*(L24:L26*AN659+M24:M26*AO659*$B$8*AQ659)/(1+AL659/100)^K24:K26)+L27*AN659*AP659/(1+AL659/100)^$B$6</f>
        <v>7227333.80426265</v>
      </c>
      <c r="AT659" s="0" t="n">
        <f aca="false">AS659-AR659</f>
        <v>-1902465.35986283</v>
      </c>
      <c r="AU659" s="0" t="n">
        <f aca="true">RAND()</f>
        <v>0.497902053690377</v>
      </c>
      <c r="AV659" s="0" t="n">
        <f aca="true">RAND()</f>
        <v>0.793618014506938</v>
      </c>
      <c r="AW659" s="0" t="n">
        <f aca="true">RAND()</f>
        <v>0.0798512881968636</v>
      </c>
      <c r="AX659" s="0" t="n">
        <f aca="true">RAND()</f>
        <v>0.575531980094871</v>
      </c>
      <c r="AY659" s="0" t="n">
        <f aca="true">RAND()</f>
        <v>0.710155940070914</v>
      </c>
      <c r="AZ659" s="0" t="n">
        <f aca="true">RAND()</f>
        <v>0.393209602328184</v>
      </c>
    </row>
    <row r="660" customFormat="false" ht="15" hidden="false" customHeight="false" outlineLevel="0" collapsed="false">
      <c r="AK660" s="0" t="n">
        <v>647</v>
      </c>
      <c r="AL660" s="0" t="n">
        <f aca="false">IFERROR(IF(AU660&lt;($AM$6-$AL$6)/($AN$6-$AL$6),$AL$6+SQRT(AU660*($AN$6-$AL$6)*($AM$6-$AL$6)),$AN$6-SQRT((1-AU660)*($AN$6-$AL$6)*($AN$6-$AM$6))),$AM$6)</f>
        <v>4.93970625130966</v>
      </c>
      <c r="AM660" s="0" t="n">
        <f aca="false">IFERROR(IF(AV660&lt;($AM$7-$AL$7)/($AN$7-$AL$7),$AL$7+SQRT(AV660*($AN$7-$AL$7)*($AM$7-$AL$7)),$AN$7-SQRT((1-AV660)*($AN$7-$AL$7)*($AN$7-$AM$7))),$AM$7)</f>
        <v>0.939298695376049</v>
      </c>
      <c r="AN660" s="0" t="n">
        <f aca="false">IFERROR(IF(AW660&lt;($AM$8-$AL$8)/($AN$8-$AL$8),$AL$8+SQRT(AW660*($AN$8-$AL$8)*($AM$8-$AL$8)),$AN$8-SQRT((1-AW660)*($AN$8-$AL$8)*($AN$8-$AM$8))),$AM$8)</f>
        <v>1.04456109538041</v>
      </c>
      <c r="AO660" s="0" t="n">
        <f aca="false">IFERROR(IF(AX660&lt;($AM$9-$AL$9)/($AN$9-$AL$9),$AL$9+SQRT(AX660*($AN$9-$AL$9)*($AM$9-$AL$9)),$AN$9-SQRT((1-AX660)*($AN$9-$AL$9)*($AN$9-$AM$9))),$AM$9)</f>
        <v>1.12989421903705</v>
      </c>
      <c r="AP660" s="0" t="n">
        <f aca="false">IFERROR(IF(AY660&lt;($AM$10-$AL$10)/($AN$10-$AL$10),$AL$10+SQRT(AY660*($AN$10-$AL$10)*($AM$10-$AL$10)),$AN$10-SQRT((1-AY660)*($AN$10-$AL$10)*($AN$10-$AM$10))),$AM$10)</f>
        <v>0.761672078017101</v>
      </c>
      <c r="AQ660" s="0" t="n">
        <f aca="false">IFERROR(IF(AZ660&lt;($AM$11-$AL$11)/($AN$11-$AL$11),$AL$11+SQRT(AZ660*($AN$11-$AL$11)*($AM$11-$AL$11)),$AN$11-SQRT((1-AZ660)*($AN$11-$AL$11)*($AN$11-$AM$11))),$AM$11)</f>
        <v>0.58783172136304</v>
      </c>
      <c r="AR660" s="0" t="n">
        <f aca="false">SUMPRODUCT((B24:B31&lt;=$B$6)*(C24:C31*AM660+D24:D31*AO660*$B$8*AQ660)/(1+AL660/100)^B24:B31)+C32*AM660*AP660/(1+AL660/100)^$B$6</f>
        <v>7415678.82961218</v>
      </c>
      <c r="AS660" s="0" t="n">
        <f aca="false">SUMPRODUCT((K24:K26&lt;=$B$6)*(L24:L26*AN660+M24:M26*AO660*$B$8*AQ660)/(1+AL660/100)^K24:K26)+L27*AN660*AP660/(1+AL660/100)^$B$6</f>
        <v>8690981.05916689</v>
      </c>
      <c r="AT660" s="0" t="n">
        <f aca="false">AS660-AR660</f>
        <v>1275302.22955471</v>
      </c>
      <c r="AU660" s="0" t="n">
        <f aca="true">RAND()</f>
        <v>0.787759483455376</v>
      </c>
      <c r="AV660" s="0" t="n">
        <f aca="true">RAND()</f>
        <v>0.215601405927435</v>
      </c>
      <c r="AW660" s="0" t="n">
        <f aca="true">RAND()</f>
        <v>0.624843168610685</v>
      </c>
      <c r="AX660" s="0" t="n">
        <f aca="true">RAND()</f>
        <v>0.495277286623231</v>
      </c>
      <c r="AY660" s="0" t="n">
        <f aca="true">RAND()</f>
        <v>0.273889105655152</v>
      </c>
      <c r="AZ660" s="0" t="n">
        <f aca="true">RAND()</f>
        <v>0.338151427848207</v>
      </c>
    </row>
    <row r="661" customFormat="false" ht="15" hidden="false" customHeight="false" outlineLevel="0" collapsed="false">
      <c r="AK661" s="0" t="n">
        <v>648</v>
      </c>
      <c r="AL661" s="0" t="n">
        <f aca="false">IFERROR(IF(AU661&lt;($AM$6-$AL$6)/($AN$6-$AL$6),$AL$6+SQRT(AU661*($AN$6-$AL$6)*($AM$6-$AL$6)),$AN$6-SQRT((1-AU661)*($AN$6-$AL$6)*($AN$6-$AM$6))),$AM$6)</f>
        <v>2.86770175440755</v>
      </c>
      <c r="AM661" s="0" t="n">
        <f aca="false">IFERROR(IF(AV661&lt;($AM$7-$AL$7)/($AN$7-$AL$7),$AL$7+SQRT(AV661*($AN$7-$AL$7)*($AM$7-$AL$7)),$AN$7-SQRT((1-AV661)*($AN$7-$AL$7)*($AN$7-$AM$7))),$AM$7)</f>
        <v>1.04577360100315</v>
      </c>
      <c r="AN661" s="0" t="n">
        <f aca="false">IFERROR(IF(AW661&lt;($AM$8-$AL$8)/($AN$8-$AL$8),$AL$8+SQRT(AW661*($AN$8-$AL$8)*($AM$8-$AL$8)),$AN$8-SQRT((1-AW661)*($AN$8-$AL$8)*($AN$8-$AM$8))),$AM$8)</f>
        <v>1.03807027688565</v>
      </c>
      <c r="AO661" s="0" t="n">
        <f aca="false">IFERROR(IF(AX661&lt;($AM$9-$AL$9)/($AN$9-$AL$9),$AL$9+SQRT(AX661*($AN$9-$AL$9)*($AM$9-$AL$9)),$AN$9-SQRT((1-AX661)*($AN$9-$AL$9)*($AN$9-$AM$9))),$AM$9)</f>
        <v>1.56602186617884</v>
      </c>
      <c r="AP661" s="0" t="n">
        <f aca="false">IFERROR(IF(AY661&lt;($AM$10-$AL$10)/($AN$10-$AL$10),$AL$10+SQRT(AY661*($AN$10-$AL$10)*($AM$10-$AL$10)),$AN$10-SQRT((1-AY661)*($AN$10-$AL$10)*($AN$10-$AM$10))),$AM$10)</f>
        <v>0.953002370710797</v>
      </c>
      <c r="AQ661" s="0" t="n">
        <f aca="false">IFERROR(IF(AZ661&lt;($AM$11-$AL$11)/($AN$11-$AL$11),$AL$11+SQRT(AZ661*($AN$11-$AL$11)*($AM$11-$AL$11)),$AN$11-SQRT((1-AZ661)*($AN$11-$AL$11)*($AN$11-$AM$11))),$AM$11)</f>
        <v>0.75911919321492</v>
      </c>
      <c r="AR661" s="0" t="n">
        <f aca="false">SUMPRODUCT((B24:B31&lt;=$B$6)*(C24:C31*AM661+D24:D31*AO661*$B$8*AQ661)/(1+AL661/100)^B24:B31)+C32*AM661*AP661/(1+AL661/100)^$B$6</f>
        <v>9338295.86463844</v>
      </c>
      <c r="AS661" s="0" t="n">
        <f aca="false">SUMPRODUCT((K24:K26&lt;=$B$6)*(L24:L26*AN661+M24:M26*AO661*$B$8*AQ661)/(1+AL661/100)^K24:K26)+L27*AN661*AP661/(1+AL661/100)^$B$6</f>
        <v>8376499.48960806</v>
      </c>
      <c r="AT661" s="0" t="n">
        <f aca="false">AS661-AR661</f>
        <v>-961796.375030373</v>
      </c>
      <c r="AU661" s="0" t="n">
        <f aca="true">RAND()</f>
        <v>0.150581266920388</v>
      </c>
      <c r="AV661" s="0" t="n">
        <f aca="true">RAND()</f>
        <v>0.629258470691356</v>
      </c>
      <c r="AW661" s="0" t="n">
        <f aca="true">RAND()</f>
        <v>0.600762599650434</v>
      </c>
      <c r="AX661" s="0" t="n">
        <f aca="true">RAND()</f>
        <v>0.874441986243403</v>
      </c>
      <c r="AY661" s="0" t="n">
        <f aca="true">RAND()</f>
        <v>0.820844591478411</v>
      </c>
      <c r="AZ661" s="0" t="n">
        <f aca="true">RAND()</f>
        <v>0.763169130296199</v>
      </c>
    </row>
    <row r="662" customFormat="false" ht="15" hidden="false" customHeight="false" outlineLevel="0" collapsed="false">
      <c r="AK662" s="0" t="n">
        <v>649</v>
      </c>
      <c r="AL662" s="0" t="n">
        <f aca="false">IFERROR(IF(AU662&lt;($AM$6-$AL$6)/($AN$6-$AL$6),$AL$6+SQRT(AU662*($AN$6-$AL$6)*($AM$6-$AL$6)),$AN$6-SQRT((1-AU662)*($AN$6-$AL$6)*($AN$6-$AM$6))),$AM$6)</f>
        <v>3.0897423128277</v>
      </c>
      <c r="AM662" s="0" t="n">
        <f aca="false">IFERROR(IF(AV662&lt;($AM$7-$AL$7)/($AN$7-$AL$7),$AL$7+SQRT(AV662*($AN$7-$AL$7)*($AM$7-$AL$7)),$AN$7-SQRT((1-AV662)*($AN$7-$AL$7)*($AN$7-$AM$7))),$AM$7)</f>
        <v>0.931311902096405</v>
      </c>
      <c r="AN662" s="0" t="n">
        <f aca="false">IFERROR(IF(AW662&lt;($AM$8-$AL$8)/($AN$8-$AL$8),$AL$8+SQRT(AW662*($AN$8-$AL$8)*($AM$8-$AL$8)),$AN$8-SQRT((1-AW662)*($AN$8-$AL$8)*($AN$8-$AM$8))),$AM$8)</f>
        <v>0.960400652496506</v>
      </c>
      <c r="AO662" s="0" t="n">
        <f aca="false">IFERROR(IF(AX662&lt;($AM$9-$AL$9)/($AN$9-$AL$9),$AL$9+SQRT(AX662*($AN$9-$AL$9)*($AM$9-$AL$9)),$AN$9-SQRT((1-AX662)*($AN$9-$AL$9)*($AN$9-$AM$9))),$AM$9)</f>
        <v>1.56557109282625</v>
      </c>
      <c r="AP662" s="0" t="n">
        <f aca="false">IFERROR(IF(AY662&lt;($AM$10-$AL$10)/($AN$10-$AL$10),$AL$10+SQRT(AY662*($AN$10-$AL$10)*($AM$10-$AL$10)),$AN$10-SQRT((1-AY662)*($AN$10-$AL$10)*($AN$10-$AM$10))),$AM$10)</f>
        <v>0.977476786252437</v>
      </c>
      <c r="AQ662" s="0" t="n">
        <f aca="false">IFERROR(IF(AZ662&lt;($AM$11-$AL$11)/($AN$11-$AL$11),$AL$11+SQRT(AZ662*($AN$11-$AL$11)*($AM$11-$AL$11)),$AN$11-SQRT((1-AZ662)*($AN$11-$AL$11)*($AN$11-$AM$11))),$AM$11)</f>
        <v>0.529785505263551</v>
      </c>
      <c r="AR662" s="0" t="n">
        <f aca="false">SUMPRODUCT((B24:B31&lt;=$B$6)*(C24:C31*AM662+D24:D31*AO662*$B$8*AQ662)/(1+AL662/100)^B24:B31)+C32*AM662*AP662/(1+AL662/100)^$B$6</f>
        <v>8131299.38811903</v>
      </c>
      <c r="AS662" s="0" t="n">
        <f aca="false">SUMPRODUCT((K24:K26&lt;=$B$6)*(L24:L26*AN662+M24:M26*AO662*$B$8*AQ662)/(1+AL662/100)^K24:K26)+L27*AN662*AP662/(1+AL662/100)^$B$6</f>
        <v>7726123.43226844</v>
      </c>
      <c r="AT662" s="0" t="n">
        <f aca="false">AS662-AR662</f>
        <v>-405175.955850588</v>
      </c>
      <c r="AU662" s="0" t="n">
        <f aca="true">RAND()</f>
        <v>0.235494240995496</v>
      </c>
      <c r="AV662" s="0" t="n">
        <f aca="true">RAND()</f>
        <v>0.191586840357508</v>
      </c>
      <c r="AW662" s="0" t="n">
        <f aca="true">RAND()</f>
        <v>0.28587077023672</v>
      </c>
      <c r="AX662" s="0" t="n">
        <f aca="true">RAND()</f>
        <v>0.87418101640788</v>
      </c>
      <c r="AY662" s="0" t="n">
        <f aca="true">RAND()</f>
        <v>0.911936325639823</v>
      </c>
      <c r="AZ662" s="0" t="n">
        <f aca="true">RAND()</f>
        <v>0.215515830323369</v>
      </c>
    </row>
    <row r="663" customFormat="false" ht="15" hidden="false" customHeight="false" outlineLevel="0" collapsed="false">
      <c r="AK663" s="0" t="n">
        <v>650</v>
      </c>
      <c r="AL663" s="0" t="n">
        <f aca="false">IFERROR(IF(AU663&lt;($AM$6-$AL$6)/($AN$6-$AL$6),$AL$6+SQRT(AU663*($AN$6-$AL$6)*($AM$6-$AL$6)),$AN$6-SQRT((1-AU663)*($AN$6-$AL$6)*($AN$6-$AM$6))),$AM$6)</f>
        <v>5.62899089660958</v>
      </c>
      <c r="AM663" s="0" t="n">
        <f aca="false">IFERROR(IF(AV663&lt;($AM$7-$AL$7)/($AN$7-$AL$7),$AL$7+SQRT(AV663*($AN$7-$AL$7)*($AM$7-$AL$7)),$AN$7-SQRT((1-AV663)*($AN$7-$AL$7)*($AN$7-$AM$7))),$AM$7)</f>
        <v>1.12363602402314</v>
      </c>
      <c r="AN663" s="0" t="n">
        <f aca="false">IFERROR(IF(AW663&lt;($AM$8-$AL$8)/($AN$8-$AL$8),$AL$8+SQRT(AW663*($AN$8-$AL$8)*($AM$8-$AL$8)),$AN$8-SQRT((1-AW663)*($AN$8-$AL$8)*($AN$8-$AM$8))),$AM$8)</f>
        <v>1.06410724575644</v>
      </c>
      <c r="AO663" s="0" t="n">
        <f aca="false">IFERROR(IF(AX663&lt;($AM$9-$AL$9)/($AN$9-$AL$9),$AL$9+SQRT(AX663*($AN$9-$AL$9)*($AM$9-$AL$9)),$AN$9-SQRT((1-AX663)*($AN$9-$AL$9)*($AN$9-$AM$9))),$AM$9)</f>
        <v>1.36223316682101</v>
      </c>
      <c r="AP663" s="0" t="n">
        <f aca="false">IFERROR(IF(AY663&lt;($AM$10-$AL$10)/($AN$10-$AL$10),$AL$10+SQRT(AY663*($AN$10-$AL$10)*($AM$10-$AL$10)),$AN$10-SQRT((1-AY663)*($AN$10-$AL$10)*($AN$10-$AM$10))),$AM$10)</f>
        <v>0.816532520484328</v>
      </c>
      <c r="AQ663" s="0" t="n">
        <f aca="false">IFERROR(IF(AZ663&lt;($AM$11-$AL$11)/($AN$11-$AL$11),$AL$11+SQRT(AZ663*($AN$11-$AL$11)*($AM$11-$AL$11)),$AN$11-SQRT((1-AZ663)*($AN$11-$AL$11)*($AN$11-$AM$11))),$AM$11)</f>
        <v>0.401301066443798</v>
      </c>
      <c r="AR663" s="0" t="n">
        <f aca="false">SUMPRODUCT((B24:B31&lt;=$B$6)*(C24:C31*AM663+D24:D31*AO663*$B$8*AQ663)/(1+AL663/100)^B24:B31)+C32*AM663*AP663/(1+AL663/100)^$B$6</f>
        <v>8548119.95414649</v>
      </c>
      <c r="AS663" s="0" t="n">
        <f aca="false">SUMPRODUCT((K24:K26&lt;=$B$6)*(L24:L26*AN663+M24:M26*AO663*$B$8*AQ663)/(1+AL663/100)^K24:K26)+L27*AN663*AP663/(1+AL663/100)^$B$6</f>
        <v>8850410.90026063</v>
      </c>
      <c r="AT663" s="0" t="n">
        <f aca="false">AS663-AR663</f>
        <v>302290.946114136</v>
      </c>
      <c r="AU663" s="0" t="n">
        <f aca="true">RAND()</f>
        <v>0.90601670192103</v>
      </c>
      <c r="AV663" s="0" t="n">
        <f aca="true">RAND()</f>
        <v>0.858063516225054</v>
      </c>
      <c r="AW663" s="0" t="n">
        <f aca="true">RAND()</f>
        <v>0.692834523731042</v>
      </c>
      <c r="AX663" s="0" t="n">
        <f aca="true">RAND()</f>
        <v>0.72883564433123</v>
      </c>
      <c r="AY663" s="0" t="n">
        <f aca="true">RAND()</f>
        <v>0.400771346096645</v>
      </c>
      <c r="AZ663" s="0" t="n">
        <f aca="true">RAND()</f>
        <v>0.041885330867962</v>
      </c>
    </row>
    <row r="664" customFormat="false" ht="15" hidden="false" customHeight="false" outlineLevel="0" collapsed="false">
      <c r="AK664" s="0" t="n">
        <v>651</v>
      </c>
      <c r="AL664" s="0" t="n">
        <f aca="false">IFERROR(IF(AU664&lt;($AM$6-$AL$6)/($AN$6-$AL$6),$AL$6+SQRT(AU664*($AN$6-$AL$6)*($AM$6-$AL$6)),$AN$6-SQRT((1-AU664)*($AN$6-$AL$6)*($AN$6-$AM$6))),$AM$6)</f>
        <v>4.49010632434765</v>
      </c>
      <c r="AM664" s="0" t="n">
        <f aca="false">IFERROR(IF(AV664&lt;($AM$7-$AL$7)/($AN$7-$AL$7),$AL$7+SQRT(AV664*($AN$7-$AL$7)*($AM$7-$AL$7)),$AN$7-SQRT((1-AV664)*($AN$7-$AL$7)*($AN$7-$AM$7))),$AM$7)</f>
        <v>0.930050632220312</v>
      </c>
      <c r="AN664" s="0" t="n">
        <f aca="false">IFERROR(IF(AW664&lt;($AM$8-$AL$8)/($AN$8-$AL$8),$AL$8+SQRT(AW664*($AN$8-$AL$8)*($AM$8-$AL$8)),$AN$8-SQRT((1-AW664)*($AN$8-$AL$8)*($AN$8-$AM$8))),$AM$8)</f>
        <v>1.12414155940469</v>
      </c>
      <c r="AO664" s="0" t="n">
        <f aca="false">IFERROR(IF(AX664&lt;($AM$9-$AL$9)/($AN$9-$AL$9),$AL$9+SQRT(AX664*($AN$9-$AL$9)*($AM$9-$AL$9)),$AN$9-SQRT((1-AX664)*($AN$9-$AL$9)*($AN$9-$AM$9))),$AM$9)</f>
        <v>0.926208764726517</v>
      </c>
      <c r="AP664" s="0" t="n">
        <f aca="false">IFERROR(IF(AY664&lt;($AM$10-$AL$10)/($AN$10-$AL$10),$AL$10+SQRT(AY664*($AN$10-$AL$10)*($AM$10-$AL$10)),$AN$10-SQRT((1-AY664)*($AN$10-$AL$10)*($AN$10-$AM$10))),$AM$10)</f>
        <v>0.780095319069599</v>
      </c>
      <c r="AQ664" s="0" t="n">
        <f aca="false">IFERROR(IF(AZ664&lt;($AM$11-$AL$11)/($AN$11-$AL$11),$AL$11+SQRT(AZ664*($AN$11-$AL$11)*($AM$11-$AL$11)),$AN$11-SQRT((1-AZ664)*($AN$11-$AL$11)*($AN$11-$AM$11))),$AM$11)</f>
        <v>0.470155105348442</v>
      </c>
      <c r="AR664" s="0" t="n">
        <f aca="false">SUMPRODUCT((B24:B31&lt;=$B$6)*(C24:C31*AM664+D24:D31*AO664*$B$8*AQ664)/(1+AL664/100)^B24:B31)+C32*AM664*AP664/(1+AL664/100)^$B$6</f>
        <v>7444139.62275672</v>
      </c>
      <c r="AS664" s="0" t="n">
        <f aca="false">SUMPRODUCT((K24:K26&lt;=$B$6)*(L24:L26*AN664+M24:M26*AO664*$B$8*AQ664)/(1+AL664/100)^K24:K26)+L27*AN664*AP664/(1+AL664/100)^$B$6</f>
        <v>9293523.14036276</v>
      </c>
      <c r="AT664" s="0" t="n">
        <f aca="false">AS664-AR664</f>
        <v>1849383.51760604</v>
      </c>
      <c r="AU664" s="0" t="n">
        <f aca="true">RAND()</f>
        <v>0.685021686846017</v>
      </c>
      <c r="AV664" s="0" t="n">
        <f aca="true">RAND()</f>
        <v>0.187924077121144</v>
      </c>
      <c r="AW664" s="0" t="n">
        <f aca="true">RAND()</f>
        <v>0.859196914941482</v>
      </c>
      <c r="AX664" s="0" t="n">
        <f aca="true">RAND()</f>
        <v>0.242205214839605</v>
      </c>
      <c r="AY664" s="0" t="n">
        <f aca="true">RAND()</f>
        <v>0.313813551058802</v>
      </c>
      <c r="AZ664" s="0" t="n">
        <f aca="true">RAND()</f>
        <v>0.118174530106691</v>
      </c>
    </row>
    <row r="665" customFormat="false" ht="15" hidden="false" customHeight="false" outlineLevel="0" collapsed="false">
      <c r="AK665" s="0" t="n">
        <v>652</v>
      </c>
      <c r="AL665" s="0" t="n">
        <f aca="false">IFERROR(IF(AU665&lt;($AM$6-$AL$6)/($AN$6-$AL$6),$AL$6+SQRT(AU665*($AN$6-$AL$6)*($AM$6-$AL$6)),$AN$6-SQRT((1-AU665)*($AN$6-$AL$6)*($AN$6-$AM$6))),$AM$6)</f>
        <v>3.74686391126269</v>
      </c>
      <c r="AM665" s="0" t="n">
        <f aca="false">IFERROR(IF(AV665&lt;($AM$7-$AL$7)/($AN$7-$AL$7),$AL$7+SQRT(AV665*($AN$7-$AL$7)*($AM$7-$AL$7)),$AN$7-SQRT((1-AV665)*($AN$7-$AL$7)*($AN$7-$AM$7))),$AM$7)</f>
        <v>0.963957174622934</v>
      </c>
      <c r="AN665" s="0" t="n">
        <f aca="false">IFERROR(IF(AW665&lt;($AM$8-$AL$8)/($AN$8-$AL$8),$AL$8+SQRT(AW665*($AN$8-$AL$8)*($AM$8-$AL$8)),$AN$8-SQRT((1-AW665)*($AN$8-$AL$8)*($AN$8-$AM$8))),$AM$8)</f>
        <v>0.94684493364945</v>
      </c>
      <c r="AO665" s="0" t="n">
        <f aca="false">IFERROR(IF(AX665&lt;($AM$9-$AL$9)/($AN$9-$AL$9),$AL$9+SQRT(AX665*($AN$9-$AL$9)*($AM$9-$AL$9)),$AN$9-SQRT((1-AX665)*($AN$9-$AL$9)*($AN$9-$AM$9))),$AM$9)</f>
        <v>0.873555443514523</v>
      </c>
      <c r="AP665" s="0" t="n">
        <f aca="false">IFERROR(IF(AY665&lt;($AM$10-$AL$10)/($AN$10-$AL$10),$AL$10+SQRT(AY665*($AN$10-$AL$10)*($AM$10-$AL$10)),$AN$10-SQRT((1-AY665)*($AN$10-$AL$10)*($AN$10-$AM$10))),$AM$10)</f>
        <v>0.917507126231493</v>
      </c>
      <c r="AQ665" s="0" t="n">
        <f aca="false">IFERROR(IF(AZ665&lt;($AM$11-$AL$11)/($AN$11-$AL$11),$AL$11+SQRT(AZ665*($AN$11-$AL$11)*($AM$11-$AL$11)),$AN$11-SQRT((1-AZ665)*($AN$11-$AL$11)*($AN$11-$AM$11))),$AM$11)</f>
        <v>0.498014782082086</v>
      </c>
      <c r="AR665" s="0" t="n">
        <f aca="false">SUMPRODUCT((B24:B31&lt;=$B$6)*(C24:C31*AM665+D24:D31*AO665*$B$8*AQ665)/(1+AL665/100)^B24:B31)+C32*AM665*AP665/(1+AL665/100)^$B$6</f>
        <v>7995685.02549869</v>
      </c>
      <c r="AS665" s="0" t="n">
        <f aca="false">SUMPRODUCT((K24:K26&lt;=$B$6)*(L24:L26*AN665+M24:M26*AO665*$B$8*AQ665)/(1+AL665/100)^K24:K26)+L27*AN665*AP665/(1+AL665/100)^$B$6</f>
        <v>7694722.19257967</v>
      </c>
      <c r="AT665" s="0" t="n">
        <f aca="false">AS665-AR665</f>
        <v>-300962.832919017</v>
      </c>
      <c r="AU665" s="0" t="n">
        <f aca="true">RAND()</f>
        <v>0.470855279407746</v>
      </c>
      <c r="AV665" s="0" t="n">
        <f aca="true">RAND()</f>
        <v>0.298688390114836</v>
      </c>
      <c r="AW665" s="0" t="n">
        <f aca="true">RAND()</f>
        <v>0.23959371709457</v>
      </c>
      <c r="AX665" s="0" t="n">
        <f aca="true">RAND()</f>
        <v>0.186058225839109</v>
      </c>
      <c r="AY665" s="0" t="n">
        <f aca="true">RAND()</f>
        <v>0.697248801816319</v>
      </c>
      <c r="AZ665" s="0" t="n">
        <f aca="true">RAND()</f>
        <v>0.160040220093942</v>
      </c>
    </row>
    <row r="666" customFormat="false" ht="15" hidden="false" customHeight="false" outlineLevel="0" collapsed="false">
      <c r="AK666" s="0" t="n">
        <v>653</v>
      </c>
      <c r="AL666" s="0" t="n">
        <f aca="false">IFERROR(IF(AU666&lt;($AM$6-$AL$6)/($AN$6-$AL$6),$AL$6+SQRT(AU666*($AN$6-$AL$6)*($AM$6-$AL$6)),$AN$6-SQRT((1-AU666)*($AN$6-$AL$6)*($AN$6-$AM$6))),$AM$6)</f>
        <v>3.35873177777243</v>
      </c>
      <c r="AM666" s="0" t="n">
        <f aca="false">IFERROR(IF(AV666&lt;($AM$7-$AL$7)/($AN$7-$AL$7),$AL$7+SQRT(AV666*($AN$7-$AL$7)*($AM$7-$AL$7)),$AN$7-SQRT((1-AV666)*($AN$7-$AL$7)*($AN$7-$AM$7))),$AM$7)</f>
        <v>1.04740933553587</v>
      </c>
      <c r="AN666" s="0" t="n">
        <f aca="false">IFERROR(IF(AW666&lt;($AM$8-$AL$8)/($AN$8-$AL$8),$AL$8+SQRT(AW666*($AN$8-$AL$8)*($AM$8-$AL$8)),$AN$8-SQRT((1-AW666)*($AN$8-$AL$8)*($AN$8-$AM$8))),$AM$8)</f>
        <v>0.905002034623626</v>
      </c>
      <c r="AO666" s="0" t="n">
        <f aca="false">IFERROR(IF(AX666&lt;($AM$9-$AL$9)/($AN$9-$AL$9),$AL$9+SQRT(AX666*($AN$9-$AL$9)*($AM$9-$AL$9)),$AN$9-SQRT((1-AX666)*($AN$9-$AL$9)*($AN$9-$AM$9))),$AM$9)</f>
        <v>1.70959736817309</v>
      </c>
      <c r="AP666" s="0" t="n">
        <f aca="false">IFERROR(IF(AY666&lt;($AM$10-$AL$10)/($AN$10-$AL$10),$AL$10+SQRT(AY666*($AN$10-$AL$10)*($AM$10-$AL$10)),$AN$10-SQRT((1-AY666)*($AN$10-$AL$10)*($AN$10-$AM$10))),$AM$10)</f>
        <v>0.785068168250436</v>
      </c>
      <c r="AQ666" s="0" t="n">
        <f aca="false">IFERROR(IF(AZ666&lt;($AM$11-$AL$11)/($AN$11-$AL$11),$AL$11+SQRT(AZ666*($AN$11-$AL$11)*($AM$11-$AL$11)),$AN$11-SQRT((1-AZ666)*($AN$11-$AL$11)*($AN$11-$AM$11))),$AM$11)</f>
        <v>0.565013178512917</v>
      </c>
      <c r="AR666" s="0" t="n">
        <f aca="false">SUMPRODUCT((B24:B31&lt;=$B$6)*(C24:C31*AM666+D24:D31*AO666*$B$8*AQ666)/(1+AL666/100)^B24:B31)+C32*AM666*AP666/(1+AL666/100)^$B$6</f>
        <v>9034680.63537801</v>
      </c>
      <c r="AS666" s="0" t="n">
        <f aca="false">SUMPRODUCT((K24:K26&lt;=$B$6)*(L24:L26*AN666+M24:M26*AO666*$B$8*AQ666)/(1+AL666/100)^K24:K26)+L27*AN666*AP666/(1+AL666/100)^$B$6</f>
        <v>7467848.27996025</v>
      </c>
      <c r="AT666" s="0" t="n">
        <f aca="false">AS666-AR666</f>
        <v>-1566832.35541776</v>
      </c>
      <c r="AU666" s="0" t="n">
        <f aca="true">RAND()</f>
        <v>0.337058286689785</v>
      </c>
      <c r="AV666" s="0" t="n">
        <f aca="true">RAND()</f>
        <v>0.635173534862053</v>
      </c>
      <c r="AW666" s="0" t="n">
        <f aca="true">RAND()</f>
        <v>0.122504747501123</v>
      </c>
      <c r="AX666" s="0" t="n">
        <f aca="true">RAND()</f>
        <v>0.943777540952001</v>
      </c>
      <c r="AY666" s="0" t="n">
        <f aca="true">RAND()</f>
        <v>0.325055442198636</v>
      </c>
      <c r="AZ666" s="0" t="n">
        <f aca="true">RAND()</f>
        <v>0.286661162389874</v>
      </c>
    </row>
    <row r="667" customFormat="false" ht="15" hidden="false" customHeight="false" outlineLevel="0" collapsed="false">
      <c r="AK667" s="0" t="n">
        <v>654</v>
      </c>
      <c r="AL667" s="0" t="n">
        <f aca="false">IFERROR(IF(AU667&lt;($AM$6-$AL$6)/($AN$6-$AL$6),$AL$6+SQRT(AU667*($AN$6-$AL$6)*($AM$6-$AL$6)),$AN$6-SQRT((1-AU667)*($AN$6-$AL$6)*($AN$6-$AM$6))),$AM$6)</f>
        <v>3.17645009356447</v>
      </c>
      <c r="AM667" s="0" t="n">
        <f aca="false">IFERROR(IF(AV667&lt;($AM$7-$AL$7)/($AN$7-$AL$7),$AL$7+SQRT(AV667*($AN$7-$AL$7)*($AM$7-$AL$7)),$AN$7-SQRT((1-AV667)*($AN$7-$AL$7)*($AN$7-$AM$7))),$AM$7)</f>
        <v>1.01692264661491</v>
      </c>
      <c r="AN667" s="0" t="n">
        <f aca="false">IFERROR(IF(AW667&lt;($AM$8-$AL$8)/($AN$8-$AL$8),$AL$8+SQRT(AW667*($AN$8-$AL$8)*($AM$8-$AL$8)),$AN$8-SQRT((1-AW667)*($AN$8-$AL$8)*($AN$8-$AM$8))),$AM$8)</f>
        <v>1.21031927985781</v>
      </c>
      <c r="AO667" s="0" t="n">
        <f aca="false">IFERROR(IF(AX667&lt;($AM$9-$AL$9)/($AN$9-$AL$9),$AL$9+SQRT(AX667*($AN$9-$AL$9)*($AM$9-$AL$9)),$AN$9-SQRT((1-AX667)*($AN$9-$AL$9)*($AN$9-$AM$9))),$AM$9)</f>
        <v>1.57155330944187</v>
      </c>
      <c r="AP667" s="0" t="n">
        <f aca="false">IFERROR(IF(AY667&lt;($AM$10-$AL$10)/($AN$10-$AL$10),$AL$10+SQRT(AY667*($AN$10-$AL$10)*($AM$10-$AL$10)),$AN$10-SQRT((1-AY667)*($AN$10-$AL$10)*($AN$10-$AM$10))),$AM$10)</f>
        <v>0.725579810926129</v>
      </c>
      <c r="AQ667" s="0" t="n">
        <f aca="false">IFERROR(IF(AZ667&lt;($AM$11-$AL$11)/($AN$11-$AL$11),$AL$11+SQRT(AZ667*($AN$11-$AL$11)*($AM$11-$AL$11)),$AN$11-SQRT((1-AZ667)*($AN$11-$AL$11)*($AN$11-$AM$11))),$AM$11)</f>
        <v>0.582793938412448</v>
      </c>
      <c r="AR667" s="0" t="n">
        <f aca="false">SUMPRODUCT((B24:B31&lt;=$B$6)*(C24:C31*AM667+D24:D31*AO667*$B$8*AQ667)/(1+AL667/100)^B24:B31)+C32*AM667*AP667/(1+AL667/100)^$B$6</f>
        <v>8865654.33931603</v>
      </c>
      <c r="AS667" s="0" t="n">
        <f aca="false">SUMPRODUCT((K24:K26&lt;=$B$6)*(L24:L26*AN667+M24:M26*AO667*$B$8*AQ667)/(1+AL667/100)^K24:K26)+L27*AN667*AP667/(1+AL667/100)^$B$6</f>
        <v>9987051.6842373</v>
      </c>
      <c r="AT667" s="0" t="n">
        <f aca="false">AS667-AR667</f>
        <v>1121397.34492128</v>
      </c>
      <c r="AU667" s="0" t="n">
        <f aca="true">RAND()</f>
        <v>0.269023305649841</v>
      </c>
      <c r="AV667" s="0" t="n">
        <f aca="true">RAND()</f>
        <v>0.517110643013349</v>
      </c>
      <c r="AW667" s="0" t="n">
        <f aca="true">RAND()</f>
        <v>0.986003915102201</v>
      </c>
      <c r="AX667" s="0" t="n">
        <f aca="true">RAND()</f>
        <v>0.87762228889986</v>
      </c>
      <c r="AY667" s="0" t="n">
        <f aca="true">RAND()</f>
        <v>0.203545004389872</v>
      </c>
      <c r="AZ667" s="0" t="n">
        <f aca="true">RAND()</f>
        <v>0.326418006542136</v>
      </c>
    </row>
    <row r="668" customFormat="false" ht="15" hidden="false" customHeight="false" outlineLevel="0" collapsed="false">
      <c r="AK668" s="0" t="n">
        <v>655</v>
      </c>
      <c r="AL668" s="0" t="n">
        <f aca="false">IFERROR(IF(AU668&lt;($AM$6-$AL$6)/($AN$6-$AL$6),$AL$6+SQRT(AU668*($AN$6-$AL$6)*($AM$6-$AL$6)),$AN$6-SQRT((1-AU668)*($AN$6-$AL$6)*($AN$6-$AM$6))),$AM$6)</f>
        <v>5.04502032924745</v>
      </c>
      <c r="AM668" s="0" t="n">
        <f aca="false">IFERROR(IF(AV668&lt;($AM$7-$AL$7)/($AN$7-$AL$7),$AL$7+SQRT(AV668*($AN$7-$AL$7)*($AM$7-$AL$7)),$AN$7-SQRT((1-AV668)*($AN$7-$AL$7)*($AN$7-$AM$7))),$AM$7)</f>
        <v>0.811386392001867</v>
      </c>
      <c r="AN668" s="0" t="n">
        <f aca="false">IFERROR(IF(AW668&lt;($AM$8-$AL$8)/($AN$8-$AL$8),$AL$8+SQRT(AW668*($AN$8-$AL$8)*($AM$8-$AL$8)),$AN$8-SQRT((1-AW668)*($AN$8-$AL$8)*($AN$8-$AM$8))),$AM$8)</f>
        <v>0.933523181438668</v>
      </c>
      <c r="AO668" s="0" t="n">
        <f aca="false">IFERROR(IF(AX668&lt;($AM$9-$AL$9)/($AN$9-$AL$9),$AL$9+SQRT(AX668*($AN$9-$AL$9)*($AM$9-$AL$9)),$AN$9-SQRT((1-AX668)*($AN$9-$AL$9)*($AN$9-$AM$9))),$AM$9)</f>
        <v>1.21920545607232</v>
      </c>
      <c r="AP668" s="0" t="n">
        <f aca="false">IFERROR(IF(AY668&lt;($AM$10-$AL$10)/($AN$10-$AL$10),$AL$10+SQRT(AY668*($AN$10-$AL$10)*($AM$10-$AL$10)),$AN$10-SQRT((1-AY668)*($AN$10-$AL$10)*($AN$10-$AM$10))),$AM$10)</f>
        <v>0.759142342694413</v>
      </c>
      <c r="AQ668" s="0" t="n">
        <f aca="false">IFERROR(IF(AZ668&lt;($AM$11-$AL$11)/($AN$11-$AL$11),$AL$11+SQRT(AZ668*($AN$11-$AL$11)*($AM$11-$AL$11)),$AN$11-SQRT((1-AZ668)*($AN$11-$AL$11)*($AN$11-$AM$11))),$AM$11)</f>
        <v>0.597011673766167</v>
      </c>
      <c r="AR668" s="0" t="n">
        <f aca="false">SUMPRODUCT((B24:B31&lt;=$B$6)*(C24:C31*AM668+D24:D31*AO668*$B$8*AQ668)/(1+AL668/100)^B24:B31)+C32*AM668*AP668/(1+AL668/100)^$B$6</f>
        <v>6411204.97085311</v>
      </c>
      <c r="AS668" s="0" t="n">
        <f aca="false">SUMPRODUCT((K24:K26&lt;=$B$6)*(L24:L26*AN668+M24:M26*AO668*$B$8*AQ668)/(1+AL668/100)^K24:K26)+L27*AN668*AP668/(1+AL668/100)^$B$6</f>
        <v>7782428.97848473</v>
      </c>
      <c r="AT668" s="0" t="n">
        <f aca="false">AS668-AR668</f>
        <v>1371224.00763162</v>
      </c>
      <c r="AU668" s="0" t="n">
        <f aca="true">RAND()</f>
        <v>0.808902724347213</v>
      </c>
      <c r="AV668" s="0" t="n">
        <f aca="true">RAND()</f>
        <v>0.00144055469800207</v>
      </c>
      <c r="AW668" s="0" t="n">
        <f aca="true">RAND()</f>
        <v>0.19809377757226</v>
      </c>
      <c r="AX668" s="0" t="n">
        <f aca="true">RAND()</f>
        <v>0.59357325344851</v>
      </c>
      <c r="AY668" s="0" t="n">
        <f aca="true">RAND()</f>
        <v>0.268619015108594</v>
      </c>
      <c r="AZ668" s="0" t="n">
        <f aca="true">RAND()</f>
        <v>0.360065038177062</v>
      </c>
    </row>
    <row r="669" customFormat="false" ht="15" hidden="false" customHeight="false" outlineLevel="0" collapsed="false">
      <c r="AK669" s="0" t="n">
        <v>656</v>
      </c>
      <c r="AL669" s="0" t="n">
        <f aca="false">IFERROR(IF(AU669&lt;($AM$6-$AL$6)/($AN$6-$AL$6),$AL$6+SQRT(AU669*($AN$6-$AL$6)*($AM$6-$AL$6)),$AN$6-SQRT((1-AU669)*($AN$6-$AL$6)*($AN$6-$AM$6))),$AM$6)</f>
        <v>2.58021513265928</v>
      </c>
      <c r="AM669" s="0" t="n">
        <f aca="false">IFERROR(IF(AV669&lt;($AM$7-$AL$7)/($AN$7-$AL$7),$AL$7+SQRT(AV669*($AN$7-$AL$7)*($AM$7-$AL$7)),$AN$7-SQRT((1-AV669)*($AN$7-$AL$7)*($AN$7-$AM$7))),$AM$7)</f>
        <v>0.972794633947509</v>
      </c>
      <c r="AN669" s="0" t="n">
        <f aca="false">IFERROR(IF(AW669&lt;($AM$8-$AL$8)/($AN$8-$AL$8),$AL$8+SQRT(AW669*($AN$8-$AL$8)*($AM$8-$AL$8)),$AN$8-SQRT((1-AW669)*($AN$8-$AL$8)*($AN$8-$AM$8))),$AM$8)</f>
        <v>1.02977382356355</v>
      </c>
      <c r="AO669" s="0" t="n">
        <f aca="false">IFERROR(IF(AX669&lt;($AM$9-$AL$9)/($AN$9-$AL$9),$AL$9+SQRT(AX669*($AN$9-$AL$9)*($AM$9-$AL$9)),$AN$9-SQRT((1-AX669)*($AN$9-$AL$9)*($AN$9-$AM$9))),$AM$9)</f>
        <v>1.53276208436814</v>
      </c>
      <c r="AP669" s="0" t="n">
        <f aca="false">IFERROR(IF(AY669&lt;($AM$10-$AL$10)/($AN$10-$AL$10),$AL$10+SQRT(AY669*($AN$10-$AL$10)*($AM$10-$AL$10)),$AN$10-SQRT((1-AY669)*($AN$10-$AL$10)*($AN$10-$AM$10))),$AM$10)</f>
        <v>0.835592473223158</v>
      </c>
      <c r="AQ669" s="0" t="n">
        <f aca="false">IFERROR(IF(AZ669&lt;($AM$11-$AL$11)/($AN$11-$AL$11),$AL$11+SQRT(AZ669*($AN$11-$AL$11)*($AM$11-$AL$11)),$AN$11-SQRT((1-AZ669)*($AN$11-$AL$11)*($AN$11-$AM$11))),$AM$11)</f>
        <v>0.491277919222492</v>
      </c>
      <c r="AR669" s="0" t="n">
        <f aca="false">SUMPRODUCT((B24:B31&lt;=$B$6)*(C24:C31*AM669+D24:D31*AO669*$B$8*AQ669)/(1+AL669/100)^B24:B31)+C32*AM669*AP669/(1+AL669/100)^$B$6</f>
        <v>8742457.6018822</v>
      </c>
      <c r="AS669" s="0" t="n">
        <f aca="false">SUMPRODUCT((K24:K26&lt;=$B$6)*(L24:L26*AN669+M24:M26*AO669*$B$8*AQ669)/(1+AL669/100)^K24:K26)+L27*AN669*AP669/(1+AL669/100)^$B$6</f>
        <v>8331622.11801082</v>
      </c>
      <c r="AT669" s="0" t="n">
        <f aca="false">AS669-AR669</f>
        <v>-410835.483871385</v>
      </c>
      <c r="AU669" s="0" t="n">
        <f aca="true">RAND()</f>
        <v>0.0673299200333643</v>
      </c>
      <c r="AV669" s="0" t="n">
        <f aca="true">RAND()</f>
        <v>0.331755394678375</v>
      </c>
      <c r="AW669" s="0" t="n">
        <f aca="true">RAND()</f>
        <v>0.568892721886059</v>
      </c>
      <c r="AX669" s="0" t="n">
        <f aca="true">RAND()</f>
        <v>0.854459153463999</v>
      </c>
      <c r="AY669" s="0" t="n">
        <f aca="true">RAND()</f>
        <v>0.450489232336145</v>
      </c>
      <c r="AZ669" s="0" t="n">
        <f aca="true">RAND()</f>
        <v>0.149335683192189</v>
      </c>
    </row>
    <row r="670" customFormat="false" ht="15" hidden="false" customHeight="false" outlineLevel="0" collapsed="false">
      <c r="AK670" s="0" t="n">
        <v>657</v>
      </c>
      <c r="AL670" s="0" t="n">
        <f aca="false">IFERROR(IF(AU670&lt;($AM$6-$AL$6)/($AN$6-$AL$6),$AL$6+SQRT(AU670*($AN$6-$AL$6)*($AM$6-$AL$6)),$AN$6-SQRT((1-AU670)*($AN$6-$AL$6)*($AN$6-$AM$6))),$AM$6)</f>
        <v>3.18518761862492</v>
      </c>
      <c r="AM670" s="0" t="n">
        <f aca="false">IFERROR(IF(AV670&lt;($AM$7-$AL$7)/($AN$7-$AL$7),$AL$7+SQRT(AV670*($AN$7-$AL$7)*($AM$7-$AL$7)),$AN$7-SQRT((1-AV670)*($AN$7-$AL$7)*($AN$7-$AM$7))),$AM$7)</f>
        <v>0.966950773293468</v>
      </c>
      <c r="AN670" s="0" t="n">
        <f aca="false">IFERROR(IF(AW670&lt;($AM$8-$AL$8)/($AN$8-$AL$8),$AL$8+SQRT(AW670*($AN$8-$AL$8)*($AM$8-$AL$8)),$AN$8-SQRT((1-AW670)*($AN$8-$AL$8)*($AN$8-$AM$8))),$AM$8)</f>
        <v>1.12797528991048</v>
      </c>
      <c r="AO670" s="0" t="n">
        <f aca="false">IFERROR(IF(AX670&lt;($AM$9-$AL$9)/($AN$9-$AL$9),$AL$9+SQRT(AX670*($AN$9-$AL$9)*($AM$9-$AL$9)),$AN$9-SQRT((1-AX670)*($AN$9-$AL$9)*($AN$9-$AM$9))),$AM$9)</f>
        <v>1.08528962835831</v>
      </c>
      <c r="AP670" s="0" t="n">
        <f aca="false">IFERROR(IF(AY670&lt;($AM$10-$AL$10)/($AN$10-$AL$10),$AL$10+SQRT(AY670*($AN$10-$AL$10)*($AM$10-$AL$10)),$AN$10-SQRT((1-AY670)*($AN$10-$AL$10)*($AN$10-$AM$10))),$AM$10)</f>
        <v>0.723150703144757</v>
      </c>
      <c r="AQ670" s="0" t="n">
        <f aca="false">IFERROR(IF(AZ670&lt;($AM$11-$AL$11)/($AN$11-$AL$11),$AL$11+SQRT(AZ670*($AN$11-$AL$11)*($AM$11-$AL$11)),$AN$11-SQRT((1-AZ670)*($AN$11-$AL$11)*($AN$11-$AM$11))),$AM$11)</f>
        <v>0.857700633149429</v>
      </c>
      <c r="AR670" s="0" t="n">
        <f aca="false">SUMPRODUCT((B24:B31&lt;=$B$6)*(C24:C31*AM670+D24:D31*AO670*$B$8*AQ670)/(1+AL670/100)^B24:B31)+C32*AM670*AP670/(1+AL670/100)^$B$6</f>
        <v>8444173.9939114</v>
      </c>
      <c r="AS670" s="0" t="n">
        <f aca="false">SUMPRODUCT((K24:K26&lt;=$B$6)*(L24:L26*AN670+M24:M26*AO670*$B$8*AQ670)/(1+AL670/100)^K24:K26)+L27*AN670*AP670/(1+AL670/100)^$B$6</f>
        <v>9319229.2633337</v>
      </c>
      <c r="AT670" s="0" t="n">
        <f aca="false">AS670-AR670</f>
        <v>875055.269422306</v>
      </c>
      <c r="AU670" s="0" t="n">
        <f aca="true">RAND()</f>
        <v>0.272360324745369</v>
      </c>
      <c r="AV670" s="0" t="n">
        <f aca="true">RAND()</f>
        <v>0.309695118925409</v>
      </c>
      <c r="AW670" s="0" t="n">
        <f aca="true">RAND()</f>
        <v>0.867644178911717</v>
      </c>
      <c r="AX670" s="0" t="n">
        <f aca="true">RAND()</f>
        <v>0.442203290674083</v>
      </c>
      <c r="AY670" s="0" t="n">
        <f aca="true">RAND()</f>
        <v>0.199184945255997</v>
      </c>
      <c r="AZ670" s="0" t="n">
        <f aca="true">RAND()</f>
        <v>0.917350572220109</v>
      </c>
    </row>
    <row r="671" customFormat="false" ht="15" hidden="false" customHeight="false" outlineLevel="0" collapsed="false">
      <c r="AK671" s="0" t="n">
        <v>658</v>
      </c>
      <c r="AL671" s="0" t="n">
        <f aca="false">IFERROR(IF(AU671&lt;($AM$6-$AL$6)/($AN$6-$AL$6),$AL$6+SQRT(AU671*($AN$6-$AL$6)*($AM$6-$AL$6)),$AN$6-SQRT((1-AU671)*($AN$6-$AL$6)*($AN$6-$AM$6))),$AM$6)</f>
        <v>4.6891369784538</v>
      </c>
      <c r="AM671" s="0" t="n">
        <f aca="false">IFERROR(IF(AV671&lt;($AM$7-$AL$7)/($AN$7-$AL$7),$AL$7+SQRT(AV671*($AN$7-$AL$7)*($AM$7-$AL$7)),$AN$7-SQRT((1-AV671)*($AN$7-$AL$7)*($AN$7-$AM$7))),$AM$7)</f>
        <v>1.0934807592015</v>
      </c>
      <c r="AN671" s="0" t="n">
        <f aca="false">IFERROR(IF(AW671&lt;($AM$8-$AL$8)/($AN$8-$AL$8),$AL$8+SQRT(AW671*($AN$8-$AL$8)*($AM$8-$AL$8)),$AN$8-SQRT((1-AW671)*($AN$8-$AL$8)*($AN$8-$AM$8))),$AM$8)</f>
        <v>0.978348875246063</v>
      </c>
      <c r="AO671" s="0" t="n">
        <f aca="false">IFERROR(IF(AX671&lt;($AM$9-$AL$9)/($AN$9-$AL$9),$AL$9+SQRT(AX671*($AN$9-$AL$9)*($AM$9-$AL$9)),$AN$9-SQRT((1-AX671)*($AN$9-$AL$9)*($AN$9-$AM$9))),$AM$9)</f>
        <v>0.872286254187522</v>
      </c>
      <c r="AP671" s="0" t="n">
        <f aca="false">IFERROR(IF(AY671&lt;($AM$10-$AL$10)/($AN$10-$AL$10),$AL$10+SQRT(AY671*($AN$10-$AL$10)*($AM$10-$AL$10)),$AN$10-SQRT((1-AY671)*($AN$10-$AL$10)*($AN$10-$AM$10))),$AM$10)</f>
        <v>0.866943195838179</v>
      </c>
      <c r="AQ671" s="0" t="n">
        <f aca="false">IFERROR(IF(AZ671&lt;($AM$11-$AL$11)/($AN$11-$AL$11),$AL$11+SQRT(AZ671*($AN$11-$AL$11)*($AM$11-$AL$11)),$AN$11-SQRT((1-AZ671)*($AN$11-$AL$11)*($AN$11-$AM$11))),$AM$11)</f>
        <v>0.807558965260609</v>
      </c>
      <c r="AR671" s="0" t="n">
        <f aca="false">SUMPRODUCT((B24:B31&lt;=$B$6)*(C24:C31*AM671+D24:D31*AO671*$B$8*AQ671)/(1+AL671/100)^B24:B31)+C32*AM671*AP671/(1+AL671/100)^$B$6</f>
        <v>8709905.58103543</v>
      </c>
      <c r="AS671" s="0" t="n">
        <f aca="false">SUMPRODUCT((K24:K26&lt;=$B$6)*(L24:L26*AN671+M24:M26*AO671*$B$8*AQ671)/(1+AL671/100)^K24:K26)+L27*AN671*AP671/(1+AL671/100)^$B$6</f>
        <v>8080332.2221085</v>
      </c>
      <c r="AT671" s="0" t="n">
        <f aca="false">AS671-AR671</f>
        <v>-629573.358926927</v>
      </c>
      <c r="AU671" s="0" t="n">
        <f aca="true">RAND()</f>
        <v>0.732995604782519</v>
      </c>
      <c r="AV671" s="0" t="n">
        <f aca="true">RAND()</f>
        <v>0.782237575643214</v>
      </c>
      <c r="AW671" s="0" t="n">
        <f aca="true">RAND()</f>
        <v>0.353425792239288</v>
      </c>
      <c r="AX671" s="0" t="n">
        <f aca="true">RAND()</f>
        <v>0.184796073409302</v>
      </c>
      <c r="AY671" s="0" t="n">
        <f aca="true">RAND()</f>
        <v>0.538589235887745</v>
      </c>
      <c r="AZ671" s="0" t="n">
        <f aca="true">RAND()</f>
        <v>0.848842645503807</v>
      </c>
    </row>
    <row r="672" customFormat="false" ht="15" hidden="false" customHeight="false" outlineLevel="0" collapsed="false">
      <c r="AK672" s="0" t="n">
        <v>659</v>
      </c>
      <c r="AL672" s="0" t="n">
        <f aca="false">IFERROR(IF(AU672&lt;($AM$6-$AL$6)/($AN$6-$AL$6),$AL$6+SQRT(AU672*($AN$6-$AL$6)*($AM$6-$AL$6)),$AN$6-SQRT((1-AU672)*($AN$6-$AL$6)*($AN$6-$AM$6))),$AM$6)</f>
        <v>5.27055666654545</v>
      </c>
      <c r="AM672" s="0" t="n">
        <f aca="false">IFERROR(IF(AV672&lt;($AM$7-$AL$7)/($AN$7-$AL$7),$AL$7+SQRT(AV672*($AN$7-$AL$7)*($AM$7-$AL$7)),$AN$7-SQRT((1-AV672)*($AN$7-$AL$7)*($AN$7-$AM$7))),$AM$7)</f>
        <v>1.09839212941952</v>
      </c>
      <c r="AN672" s="0" t="n">
        <f aca="false">IFERROR(IF(AW672&lt;($AM$8-$AL$8)/($AN$8-$AL$8),$AL$8+SQRT(AW672*($AN$8-$AL$8)*($AM$8-$AL$8)),$AN$8-SQRT((1-AW672)*($AN$8-$AL$8)*($AN$8-$AM$8))),$AM$8)</f>
        <v>0.942783024296716</v>
      </c>
      <c r="AO672" s="0" t="n">
        <f aca="false">IFERROR(IF(AX672&lt;($AM$9-$AL$9)/($AN$9-$AL$9),$AL$9+SQRT(AX672*($AN$9-$AL$9)*($AM$9-$AL$9)),$AN$9-SQRT((1-AX672)*($AN$9-$AL$9)*($AN$9-$AM$9))),$AM$9)</f>
        <v>1.02621280016416</v>
      </c>
      <c r="AP672" s="0" t="n">
        <f aca="false">IFERROR(IF(AY672&lt;($AM$10-$AL$10)/($AN$10-$AL$10),$AL$10+SQRT(AY672*($AN$10-$AL$10)*($AM$10-$AL$10)),$AN$10-SQRT((1-AY672)*($AN$10-$AL$10)*($AN$10-$AM$10))),$AM$10)</f>
        <v>0.788346372368469</v>
      </c>
      <c r="AQ672" s="0" t="n">
        <f aca="false">IFERROR(IF(AZ672&lt;($AM$11-$AL$11)/($AN$11-$AL$11),$AL$11+SQRT(AZ672*($AN$11-$AL$11)*($AM$11-$AL$11)),$AN$11-SQRT((1-AZ672)*($AN$11-$AL$11)*($AN$11-$AM$11))),$AM$11)</f>
        <v>0.74927163893893</v>
      </c>
      <c r="AR672" s="0" t="n">
        <f aca="false">SUMPRODUCT((B24:B31&lt;=$B$6)*(C24:C31*AM672+D24:D31*AO672*$B$8*AQ672)/(1+AL672/100)^B24:B31)+C32*AM672*AP672/(1+AL672/100)^$B$6</f>
        <v>8539439.92440459</v>
      </c>
      <c r="AS672" s="0" t="n">
        <f aca="false">SUMPRODUCT((K24:K26&lt;=$B$6)*(L24:L26*AN672+M24:M26*AO672*$B$8*AQ672)/(1+AL672/100)^K24:K26)+L27*AN672*AP672/(1+AL672/100)^$B$6</f>
        <v>7857797.69811751</v>
      </c>
      <c r="AT672" s="0" t="n">
        <f aca="false">AS672-AR672</f>
        <v>-681642.226287076</v>
      </c>
      <c r="AU672" s="0" t="n">
        <f aca="true">RAND()</f>
        <v>0.85045128781848</v>
      </c>
      <c r="AV672" s="0" t="n">
        <f aca="true">RAND()</f>
        <v>0.795689365138244</v>
      </c>
      <c r="AW672" s="0" t="n">
        <f aca="true">RAND()</f>
        <v>0.226522133636851</v>
      </c>
      <c r="AX672" s="0" t="n">
        <f aca="true">RAND()</f>
        <v>0.367825659623911</v>
      </c>
      <c r="AY672" s="0" t="n">
        <f aca="true">RAND()</f>
        <v>0.332574521832222</v>
      </c>
      <c r="AZ672" s="0" t="n">
        <f aca="true">RAND()</f>
        <v>0.743409342692366</v>
      </c>
    </row>
    <row r="673" customFormat="false" ht="15" hidden="false" customHeight="false" outlineLevel="0" collapsed="false">
      <c r="AK673" s="0" t="n">
        <v>660</v>
      </c>
      <c r="AL673" s="0" t="n">
        <f aca="false">IFERROR(IF(AU673&lt;($AM$6-$AL$6)/($AN$6-$AL$6),$AL$6+SQRT(AU673*($AN$6-$AL$6)*($AM$6-$AL$6)),$AN$6-SQRT((1-AU673)*($AN$6-$AL$6)*($AN$6-$AM$6))),$AM$6)</f>
        <v>4.20917059868099</v>
      </c>
      <c r="AM673" s="0" t="n">
        <f aca="false">IFERROR(IF(AV673&lt;($AM$7-$AL$7)/($AN$7-$AL$7),$AL$7+SQRT(AV673*($AN$7-$AL$7)*($AM$7-$AL$7)),$AN$7-SQRT((1-AV673)*($AN$7-$AL$7)*($AN$7-$AM$7))),$AM$7)</f>
        <v>1.15225373853141</v>
      </c>
      <c r="AN673" s="0" t="n">
        <f aca="false">IFERROR(IF(AW673&lt;($AM$8-$AL$8)/($AN$8-$AL$8),$AL$8+SQRT(AW673*($AN$8-$AL$8)*($AM$8-$AL$8)),$AN$8-SQRT((1-AW673)*($AN$8-$AL$8)*($AN$8-$AM$8))),$AM$8)</f>
        <v>0.932350043887243</v>
      </c>
      <c r="AO673" s="0" t="n">
        <f aca="false">IFERROR(IF(AX673&lt;($AM$9-$AL$9)/($AN$9-$AL$9),$AL$9+SQRT(AX673*($AN$9-$AL$9)*($AM$9-$AL$9)),$AN$9-SQRT((1-AX673)*($AN$9-$AL$9)*($AN$9-$AM$9))),$AM$9)</f>
        <v>0.810177829330851</v>
      </c>
      <c r="AP673" s="0" t="n">
        <f aca="false">IFERROR(IF(AY673&lt;($AM$10-$AL$10)/($AN$10-$AL$10),$AL$10+SQRT(AY673*($AN$10-$AL$10)*($AM$10-$AL$10)),$AN$10-SQRT((1-AY673)*($AN$10-$AL$10)*($AN$10-$AM$10))),$AM$10)</f>
        <v>0.859662014876079</v>
      </c>
      <c r="AQ673" s="0" t="n">
        <f aca="false">IFERROR(IF(AZ673&lt;($AM$11-$AL$11)/($AN$11-$AL$11),$AL$11+SQRT(AZ673*($AN$11-$AL$11)*($AM$11-$AL$11)),$AN$11-SQRT((1-AZ673)*($AN$11-$AL$11)*($AN$11-$AM$11))),$AM$11)</f>
        <v>0.618626124286886</v>
      </c>
      <c r="AR673" s="0" t="n">
        <f aca="false">SUMPRODUCT((B24:B31&lt;=$B$6)*(C24:C31*AM673+D24:D31*AO673*$B$8*AQ673)/(1+AL673/100)^B24:B31)+C32*AM673*AP673/(1+AL673/100)^$B$6</f>
        <v>9333575.21408756</v>
      </c>
      <c r="AS673" s="0" t="n">
        <f aca="false">SUMPRODUCT((K24:K26&lt;=$B$6)*(L24:L26*AN673+M24:M26*AO673*$B$8*AQ673)/(1+AL673/100)^K24:K26)+L27*AN673*AP673/(1+AL673/100)^$B$6</f>
        <v>7658320.68583294</v>
      </c>
      <c r="AT673" s="0" t="n">
        <f aca="false">AS673-AR673</f>
        <v>-1675254.52825462</v>
      </c>
      <c r="AU673" s="0" t="n">
        <f aca="true">RAND()</f>
        <v>0.61056356263667</v>
      </c>
      <c r="AV673" s="0" t="n">
        <f aca="true">RAND()</f>
        <v>0.915072607723678</v>
      </c>
      <c r="AW673" s="0" t="n">
        <f aca="true">RAND()</f>
        <v>0.194628156855056</v>
      </c>
      <c r="AX673" s="0" t="n">
        <f aca="true">RAND()</f>
        <v>0.128280381077865</v>
      </c>
      <c r="AY673" s="0" t="n">
        <f aca="true">RAND()</f>
        <v>0.517427059778883</v>
      </c>
      <c r="AZ673" s="0" t="n">
        <f aca="true">RAND()</f>
        <v>0.414377988073806</v>
      </c>
    </row>
    <row r="674" customFormat="false" ht="15" hidden="false" customHeight="false" outlineLevel="0" collapsed="false">
      <c r="AK674" s="0" t="n">
        <v>661</v>
      </c>
      <c r="AL674" s="0" t="n">
        <f aca="false">IFERROR(IF(AU674&lt;($AM$6-$AL$6)/($AN$6-$AL$6),$AL$6+SQRT(AU674*($AN$6-$AL$6)*($AM$6-$AL$6)),$AN$6-SQRT((1-AU674)*($AN$6-$AL$6)*($AN$6-$AM$6))),$AM$6)</f>
        <v>3.25054113821408</v>
      </c>
      <c r="AM674" s="0" t="n">
        <f aca="false">IFERROR(IF(AV674&lt;($AM$7-$AL$7)/($AN$7-$AL$7),$AL$7+SQRT(AV674*($AN$7-$AL$7)*($AM$7-$AL$7)),$AN$7-SQRT((1-AV674)*($AN$7-$AL$7)*($AN$7-$AM$7))),$AM$7)</f>
        <v>1.10026684950743</v>
      </c>
      <c r="AN674" s="0" t="n">
        <f aca="false">IFERROR(IF(AW674&lt;($AM$8-$AL$8)/($AN$8-$AL$8),$AL$8+SQRT(AW674*($AN$8-$AL$8)*($AM$8-$AL$8)),$AN$8-SQRT((1-AW674)*($AN$8-$AL$8)*($AN$8-$AM$8))),$AM$8)</f>
        <v>1.08562768465763</v>
      </c>
      <c r="AO674" s="0" t="n">
        <f aca="false">IFERROR(IF(AX674&lt;($AM$9-$AL$9)/($AN$9-$AL$9),$AL$9+SQRT(AX674*($AN$9-$AL$9)*($AM$9-$AL$9)),$AN$9-SQRT((1-AX674)*($AN$9-$AL$9)*($AN$9-$AM$9))),$AM$9)</f>
        <v>0.747472968124989</v>
      </c>
      <c r="AP674" s="0" t="n">
        <f aca="false">IFERROR(IF(AY674&lt;($AM$10-$AL$10)/($AN$10-$AL$10),$AL$10+SQRT(AY674*($AN$10-$AL$10)*($AM$10-$AL$10)),$AN$10-SQRT((1-AY674)*($AN$10-$AL$10)*($AN$10-$AM$10))),$AM$10)</f>
        <v>0.967206023781505</v>
      </c>
      <c r="AQ674" s="0" t="n">
        <f aca="false">IFERROR(IF(AZ674&lt;($AM$11-$AL$11)/($AN$11-$AL$11),$AL$11+SQRT(AZ674*($AN$11-$AL$11)*($AM$11-$AL$11)),$AN$11-SQRT((1-AZ674)*($AN$11-$AL$11)*($AN$11-$AM$11))),$AM$11)</f>
        <v>0.767972943078283</v>
      </c>
      <c r="AR674" s="0" t="n">
        <f aca="false">SUMPRODUCT((B24:B31&lt;=$B$6)*(C24:C31*AM674+D24:D31*AO674*$B$8*AQ674)/(1+AL674/100)^B24:B31)+C32*AM674*AP674/(1+AL674/100)^$B$6</f>
        <v>9395373.73646871</v>
      </c>
      <c r="AS674" s="0" t="n">
        <f aca="false">SUMPRODUCT((K24:K26&lt;=$B$6)*(L24:L26*AN674+M24:M26*AO674*$B$8*AQ674)/(1+AL674/100)^K24:K26)+L27*AN674*AP674/(1+AL674/100)^$B$6</f>
        <v>8725480.34206341</v>
      </c>
      <c r="AT674" s="0" t="n">
        <f aca="false">AS674-AR674</f>
        <v>-669893.394405298</v>
      </c>
      <c r="AU674" s="0" t="n">
        <f aca="true">RAND()</f>
        <v>0.297077912188753</v>
      </c>
      <c r="AV674" s="0" t="n">
        <f aca="true">RAND()</f>
        <v>0.800710965720607</v>
      </c>
      <c r="AW674" s="0" t="n">
        <f aca="true">RAND()</f>
        <v>0.759837706213217</v>
      </c>
      <c r="AX674" s="0" t="n">
        <f aca="true">RAND()</f>
        <v>0.0816571599367894</v>
      </c>
      <c r="AY674" s="0" t="n">
        <f aca="true">RAND()</f>
        <v>0.873125874630896</v>
      </c>
      <c r="AZ674" s="0" t="n">
        <f aca="true">RAND()</f>
        <v>0.780258958596924</v>
      </c>
    </row>
    <row r="675" customFormat="false" ht="15" hidden="false" customHeight="false" outlineLevel="0" collapsed="false">
      <c r="AK675" s="0" t="n">
        <v>662</v>
      </c>
      <c r="AL675" s="0" t="n">
        <f aca="false">IFERROR(IF(AU675&lt;($AM$6-$AL$6)/($AN$6-$AL$6),$AL$6+SQRT(AU675*($AN$6-$AL$6)*($AM$6-$AL$6)),$AN$6-SQRT((1-AU675)*($AN$6-$AL$6)*($AN$6-$AM$6))),$AM$6)</f>
        <v>4.6504571998066</v>
      </c>
      <c r="AM675" s="0" t="n">
        <f aca="false">IFERROR(IF(AV675&lt;($AM$7-$AL$7)/($AN$7-$AL$7),$AL$7+SQRT(AV675*($AN$7-$AL$7)*($AM$7-$AL$7)),$AN$7-SQRT((1-AV675)*($AN$7-$AL$7)*($AN$7-$AM$7))),$AM$7)</f>
        <v>0.922954955287768</v>
      </c>
      <c r="AN675" s="0" t="n">
        <f aca="false">IFERROR(IF(AW675&lt;($AM$8-$AL$8)/($AN$8-$AL$8),$AL$8+SQRT(AW675*($AN$8-$AL$8)*($AM$8-$AL$8)),$AN$8-SQRT((1-AW675)*($AN$8-$AL$8)*($AN$8-$AM$8))),$AM$8)</f>
        <v>1.10917953974237</v>
      </c>
      <c r="AO675" s="0" t="n">
        <f aca="false">IFERROR(IF(AX675&lt;($AM$9-$AL$9)/($AN$9-$AL$9),$AL$9+SQRT(AX675*($AN$9-$AL$9)*($AM$9-$AL$9)),$AN$9-SQRT((1-AX675)*($AN$9-$AL$9)*($AN$9-$AM$9))),$AM$9)</f>
        <v>1.35816077037383</v>
      </c>
      <c r="AP675" s="0" t="n">
        <f aca="false">IFERROR(IF(AY675&lt;($AM$10-$AL$10)/($AN$10-$AL$10),$AL$10+SQRT(AY675*($AN$10-$AL$10)*($AM$10-$AL$10)),$AN$10-SQRT((1-AY675)*($AN$10-$AL$10)*($AN$10-$AM$10))),$AM$10)</f>
        <v>0.75170375590549</v>
      </c>
      <c r="AQ675" s="0" t="n">
        <f aca="false">IFERROR(IF(AZ675&lt;($AM$11-$AL$11)/($AN$11-$AL$11),$AL$11+SQRT(AZ675*($AN$11-$AL$11)*($AM$11-$AL$11)),$AN$11-SQRT((1-AZ675)*($AN$11-$AL$11)*($AN$11-$AM$11))),$AM$11)</f>
        <v>0.694449124357928</v>
      </c>
      <c r="AR675" s="0" t="n">
        <f aca="false">SUMPRODUCT((B24:B31&lt;=$B$6)*(C24:C31*AM675+D24:D31*AO675*$B$8*AQ675)/(1+AL675/100)^B24:B31)+C32*AM675*AP675/(1+AL675/100)^$B$6</f>
        <v>7459192.02052904</v>
      </c>
      <c r="AS675" s="0" t="n">
        <f aca="false">SUMPRODUCT((K24:K26&lt;=$B$6)*(L24:L26*AN675+M24:M26*AO675*$B$8*AQ675)/(1+AL675/100)^K24:K26)+L27*AN675*AP675/(1+AL675/100)^$B$6</f>
        <v>9238442.7170645</v>
      </c>
      <c r="AT675" s="0" t="n">
        <f aca="false">AS675-AR675</f>
        <v>1779250.69653546</v>
      </c>
      <c r="AU675" s="0" t="n">
        <f aca="true">RAND()</f>
        <v>0.723982431502969</v>
      </c>
      <c r="AV675" s="0" t="n">
        <f aca="true">RAND()</f>
        <v>0.1679769003313</v>
      </c>
      <c r="AW675" s="0" t="n">
        <f aca="true">RAND()</f>
        <v>0.823729759758489</v>
      </c>
      <c r="AX675" s="0" t="n">
        <f aca="true">RAND()</f>
        <v>0.725361602208591</v>
      </c>
      <c r="AY675" s="0" t="n">
        <f aca="true">RAND()</f>
        <v>0.253419122947722</v>
      </c>
      <c r="AZ675" s="0" t="n">
        <f aca="true">RAND()</f>
        <v>0.618933315895359</v>
      </c>
    </row>
    <row r="676" customFormat="false" ht="15" hidden="false" customHeight="false" outlineLevel="0" collapsed="false">
      <c r="AK676" s="0" t="n">
        <v>663</v>
      </c>
      <c r="AL676" s="0" t="n">
        <f aca="false">IFERROR(IF(AU676&lt;($AM$6-$AL$6)/($AN$6-$AL$6),$AL$6+SQRT(AU676*($AN$6-$AL$6)*($AM$6-$AL$6)),$AN$6-SQRT((1-AU676)*($AN$6-$AL$6)*($AN$6-$AM$6))),$AM$6)</f>
        <v>2.6362947288407</v>
      </c>
      <c r="AM676" s="0" t="n">
        <f aca="false">IFERROR(IF(AV676&lt;($AM$7-$AL$7)/($AN$7-$AL$7),$AL$7+SQRT(AV676*($AN$7-$AL$7)*($AM$7-$AL$7)),$AN$7-SQRT((1-AV676)*($AN$7-$AL$7)*($AN$7-$AM$7))),$AM$7)</f>
        <v>1.18400853113658</v>
      </c>
      <c r="AN676" s="0" t="n">
        <f aca="false">IFERROR(IF(AW676&lt;($AM$8-$AL$8)/($AN$8-$AL$8),$AL$8+SQRT(AW676*($AN$8-$AL$8)*($AM$8-$AL$8)),$AN$8-SQRT((1-AW676)*($AN$8-$AL$8)*($AN$8-$AM$8))),$AM$8)</f>
        <v>1.06907069365923</v>
      </c>
      <c r="AO676" s="0" t="n">
        <f aca="false">IFERROR(IF(AX676&lt;($AM$9-$AL$9)/($AN$9-$AL$9),$AL$9+SQRT(AX676*($AN$9-$AL$9)*($AM$9-$AL$9)),$AN$9-SQRT((1-AX676)*($AN$9-$AL$9)*($AN$9-$AM$9))),$AM$9)</f>
        <v>1.41457421737519</v>
      </c>
      <c r="AP676" s="0" t="n">
        <f aca="false">IFERROR(IF(AY676&lt;($AM$10-$AL$10)/($AN$10-$AL$10),$AL$10+SQRT(AY676*($AN$10-$AL$10)*($AM$10-$AL$10)),$AN$10-SQRT((1-AY676)*($AN$10-$AL$10)*($AN$10-$AM$10))),$AM$10)</f>
        <v>0.919456179957922</v>
      </c>
      <c r="AQ676" s="0" t="n">
        <f aca="false">IFERROR(IF(AZ676&lt;($AM$11-$AL$11)/($AN$11-$AL$11),$AL$11+SQRT(AZ676*($AN$11-$AL$11)*($AM$11-$AL$11)),$AN$11-SQRT((1-AZ676)*($AN$11-$AL$11)*($AN$11-$AM$11))),$AM$11)</f>
        <v>0.609643283436228</v>
      </c>
      <c r="AR676" s="0" t="n">
        <f aca="false">SUMPRODUCT((B24:B31&lt;=$B$6)*(C24:C31*AM676+D24:D31*AO676*$B$8*AQ676)/(1+AL676/100)^B24:B31)+C32*AM676*AP676/(1+AL676/100)^$B$6</f>
        <v>10572157.2177947</v>
      </c>
      <c r="AS676" s="0" t="n">
        <f aca="false">SUMPRODUCT((K24:K26&lt;=$B$6)*(L24:L26*AN676+M24:M26*AO676*$B$8*AQ676)/(1+AL676/100)^K24:K26)+L27*AN676*AP676/(1+AL676/100)^$B$6</f>
        <v>8580928.17180101</v>
      </c>
      <c r="AT676" s="0" t="n">
        <f aca="false">AS676-AR676</f>
        <v>-1991229.04599374</v>
      </c>
      <c r="AU676" s="0" t="n">
        <f aca="true">RAND()</f>
        <v>0.0809741963900924</v>
      </c>
      <c r="AV676" s="0" t="n">
        <f aca="true">RAND()</f>
        <v>0.961290009219985</v>
      </c>
      <c r="AW676" s="0" t="n">
        <f aca="true">RAND()</f>
        <v>0.709018543173764</v>
      </c>
      <c r="AX676" s="0" t="n">
        <f aca="true">RAND()</f>
        <v>0.771517768692086</v>
      </c>
      <c r="AY676" s="0" t="n">
        <f aca="true">RAND()</f>
        <v>0.703773947619569</v>
      </c>
      <c r="AZ676" s="0" t="n">
        <f aca="true">RAND()</f>
        <v>0.391342706029257</v>
      </c>
    </row>
    <row r="677" customFormat="false" ht="15" hidden="false" customHeight="false" outlineLevel="0" collapsed="false">
      <c r="AK677" s="0" t="n">
        <v>664</v>
      </c>
      <c r="AL677" s="0" t="n">
        <f aca="false">IFERROR(IF(AU677&lt;($AM$6-$AL$6)/($AN$6-$AL$6),$AL$6+SQRT(AU677*($AN$6-$AL$6)*($AM$6-$AL$6)),$AN$6-SQRT((1-AU677)*($AN$6-$AL$6)*($AN$6-$AM$6))),$AM$6)</f>
        <v>3.31651164484074</v>
      </c>
      <c r="AM677" s="0" t="n">
        <f aca="false">IFERROR(IF(AV677&lt;($AM$7-$AL$7)/($AN$7-$AL$7),$AL$7+SQRT(AV677*($AN$7-$AL$7)*($AM$7-$AL$7)),$AN$7-SQRT((1-AV677)*($AN$7-$AL$7)*($AN$7-$AM$7))),$AM$7)</f>
        <v>1.00858371643113</v>
      </c>
      <c r="AN677" s="0" t="n">
        <f aca="false">IFERROR(IF(AW677&lt;($AM$8-$AL$8)/($AN$8-$AL$8),$AL$8+SQRT(AW677*($AN$8-$AL$8)*($AM$8-$AL$8)),$AN$8-SQRT((1-AW677)*($AN$8-$AL$8)*($AN$8-$AM$8))),$AM$8)</f>
        <v>0.966714344526944</v>
      </c>
      <c r="AO677" s="0" t="n">
        <f aca="false">IFERROR(IF(AX677&lt;($AM$9-$AL$9)/($AN$9-$AL$9),$AL$9+SQRT(AX677*($AN$9-$AL$9)*($AM$9-$AL$9)),$AN$9-SQRT((1-AX677)*($AN$9-$AL$9)*($AN$9-$AM$9))),$AM$9)</f>
        <v>1.45397987842936</v>
      </c>
      <c r="AP677" s="0" t="n">
        <f aca="false">IFERROR(IF(AY677&lt;($AM$10-$AL$10)/($AN$10-$AL$10),$AL$10+SQRT(AY677*($AN$10-$AL$10)*($AM$10-$AL$10)),$AN$10-SQRT((1-AY677)*($AN$10-$AL$10)*($AN$10-$AM$10))),$AM$10)</f>
        <v>0.986402747108486</v>
      </c>
      <c r="AQ677" s="0" t="n">
        <f aca="false">IFERROR(IF(AZ677&lt;($AM$11-$AL$11)/($AN$11-$AL$11),$AL$11+SQRT(AZ677*($AN$11-$AL$11)*($AM$11-$AL$11)),$AN$11-SQRT((1-AZ677)*($AN$11-$AL$11)*($AN$11-$AM$11))),$AM$11)</f>
        <v>0.508092557281902</v>
      </c>
      <c r="AR677" s="0" t="n">
        <f aca="false">SUMPRODUCT((B24:B31&lt;=$B$6)*(C24:C31*AM677+D24:D31*AO677*$B$8*AQ677)/(1+AL677/100)^B24:B31)+C32*AM677*AP677/(1+AL677/100)^$B$6</f>
        <v>8641889.05237684</v>
      </c>
      <c r="AS677" s="0" t="n">
        <f aca="false">SUMPRODUCT((K24:K26&lt;=$B$6)*(L24:L26*AN677+M24:M26*AO677*$B$8*AQ677)/(1+AL677/100)^K24:K26)+L27*AN677*AP677/(1+AL677/100)^$B$6</f>
        <v>7788339.07471506</v>
      </c>
      <c r="AT677" s="0" t="n">
        <f aca="false">AS677-AR677</f>
        <v>-853549.977661781</v>
      </c>
      <c r="AU677" s="0" t="n">
        <f aca="true">RAND()</f>
        <v>0.321595676870306</v>
      </c>
      <c r="AV677" s="0" t="n">
        <f aca="true">RAND()</f>
        <v>0.481939360247076</v>
      </c>
      <c r="AW677" s="0" t="n">
        <f aca="true">RAND()</f>
        <v>0.308818585233874</v>
      </c>
      <c r="AX677" s="0" t="n">
        <f aca="true">RAND()</f>
        <v>0.801241351226658</v>
      </c>
      <c r="AY677" s="0" t="n">
        <f aca="true">RAND()</f>
        <v>0.946350529578726</v>
      </c>
      <c r="AZ677" s="0" t="n">
        <f aca="true">RAND()</f>
        <v>0.176744948555598</v>
      </c>
    </row>
    <row r="678" customFormat="false" ht="15" hidden="false" customHeight="false" outlineLevel="0" collapsed="false">
      <c r="AK678" s="0" t="n">
        <v>665</v>
      </c>
      <c r="AL678" s="0" t="n">
        <f aca="false">IFERROR(IF(AU678&lt;($AM$6-$AL$6)/($AN$6-$AL$6),$AL$6+SQRT(AU678*($AN$6-$AL$6)*($AM$6-$AL$6)),$AN$6-SQRT((1-AU678)*($AN$6-$AL$6)*($AN$6-$AM$6))),$AM$6)</f>
        <v>5.37625036382399</v>
      </c>
      <c r="AM678" s="0" t="n">
        <f aca="false">IFERROR(IF(AV678&lt;($AM$7-$AL$7)/($AN$7-$AL$7),$AL$7+SQRT(AV678*($AN$7-$AL$7)*($AM$7-$AL$7)),$AN$7-SQRT((1-AV678)*($AN$7-$AL$7)*($AN$7-$AM$7))),$AM$7)</f>
        <v>1.07583467838339</v>
      </c>
      <c r="AN678" s="0" t="n">
        <f aca="false">IFERROR(IF(AW678&lt;($AM$8-$AL$8)/($AN$8-$AL$8),$AL$8+SQRT(AW678*($AN$8-$AL$8)*($AM$8-$AL$8)),$AN$8-SQRT((1-AW678)*($AN$8-$AL$8)*($AN$8-$AM$8))),$AM$8)</f>
        <v>0.943252079106949</v>
      </c>
      <c r="AO678" s="0" t="n">
        <f aca="false">IFERROR(IF(AX678&lt;($AM$9-$AL$9)/($AN$9-$AL$9),$AL$9+SQRT(AX678*($AN$9-$AL$9)*($AM$9-$AL$9)),$AN$9-SQRT((1-AX678)*($AN$9-$AL$9)*($AN$9-$AM$9))),$AM$9)</f>
        <v>1.03867717491114</v>
      </c>
      <c r="AP678" s="0" t="n">
        <f aca="false">IFERROR(IF(AY678&lt;($AM$10-$AL$10)/($AN$10-$AL$10),$AL$10+SQRT(AY678*($AN$10-$AL$10)*($AM$10-$AL$10)),$AN$10-SQRT((1-AY678)*($AN$10-$AL$10)*($AN$10-$AM$10))),$AM$10)</f>
        <v>0.741410781165657</v>
      </c>
      <c r="AQ678" s="0" t="n">
        <f aca="false">IFERROR(IF(AZ678&lt;($AM$11-$AL$11)/($AN$11-$AL$11),$AL$11+SQRT(AZ678*($AN$11-$AL$11)*($AM$11-$AL$11)),$AN$11-SQRT((1-AZ678)*($AN$11-$AL$11)*($AN$11-$AM$11))),$AM$11)</f>
        <v>0.352939285967887</v>
      </c>
      <c r="AR678" s="0" t="n">
        <f aca="false">SUMPRODUCT((B24:B31&lt;=$B$6)*(C24:C31*AM678+D24:D31*AO678*$B$8*AQ678)/(1+AL678/100)^B24:B31)+C32*AM678*AP678/(1+AL678/100)^$B$6</f>
        <v>8241795.45602899</v>
      </c>
      <c r="AS678" s="0" t="n">
        <f aca="false">SUMPRODUCT((K24:K26&lt;=$B$6)*(L24:L26*AN678+M24:M26*AO678*$B$8*AQ678)/(1+AL678/100)^K24:K26)+L27*AN678*AP678/(1+AL678/100)^$B$6</f>
        <v>7857540.74318655</v>
      </c>
      <c r="AT678" s="0" t="n">
        <f aca="false">AS678-AR678</f>
        <v>-384254.712842445</v>
      </c>
      <c r="AU678" s="0" t="n">
        <f aca="true">RAND()</f>
        <v>0.868171855950913</v>
      </c>
      <c r="AV678" s="0" t="n">
        <f aca="true">RAND()</f>
        <v>0.730368362188283</v>
      </c>
      <c r="AW678" s="0" t="n">
        <f aca="true">RAND()</f>
        <v>0.228012868538482</v>
      </c>
      <c r="AX678" s="0" t="n">
        <f aca="true">RAND()</f>
        <v>0.383905617308782</v>
      </c>
      <c r="AY678" s="0" t="n">
        <f aca="true">RAND()</f>
        <v>0.233116661052052</v>
      </c>
      <c r="AZ678" s="0" t="n">
        <f aca="true">RAND()</f>
        <v>0.0114390530562847</v>
      </c>
    </row>
    <row r="679" customFormat="false" ht="15" hidden="false" customHeight="false" outlineLevel="0" collapsed="false">
      <c r="AK679" s="0" t="n">
        <v>666</v>
      </c>
      <c r="AL679" s="0" t="n">
        <f aca="false">IFERROR(IF(AU679&lt;($AM$6-$AL$6)/($AN$6-$AL$6),$AL$6+SQRT(AU679*($AN$6-$AL$6)*($AM$6-$AL$6)),$AN$6-SQRT((1-AU679)*($AN$6-$AL$6)*($AN$6-$AM$6))),$AM$6)</f>
        <v>3.42000929001823</v>
      </c>
      <c r="AM679" s="0" t="n">
        <f aca="false">IFERROR(IF(AV679&lt;($AM$7-$AL$7)/($AN$7-$AL$7),$AL$7+SQRT(AV679*($AN$7-$AL$7)*($AM$7-$AL$7)),$AN$7-SQRT((1-AV679)*($AN$7-$AL$7)*($AN$7-$AM$7))),$AM$7)</f>
        <v>0.953624467066447</v>
      </c>
      <c r="AN679" s="0" t="n">
        <f aca="false">IFERROR(IF(AW679&lt;($AM$8-$AL$8)/($AN$8-$AL$8),$AL$8+SQRT(AW679*($AN$8-$AL$8)*($AM$8-$AL$8)),$AN$8-SQRT((1-AW679)*($AN$8-$AL$8)*($AN$8-$AM$8))),$AM$8)</f>
        <v>1.03881600721643</v>
      </c>
      <c r="AO679" s="0" t="n">
        <f aca="false">IFERROR(IF(AX679&lt;($AM$9-$AL$9)/($AN$9-$AL$9),$AL$9+SQRT(AX679*($AN$9-$AL$9)*($AM$9-$AL$9)),$AN$9-SQRT((1-AX679)*($AN$9-$AL$9)*($AN$9-$AM$9))),$AM$9)</f>
        <v>0.574779271800671</v>
      </c>
      <c r="AP679" s="0" t="n">
        <f aca="false">IFERROR(IF(AY679&lt;($AM$10-$AL$10)/($AN$10-$AL$10),$AL$10+SQRT(AY679*($AN$10-$AL$10)*($AM$10-$AL$10)),$AN$10-SQRT((1-AY679)*($AN$10-$AL$10)*($AN$10-$AM$10))),$AM$10)</f>
        <v>0.625396241016664</v>
      </c>
      <c r="AQ679" s="0" t="n">
        <f aca="false">IFERROR(IF(AZ679&lt;($AM$11-$AL$11)/($AN$11-$AL$11),$AL$11+SQRT(AZ679*($AN$11-$AL$11)*($AM$11-$AL$11)),$AN$11-SQRT((1-AZ679)*($AN$11-$AL$11)*($AN$11-$AM$11))),$AM$11)</f>
        <v>0.714056450023852</v>
      </c>
      <c r="AR679" s="0" t="n">
        <f aca="false">SUMPRODUCT((B24:B31&lt;=$B$6)*(C24:C31*AM679+D24:D31*AO679*$B$8*AQ679)/(1+AL679/100)^B24:B31)+C32*AM679*AP679/(1+AL679/100)^$B$6</f>
        <v>8074714.55997846</v>
      </c>
      <c r="AS679" s="0" t="n">
        <f aca="false">SUMPRODUCT((K24:K26&lt;=$B$6)*(L24:L26*AN679+M24:M26*AO679*$B$8*AQ679)/(1+AL679/100)^K24:K26)+L27*AN679*AP679/(1+AL679/100)^$B$6</f>
        <v>8629798.43570523</v>
      </c>
      <c r="AT679" s="0" t="n">
        <f aca="false">AS679-AR679</f>
        <v>555083.875726768</v>
      </c>
      <c r="AU679" s="0" t="n">
        <f aca="true">RAND()</f>
        <v>0.359183325822209</v>
      </c>
      <c r="AV679" s="0" t="n">
        <f aca="true">RAND()</f>
        <v>0.262227520905</v>
      </c>
      <c r="AW679" s="0" t="n">
        <f aca="true">RAND()</f>
        <v>0.603567299484357</v>
      </c>
      <c r="AX679" s="0" t="n">
        <f aca="true">RAND()</f>
        <v>0.00745591932138477</v>
      </c>
      <c r="AY679" s="0" t="n">
        <f aca="true">RAND()</f>
        <v>0.0628968690444371</v>
      </c>
      <c r="AZ679" s="0" t="n">
        <f aca="true">RAND()</f>
        <v>0.666270556028726</v>
      </c>
    </row>
    <row r="680" customFormat="false" ht="15" hidden="false" customHeight="false" outlineLevel="0" collapsed="false">
      <c r="AK680" s="0" t="n">
        <v>667</v>
      </c>
      <c r="AL680" s="0" t="n">
        <f aca="false">IFERROR(IF(AU680&lt;($AM$6-$AL$6)/($AN$6-$AL$6),$AL$6+SQRT(AU680*($AN$6-$AL$6)*($AM$6-$AL$6)),$AN$6-SQRT((1-AU680)*($AN$6-$AL$6)*($AN$6-$AM$6))),$AM$6)</f>
        <v>2.88561284150316</v>
      </c>
      <c r="AM680" s="0" t="n">
        <f aca="false">IFERROR(IF(AV680&lt;($AM$7-$AL$7)/($AN$7-$AL$7),$AL$7+SQRT(AV680*($AN$7-$AL$7)*($AM$7-$AL$7)),$AN$7-SQRT((1-AV680)*($AN$7-$AL$7)*($AN$7-$AM$7))),$AM$7)</f>
        <v>1.05391376621318</v>
      </c>
      <c r="AN680" s="0" t="n">
        <f aca="false">IFERROR(IF(AW680&lt;($AM$8-$AL$8)/($AN$8-$AL$8),$AL$8+SQRT(AW680*($AN$8-$AL$8)*($AM$8-$AL$8)),$AN$8-SQRT((1-AW680)*($AN$8-$AL$8)*($AN$8-$AM$8))),$AM$8)</f>
        <v>1.16476809416708</v>
      </c>
      <c r="AO680" s="0" t="n">
        <f aca="false">IFERROR(IF(AX680&lt;($AM$9-$AL$9)/($AN$9-$AL$9),$AL$9+SQRT(AX680*($AN$9-$AL$9)*($AM$9-$AL$9)),$AN$9-SQRT((1-AX680)*($AN$9-$AL$9)*($AN$9-$AM$9))),$AM$9)</f>
        <v>1.1663033535729</v>
      </c>
      <c r="AP680" s="0" t="n">
        <f aca="false">IFERROR(IF(AY680&lt;($AM$10-$AL$10)/($AN$10-$AL$10),$AL$10+SQRT(AY680*($AN$10-$AL$10)*($AM$10-$AL$10)),$AN$10-SQRT((1-AY680)*($AN$10-$AL$10)*($AN$10-$AM$10))),$AM$10)</f>
        <v>0.906397427968841</v>
      </c>
      <c r="AQ680" s="0" t="n">
        <f aca="false">IFERROR(IF(AZ680&lt;($AM$11-$AL$11)/($AN$11-$AL$11),$AL$11+SQRT(AZ680*($AN$11-$AL$11)*($AM$11-$AL$11)),$AN$11-SQRT((1-AZ680)*($AN$11-$AL$11)*($AN$11-$AM$11))),$AM$11)</f>
        <v>0.65288172860624</v>
      </c>
      <c r="AR680" s="0" t="n">
        <f aca="false">SUMPRODUCT((B24:B31&lt;=$B$6)*(C24:C31*AM680+D24:D31*AO680*$B$8*AQ680)/(1+AL680/100)^B24:B31)+C32*AM680*AP680/(1+AL680/100)^$B$6</f>
        <v>9267577.55027323</v>
      </c>
      <c r="AS680" s="0" t="n">
        <f aca="false">SUMPRODUCT((K24:K26&lt;=$B$6)*(L24:L26*AN680+M24:M26*AO680*$B$8*AQ680)/(1+AL680/100)^K24:K26)+L27*AN680*AP680/(1+AL680/100)^$B$6</f>
        <v>9381443.58480105</v>
      </c>
      <c r="AT680" s="0" t="n">
        <f aca="false">AS680-AR680</f>
        <v>113866.034527825</v>
      </c>
      <c r="AU680" s="0" t="n">
        <f aca="true">RAND()</f>
        <v>0.156862021007061</v>
      </c>
      <c r="AV680" s="0" t="n">
        <f aca="true">RAND()</f>
        <v>0.658223901504905</v>
      </c>
      <c r="AW680" s="0" t="n">
        <f aca="true">RAND()</f>
        <v>0.935426864249667</v>
      </c>
      <c r="AX680" s="0" t="n">
        <f aca="true">RAND()</f>
        <v>0.536633267824136</v>
      </c>
      <c r="AY680" s="0" t="n">
        <f aca="true">RAND()</f>
        <v>0.660635477838756</v>
      </c>
      <c r="AZ680" s="0" t="n">
        <f aca="true">RAND()</f>
        <v>0.508199614957584</v>
      </c>
    </row>
    <row r="681" customFormat="false" ht="15" hidden="false" customHeight="false" outlineLevel="0" collapsed="false">
      <c r="AK681" s="0" t="n">
        <v>668</v>
      </c>
      <c r="AL681" s="0" t="n">
        <f aca="false">IFERROR(IF(AU681&lt;($AM$6-$AL$6)/($AN$6-$AL$6),$AL$6+SQRT(AU681*($AN$6-$AL$6)*($AM$6-$AL$6)),$AN$6-SQRT((1-AU681)*($AN$6-$AL$6)*($AN$6-$AM$6))),$AM$6)</f>
        <v>4.51382566108553</v>
      </c>
      <c r="AM681" s="0" t="n">
        <f aca="false">IFERROR(IF(AV681&lt;($AM$7-$AL$7)/($AN$7-$AL$7),$AL$7+SQRT(AV681*($AN$7-$AL$7)*($AM$7-$AL$7)),$AN$7-SQRT((1-AV681)*($AN$7-$AL$7)*($AN$7-$AM$7))),$AM$7)</f>
        <v>0.993208142033686</v>
      </c>
      <c r="AN681" s="0" t="n">
        <f aca="false">IFERROR(IF(AW681&lt;($AM$8-$AL$8)/($AN$8-$AL$8),$AL$8+SQRT(AW681*($AN$8-$AL$8)*($AM$8-$AL$8)),$AN$8-SQRT((1-AW681)*($AN$8-$AL$8)*($AN$8-$AM$8))),$AM$8)</f>
        <v>1.08939358706457</v>
      </c>
      <c r="AO681" s="0" t="n">
        <f aca="false">IFERROR(IF(AX681&lt;($AM$9-$AL$9)/($AN$9-$AL$9),$AL$9+SQRT(AX681*($AN$9-$AL$9)*($AM$9-$AL$9)),$AN$9-SQRT((1-AX681)*($AN$9-$AL$9)*($AN$9-$AM$9))),$AM$9)</f>
        <v>0.616269207864066</v>
      </c>
      <c r="AP681" s="0" t="n">
        <f aca="false">IFERROR(IF(AY681&lt;($AM$10-$AL$10)/($AN$10-$AL$10),$AL$10+SQRT(AY681*($AN$10-$AL$10)*($AM$10-$AL$10)),$AN$10-SQRT((1-AY681)*($AN$10-$AL$10)*($AN$10-$AM$10))),$AM$10)</f>
        <v>0.845915645059229</v>
      </c>
      <c r="AQ681" s="0" t="n">
        <f aca="false">IFERROR(IF(AZ681&lt;($AM$11-$AL$11)/($AN$11-$AL$11),$AL$11+SQRT(AZ681*($AN$11-$AL$11)*($AM$11-$AL$11)),$AN$11-SQRT((1-AZ681)*($AN$11-$AL$11)*($AN$11-$AM$11))),$AM$11)</f>
        <v>0.842104076541855</v>
      </c>
      <c r="AR681" s="0" t="n">
        <f aca="false">SUMPRODUCT((B24:B31&lt;=$B$6)*(C24:C31*AM681+D24:D31*AO681*$B$8*AQ681)/(1+AL681/100)^B24:B31)+C32*AM681*AP681/(1+AL681/100)^$B$6</f>
        <v>7949138.87781299</v>
      </c>
      <c r="AS681" s="0" t="n">
        <f aca="false">SUMPRODUCT((K24:K26&lt;=$B$6)*(L24:L26*AN681+M24:M26*AO681*$B$8*AQ681)/(1+AL681/100)^K24:K26)+L27*AN681*AP681/(1+AL681/100)^$B$6</f>
        <v>8975743.38009899</v>
      </c>
      <c r="AT681" s="0" t="n">
        <f aca="false">AS681-AR681</f>
        <v>1026604.502286</v>
      </c>
      <c r="AU681" s="0" t="n">
        <f aca="true">RAND()</f>
        <v>0.69094685782616</v>
      </c>
      <c r="AV681" s="0" t="n">
        <f aca="true">RAND()</f>
        <v>0.41477095720121</v>
      </c>
      <c r="AW681" s="0" t="n">
        <f aca="true">RAND()</f>
        <v>0.770716267769025</v>
      </c>
      <c r="AX681" s="0" t="n">
        <f aca="true">RAND()</f>
        <v>0.0180247049297832</v>
      </c>
      <c r="AY681" s="0" t="n">
        <f aca="true">RAND()</f>
        <v>0.478630533986969</v>
      </c>
      <c r="AZ681" s="0" t="n">
        <f aca="true">RAND()</f>
        <v>0.898240315735917</v>
      </c>
    </row>
    <row r="682" customFormat="false" ht="15" hidden="false" customHeight="false" outlineLevel="0" collapsed="false">
      <c r="AK682" s="0" t="n">
        <v>669</v>
      </c>
      <c r="AL682" s="0" t="n">
        <f aca="false">IFERROR(IF(AU682&lt;($AM$6-$AL$6)/($AN$6-$AL$6),$AL$6+SQRT(AU682*($AN$6-$AL$6)*($AM$6-$AL$6)),$AN$6-SQRT((1-AU682)*($AN$6-$AL$6)*($AN$6-$AM$6))),$AM$6)</f>
        <v>3.17803512768591</v>
      </c>
      <c r="AM682" s="0" t="n">
        <f aca="false">IFERROR(IF(AV682&lt;($AM$7-$AL$7)/($AN$7-$AL$7),$AL$7+SQRT(AV682*($AN$7-$AL$7)*($AM$7-$AL$7)),$AN$7-SQRT((1-AV682)*($AN$7-$AL$7)*($AN$7-$AM$7))),$AM$7)</f>
        <v>0.919875321555673</v>
      </c>
      <c r="AN682" s="0" t="n">
        <f aca="false">IFERROR(IF(AW682&lt;($AM$8-$AL$8)/($AN$8-$AL$8),$AL$8+SQRT(AW682*($AN$8-$AL$8)*($AM$8-$AL$8)),$AN$8-SQRT((1-AW682)*($AN$8-$AL$8)*($AN$8-$AM$8))),$AM$8)</f>
        <v>1.08141567036672</v>
      </c>
      <c r="AO682" s="0" t="n">
        <f aca="false">IFERROR(IF(AX682&lt;($AM$9-$AL$9)/($AN$9-$AL$9),$AL$9+SQRT(AX682*($AN$9-$AL$9)*($AM$9-$AL$9)),$AN$9-SQRT((1-AX682)*($AN$9-$AL$9)*($AN$9-$AM$9))),$AM$9)</f>
        <v>1.18492321390671</v>
      </c>
      <c r="AP682" s="0" t="n">
        <f aca="false">IFERROR(IF(AY682&lt;($AM$10-$AL$10)/($AN$10-$AL$10),$AL$10+SQRT(AY682*($AN$10-$AL$10)*($AM$10-$AL$10)),$AN$10-SQRT((1-AY682)*($AN$10-$AL$10)*($AN$10-$AM$10))),$AM$10)</f>
        <v>0.905368718690196</v>
      </c>
      <c r="AQ682" s="0" t="n">
        <f aca="false">IFERROR(IF(AZ682&lt;($AM$11-$AL$11)/($AN$11-$AL$11),$AL$11+SQRT(AZ682*($AN$11-$AL$11)*($AM$11-$AL$11)),$AN$11-SQRT((1-AZ682)*($AN$11-$AL$11)*($AN$11-$AM$11))),$AM$11)</f>
        <v>0.577791004335535</v>
      </c>
      <c r="AR682" s="0" t="n">
        <f aca="false">SUMPRODUCT((B24:B31&lt;=$B$6)*(C24:C31*AM682+D24:D31*AO682*$B$8*AQ682)/(1+AL682/100)^B24:B31)+C32*AM682*AP682/(1+AL682/100)^$B$6</f>
        <v>7956336.72939725</v>
      </c>
      <c r="AS682" s="0" t="n">
        <f aca="false">SUMPRODUCT((K24:K26&lt;=$B$6)*(L24:L26*AN682+M24:M26*AO682*$B$8*AQ682)/(1+AL682/100)^K24:K26)+L27*AN682*AP682/(1+AL682/100)^$B$6</f>
        <v>8748591.65178174</v>
      </c>
      <c r="AT682" s="0" t="n">
        <f aca="false">AS682-AR682</f>
        <v>792254.922384489</v>
      </c>
      <c r="AU682" s="0" t="n">
        <f aca="true">RAND()</f>
        <v>0.269629225739857</v>
      </c>
      <c r="AV682" s="0" t="n">
        <f aca="true">RAND()</f>
        <v>0.159667696867511</v>
      </c>
      <c r="AW682" s="0" t="n">
        <f aca="true">RAND()</f>
        <v>0.747371767129743</v>
      </c>
      <c r="AX682" s="0" t="n">
        <f aca="true">RAND()</f>
        <v>0.557099888514554</v>
      </c>
      <c r="AY682" s="0" t="n">
        <f aca="true">RAND()</f>
        <v>0.657295192370125</v>
      </c>
      <c r="AZ682" s="0" t="n">
        <f aca="true">RAND()</f>
        <v>0.314970784039777</v>
      </c>
    </row>
    <row r="683" customFormat="false" ht="15" hidden="false" customHeight="false" outlineLevel="0" collapsed="false">
      <c r="AK683" s="0" t="n">
        <v>670</v>
      </c>
      <c r="AL683" s="0" t="n">
        <f aca="false">IFERROR(IF(AU683&lt;($AM$6-$AL$6)/($AN$6-$AL$6),$AL$6+SQRT(AU683*($AN$6-$AL$6)*($AM$6-$AL$6)),$AN$6-SQRT((1-AU683)*($AN$6-$AL$6)*($AN$6-$AM$6))),$AM$6)</f>
        <v>3.98906540265653</v>
      </c>
      <c r="AM683" s="0" t="n">
        <f aca="false">IFERROR(IF(AV683&lt;($AM$7-$AL$7)/($AN$7-$AL$7),$AL$7+SQRT(AV683*($AN$7-$AL$7)*($AM$7-$AL$7)),$AN$7-SQRT((1-AV683)*($AN$7-$AL$7)*($AN$7-$AM$7))),$AM$7)</f>
        <v>1.1516111962943</v>
      </c>
      <c r="AN683" s="0" t="n">
        <f aca="false">IFERROR(IF(AW683&lt;($AM$8-$AL$8)/($AN$8-$AL$8),$AL$8+SQRT(AW683*($AN$8-$AL$8)*($AM$8-$AL$8)),$AN$8-SQRT((1-AW683)*($AN$8-$AL$8)*($AN$8-$AM$8))),$AM$8)</f>
        <v>0.932159353621707</v>
      </c>
      <c r="AO683" s="0" t="n">
        <f aca="false">IFERROR(IF(AX683&lt;($AM$9-$AL$9)/($AN$9-$AL$9),$AL$9+SQRT(AX683*($AN$9-$AL$9)*($AM$9-$AL$9)),$AN$9-SQRT((1-AX683)*($AN$9-$AL$9)*($AN$9-$AM$9))),$AM$9)</f>
        <v>1.12040396366417</v>
      </c>
      <c r="AP683" s="0" t="n">
        <f aca="false">IFERROR(IF(AY683&lt;($AM$10-$AL$10)/($AN$10-$AL$10),$AL$10+SQRT(AY683*($AN$10-$AL$10)*($AM$10-$AL$10)),$AN$10-SQRT((1-AY683)*($AN$10-$AL$10)*($AN$10-$AM$10))),$AM$10)</f>
        <v>0.84776299759378</v>
      </c>
      <c r="AQ683" s="0" t="n">
        <f aca="false">IFERROR(IF(AZ683&lt;($AM$11-$AL$11)/($AN$11-$AL$11),$AL$11+SQRT(AZ683*($AN$11-$AL$11)*($AM$11-$AL$11)),$AN$11-SQRT((1-AZ683)*($AN$11-$AL$11)*($AN$11-$AM$11))),$AM$11)</f>
        <v>0.741933133538772</v>
      </c>
      <c r="AR683" s="0" t="n">
        <f aca="false">SUMPRODUCT((B24:B31&lt;=$B$6)*(C24:C31*AM683+D24:D31*AO683*$B$8*AQ683)/(1+AL683/100)^B24:B31)+C32*AM683*AP683/(1+AL683/100)^$B$6</f>
        <v>9523889.54738131</v>
      </c>
      <c r="AS683" s="0" t="n">
        <f aca="false">SUMPRODUCT((K24:K26&lt;=$B$6)*(L24:L26*AN683+M24:M26*AO683*$B$8*AQ683)/(1+AL683/100)^K24:K26)+L27*AN683*AP683/(1+AL683/100)^$B$6</f>
        <v>7678053.35125389</v>
      </c>
      <c r="AT683" s="0" t="n">
        <f aca="false">AS683-AR683</f>
        <v>-1845836.19612742</v>
      </c>
      <c r="AU683" s="0" t="n">
        <f aca="true">RAND()</f>
        <v>0.546713642526005</v>
      </c>
      <c r="AV683" s="0" t="n">
        <f aca="true">RAND()</f>
        <v>0.913952384936545</v>
      </c>
      <c r="AW683" s="0" t="n">
        <f aca="true">RAND()</f>
        <v>0.194067719441194</v>
      </c>
      <c r="AX683" s="0" t="n">
        <f aca="true">RAND()</f>
        <v>0.484207208574862</v>
      </c>
      <c r="AY683" s="0" t="n">
        <f aca="true">RAND()</f>
        <v>0.483756409981645</v>
      </c>
      <c r="AZ683" s="0" t="n">
        <f aca="true">RAND()</f>
        <v>0.728169356877072</v>
      </c>
    </row>
    <row r="684" customFormat="false" ht="15" hidden="false" customHeight="false" outlineLevel="0" collapsed="false">
      <c r="AK684" s="0" t="n">
        <v>671</v>
      </c>
      <c r="AL684" s="0" t="n">
        <f aca="false">IFERROR(IF(AU684&lt;($AM$6-$AL$6)/($AN$6-$AL$6),$AL$6+SQRT(AU684*($AN$6-$AL$6)*($AM$6-$AL$6)),$AN$6-SQRT((1-AU684)*($AN$6-$AL$6)*($AN$6-$AM$6))),$AM$6)</f>
        <v>3.06971812612192</v>
      </c>
      <c r="AM684" s="0" t="n">
        <f aca="false">IFERROR(IF(AV684&lt;($AM$7-$AL$7)/($AN$7-$AL$7),$AL$7+SQRT(AV684*($AN$7-$AL$7)*($AM$7-$AL$7)),$AN$7-SQRT((1-AV684)*($AN$7-$AL$7)*($AN$7-$AM$7))),$AM$7)</f>
        <v>0.983560583926431</v>
      </c>
      <c r="AN684" s="0" t="n">
        <f aca="false">IFERROR(IF(AW684&lt;($AM$8-$AL$8)/($AN$8-$AL$8),$AL$8+SQRT(AW684*($AN$8-$AL$8)*($AM$8-$AL$8)),$AN$8-SQRT((1-AW684)*($AN$8-$AL$8)*($AN$8-$AM$8))),$AM$8)</f>
        <v>1.16296925763111</v>
      </c>
      <c r="AO684" s="0" t="n">
        <f aca="false">IFERROR(IF(AX684&lt;($AM$9-$AL$9)/($AN$9-$AL$9),$AL$9+SQRT(AX684*($AN$9-$AL$9)*($AM$9-$AL$9)),$AN$9-SQRT((1-AX684)*($AN$9-$AL$9)*($AN$9-$AM$9))),$AM$9)</f>
        <v>1.06004169824382</v>
      </c>
      <c r="AP684" s="0" t="n">
        <f aca="false">IFERROR(IF(AY684&lt;($AM$10-$AL$10)/($AN$10-$AL$10),$AL$10+SQRT(AY684*($AN$10-$AL$10)*($AM$10-$AL$10)),$AN$10-SQRT((1-AY684)*($AN$10-$AL$10)*($AN$10-$AM$10))),$AM$10)</f>
        <v>0.898131361099954</v>
      </c>
      <c r="AQ684" s="0" t="n">
        <f aca="false">IFERROR(IF(AZ684&lt;($AM$11-$AL$11)/($AN$11-$AL$11),$AL$11+SQRT(AZ684*($AN$11-$AL$11)*($AM$11-$AL$11)),$AN$11-SQRT((1-AZ684)*($AN$11-$AL$11)*($AN$11-$AM$11))),$AM$11)</f>
        <v>0.562984828772267</v>
      </c>
      <c r="AR684" s="0" t="n">
        <f aca="false">SUMPRODUCT((B24:B31&lt;=$B$6)*(C24:C31*AM684+D24:D31*AO684*$B$8*AQ684)/(1+AL684/100)^B24:B31)+C32*AM684*AP684/(1+AL684/100)^$B$6</f>
        <v>8520206.8900207</v>
      </c>
      <c r="AS684" s="0" t="n">
        <f aca="false">SUMPRODUCT((K24:K26&lt;=$B$6)*(L24:L26*AN684+M24:M26*AO684*$B$8*AQ684)/(1+AL684/100)^K24:K26)+L27*AN684*AP684/(1+AL684/100)^$B$6</f>
        <v>9383939.84644793</v>
      </c>
      <c r="AT684" s="0" t="n">
        <f aca="false">AS684-AR684</f>
        <v>863732.956427224</v>
      </c>
      <c r="AU684" s="0" t="n">
        <f aca="true">RAND()</f>
        <v>0.22764421959327</v>
      </c>
      <c r="AV684" s="0" t="n">
        <f aca="true">RAND()</f>
        <v>0.374383199682357</v>
      </c>
      <c r="AW684" s="0" t="n">
        <f aca="true">RAND()</f>
        <v>0.932672443401951</v>
      </c>
      <c r="AX684" s="0" t="n">
        <f aca="true">RAND()</f>
        <v>0.410985593973096</v>
      </c>
      <c r="AY684" s="0" t="n">
        <f aca="true">RAND()</f>
        <v>0.634034322765207</v>
      </c>
      <c r="AZ684" s="0" t="n">
        <f aca="true">RAND()</f>
        <v>0.282289878221953</v>
      </c>
    </row>
    <row r="685" customFormat="false" ht="15" hidden="false" customHeight="false" outlineLevel="0" collapsed="false">
      <c r="AK685" s="0" t="n">
        <v>672</v>
      </c>
      <c r="AL685" s="0" t="n">
        <f aca="false">IFERROR(IF(AU685&lt;($AM$6-$AL$6)/($AN$6-$AL$6),$AL$6+SQRT(AU685*($AN$6-$AL$6)*($AM$6-$AL$6)),$AN$6-SQRT((1-AU685)*($AN$6-$AL$6)*($AN$6-$AM$6))),$AM$6)</f>
        <v>5.20960403095245</v>
      </c>
      <c r="AM685" s="0" t="n">
        <f aca="false">IFERROR(IF(AV685&lt;($AM$7-$AL$7)/($AN$7-$AL$7),$AL$7+SQRT(AV685*($AN$7-$AL$7)*($AM$7-$AL$7)),$AN$7-SQRT((1-AV685)*($AN$7-$AL$7)*($AN$7-$AM$7))),$AM$7)</f>
        <v>1.00143691797173</v>
      </c>
      <c r="AN685" s="0" t="n">
        <f aca="false">IFERROR(IF(AW685&lt;($AM$8-$AL$8)/($AN$8-$AL$8),$AL$8+SQRT(AW685*($AN$8-$AL$8)*($AM$8-$AL$8)),$AN$8-SQRT((1-AW685)*($AN$8-$AL$8)*($AN$8-$AM$8))),$AM$8)</f>
        <v>0.936931974099496</v>
      </c>
      <c r="AO685" s="0" t="n">
        <f aca="false">IFERROR(IF(AX685&lt;($AM$9-$AL$9)/($AN$9-$AL$9),$AL$9+SQRT(AX685*($AN$9-$AL$9)*($AM$9-$AL$9)),$AN$9-SQRT((1-AX685)*($AN$9-$AL$9)*($AN$9-$AM$9))),$AM$9)</f>
        <v>1.92599041103911</v>
      </c>
      <c r="AP685" s="0" t="n">
        <f aca="false">IFERROR(IF(AY685&lt;($AM$10-$AL$10)/($AN$10-$AL$10),$AL$10+SQRT(AY685*($AN$10-$AL$10)*($AM$10-$AL$10)),$AN$10-SQRT((1-AY685)*($AN$10-$AL$10)*($AN$10-$AM$10))),$AM$10)</f>
        <v>0.909783593198436</v>
      </c>
      <c r="AQ685" s="0" t="n">
        <f aca="false">IFERROR(IF(AZ685&lt;($AM$11-$AL$11)/($AN$11-$AL$11),$AL$11+SQRT(AZ685*($AN$11-$AL$11)*($AM$11-$AL$11)),$AN$11-SQRT((1-AZ685)*($AN$11-$AL$11)*($AN$11-$AM$11))),$AM$11)</f>
        <v>0.679131096101356</v>
      </c>
      <c r="AR685" s="0" t="n">
        <f aca="false">SUMPRODUCT((B24:B31&lt;=$B$6)*(C24:C31*AM685+D24:D31*AO685*$B$8*AQ685)/(1+AL685/100)^B24:B31)+C32*AM685*AP685/(1+AL685/100)^$B$6</f>
        <v>7938227.45195642</v>
      </c>
      <c r="AS685" s="0" t="n">
        <f aca="false">SUMPRODUCT((K24:K26&lt;=$B$6)*(L24:L26*AN685+M24:M26*AO685*$B$8*AQ685)/(1+AL685/100)^K24:K26)+L27*AN685*AP685/(1+AL685/100)^$B$6</f>
        <v>7793031.4913662</v>
      </c>
      <c r="AT685" s="0" t="n">
        <f aca="false">AS685-AR685</f>
        <v>-145195.960590221</v>
      </c>
      <c r="AU685" s="0" t="n">
        <f aca="true">RAND()</f>
        <v>0.839724113700914</v>
      </c>
      <c r="AV685" s="0" t="n">
        <f aca="true">RAND()</f>
        <v>0.450812393356522</v>
      </c>
      <c r="AW685" s="0" t="n">
        <f aca="true">RAND()</f>
        <v>0.208337394786499</v>
      </c>
      <c r="AX685" s="0" t="n">
        <f aca="true">RAND()</f>
        <v>0.996348387161226</v>
      </c>
      <c r="AY685" s="0" t="n">
        <f aca="true">RAND()</f>
        <v>0.671690373018486</v>
      </c>
      <c r="AZ685" s="0" t="n">
        <f aca="true">RAND()</f>
        <v>0.579767944942379</v>
      </c>
    </row>
    <row r="686" customFormat="false" ht="15" hidden="false" customHeight="false" outlineLevel="0" collapsed="false">
      <c r="AK686" s="0" t="n">
        <v>673</v>
      </c>
      <c r="AL686" s="0" t="n">
        <f aca="false">IFERROR(IF(AU686&lt;($AM$6-$AL$6)/($AN$6-$AL$6),$AL$6+SQRT(AU686*($AN$6-$AL$6)*($AM$6-$AL$6)),$AN$6-SQRT((1-AU686)*($AN$6-$AL$6)*($AN$6-$AM$6))),$AM$6)</f>
        <v>3.33748719531379</v>
      </c>
      <c r="AM686" s="0" t="n">
        <f aca="false">IFERROR(IF(AV686&lt;($AM$7-$AL$7)/($AN$7-$AL$7),$AL$7+SQRT(AV686*($AN$7-$AL$7)*($AM$7-$AL$7)),$AN$7-SQRT((1-AV686)*($AN$7-$AL$7)*($AN$7-$AM$7))),$AM$7)</f>
        <v>1.03550485137412</v>
      </c>
      <c r="AN686" s="0" t="n">
        <f aca="false">IFERROR(IF(AW686&lt;($AM$8-$AL$8)/($AN$8-$AL$8),$AL$8+SQRT(AW686*($AN$8-$AL$8)*($AM$8-$AL$8)),$AN$8-SQRT((1-AW686)*($AN$8-$AL$8)*($AN$8-$AM$8))),$AM$8)</f>
        <v>0.888022820305038</v>
      </c>
      <c r="AO686" s="0" t="n">
        <f aca="false">IFERROR(IF(AX686&lt;($AM$9-$AL$9)/($AN$9-$AL$9),$AL$9+SQRT(AX686*($AN$9-$AL$9)*($AM$9-$AL$9)),$AN$9-SQRT((1-AX686)*($AN$9-$AL$9)*($AN$9-$AM$9))),$AM$9)</f>
        <v>1.20167658781591</v>
      </c>
      <c r="AP686" s="0" t="n">
        <f aca="false">IFERROR(IF(AY686&lt;($AM$10-$AL$10)/($AN$10-$AL$10),$AL$10+SQRT(AY686*($AN$10-$AL$10)*($AM$10-$AL$10)),$AN$10-SQRT((1-AY686)*($AN$10-$AL$10)*($AN$10-$AM$10))),$AM$10)</f>
        <v>0.732441355380365</v>
      </c>
      <c r="AQ686" s="0" t="n">
        <f aca="false">IFERROR(IF(AZ686&lt;($AM$11-$AL$11)/($AN$11-$AL$11),$AL$11+SQRT(AZ686*($AN$11-$AL$11)*($AM$11-$AL$11)),$AN$11-SQRT((1-AZ686)*($AN$11-$AL$11)*($AN$11-$AM$11))),$AM$11)</f>
        <v>0.705995134627872</v>
      </c>
      <c r="AR686" s="0" t="n">
        <f aca="false">SUMPRODUCT((B24:B31&lt;=$B$6)*(C24:C31*AM686+D24:D31*AO686*$B$8*AQ686)/(1+AL686/100)^B24:B31)+C32*AM686*AP686/(1+AL686/100)^$B$6</f>
        <v>8917060.5993839</v>
      </c>
      <c r="AS686" s="0" t="n">
        <f aca="false">SUMPRODUCT((K24:K26&lt;=$B$6)*(L24:L26*AN686+M24:M26*AO686*$B$8*AQ686)/(1+AL686/100)^K24:K26)+L27*AN686*AP686/(1+AL686/100)^$B$6</f>
        <v>7352247.41539047</v>
      </c>
      <c r="AT686" s="0" t="n">
        <f aca="false">AS686-AR686</f>
        <v>-1564813.18399343</v>
      </c>
      <c r="AU686" s="0" t="n">
        <f aca="true">RAND()</f>
        <v>0.329299997775476</v>
      </c>
      <c r="AV686" s="0" t="n">
        <f aca="true">RAND()</f>
        <v>0.591038499697439</v>
      </c>
      <c r="AW686" s="0" t="n">
        <f aca="true">RAND()</f>
        <v>0.0860890766050335</v>
      </c>
      <c r="AX686" s="0" t="n">
        <f aca="true">RAND()</f>
        <v>0.575119819705831</v>
      </c>
      <c r="AY686" s="0" t="n">
        <f aca="true">RAND()</f>
        <v>0.216115934764244</v>
      </c>
      <c r="AZ686" s="0" t="n">
        <f aca="true">RAND()</f>
        <v>0.647188323010273</v>
      </c>
    </row>
    <row r="687" customFormat="false" ht="15" hidden="false" customHeight="false" outlineLevel="0" collapsed="false">
      <c r="AK687" s="0" t="n">
        <v>674</v>
      </c>
      <c r="AL687" s="0" t="n">
        <f aca="false">IFERROR(IF(AU687&lt;($AM$6-$AL$6)/($AN$6-$AL$6),$AL$6+SQRT(AU687*($AN$6-$AL$6)*($AM$6-$AL$6)),$AN$6-SQRT((1-AU687)*($AN$6-$AL$6)*($AN$6-$AM$6))),$AM$6)</f>
        <v>3.98659845796149</v>
      </c>
      <c r="AM687" s="0" t="n">
        <f aca="false">IFERROR(IF(AV687&lt;($AM$7-$AL$7)/($AN$7-$AL$7),$AL$7+SQRT(AV687*($AN$7-$AL$7)*($AM$7-$AL$7)),$AN$7-SQRT((1-AV687)*($AN$7-$AL$7)*($AN$7-$AM$7))),$AM$7)</f>
        <v>1.00513729979437</v>
      </c>
      <c r="AN687" s="0" t="n">
        <f aca="false">IFERROR(IF(AW687&lt;($AM$8-$AL$8)/($AN$8-$AL$8),$AL$8+SQRT(AW687*($AN$8-$AL$8)*($AM$8-$AL$8)),$AN$8-SQRT((1-AW687)*($AN$8-$AL$8)*($AN$8-$AM$8))),$AM$8)</f>
        <v>1.17560089573991</v>
      </c>
      <c r="AO687" s="0" t="n">
        <f aca="false">IFERROR(IF(AX687&lt;($AM$9-$AL$9)/($AN$9-$AL$9),$AL$9+SQRT(AX687*($AN$9-$AL$9)*($AM$9-$AL$9)),$AN$9-SQRT((1-AX687)*($AN$9-$AL$9)*($AN$9-$AM$9))),$AM$9)</f>
        <v>1.13806967611957</v>
      </c>
      <c r="AP687" s="0" t="n">
        <f aca="false">IFERROR(IF(AY687&lt;($AM$10-$AL$10)/($AN$10-$AL$10),$AL$10+SQRT(AY687*($AN$10-$AL$10)*($AM$10-$AL$10)),$AN$10-SQRT((1-AY687)*($AN$10-$AL$10)*($AN$10-$AM$10))),$AM$10)</f>
        <v>0.716096747625289</v>
      </c>
      <c r="AQ687" s="0" t="n">
        <f aca="false">IFERROR(IF(AZ687&lt;($AM$11-$AL$11)/($AN$11-$AL$11),$AL$11+SQRT(AZ687*($AN$11-$AL$11)*($AM$11-$AL$11)),$AN$11-SQRT((1-AZ687)*($AN$11-$AL$11)*($AN$11-$AM$11))),$AM$11)</f>
        <v>0.835529413574389</v>
      </c>
      <c r="AR687" s="0" t="n">
        <f aca="false">SUMPRODUCT((B24:B31&lt;=$B$6)*(C24:C31*AM687+D24:D31*AO687*$B$8*AQ687)/(1+AL687/100)^B24:B31)+C32*AM687*AP687/(1+AL687/100)^$B$6</f>
        <v>8386560.62012901</v>
      </c>
      <c r="AS687" s="0" t="n">
        <f aca="false">SUMPRODUCT((K24:K26&lt;=$B$6)*(L24:L26*AN687+M24:M26*AO687*$B$8*AQ687)/(1+AL687/100)^K24:K26)+L27*AN687*AP687/(1+AL687/100)^$B$6</f>
        <v>9774669.29879824</v>
      </c>
      <c r="AT687" s="0" t="n">
        <f aca="false">AS687-AR687</f>
        <v>1388108.67866923</v>
      </c>
      <c r="AU687" s="0" t="n">
        <f aca="true">RAND()</f>
        <v>0.545970557321998</v>
      </c>
      <c r="AV687" s="0" t="n">
        <f aca="true">RAND()</f>
        <v>0.467042293760076</v>
      </c>
      <c r="AW687" s="0" t="n">
        <f aca="true">RAND()</f>
        <v>0.950797984758188</v>
      </c>
      <c r="AX687" s="0" t="n">
        <f aca="true">RAND()</f>
        <v>0.504717411183582</v>
      </c>
      <c r="AY687" s="0" t="n">
        <f aca="true">RAND()</f>
        <v>0.186791217336912</v>
      </c>
      <c r="AZ687" s="0" t="n">
        <f aca="true">RAND()</f>
        <v>0.889589494697206</v>
      </c>
    </row>
    <row r="688" customFormat="false" ht="15" hidden="false" customHeight="false" outlineLevel="0" collapsed="false">
      <c r="AK688" s="0" t="n">
        <v>675</v>
      </c>
      <c r="AL688" s="0" t="n">
        <f aca="false">IFERROR(IF(AU688&lt;($AM$6-$AL$6)/($AN$6-$AL$6),$AL$6+SQRT(AU688*($AN$6-$AL$6)*($AM$6-$AL$6)),$AN$6-SQRT((1-AU688)*($AN$6-$AL$6)*($AN$6-$AM$6))),$AM$6)</f>
        <v>4.65524183808407</v>
      </c>
      <c r="AM688" s="0" t="n">
        <f aca="false">IFERROR(IF(AV688&lt;($AM$7-$AL$7)/($AN$7-$AL$7),$AL$7+SQRT(AV688*($AN$7-$AL$7)*($AM$7-$AL$7)),$AN$7-SQRT((1-AV688)*($AN$7-$AL$7)*($AN$7-$AM$7))),$AM$7)</f>
        <v>1.1604238668728</v>
      </c>
      <c r="AN688" s="0" t="n">
        <f aca="false">IFERROR(IF(AW688&lt;($AM$8-$AL$8)/($AN$8-$AL$8),$AL$8+SQRT(AW688*($AN$8-$AL$8)*($AM$8-$AL$8)),$AN$8-SQRT((1-AW688)*($AN$8-$AL$8)*($AN$8-$AM$8))),$AM$8)</f>
        <v>1.13868966417673</v>
      </c>
      <c r="AO688" s="0" t="n">
        <f aca="false">IFERROR(IF(AX688&lt;($AM$9-$AL$9)/($AN$9-$AL$9),$AL$9+SQRT(AX688*($AN$9-$AL$9)*($AM$9-$AL$9)),$AN$9-SQRT((1-AX688)*($AN$9-$AL$9)*($AN$9-$AM$9))),$AM$9)</f>
        <v>1.48020197821519</v>
      </c>
      <c r="AP688" s="0" t="n">
        <f aca="false">IFERROR(IF(AY688&lt;($AM$10-$AL$10)/($AN$10-$AL$10),$AL$10+SQRT(AY688*($AN$10-$AL$10)*($AM$10-$AL$10)),$AN$10-SQRT((1-AY688)*($AN$10-$AL$10)*($AN$10-$AM$10))),$AM$10)</f>
        <v>0.619191612441377</v>
      </c>
      <c r="AQ688" s="0" t="n">
        <f aca="false">IFERROR(IF(AZ688&lt;($AM$11-$AL$11)/($AN$11-$AL$11),$AL$11+SQRT(AZ688*($AN$11-$AL$11)*($AM$11-$AL$11)),$AN$11-SQRT((1-AZ688)*($AN$11-$AL$11)*($AN$11-$AM$11))),$AM$11)</f>
        <v>0.859851097375789</v>
      </c>
      <c r="AR688" s="0" t="n">
        <f aca="false">SUMPRODUCT((B24:B31&lt;=$B$6)*(C24:C31*AM688+D24:D31*AO688*$B$8*AQ688)/(1+AL688/100)^B24:B31)+C32*AM688*AP688/(1+AL688/100)^$B$6</f>
        <v>9408971.05723961</v>
      </c>
      <c r="AS688" s="0" t="n">
        <f aca="false">SUMPRODUCT((K24:K26&lt;=$B$6)*(L24:L26*AN688+M24:M26*AO688*$B$8*AQ688)/(1+AL688/100)^K24:K26)+L27*AN688*AP688/(1+AL688/100)^$B$6</f>
        <v>9589886.15062734</v>
      </c>
      <c r="AT688" s="0" t="n">
        <f aca="false">AS688-AR688</f>
        <v>180915.093387732</v>
      </c>
      <c r="AU688" s="0" t="n">
        <f aca="true">RAND()</f>
        <v>0.725105458106431</v>
      </c>
      <c r="AV688" s="0" t="n">
        <f aca="true">RAND()</f>
        <v>0.928676589990918</v>
      </c>
      <c r="AW688" s="0" t="n">
        <f aca="true">RAND()</f>
        <v>0.889866747901423</v>
      </c>
      <c r="AX688" s="0" t="n">
        <f aca="true">RAND()</f>
        <v>0.819873344365735</v>
      </c>
      <c r="AY688" s="0" t="n">
        <f aca="true">RAND()</f>
        <v>0.0568265619055015</v>
      </c>
      <c r="AZ688" s="0" t="n">
        <f aca="true">RAND()</f>
        <v>0.919829735074406</v>
      </c>
    </row>
    <row r="689" customFormat="false" ht="15" hidden="false" customHeight="false" outlineLevel="0" collapsed="false">
      <c r="AK689" s="0" t="n">
        <v>676</v>
      </c>
      <c r="AL689" s="0" t="n">
        <f aca="false">IFERROR(IF(AU689&lt;($AM$6-$AL$6)/($AN$6-$AL$6),$AL$6+SQRT(AU689*($AN$6-$AL$6)*($AM$6-$AL$6)),$AN$6-SQRT((1-AU689)*($AN$6-$AL$6)*($AN$6-$AM$6))),$AM$6)</f>
        <v>3.24816213635538</v>
      </c>
      <c r="AM689" s="0" t="n">
        <f aca="false">IFERROR(IF(AV689&lt;($AM$7-$AL$7)/($AN$7-$AL$7),$AL$7+SQRT(AV689*($AN$7-$AL$7)*($AM$7-$AL$7)),$AN$7-SQRT((1-AV689)*($AN$7-$AL$7)*($AN$7-$AM$7))),$AM$7)</f>
        <v>0.916989625954492</v>
      </c>
      <c r="AN689" s="0" t="n">
        <f aca="false">IFERROR(IF(AW689&lt;($AM$8-$AL$8)/($AN$8-$AL$8),$AL$8+SQRT(AW689*($AN$8-$AL$8)*($AM$8-$AL$8)),$AN$8-SQRT((1-AW689)*($AN$8-$AL$8)*($AN$8-$AM$8))),$AM$8)</f>
        <v>0.893445433597885</v>
      </c>
      <c r="AO689" s="0" t="n">
        <f aca="false">IFERROR(IF(AX689&lt;($AM$9-$AL$9)/($AN$9-$AL$9),$AL$9+SQRT(AX689*($AN$9-$AL$9)*($AM$9-$AL$9)),$AN$9-SQRT((1-AX689)*($AN$9-$AL$9)*($AN$9-$AM$9))),$AM$9)</f>
        <v>1.2559191503088</v>
      </c>
      <c r="AP689" s="0" t="n">
        <f aca="false">IFERROR(IF(AY689&lt;($AM$10-$AL$10)/($AN$10-$AL$10),$AL$10+SQRT(AY689*($AN$10-$AL$10)*($AM$10-$AL$10)),$AN$10-SQRT((1-AY689)*($AN$10-$AL$10)*($AN$10-$AM$10))),$AM$10)</f>
        <v>0.57148396476172</v>
      </c>
      <c r="AQ689" s="0" t="n">
        <f aca="false">IFERROR(IF(AZ689&lt;($AM$11-$AL$11)/($AN$11-$AL$11),$AL$11+SQRT(AZ689*($AN$11-$AL$11)*($AM$11-$AL$11)),$AN$11-SQRT((1-AZ689)*($AN$11-$AL$11)*($AN$11-$AM$11))),$AM$11)</f>
        <v>0.951945674669557</v>
      </c>
      <c r="AR689" s="0" t="n">
        <f aca="false">SUMPRODUCT((B24:B31&lt;=$B$6)*(C24:C31*AM689+D24:D31*AO689*$B$8*AQ689)/(1+AL689/100)^B24:B31)+C32*AM689*AP689/(1+AL689/100)^$B$6</f>
        <v>8087918.0433315</v>
      </c>
      <c r="AS689" s="0" t="n">
        <f aca="false">SUMPRODUCT((K24:K26&lt;=$B$6)*(L24:L26*AN689+M24:M26*AO689*$B$8*AQ689)/(1+AL689/100)^K24:K26)+L27*AN689*AP689/(1+AL689/100)^$B$6</f>
        <v>7545402.42511317</v>
      </c>
      <c r="AT689" s="0" t="n">
        <f aca="false">AS689-AR689</f>
        <v>-542515.618218327</v>
      </c>
      <c r="AU689" s="0" t="n">
        <f aca="true">RAND()</f>
        <v>0.29618563224613</v>
      </c>
      <c r="AV689" s="0" t="n">
        <f aca="true">RAND()</f>
        <v>0.152073028677466</v>
      </c>
      <c r="AW689" s="0" t="n">
        <f aca="true">RAND()</f>
        <v>0.0970227673366293</v>
      </c>
      <c r="AX689" s="0" t="n">
        <f aca="true">RAND()</f>
        <v>0.630895792748543</v>
      </c>
      <c r="AY689" s="0" t="n">
        <f aca="true">RAND()</f>
        <v>0.0204398288722191</v>
      </c>
      <c r="AZ689" s="0" t="n">
        <f aca="true">RAND()</f>
        <v>0.990574619661371</v>
      </c>
    </row>
    <row r="690" customFormat="false" ht="15" hidden="false" customHeight="false" outlineLevel="0" collapsed="false">
      <c r="AK690" s="0" t="n">
        <v>677</v>
      </c>
      <c r="AL690" s="0" t="n">
        <f aca="false">IFERROR(IF(AU690&lt;($AM$6-$AL$6)/($AN$6-$AL$6),$AL$6+SQRT(AU690*($AN$6-$AL$6)*($AM$6-$AL$6)),$AN$6-SQRT((1-AU690)*($AN$6-$AL$6)*($AN$6-$AM$6))),$AM$6)</f>
        <v>3.49878112434357</v>
      </c>
      <c r="AM690" s="0" t="n">
        <f aca="false">IFERROR(IF(AV690&lt;($AM$7-$AL$7)/($AN$7-$AL$7),$AL$7+SQRT(AV690*($AN$7-$AL$7)*($AM$7-$AL$7)),$AN$7-SQRT((1-AV690)*($AN$7-$AL$7)*($AN$7-$AM$7))),$AM$7)</f>
        <v>0.941370146085798</v>
      </c>
      <c r="AN690" s="0" t="n">
        <f aca="false">IFERROR(IF(AW690&lt;($AM$8-$AL$8)/($AN$8-$AL$8),$AL$8+SQRT(AW690*($AN$8-$AL$8)*($AM$8-$AL$8)),$AN$8-SQRT((1-AW690)*($AN$8-$AL$8)*($AN$8-$AM$8))),$AM$8)</f>
        <v>1.17264473338761</v>
      </c>
      <c r="AO690" s="0" t="n">
        <f aca="false">IFERROR(IF(AX690&lt;($AM$9-$AL$9)/($AN$9-$AL$9),$AL$9+SQRT(AX690*($AN$9-$AL$9)*($AM$9-$AL$9)),$AN$9-SQRT((1-AX690)*($AN$9-$AL$9)*($AN$9-$AM$9))),$AM$9)</f>
        <v>0.799277399664728</v>
      </c>
      <c r="AP690" s="0" t="n">
        <f aca="false">IFERROR(IF(AY690&lt;($AM$10-$AL$10)/($AN$10-$AL$10),$AL$10+SQRT(AY690*($AN$10-$AL$10)*($AM$10-$AL$10)),$AN$10-SQRT((1-AY690)*($AN$10-$AL$10)*($AN$10-$AM$10))),$AM$10)</f>
        <v>0.950908320154765</v>
      </c>
      <c r="AQ690" s="0" t="n">
        <f aca="false">IFERROR(IF(AZ690&lt;($AM$11-$AL$11)/($AN$11-$AL$11),$AL$11+SQRT(AZ690*($AN$11-$AL$11)*($AM$11-$AL$11)),$AN$11-SQRT((1-AZ690)*($AN$11-$AL$11)*($AN$11-$AM$11))),$AM$11)</f>
        <v>0.709989455083535</v>
      </c>
      <c r="AR690" s="0" t="n">
        <f aca="false">SUMPRODUCT((B24:B31&lt;=$B$6)*(C24:C31*AM690+D24:D31*AO690*$B$8*AQ690)/(1+AL690/100)^B24:B31)+C32*AM690*AP690/(1+AL690/100)^$B$6</f>
        <v>7951761.2421117</v>
      </c>
      <c r="AS690" s="0" t="n">
        <f aca="false">SUMPRODUCT((K24:K26&lt;=$B$6)*(L24:L26*AN690+M24:M26*AO690*$B$8*AQ690)/(1+AL690/100)^K24:K26)+L27*AN690*AP690/(1+AL690/100)^$B$6</f>
        <v>9471348.75538968</v>
      </c>
      <c r="AT690" s="0" t="n">
        <f aca="false">AS690-AR690</f>
        <v>1519587.51327798</v>
      </c>
      <c r="AU690" s="0" t="n">
        <f aca="true">RAND()</f>
        <v>0.387073319237357</v>
      </c>
      <c r="AV690" s="0" t="n">
        <f aca="true">RAND()</f>
        <v>0.222061313381331</v>
      </c>
      <c r="AW690" s="0" t="n">
        <f aca="true">RAND()</f>
        <v>0.946810335354005</v>
      </c>
      <c r="AX690" s="0" t="n">
        <f aca="true">RAND()</f>
        <v>0.119422615933442</v>
      </c>
      <c r="AY690" s="0" t="n">
        <f aca="true">RAND()</f>
        <v>0.813273252739167</v>
      </c>
      <c r="AZ690" s="0" t="n">
        <f aca="true">RAND()</f>
        <v>0.65670972994798</v>
      </c>
    </row>
    <row r="691" customFormat="false" ht="15" hidden="false" customHeight="false" outlineLevel="0" collapsed="false">
      <c r="AK691" s="0" t="n">
        <v>678</v>
      </c>
      <c r="AL691" s="0" t="n">
        <f aca="false">IFERROR(IF(AU691&lt;($AM$6-$AL$6)/($AN$6-$AL$6),$AL$6+SQRT(AU691*($AN$6-$AL$6)*($AM$6-$AL$6)),$AN$6-SQRT((1-AU691)*($AN$6-$AL$6)*($AN$6-$AM$6))),$AM$6)</f>
        <v>4.01772002055285</v>
      </c>
      <c r="AM691" s="0" t="n">
        <f aca="false">IFERROR(IF(AV691&lt;($AM$7-$AL$7)/($AN$7-$AL$7),$AL$7+SQRT(AV691*($AN$7-$AL$7)*($AM$7-$AL$7)),$AN$7-SQRT((1-AV691)*($AN$7-$AL$7)*($AN$7-$AM$7))),$AM$7)</f>
        <v>1.05226835827318</v>
      </c>
      <c r="AN691" s="0" t="n">
        <f aca="false">IFERROR(IF(AW691&lt;($AM$8-$AL$8)/($AN$8-$AL$8),$AL$8+SQRT(AW691*($AN$8-$AL$8)*($AM$8-$AL$8)),$AN$8-SQRT((1-AW691)*($AN$8-$AL$8)*($AN$8-$AM$8))),$AM$8)</f>
        <v>0.963973990900401</v>
      </c>
      <c r="AO691" s="0" t="n">
        <f aca="false">IFERROR(IF(AX691&lt;($AM$9-$AL$9)/($AN$9-$AL$9),$AL$9+SQRT(AX691*($AN$9-$AL$9)*($AM$9-$AL$9)),$AN$9-SQRT((1-AX691)*($AN$9-$AL$9)*($AN$9-$AM$9))),$AM$9)</f>
        <v>1.24992970897109</v>
      </c>
      <c r="AP691" s="0" t="n">
        <f aca="false">IFERROR(IF(AY691&lt;($AM$10-$AL$10)/($AN$10-$AL$10),$AL$10+SQRT(AY691*($AN$10-$AL$10)*($AM$10-$AL$10)),$AN$10-SQRT((1-AY691)*($AN$10-$AL$10)*($AN$10-$AM$10))),$AM$10)</f>
        <v>0.925724749478192</v>
      </c>
      <c r="AQ691" s="0" t="n">
        <f aca="false">IFERROR(IF(AZ691&lt;($AM$11-$AL$11)/($AN$11-$AL$11),$AL$11+SQRT(AZ691*($AN$11-$AL$11)*($AM$11-$AL$11)),$AN$11-SQRT((1-AZ691)*($AN$11-$AL$11)*($AN$11-$AM$11))),$AM$11)</f>
        <v>0.532664248173757</v>
      </c>
      <c r="AR691" s="0" t="n">
        <f aca="false">SUMPRODUCT((B24:B31&lt;=$B$6)*(C24:C31*AM691+D24:D31*AO691*$B$8*AQ691)/(1+AL691/100)^B24:B31)+C32*AM691*AP691/(1+AL691/100)^$B$6</f>
        <v>8656727.77581634</v>
      </c>
      <c r="AS691" s="0" t="n">
        <f aca="false">SUMPRODUCT((K24:K26&lt;=$B$6)*(L24:L26*AN691+M24:M26*AO691*$B$8*AQ691)/(1+AL691/100)^K24:K26)+L27*AN691*AP691/(1+AL691/100)^$B$6</f>
        <v>7875741.68558423</v>
      </c>
      <c r="AT691" s="0" t="n">
        <f aca="false">AS691-AR691</f>
        <v>-780986.090232105</v>
      </c>
      <c r="AU691" s="0" t="n">
        <f aca="true">RAND()</f>
        <v>0.555300306209435</v>
      </c>
      <c r="AV691" s="0" t="n">
        <f aca="true">RAND()</f>
        <v>0.65246398097794</v>
      </c>
      <c r="AW691" s="0" t="n">
        <f aca="true">RAND()</f>
        <v>0.298749663242274</v>
      </c>
      <c r="AX691" s="0" t="n">
        <f aca="true">RAND()</f>
        <v>0.624929705677205</v>
      </c>
      <c r="AY691" s="0" t="n">
        <f aca="true">RAND()</f>
        <v>0.724966249273076</v>
      </c>
      <c r="AZ691" s="0" t="n">
        <f aca="true">RAND()</f>
        <v>0.220949601543917</v>
      </c>
    </row>
    <row r="692" customFormat="false" ht="15" hidden="false" customHeight="false" outlineLevel="0" collapsed="false">
      <c r="AK692" s="0" t="n">
        <v>679</v>
      </c>
      <c r="AL692" s="0" t="n">
        <f aca="false">IFERROR(IF(AU692&lt;($AM$6-$AL$6)/($AN$6-$AL$6),$AL$6+SQRT(AU692*($AN$6-$AL$6)*($AM$6-$AL$6)),$AN$6-SQRT((1-AU692)*($AN$6-$AL$6)*($AN$6-$AM$6))),$AM$6)</f>
        <v>4.14187525343102</v>
      </c>
      <c r="AM692" s="0" t="n">
        <f aca="false">IFERROR(IF(AV692&lt;($AM$7-$AL$7)/($AN$7-$AL$7),$AL$7+SQRT(AV692*($AN$7-$AL$7)*($AM$7-$AL$7)),$AN$7-SQRT((1-AV692)*($AN$7-$AL$7)*($AN$7-$AM$7))),$AM$7)</f>
        <v>1.03073032936859</v>
      </c>
      <c r="AN692" s="0" t="n">
        <f aca="false">IFERROR(IF(AW692&lt;($AM$8-$AL$8)/($AN$8-$AL$8),$AL$8+SQRT(AW692*($AN$8-$AL$8)*($AM$8-$AL$8)),$AN$8-SQRT((1-AW692)*($AN$8-$AL$8)*($AN$8-$AM$8))),$AM$8)</f>
        <v>0.974707913268008</v>
      </c>
      <c r="AO692" s="0" t="n">
        <f aca="false">IFERROR(IF(AX692&lt;($AM$9-$AL$9)/($AN$9-$AL$9),$AL$9+SQRT(AX692*($AN$9-$AL$9)*($AM$9-$AL$9)),$AN$9-SQRT((1-AX692)*($AN$9-$AL$9)*($AN$9-$AM$9))),$AM$9)</f>
        <v>0.653974607850115</v>
      </c>
      <c r="AP692" s="0" t="n">
        <f aca="false">IFERROR(IF(AY692&lt;($AM$10-$AL$10)/($AN$10-$AL$10),$AL$10+SQRT(AY692*($AN$10-$AL$10)*($AM$10-$AL$10)),$AN$10-SQRT((1-AY692)*($AN$10-$AL$10)*($AN$10-$AM$10))),$AM$10)</f>
        <v>0.543961179422528</v>
      </c>
      <c r="AQ692" s="0" t="n">
        <f aca="false">IFERROR(IF(AZ692&lt;($AM$11-$AL$11)/($AN$11-$AL$11),$AL$11+SQRT(AZ692*($AN$11-$AL$11)*($AM$11-$AL$11)),$AN$11-SQRT((1-AZ692)*($AN$11-$AL$11)*($AN$11-$AM$11))),$AM$11)</f>
        <v>0.81812603781833</v>
      </c>
      <c r="AR692" s="0" t="n">
        <f aca="false">SUMPRODUCT((B24:B31&lt;=$B$6)*(C24:C31*AM692+D24:D31*AO692*$B$8*AQ692)/(1+AL692/100)^B24:B31)+C32*AM692*AP692/(1+AL692/100)^$B$6</f>
        <v>8428180.65105322</v>
      </c>
      <c r="AS692" s="0" t="n">
        <f aca="false">SUMPRODUCT((K24:K26&lt;=$B$6)*(L24:L26*AN692+M24:M26*AO692*$B$8*AQ692)/(1+AL692/100)^K24:K26)+L27*AN692*AP692/(1+AL692/100)^$B$6</f>
        <v>8193539.11771969</v>
      </c>
      <c r="AT692" s="0" t="n">
        <f aca="false">AS692-AR692</f>
        <v>-234641.533333536</v>
      </c>
      <c r="AU692" s="0" t="n">
        <f aca="true">RAND()</f>
        <v>0.591556146652499</v>
      </c>
      <c r="AV692" s="0" t="n">
        <f aca="true">RAND()</f>
        <v>0.572629435921698</v>
      </c>
      <c r="AW692" s="0" t="n">
        <f aca="true">RAND()</f>
        <v>0.339142832871796</v>
      </c>
      <c r="AX692" s="0" t="n">
        <f aca="true">RAND()</f>
        <v>0.0316109064834622</v>
      </c>
      <c r="AY692" s="0" t="n">
        <f aca="true">RAND()</f>
        <v>0.00773034118487886</v>
      </c>
      <c r="AZ692" s="0" t="n">
        <f aca="true">RAND()</f>
        <v>0.864987191348329</v>
      </c>
    </row>
    <row r="693" customFormat="false" ht="15" hidden="false" customHeight="false" outlineLevel="0" collapsed="false">
      <c r="AK693" s="0" t="n">
        <v>680</v>
      </c>
      <c r="AL693" s="0" t="n">
        <f aca="false">IFERROR(IF(AU693&lt;($AM$6-$AL$6)/($AN$6-$AL$6),$AL$6+SQRT(AU693*($AN$6-$AL$6)*($AM$6-$AL$6)),$AN$6-SQRT((1-AU693)*($AN$6-$AL$6)*($AN$6-$AM$6))),$AM$6)</f>
        <v>4.74303819809988</v>
      </c>
      <c r="AM693" s="0" t="n">
        <f aca="false">IFERROR(IF(AV693&lt;($AM$7-$AL$7)/($AN$7-$AL$7),$AL$7+SQRT(AV693*($AN$7-$AL$7)*($AM$7-$AL$7)),$AN$7-SQRT((1-AV693)*($AN$7-$AL$7)*($AN$7-$AM$7))),$AM$7)</f>
        <v>0.889323222969094</v>
      </c>
      <c r="AN693" s="0" t="n">
        <f aca="false">IFERROR(IF(AW693&lt;($AM$8-$AL$8)/($AN$8-$AL$8),$AL$8+SQRT(AW693*($AN$8-$AL$8)*($AM$8-$AL$8)),$AN$8-SQRT((1-AW693)*($AN$8-$AL$8)*($AN$8-$AM$8))),$AM$8)</f>
        <v>1.03379138260713</v>
      </c>
      <c r="AO693" s="0" t="n">
        <f aca="false">IFERROR(IF(AX693&lt;($AM$9-$AL$9)/($AN$9-$AL$9),$AL$9+SQRT(AX693*($AN$9-$AL$9)*($AM$9-$AL$9)),$AN$9-SQRT((1-AX693)*($AN$9-$AL$9)*($AN$9-$AM$9))),$AM$9)</f>
        <v>0.917516012705874</v>
      </c>
      <c r="AP693" s="0" t="n">
        <f aca="false">IFERROR(IF(AY693&lt;($AM$10-$AL$10)/($AN$10-$AL$10),$AL$10+SQRT(AY693*($AN$10-$AL$10)*($AM$10-$AL$10)),$AN$10-SQRT((1-AY693)*($AN$10-$AL$10)*($AN$10-$AM$10))),$AM$10)</f>
        <v>0.760831461660201</v>
      </c>
      <c r="AQ693" s="0" t="n">
        <f aca="false">IFERROR(IF(AZ693&lt;($AM$11-$AL$11)/($AN$11-$AL$11),$AL$11+SQRT(AZ693*($AN$11-$AL$11)*($AM$11-$AL$11)),$AN$11-SQRT((1-AZ693)*($AN$11-$AL$11)*($AN$11-$AM$11))),$AM$11)</f>
        <v>0.737639669624713</v>
      </c>
      <c r="AR693" s="0" t="n">
        <f aca="false">SUMPRODUCT((B24:B31&lt;=$B$6)*(C24:C31*AM693+D24:D31*AO693*$B$8*AQ693)/(1+AL693/100)^B24:B31)+C32*AM693*AP693/(1+AL693/100)^$B$6</f>
        <v>7097854.93892748</v>
      </c>
      <c r="AS693" s="0" t="n">
        <f aca="false">SUMPRODUCT((K24:K26&lt;=$B$6)*(L24:L26*AN693+M24:M26*AO693*$B$8*AQ693)/(1+AL693/100)^K24:K26)+L27*AN693*AP693/(1+AL693/100)^$B$6</f>
        <v>8593894.46072178</v>
      </c>
      <c r="AT693" s="0" t="n">
        <f aca="false">AS693-AR693</f>
        <v>1496039.5217943</v>
      </c>
      <c r="AU693" s="0" t="n">
        <f aca="true">RAND()</f>
        <v>0.745306171238188</v>
      </c>
      <c r="AV693" s="0" t="n">
        <f aca="true">RAND()</f>
        <v>0.0886515351287388</v>
      </c>
      <c r="AW693" s="0" t="n">
        <f aca="true">RAND()</f>
        <v>0.584478522356115</v>
      </c>
      <c r="AX693" s="0" t="n">
        <f aca="true">RAND()</f>
        <v>0.232426161154415</v>
      </c>
      <c r="AY693" s="0" t="n">
        <f aca="true">RAND()</f>
        <v>0.272132205567189</v>
      </c>
      <c r="AZ693" s="0" t="n">
        <f aca="true">RAND()</f>
        <v>0.719049212430083</v>
      </c>
    </row>
    <row r="694" customFormat="false" ht="15" hidden="false" customHeight="false" outlineLevel="0" collapsed="false">
      <c r="AK694" s="0" t="n">
        <v>681</v>
      </c>
      <c r="AL694" s="0" t="n">
        <f aca="false">IFERROR(IF(AU694&lt;($AM$6-$AL$6)/($AN$6-$AL$6),$AL$6+SQRT(AU694*($AN$6-$AL$6)*($AM$6-$AL$6)),$AN$6-SQRT((1-AU694)*($AN$6-$AL$6)*($AN$6-$AM$6))),$AM$6)</f>
        <v>5.26910978333799</v>
      </c>
      <c r="AM694" s="0" t="n">
        <f aca="false">IFERROR(IF(AV694&lt;($AM$7-$AL$7)/($AN$7-$AL$7),$AL$7+SQRT(AV694*($AN$7-$AL$7)*($AM$7-$AL$7)),$AN$7-SQRT((1-AV694)*($AN$7-$AL$7)*($AN$7-$AM$7))),$AM$7)</f>
        <v>1.08300337075441</v>
      </c>
      <c r="AN694" s="0" t="n">
        <f aca="false">IFERROR(IF(AW694&lt;($AM$8-$AL$8)/($AN$8-$AL$8),$AL$8+SQRT(AW694*($AN$8-$AL$8)*($AM$8-$AL$8)),$AN$8-SQRT((1-AW694)*($AN$8-$AL$8)*($AN$8-$AM$8))),$AM$8)</f>
        <v>0.883259534553263</v>
      </c>
      <c r="AO694" s="0" t="n">
        <f aca="false">IFERROR(IF(AX694&lt;($AM$9-$AL$9)/($AN$9-$AL$9),$AL$9+SQRT(AX694*($AN$9-$AL$9)*($AM$9-$AL$9)),$AN$9-SQRT((1-AX694)*($AN$9-$AL$9)*($AN$9-$AM$9))),$AM$9)</f>
        <v>1.73689662332255</v>
      </c>
      <c r="AP694" s="0" t="n">
        <f aca="false">IFERROR(IF(AY694&lt;($AM$10-$AL$10)/($AN$10-$AL$10),$AL$10+SQRT(AY694*($AN$10-$AL$10)*($AM$10-$AL$10)),$AN$10-SQRT((1-AY694)*($AN$10-$AL$10)*($AN$10-$AM$10))),$AM$10)</f>
        <v>0.949587978533464</v>
      </c>
      <c r="AQ694" s="0" t="n">
        <f aca="false">IFERROR(IF(AZ694&lt;($AM$11-$AL$11)/($AN$11-$AL$11),$AL$11+SQRT(AZ694*($AN$11-$AL$11)*($AM$11-$AL$11)),$AN$11-SQRT((1-AZ694)*($AN$11-$AL$11)*($AN$11-$AM$11))),$AM$11)</f>
        <v>0.544272821275156</v>
      </c>
      <c r="AR694" s="0" t="n">
        <f aca="false">SUMPRODUCT((B24:B31&lt;=$B$6)*(C24:C31*AM694+D24:D31*AO694*$B$8*AQ694)/(1+AL694/100)^B24:B31)+C32*AM694*AP694/(1+AL694/100)^$B$6</f>
        <v>8452143.47253197</v>
      </c>
      <c r="AS694" s="0" t="n">
        <f aca="false">SUMPRODUCT((K24:K26&lt;=$B$6)*(L24:L26*AN694+M24:M26*AO694*$B$8*AQ694)/(1+AL694/100)^K24:K26)+L27*AN694*AP694/(1+AL694/100)^$B$6</f>
        <v>7313171.75034502</v>
      </c>
      <c r="AT694" s="0" t="n">
        <f aca="false">AS694-AR694</f>
        <v>-1138971.72218694</v>
      </c>
      <c r="AU694" s="0" t="n">
        <f aca="true">RAND()</f>
        <v>0.850200952893187</v>
      </c>
      <c r="AV694" s="0" t="n">
        <f aca="true">RAND()</f>
        <v>0.75210778507209</v>
      </c>
      <c r="AW694" s="0" t="n">
        <f aca="true">RAND()</f>
        <v>0.077023889933623</v>
      </c>
      <c r="AX694" s="0" t="n">
        <f aca="true">RAND()</f>
        <v>0.953851075453951</v>
      </c>
      <c r="AY694" s="0" t="n">
        <f aca="true">RAND()</f>
        <v>0.808517401767226</v>
      </c>
      <c r="AZ694" s="0" t="n">
        <f aca="true">RAND()</f>
        <v>0.243547800872343</v>
      </c>
    </row>
    <row r="695" customFormat="false" ht="15" hidden="false" customHeight="false" outlineLevel="0" collapsed="false">
      <c r="AK695" s="0" t="n">
        <v>682</v>
      </c>
      <c r="AL695" s="0" t="n">
        <f aca="false">IFERROR(IF(AU695&lt;($AM$6-$AL$6)/($AN$6-$AL$6),$AL$6+SQRT(AU695*($AN$6-$AL$6)*($AM$6-$AL$6)),$AN$6-SQRT((1-AU695)*($AN$6-$AL$6)*($AN$6-$AM$6))),$AM$6)</f>
        <v>5.88165596768991</v>
      </c>
      <c r="AM695" s="0" t="n">
        <f aca="false">IFERROR(IF(AV695&lt;($AM$7-$AL$7)/($AN$7-$AL$7),$AL$7+SQRT(AV695*($AN$7-$AL$7)*($AM$7-$AL$7)),$AN$7-SQRT((1-AV695)*($AN$7-$AL$7)*($AN$7-$AM$7))),$AM$7)</f>
        <v>1.09033381959833</v>
      </c>
      <c r="AN695" s="0" t="n">
        <f aca="false">IFERROR(IF(AW695&lt;($AM$8-$AL$8)/($AN$8-$AL$8),$AL$8+SQRT(AW695*($AN$8-$AL$8)*($AM$8-$AL$8)),$AN$8-SQRT((1-AW695)*($AN$8-$AL$8)*($AN$8-$AM$8))),$AM$8)</f>
        <v>1.08280422511197</v>
      </c>
      <c r="AO695" s="0" t="n">
        <f aca="false">IFERROR(IF(AX695&lt;($AM$9-$AL$9)/($AN$9-$AL$9),$AL$9+SQRT(AX695*($AN$9-$AL$9)*($AM$9-$AL$9)),$AN$9-SQRT((1-AX695)*($AN$9-$AL$9)*($AN$9-$AM$9))),$AM$9)</f>
        <v>1.13607291836253</v>
      </c>
      <c r="AP695" s="0" t="n">
        <f aca="false">IFERROR(IF(AY695&lt;($AM$10-$AL$10)/($AN$10-$AL$10),$AL$10+SQRT(AY695*($AN$10-$AL$10)*($AM$10-$AL$10)),$AN$10-SQRT((1-AY695)*($AN$10-$AL$10)*($AN$10-$AM$10))),$AM$10)</f>
        <v>0.74276784001268</v>
      </c>
      <c r="AQ695" s="0" t="n">
        <f aca="false">IFERROR(IF(AZ695&lt;($AM$11-$AL$11)/($AN$11-$AL$11),$AL$11+SQRT(AZ695*($AN$11-$AL$11)*($AM$11-$AL$11)),$AN$11-SQRT((1-AZ695)*($AN$11-$AL$11)*($AN$11-$AM$11))),$AM$11)</f>
        <v>0.460005150393838</v>
      </c>
      <c r="AR695" s="0" t="n">
        <f aca="false">SUMPRODUCT((B24:B31&lt;=$B$6)*(C24:C31*AM695+D24:D31*AO695*$B$8*AQ695)/(1+AL695/100)^B24:B31)+C32*AM695*AP695/(1+AL695/100)^$B$6</f>
        <v>8212388.74995363</v>
      </c>
      <c r="AS695" s="0" t="n">
        <f aca="false">SUMPRODUCT((K24:K26&lt;=$B$6)*(L24:L26*AN695+M24:M26*AO695*$B$8*AQ695)/(1+AL695/100)^K24:K26)+L27*AN695*AP695/(1+AL695/100)^$B$6</f>
        <v>9045208.78970061</v>
      </c>
      <c r="AT695" s="0" t="n">
        <f aca="false">AS695-AR695</f>
        <v>832820.039746986</v>
      </c>
      <c r="AU695" s="0" t="n">
        <f aca="true">RAND()</f>
        <v>0.93746533126982</v>
      </c>
      <c r="AV695" s="0" t="n">
        <f aca="true">RAND()</f>
        <v>0.773392985208371</v>
      </c>
      <c r="AW695" s="0" t="n">
        <f aca="true">RAND()</f>
        <v>0.751516203196367</v>
      </c>
      <c r="AX695" s="0" t="n">
        <f aca="true">RAND()</f>
        <v>0.502419998408909</v>
      </c>
      <c r="AY695" s="0" t="n">
        <f aca="true">RAND()</f>
        <v>0.235744896577689</v>
      </c>
      <c r="AZ695" s="0" t="n">
        <f aca="true">RAND()</f>
        <v>0.104496523071652</v>
      </c>
    </row>
    <row r="696" customFormat="false" ht="15" hidden="false" customHeight="false" outlineLevel="0" collapsed="false">
      <c r="AK696" s="0" t="n">
        <v>683</v>
      </c>
      <c r="AL696" s="0" t="n">
        <f aca="false">IFERROR(IF(AU696&lt;($AM$6-$AL$6)/($AN$6-$AL$6),$AL$6+SQRT(AU696*($AN$6-$AL$6)*($AM$6-$AL$6)),$AN$6-SQRT((1-AU696)*($AN$6-$AL$6)*($AN$6-$AM$6))),$AM$6)</f>
        <v>3.43335834514261</v>
      </c>
      <c r="AM696" s="0" t="n">
        <f aca="false">IFERROR(IF(AV696&lt;($AM$7-$AL$7)/($AN$7-$AL$7),$AL$7+SQRT(AV696*($AN$7-$AL$7)*($AM$7-$AL$7)),$AN$7-SQRT((1-AV696)*($AN$7-$AL$7)*($AN$7-$AM$7))),$AM$7)</f>
        <v>0.910088038068631</v>
      </c>
      <c r="AN696" s="0" t="n">
        <f aca="false">IFERROR(IF(AW696&lt;($AM$8-$AL$8)/($AN$8-$AL$8),$AL$8+SQRT(AW696*($AN$8-$AL$8)*($AM$8-$AL$8)),$AN$8-SQRT((1-AW696)*($AN$8-$AL$8)*($AN$8-$AM$8))),$AM$8)</f>
        <v>0.850349586195791</v>
      </c>
      <c r="AO696" s="0" t="n">
        <f aca="false">IFERROR(IF(AX696&lt;($AM$9-$AL$9)/($AN$9-$AL$9),$AL$9+SQRT(AX696*($AN$9-$AL$9)*($AM$9-$AL$9)),$AN$9-SQRT((1-AX696)*($AN$9-$AL$9)*($AN$9-$AM$9))),$AM$9)</f>
        <v>1.02093069769242</v>
      </c>
      <c r="AP696" s="0" t="n">
        <f aca="false">IFERROR(IF(AY696&lt;($AM$10-$AL$10)/($AN$10-$AL$10),$AL$10+SQRT(AY696*($AN$10-$AL$10)*($AM$10-$AL$10)),$AN$10-SQRT((1-AY696)*($AN$10-$AL$10)*($AN$10-$AM$10))),$AM$10)</f>
        <v>0.867682972984085</v>
      </c>
      <c r="AQ696" s="0" t="n">
        <f aca="false">IFERROR(IF(AZ696&lt;($AM$11-$AL$11)/($AN$11-$AL$11),$AL$11+SQRT(AZ696*($AN$11-$AL$11)*($AM$11-$AL$11)),$AN$11-SQRT((1-AZ696)*($AN$11-$AL$11)*($AN$11-$AM$11))),$AM$11)</f>
        <v>0.563284721904343</v>
      </c>
      <c r="AR696" s="0" t="n">
        <f aca="false">SUMPRODUCT((B24:B31&lt;=$B$6)*(C24:C31*AM696+D24:D31*AO696*$B$8*AQ696)/(1+AL696/100)^B24:B31)+C32*AM696*AP696/(1+AL696/100)^$B$6</f>
        <v>7731135.28380628</v>
      </c>
      <c r="AS696" s="0" t="n">
        <f aca="false">SUMPRODUCT((K24:K26&lt;=$B$6)*(L24:L26*AN696+M24:M26*AO696*$B$8*AQ696)/(1+AL696/100)^K24:K26)+L27*AN696*AP696/(1+AL696/100)^$B$6</f>
        <v>6932728.94993019</v>
      </c>
      <c r="AT696" s="0" t="n">
        <f aca="false">AS696-AR696</f>
        <v>-798406.333876091</v>
      </c>
      <c r="AU696" s="0" t="n">
        <f aca="true">RAND()</f>
        <v>0.363953365291808</v>
      </c>
      <c r="AV696" s="0" t="n">
        <f aca="true">RAND()</f>
        <v>0.134659734731116</v>
      </c>
      <c r="AW696" s="0" t="n">
        <f aca="true">RAND()</f>
        <v>0.0281675647787482</v>
      </c>
      <c r="AX696" s="0" t="n">
        <f aca="true">RAND()</f>
        <v>0.360948867519298</v>
      </c>
      <c r="AY696" s="0" t="n">
        <f aca="true">RAND()</f>
        <v>0.540763074489663</v>
      </c>
      <c r="AZ696" s="0" t="n">
        <f aca="true">RAND()</f>
        <v>0.282934060360192</v>
      </c>
    </row>
    <row r="697" customFormat="false" ht="15" hidden="false" customHeight="false" outlineLevel="0" collapsed="false">
      <c r="AK697" s="0" t="n">
        <v>684</v>
      </c>
      <c r="AL697" s="0" t="n">
        <f aca="false">IFERROR(IF(AU697&lt;($AM$6-$AL$6)/($AN$6-$AL$6),$AL$6+SQRT(AU697*($AN$6-$AL$6)*($AM$6-$AL$6)),$AN$6-SQRT((1-AU697)*($AN$6-$AL$6)*($AN$6-$AM$6))),$AM$6)</f>
        <v>6.59926009007526</v>
      </c>
      <c r="AM697" s="0" t="n">
        <f aca="false">IFERROR(IF(AV697&lt;($AM$7-$AL$7)/($AN$7-$AL$7),$AL$7+SQRT(AV697*($AN$7-$AL$7)*($AM$7-$AL$7)),$AN$7-SQRT((1-AV697)*($AN$7-$AL$7)*($AN$7-$AM$7))),$AM$7)</f>
        <v>1.02517828917168</v>
      </c>
      <c r="AN697" s="0" t="n">
        <f aca="false">IFERROR(IF(AW697&lt;($AM$8-$AL$8)/($AN$8-$AL$8),$AL$8+SQRT(AW697*($AN$8-$AL$8)*($AM$8-$AL$8)),$AN$8-SQRT((1-AW697)*($AN$8-$AL$8)*($AN$8-$AM$8))),$AM$8)</f>
        <v>1.04133970586317</v>
      </c>
      <c r="AO697" s="0" t="n">
        <f aca="false">IFERROR(IF(AX697&lt;($AM$9-$AL$9)/($AN$9-$AL$9),$AL$9+SQRT(AX697*($AN$9-$AL$9)*($AM$9-$AL$9)),$AN$9-SQRT((1-AX697)*($AN$9-$AL$9)*($AN$9-$AM$9))),$AM$9)</f>
        <v>0.679895182133475</v>
      </c>
      <c r="AP697" s="0" t="n">
        <f aca="false">IFERROR(IF(AY697&lt;($AM$10-$AL$10)/($AN$10-$AL$10),$AL$10+SQRT(AY697*($AN$10-$AL$10)*($AM$10-$AL$10)),$AN$10-SQRT((1-AY697)*($AN$10-$AL$10)*($AN$10-$AM$10))),$AM$10)</f>
        <v>0.974714181608508</v>
      </c>
      <c r="AQ697" s="0" t="n">
        <f aca="false">IFERROR(IF(AZ697&lt;($AM$11-$AL$11)/($AN$11-$AL$11),$AL$11+SQRT(AZ697*($AN$11-$AL$11)*($AM$11-$AL$11)),$AN$11-SQRT((1-AZ697)*($AN$11-$AL$11)*($AN$11-$AM$11))),$AM$11)</f>
        <v>0.88976199457659</v>
      </c>
      <c r="AR697" s="0" t="n">
        <f aca="false">SUMPRODUCT((B24:B31&lt;=$B$6)*(C24:C31*AM697+D24:D31*AO697*$B$8*AQ697)/(1+AL697/100)^B24:B31)+C32*AM697*AP697/(1+AL697/100)^$B$6</f>
        <v>7524449.88072282</v>
      </c>
      <c r="AS697" s="0" t="n">
        <f aca="false">SUMPRODUCT((K24:K26&lt;=$B$6)*(L24:L26*AN697+M24:M26*AO697*$B$8*AQ697)/(1+AL697/100)^K24:K26)+L27*AN697*AP697/(1+AL697/100)^$B$6</f>
        <v>8649847.61323917</v>
      </c>
      <c r="AT697" s="0" t="n">
        <f aca="false">AS697-AR697</f>
        <v>1125397.73251635</v>
      </c>
      <c r="AU697" s="0" t="n">
        <f aca="true">RAND()</f>
        <v>0.991970376229676</v>
      </c>
      <c r="AV697" s="0" t="n">
        <f aca="true">RAND()</f>
        <v>0.550712874135337</v>
      </c>
      <c r="AW697" s="0" t="n">
        <f aca="true">RAND()</f>
        <v>0.612985614673162</v>
      </c>
      <c r="AX697" s="0" t="n">
        <f aca="true">RAND()</f>
        <v>0.0431497020731147</v>
      </c>
      <c r="AY697" s="0" t="n">
        <f aca="true">RAND()</f>
        <v>0.901414216880943</v>
      </c>
      <c r="AZ697" s="0" t="n">
        <f aca="true">RAND()</f>
        <v>0.950398294531707</v>
      </c>
    </row>
    <row r="698" customFormat="false" ht="15" hidden="false" customHeight="false" outlineLevel="0" collapsed="false">
      <c r="AK698" s="0" t="n">
        <v>685</v>
      </c>
      <c r="AL698" s="0" t="n">
        <f aca="false">IFERROR(IF(AU698&lt;($AM$6-$AL$6)/($AN$6-$AL$6),$AL$6+SQRT(AU698*($AN$6-$AL$6)*($AM$6-$AL$6)),$AN$6-SQRT((1-AU698)*($AN$6-$AL$6)*($AN$6-$AM$6))),$AM$6)</f>
        <v>2.76275827260519</v>
      </c>
      <c r="AM698" s="0" t="n">
        <f aca="false">IFERROR(IF(AV698&lt;($AM$7-$AL$7)/($AN$7-$AL$7),$AL$7+SQRT(AV698*($AN$7-$AL$7)*($AM$7-$AL$7)),$AN$7-SQRT((1-AV698)*($AN$7-$AL$7)*($AN$7-$AM$7))),$AM$7)</f>
        <v>1.02747385240318</v>
      </c>
      <c r="AN698" s="0" t="n">
        <f aca="false">IFERROR(IF(AW698&lt;($AM$8-$AL$8)/($AN$8-$AL$8),$AL$8+SQRT(AW698*($AN$8-$AL$8)*($AM$8-$AL$8)),$AN$8-SQRT((1-AW698)*($AN$8-$AL$8)*($AN$8-$AM$8))),$AM$8)</f>
        <v>0.920056164882719</v>
      </c>
      <c r="AO698" s="0" t="n">
        <f aca="false">IFERROR(IF(AX698&lt;($AM$9-$AL$9)/($AN$9-$AL$9),$AL$9+SQRT(AX698*($AN$9-$AL$9)*($AM$9-$AL$9)),$AN$9-SQRT((1-AX698)*($AN$9-$AL$9)*($AN$9-$AM$9))),$AM$9)</f>
        <v>0.631805585874185</v>
      </c>
      <c r="AP698" s="0" t="n">
        <f aca="false">IFERROR(IF(AY698&lt;($AM$10-$AL$10)/($AN$10-$AL$10),$AL$10+SQRT(AY698*($AN$10-$AL$10)*($AM$10-$AL$10)),$AN$10-SQRT((1-AY698)*($AN$10-$AL$10)*($AN$10-$AM$10))),$AM$10)</f>
        <v>0.968397659032067</v>
      </c>
      <c r="AQ698" s="0" t="n">
        <f aca="false">IFERROR(IF(AZ698&lt;($AM$11-$AL$11)/($AN$11-$AL$11),$AL$11+SQRT(AZ698*($AN$11-$AL$11)*($AM$11-$AL$11)),$AN$11-SQRT((1-AZ698)*($AN$11-$AL$11)*($AN$11-$AM$11))),$AM$11)</f>
        <v>0.757432219122271</v>
      </c>
      <c r="AR698" s="0" t="n">
        <f aca="false">SUMPRODUCT((B24:B31&lt;=$B$6)*(C24:C31*AM698+D24:D31*AO698*$B$8*AQ698)/(1+AL698/100)^B24:B31)+C32*AM698*AP698/(1+AL698/100)^$B$6</f>
        <v>9009139.52806081</v>
      </c>
      <c r="AS698" s="0" t="n">
        <f aca="false">SUMPRODUCT((K24:K26&lt;=$B$6)*(L24:L26*AN698+M24:M26*AO698*$B$8*AQ698)/(1+AL698/100)^K24:K26)+L27*AN698*AP698/(1+AL698/100)^$B$6</f>
        <v>7326902.47673535</v>
      </c>
      <c r="AT698" s="0" t="n">
        <f aca="false">AS698-AR698</f>
        <v>-1682237.05132546</v>
      </c>
      <c r="AU698" s="0" t="n">
        <f aca="true">RAND()</f>
        <v>0.116360036485529</v>
      </c>
      <c r="AV698" s="0" t="n">
        <f aca="true">RAND()</f>
        <v>0.559841010095257</v>
      </c>
      <c r="AW698" s="0" t="n">
        <f aca="true">RAND()</f>
        <v>0.160149808070519</v>
      </c>
      <c r="AX698" s="0" t="n">
        <f aca="true">RAND()</f>
        <v>0.0231636166235163</v>
      </c>
      <c r="AY698" s="0" t="n">
        <f aca="true">RAND()</f>
        <v>0.877585467946883</v>
      </c>
      <c r="AZ698" s="0" t="n">
        <f aca="true">RAND()</f>
        <v>0.75984029257165</v>
      </c>
    </row>
    <row r="699" customFormat="false" ht="15" hidden="false" customHeight="false" outlineLevel="0" collapsed="false">
      <c r="AK699" s="0" t="n">
        <v>686</v>
      </c>
      <c r="AL699" s="0" t="n">
        <f aca="false">IFERROR(IF(AU699&lt;($AM$6-$AL$6)/($AN$6-$AL$6),$AL$6+SQRT(AU699*($AN$6-$AL$6)*($AM$6-$AL$6)),$AN$6-SQRT((1-AU699)*($AN$6-$AL$6)*($AN$6-$AM$6))),$AM$6)</f>
        <v>4.28202095676555</v>
      </c>
      <c r="AM699" s="0" t="n">
        <f aca="false">IFERROR(IF(AV699&lt;($AM$7-$AL$7)/($AN$7-$AL$7),$AL$7+SQRT(AV699*($AN$7-$AL$7)*($AM$7-$AL$7)),$AN$7-SQRT((1-AV699)*($AN$7-$AL$7)*($AN$7-$AM$7))),$AM$7)</f>
        <v>0.95880595478503</v>
      </c>
      <c r="AN699" s="0" t="n">
        <f aca="false">IFERROR(IF(AW699&lt;($AM$8-$AL$8)/($AN$8-$AL$8),$AL$8+SQRT(AW699*($AN$8-$AL$8)*($AM$8-$AL$8)),$AN$8-SQRT((1-AW699)*($AN$8-$AL$8)*($AN$8-$AM$8))),$AM$8)</f>
        <v>1.04465136586598</v>
      </c>
      <c r="AO699" s="0" t="n">
        <f aca="false">IFERROR(IF(AX699&lt;($AM$9-$AL$9)/($AN$9-$AL$9),$AL$9+SQRT(AX699*($AN$9-$AL$9)*($AM$9-$AL$9)),$AN$9-SQRT((1-AX699)*($AN$9-$AL$9)*($AN$9-$AM$9))),$AM$9)</f>
        <v>0.900828385673044</v>
      </c>
      <c r="AP699" s="0" t="n">
        <f aca="false">IFERROR(IF(AY699&lt;($AM$10-$AL$10)/($AN$10-$AL$10),$AL$10+SQRT(AY699*($AN$10-$AL$10)*($AM$10-$AL$10)),$AN$10-SQRT((1-AY699)*($AN$10-$AL$10)*($AN$10-$AM$10))),$AM$10)</f>
        <v>0.58773554524639</v>
      </c>
      <c r="AQ699" s="0" t="n">
        <f aca="false">IFERROR(IF(AZ699&lt;($AM$11-$AL$11)/($AN$11-$AL$11),$AL$11+SQRT(AZ699*($AN$11-$AL$11)*($AM$11-$AL$11)),$AN$11-SQRT((1-AZ699)*($AN$11-$AL$11)*($AN$11-$AM$11))),$AM$11)</f>
        <v>0.950251914185547</v>
      </c>
      <c r="AR699" s="0" t="n">
        <f aca="false">SUMPRODUCT((B24:B31&lt;=$B$6)*(C24:C31*AM699+D24:D31*AO699*$B$8*AQ699)/(1+AL699/100)^B24:B31)+C32*AM699*AP699/(1+AL699/100)^$B$6</f>
        <v>7874115.01312949</v>
      </c>
      <c r="AS699" s="0" t="n">
        <f aca="false">SUMPRODUCT((K24:K26&lt;=$B$6)*(L24:L26*AN699+M24:M26*AO699*$B$8*AQ699)/(1+AL699/100)^K24:K26)+L27*AN699*AP699/(1+AL699/100)^$B$6</f>
        <v>8782088.80419032</v>
      </c>
      <c r="AT699" s="0" t="n">
        <f aca="false">AS699-AR699</f>
        <v>907973.791060831</v>
      </c>
      <c r="AU699" s="0" t="n">
        <f aca="true">RAND()</f>
        <v>0.630629496026916</v>
      </c>
      <c r="AV699" s="0" t="n">
        <f aca="true">RAND()</f>
        <v>0.2802147919465</v>
      </c>
      <c r="AW699" s="0" t="n">
        <f aca="true">RAND()</f>
        <v>0.625172786304804</v>
      </c>
      <c r="AX699" s="0" t="n">
        <f aca="true">RAND()</f>
        <v>0.214217859681678</v>
      </c>
      <c r="AY699" s="0" t="n">
        <f aca="true">RAND()</f>
        <v>0.0307901035987254</v>
      </c>
      <c r="AZ699" s="0" t="n">
        <f aca="true">RAND()</f>
        <v>0.989898481460399</v>
      </c>
    </row>
    <row r="700" customFormat="false" ht="15" hidden="false" customHeight="false" outlineLevel="0" collapsed="false">
      <c r="AK700" s="0" t="n">
        <v>687</v>
      </c>
      <c r="AL700" s="0" t="n">
        <f aca="false">IFERROR(IF(AU700&lt;($AM$6-$AL$6)/($AN$6-$AL$6),$AL$6+SQRT(AU700*($AN$6-$AL$6)*($AM$6-$AL$6)),$AN$6-SQRT((1-AU700)*($AN$6-$AL$6)*($AN$6-$AM$6))),$AM$6)</f>
        <v>2.80608130294363</v>
      </c>
      <c r="AM700" s="0" t="n">
        <f aca="false">IFERROR(IF(AV700&lt;($AM$7-$AL$7)/($AN$7-$AL$7),$AL$7+SQRT(AV700*($AN$7-$AL$7)*($AM$7-$AL$7)),$AN$7-SQRT((1-AV700)*($AN$7-$AL$7)*($AN$7-$AM$7))),$AM$7)</f>
        <v>1.17979577059801</v>
      </c>
      <c r="AN700" s="0" t="n">
        <f aca="false">IFERROR(IF(AW700&lt;($AM$8-$AL$8)/($AN$8-$AL$8),$AL$8+SQRT(AW700*($AN$8-$AL$8)*($AM$8-$AL$8)),$AN$8-SQRT((1-AW700)*($AN$8-$AL$8)*($AN$8-$AM$8))),$AM$8)</f>
        <v>0.972749572013493</v>
      </c>
      <c r="AO700" s="0" t="n">
        <f aca="false">IFERROR(IF(AX700&lt;($AM$9-$AL$9)/($AN$9-$AL$9),$AL$9+SQRT(AX700*($AN$9-$AL$9)*($AM$9-$AL$9)),$AN$9-SQRT((1-AX700)*($AN$9-$AL$9)*($AN$9-$AM$9))),$AM$9)</f>
        <v>1.55713615985518</v>
      </c>
      <c r="AP700" s="0" t="n">
        <f aca="false">IFERROR(IF(AY700&lt;($AM$10-$AL$10)/($AN$10-$AL$10),$AL$10+SQRT(AY700*($AN$10-$AL$10)*($AM$10-$AL$10)),$AN$10-SQRT((1-AY700)*($AN$10-$AL$10)*($AN$10-$AM$10))),$AM$10)</f>
        <v>0.890623486185591</v>
      </c>
      <c r="AQ700" s="0" t="n">
        <f aca="false">IFERROR(IF(AZ700&lt;($AM$11-$AL$11)/($AN$11-$AL$11),$AL$11+SQRT(AZ700*($AN$11-$AL$11)*($AM$11-$AL$11)),$AN$11-SQRT((1-AZ700)*($AN$11-$AL$11)*($AN$11-$AM$11))),$AM$11)</f>
        <v>0.902435469570107</v>
      </c>
      <c r="AR700" s="0" t="n">
        <f aca="false">SUMPRODUCT((B24:B31&lt;=$B$6)*(C24:C31*AM700+D24:D31*AO700*$B$8*AQ700)/(1+AL700/100)^B24:B31)+C32*AM700*AP700/(1+AL700/100)^$B$6</f>
        <v>10605176.8051161</v>
      </c>
      <c r="AS700" s="0" t="n">
        <f aca="false">SUMPRODUCT((K24:K26&lt;=$B$6)*(L24:L26*AN700+M24:M26*AO700*$B$8*AQ700)/(1+AL700/100)^K24:K26)+L27*AN700*AP700/(1+AL700/100)^$B$6</f>
        <v>7932642.98889017</v>
      </c>
      <c r="AT700" s="0" t="n">
        <f aca="false">AS700-AR700</f>
        <v>-2672533.81622596</v>
      </c>
      <c r="AU700" s="0" t="n">
        <f aca="true">RAND()</f>
        <v>0.129953413391059</v>
      </c>
      <c r="AV700" s="0" t="n">
        <f aca="true">RAND()</f>
        <v>0.95618992154731</v>
      </c>
      <c r="AW700" s="0" t="n">
        <f aca="true">RAND()</f>
        <v>0.331582384787165</v>
      </c>
      <c r="AX700" s="0" t="n">
        <f aca="true">RAND()</f>
        <v>0.869247746061453</v>
      </c>
      <c r="AY700" s="0" t="n">
        <f aca="true">RAND()</f>
        <v>0.610346831839138</v>
      </c>
      <c r="AZ700" s="0" t="n">
        <f aca="true">RAND()</f>
        <v>0.961147601640794</v>
      </c>
    </row>
    <row r="701" customFormat="false" ht="15" hidden="false" customHeight="false" outlineLevel="0" collapsed="false">
      <c r="AK701" s="0" t="n">
        <v>688</v>
      </c>
      <c r="AL701" s="0" t="n">
        <f aca="false">IFERROR(IF(AU701&lt;($AM$6-$AL$6)/($AN$6-$AL$6),$AL$6+SQRT(AU701*($AN$6-$AL$6)*($AM$6-$AL$6)),$AN$6-SQRT((1-AU701)*($AN$6-$AL$6)*($AN$6-$AM$6))),$AM$6)</f>
        <v>4.70992846021362</v>
      </c>
      <c r="AM701" s="0" t="n">
        <f aca="false">IFERROR(IF(AV701&lt;($AM$7-$AL$7)/($AN$7-$AL$7),$AL$7+SQRT(AV701*($AN$7-$AL$7)*($AM$7-$AL$7)),$AN$7-SQRT((1-AV701)*($AN$7-$AL$7)*($AN$7-$AM$7))),$AM$7)</f>
        <v>1.09270736245431</v>
      </c>
      <c r="AN701" s="0" t="n">
        <f aca="false">IFERROR(IF(AW701&lt;($AM$8-$AL$8)/($AN$8-$AL$8),$AL$8+SQRT(AW701*($AN$8-$AL$8)*($AM$8-$AL$8)),$AN$8-SQRT((1-AW701)*($AN$8-$AL$8)*($AN$8-$AM$8))),$AM$8)</f>
        <v>0.903286841112231</v>
      </c>
      <c r="AO701" s="0" t="n">
        <f aca="false">IFERROR(IF(AX701&lt;($AM$9-$AL$9)/($AN$9-$AL$9),$AL$9+SQRT(AX701*($AN$9-$AL$9)*($AM$9-$AL$9)),$AN$9-SQRT((1-AX701)*($AN$9-$AL$9)*($AN$9-$AM$9))),$AM$9)</f>
        <v>1.20522113109846</v>
      </c>
      <c r="AP701" s="0" t="n">
        <f aca="false">IFERROR(IF(AY701&lt;($AM$10-$AL$10)/($AN$10-$AL$10),$AL$10+SQRT(AY701*($AN$10-$AL$10)*($AM$10-$AL$10)),$AN$10-SQRT((1-AY701)*($AN$10-$AL$10)*($AN$10-$AM$10))),$AM$10)</f>
        <v>0.730845557396301</v>
      </c>
      <c r="AQ701" s="0" t="n">
        <f aca="false">IFERROR(IF(AZ701&lt;($AM$11-$AL$11)/($AN$11-$AL$11),$AL$11+SQRT(AZ701*($AN$11-$AL$11)*($AM$11-$AL$11)),$AN$11-SQRT((1-AZ701)*($AN$11-$AL$11)*($AN$11-$AM$11))),$AM$11)</f>
        <v>0.707651245910478</v>
      </c>
      <c r="AR701" s="0" t="n">
        <f aca="false">SUMPRODUCT((B24:B31&lt;=$B$6)*(C24:C31*AM701+D24:D31*AO701*$B$8*AQ701)/(1+AL701/100)^B24:B31)+C32*AM701*AP701/(1+AL701/100)^$B$6</f>
        <v>8742485.86688087</v>
      </c>
      <c r="AS701" s="0" t="n">
        <f aca="false">SUMPRODUCT((K24:K26&lt;=$B$6)*(L24:L26*AN701+M24:M26*AO701*$B$8*AQ701)/(1+AL701/100)^K24:K26)+L27*AN701*AP701/(1+AL701/100)^$B$6</f>
        <v>7542580.97553981</v>
      </c>
      <c r="AT701" s="0" t="n">
        <f aca="false">AS701-AR701</f>
        <v>-1199904.89134106</v>
      </c>
      <c r="AU701" s="0" t="n">
        <f aca="true">RAND()</f>
        <v>0.737778617133022</v>
      </c>
      <c r="AV701" s="0" t="n">
        <f aca="true">RAND()</f>
        <v>0.78008023265706</v>
      </c>
      <c r="AW701" s="0" t="n">
        <f aca="true">RAND()</f>
        <v>0.11853523941048</v>
      </c>
      <c r="AX701" s="0" t="n">
        <f aca="true">RAND()</f>
        <v>0.57888436636506</v>
      </c>
      <c r="AY701" s="0" t="n">
        <f aca="true">RAND()</f>
        <v>0.213158685478435</v>
      </c>
      <c r="AZ701" s="0" t="n">
        <f aca="true">RAND()</f>
        <v>0.651151861152261</v>
      </c>
    </row>
    <row r="702" customFormat="false" ht="15" hidden="false" customHeight="false" outlineLevel="0" collapsed="false">
      <c r="AK702" s="0" t="n">
        <v>689</v>
      </c>
      <c r="AL702" s="0" t="n">
        <f aca="false">IFERROR(IF(AU702&lt;($AM$6-$AL$6)/($AN$6-$AL$6),$AL$6+SQRT(AU702*($AN$6-$AL$6)*($AM$6-$AL$6)),$AN$6-SQRT((1-AU702)*($AN$6-$AL$6)*($AN$6-$AM$6))),$AM$6)</f>
        <v>3.21006888165259</v>
      </c>
      <c r="AM702" s="0" t="n">
        <f aca="false">IFERROR(IF(AV702&lt;($AM$7-$AL$7)/($AN$7-$AL$7),$AL$7+SQRT(AV702*($AN$7-$AL$7)*($AM$7-$AL$7)),$AN$7-SQRT((1-AV702)*($AN$7-$AL$7)*($AN$7-$AM$7))),$AM$7)</f>
        <v>1.0310255022244</v>
      </c>
      <c r="AN702" s="0" t="n">
        <f aca="false">IFERROR(IF(AW702&lt;($AM$8-$AL$8)/($AN$8-$AL$8),$AL$8+SQRT(AW702*($AN$8-$AL$8)*($AM$8-$AL$8)),$AN$8-SQRT((1-AW702)*($AN$8-$AL$8)*($AN$8-$AM$8))),$AM$8)</f>
        <v>0.96185031618287</v>
      </c>
      <c r="AO702" s="0" t="n">
        <f aca="false">IFERROR(IF(AX702&lt;($AM$9-$AL$9)/($AN$9-$AL$9),$AL$9+SQRT(AX702*($AN$9-$AL$9)*($AM$9-$AL$9)),$AN$9-SQRT((1-AX702)*($AN$9-$AL$9)*($AN$9-$AM$9))),$AM$9)</f>
        <v>1.08267289103813</v>
      </c>
      <c r="AP702" s="0" t="n">
        <f aca="false">IFERROR(IF(AY702&lt;($AM$10-$AL$10)/($AN$10-$AL$10),$AL$10+SQRT(AY702*($AN$10-$AL$10)*($AM$10-$AL$10)),$AN$10-SQRT((1-AY702)*($AN$10-$AL$10)*($AN$10-$AM$10))),$AM$10)</f>
        <v>0.684299356351095</v>
      </c>
      <c r="AQ702" s="0" t="n">
        <f aca="false">IFERROR(IF(AZ702&lt;($AM$11-$AL$11)/($AN$11-$AL$11),$AL$11+SQRT(AZ702*($AN$11-$AL$11)*($AM$11-$AL$11)),$AN$11-SQRT((1-AZ702)*($AN$11-$AL$11)*($AN$11-$AM$11))),$AM$11)</f>
        <v>0.533999403867817</v>
      </c>
      <c r="AR702" s="0" t="n">
        <f aca="false">SUMPRODUCT((B24:B31&lt;=$B$6)*(C24:C31*AM702+D24:D31*AO702*$B$8*AQ702)/(1+AL702/100)^B24:B31)+C32*AM702*AP702/(1+AL702/100)^$B$6</f>
        <v>8869140.90249046</v>
      </c>
      <c r="AS702" s="0" t="n">
        <f aca="false">SUMPRODUCT((K24:K26&lt;=$B$6)*(L24:L26*AN702+M24:M26*AO702*$B$8*AQ702)/(1+AL702/100)^K24:K26)+L27*AN702*AP702/(1+AL702/100)^$B$6</f>
        <v>7954851.48496219</v>
      </c>
      <c r="AT702" s="0" t="n">
        <f aca="false">AS702-AR702</f>
        <v>-914289.417528275</v>
      </c>
      <c r="AU702" s="0" t="n">
        <f aca="true">RAND()</f>
        <v>0.281821105909099</v>
      </c>
      <c r="AV702" s="0" t="n">
        <f aca="true">RAND()</f>
        <v>0.57377928287934</v>
      </c>
      <c r="AW702" s="0" t="n">
        <f aca="true">RAND()</f>
        <v>0.2910613872055</v>
      </c>
      <c r="AX702" s="0" t="n">
        <f aca="true">RAND()</f>
        <v>0.439007316775777</v>
      </c>
      <c r="AY702" s="0" t="n">
        <f aca="true">RAND()</f>
        <v>0.135865011005712</v>
      </c>
      <c r="AZ702" s="0" t="n">
        <f aca="true">RAND()</f>
        <v>0.223492738818341</v>
      </c>
    </row>
    <row r="703" customFormat="false" ht="15" hidden="false" customHeight="false" outlineLevel="0" collapsed="false">
      <c r="AK703" s="0" t="n">
        <v>690</v>
      </c>
      <c r="AL703" s="0" t="n">
        <f aca="false">IFERROR(IF(AU703&lt;($AM$6-$AL$6)/($AN$6-$AL$6),$AL$6+SQRT(AU703*($AN$6-$AL$6)*($AM$6-$AL$6)),$AN$6-SQRT((1-AU703)*($AN$6-$AL$6)*($AN$6-$AM$6))),$AM$6)</f>
        <v>3.68975124598975</v>
      </c>
      <c r="AM703" s="0" t="n">
        <f aca="false">IFERROR(IF(AV703&lt;($AM$7-$AL$7)/($AN$7-$AL$7),$AL$7+SQRT(AV703*($AN$7-$AL$7)*($AM$7-$AL$7)),$AN$7-SQRT((1-AV703)*($AN$7-$AL$7)*($AN$7-$AM$7))),$AM$7)</f>
        <v>1.09017936694961</v>
      </c>
      <c r="AN703" s="0" t="n">
        <f aca="false">IFERROR(IF(AW703&lt;($AM$8-$AL$8)/($AN$8-$AL$8),$AL$8+SQRT(AW703*($AN$8-$AL$8)*($AM$8-$AL$8)),$AN$8-SQRT((1-AW703)*($AN$8-$AL$8)*($AN$8-$AM$8))),$AM$8)</f>
        <v>1.08676578321407</v>
      </c>
      <c r="AO703" s="0" t="n">
        <f aca="false">IFERROR(IF(AX703&lt;($AM$9-$AL$9)/($AN$9-$AL$9),$AL$9+SQRT(AX703*($AN$9-$AL$9)*($AM$9-$AL$9)),$AN$9-SQRT((1-AX703)*($AN$9-$AL$9)*($AN$9-$AM$9))),$AM$9)</f>
        <v>1.66772452436812</v>
      </c>
      <c r="AP703" s="0" t="n">
        <f aca="false">IFERROR(IF(AY703&lt;($AM$10-$AL$10)/($AN$10-$AL$10),$AL$10+SQRT(AY703*($AN$10-$AL$10)*($AM$10-$AL$10)),$AN$10-SQRT((1-AY703)*($AN$10-$AL$10)*($AN$10-$AM$10))),$AM$10)</f>
        <v>0.632415506329183</v>
      </c>
      <c r="AQ703" s="0" t="n">
        <f aca="false">IFERROR(IF(AZ703&lt;($AM$11-$AL$11)/($AN$11-$AL$11),$AL$11+SQRT(AZ703*($AN$11-$AL$11)*($AM$11-$AL$11)),$AN$11-SQRT((1-AZ703)*($AN$11-$AL$11)*($AN$11-$AM$11))),$AM$11)</f>
        <v>0.70021502491682</v>
      </c>
      <c r="AR703" s="0" t="n">
        <f aca="false">SUMPRODUCT((B24:B31&lt;=$B$6)*(C24:C31*AM703+D24:D31*AO703*$B$8*AQ703)/(1+AL703/100)^B24:B31)+C32*AM703*AP703/(1+AL703/100)^$B$6</f>
        <v>9291680.17688879</v>
      </c>
      <c r="AS703" s="0" t="n">
        <f aca="false">SUMPRODUCT((K24:K26&lt;=$B$6)*(L24:L26*AN703+M24:M26*AO703*$B$8*AQ703)/(1+AL703/100)^K24:K26)+L27*AN703*AP703/(1+AL703/100)^$B$6</f>
        <v>9111601.83116939</v>
      </c>
      <c r="AT703" s="0" t="n">
        <f aca="false">AS703-AR703</f>
        <v>-180078.345719401</v>
      </c>
      <c r="AU703" s="0" t="n">
        <f aca="true">RAND()</f>
        <v>0.45211265932868</v>
      </c>
      <c r="AV703" s="0" t="n">
        <f aca="true">RAND()</f>
        <v>0.772954357789972</v>
      </c>
      <c r="AW703" s="0" t="n">
        <f aca="true">RAND()</f>
        <v>0.763151915291409</v>
      </c>
      <c r="AX703" s="0" t="n">
        <f aca="true">RAND()</f>
        <v>0.926395338862407</v>
      </c>
      <c r="AY703" s="0" t="n">
        <f aca="true">RAND()</f>
        <v>0.0701354652656553</v>
      </c>
      <c r="AZ703" s="0" t="n">
        <f aca="true">RAND()</f>
        <v>0.633179464140315</v>
      </c>
    </row>
    <row r="704" customFormat="false" ht="15" hidden="false" customHeight="false" outlineLevel="0" collapsed="false">
      <c r="AK704" s="0" t="n">
        <v>691</v>
      </c>
      <c r="AL704" s="0" t="n">
        <f aca="false">IFERROR(IF(AU704&lt;($AM$6-$AL$6)/($AN$6-$AL$6),$AL$6+SQRT(AU704*($AN$6-$AL$6)*($AM$6-$AL$6)),$AN$6-SQRT((1-AU704)*($AN$6-$AL$6)*($AN$6-$AM$6))),$AM$6)</f>
        <v>4.93146527640569</v>
      </c>
      <c r="AM704" s="0" t="n">
        <f aca="false">IFERROR(IF(AV704&lt;($AM$7-$AL$7)/($AN$7-$AL$7),$AL$7+SQRT(AV704*($AN$7-$AL$7)*($AM$7-$AL$7)),$AN$7-SQRT((1-AV704)*($AN$7-$AL$7)*($AN$7-$AM$7))),$AM$7)</f>
        <v>1.14556545294851</v>
      </c>
      <c r="AN704" s="0" t="n">
        <f aca="false">IFERROR(IF(AW704&lt;($AM$8-$AL$8)/($AN$8-$AL$8),$AL$8+SQRT(AW704*($AN$8-$AL$8)*($AM$8-$AL$8)),$AN$8-SQRT((1-AW704)*($AN$8-$AL$8)*($AN$8-$AM$8))),$AM$8)</f>
        <v>1.00746534990766</v>
      </c>
      <c r="AO704" s="0" t="n">
        <f aca="false">IFERROR(IF(AX704&lt;($AM$9-$AL$9)/($AN$9-$AL$9),$AL$9+SQRT(AX704*($AN$9-$AL$9)*($AM$9-$AL$9)),$AN$9-SQRT((1-AX704)*($AN$9-$AL$9)*($AN$9-$AM$9))),$AM$9)</f>
        <v>1.09896457407613</v>
      </c>
      <c r="AP704" s="0" t="n">
        <f aca="false">IFERROR(IF(AY704&lt;($AM$10-$AL$10)/($AN$10-$AL$10),$AL$10+SQRT(AY704*($AN$10-$AL$10)*($AM$10-$AL$10)),$AN$10-SQRT((1-AY704)*($AN$10-$AL$10)*($AN$10-$AM$10))),$AM$10)</f>
        <v>0.974608711452428</v>
      </c>
      <c r="AQ704" s="0" t="n">
        <f aca="false">IFERROR(IF(AZ704&lt;($AM$11-$AL$11)/($AN$11-$AL$11),$AL$11+SQRT(AZ704*($AN$11-$AL$11)*($AM$11-$AL$11)),$AN$11-SQRT((1-AZ704)*($AN$11-$AL$11)*($AN$11-$AM$11))),$AM$11)</f>
        <v>0.665609722260834</v>
      </c>
      <c r="AR704" s="0" t="n">
        <f aca="false">SUMPRODUCT((B24:B31&lt;=$B$6)*(C24:C31*AM704+D24:D31*AO704*$B$8*AQ704)/(1+AL704/100)^B24:B31)+C32*AM704*AP704/(1+AL704/100)^$B$6</f>
        <v>9012318.98555539</v>
      </c>
      <c r="AS704" s="0" t="n">
        <f aca="false">SUMPRODUCT((K24:K26&lt;=$B$6)*(L24:L26*AN704+M24:M26*AO704*$B$8*AQ704)/(1+AL704/100)^K24:K26)+L27*AN704*AP704/(1+AL704/100)^$B$6</f>
        <v>8282375.51020041</v>
      </c>
      <c r="AT704" s="0" t="n">
        <f aca="false">AS704-AR704</f>
        <v>-729943.475354974</v>
      </c>
      <c r="AU704" s="0" t="n">
        <f aca="true">RAND()</f>
        <v>0.78605820486423</v>
      </c>
      <c r="AV704" s="0" t="n">
        <f aca="true">RAND()</f>
        <v>0.903052670063559</v>
      </c>
      <c r="AW704" s="0" t="n">
        <f aca="true">RAND()</f>
        <v>0.477128386707449</v>
      </c>
      <c r="AX704" s="0" t="n">
        <f aca="true">RAND()</f>
        <v>0.458756774153465</v>
      </c>
      <c r="AY704" s="0" t="n">
        <f aca="true">RAND()</f>
        <v>0.901013715946137</v>
      </c>
      <c r="AZ704" s="0" t="n">
        <f aca="true">RAND()</f>
        <v>0.543604661851115</v>
      </c>
    </row>
    <row r="705" customFormat="false" ht="15" hidden="false" customHeight="false" outlineLevel="0" collapsed="false">
      <c r="AK705" s="0" t="n">
        <v>692</v>
      </c>
      <c r="AL705" s="0" t="n">
        <f aca="false">IFERROR(IF(AU705&lt;($AM$6-$AL$6)/($AN$6-$AL$6),$AL$6+SQRT(AU705*($AN$6-$AL$6)*($AM$6-$AL$6)),$AN$6-SQRT((1-AU705)*($AN$6-$AL$6)*($AN$6-$AM$6))),$AM$6)</f>
        <v>3.15357533378095</v>
      </c>
      <c r="AM705" s="0" t="n">
        <f aca="false">IFERROR(IF(AV705&lt;($AM$7-$AL$7)/($AN$7-$AL$7),$AL$7+SQRT(AV705*($AN$7-$AL$7)*($AM$7-$AL$7)),$AN$7-SQRT((1-AV705)*($AN$7-$AL$7)*($AN$7-$AM$7))),$AM$7)</f>
        <v>1.17015829863469</v>
      </c>
      <c r="AN705" s="0" t="n">
        <f aca="false">IFERROR(IF(AW705&lt;($AM$8-$AL$8)/($AN$8-$AL$8),$AL$8+SQRT(AW705*($AN$8-$AL$8)*($AM$8-$AL$8)),$AN$8-SQRT((1-AW705)*($AN$8-$AL$8)*($AN$8-$AM$8))),$AM$8)</f>
        <v>1.01364882754218</v>
      </c>
      <c r="AO705" s="0" t="n">
        <f aca="false">IFERROR(IF(AX705&lt;($AM$9-$AL$9)/($AN$9-$AL$9),$AL$9+SQRT(AX705*($AN$9-$AL$9)*($AM$9-$AL$9)),$AN$9-SQRT((1-AX705)*($AN$9-$AL$9)*($AN$9-$AM$9))),$AM$9)</f>
        <v>1.79619434890427</v>
      </c>
      <c r="AP705" s="0" t="n">
        <f aca="false">IFERROR(IF(AY705&lt;($AM$10-$AL$10)/($AN$10-$AL$10),$AL$10+SQRT(AY705*($AN$10-$AL$10)*($AM$10-$AL$10)),$AN$10-SQRT((1-AY705)*($AN$10-$AL$10)*($AN$10-$AM$10))),$AM$10)</f>
        <v>0.891150799075714</v>
      </c>
      <c r="AQ705" s="0" t="n">
        <f aca="false">IFERROR(IF(AZ705&lt;($AM$11-$AL$11)/($AN$11-$AL$11),$AL$11+SQRT(AZ705*($AN$11-$AL$11)*($AM$11-$AL$11)),$AN$11-SQRT((1-AZ705)*($AN$11-$AL$11)*($AN$11-$AM$11))),$AM$11)</f>
        <v>0.744809063049017</v>
      </c>
      <c r="AR705" s="0" t="n">
        <f aca="false">SUMPRODUCT((B24:B31&lt;=$B$6)*(C24:C31*AM705+D24:D31*AO705*$B$8*AQ705)/(1+AL705/100)^B24:B31)+C32*AM705*AP705/(1+AL705/100)^$B$6</f>
        <v>10280360.3563888</v>
      </c>
      <c r="AS705" s="0" t="n">
        <f aca="false">SUMPRODUCT((K24:K26&lt;=$B$6)*(L24:L26*AN705+M24:M26*AO705*$B$8*AQ705)/(1+AL705/100)^K24:K26)+L27*AN705*AP705/(1+AL705/100)^$B$6</f>
        <v>8287904.67833468</v>
      </c>
      <c r="AT705" s="0" t="n">
        <f aca="false">AS705-AR705</f>
        <v>-1992455.67805413</v>
      </c>
      <c r="AU705" s="0" t="n">
        <f aca="true">RAND()</f>
        <v>0.260250864355083</v>
      </c>
      <c r="AV705" s="0" t="n">
        <f aca="true">RAND()</f>
        <v>0.943336024205265</v>
      </c>
      <c r="AW705" s="0" t="n">
        <f aca="true">RAND()</f>
        <v>0.503449984691662</v>
      </c>
      <c r="AX705" s="0" t="n">
        <f aca="true">RAND()</f>
        <v>0.972308837720963</v>
      </c>
      <c r="AY705" s="0" t="n">
        <f aca="true">RAND()</f>
        <v>0.611995790470278</v>
      </c>
      <c r="AZ705" s="0" t="n">
        <f aca="true">RAND()</f>
        <v>0.734194227339099</v>
      </c>
    </row>
    <row r="706" customFormat="false" ht="15" hidden="false" customHeight="false" outlineLevel="0" collapsed="false">
      <c r="AK706" s="0" t="n">
        <v>693</v>
      </c>
      <c r="AL706" s="0" t="n">
        <f aca="false">IFERROR(IF(AU706&lt;($AM$6-$AL$6)/($AN$6-$AL$6),$AL$6+SQRT(AU706*($AN$6-$AL$6)*($AM$6-$AL$6)),$AN$6-SQRT((1-AU706)*($AN$6-$AL$6)*($AN$6-$AM$6))),$AM$6)</f>
        <v>2.855575273152</v>
      </c>
      <c r="AM706" s="0" t="n">
        <f aca="false">IFERROR(IF(AV706&lt;($AM$7-$AL$7)/($AN$7-$AL$7),$AL$7+SQRT(AV706*($AN$7-$AL$7)*($AM$7-$AL$7)),$AN$7-SQRT((1-AV706)*($AN$7-$AL$7)*($AN$7-$AM$7))),$AM$7)</f>
        <v>0.976238708737644</v>
      </c>
      <c r="AN706" s="0" t="n">
        <f aca="false">IFERROR(IF(AW706&lt;($AM$8-$AL$8)/($AN$8-$AL$8),$AL$8+SQRT(AW706*($AN$8-$AL$8)*($AM$8-$AL$8)),$AN$8-SQRT((1-AW706)*($AN$8-$AL$8)*($AN$8-$AM$8))),$AM$8)</f>
        <v>0.915169570223136</v>
      </c>
      <c r="AO706" s="0" t="n">
        <f aca="false">IFERROR(IF(AX706&lt;($AM$9-$AL$9)/($AN$9-$AL$9),$AL$9+SQRT(AX706*($AN$9-$AL$9)*($AM$9-$AL$9)),$AN$9-SQRT((1-AX706)*($AN$9-$AL$9)*($AN$9-$AM$9))),$AM$9)</f>
        <v>1.06418093942188</v>
      </c>
      <c r="AP706" s="0" t="n">
        <f aca="false">IFERROR(IF(AY706&lt;($AM$10-$AL$10)/($AN$10-$AL$10),$AL$10+SQRT(AY706*($AN$10-$AL$10)*($AM$10-$AL$10)),$AN$10-SQRT((1-AY706)*($AN$10-$AL$10)*($AN$10-$AM$10))),$AM$10)</f>
        <v>0.917298571185684</v>
      </c>
      <c r="AQ706" s="0" t="n">
        <f aca="false">IFERROR(IF(AZ706&lt;($AM$11-$AL$11)/($AN$11-$AL$11),$AL$11+SQRT(AZ706*($AN$11-$AL$11)*($AM$11-$AL$11)),$AN$11-SQRT((1-AZ706)*($AN$11-$AL$11)*($AN$11-$AM$11))),$AM$11)</f>
        <v>0.640959065534252</v>
      </c>
      <c r="AR706" s="0" t="n">
        <f aca="false">SUMPRODUCT((B24:B31&lt;=$B$6)*(C24:C31*AM706+D24:D31*AO706*$B$8*AQ706)/(1+AL706/100)^B24:B31)+C32*AM706*AP706/(1+AL706/100)^$B$6</f>
        <v>8591388.308235</v>
      </c>
      <c r="AS706" s="0" t="n">
        <f aca="false">SUMPRODUCT((K24:K26&lt;=$B$6)*(L24:L26*AN706+M24:M26*AO706*$B$8*AQ706)/(1+AL706/100)^K24:K26)+L27*AN706*AP706/(1+AL706/100)^$B$6</f>
        <v>7368536.58788793</v>
      </c>
      <c r="AT706" s="0" t="n">
        <f aca="false">AS706-AR706</f>
        <v>-1222851.72034708</v>
      </c>
      <c r="AU706" s="0" t="n">
        <f aca="true">RAND()</f>
        <v>0.146401809605823</v>
      </c>
      <c r="AV706" s="0" t="n">
        <f aca="true">RAND()</f>
        <v>0.345112027305691</v>
      </c>
      <c r="AW706" s="0" t="n">
        <f aca="true">RAND()</f>
        <v>0.147378110059798</v>
      </c>
      <c r="AX706" s="0" t="n">
        <f aca="true">RAND()</f>
        <v>0.41616179057246</v>
      </c>
      <c r="AY706" s="0" t="n">
        <f aca="true">RAND()</f>
        <v>0.696552390054453</v>
      </c>
      <c r="AZ706" s="0" t="n">
        <f aca="true">RAND()</f>
        <v>0.474502385183633</v>
      </c>
    </row>
    <row r="707" customFormat="false" ht="15" hidden="false" customHeight="false" outlineLevel="0" collapsed="false">
      <c r="AK707" s="0" t="n">
        <v>694</v>
      </c>
      <c r="AL707" s="0" t="n">
        <f aca="false">IFERROR(IF(AU707&lt;($AM$6-$AL$6)/($AN$6-$AL$6),$AL$6+SQRT(AU707*($AN$6-$AL$6)*($AM$6-$AL$6)),$AN$6-SQRT((1-AU707)*($AN$6-$AL$6)*($AN$6-$AM$6))),$AM$6)</f>
        <v>3.87613850114802</v>
      </c>
      <c r="AM707" s="0" t="n">
        <f aca="false">IFERROR(IF(AV707&lt;($AM$7-$AL$7)/($AN$7-$AL$7),$AL$7+SQRT(AV707*($AN$7-$AL$7)*($AM$7-$AL$7)),$AN$7-SQRT((1-AV707)*($AN$7-$AL$7)*($AN$7-$AM$7))),$AM$7)</f>
        <v>0.893525383540912</v>
      </c>
      <c r="AN707" s="0" t="n">
        <f aca="false">IFERROR(IF(AW707&lt;($AM$8-$AL$8)/($AN$8-$AL$8),$AL$8+SQRT(AW707*($AN$8-$AL$8)*($AM$8-$AL$8)),$AN$8-SQRT((1-AW707)*($AN$8-$AL$8)*($AN$8-$AM$8))),$AM$8)</f>
        <v>1.0093459174073</v>
      </c>
      <c r="AO707" s="0" t="n">
        <f aca="false">IFERROR(IF(AX707&lt;($AM$9-$AL$9)/($AN$9-$AL$9),$AL$9+SQRT(AX707*($AN$9-$AL$9)*($AM$9-$AL$9)),$AN$9-SQRT((1-AX707)*($AN$9-$AL$9)*($AN$9-$AM$9))),$AM$9)</f>
        <v>0.880532564650107</v>
      </c>
      <c r="AP707" s="0" t="n">
        <f aca="false">IFERROR(IF(AY707&lt;($AM$10-$AL$10)/($AN$10-$AL$10),$AL$10+SQRT(AY707*($AN$10-$AL$10)*($AM$10-$AL$10)),$AN$10-SQRT((1-AY707)*($AN$10-$AL$10)*($AN$10-$AM$10))),$AM$10)</f>
        <v>0.809807610531462</v>
      </c>
      <c r="AQ707" s="0" t="n">
        <f aca="false">IFERROR(IF(AZ707&lt;($AM$11-$AL$11)/($AN$11-$AL$11),$AL$11+SQRT(AZ707*($AN$11-$AL$11)*($AM$11-$AL$11)),$AN$11-SQRT((1-AZ707)*($AN$11-$AL$11)*($AN$11-$AM$11))),$AM$11)</f>
        <v>0.769309098448405</v>
      </c>
      <c r="AR707" s="0" t="n">
        <f aca="false">SUMPRODUCT((B24:B31&lt;=$B$6)*(C24:C31*AM707+D24:D31*AO707*$B$8*AQ707)/(1+AL707/100)^B24:B31)+C32*AM707*AP707/(1+AL707/100)^$B$6</f>
        <v>7445694.84692344</v>
      </c>
      <c r="AS707" s="0" t="n">
        <f aca="false">SUMPRODUCT((K24:K26&lt;=$B$6)*(L24:L26*AN707+M24:M26*AO707*$B$8*AQ707)/(1+AL707/100)^K24:K26)+L27*AN707*AP707/(1+AL707/100)^$B$6</f>
        <v>8309572.63494455</v>
      </c>
      <c r="AT707" s="0" t="n">
        <f aca="false">AS707-AR707</f>
        <v>863877.788021104</v>
      </c>
      <c r="AU707" s="0" t="n">
        <f aca="true">RAND()</f>
        <v>0.512074466799513</v>
      </c>
      <c r="AV707" s="0" t="n">
        <f aca="true">RAND()</f>
        <v>0.097188859627497</v>
      </c>
      <c r="AW707" s="0" t="n">
        <f aca="true">RAND()</f>
        <v>0.485205444724141</v>
      </c>
      <c r="AX707" s="0" t="n">
        <f aca="true">RAND()</f>
        <v>0.193073377012251</v>
      </c>
      <c r="AY707" s="0" t="n">
        <f aca="true">RAND()</f>
        <v>0.383923022172855</v>
      </c>
      <c r="AZ707" s="0" t="n">
        <f aca="true">RAND()</f>
        <v>0.782782481393112</v>
      </c>
    </row>
    <row r="708" customFormat="false" ht="15" hidden="false" customHeight="false" outlineLevel="0" collapsed="false">
      <c r="AK708" s="0" t="n">
        <v>695</v>
      </c>
      <c r="AL708" s="0" t="n">
        <f aca="false">IFERROR(IF(AU708&lt;($AM$6-$AL$6)/($AN$6-$AL$6),$AL$6+SQRT(AU708*($AN$6-$AL$6)*($AM$6-$AL$6)),$AN$6-SQRT((1-AU708)*($AN$6-$AL$6)*($AN$6-$AM$6))),$AM$6)</f>
        <v>2.277071998897</v>
      </c>
      <c r="AM708" s="0" t="n">
        <f aca="false">IFERROR(IF(AV708&lt;($AM$7-$AL$7)/($AN$7-$AL$7),$AL$7+SQRT(AV708*($AN$7-$AL$7)*($AM$7-$AL$7)),$AN$7-SQRT((1-AV708)*($AN$7-$AL$7)*($AN$7-$AM$7))),$AM$7)</f>
        <v>0.954898845657492</v>
      </c>
      <c r="AN708" s="0" t="n">
        <f aca="false">IFERROR(IF(AW708&lt;($AM$8-$AL$8)/($AN$8-$AL$8),$AL$8+SQRT(AW708*($AN$8-$AL$8)*($AM$8-$AL$8)),$AN$8-SQRT((1-AW708)*($AN$8-$AL$8)*($AN$8-$AM$8))),$AM$8)</f>
        <v>1.0880363965853</v>
      </c>
      <c r="AO708" s="0" t="n">
        <f aca="false">IFERROR(IF(AX708&lt;($AM$9-$AL$9)/($AN$9-$AL$9),$AL$9+SQRT(AX708*($AN$9-$AL$9)*($AM$9-$AL$9)),$AN$9-SQRT((1-AX708)*($AN$9-$AL$9)*($AN$9-$AM$9))),$AM$9)</f>
        <v>1.43038878451642</v>
      </c>
      <c r="AP708" s="0" t="n">
        <f aca="false">IFERROR(IF(AY708&lt;($AM$10-$AL$10)/($AN$10-$AL$10),$AL$10+SQRT(AY708*($AN$10-$AL$10)*($AM$10-$AL$10)),$AN$10-SQRT((1-AY708)*($AN$10-$AL$10)*($AN$10-$AM$10))),$AM$10)</f>
        <v>0.926403092241232</v>
      </c>
      <c r="AQ708" s="0" t="n">
        <f aca="false">IFERROR(IF(AZ708&lt;($AM$11-$AL$11)/($AN$11-$AL$11),$AL$11+SQRT(AZ708*($AN$11-$AL$11)*($AM$11-$AL$11)),$AN$11-SQRT((1-AZ708)*($AN$11-$AL$11)*($AN$11-$AM$11))),$AM$11)</f>
        <v>0.856396168353142</v>
      </c>
      <c r="AR708" s="0" t="n">
        <f aca="false">SUMPRODUCT((B24:B31&lt;=$B$6)*(C24:C31*AM708+D24:D31*AO708*$B$8*AQ708)/(1+AL708/100)^B24:B31)+C32*AM708*AP708/(1+AL708/100)^$B$6</f>
        <v>8907743.74231533</v>
      </c>
      <c r="AS708" s="0" t="n">
        <f aca="false">SUMPRODUCT((K24:K26&lt;=$B$6)*(L24:L26*AN708+M24:M26*AO708*$B$8*AQ708)/(1+AL708/100)^K24:K26)+L27*AN708*AP708/(1+AL708/100)^$B$6</f>
        <v>8713044.80515349</v>
      </c>
      <c r="AT708" s="0" t="n">
        <f aca="false">AS708-AR708</f>
        <v>-194698.937161839</v>
      </c>
      <c r="AU708" s="0" t="n">
        <f aca="true">RAND()</f>
        <v>0.0153537785145563</v>
      </c>
      <c r="AV708" s="0" t="n">
        <f aca="true">RAND()</f>
        <v>0.266596137622482</v>
      </c>
      <c r="AW708" s="0" t="n">
        <f aca="true">RAND()</f>
        <v>0.766824810390463</v>
      </c>
      <c r="AX708" s="0" t="n">
        <f aca="true">RAND()</f>
        <v>0.783695375463549</v>
      </c>
      <c r="AY708" s="0" t="n">
        <f aca="true">RAND()</f>
        <v>0.727278388291539</v>
      </c>
      <c r="AZ708" s="0" t="n">
        <f aca="true">RAND()</f>
        <v>0.915828324638126</v>
      </c>
    </row>
    <row r="709" customFormat="false" ht="15" hidden="false" customHeight="false" outlineLevel="0" collapsed="false">
      <c r="AK709" s="0" t="n">
        <v>696</v>
      </c>
      <c r="AL709" s="0" t="n">
        <f aca="false">IFERROR(IF(AU709&lt;($AM$6-$AL$6)/($AN$6-$AL$6),$AL$6+SQRT(AU709*($AN$6-$AL$6)*($AM$6-$AL$6)),$AN$6-SQRT((1-AU709)*($AN$6-$AL$6)*($AN$6-$AM$6))),$AM$6)</f>
        <v>5.56346114498618</v>
      </c>
      <c r="AM709" s="0" t="n">
        <f aca="false">IFERROR(IF(AV709&lt;($AM$7-$AL$7)/($AN$7-$AL$7),$AL$7+SQRT(AV709*($AN$7-$AL$7)*($AM$7-$AL$7)),$AN$7-SQRT((1-AV709)*($AN$7-$AL$7)*($AN$7-$AM$7))),$AM$7)</f>
        <v>1.10641599597096</v>
      </c>
      <c r="AN709" s="0" t="n">
        <f aca="false">IFERROR(IF(AW709&lt;($AM$8-$AL$8)/($AN$8-$AL$8),$AL$8+SQRT(AW709*($AN$8-$AL$8)*($AM$8-$AL$8)),$AN$8-SQRT((1-AW709)*($AN$8-$AL$8)*($AN$8-$AM$8))),$AM$8)</f>
        <v>0.871701527791898</v>
      </c>
      <c r="AO709" s="0" t="n">
        <f aca="false">IFERROR(IF(AX709&lt;($AM$9-$AL$9)/($AN$9-$AL$9),$AL$9+SQRT(AX709*($AN$9-$AL$9)*($AM$9-$AL$9)),$AN$9-SQRT((1-AX709)*($AN$9-$AL$9)*($AN$9-$AM$9))),$AM$9)</f>
        <v>1.56312121274633</v>
      </c>
      <c r="AP709" s="0" t="n">
        <f aca="false">IFERROR(IF(AY709&lt;($AM$10-$AL$10)/($AN$10-$AL$10),$AL$10+SQRT(AY709*($AN$10-$AL$10)*($AM$10-$AL$10)),$AN$10-SQRT((1-AY709)*($AN$10-$AL$10)*($AN$10-$AM$10))),$AM$10)</f>
        <v>0.967029846273114</v>
      </c>
      <c r="AQ709" s="0" t="n">
        <f aca="false">IFERROR(IF(AZ709&lt;($AM$11-$AL$11)/($AN$11-$AL$11),$AL$11+SQRT(AZ709*($AN$11-$AL$11)*($AM$11-$AL$11)),$AN$11-SQRT((1-AZ709)*($AN$11-$AL$11)*($AN$11-$AM$11))),$AM$11)</f>
        <v>0.782308273659958</v>
      </c>
      <c r="AR709" s="0" t="n">
        <f aca="false">SUMPRODUCT((B24:B31&lt;=$B$6)*(C24:C31*AM709+D24:D31*AO709*$B$8*AQ709)/(1+AL709/100)^B24:B31)+C32*AM709*AP709/(1+AL709/100)^$B$6</f>
        <v>8580372.52120806</v>
      </c>
      <c r="AS709" s="0" t="n">
        <f aca="false">SUMPRODUCT((K24:K26&lt;=$B$6)*(L24:L26*AN709+M24:M26*AO709*$B$8*AQ709)/(1+AL709/100)^K24:K26)+L27*AN709*AP709/(1+AL709/100)^$B$6</f>
        <v>7243955.63331955</v>
      </c>
      <c r="AT709" s="0" t="n">
        <f aca="false">AS709-AR709</f>
        <v>-1336416.8878885</v>
      </c>
      <c r="AU709" s="0" t="n">
        <f aca="true">RAND()</f>
        <v>0.896817805901779</v>
      </c>
      <c r="AV709" s="0" t="n">
        <f aca="true">RAND()</f>
        <v>0.8167434114399</v>
      </c>
      <c r="AW709" s="0" t="n">
        <f aca="true">RAND()</f>
        <v>0.0571234343076918</v>
      </c>
      <c r="AX709" s="0" t="n">
        <f aca="true">RAND()</f>
        <v>0.872757950165173</v>
      </c>
      <c r="AY709" s="0" t="n">
        <f aca="true">RAND()</f>
        <v>0.872467509239554</v>
      </c>
      <c r="AZ709" s="0" t="n">
        <f aca="true">RAND()</f>
        <v>0.806572703196295</v>
      </c>
    </row>
    <row r="710" customFormat="false" ht="15" hidden="false" customHeight="false" outlineLevel="0" collapsed="false">
      <c r="AK710" s="0" t="n">
        <v>697</v>
      </c>
      <c r="AL710" s="0" t="n">
        <f aca="false">IFERROR(IF(AU710&lt;($AM$6-$AL$6)/($AN$6-$AL$6),$AL$6+SQRT(AU710*($AN$6-$AL$6)*($AM$6-$AL$6)),$AN$6-SQRT((1-AU710)*($AN$6-$AL$6)*($AN$6-$AM$6))),$AM$6)</f>
        <v>6.50243692102573</v>
      </c>
      <c r="AM710" s="0" t="n">
        <f aca="false">IFERROR(IF(AV710&lt;($AM$7-$AL$7)/($AN$7-$AL$7),$AL$7+SQRT(AV710*($AN$7-$AL$7)*($AM$7-$AL$7)),$AN$7-SQRT((1-AV710)*($AN$7-$AL$7)*($AN$7-$AM$7))),$AM$7)</f>
        <v>0.963610779101337</v>
      </c>
      <c r="AN710" s="0" t="n">
        <f aca="false">IFERROR(IF(AW710&lt;($AM$8-$AL$8)/($AN$8-$AL$8),$AL$8+SQRT(AW710*($AN$8-$AL$8)*($AM$8-$AL$8)),$AN$8-SQRT((1-AW710)*($AN$8-$AL$8)*($AN$8-$AM$8))),$AM$8)</f>
        <v>0.875866025197383</v>
      </c>
      <c r="AO710" s="0" t="n">
        <f aca="false">IFERROR(IF(AX710&lt;($AM$9-$AL$9)/($AN$9-$AL$9),$AL$9+SQRT(AX710*($AN$9-$AL$9)*($AM$9-$AL$9)),$AN$9-SQRT((1-AX710)*($AN$9-$AL$9)*($AN$9-$AM$9))),$AM$9)</f>
        <v>1.25564500221419</v>
      </c>
      <c r="AP710" s="0" t="n">
        <f aca="false">IFERROR(IF(AY710&lt;($AM$10-$AL$10)/($AN$10-$AL$10),$AL$10+SQRT(AY710*($AN$10-$AL$10)*($AM$10-$AL$10)),$AN$10-SQRT((1-AY710)*($AN$10-$AL$10)*($AN$10-$AM$10))),$AM$10)</f>
        <v>0.935997278237788</v>
      </c>
      <c r="AQ710" s="0" t="n">
        <f aca="false">IFERROR(IF(AZ710&lt;($AM$11-$AL$11)/($AN$11-$AL$11),$AL$11+SQRT(AZ710*($AN$11-$AL$11)*($AM$11-$AL$11)),$AN$11-SQRT((1-AZ710)*($AN$11-$AL$11)*($AN$11-$AM$11))),$AM$11)</f>
        <v>0.6171550552312</v>
      </c>
      <c r="AR710" s="0" t="n">
        <f aca="false">SUMPRODUCT((B24:B31&lt;=$B$6)*(C24:C31*AM710+D24:D31*AO710*$B$8*AQ710)/(1+AL710/100)^B24:B31)+C32*AM710*AP710/(1+AL710/100)^$B$6</f>
        <v>7139220.2974379</v>
      </c>
      <c r="AS710" s="0" t="n">
        <f aca="false">SUMPRODUCT((K24:K26&lt;=$B$6)*(L24:L26*AN710+M24:M26*AO710*$B$8*AQ710)/(1+AL710/100)^K24:K26)+L27*AN710*AP710/(1+AL710/100)^$B$6</f>
        <v>7296568.52301704</v>
      </c>
      <c r="AT710" s="0" t="n">
        <f aca="false">AS710-AR710</f>
        <v>157348.225579139</v>
      </c>
      <c r="AU710" s="0" t="n">
        <f aca="true">RAND()</f>
        <v>0.987621549122082</v>
      </c>
      <c r="AV710" s="0" t="n">
        <f aca="true">RAND()</f>
        <v>0.297427633757185</v>
      </c>
      <c r="AW710" s="0" t="n">
        <f aca="true">RAND()</f>
        <v>0.0639517086583333</v>
      </c>
      <c r="AX710" s="0" t="n">
        <f aca="true">RAND()</f>
        <v>0.630623758180859</v>
      </c>
      <c r="AY710" s="0" t="n">
        <f aca="true">RAND()</f>
        <v>0.760374506523036</v>
      </c>
      <c r="AZ710" s="0" t="n">
        <f aca="true">RAND()</f>
        <v>0.410560526770226</v>
      </c>
    </row>
    <row r="711" customFormat="false" ht="15" hidden="false" customHeight="false" outlineLevel="0" collapsed="false">
      <c r="AK711" s="0" t="n">
        <v>698</v>
      </c>
      <c r="AL711" s="0" t="n">
        <f aca="false">IFERROR(IF(AU711&lt;($AM$6-$AL$6)/($AN$6-$AL$6),$AL$6+SQRT(AU711*($AN$6-$AL$6)*($AM$6-$AL$6)),$AN$6-SQRT((1-AU711)*($AN$6-$AL$6)*($AN$6-$AM$6))),$AM$6)</f>
        <v>5.71634775926224</v>
      </c>
      <c r="AM711" s="0" t="n">
        <f aca="false">IFERROR(IF(AV711&lt;($AM$7-$AL$7)/($AN$7-$AL$7),$AL$7+SQRT(AV711*($AN$7-$AL$7)*($AM$7-$AL$7)),$AN$7-SQRT((1-AV711)*($AN$7-$AL$7)*($AN$7-$AM$7))),$AM$7)</f>
        <v>1.03739825372086</v>
      </c>
      <c r="AN711" s="0" t="n">
        <f aca="false">IFERROR(IF(AW711&lt;($AM$8-$AL$8)/($AN$8-$AL$8),$AL$8+SQRT(AW711*($AN$8-$AL$8)*($AM$8-$AL$8)),$AN$8-SQRT((1-AW711)*($AN$8-$AL$8)*($AN$8-$AM$8))),$AM$8)</f>
        <v>1.01228037516475</v>
      </c>
      <c r="AO711" s="0" t="n">
        <f aca="false">IFERROR(IF(AX711&lt;($AM$9-$AL$9)/($AN$9-$AL$9),$AL$9+SQRT(AX711*($AN$9-$AL$9)*($AM$9-$AL$9)),$AN$9-SQRT((1-AX711)*($AN$9-$AL$9)*($AN$9-$AM$9))),$AM$9)</f>
        <v>1.29719195442145</v>
      </c>
      <c r="AP711" s="0" t="n">
        <f aca="false">IFERROR(IF(AY711&lt;($AM$10-$AL$10)/($AN$10-$AL$10),$AL$10+SQRT(AY711*($AN$10-$AL$10)*($AM$10-$AL$10)),$AN$10-SQRT((1-AY711)*($AN$10-$AL$10)*($AN$10-$AM$10))),$AM$10)</f>
        <v>0.862580547849398</v>
      </c>
      <c r="AQ711" s="0" t="n">
        <f aca="false">IFERROR(IF(AZ711&lt;($AM$11-$AL$11)/($AN$11-$AL$11),$AL$11+SQRT(AZ711*($AN$11-$AL$11)*($AM$11-$AL$11)),$AN$11-SQRT((1-AZ711)*($AN$11-$AL$11)*($AN$11-$AM$11))),$AM$11)</f>
        <v>0.790428474167518</v>
      </c>
      <c r="AR711" s="0" t="n">
        <f aca="false">SUMPRODUCT((B24:B31&lt;=$B$6)*(C24:C31*AM711+D24:D31*AO711*$B$8*AQ711)/(1+AL711/100)^B24:B31)+C32*AM711*AP711/(1+AL711/100)^$B$6</f>
        <v>7972727.02381804</v>
      </c>
      <c r="AS711" s="0" t="n">
        <f aca="false">SUMPRODUCT((K24:K26&lt;=$B$6)*(L24:L26*AN711+M24:M26*AO711*$B$8*AQ711)/(1+AL711/100)^K24:K26)+L27*AN711*AP711/(1+AL711/100)^$B$6</f>
        <v>8436472.15874586</v>
      </c>
      <c r="AT711" s="0" t="n">
        <f aca="false">AS711-AR711</f>
        <v>463745.134927817</v>
      </c>
      <c r="AU711" s="0" t="n">
        <f aca="true">RAND()</f>
        <v>0.917611846242446</v>
      </c>
      <c r="AV711" s="0" t="n">
        <f aca="true">RAND()</f>
        <v>0.598226644258323</v>
      </c>
      <c r="AW711" s="0" t="n">
        <f aca="true">RAND()</f>
        <v>0.497683377495</v>
      </c>
      <c r="AX711" s="0" t="n">
        <f aca="true">RAND()</f>
        <v>0.670707234046707</v>
      </c>
      <c r="AY711" s="0" t="n">
        <f aca="true">RAND()</f>
        <v>0.525858614715078</v>
      </c>
      <c r="AZ711" s="0" t="n">
        <f aca="true">RAND()</f>
        <v>0.82073377779692</v>
      </c>
    </row>
    <row r="712" customFormat="false" ht="15" hidden="false" customHeight="false" outlineLevel="0" collapsed="false">
      <c r="AK712" s="0" t="n">
        <v>699</v>
      </c>
      <c r="AL712" s="0" t="n">
        <f aca="false">IFERROR(IF(AU712&lt;($AM$6-$AL$6)/($AN$6-$AL$6),$AL$6+SQRT(AU712*($AN$6-$AL$6)*($AM$6-$AL$6)),$AN$6-SQRT((1-AU712)*($AN$6-$AL$6)*($AN$6-$AM$6))),$AM$6)</f>
        <v>2.56320284411951</v>
      </c>
      <c r="AM712" s="0" t="n">
        <f aca="false">IFERROR(IF(AV712&lt;($AM$7-$AL$7)/($AN$7-$AL$7),$AL$7+SQRT(AV712*($AN$7-$AL$7)*($AM$7-$AL$7)),$AN$7-SQRT((1-AV712)*($AN$7-$AL$7)*($AN$7-$AM$7))),$AM$7)</f>
        <v>0.981006959659796</v>
      </c>
      <c r="AN712" s="0" t="n">
        <f aca="false">IFERROR(IF(AW712&lt;($AM$8-$AL$8)/($AN$8-$AL$8),$AL$8+SQRT(AW712*($AN$8-$AL$8)*($AM$8-$AL$8)),$AN$8-SQRT((1-AW712)*($AN$8-$AL$8)*($AN$8-$AM$8))),$AM$8)</f>
        <v>1.08885308877578</v>
      </c>
      <c r="AO712" s="0" t="n">
        <f aca="false">IFERROR(IF(AX712&lt;($AM$9-$AL$9)/($AN$9-$AL$9),$AL$9+SQRT(AX712*($AN$9-$AL$9)*($AM$9-$AL$9)),$AN$9-SQRT((1-AX712)*($AN$9-$AL$9)*($AN$9-$AM$9))),$AM$9)</f>
        <v>0.852257292870799</v>
      </c>
      <c r="AP712" s="0" t="n">
        <f aca="false">IFERROR(IF(AY712&lt;($AM$10-$AL$10)/($AN$10-$AL$10),$AL$10+SQRT(AY712*($AN$10-$AL$10)*($AM$10-$AL$10)),$AN$10-SQRT((1-AY712)*($AN$10-$AL$10)*($AN$10-$AM$10))),$AM$10)</f>
        <v>0.927776992768827</v>
      </c>
      <c r="AQ712" s="0" t="n">
        <f aca="false">IFERROR(IF(AZ712&lt;($AM$11-$AL$11)/($AN$11-$AL$11),$AL$11+SQRT(AZ712*($AN$11-$AL$11)*($AM$11-$AL$11)),$AN$11-SQRT((1-AZ712)*($AN$11-$AL$11)*($AN$11-$AM$11))),$AM$11)</f>
        <v>0.475235358965584</v>
      </c>
      <c r="AR712" s="0" t="n">
        <f aca="false">SUMPRODUCT((B24:B31&lt;=$B$6)*(C24:C31*AM712+D24:D31*AO712*$B$8*AQ712)/(1+AL712/100)^B24:B31)+C32*AM712*AP712/(1+AL712/100)^$B$6</f>
        <v>8695104.89796023</v>
      </c>
      <c r="AS712" s="0" t="n">
        <f aca="false">SUMPRODUCT((K24:K26&lt;=$B$6)*(L24:L26*AN712+M24:M26*AO712*$B$8*AQ712)/(1+AL712/100)^K24:K26)+L27*AN712*AP712/(1+AL712/100)^$B$6</f>
        <v>8657833.51600492</v>
      </c>
      <c r="AT712" s="0" t="n">
        <f aca="false">AS712-AR712</f>
        <v>-37271.381955307</v>
      </c>
      <c r="AU712" s="0" t="n">
        <f aca="true">RAND()</f>
        <v>0.0634394887248613</v>
      </c>
      <c r="AV712" s="0" t="n">
        <f aca="true">RAND()</f>
        <v>0.36403910494759</v>
      </c>
      <c r="AW712" s="0" t="n">
        <f aca="true">RAND()</f>
        <v>0.769170426692385</v>
      </c>
      <c r="AX712" s="0" t="n">
        <f aca="true">RAND()</f>
        <v>0.165446933840885</v>
      </c>
      <c r="AY712" s="0" t="n">
        <f aca="true">RAND()</f>
        <v>0.731972622169363</v>
      </c>
      <c r="AZ712" s="0" t="n">
        <f aca="true">RAND()</f>
        <v>0.125336453191009</v>
      </c>
    </row>
    <row r="713" customFormat="false" ht="15" hidden="false" customHeight="false" outlineLevel="0" collapsed="false">
      <c r="AK713" s="0" t="n">
        <v>700</v>
      </c>
      <c r="AL713" s="0" t="n">
        <f aca="false">IFERROR(IF(AU713&lt;($AM$6-$AL$6)/($AN$6-$AL$6),$AL$6+SQRT(AU713*($AN$6-$AL$6)*($AM$6-$AL$6)),$AN$6-SQRT((1-AU713)*($AN$6-$AL$6)*($AN$6-$AM$6))),$AM$6)</f>
        <v>2.76646728230658</v>
      </c>
      <c r="AM713" s="0" t="n">
        <f aca="false">IFERROR(IF(AV713&lt;($AM$7-$AL$7)/($AN$7-$AL$7),$AL$7+SQRT(AV713*($AN$7-$AL$7)*($AM$7-$AL$7)),$AN$7-SQRT((1-AV713)*($AN$7-$AL$7)*($AN$7-$AM$7))),$AM$7)</f>
        <v>0.838795873354403</v>
      </c>
      <c r="AN713" s="0" t="n">
        <f aca="false">IFERROR(IF(AW713&lt;($AM$8-$AL$8)/($AN$8-$AL$8),$AL$8+SQRT(AW713*($AN$8-$AL$8)*($AM$8-$AL$8)),$AN$8-SQRT((1-AW713)*($AN$8-$AL$8)*($AN$8-$AM$8))),$AM$8)</f>
        <v>1.04313965172697</v>
      </c>
      <c r="AO713" s="0" t="n">
        <f aca="false">IFERROR(IF(AX713&lt;($AM$9-$AL$9)/($AN$9-$AL$9),$AL$9+SQRT(AX713*($AN$9-$AL$9)*($AM$9-$AL$9)),$AN$9-SQRT((1-AX713)*($AN$9-$AL$9)*($AN$9-$AM$9))),$AM$9)</f>
        <v>1.74357756202889</v>
      </c>
      <c r="AP713" s="0" t="n">
        <f aca="false">IFERROR(IF(AY713&lt;($AM$10-$AL$10)/($AN$10-$AL$10),$AL$10+SQRT(AY713*($AN$10-$AL$10)*($AM$10-$AL$10)),$AN$10-SQRT((1-AY713)*($AN$10-$AL$10)*($AN$10-$AM$10))),$AM$10)</f>
        <v>0.969438100318962</v>
      </c>
      <c r="AQ713" s="0" t="n">
        <f aca="false">IFERROR(IF(AZ713&lt;($AM$11-$AL$11)/($AN$11-$AL$11),$AL$11+SQRT(AZ713*($AN$11-$AL$11)*($AM$11-$AL$11)),$AN$11-SQRT((1-AZ713)*($AN$11-$AL$11)*($AN$11-$AM$11))),$AM$11)</f>
        <v>0.52911857553219</v>
      </c>
      <c r="AR713" s="0" t="n">
        <f aca="false">SUMPRODUCT((B24:B31&lt;=$B$6)*(C24:C31*AM713+D24:D31*AO713*$B$8*AQ713)/(1+AL713/100)^B24:B31)+C32*AM713*AP713/(1+AL713/100)^$B$6</f>
        <v>7525467.587132</v>
      </c>
      <c r="AS713" s="0" t="n">
        <f aca="false">SUMPRODUCT((K24:K26&lt;=$B$6)*(L24:L26*AN713+M24:M26*AO713*$B$8*AQ713)/(1+AL713/100)^K24:K26)+L27*AN713*AP713/(1+AL713/100)^$B$6</f>
        <v>8353642.51545563</v>
      </c>
      <c r="AT713" s="0" t="n">
        <f aca="false">AS713-AR713</f>
        <v>828174.928323627</v>
      </c>
      <c r="AU713" s="0" t="n">
        <f aca="true">RAND()</f>
        <v>0.117494418969288</v>
      </c>
      <c r="AV713" s="0" t="n">
        <f aca="true">RAND()</f>
        <v>0.0167235532147876</v>
      </c>
      <c r="AW713" s="0" t="n">
        <f aca="true">RAND()</f>
        <v>0.619633744998765</v>
      </c>
      <c r="AX713" s="0" t="n">
        <f aca="true">RAND()</f>
        <v>0.956165022203303</v>
      </c>
      <c r="AY713" s="0" t="n">
        <f aca="true">RAND()</f>
        <v>0.881488520124302</v>
      </c>
      <c r="AZ713" s="0" t="n">
        <f aca="true">RAND()</f>
        <v>0.21426661899551</v>
      </c>
    </row>
    <row r="714" customFormat="false" ht="15" hidden="false" customHeight="false" outlineLevel="0" collapsed="false">
      <c r="AK714" s="0" t="n">
        <v>701</v>
      </c>
      <c r="AL714" s="0" t="n">
        <f aca="false">IFERROR(IF(AU714&lt;($AM$6-$AL$6)/($AN$6-$AL$6),$AL$6+SQRT(AU714*($AN$6-$AL$6)*($AM$6-$AL$6)),$AN$6-SQRT((1-AU714)*($AN$6-$AL$6)*($AN$6-$AM$6))),$AM$6)</f>
        <v>3.91296686787512</v>
      </c>
      <c r="AM714" s="0" t="n">
        <f aca="false">IFERROR(IF(AV714&lt;($AM$7-$AL$7)/($AN$7-$AL$7),$AL$7+SQRT(AV714*($AN$7-$AL$7)*($AM$7-$AL$7)),$AN$7-SQRT((1-AV714)*($AN$7-$AL$7)*($AN$7-$AM$7))),$AM$7)</f>
        <v>0.93007496996004</v>
      </c>
      <c r="AN714" s="0" t="n">
        <f aca="false">IFERROR(IF(AW714&lt;($AM$8-$AL$8)/($AN$8-$AL$8),$AL$8+SQRT(AW714*($AN$8-$AL$8)*($AM$8-$AL$8)),$AN$8-SQRT((1-AW714)*($AN$8-$AL$8)*($AN$8-$AM$8))),$AM$8)</f>
        <v>1.20120926985324</v>
      </c>
      <c r="AO714" s="0" t="n">
        <f aca="false">IFERROR(IF(AX714&lt;($AM$9-$AL$9)/($AN$9-$AL$9),$AL$9+SQRT(AX714*($AN$9-$AL$9)*($AM$9-$AL$9)),$AN$9-SQRT((1-AX714)*($AN$9-$AL$9)*($AN$9-$AM$9))),$AM$9)</f>
        <v>1.69412289988182</v>
      </c>
      <c r="AP714" s="0" t="n">
        <f aca="false">IFERROR(IF(AY714&lt;($AM$10-$AL$10)/($AN$10-$AL$10),$AL$10+SQRT(AY714*($AN$10-$AL$10)*($AM$10-$AL$10)),$AN$10-SQRT((1-AY714)*($AN$10-$AL$10)*($AN$10-$AM$10))),$AM$10)</f>
        <v>0.618392096310108</v>
      </c>
      <c r="AQ714" s="0" t="n">
        <f aca="false">IFERROR(IF(AZ714&lt;($AM$11-$AL$11)/($AN$11-$AL$11),$AL$11+SQRT(AZ714*($AN$11-$AL$11)*($AM$11-$AL$11)),$AN$11-SQRT((1-AZ714)*($AN$11-$AL$11)*($AN$11-$AM$11))),$AM$11)</f>
        <v>0.627843725820571</v>
      </c>
      <c r="AR714" s="0" t="n">
        <f aca="false">SUMPRODUCT((B24:B31&lt;=$B$6)*(C24:C31*AM714+D24:D31*AO714*$B$8*AQ714)/(1+AL714/100)^B24:B31)+C32*AM714*AP714/(1+AL714/100)^$B$6</f>
        <v>7849611.1114763</v>
      </c>
      <c r="AS714" s="0" t="n">
        <f aca="false">SUMPRODUCT((K24:K26&lt;=$B$6)*(L24:L26*AN714+M24:M26*AO714*$B$8*AQ714)/(1+AL714/100)^K24:K26)+L27*AN714*AP714/(1+AL714/100)^$B$6</f>
        <v>10069685.4868097</v>
      </c>
      <c r="AT714" s="0" t="n">
        <f aca="false">AS714-AR714</f>
        <v>2220074.37533345</v>
      </c>
      <c r="AU714" s="0" t="n">
        <f aca="true">RAND()</f>
        <v>0.523511322058162</v>
      </c>
      <c r="AV714" s="0" t="n">
        <f aca="true">RAND()</f>
        <v>0.18799442011228</v>
      </c>
      <c r="AW714" s="0" t="n">
        <f aca="true">RAND()</f>
        <v>0.978839685793295</v>
      </c>
      <c r="AX714" s="0" t="n">
        <f aca="true">RAND()</f>
        <v>0.937626133082194</v>
      </c>
      <c r="AY714" s="0" t="n">
        <f aca="true">RAND()</f>
        <v>0.0560667538748077</v>
      </c>
      <c r="AZ714" s="0" t="n">
        <f aca="true">RAND()</f>
        <v>0.438700034938422</v>
      </c>
    </row>
    <row r="715" customFormat="false" ht="15" hidden="false" customHeight="false" outlineLevel="0" collapsed="false">
      <c r="AK715" s="0" t="n">
        <v>702</v>
      </c>
      <c r="AL715" s="0" t="n">
        <f aca="false">IFERROR(IF(AU715&lt;($AM$6-$AL$6)/($AN$6-$AL$6),$AL$6+SQRT(AU715*($AN$6-$AL$6)*($AM$6-$AL$6)),$AN$6-SQRT((1-AU715)*($AN$6-$AL$6)*($AN$6-$AM$6))),$AM$6)</f>
        <v>3.43353590853548</v>
      </c>
      <c r="AM715" s="0" t="n">
        <f aca="false">IFERROR(IF(AV715&lt;($AM$7-$AL$7)/($AN$7-$AL$7),$AL$7+SQRT(AV715*($AN$7-$AL$7)*($AM$7-$AL$7)),$AN$7-SQRT((1-AV715)*($AN$7-$AL$7)*($AN$7-$AM$7))),$AM$7)</f>
        <v>1.03912103827564</v>
      </c>
      <c r="AN715" s="0" t="n">
        <f aca="false">IFERROR(IF(AW715&lt;($AM$8-$AL$8)/($AN$8-$AL$8),$AL$8+SQRT(AW715*($AN$8-$AL$8)*($AM$8-$AL$8)),$AN$8-SQRT((1-AW715)*($AN$8-$AL$8)*($AN$8-$AM$8))),$AM$8)</f>
        <v>0.938418043749057</v>
      </c>
      <c r="AO715" s="0" t="n">
        <f aca="false">IFERROR(IF(AX715&lt;($AM$9-$AL$9)/($AN$9-$AL$9),$AL$9+SQRT(AX715*($AN$9-$AL$9)*($AM$9-$AL$9)),$AN$9-SQRT((1-AX715)*($AN$9-$AL$9)*($AN$9-$AM$9))),$AM$9)</f>
        <v>0.836612306663997</v>
      </c>
      <c r="AP715" s="0" t="n">
        <f aca="false">IFERROR(IF(AY715&lt;($AM$10-$AL$10)/($AN$10-$AL$10),$AL$10+SQRT(AY715*($AN$10-$AL$10)*($AM$10-$AL$10)),$AN$10-SQRT((1-AY715)*($AN$10-$AL$10)*($AN$10-$AM$10))),$AM$10)</f>
        <v>0.836998900335535</v>
      </c>
      <c r="AQ715" s="0" t="n">
        <f aca="false">IFERROR(IF(AZ715&lt;($AM$11-$AL$11)/($AN$11-$AL$11),$AL$11+SQRT(AZ715*($AN$11-$AL$11)*($AM$11-$AL$11)),$AN$11-SQRT((1-AZ715)*($AN$11-$AL$11)*($AN$11-$AM$11))),$AM$11)</f>
        <v>0.506100438723631</v>
      </c>
      <c r="AR715" s="0" t="n">
        <f aca="false">SUMPRODUCT((B24:B31&lt;=$B$6)*(C24:C31*AM715+D24:D31*AO715*$B$8*AQ715)/(1+AL715/100)^B24:B31)+C32*AM715*AP715/(1+AL715/100)^$B$6</f>
        <v>8761989.75832479</v>
      </c>
      <c r="AS715" s="0" t="n">
        <f aca="false">SUMPRODUCT((K24:K26&lt;=$B$6)*(L24:L26*AN715+M24:M26*AO715*$B$8*AQ715)/(1+AL715/100)^K24:K26)+L27*AN715*AP715/(1+AL715/100)^$B$6</f>
        <v>7650379.13913275</v>
      </c>
      <c r="AT715" s="0" t="n">
        <f aca="false">AS715-AR715</f>
        <v>-1111610.61919204</v>
      </c>
      <c r="AU715" s="0" t="n">
        <f aca="true">RAND()</f>
        <v>0.364016694214707</v>
      </c>
      <c r="AV715" s="0" t="n">
        <f aca="true">RAND()</f>
        <v>0.604711675573832</v>
      </c>
      <c r="AW715" s="0" t="n">
        <f aca="true">RAND()</f>
        <v>0.212883942614622</v>
      </c>
      <c r="AX715" s="0" t="n">
        <f aca="true">RAND()</f>
        <v>0.151077126663542</v>
      </c>
      <c r="AY715" s="0" t="n">
        <f aca="true">RAND()</f>
        <v>0.454273035309439</v>
      </c>
      <c r="AZ715" s="0" t="n">
        <f aca="true">RAND()</f>
        <v>0.17337710547785</v>
      </c>
    </row>
    <row r="716" customFormat="false" ht="15" hidden="false" customHeight="false" outlineLevel="0" collapsed="false">
      <c r="AK716" s="0" t="n">
        <v>703</v>
      </c>
      <c r="AL716" s="0" t="n">
        <f aca="false">IFERROR(IF(AU716&lt;($AM$6-$AL$6)/($AN$6-$AL$6),$AL$6+SQRT(AU716*($AN$6-$AL$6)*($AM$6-$AL$6)),$AN$6-SQRT((1-AU716)*($AN$6-$AL$6)*($AN$6-$AM$6))),$AM$6)</f>
        <v>3.2703330409653</v>
      </c>
      <c r="AM716" s="0" t="n">
        <f aca="false">IFERROR(IF(AV716&lt;($AM$7-$AL$7)/($AN$7-$AL$7),$AL$7+SQRT(AV716*($AN$7-$AL$7)*($AM$7-$AL$7)),$AN$7-SQRT((1-AV716)*($AN$7-$AL$7)*($AN$7-$AM$7))),$AM$7)</f>
        <v>1.04165384195479</v>
      </c>
      <c r="AN716" s="0" t="n">
        <f aca="false">IFERROR(IF(AW716&lt;($AM$8-$AL$8)/($AN$8-$AL$8),$AL$8+SQRT(AW716*($AN$8-$AL$8)*($AM$8-$AL$8)),$AN$8-SQRT((1-AW716)*($AN$8-$AL$8)*($AN$8-$AM$8))),$AM$8)</f>
        <v>1.02062908748276</v>
      </c>
      <c r="AO716" s="0" t="n">
        <f aca="false">IFERROR(IF(AX716&lt;($AM$9-$AL$9)/($AN$9-$AL$9),$AL$9+SQRT(AX716*($AN$9-$AL$9)*($AM$9-$AL$9)),$AN$9-SQRT((1-AX716)*($AN$9-$AL$9)*($AN$9-$AM$9))),$AM$9)</f>
        <v>1.46489070495853</v>
      </c>
      <c r="AP716" s="0" t="n">
        <f aca="false">IFERROR(IF(AY716&lt;($AM$10-$AL$10)/($AN$10-$AL$10),$AL$10+SQRT(AY716*($AN$10-$AL$10)*($AM$10-$AL$10)),$AN$10-SQRT((1-AY716)*($AN$10-$AL$10)*($AN$10-$AM$10))),$AM$10)</f>
        <v>0.996320689783145</v>
      </c>
      <c r="AQ716" s="0" t="n">
        <f aca="false">IFERROR(IF(AZ716&lt;($AM$11-$AL$11)/($AN$11-$AL$11),$AL$11+SQRT(AZ716*($AN$11-$AL$11)*($AM$11-$AL$11)),$AN$11-SQRT((1-AZ716)*($AN$11-$AL$11)*($AN$11-$AM$11))),$AM$11)</f>
        <v>0.68872641823601</v>
      </c>
      <c r="AR716" s="0" t="n">
        <f aca="false">SUMPRODUCT((B24:B31&lt;=$B$6)*(C24:C31*AM716+D24:D31*AO716*$B$8*AQ716)/(1+AL716/100)^B24:B31)+C32*AM716*AP716/(1+AL716/100)^$B$6</f>
        <v>9021632.90878843</v>
      </c>
      <c r="AS716" s="0" t="n">
        <f aca="false">SUMPRODUCT((K24:K26&lt;=$B$6)*(L24:L26*AN716+M24:M26*AO716*$B$8*AQ716)/(1+AL716/100)^K24:K26)+L27*AN716*AP716/(1+AL716/100)^$B$6</f>
        <v>8233571.78473904</v>
      </c>
      <c r="AT716" s="0" t="n">
        <f aca="false">AS716-AR716</f>
        <v>-788061.12404939</v>
      </c>
      <c r="AU716" s="0" t="n">
        <f aca="true">RAND()</f>
        <v>0.304479218734241</v>
      </c>
      <c r="AV716" s="0" t="n">
        <f aca="true">RAND()</f>
        <v>0.614150030469336</v>
      </c>
      <c r="AW716" s="0" t="n">
        <f aca="true">RAND()</f>
        <v>0.532346528808957</v>
      </c>
      <c r="AX716" s="0" t="n">
        <f aca="true">RAND()</f>
        <v>0.809105361573483</v>
      </c>
      <c r="AY716" s="0" t="n">
        <f aca="true">RAND()</f>
        <v>0.985336908427267</v>
      </c>
      <c r="AZ716" s="0" t="n">
        <f aca="true">RAND()</f>
        <v>0.604525539982925</v>
      </c>
    </row>
    <row r="717" customFormat="false" ht="15" hidden="false" customHeight="false" outlineLevel="0" collapsed="false">
      <c r="AK717" s="0" t="n">
        <v>704</v>
      </c>
      <c r="AL717" s="0" t="n">
        <f aca="false">IFERROR(IF(AU717&lt;($AM$6-$AL$6)/($AN$6-$AL$6),$AL$6+SQRT(AU717*($AN$6-$AL$6)*($AM$6-$AL$6)),$AN$6-SQRT((1-AU717)*($AN$6-$AL$6)*($AN$6-$AM$6))),$AM$6)</f>
        <v>4.72535800869725</v>
      </c>
      <c r="AM717" s="0" t="n">
        <f aca="false">IFERROR(IF(AV717&lt;($AM$7-$AL$7)/($AN$7-$AL$7),$AL$7+SQRT(AV717*($AN$7-$AL$7)*($AM$7-$AL$7)),$AN$7-SQRT((1-AV717)*($AN$7-$AL$7)*($AN$7-$AM$7))),$AM$7)</f>
        <v>1.01354763363085</v>
      </c>
      <c r="AN717" s="0" t="n">
        <f aca="false">IFERROR(IF(AW717&lt;($AM$8-$AL$8)/($AN$8-$AL$8),$AL$8+SQRT(AW717*($AN$8-$AL$8)*($AM$8-$AL$8)),$AN$8-SQRT((1-AW717)*($AN$8-$AL$8)*($AN$8-$AM$8))),$AM$8)</f>
        <v>1.00661077152778</v>
      </c>
      <c r="AO717" s="0" t="n">
        <f aca="false">IFERROR(IF(AX717&lt;($AM$9-$AL$9)/($AN$9-$AL$9),$AL$9+SQRT(AX717*($AN$9-$AL$9)*($AM$9-$AL$9)),$AN$9-SQRT((1-AX717)*($AN$9-$AL$9)*($AN$9-$AM$9))),$AM$9)</f>
        <v>0.930710702557433</v>
      </c>
      <c r="AP717" s="0" t="n">
        <f aca="false">IFERROR(IF(AY717&lt;($AM$10-$AL$10)/($AN$10-$AL$10),$AL$10+SQRT(AY717*($AN$10-$AL$10)*($AM$10-$AL$10)),$AN$10-SQRT((1-AY717)*($AN$10-$AL$10)*($AN$10-$AM$10))),$AM$10)</f>
        <v>0.871355147442131</v>
      </c>
      <c r="AQ717" s="0" t="n">
        <f aca="false">IFERROR(IF(AZ717&lt;($AM$11-$AL$11)/($AN$11-$AL$11),$AL$11+SQRT(AZ717*($AN$11-$AL$11)*($AM$11-$AL$11)),$AN$11-SQRT((1-AZ717)*($AN$11-$AL$11)*($AN$11-$AM$11))),$AM$11)</f>
        <v>0.565924393094139</v>
      </c>
      <c r="AR717" s="0" t="n">
        <f aca="false">SUMPRODUCT((B24:B31&lt;=$B$6)*(C24:C31*AM717+D24:D31*AO717*$B$8*AQ717)/(1+AL717/100)^B24:B31)+C32*AM717*AP717/(1+AL717/100)^$B$6</f>
        <v>8028178.60780579</v>
      </c>
      <c r="AS717" s="0" t="n">
        <f aca="false">SUMPRODUCT((K24:K26&lt;=$B$6)*(L24:L26*AN717+M24:M26*AO717*$B$8*AQ717)/(1+AL717/100)^K24:K26)+L27*AN717*AP717/(1+AL717/100)^$B$6</f>
        <v>8298109.88407891</v>
      </c>
      <c r="AT717" s="0" t="n">
        <f aca="false">AS717-AR717</f>
        <v>269931.276273119</v>
      </c>
      <c r="AU717" s="0" t="n">
        <f aca="true">RAND()</f>
        <v>0.741300190570113</v>
      </c>
      <c r="AV717" s="0" t="n">
        <f aca="true">RAND()</f>
        <v>0.503024697230462</v>
      </c>
      <c r="AW717" s="0" t="n">
        <f aca="true">RAND()</f>
        <v>0.473437186343964</v>
      </c>
      <c r="AX717" s="0" t="n">
        <f aca="true">RAND()</f>
        <v>0.247348945730023</v>
      </c>
      <c r="AY717" s="0" t="n">
        <f aca="true">RAND()</f>
        <v>0.551618582127068</v>
      </c>
      <c r="AZ717" s="0" t="n">
        <f aca="true">RAND()</f>
        <v>0.288635848336679</v>
      </c>
    </row>
    <row r="718" customFormat="false" ht="15" hidden="false" customHeight="false" outlineLevel="0" collapsed="false">
      <c r="AK718" s="0" t="n">
        <v>705</v>
      </c>
      <c r="AL718" s="0" t="n">
        <f aca="false">IFERROR(IF(AU718&lt;($AM$6-$AL$6)/($AN$6-$AL$6),$AL$6+SQRT(AU718*($AN$6-$AL$6)*($AM$6-$AL$6)),$AN$6-SQRT((1-AU718)*($AN$6-$AL$6)*($AN$6-$AM$6))),$AM$6)</f>
        <v>3.23816209044786</v>
      </c>
      <c r="AM718" s="0" t="n">
        <f aca="false">IFERROR(IF(AV718&lt;($AM$7-$AL$7)/($AN$7-$AL$7),$AL$7+SQRT(AV718*($AN$7-$AL$7)*($AM$7-$AL$7)),$AN$7-SQRT((1-AV718)*($AN$7-$AL$7)*($AN$7-$AM$7))),$AM$7)</f>
        <v>1.15342772204668</v>
      </c>
      <c r="AN718" s="0" t="n">
        <f aca="false">IFERROR(IF(AW718&lt;($AM$8-$AL$8)/($AN$8-$AL$8),$AL$8+SQRT(AW718*($AN$8-$AL$8)*($AM$8-$AL$8)),$AN$8-SQRT((1-AW718)*($AN$8-$AL$8)*($AN$8-$AM$8))),$AM$8)</f>
        <v>1.07662498095097</v>
      </c>
      <c r="AO718" s="0" t="n">
        <f aca="false">IFERROR(IF(AX718&lt;($AM$9-$AL$9)/($AN$9-$AL$9),$AL$9+SQRT(AX718*($AN$9-$AL$9)*($AM$9-$AL$9)),$AN$9-SQRT((1-AX718)*($AN$9-$AL$9)*($AN$9-$AM$9))),$AM$9)</f>
        <v>0.864222833135746</v>
      </c>
      <c r="AP718" s="0" t="n">
        <f aca="false">IFERROR(IF(AY718&lt;($AM$10-$AL$10)/($AN$10-$AL$10),$AL$10+SQRT(AY718*($AN$10-$AL$10)*($AM$10-$AL$10)),$AN$10-SQRT((1-AY718)*($AN$10-$AL$10)*($AN$10-$AM$10))),$AM$10)</f>
        <v>0.581553391342668</v>
      </c>
      <c r="AQ718" s="0" t="n">
        <f aca="false">IFERROR(IF(AZ718&lt;($AM$11-$AL$11)/($AN$11-$AL$11),$AL$11+SQRT(AZ718*($AN$11-$AL$11)*($AM$11-$AL$11)),$AN$11-SQRT((1-AZ718)*($AN$11-$AL$11)*($AN$11-$AM$11))),$AM$11)</f>
        <v>0.721257870967317</v>
      </c>
      <c r="AR718" s="0" t="n">
        <f aca="false">SUMPRODUCT((B24:B31&lt;=$B$6)*(C24:C31*AM718+D24:D31*AO718*$B$8*AQ718)/(1+AL718/100)^B24:B31)+C32*AM718*AP718/(1+AL718/100)^$B$6</f>
        <v>9911976.50820001</v>
      </c>
      <c r="AS718" s="0" t="n">
        <f aca="false">SUMPRODUCT((K24:K26&lt;=$B$6)*(L24:L26*AN718+M24:M26*AO718*$B$8*AQ718)/(1+AL718/100)^K24:K26)+L27*AN718*AP718/(1+AL718/100)^$B$6</f>
        <v>8992891.64285026</v>
      </c>
      <c r="AT718" s="0" t="n">
        <f aca="false">AS718-AR718</f>
        <v>-919084.865349742</v>
      </c>
      <c r="AU718" s="0" t="n">
        <f aca="true">RAND()</f>
        <v>0.292428777112818</v>
      </c>
      <c r="AV718" s="0" t="n">
        <f aca="true">RAND()</f>
        <v>0.917100401163613</v>
      </c>
      <c r="AW718" s="0" t="n">
        <f aca="true">RAND()</f>
        <v>0.732809802397779</v>
      </c>
      <c r="AX718" s="0" t="n">
        <f aca="true">RAND()</f>
        <v>0.176877696236573</v>
      </c>
      <c r="AY718" s="0" t="n">
        <f aca="true">RAND()</f>
        <v>0.0266038225579611</v>
      </c>
      <c r="AZ718" s="0" t="n">
        <f aca="true">RAND()</f>
        <v>0.682868675519703</v>
      </c>
    </row>
    <row r="719" customFormat="false" ht="15" hidden="false" customHeight="false" outlineLevel="0" collapsed="false">
      <c r="AK719" s="0" t="n">
        <v>706</v>
      </c>
      <c r="AL719" s="0" t="n">
        <f aca="false">IFERROR(IF(AU719&lt;($AM$6-$AL$6)/($AN$6-$AL$6),$AL$6+SQRT(AU719*($AN$6-$AL$6)*($AM$6-$AL$6)),$AN$6-SQRT((1-AU719)*($AN$6-$AL$6)*($AN$6-$AM$6))),$AM$6)</f>
        <v>3.34025251479084</v>
      </c>
      <c r="AM719" s="0" t="n">
        <f aca="false">IFERROR(IF(AV719&lt;($AM$7-$AL$7)/($AN$7-$AL$7),$AL$7+SQRT(AV719*($AN$7-$AL$7)*($AM$7-$AL$7)),$AN$7-SQRT((1-AV719)*($AN$7-$AL$7)*($AN$7-$AM$7))),$AM$7)</f>
        <v>0.883248581771471</v>
      </c>
      <c r="AN719" s="0" t="n">
        <f aca="false">IFERROR(IF(AW719&lt;($AM$8-$AL$8)/($AN$8-$AL$8),$AL$8+SQRT(AW719*($AN$8-$AL$8)*($AM$8-$AL$8)),$AN$8-SQRT((1-AW719)*($AN$8-$AL$8)*($AN$8-$AM$8))),$AM$8)</f>
        <v>1.02497453106809</v>
      </c>
      <c r="AO719" s="0" t="n">
        <f aca="false">IFERROR(IF(AX719&lt;($AM$9-$AL$9)/($AN$9-$AL$9),$AL$9+SQRT(AX719*($AN$9-$AL$9)*($AM$9-$AL$9)),$AN$9-SQRT((1-AX719)*($AN$9-$AL$9)*($AN$9-$AM$9))),$AM$9)</f>
        <v>1.09329900168891</v>
      </c>
      <c r="AP719" s="0" t="n">
        <f aca="false">IFERROR(IF(AY719&lt;($AM$10-$AL$10)/($AN$10-$AL$10),$AL$10+SQRT(AY719*($AN$10-$AL$10)*($AM$10-$AL$10)),$AN$10-SQRT((1-AY719)*($AN$10-$AL$10)*($AN$10-$AM$10))),$AM$10)</f>
        <v>0.946149575573886</v>
      </c>
      <c r="AQ719" s="0" t="n">
        <f aca="false">IFERROR(IF(AZ719&lt;($AM$11-$AL$11)/($AN$11-$AL$11),$AL$11+SQRT(AZ719*($AN$11-$AL$11)*($AM$11-$AL$11)),$AN$11-SQRT((1-AZ719)*($AN$11-$AL$11)*($AN$11-$AM$11))),$AM$11)</f>
        <v>0.881240485763013</v>
      </c>
      <c r="AR719" s="0" t="n">
        <f aca="false">SUMPRODUCT((B24:B31&lt;=$B$6)*(C24:C31*AM719+D24:D31*AO719*$B$8*AQ719)/(1+AL719/100)^B24:B31)+C32*AM719*AP719/(1+AL719/100)^$B$6</f>
        <v>7655875.30306129</v>
      </c>
      <c r="AS719" s="0" t="n">
        <f aca="false">SUMPRODUCT((K24:K26&lt;=$B$6)*(L24:L26*AN719+M24:M26*AO719*$B$8*AQ719)/(1+AL719/100)^K24:K26)+L27*AN719*AP719/(1+AL719/100)^$B$6</f>
        <v>8312733.86342595</v>
      </c>
      <c r="AT719" s="0" t="n">
        <f aca="false">AS719-AR719</f>
        <v>656858.560364656</v>
      </c>
      <c r="AU719" s="0" t="n">
        <f aca="true">RAND()</f>
        <v>0.330312417225261</v>
      </c>
      <c r="AV719" s="0" t="n">
        <f aca="true">RAND()</f>
        <v>0.0770036262995692</v>
      </c>
      <c r="AW719" s="0" t="n">
        <f aca="true">RAND()</f>
        <v>0.549898118506441</v>
      </c>
      <c r="AX719" s="0" t="n">
        <f aca="true">RAND()</f>
        <v>0.451928866441115</v>
      </c>
      <c r="AY719" s="0" t="n">
        <f aca="true">RAND()</f>
        <v>0.796197775139033</v>
      </c>
      <c r="AZ719" s="0" t="n">
        <f aca="true">RAND()</f>
        <v>0.942433378686509</v>
      </c>
    </row>
    <row r="720" customFormat="false" ht="15" hidden="false" customHeight="false" outlineLevel="0" collapsed="false">
      <c r="AK720" s="0" t="n">
        <v>707</v>
      </c>
      <c r="AL720" s="0" t="n">
        <f aca="false">IFERROR(IF(AU720&lt;($AM$6-$AL$6)/($AN$6-$AL$6),$AL$6+SQRT(AU720*($AN$6-$AL$6)*($AM$6-$AL$6)),$AN$6-SQRT((1-AU720)*($AN$6-$AL$6)*($AN$6-$AM$6))),$AM$6)</f>
        <v>3.02292099073106</v>
      </c>
      <c r="AM720" s="0" t="n">
        <f aca="false">IFERROR(IF(AV720&lt;($AM$7-$AL$7)/($AN$7-$AL$7),$AL$7+SQRT(AV720*($AN$7-$AL$7)*($AM$7-$AL$7)),$AN$7-SQRT((1-AV720)*($AN$7-$AL$7)*($AN$7-$AM$7))),$AM$7)</f>
        <v>0.962873127425884</v>
      </c>
      <c r="AN720" s="0" t="n">
        <f aca="false">IFERROR(IF(AW720&lt;($AM$8-$AL$8)/($AN$8-$AL$8),$AL$8+SQRT(AW720*($AN$8-$AL$8)*($AM$8-$AL$8)),$AN$8-SQRT((1-AW720)*($AN$8-$AL$8)*($AN$8-$AM$8))),$AM$8)</f>
        <v>0.87347305800488</v>
      </c>
      <c r="AO720" s="0" t="n">
        <f aca="false">IFERROR(IF(AX720&lt;($AM$9-$AL$9)/($AN$9-$AL$9),$AL$9+SQRT(AX720*($AN$9-$AL$9)*($AM$9-$AL$9)),$AN$9-SQRT((1-AX720)*($AN$9-$AL$9)*($AN$9-$AM$9))),$AM$9)</f>
        <v>0.947853628627063</v>
      </c>
      <c r="AP720" s="0" t="n">
        <f aca="false">IFERROR(IF(AY720&lt;($AM$10-$AL$10)/($AN$10-$AL$10),$AL$10+SQRT(AY720*($AN$10-$AL$10)*($AM$10-$AL$10)),$AN$10-SQRT((1-AY720)*($AN$10-$AL$10)*($AN$10-$AM$10))),$AM$10)</f>
        <v>0.733420057267607</v>
      </c>
      <c r="AQ720" s="0" t="n">
        <f aca="false">IFERROR(IF(AZ720&lt;($AM$11-$AL$11)/($AN$11-$AL$11),$AL$11+SQRT(AZ720*($AN$11-$AL$11)*($AM$11-$AL$11)),$AN$11-SQRT((1-AZ720)*($AN$11-$AL$11)*($AN$11-$AM$11))),$AM$11)</f>
        <v>0.581652282693762</v>
      </c>
      <c r="AR720" s="0" t="n">
        <f aca="false">SUMPRODUCT((B24:B31&lt;=$B$6)*(C24:C31*AM720+D24:D31*AO720*$B$8*AQ720)/(1+AL720/100)^B24:B31)+C32*AM720*AP720/(1+AL720/100)^$B$6</f>
        <v>8372363.43830449</v>
      </c>
      <c r="AS720" s="0" t="n">
        <f aca="false">SUMPRODUCT((K24:K26&lt;=$B$6)*(L24:L26*AN720+M24:M26*AO720*$B$8*AQ720)/(1+AL720/100)^K24:K26)+L27*AN720*AP720/(1+AL720/100)^$B$6</f>
        <v>7178581.59425443</v>
      </c>
      <c r="AT720" s="0" t="n">
        <f aca="false">AS720-AR720</f>
        <v>-1193781.84405006</v>
      </c>
      <c r="AU720" s="0" t="n">
        <f aca="true">RAND()</f>
        <v>0.20914212770162</v>
      </c>
      <c r="AV720" s="0" t="n">
        <f aca="true">RAND()</f>
        <v>0.294751729305425</v>
      </c>
      <c r="AW720" s="0" t="n">
        <f aca="true">RAND()</f>
        <v>0.0599810028065384</v>
      </c>
      <c r="AX720" s="0" t="n">
        <f aca="true">RAND()</f>
        <v>0.267430496899236</v>
      </c>
      <c r="AY720" s="0" t="n">
        <f aca="true">RAND()</f>
        <v>0.217939692539252</v>
      </c>
      <c r="AZ720" s="0" t="n">
        <f aca="true">RAND()</f>
        <v>0.323787789169824</v>
      </c>
    </row>
    <row r="721" customFormat="false" ht="15" hidden="false" customHeight="false" outlineLevel="0" collapsed="false">
      <c r="AK721" s="0" t="n">
        <v>708</v>
      </c>
      <c r="AL721" s="0" t="n">
        <f aca="false">IFERROR(IF(AU721&lt;($AM$6-$AL$6)/($AN$6-$AL$6),$AL$6+SQRT(AU721*($AN$6-$AL$6)*($AM$6-$AL$6)),$AN$6-SQRT((1-AU721)*($AN$6-$AL$6)*($AN$6-$AM$6))),$AM$6)</f>
        <v>4.33677012802055</v>
      </c>
      <c r="AM721" s="0" t="n">
        <f aca="false">IFERROR(IF(AV721&lt;($AM$7-$AL$7)/($AN$7-$AL$7),$AL$7+SQRT(AV721*($AN$7-$AL$7)*($AM$7-$AL$7)),$AN$7-SQRT((1-AV721)*($AN$7-$AL$7)*($AN$7-$AM$7))),$AM$7)</f>
        <v>0.850505022347574</v>
      </c>
      <c r="AN721" s="0" t="n">
        <f aca="false">IFERROR(IF(AW721&lt;($AM$8-$AL$8)/($AN$8-$AL$8),$AL$8+SQRT(AW721*($AN$8-$AL$8)*($AM$8-$AL$8)),$AN$8-SQRT((1-AW721)*($AN$8-$AL$8)*($AN$8-$AM$8))),$AM$8)</f>
        <v>0.831840185323986</v>
      </c>
      <c r="AO721" s="0" t="n">
        <f aca="false">IFERROR(IF(AX721&lt;($AM$9-$AL$9)/($AN$9-$AL$9),$AL$9+SQRT(AX721*($AN$9-$AL$9)*($AM$9-$AL$9)),$AN$9-SQRT((1-AX721)*($AN$9-$AL$9)*($AN$9-$AM$9))),$AM$9)</f>
        <v>1.44857756495266</v>
      </c>
      <c r="AP721" s="0" t="n">
        <f aca="false">IFERROR(IF(AY721&lt;($AM$10-$AL$10)/($AN$10-$AL$10),$AL$10+SQRT(AY721*($AN$10-$AL$10)*($AM$10-$AL$10)),$AN$10-SQRT((1-AY721)*($AN$10-$AL$10)*($AN$10-$AM$10))),$AM$10)</f>
        <v>0.709446826883955</v>
      </c>
      <c r="AQ721" s="0" t="n">
        <f aca="false">IFERROR(IF(AZ721&lt;($AM$11-$AL$11)/($AN$11-$AL$11),$AL$11+SQRT(AZ721*($AN$11-$AL$11)*($AM$11-$AL$11)),$AN$11-SQRT((1-AZ721)*($AN$11-$AL$11)*($AN$11-$AM$11))),$AM$11)</f>
        <v>0.702562557793743</v>
      </c>
      <c r="AR721" s="0" t="n">
        <f aca="false">SUMPRODUCT((B24:B31&lt;=$B$6)*(C24:C31*AM721+D24:D31*AO721*$B$8*AQ721)/(1+AL721/100)^B24:B31)+C32*AM721*AP721/(1+AL721/100)^$B$6</f>
        <v>7023547.87765067</v>
      </c>
      <c r="AS721" s="0" t="n">
        <f aca="false">SUMPRODUCT((K24:K26&lt;=$B$6)*(L24:L26*AN721+M24:M26*AO721*$B$8*AQ721)/(1+AL721/100)^K24:K26)+L27*AN721*AP721/(1+AL721/100)^$B$6</f>
        <v>6963488.97086788</v>
      </c>
      <c r="AT721" s="0" t="n">
        <f aca="false">AS721-AR721</f>
        <v>-60058.9067827901</v>
      </c>
      <c r="AU721" s="0" t="n">
        <f aca="true">RAND()</f>
        <v>0.645360332449817</v>
      </c>
      <c r="AV721" s="0" t="n">
        <f aca="true">RAND()</f>
        <v>0.028341747581433</v>
      </c>
      <c r="AW721" s="0" t="n">
        <f aca="true">RAND()</f>
        <v>0.0112644155718417</v>
      </c>
      <c r="AX721" s="0" t="n">
        <f aca="true">RAND()</f>
        <v>0.797288865417642</v>
      </c>
      <c r="AY721" s="0" t="n">
        <f aca="true">RAND()</f>
        <v>0.17547189316703</v>
      </c>
      <c r="AZ721" s="0" t="n">
        <f aca="true">RAND()</f>
        <v>0.63890191009714</v>
      </c>
    </row>
    <row r="722" customFormat="false" ht="15" hidden="false" customHeight="false" outlineLevel="0" collapsed="false">
      <c r="AK722" s="0" t="n">
        <v>709</v>
      </c>
      <c r="AL722" s="0" t="n">
        <f aca="false">IFERROR(IF(AU722&lt;($AM$6-$AL$6)/($AN$6-$AL$6),$AL$6+SQRT(AU722*($AN$6-$AL$6)*($AM$6-$AL$6)),$AN$6-SQRT((1-AU722)*($AN$6-$AL$6)*($AN$6-$AM$6))),$AM$6)</f>
        <v>4.80405618249311</v>
      </c>
      <c r="AM722" s="0" t="n">
        <f aca="false">IFERROR(IF(AV722&lt;($AM$7-$AL$7)/($AN$7-$AL$7),$AL$7+SQRT(AV722*($AN$7-$AL$7)*($AM$7-$AL$7)),$AN$7-SQRT((1-AV722)*($AN$7-$AL$7)*($AN$7-$AM$7))),$AM$7)</f>
        <v>1.00985427370505</v>
      </c>
      <c r="AN722" s="0" t="n">
        <f aca="false">IFERROR(IF(AW722&lt;($AM$8-$AL$8)/($AN$8-$AL$8),$AL$8+SQRT(AW722*($AN$8-$AL$8)*($AM$8-$AL$8)),$AN$8-SQRT((1-AW722)*($AN$8-$AL$8)*($AN$8-$AM$8))),$AM$8)</f>
        <v>1.1298560167914</v>
      </c>
      <c r="AO722" s="0" t="n">
        <f aca="false">IFERROR(IF(AX722&lt;($AM$9-$AL$9)/($AN$9-$AL$9),$AL$9+SQRT(AX722*($AN$9-$AL$9)*($AM$9-$AL$9)),$AN$9-SQRT((1-AX722)*($AN$9-$AL$9)*($AN$9-$AM$9))),$AM$9)</f>
        <v>1.37334436189182</v>
      </c>
      <c r="AP722" s="0" t="n">
        <f aca="false">IFERROR(IF(AY722&lt;($AM$10-$AL$10)/($AN$10-$AL$10),$AL$10+SQRT(AY722*($AN$10-$AL$10)*($AM$10-$AL$10)),$AN$10-SQRT((1-AY722)*($AN$10-$AL$10)*($AN$10-$AM$10))),$AM$10)</f>
        <v>0.886950430606434</v>
      </c>
      <c r="AQ722" s="0" t="n">
        <f aca="false">IFERROR(IF(AZ722&lt;($AM$11-$AL$11)/($AN$11-$AL$11),$AL$11+SQRT(AZ722*($AN$11-$AL$11)*($AM$11-$AL$11)),$AN$11-SQRT((1-AZ722)*($AN$11-$AL$11)*($AN$11-$AM$11))),$AM$11)</f>
        <v>0.433242510850949</v>
      </c>
      <c r="AR722" s="0" t="n">
        <f aca="false">SUMPRODUCT((B24:B31&lt;=$B$6)*(C24:C31*AM722+D24:D31*AO722*$B$8*AQ722)/(1+AL722/100)^B24:B31)+C32*AM722*AP722/(1+AL722/100)^$B$6</f>
        <v>7985556.67183102</v>
      </c>
      <c r="AS722" s="0" t="n">
        <f aca="false">SUMPRODUCT((K24:K26&lt;=$B$6)*(L24:L26*AN722+M24:M26*AO722*$B$8*AQ722)/(1+AL722/100)^K24:K26)+L27*AN722*AP722/(1+AL722/100)^$B$6</f>
        <v>9311212.90848896</v>
      </c>
      <c r="AT722" s="0" t="n">
        <f aca="false">AS722-AR722</f>
        <v>1325656.23665794</v>
      </c>
      <c r="AU722" s="0" t="n">
        <f aca="true">RAND()</f>
        <v>0.758891537517663</v>
      </c>
      <c r="AV722" s="0" t="n">
        <f aca="true">RAND()</f>
        <v>0.48737804570907</v>
      </c>
      <c r="AW722" s="0" t="n">
        <f aca="true">RAND()</f>
        <v>0.87169265154463</v>
      </c>
      <c r="AX722" s="0" t="n">
        <f aca="true">RAND()</f>
        <v>0.738201807484819</v>
      </c>
      <c r="AY722" s="0" t="n">
        <f aca="true">RAND()</f>
        <v>0.598922542986019</v>
      </c>
      <c r="AZ722" s="0" t="n">
        <f aca="true">RAND()</f>
        <v>0.0724635375423068</v>
      </c>
    </row>
    <row r="723" customFormat="false" ht="15" hidden="false" customHeight="false" outlineLevel="0" collapsed="false">
      <c r="AK723" s="0" t="n">
        <v>710</v>
      </c>
      <c r="AL723" s="0" t="n">
        <f aca="false">IFERROR(IF(AU723&lt;($AM$6-$AL$6)/($AN$6-$AL$6),$AL$6+SQRT(AU723*($AN$6-$AL$6)*($AM$6-$AL$6)),$AN$6-SQRT((1-AU723)*($AN$6-$AL$6)*($AN$6-$AM$6))),$AM$6)</f>
        <v>4.72144138995961</v>
      </c>
      <c r="AM723" s="0" t="n">
        <f aca="false">IFERROR(IF(AV723&lt;($AM$7-$AL$7)/($AN$7-$AL$7),$AL$7+SQRT(AV723*($AN$7-$AL$7)*($AM$7-$AL$7)),$AN$7-SQRT((1-AV723)*($AN$7-$AL$7)*($AN$7-$AM$7))),$AM$7)</f>
        <v>1.04891934220279</v>
      </c>
      <c r="AN723" s="0" t="n">
        <f aca="false">IFERROR(IF(AW723&lt;($AM$8-$AL$8)/($AN$8-$AL$8),$AL$8+SQRT(AW723*($AN$8-$AL$8)*($AM$8-$AL$8)),$AN$8-SQRT((1-AW723)*($AN$8-$AL$8)*($AN$8-$AM$8))),$AM$8)</f>
        <v>0.953098395797428</v>
      </c>
      <c r="AO723" s="0" t="n">
        <f aca="false">IFERROR(IF(AX723&lt;($AM$9-$AL$9)/($AN$9-$AL$9),$AL$9+SQRT(AX723*($AN$9-$AL$9)*($AM$9-$AL$9)),$AN$9-SQRT((1-AX723)*($AN$9-$AL$9)*($AN$9-$AM$9))),$AM$9)</f>
        <v>0.974082815490801</v>
      </c>
      <c r="AP723" s="0" t="n">
        <f aca="false">IFERROR(IF(AY723&lt;($AM$10-$AL$10)/($AN$10-$AL$10),$AL$10+SQRT(AY723*($AN$10-$AL$10)*($AM$10-$AL$10)),$AN$10-SQRT((1-AY723)*($AN$10-$AL$10)*($AN$10-$AM$10))),$AM$10)</f>
        <v>0.912924056339504</v>
      </c>
      <c r="AQ723" s="0" t="n">
        <f aca="false">IFERROR(IF(AZ723&lt;($AM$11-$AL$11)/($AN$11-$AL$11),$AL$11+SQRT(AZ723*($AN$11-$AL$11)*($AM$11-$AL$11)),$AN$11-SQRT((1-AZ723)*($AN$11-$AL$11)*($AN$11-$AM$11))),$AM$11)</f>
        <v>0.923760507270294</v>
      </c>
      <c r="AR723" s="0" t="n">
        <f aca="false">SUMPRODUCT((B24:B31&lt;=$B$6)*(C24:C31*AM723+D24:D31*AO723*$B$8*AQ723)/(1+AL723/100)^B24:B31)+C32*AM723*AP723/(1+AL723/100)^$B$6</f>
        <v>8393617.29745533</v>
      </c>
      <c r="AS723" s="0" t="n">
        <f aca="false">SUMPRODUCT((K24:K26&lt;=$B$6)*(L24:L26*AN723+M24:M26*AO723*$B$8*AQ723)/(1+AL723/100)^K24:K26)+L27*AN723*AP723/(1+AL723/100)^$B$6</f>
        <v>7867504.43444216</v>
      </c>
      <c r="AT723" s="0" t="n">
        <f aca="false">AS723-AR723</f>
        <v>-526112.863013163</v>
      </c>
      <c r="AU723" s="0" t="n">
        <f aca="true">RAND()</f>
        <v>0.740408533030539</v>
      </c>
      <c r="AV723" s="0" t="n">
        <f aca="true">RAND()</f>
        <v>0.640591724976363</v>
      </c>
      <c r="AW723" s="0" t="n">
        <f aca="true">RAND()</f>
        <v>0.260434653286064</v>
      </c>
      <c r="AX723" s="0" t="n">
        <f aca="true">RAND()</f>
        <v>0.299672687924913</v>
      </c>
      <c r="AY723" s="0" t="n">
        <f aca="true">RAND()</f>
        <v>0.682025105215478</v>
      </c>
      <c r="AZ723" s="0" t="n">
        <f aca="true">RAND()</f>
        <v>0.976275672442111</v>
      </c>
    </row>
    <row r="724" customFormat="false" ht="15" hidden="false" customHeight="false" outlineLevel="0" collapsed="false">
      <c r="AK724" s="0" t="n">
        <v>711</v>
      </c>
      <c r="AL724" s="0" t="n">
        <f aca="false">IFERROR(IF(AU724&lt;($AM$6-$AL$6)/($AN$6-$AL$6),$AL$6+SQRT(AU724*($AN$6-$AL$6)*($AM$6-$AL$6)),$AN$6-SQRT((1-AU724)*($AN$6-$AL$6)*($AN$6-$AM$6))),$AM$6)</f>
        <v>3.63899372619797</v>
      </c>
      <c r="AM724" s="0" t="n">
        <f aca="false">IFERROR(IF(AV724&lt;($AM$7-$AL$7)/($AN$7-$AL$7),$AL$7+SQRT(AV724*($AN$7-$AL$7)*($AM$7-$AL$7)),$AN$7-SQRT((1-AV724)*($AN$7-$AL$7)*($AN$7-$AM$7))),$AM$7)</f>
        <v>0.960503401435924</v>
      </c>
      <c r="AN724" s="0" t="n">
        <f aca="false">IFERROR(IF(AW724&lt;($AM$8-$AL$8)/($AN$8-$AL$8),$AL$8+SQRT(AW724*($AN$8-$AL$8)*($AM$8-$AL$8)),$AN$8-SQRT((1-AW724)*($AN$8-$AL$8)*($AN$8-$AM$8))),$AM$8)</f>
        <v>1.11475892028281</v>
      </c>
      <c r="AO724" s="0" t="n">
        <f aca="false">IFERROR(IF(AX724&lt;($AM$9-$AL$9)/($AN$9-$AL$9),$AL$9+SQRT(AX724*($AN$9-$AL$9)*($AM$9-$AL$9)),$AN$9-SQRT((1-AX724)*($AN$9-$AL$9)*($AN$9-$AM$9))),$AM$9)</f>
        <v>1.29966726273002</v>
      </c>
      <c r="AP724" s="0" t="n">
        <f aca="false">IFERROR(IF(AY724&lt;($AM$10-$AL$10)/($AN$10-$AL$10),$AL$10+SQRT(AY724*($AN$10-$AL$10)*($AM$10-$AL$10)),$AN$10-SQRT((1-AY724)*($AN$10-$AL$10)*($AN$10-$AM$10))),$AM$10)</f>
        <v>0.742320001197842</v>
      </c>
      <c r="AQ724" s="0" t="n">
        <f aca="false">IFERROR(IF(AZ724&lt;($AM$11-$AL$11)/($AN$11-$AL$11),$AL$11+SQRT(AZ724*($AN$11-$AL$11)*($AM$11-$AL$11)),$AN$11-SQRT((1-AZ724)*($AN$11-$AL$11)*($AN$11-$AM$11))),$AM$11)</f>
        <v>0.53195817666766</v>
      </c>
      <c r="AR724" s="0" t="n">
        <f aca="false">SUMPRODUCT((B24:B31&lt;=$B$6)*(C24:C31*AM724+D24:D31*AO724*$B$8*AQ724)/(1+AL724/100)^B24:B31)+C32*AM724*AP724/(1+AL724/100)^$B$6</f>
        <v>8103198.02197573</v>
      </c>
      <c r="AS724" s="0" t="n">
        <f aca="false">SUMPRODUCT((K24:K26&lt;=$B$6)*(L24:L26*AN724+M24:M26*AO724*$B$8*AQ724)/(1+AL724/100)^K24:K26)+L27*AN724*AP724/(1+AL724/100)^$B$6</f>
        <v>9205001.77249901</v>
      </c>
      <c r="AT724" s="0" t="n">
        <f aca="false">AS724-AR724</f>
        <v>1101803.75052329</v>
      </c>
      <c r="AU724" s="0" t="n">
        <f aca="true">RAND()</f>
        <v>0.435181841373169</v>
      </c>
      <c r="AV724" s="0" t="n">
        <f aca="true">RAND()</f>
        <v>0.286237131916683</v>
      </c>
      <c r="AW724" s="0" t="n">
        <f aca="true">RAND()</f>
        <v>0.837420892061578</v>
      </c>
      <c r="AX724" s="0" t="n">
        <f aca="true">RAND()</f>
        <v>0.673022704738627</v>
      </c>
      <c r="AY724" s="0" t="n">
        <f aca="true">RAND()</f>
        <v>0.234875931922088</v>
      </c>
      <c r="AZ724" s="0" t="n">
        <f aca="true">RAND()</f>
        <v>0.219610594787695</v>
      </c>
    </row>
    <row r="725" customFormat="false" ht="15" hidden="false" customHeight="false" outlineLevel="0" collapsed="false">
      <c r="AK725" s="0" t="n">
        <v>712</v>
      </c>
      <c r="AL725" s="0" t="n">
        <f aca="false">IFERROR(IF(AU725&lt;($AM$6-$AL$6)/($AN$6-$AL$6),$AL$6+SQRT(AU725*($AN$6-$AL$6)*($AM$6-$AL$6)),$AN$6-SQRT((1-AU725)*($AN$6-$AL$6)*($AN$6-$AM$6))),$AM$6)</f>
        <v>4.87308992841674</v>
      </c>
      <c r="AM725" s="0" t="n">
        <f aca="false">IFERROR(IF(AV725&lt;($AM$7-$AL$7)/($AN$7-$AL$7),$AL$7+SQRT(AV725*($AN$7-$AL$7)*($AM$7-$AL$7)),$AN$7-SQRT((1-AV725)*($AN$7-$AL$7)*($AN$7-$AM$7))),$AM$7)</f>
        <v>0.98248937124907</v>
      </c>
      <c r="AN725" s="0" t="n">
        <f aca="false">IFERROR(IF(AW725&lt;($AM$8-$AL$8)/($AN$8-$AL$8),$AL$8+SQRT(AW725*($AN$8-$AL$8)*($AM$8-$AL$8)),$AN$8-SQRT((1-AW725)*($AN$8-$AL$8)*($AN$8-$AM$8))),$AM$8)</f>
        <v>1.04155618124678</v>
      </c>
      <c r="AO725" s="0" t="n">
        <f aca="false">IFERROR(IF(AX725&lt;($AM$9-$AL$9)/($AN$9-$AL$9),$AL$9+SQRT(AX725*($AN$9-$AL$9)*($AM$9-$AL$9)),$AN$9-SQRT((1-AX725)*($AN$9-$AL$9)*($AN$9-$AM$9))),$AM$9)</f>
        <v>0.879004256245764</v>
      </c>
      <c r="AP725" s="0" t="n">
        <f aca="false">IFERROR(IF(AY725&lt;($AM$10-$AL$10)/($AN$10-$AL$10),$AL$10+SQRT(AY725*($AN$10-$AL$10)*($AM$10-$AL$10)),$AN$10-SQRT((1-AY725)*($AN$10-$AL$10)*($AN$10-$AM$10))),$AM$10)</f>
        <v>0.884618122875774</v>
      </c>
      <c r="AQ725" s="0" t="n">
        <f aca="false">IFERROR(IF(AZ725&lt;($AM$11-$AL$11)/($AN$11-$AL$11),$AL$11+SQRT(AZ725*($AN$11-$AL$11)*($AM$11-$AL$11)),$AN$11-SQRT((1-AZ725)*($AN$11-$AL$11)*($AN$11-$AM$11))),$AM$11)</f>
        <v>0.73717504161623</v>
      </c>
      <c r="AR725" s="0" t="n">
        <f aca="false">SUMPRODUCT((B24:B31&lt;=$B$6)*(C24:C31*AM725+D24:D31*AO725*$B$8*AQ725)/(1+AL725/100)^B24:B31)+C32*AM725*AP725/(1+AL725/100)^$B$6</f>
        <v>7761132.21782724</v>
      </c>
      <c r="AS725" s="0" t="n">
        <f aca="false">SUMPRODUCT((K24:K26&lt;=$B$6)*(L24:L26*AN725+M24:M26*AO725*$B$8*AQ725)/(1+AL725/100)^K24:K26)+L27*AN725*AP725/(1+AL725/100)^$B$6</f>
        <v>8597140.14214236</v>
      </c>
      <c r="AT725" s="0" t="n">
        <f aca="false">AS725-AR725</f>
        <v>836007.924315118</v>
      </c>
      <c r="AU725" s="0" t="n">
        <f aca="true">RAND()</f>
        <v>0.773812677369884</v>
      </c>
      <c r="AV725" s="0" t="n">
        <f aca="true">RAND()</f>
        <v>0.370026340209789</v>
      </c>
      <c r="AW725" s="0" t="n">
        <f aca="true">RAND()</f>
        <v>0.613788217098445</v>
      </c>
      <c r="AX725" s="0" t="n">
        <f aca="true">RAND()</f>
        <v>0.191525635003206</v>
      </c>
      <c r="AY725" s="0" t="n">
        <f aca="true">RAND()</f>
        <v>0.591724401777937</v>
      </c>
      <c r="AZ725" s="0" t="n">
        <f aca="true">RAND()</f>
        <v>0.718053229594161</v>
      </c>
    </row>
    <row r="726" customFormat="false" ht="15" hidden="false" customHeight="false" outlineLevel="0" collapsed="false">
      <c r="AK726" s="0" t="n">
        <v>713</v>
      </c>
      <c r="AL726" s="0" t="n">
        <f aca="false">IFERROR(IF(AU726&lt;($AM$6-$AL$6)/($AN$6-$AL$6),$AL$6+SQRT(AU726*($AN$6-$AL$6)*($AM$6-$AL$6)),$AN$6-SQRT((1-AU726)*($AN$6-$AL$6)*($AN$6-$AM$6))),$AM$6)</f>
        <v>5.72554386285481</v>
      </c>
      <c r="AM726" s="0" t="n">
        <f aca="false">IFERROR(IF(AV726&lt;($AM$7-$AL$7)/($AN$7-$AL$7),$AL$7+SQRT(AV726*($AN$7-$AL$7)*($AM$7-$AL$7)),$AN$7-SQRT((1-AV726)*($AN$7-$AL$7)*($AN$7-$AM$7))),$AM$7)</f>
        <v>1.04369734111633</v>
      </c>
      <c r="AN726" s="0" t="n">
        <f aca="false">IFERROR(IF(AW726&lt;($AM$8-$AL$8)/($AN$8-$AL$8),$AL$8+SQRT(AW726*($AN$8-$AL$8)*($AM$8-$AL$8)),$AN$8-SQRT((1-AW726)*($AN$8-$AL$8)*($AN$8-$AM$8))),$AM$8)</f>
        <v>0.970554647084273</v>
      </c>
      <c r="AO726" s="0" t="n">
        <f aca="false">IFERROR(IF(AX726&lt;($AM$9-$AL$9)/($AN$9-$AL$9),$AL$9+SQRT(AX726*($AN$9-$AL$9)*($AM$9-$AL$9)),$AN$9-SQRT((1-AX726)*($AN$9-$AL$9)*($AN$9-$AM$9))),$AM$9)</f>
        <v>0.929820544889314</v>
      </c>
      <c r="AP726" s="0" t="n">
        <f aca="false">IFERROR(IF(AY726&lt;($AM$10-$AL$10)/($AN$10-$AL$10),$AL$10+SQRT(AY726*($AN$10-$AL$10)*($AM$10-$AL$10)),$AN$10-SQRT((1-AY726)*($AN$10-$AL$10)*($AN$10-$AM$10))),$AM$10)</f>
        <v>0.803747048083075</v>
      </c>
      <c r="AQ726" s="0" t="n">
        <f aca="false">IFERROR(IF(AZ726&lt;($AM$11-$AL$11)/($AN$11-$AL$11),$AL$11+SQRT(AZ726*($AN$11-$AL$11)*($AM$11-$AL$11)),$AN$11-SQRT((1-AZ726)*($AN$11-$AL$11)*($AN$11-$AM$11))),$AM$11)</f>
        <v>0.728982620306925</v>
      </c>
      <c r="AR726" s="0" t="n">
        <f aca="false">SUMPRODUCT((B24:B31&lt;=$B$6)*(C24:C31*AM726+D24:D31*AO726*$B$8*AQ726)/(1+AL726/100)^B24:B31)+C32*AM726*AP726/(1+AL726/100)^$B$6</f>
        <v>7945624.8874621</v>
      </c>
      <c r="AS726" s="0" t="n">
        <f aca="false">SUMPRODUCT((K24:K26&lt;=$B$6)*(L24:L26*AN726+M24:M26*AO726*$B$8*AQ726)/(1+AL726/100)^K24:K26)+L27*AN726*AP726/(1+AL726/100)^$B$6</f>
        <v>8092431.8128837</v>
      </c>
      <c r="AT726" s="0" t="n">
        <f aca="false">AS726-AR726</f>
        <v>146806.9254216</v>
      </c>
      <c r="AU726" s="0" t="n">
        <f aca="true">RAND()</f>
        <v>0.918788077724648</v>
      </c>
      <c r="AV726" s="0" t="n">
        <f aca="true">RAND()</f>
        <v>0.621681892778041</v>
      </c>
      <c r="AW726" s="0" t="n">
        <f aca="true">RAND()</f>
        <v>0.323209862689342</v>
      </c>
      <c r="AX726" s="0" t="n">
        <f aca="true">RAND()</f>
        <v>0.246327601078596</v>
      </c>
      <c r="AY726" s="0" t="n">
        <f aca="true">RAND()</f>
        <v>0.369049076876727</v>
      </c>
      <c r="AZ726" s="0" t="n">
        <f aca="true">RAND()</f>
        <v>0.700202366956325</v>
      </c>
    </row>
    <row r="727" customFormat="false" ht="15" hidden="false" customHeight="false" outlineLevel="0" collapsed="false">
      <c r="AK727" s="0" t="n">
        <v>714</v>
      </c>
      <c r="AL727" s="0" t="n">
        <f aca="false">IFERROR(IF(AU727&lt;($AM$6-$AL$6)/($AN$6-$AL$6),$AL$6+SQRT(AU727*($AN$6-$AL$6)*($AM$6-$AL$6)),$AN$6-SQRT((1-AU727)*($AN$6-$AL$6)*($AN$6-$AM$6))),$AM$6)</f>
        <v>5.9817852897093</v>
      </c>
      <c r="AM727" s="0" t="n">
        <f aca="false">IFERROR(IF(AV727&lt;($AM$7-$AL$7)/($AN$7-$AL$7),$AL$7+SQRT(AV727*($AN$7-$AL$7)*($AM$7-$AL$7)),$AN$7-SQRT((1-AV727)*($AN$7-$AL$7)*($AN$7-$AM$7))),$AM$7)</f>
        <v>0.973816932834556</v>
      </c>
      <c r="AN727" s="0" t="n">
        <f aca="false">IFERROR(IF(AW727&lt;($AM$8-$AL$8)/($AN$8-$AL$8),$AL$8+SQRT(AW727*($AN$8-$AL$8)*($AM$8-$AL$8)),$AN$8-SQRT((1-AW727)*($AN$8-$AL$8)*($AN$8-$AM$8))),$AM$8)</f>
        <v>1.11229019653828</v>
      </c>
      <c r="AO727" s="0" t="n">
        <f aca="false">IFERROR(IF(AX727&lt;($AM$9-$AL$9)/($AN$9-$AL$9),$AL$9+SQRT(AX727*($AN$9-$AL$9)*($AM$9-$AL$9)),$AN$9-SQRT((1-AX727)*($AN$9-$AL$9)*($AN$9-$AM$9))),$AM$9)</f>
        <v>1.63256500221079</v>
      </c>
      <c r="AP727" s="0" t="n">
        <f aca="false">IFERROR(IF(AY727&lt;($AM$10-$AL$10)/($AN$10-$AL$10),$AL$10+SQRT(AY727*($AN$10-$AL$10)*($AM$10-$AL$10)),$AN$10-SQRT((1-AY727)*($AN$10-$AL$10)*($AN$10-$AM$10))),$AM$10)</f>
        <v>0.94660440638102</v>
      </c>
      <c r="AQ727" s="0" t="n">
        <f aca="false">IFERROR(IF(AZ727&lt;($AM$11-$AL$11)/($AN$11-$AL$11),$AL$11+SQRT(AZ727*($AN$11-$AL$11)*($AM$11-$AL$11)),$AN$11-SQRT((1-AZ727)*($AN$11-$AL$11)*($AN$11-$AM$11))),$AM$11)</f>
        <v>0.713204617716665</v>
      </c>
      <c r="AR727" s="0" t="n">
        <f aca="false">SUMPRODUCT((B24:B31&lt;=$B$6)*(C24:C31*AM727+D24:D31*AO727*$B$8*AQ727)/(1+AL727/100)^B24:B31)+C32*AM727*AP727/(1+AL727/100)^$B$6</f>
        <v>7440031.20580335</v>
      </c>
      <c r="AS727" s="0" t="n">
        <f aca="false">SUMPRODUCT((K24:K26&lt;=$B$6)*(L24:L26*AN727+M24:M26*AO727*$B$8*AQ727)/(1+AL727/100)^K24:K26)+L27*AN727*AP727/(1+AL727/100)^$B$6</f>
        <v>9248867.21289191</v>
      </c>
      <c r="AT727" s="0" t="n">
        <f aca="false">AS727-AR727</f>
        <v>1808836.00708856</v>
      </c>
      <c r="AU727" s="0" t="n">
        <f aca="true">RAND()</f>
        <v>0.948161940187381</v>
      </c>
      <c r="AV727" s="0" t="n">
        <f aca="true">RAND()</f>
        <v>0.335692512666806</v>
      </c>
      <c r="AW727" s="0" t="n">
        <f aca="true">RAND()</f>
        <v>0.831431200271409</v>
      </c>
      <c r="AX727" s="0" t="n">
        <f aca="true">RAND()</f>
        <v>0.909994348266428</v>
      </c>
      <c r="AY727" s="0" t="n">
        <f aca="true">RAND()</f>
        <v>0.797821983195775</v>
      </c>
      <c r="AZ727" s="0" t="n">
        <f aca="true">RAND()</f>
        <v>0.664279219187574</v>
      </c>
    </row>
    <row r="728" customFormat="false" ht="15" hidden="false" customHeight="false" outlineLevel="0" collapsed="false">
      <c r="AK728" s="0" t="n">
        <v>715</v>
      </c>
      <c r="AL728" s="0" t="n">
        <f aca="false">IFERROR(IF(AU728&lt;($AM$6-$AL$6)/($AN$6-$AL$6),$AL$6+SQRT(AU728*($AN$6-$AL$6)*($AM$6-$AL$6)),$AN$6-SQRT((1-AU728)*($AN$6-$AL$6)*($AN$6-$AM$6))),$AM$6)</f>
        <v>4.34035026333129</v>
      </c>
      <c r="AM728" s="0" t="n">
        <f aca="false">IFERROR(IF(AV728&lt;($AM$7-$AL$7)/($AN$7-$AL$7),$AL$7+SQRT(AV728*($AN$7-$AL$7)*($AM$7-$AL$7)),$AN$7-SQRT((1-AV728)*($AN$7-$AL$7)*($AN$7-$AM$7))),$AM$7)</f>
        <v>0.924362444359583</v>
      </c>
      <c r="AN728" s="0" t="n">
        <f aca="false">IFERROR(IF(AW728&lt;($AM$8-$AL$8)/($AN$8-$AL$8),$AL$8+SQRT(AW728*($AN$8-$AL$8)*($AM$8-$AL$8)),$AN$8-SQRT((1-AW728)*($AN$8-$AL$8)*($AN$8-$AM$8))),$AM$8)</f>
        <v>1.10227324517211</v>
      </c>
      <c r="AO728" s="0" t="n">
        <f aca="false">IFERROR(IF(AX728&lt;($AM$9-$AL$9)/($AN$9-$AL$9),$AL$9+SQRT(AX728*($AN$9-$AL$9)*($AM$9-$AL$9)),$AN$9-SQRT((1-AX728)*($AN$9-$AL$9)*($AN$9-$AM$9))),$AM$9)</f>
        <v>0.561104975458256</v>
      </c>
      <c r="AP728" s="0" t="n">
        <f aca="false">IFERROR(IF(AY728&lt;($AM$10-$AL$10)/($AN$10-$AL$10),$AL$10+SQRT(AY728*($AN$10-$AL$10)*($AM$10-$AL$10)),$AN$10-SQRT((1-AY728)*($AN$10-$AL$10)*($AN$10-$AM$10))),$AM$10)</f>
        <v>0.816944260321197</v>
      </c>
      <c r="AQ728" s="0" t="n">
        <f aca="false">IFERROR(IF(AZ728&lt;($AM$11-$AL$11)/($AN$11-$AL$11),$AL$11+SQRT(AZ728*($AN$11-$AL$11)*($AM$11-$AL$11)),$AN$11-SQRT((1-AZ728)*($AN$11-$AL$11)*($AN$11-$AM$11))),$AM$11)</f>
        <v>0.688950052271087</v>
      </c>
      <c r="AR728" s="0" t="n">
        <f aca="false">SUMPRODUCT((B24:B31&lt;=$B$6)*(C24:C31*AM728+D24:D31*AO728*$B$8*AQ728)/(1+AL728/100)^B24:B31)+C32*AM728*AP728/(1+AL728/100)^$B$6</f>
        <v>7438286.79803451</v>
      </c>
      <c r="AS728" s="0" t="n">
        <f aca="false">SUMPRODUCT((K24:K26&lt;=$B$6)*(L24:L26*AN728+M24:M26*AO728*$B$8*AQ728)/(1+AL728/100)^K24:K26)+L27*AN728*AP728/(1+AL728/100)^$B$6</f>
        <v>9075074.62193194</v>
      </c>
      <c r="AT728" s="0" t="n">
        <f aca="false">AS728-AR728</f>
        <v>1636787.82389743</v>
      </c>
      <c r="AU728" s="0" t="n">
        <f aca="true">RAND()</f>
        <v>0.646313163911903</v>
      </c>
      <c r="AV728" s="0" t="n">
        <f aca="true">RAND()</f>
        <v>0.171844639634338</v>
      </c>
      <c r="AW728" s="0" t="n">
        <f aca="true">RAND()</f>
        <v>0.806016052515735</v>
      </c>
      <c r="AX728" s="0" t="n">
        <f aca="true">RAND()</f>
        <v>0.00497842403433875</v>
      </c>
      <c r="AY728" s="0" t="n">
        <f aca="true">RAND()</f>
        <v>0.401814656602203</v>
      </c>
      <c r="AZ728" s="0" t="n">
        <f aca="true">RAND()</f>
        <v>0.605093591909554</v>
      </c>
    </row>
    <row r="729" customFormat="false" ht="15" hidden="false" customHeight="false" outlineLevel="0" collapsed="false">
      <c r="AK729" s="0" t="n">
        <v>716</v>
      </c>
      <c r="AL729" s="0" t="n">
        <f aca="false">IFERROR(IF(AU729&lt;($AM$6-$AL$6)/($AN$6-$AL$6),$AL$6+SQRT(AU729*($AN$6-$AL$6)*($AM$6-$AL$6)),$AN$6-SQRT((1-AU729)*($AN$6-$AL$6)*($AN$6-$AM$6))),$AM$6)</f>
        <v>3.08286175918346</v>
      </c>
      <c r="AM729" s="0" t="n">
        <f aca="false">IFERROR(IF(AV729&lt;($AM$7-$AL$7)/($AN$7-$AL$7),$AL$7+SQRT(AV729*($AN$7-$AL$7)*($AM$7-$AL$7)),$AN$7-SQRT((1-AV729)*($AN$7-$AL$7)*($AN$7-$AM$7))),$AM$7)</f>
        <v>1.01603631217628</v>
      </c>
      <c r="AN729" s="0" t="n">
        <f aca="false">IFERROR(IF(AW729&lt;($AM$8-$AL$8)/($AN$8-$AL$8),$AL$8+SQRT(AW729*($AN$8-$AL$8)*($AM$8-$AL$8)),$AN$8-SQRT((1-AW729)*($AN$8-$AL$8)*($AN$8-$AM$8))),$AM$8)</f>
        <v>0.9508705125602</v>
      </c>
      <c r="AO729" s="0" t="n">
        <f aca="false">IFERROR(IF(AX729&lt;($AM$9-$AL$9)/($AN$9-$AL$9),$AL$9+SQRT(AX729*($AN$9-$AL$9)*($AM$9-$AL$9)),$AN$9-SQRT((1-AX729)*($AN$9-$AL$9)*($AN$9-$AM$9))),$AM$9)</f>
        <v>0.862849664947817</v>
      </c>
      <c r="AP729" s="0" t="n">
        <f aca="false">IFERROR(IF(AY729&lt;($AM$10-$AL$10)/($AN$10-$AL$10),$AL$10+SQRT(AY729*($AN$10-$AL$10)*($AM$10-$AL$10)),$AN$10-SQRT((1-AY729)*($AN$10-$AL$10)*($AN$10-$AM$10))),$AM$10)</f>
        <v>0.928280361134984</v>
      </c>
      <c r="AQ729" s="0" t="n">
        <f aca="false">IFERROR(IF(AZ729&lt;($AM$11-$AL$11)/($AN$11-$AL$11),$AL$11+SQRT(AZ729*($AN$11-$AL$11)*($AM$11-$AL$11)),$AN$11-SQRT((1-AZ729)*($AN$11-$AL$11)*($AN$11-$AM$11))),$AM$11)</f>
        <v>0.528905405849543</v>
      </c>
      <c r="AR729" s="0" t="n">
        <f aca="false">SUMPRODUCT((B24:B31&lt;=$B$6)*(C24:C31*AM729+D24:D31*AO729*$B$8*AQ729)/(1+AL729/100)^B24:B31)+C32*AM729*AP729/(1+AL729/100)^$B$6</f>
        <v>8741691.26235303</v>
      </c>
      <c r="AS729" s="0" t="n">
        <f aca="false">SUMPRODUCT((K24:K26&lt;=$B$6)*(L24:L26*AN729+M24:M26*AO729*$B$8*AQ729)/(1+AL729/100)^K24:K26)+L27*AN729*AP729/(1+AL729/100)^$B$6</f>
        <v>7646240.33119479</v>
      </c>
      <c r="AT729" s="0" t="n">
        <f aca="false">AS729-AR729</f>
        <v>-1095450.93115825</v>
      </c>
      <c r="AU729" s="0" t="n">
        <f aca="true">RAND()</f>
        <v>0.232801400116636</v>
      </c>
      <c r="AV729" s="0" t="n">
        <f aca="true">RAND()</f>
        <v>0.513431046932654</v>
      </c>
      <c r="AW729" s="0" t="n">
        <f aca="true">RAND()</f>
        <v>0.252910128446417</v>
      </c>
      <c r="AX729" s="0" t="n">
        <f aca="true">RAND()</f>
        <v>0.175546505803657</v>
      </c>
      <c r="AY729" s="0" t="n">
        <f aca="true">RAND()</f>
        <v>0.733696270935649</v>
      </c>
      <c r="AZ729" s="0" t="n">
        <f aca="true">RAND()</f>
        <v>0.213868101335282</v>
      </c>
    </row>
    <row r="730" customFormat="false" ht="15" hidden="false" customHeight="false" outlineLevel="0" collapsed="false">
      <c r="AK730" s="0" t="n">
        <v>717</v>
      </c>
      <c r="AL730" s="0" t="n">
        <f aca="false">IFERROR(IF(AU730&lt;($AM$6-$AL$6)/($AN$6-$AL$6),$AL$6+SQRT(AU730*($AN$6-$AL$6)*($AM$6-$AL$6)),$AN$6-SQRT((1-AU730)*($AN$6-$AL$6)*($AN$6-$AM$6))),$AM$6)</f>
        <v>3.91118435379026</v>
      </c>
      <c r="AM730" s="0" t="n">
        <f aca="false">IFERROR(IF(AV730&lt;($AM$7-$AL$7)/($AN$7-$AL$7),$AL$7+SQRT(AV730*($AN$7-$AL$7)*($AM$7-$AL$7)),$AN$7-SQRT((1-AV730)*($AN$7-$AL$7)*($AN$7-$AM$7))),$AM$7)</f>
        <v>0.901516516842283</v>
      </c>
      <c r="AN730" s="0" t="n">
        <f aca="false">IFERROR(IF(AW730&lt;($AM$8-$AL$8)/($AN$8-$AL$8),$AL$8+SQRT(AW730*($AN$8-$AL$8)*($AM$8-$AL$8)),$AN$8-SQRT((1-AW730)*($AN$8-$AL$8)*($AN$8-$AM$8))),$AM$8)</f>
        <v>1.08842061012655</v>
      </c>
      <c r="AO730" s="0" t="n">
        <f aca="false">IFERROR(IF(AX730&lt;($AM$9-$AL$9)/($AN$9-$AL$9),$AL$9+SQRT(AX730*($AN$9-$AL$9)*($AM$9-$AL$9)),$AN$9-SQRT((1-AX730)*($AN$9-$AL$9)*($AN$9-$AM$9))),$AM$9)</f>
        <v>0.88023500026241</v>
      </c>
      <c r="AP730" s="0" t="n">
        <f aca="false">IFERROR(IF(AY730&lt;($AM$10-$AL$10)/($AN$10-$AL$10),$AL$10+SQRT(AY730*($AN$10-$AL$10)*($AM$10-$AL$10)),$AN$10-SQRT((1-AY730)*($AN$10-$AL$10)*($AN$10-$AM$10))),$AM$10)</f>
        <v>0.912685244142172</v>
      </c>
      <c r="AQ730" s="0" t="n">
        <f aca="false">IFERROR(IF(AZ730&lt;($AM$11-$AL$11)/($AN$11-$AL$11),$AL$11+SQRT(AZ730*($AN$11-$AL$11)*($AM$11-$AL$11)),$AN$11-SQRT((1-AZ730)*($AN$11-$AL$11)*($AN$11-$AM$11))),$AM$11)</f>
        <v>0.604585535132644</v>
      </c>
      <c r="AR730" s="0" t="n">
        <f aca="false">SUMPRODUCT((B24:B31&lt;=$B$6)*(C24:C31*AM730+D24:D31*AO730*$B$8*AQ730)/(1+AL730/100)^B24:B31)+C32*AM730*AP730/(1+AL730/100)^$B$6</f>
        <v>7448349.49779111</v>
      </c>
      <c r="AS730" s="0" t="n">
        <f aca="false">SUMPRODUCT((K24:K26&lt;=$B$6)*(L24:L26*AN730+M24:M26*AO730*$B$8*AQ730)/(1+AL730/100)^K24:K26)+L27*AN730*AP730/(1+AL730/100)^$B$6</f>
        <v>8870136.39317992</v>
      </c>
      <c r="AT730" s="0" t="n">
        <f aca="false">AS730-AR730</f>
        <v>1421786.89538881</v>
      </c>
      <c r="AU730" s="0" t="n">
        <f aca="true">RAND()</f>
        <v>0.522960895186495</v>
      </c>
      <c r="AV730" s="0" t="n">
        <f aca="true">RAND()</f>
        <v>0.114506702130994</v>
      </c>
      <c r="AW730" s="0" t="n">
        <f aca="true">RAND()</f>
        <v>0.767929784605534</v>
      </c>
      <c r="AX730" s="0" t="n">
        <f aca="true">RAND()</f>
        <v>0.192771540566073</v>
      </c>
      <c r="AY730" s="0" t="n">
        <f aca="true">RAND()</f>
        <v>0.681236442930738</v>
      </c>
      <c r="AZ730" s="0" t="n">
        <f aca="true">RAND()</f>
        <v>0.378662645763423</v>
      </c>
    </row>
    <row r="731" customFormat="false" ht="15" hidden="false" customHeight="false" outlineLevel="0" collapsed="false">
      <c r="AK731" s="0" t="n">
        <v>718</v>
      </c>
      <c r="AL731" s="0" t="n">
        <f aca="false">IFERROR(IF(AU731&lt;($AM$6-$AL$6)/($AN$6-$AL$6),$AL$6+SQRT(AU731*($AN$6-$AL$6)*($AM$6-$AL$6)),$AN$6-SQRT((1-AU731)*($AN$6-$AL$6)*($AN$6-$AM$6))),$AM$6)</f>
        <v>4.40745961426179</v>
      </c>
      <c r="AM731" s="0" t="n">
        <f aca="false">IFERROR(IF(AV731&lt;($AM$7-$AL$7)/($AN$7-$AL$7),$AL$7+SQRT(AV731*($AN$7-$AL$7)*($AM$7-$AL$7)),$AN$7-SQRT((1-AV731)*($AN$7-$AL$7)*($AN$7-$AM$7))),$AM$7)</f>
        <v>0.924225423650487</v>
      </c>
      <c r="AN731" s="0" t="n">
        <f aca="false">IFERROR(IF(AW731&lt;($AM$8-$AL$8)/($AN$8-$AL$8),$AL$8+SQRT(AW731*($AN$8-$AL$8)*($AM$8-$AL$8)),$AN$8-SQRT((1-AW731)*($AN$8-$AL$8)*($AN$8-$AM$8))),$AM$8)</f>
        <v>1.15325013881053</v>
      </c>
      <c r="AO731" s="0" t="n">
        <f aca="false">IFERROR(IF(AX731&lt;($AM$9-$AL$9)/($AN$9-$AL$9),$AL$9+SQRT(AX731*($AN$9-$AL$9)*($AM$9-$AL$9)),$AN$9-SQRT((1-AX731)*($AN$9-$AL$9)*($AN$9-$AM$9))),$AM$9)</f>
        <v>0.947796332708229</v>
      </c>
      <c r="AP731" s="0" t="n">
        <f aca="false">IFERROR(IF(AY731&lt;($AM$10-$AL$10)/($AN$10-$AL$10),$AL$10+SQRT(AY731*($AN$10-$AL$10)*($AM$10-$AL$10)),$AN$10-SQRT((1-AY731)*($AN$10-$AL$10)*($AN$10-$AM$10))),$AM$10)</f>
        <v>0.552195148688503</v>
      </c>
      <c r="AQ731" s="0" t="n">
        <f aca="false">IFERROR(IF(AZ731&lt;($AM$11-$AL$11)/($AN$11-$AL$11),$AL$11+SQRT(AZ731*($AN$11-$AL$11)*($AM$11-$AL$11)),$AN$11-SQRT((1-AZ731)*($AN$11-$AL$11)*($AN$11-$AM$11))),$AM$11)</f>
        <v>0.932655559238215</v>
      </c>
      <c r="AR731" s="0" t="n">
        <f aca="false">SUMPRODUCT((B24:B31&lt;=$B$6)*(C24:C31*AM731+D24:D31*AO731*$B$8*AQ731)/(1+AL731/100)^B24:B31)+C32*AM731*AP731/(1+AL731/100)^$B$6</f>
        <v>7559365.01140909</v>
      </c>
      <c r="AS731" s="0" t="n">
        <f aca="false">SUMPRODUCT((K24:K26&lt;=$B$6)*(L24:L26*AN731+M24:M26*AO731*$B$8*AQ731)/(1+AL731/100)^K24:K26)+L27*AN731*AP731/(1+AL731/100)^$B$6</f>
        <v>9716855.77816047</v>
      </c>
      <c r="AT731" s="0" t="n">
        <f aca="false">AS731-AR731</f>
        <v>2157490.76675138</v>
      </c>
      <c r="AU731" s="0" t="n">
        <f aca="true">RAND()</f>
        <v>0.663936717415819</v>
      </c>
      <c r="AV731" s="0" t="n">
        <f aca="true">RAND()</f>
        <v>0.171466176457145</v>
      </c>
      <c r="AW731" s="0" t="n">
        <f aca="true">RAND()</f>
        <v>0.916795238753946</v>
      </c>
      <c r="AX731" s="0" t="n">
        <f aca="true">RAND()</f>
        <v>0.267362074115919</v>
      </c>
      <c r="AY731" s="0" t="n">
        <f aca="true">RAND()</f>
        <v>0.0108973341864595</v>
      </c>
      <c r="AZ731" s="0" t="n">
        <f aca="true">RAND()</f>
        <v>0.981488678769316</v>
      </c>
    </row>
    <row r="732" customFormat="false" ht="15" hidden="false" customHeight="false" outlineLevel="0" collapsed="false">
      <c r="AK732" s="0" t="n">
        <v>719</v>
      </c>
      <c r="AL732" s="0" t="n">
        <f aca="false">IFERROR(IF(AU732&lt;($AM$6-$AL$6)/($AN$6-$AL$6),$AL$6+SQRT(AU732*($AN$6-$AL$6)*($AM$6-$AL$6)),$AN$6-SQRT((1-AU732)*($AN$6-$AL$6)*($AN$6-$AM$6))),$AM$6)</f>
        <v>5.7233794503406</v>
      </c>
      <c r="AM732" s="0" t="n">
        <f aca="false">IFERROR(IF(AV732&lt;($AM$7-$AL$7)/($AN$7-$AL$7),$AL$7+SQRT(AV732*($AN$7-$AL$7)*($AM$7-$AL$7)),$AN$7-SQRT((1-AV732)*($AN$7-$AL$7)*($AN$7-$AM$7))),$AM$7)</f>
        <v>1.01961031606366</v>
      </c>
      <c r="AN732" s="0" t="n">
        <f aca="false">IFERROR(IF(AW732&lt;($AM$8-$AL$8)/($AN$8-$AL$8),$AL$8+SQRT(AW732*($AN$8-$AL$8)*($AM$8-$AL$8)),$AN$8-SQRT((1-AW732)*($AN$8-$AL$8)*($AN$8-$AM$8))),$AM$8)</f>
        <v>1.04678520424574</v>
      </c>
      <c r="AO732" s="0" t="n">
        <f aca="false">IFERROR(IF(AX732&lt;($AM$9-$AL$9)/($AN$9-$AL$9),$AL$9+SQRT(AX732*($AN$9-$AL$9)*($AM$9-$AL$9)),$AN$9-SQRT((1-AX732)*($AN$9-$AL$9)*($AN$9-$AM$9))),$AM$9)</f>
        <v>0.714416779016218</v>
      </c>
      <c r="AP732" s="0" t="n">
        <f aca="false">IFERROR(IF(AY732&lt;($AM$10-$AL$10)/($AN$10-$AL$10),$AL$10+SQRT(AY732*($AN$10-$AL$10)*($AM$10-$AL$10)),$AN$10-SQRT((1-AY732)*($AN$10-$AL$10)*($AN$10-$AM$10))),$AM$10)</f>
        <v>0.950319234506192</v>
      </c>
      <c r="AQ732" s="0" t="n">
        <f aca="false">IFERROR(IF(AZ732&lt;($AM$11-$AL$11)/($AN$11-$AL$11),$AL$11+SQRT(AZ732*($AN$11-$AL$11)*($AM$11-$AL$11)),$AN$11-SQRT((1-AZ732)*($AN$11-$AL$11)*($AN$11-$AM$11))),$AM$11)</f>
        <v>0.560617870600097</v>
      </c>
      <c r="AR732" s="0" t="n">
        <f aca="false">SUMPRODUCT((B24:B31&lt;=$B$6)*(C24:C31*AM732+D24:D31*AO732*$B$8*AQ732)/(1+AL732/100)^B24:B31)+C32*AM732*AP732/(1+AL732/100)^$B$6</f>
        <v>7698808.42354184</v>
      </c>
      <c r="AS732" s="0" t="n">
        <f aca="false">SUMPRODUCT((K24:K26&lt;=$B$6)*(L24:L26*AN732+M24:M26*AO732*$B$8*AQ732)/(1+AL732/100)^K24:K26)+L27*AN732*AP732/(1+AL732/100)^$B$6</f>
        <v>8646365.17252795</v>
      </c>
      <c r="AT732" s="0" t="n">
        <f aca="false">AS732-AR732</f>
        <v>947556.748986118</v>
      </c>
      <c r="AU732" s="0" t="n">
        <f aca="true">RAND()</f>
        <v>0.918511998609366</v>
      </c>
      <c r="AV732" s="0" t="n">
        <f aca="true">RAND()</f>
        <v>0.528183053650781</v>
      </c>
      <c r="AW732" s="0" t="n">
        <f aca="true">RAND()</f>
        <v>0.632922193658255</v>
      </c>
      <c r="AX732" s="0" t="n">
        <f aca="true">RAND()</f>
        <v>0.0612994068315862</v>
      </c>
      <c r="AY732" s="0" t="n">
        <f aca="true">RAND()</f>
        <v>0.81114965186497</v>
      </c>
      <c r="AZ732" s="0" t="n">
        <f aca="true">RAND()</f>
        <v>0.277231324392364</v>
      </c>
    </row>
    <row r="733" customFormat="false" ht="15" hidden="false" customHeight="false" outlineLevel="0" collapsed="false">
      <c r="AK733" s="0" t="n">
        <v>720</v>
      </c>
      <c r="AL733" s="0" t="n">
        <f aca="false">IFERROR(IF(AU733&lt;($AM$6-$AL$6)/($AN$6-$AL$6),$AL$6+SQRT(AU733*($AN$6-$AL$6)*($AM$6-$AL$6)),$AN$6-SQRT((1-AU733)*($AN$6-$AL$6)*($AN$6-$AM$6))),$AM$6)</f>
        <v>2.76204925926437</v>
      </c>
      <c r="AM733" s="0" t="n">
        <f aca="false">IFERROR(IF(AV733&lt;($AM$7-$AL$7)/($AN$7-$AL$7),$AL$7+SQRT(AV733*($AN$7-$AL$7)*($AM$7-$AL$7)),$AN$7-SQRT((1-AV733)*($AN$7-$AL$7)*($AN$7-$AM$7))),$AM$7)</f>
        <v>0.979054664982431</v>
      </c>
      <c r="AN733" s="0" t="n">
        <f aca="false">IFERROR(IF(AW733&lt;($AM$8-$AL$8)/($AN$8-$AL$8),$AL$8+SQRT(AW733*($AN$8-$AL$8)*($AM$8-$AL$8)),$AN$8-SQRT((1-AW733)*($AN$8-$AL$8)*($AN$8-$AM$8))),$AM$8)</f>
        <v>0.929497508515158</v>
      </c>
      <c r="AO733" s="0" t="n">
        <f aca="false">IFERROR(IF(AX733&lt;($AM$9-$AL$9)/($AN$9-$AL$9),$AL$9+SQRT(AX733*($AN$9-$AL$9)*($AM$9-$AL$9)),$AN$9-SQRT((1-AX733)*($AN$9-$AL$9)*($AN$9-$AM$9))),$AM$9)</f>
        <v>1.2554139441461</v>
      </c>
      <c r="AP733" s="0" t="n">
        <f aca="false">IFERROR(IF(AY733&lt;($AM$10-$AL$10)/($AN$10-$AL$10),$AL$10+SQRT(AY733*($AN$10-$AL$10)*($AM$10-$AL$10)),$AN$10-SQRT((1-AY733)*($AN$10-$AL$10)*($AN$10-$AM$10))),$AM$10)</f>
        <v>0.9679986184611</v>
      </c>
      <c r="AQ733" s="0" t="n">
        <f aca="false">IFERROR(IF(AZ733&lt;($AM$11-$AL$11)/($AN$11-$AL$11),$AL$11+SQRT(AZ733*($AN$11-$AL$11)*($AM$11-$AL$11)),$AN$11-SQRT((1-AZ733)*($AN$11-$AL$11)*($AN$11-$AM$11))),$AM$11)</f>
        <v>0.527823678496483</v>
      </c>
      <c r="AR733" s="0" t="n">
        <f aca="false">SUMPRODUCT((B24:B31&lt;=$B$6)*(C24:C31*AM733+D24:D31*AO733*$B$8*AQ733)/(1+AL733/100)^B24:B31)+C32*AM733*AP733/(1+AL733/100)^$B$6</f>
        <v>8652048.24492013</v>
      </c>
      <c r="AS733" s="0" t="n">
        <f aca="false">SUMPRODUCT((K24:K26&lt;=$B$6)*(L24:L26*AN733+M24:M26*AO733*$B$8*AQ733)/(1+AL733/100)^K24:K26)+L27*AN733*AP733/(1+AL733/100)^$B$6</f>
        <v>7424488.55628227</v>
      </c>
      <c r="AT733" s="0" t="n">
        <f aca="false">AS733-AR733</f>
        <v>-1227559.68863786</v>
      </c>
      <c r="AU733" s="0" t="n">
        <f aca="true">RAND()</f>
        <v>0.116143814709076</v>
      </c>
      <c r="AV733" s="0" t="n">
        <f aca="true">RAND()</f>
        <v>0.35622858946634</v>
      </c>
      <c r="AW733" s="0" t="n">
        <f aca="true">RAND()</f>
        <v>0.186328941240371</v>
      </c>
      <c r="AX733" s="0" t="n">
        <f aca="true">RAND()</f>
        <v>0.630394403618618</v>
      </c>
      <c r="AY733" s="0" t="n">
        <f aca="true">RAND()</f>
        <v>0.876090827525992</v>
      </c>
      <c r="AZ733" s="0" t="n">
        <f aca="true">RAND()</f>
        <v>0.211851544831302</v>
      </c>
    </row>
    <row r="734" customFormat="false" ht="15" hidden="false" customHeight="false" outlineLevel="0" collapsed="false">
      <c r="AK734" s="0" t="n">
        <v>721</v>
      </c>
      <c r="AL734" s="0" t="n">
        <f aca="false">IFERROR(IF(AU734&lt;($AM$6-$AL$6)/($AN$6-$AL$6),$AL$6+SQRT(AU734*($AN$6-$AL$6)*($AM$6-$AL$6)),$AN$6-SQRT((1-AU734)*($AN$6-$AL$6)*($AN$6-$AM$6))),$AM$6)</f>
        <v>4.3255730866706</v>
      </c>
      <c r="AM734" s="0" t="n">
        <f aca="false">IFERROR(IF(AV734&lt;($AM$7-$AL$7)/($AN$7-$AL$7),$AL$7+SQRT(AV734*($AN$7-$AL$7)*($AM$7-$AL$7)),$AN$7-SQRT((1-AV734)*($AN$7-$AL$7)*($AN$7-$AM$7))),$AM$7)</f>
        <v>0.989462691795827</v>
      </c>
      <c r="AN734" s="0" t="n">
        <f aca="false">IFERROR(IF(AW734&lt;($AM$8-$AL$8)/($AN$8-$AL$8),$AL$8+SQRT(AW734*($AN$8-$AL$8)*($AM$8-$AL$8)),$AN$8-SQRT((1-AW734)*($AN$8-$AL$8)*($AN$8-$AM$8))),$AM$8)</f>
        <v>1.09068445144344</v>
      </c>
      <c r="AO734" s="0" t="n">
        <f aca="false">IFERROR(IF(AX734&lt;($AM$9-$AL$9)/($AN$9-$AL$9),$AL$9+SQRT(AX734*($AN$9-$AL$9)*($AM$9-$AL$9)),$AN$9-SQRT((1-AX734)*($AN$9-$AL$9)*($AN$9-$AM$9))),$AM$9)</f>
        <v>1.16031409033326</v>
      </c>
      <c r="AP734" s="0" t="n">
        <f aca="false">IFERROR(IF(AY734&lt;($AM$10-$AL$10)/($AN$10-$AL$10),$AL$10+SQRT(AY734*($AN$10-$AL$10)*($AM$10-$AL$10)),$AN$10-SQRT((1-AY734)*($AN$10-$AL$10)*($AN$10-$AM$10))),$AM$10)</f>
        <v>0.826050388798037</v>
      </c>
      <c r="AQ734" s="0" t="n">
        <f aca="false">IFERROR(IF(AZ734&lt;($AM$11-$AL$11)/($AN$11-$AL$11),$AL$11+SQRT(AZ734*($AN$11-$AL$11)*($AM$11-$AL$11)),$AN$11-SQRT((1-AZ734)*($AN$11-$AL$11)*($AN$11-$AM$11))),$AM$11)</f>
        <v>0.692738845830143</v>
      </c>
      <c r="AR734" s="0" t="n">
        <f aca="false">SUMPRODUCT((B24:B31&lt;=$B$6)*(C24:C31*AM734+D24:D31*AO734*$B$8*AQ734)/(1+AL734/100)^B24:B31)+C32*AM734*AP734/(1+AL734/100)^$B$6</f>
        <v>8068109.26396986</v>
      </c>
      <c r="AS734" s="0" t="n">
        <f aca="false">SUMPRODUCT((K24:K26&lt;=$B$6)*(L24:L26*AN734+M24:M26*AO734*$B$8*AQ734)/(1+AL734/100)^K24:K26)+L27*AN734*AP734/(1+AL734/100)^$B$6</f>
        <v>9009016.98764342</v>
      </c>
      <c r="AT734" s="0" t="n">
        <f aca="false">AS734-AR734</f>
        <v>940907.723673562</v>
      </c>
      <c r="AU734" s="0" t="n">
        <f aca="true">RAND()</f>
        <v>0.642372034262968</v>
      </c>
      <c r="AV734" s="0" t="n">
        <f aca="true">RAND()</f>
        <v>0.39884568425023</v>
      </c>
      <c r="AW734" s="0" t="n">
        <f aca="true">RAND()</f>
        <v>0.774387164338866</v>
      </c>
      <c r="AX734" s="0" t="n">
        <f aca="true">RAND()</f>
        <v>0.529951715404762</v>
      </c>
      <c r="AY734" s="0" t="n">
        <f aca="true">RAND()</f>
        <v>0.425235424141403</v>
      </c>
      <c r="AZ734" s="0" t="n">
        <f aca="true">RAND()</f>
        <v>0.614655441380437</v>
      </c>
    </row>
    <row r="735" customFormat="false" ht="15" hidden="false" customHeight="false" outlineLevel="0" collapsed="false">
      <c r="AK735" s="0" t="n">
        <v>722</v>
      </c>
      <c r="AL735" s="0" t="n">
        <f aca="false">IFERROR(IF(AU735&lt;($AM$6-$AL$6)/($AN$6-$AL$6),$AL$6+SQRT(AU735*($AN$6-$AL$6)*($AM$6-$AL$6)),$AN$6-SQRT((1-AU735)*($AN$6-$AL$6)*($AN$6-$AM$6))),$AM$6)</f>
        <v>4.08092165142168</v>
      </c>
      <c r="AM735" s="0" t="n">
        <f aca="false">IFERROR(IF(AV735&lt;($AM$7-$AL$7)/($AN$7-$AL$7),$AL$7+SQRT(AV735*($AN$7-$AL$7)*($AM$7-$AL$7)),$AN$7-SQRT((1-AV735)*($AN$7-$AL$7)*($AN$7-$AM$7))),$AM$7)</f>
        <v>1.06635376123693</v>
      </c>
      <c r="AN735" s="0" t="n">
        <f aca="false">IFERROR(IF(AW735&lt;($AM$8-$AL$8)/($AN$8-$AL$8),$AL$8+SQRT(AW735*($AN$8-$AL$8)*($AM$8-$AL$8)),$AN$8-SQRT((1-AW735)*($AN$8-$AL$8)*($AN$8-$AM$8))),$AM$8)</f>
        <v>0.837455656131523</v>
      </c>
      <c r="AO735" s="0" t="n">
        <f aca="false">IFERROR(IF(AX735&lt;($AM$9-$AL$9)/($AN$9-$AL$9),$AL$9+SQRT(AX735*($AN$9-$AL$9)*($AM$9-$AL$9)),$AN$9-SQRT((1-AX735)*($AN$9-$AL$9)*($AN$9-$AM$9))),$AM$9)</f>
        <v>1.0357617450402</v>
      </c>
      <c r="AP735" s="0" t="n">
        <f aca="false">IFERROR(IF(AY735&lt;($AM$10-$AL$10)/($AN$10-$AL$10),$AL$10+SQRT(AY735*($AN$10-$AL$10)*($AM$10-$AL$10)),$AN$10-SQRT((1-AY735)*($AN$10-$AL$10)*($AN$10-$AM$10))),$AM$10)</f>
        <v>0.961542343345939</v>
      </c>
      <c r="AQ735" s="0" t="n">
        <f aca="false">IFERROR(IF(AZ735&lt;($AM$11-$AL$11)/($AN$11-$AL$11),$AL$11+SQRT(AZ735*($AN$11-$AL$11)*($AM$11-$AL$11)),$AN$11-SQRT((1-AZ735)*($AN$11-$AL$11)*($AN$11-$AM$11))),$AM$11)</f>
        <v>0.502752158398852</v>
      </c>
      <c r="AR735" s="0" t="n">
        <f aca="false">SUMPRODUCT((B24:B31&lt;=$B$6)*(C24:C31*AM735+D24:D31*AO735*$B$8*AQ735)/(1+AL735/100)^B24:B31)+C32*AM735*AP735/(1+AL735/100)^$B$6</f>
        <v>8699579.52785801</v>
      </c>
      <c r="AS735" s="0" t="n">
        <f aca="false">SUMPRODUCT((K24:K26&lt;=$B$6)*(L24:L26*AN735+M24:M26*AO735*$B$8*AQ735)/(1+AL735/100)^K24:K26)+L27*AN735*AP735/(1+AL735/100)^$B$6</f>
        <v>6822670.45515153</v>
      </c>
      <c r="AT735" s="0" t="n">
        <f aca="false">AS735-AR735</f>
        <v>-1876909.07270648</v>
      </c>
      <c r="AU735" s="0" t="n">
        <f aca="true">RAND()</f>
        <v>0.573949079743063</v>
      </c>
      <c r="AV735" s="0" t="n">
        <f aca="true">RAND()</f>
        <v>0.700213857672697</v>
      </c>
      <c r="AW735" s="0" t="n">
        <f aca="true">RAND()</f>
        <v>0.0155880686249211</v>
      </c>
      <c r="AX735" s="0" t="n">
        <f aca="true">RAND()</f>
        <v>0.380163058448051</v>
      </c>
      <c r="AY735" s="0" t="n">
        <f aca="true">RAND()</f>
        <v>0.852085338805044</v>
      </c>
      <c r="AZ735" s="0" t="n">
        <f aca="true">RAND()</f>
        <v>0.167789541777115</v>
      </c>
    </row>
    <row r="736" customFormat="false" ht="15" hidden="false" customHeight="false" outlineLevel="0" collapsed="false">
      <c r="AK736" s="0" t="n">
        <v>723</v>
      </c>
      <c r="AL736" s="0" t="n">
        <f aca="false">IFERROR(IF(AU736&lt;($AM$6-$AL$6)/($AN$6-$AL$6),$AL$6+SQRT(AU736*($AN$6-$AL$6)*($AM$6-$AL$6)),$AN$6-SQRT((1-AU736)*($AN$6-$AL$6)*($AN$6-$AM$6))),$AM$6)</f>
        <v>3.56458460484321</v>
      </c>
      <c r="AM736" s="0" t="n">
        <f aca="false">IFERROR(IF(AV736&lt;($AM$7-$AL$7)/($AN$7-$AL$7),$AL$7+SQRT(AV736*($AN$7-$AL$7)*($AM$7-$AL$7)),$AN$7-SQRT((1-AV736)*($AN$7-$AL$7)*($AN$7-$AM$7))),$AM$7)</f>
        <v>1.0922953752767</v>
      </c>
      <c r="AN736" s="0" t="n">
        <f aca="false">IFERROR(IF(AW736&lt;($AM$8-$AL$8)/($AN$8-$AL$8),$AL$8+SQRT(AW736*($AN$8-$AL$8)*($AM$8-$AL$8)),$AN$8-SQRT((1-AW736)*($AN$8-$AL$8)*($AN$8-$AM$8))),$AM$8)</f>
        <v>0.9600690590033</v>
      </c>
      <c r="AO736" s="0" t="n">
        <f aca="false">IFERROR(IF(AX736&lt;($AM$9-$AL$9)/($AN$9-$AL$9),$AL$9+SQRT(AX736*($AN$9-$AL$9)*($AM$9-$AL$9)),$AN$9-SQRT((1-AX736)*($AN$9-$AL$9)*($AN$9-$AM$9))),$AM$9)</f>
        <v>1.59345423244342</v>
      </c>
      <c r="AP736" s="0" t="n">
        <f aca="false">IFERROR(IF(AY736&lt;($AM$10-$AL$10)/($AN$10-$AL$10),$AL$10+SQRT(AY736*($AN$10-$AL$10)*($AM$10-$AL$10)),$AN$10-SQRT((1-AY736)*($AN$10-$AL$10)*($AN$10-$AM$10))),$AM$10)</f>
        <v>0.928513564199756</v>
      </c>
      <c r="AQ736" s="0" t="n">
        <f aca="false">IFERROR(IF(AZ736&lt;($AM$11-$AL$11)/($AN$11-$AL$11),$AL$11+SQRT(AZ736*($AN$11-$AL$11)*($AM$11-$AL$11)),$AN$11-SQRT((1-AZ736)*($AN$11-$AL$11)*($AN$11-$AM$11))),$AM$11)</f>
        <v>0.670685643794647</v>
      </c>
      <c r="AR736" s="0" t="n">
        <f aca="false">SUMPRODUCT((B24:B31&lt;=$B$6)*(C24:C31*AM736+D24:D31*AO736*$B$8*AQ736)/(1+AL736/100)^B24:B31)+C32*AM736*AP736/(1+AL736/100)^$B$6</f>
        <v>9314059.02066137</v>
      </c>
      <c r="AS736" s="0" t="n">
        <f aca="false">SUMPRODUCT((K24:K26&lt;=$B$6)*(L24:L26*AN736+M24:M26*AO736*$B$8*AQ736)/(1+AL736/100)^K24:K26)+L27*AN736*AP736/(1+AL736/100)^$B$6</f>
        <v>7839841.87288972</v>
      </c>
      <c r="AT736" s="0" t="n">
        <f aca="false">AS736-AR736</f>
        <v>-1474217.14777165</v>
      </c>
      <c r="AU736" s="0" t="n">
        <f aca="true">RAND()</f>
        <v>0.409896053135985</v>
      </c>
      <c r="AV736" s="0" t="n">
        <f aca="true">RAND()</f>
        <v>0.778926678585625</v>
      </c>
      <c r="AW736" s="0" t="n">
        <f aca="true">RAND()</f>
        <v>0.284690040557799</v>
      </c>
      <c r="AX736" s="0" t="n">
        <f aca="true">RAND()</f>
        <v>0.889813692587889</v>
      </c>
      <c r="AY736" s="0" t="n">
        <f aca="true">RAND()</f>
        <v>0.734495498812715</v>
      </c>
      <c r="AZ736" s="0" t="n">
        <f aca="true">RAND()</f>
        <v>0.55735532570226</v>
      </c>
    </row>
    <row r="737" customFormat="false" ht="15" hidden="false" customHeight="false" outlineLevel="0" collapsed="false">
      <c r="AK737" s="0" t="n">
        <v>724</v>
      </c>
      <c r="AL737" s="0" t="n">
        <f aca="false">IFERROR(IF(AU737&lt;($AM$6-$AL$6)/($AN$6-$AL$6),$AL$6+SQRT(AU737*($AN$6-$AL$6)*($AM$6-$AL$6)),$AN$6-SQRT((1-AU737)*($AN$6-$AL$6)*($AN$6-$AM$6))),$AM$6)</f>
        <v>5.63331629134458</v>
      </c>
      <c r="AM737" s="0" t="n">
        <f aca="false">IFERROR(IF(AV737&lt;($AM$7-$AL$7)/($AN$7-$AL$7),$AL$7+SQRT(AV737*($AN$7-$AL$7)*($AM$7-$AL$7)),$AN$7-SQRT((1-AV737)*($AN$7-$AL$7)*($AN$7-$AM$7))),$AM$7)</f>
        <v>0.835946947706073</v>
      </c>
      <c r="AN737" s="0" t="n">
        <f aca="false">IFERROR(IF(AW737&lt;($AM$8-$AL$8)/($AN$8-$AL$8),$AL$8+SQRT(AW737*($AN$8-$AL$8)*($AM$8-$AL$8)),$AN$8-SQRT((1-AW737)*($AN$8-$AL$8)*($AN$8-$AM$8))),$AM$8)</f>
        <v>0.966303062103538</v>
      </c>
      <c r="AO737" s="0" t="n">
        <f aca="false">IFERROR(IF(AX737&lt;($AM$9-$AL$9)/($AN$9-$AL$9),$AL$9+SQRT(AX737*($AN$9-$AL$9)*($AM$9-$AL$9)),$AN$9-SQRT((1-AX737)*($AN$9-$AL$9)*($AN$9-$AM$9))),$AM$9)</f>
        <v>1.27770078741797</v>
      </c>
      <c r="AP737" s="0" t="n">
        <f aca="false">IFERROR(IF(AY737&lt;($AM$10-$AL$10)/($AN$10-$AL$10),$AL$10+SQRT(AY737*($AN$10-$AL$10)*($AM$10-$AL$10)),$AN$10-SQRT((1-AY737)*($AN$10-$AL$10)*($AN$10-$AM$10))),$AM$10)</f>
        <v>0.958226745958704</v>
      </c>
      <c r="AQ737" s="0" t="n">
        <f aca="false">IFERROR(IF(AZ737&lt;($AM$11-$AL$11)/($AN$11-$AL$11),$AL$11+SQRT(AZ737*($AN$11-$AL$11)*($AM$11-$AL$11)),$AN$11-SQRT((1-AZ737)*($AN$11-$AL$11)*($AN$11-$AM$11))),$AM$11)</f>
        <v>0.432421407217278</v>
      </c>
      <c r="AR737" s="0" t="n">
        <f aca="false">SUMPRODUCT((B24:B31&lt;=$B$6)*(C24:C31*AM737+D24:D31*AO737*$B$8*AQ737)/(1+AL737/100)^B24:B31)+C32*AM737*AP737/(1+AL737/100)^$B$6</f>
        <v>6383381.37707558</v>
      </c>
      <c r="AS737" s="0" t="n">
        <f aca="false">SUMPRODUCT((K24:K26&lt;=$B$6)*(L24:L26*AN737+M24:M26*AO737*$B$8*AQ737)/(1+AL737/100)^K24:K26)+L27*AN737*AP737/(1+AL737/100)^$B$6</f>
        <v>7985123.27455325</v>
      </c>
      <c r="AT737" s="0" t="n">
        <f aca="false">AS737-AR737</f>
        <v>1601741.89747767</v>
      </c>
      <c r="AU737" s="0" t="n">
        <f aca="true">RAND()</f>
        <v>0.906608782024793</v>
      </c>
      <c r="AV737" s="0" t="n">
        <f aca="true">RAND()</f>
        <v>0.0143575894375905</v>
      </c>
      <c r="AW737" s="0" t="n">
        <f aca="true">RAND()</f>
        <v>0.30729676072237</v>
      </c>
      <c r="AX737" s="0" t="n">
        <f aca="true">RAND()</f>
        <v>0.652189231668916</v>
      </c>
      <c r="AY737" s="0" t="n">
        <f aca="true">RAND()</f>
        <v>0.839887002847609</v>
      </c>
      <c r="AZ737" s="0" t="n">
        <f aca="true">RAND()</f>
        <v>0.0715731799567522</v>
      </c>
    </row>
    <row r="738" customFormat="false" ht="15" hidden="false" customHeight="false" outlineLevel="0" collapsed="false">
      <c r="AK738" s="0" t="n">
        <v>725</v>
      </c>
      <c r="AL738" s="0" t="n">
        <f aca="false">IFERROR(IF(AU738&lt;($AM$6-$AL$6)/($AN$6-$AL$6),$AL$6+SQRT(AU738*($AN$6-$AL$6)*($AM$6-$AL$6)),$AN$6-SQRT((1-AU738)*($AN$6-$AL$6)*($AN$6-$AM$6))),$AM$6)</f>
        <v>3.43270528155728</v>
      </c>
      <c r="AM738" s="0" t="n">
        <f aca="false">IFERROR(IF(AV738&lt;($AM$7-$AL$7)/($AN$7-$AL$7),$AL$7+SQRT(AV738*($AN$7-$AL$7)*($AM$7-$AL$7)),$AN$7-SQRT((1-AV738)*($AN$7-$AL$7)*($AN$7-$AM$7))),$AM$7)</f>
        <v>1.17968309599857</v>
      </c>
      <c r="AN738" s="0" t="n">
        <f aca="false">IFERROR(IF(AW738&lt;($AM$8-$AL$8)/($AN$8-$AL$8),$AL$8+SQRT(AW738*($AN$8-$AL$8)*($AM$8-$AL$8)),$AN$8-SQRT((1-AW738)*($AN$8-$AL$8)*($AN$8-$AM$8))),$AM$8)</f>
        <v>0.949859376286419</v>
      </c>
      <c r="AO738" s="0" t="n">
        <f aca="false">IFERROR(IF(AX738&lt;($AM$9-$AL$9)/($AN$9-$AL$9),$AL$9+SQRT(AX738*($AN$9-$AL$9)*($AM$9-$AL$9)),$AN$9-SQRT((1-AX738)*($AN$9-$AL$9)*($AN$9-$AM$9))),$AM$9)</f>
        <v>1.59720659527871</v>
      </c>
      <c r="AP738" s="0" t="n">
        <f aca="false">IFERROR(IF(AY738&lt;($AM$10-$AL$10)/($AN$10-$AL$10),$AL$10+SQRT(AY738*($AN$10-$AL$10)*($AM$10-$AL$10)),$AN$10-SQRT((1-AY738)*($AN$10-$AL$10)*($AN$10-$AM$10))),$AM$10)</f>
        <v>0.973522514849808</v>
      </c>
      <c r="AQ738" s="0" t="n">
        <f aca="false">IFERROR(IF(AZ738&lt;($AM$11-$AL$11)/($AN$11-$AL$11),$AL$11+SQRT(AZ738*($AN$11-$AL$11)*($AM$11-$AL$11)),$AN$11-SQRT((1-AZ738)*($AN$11-$AL$11)*($AN$11-$AM$11))),$AM$11)</f>
        <v>0.921229749306035</v>
      </c>
      <c r="AR738" s="0" t="n">
        <f aca="false">SUMPRODUCT((B24:B31&lt;=$B$6)*(C24:C31*AM738+D24:D31*AO738*$B$8*AQ738)/(1+AL738/100)^B24:B31)+C32*AM738*AP738/(1+AL738/100)^$B$6</f>
        <v>10221962.7091553</v>
      </c>
      <c r="AS738" s="0" t="n">
        <f aca="false">SUMPRODUCT((K24:K26&lt;=$B$6)*(L24:L26*AN738+M24:M26*AO738*$B$8*AQ738)/(1+AL738/100)^K24:K26)+L27*AN738*AP738/(1+AL738/100)^$B$6</f>
        <v>7754935.98928265</v>
      </c>
      <c r="AT738" s="0" t="n">
        <f aca="false">AS738-AR738</f>
        <v>-2467026.71987261</v>
      </c>
      <c r="AU738" s="0" t="n">
        <f aca="true">RAND()</f>
        <v>0.363720419588533</v>
      </c>
      <c r="AV738" s="0" t="n">
        <f aca="true">RAND()</f>
        <v>0.956049182325807</v>
      </c>
      <c r="AW738" s="0" t="n">
        <f aca="true">RAND()</f>
        <v>0.249531474010604</v>
      </c>
      <c r="AX738" s="0" t="n">
        <f aca="true">RAND()</f>
        <v>0.891838315408686</v>
      </c>
      <c r="AY738" s="0" t="n">
        <f aca="true">RAND()</f>
        <v>0.896894288278747</v>
      </c>
      <c r="AZ738" s="0" t="n">
        <f aca="true">RAND()</f>
        <v>0.974674480022898</v>
      </c>
    </row>
    <row r="739" customFormat="false" ht="15" hidden="false" customHeight="false" outlineLevel="0" collapsed="false">
      <c r="AK739" s="0" t="n">
        <v>726</v>
      </c>
      <c r="AL739" s="0" t="n">
        <f aca="false">IFERROR(IF(AU739&lt;($AM$6-$AL$6)/($AN$6-$AL$6),$AL$6+SQRT(AU739*($AN$6-$AL$6)*($AM$6-$AL$6)),$AN$6-SQRT((1-AU739)*($AN$6-$AL$6)*($AN$6-$AM$6))),$AM$6)</f>
        <v>5.00893821290521</v>
      </c>
      <c r="AM739" s="0" t="n">
        <f aca="false">IFERROR(IF(AV739&lt;($AM$7-$AL$7)/($AN$7-$AL$7),$AL$7+SQRT(AV739*($AN$7-$AL$7)*($AM$7-$AL$7)),$AN$7-SQRT((1-AV739)*($AN$7-$AL$7)*($AN$7-$AM$7))),$AM$7)</f>
        <v>1.03090124896301</v>
      </c>
      <c r="AN739" s="0" t="n">
        <f aca="false">IFERROR(IF(AW739&lt;($AM$8-$AL$8)/($AN$8-$AL$8),$AL$8+SQRT(AW739*($AN$8-$AL$8)*($AM$8-$AL$8)),$AN$8-SQRT((1-AW739)*($AN$8-$AL$8)*($AN$8-$AM$8))),$AM$8)</f>
        <v>1.11037384141972</v>
      </c>
      <c r="AO739" s="0" t="n">
        <f aca="false">IFERROR(IF(AX739&lt;($AM$9-$AL$9)/($AN$9-$AL$9),$AL$9+SQRT(AX739*($AN$9-$AL$9)*($AM$9-$AL$9)),$AN$9-SQRT((1-AX739)*($AN$9-$AL$9)*($AN$9-$AM$9))),$AM$9)</f>
        <v>0.999644224410956</v>
      </c>
      <c r="AP739" s="0" t="n">
        <f aca="false">IFERROR(IF(AY739&lt;($AM$10-$AL$10)/($AN$10-$AL$10),$AL$10+SQRT(AY739*($AN$10-$AL$10)*($AM$10-$AL$10)),$AN$10-SQRT((1-AY739)*($AN$10-$AL$10)*($AN$10-$AM$10))),$AM$10)</f>
        <v>0.921438642510069</v>
      </c>
      <c r="AQ739" s="0" t="n">
        <f aca="false">IFERROR(IF(AZ739&lt;($AM$11-$AL$11)/($AN$11-$AL$11),$AL$11+SQRT(AZ739*($AN$11-$AL$11)*($AM$11-$AL$11)),$AN$11-SQRT((1-AZ739)*($AN$11-$AL$11)*($AN$11-$AM$11))),$AM$11)</f>
        <v>0.761785385053716</v>
      </c>
      <c r="AR739" s="0" t="n">
        <f aca="false">SUMPRODUCT((B24:B31&lt;=$B$6)*(C24:C31*AM739+D24:D31*AO739*$B$8*AQ739)/(1+AL739/100)^B24:B31)+C32*AM739*AP739/(1+AL739/100)^$B$6</f>
        <v>8109723.16638779</v>
      </c>
      <c r="AS739" s="0" t="n">
        <f aca="false">SUMPRODUCT((K24:K26&lt;=$B$6)*(L24:L26*AN739+M24:M26*AO739*$B$8*AQ739)/(1+AL739/100)^K24:K26)+L27*AN739*AP739/(1+AL739/100)^$B$6</f>
        <v>9159980.25494959</v>
      </c>
      <c r="AT739" s="0" t="n">
        <f aca="false">AS739-AR739</f>
        <v>1050257.0885618</v>
      </c>
      <c r="AU739" s="0" t="n">
        <f aca="true">RAND()</f>
        <v>0.801783647998546</v>
      </c>
      <c r="AV739" s="0" t="n">
        <f aca="true">RAND()</f>
        <v>0.573295442613605</v>
      </c>
      <c r="AW739" s="0" t="n">
        <f aca="true">RAND()</f>
        <v>0.826706985245467</v>
      </c>
      <c r="AX739" s="0" t="n">
        <f aca="true">RAND()</f>
        <v>0.332859134649634</v>
      </c>
      <c r="AY739" s="0" t="n">
        <f aca="true">RAND()</f>
        <v>0.710442117602917</v>
      </c>
      <c r="AZ739" s="0" t="n">
        <f aca="true">RAND()</f>
        <v>0.768382845820383</v>
      </c>
    </row>
    <row r="740" customFormat="false" ht="15" hidden="false" customHeight="false" outlineLevel="0" collapsed="false">
      <c r="AK740" s="0" t="n">
        <v>727</v>
      </c>
      <c r="AL740" s="0" t="n">
        <f aca="false">IFERROR(IF(AU740&lt;($AM$6-$AL$6)/($AN$6-$AL$6),$AL$6+SQRT(AU740*($AN$6-$AL$6)*($AM$6-$AL$6)),$AN$6-SQRT((1-AU740)*($AN$6-$AL$6)*($AN$6-$AM$6))),$AM$6)</f>
        <v>3.20000115342972</v>
      </c>
      <c r="AM740" s="0" t="n">
        <f aca="false">IFERROR(IF(AV740&lt;($AM$7-$AL$7)/($AN$7-$AL$7),$AL$7+SQRT(AV740*($AN$7-$AL$7)*($AM$7-$AL$7)),$AN$7-SQRT((1-AV740)*($AN$7-$AL$7)*($AN$7-$AM$7))),$AM$7)</f>
        <v>1.05874241619814</v>
      </c>
      <c r="AN740" s="0" t="n">
        <f aca="false">IFERROR(IF(AW740&lt;($AM$8-$AL$8)/($AN$8-$AL$8),$AL$8+SQRT(AW740*($AN$8-$AL$8)*($AM$8-$AL$8)),$AN$8-SQRT((1-AW740)*($AN$8-$AL$8)*($AN$8-$AM$8))),$AM$8)</f>
        <v>0.949316370548898</v>
      </c>
      <c r="AO740" s="0" t="n">
        <f aca="false">IFERROR(IF(AX740&lt;($AM$9-$AL$9)/($AN$9-$AL$9),$AL$9+SQRT(AX740*($AN$9-$AL$9)*($AM$9-$AL$9)),$AN$9-SQRT((1-AX740)*($AN$9-$AL$9)*($AN$9-$AM$9))),$AM$9)</f>
        <v>1.30872427650143</v>
      </c>
      <c r="AP740" s="0" t="n">
        <f aca="false">IFERROR(IF(AY740&lt;($AM$10-$AL$10)/($AN$10-$AL$10),$AL$10+SQRT(AY740*($AN$10-$AL$10)*($AM$10-$AL$10)),$AN$10-SQRT((1-AY740)*($AN$10-$AL$10)*($AN$10-$AM$10))),$AM$10)</f>
        <v>0.81163784462448</v>
      </c>
      <c r="AQ740" s="0" t="n">
        <f aca="false">IFERROR(IF(AZ740&lt;($AM$11-$AL$11)/($AN$11-$AL$11),$AL$11+SQRT(AZ740*($AN$11-$AL$11)*($AM$11-$AL$11)),$AN$11-SQRT((1-AZ740)*($AN$11-$AL$11)*($AN$11-$AM$11))),$AM$11)</f>
        <v>0.568208230912398</v>
      </c>
      <c r="AR740" s="0" t="n">
        <f aca="false">SUMPRODUCT((B24:B31&lt;=$B$6)*(C24:C31*AM740+D24:D31*AO740*$B$8*AQ740)/(1+AL740/100)^B24:B31)+C32*AM740*AP740/(1+AL740/100)^$B$6</f>
        <v>9143392.7320943</v>
      </c>
      <c r="AS740" s="0" t="n">
        <f aca="false">SUMPRODUCT((K24:K26&lt;=$B$6)*(L24:L26*AN740+M24:M26*AO740*$B$8*AQ740)/(1+AL740/100)^K24:K26)+L27*AN740*AP740/(1+AL740/100)^$B$6</f>
        <v>7771078.12099977</v>
      </c>
      <c r="AT740" s="0" t="n">
        <f aca="false">AS740-AR740</f>
        <v>-1372314.61109453</v>
      </c>
      <c r="AU740" s="0" t="n">
        <f aca="true">RAND()</f>
        <v>0.278000438303227</v>
      </c>
      <c r="AV740" s="0" t="n">
        <f aca="true">RAND()</f>
        <v>0.674849214562448</v>
      </c>
      <c r="AW740" s="0" t="n">
        <f aca="true">RAND()</f>
        <v>0.247726427932175</v>
      </c>
      <c r="AX740" s="0" t="n">
        <f aca="true">RAND()</f>
        <v>0.681425249401022</v>
      </c>
      <c r="AY740" s="0" t="n">
        <f aca="true">RAND()</f>
        <v>0.388472584808766</v>
      </c>
      <c r="AZ740" s="0" t="n">
        <f aca="true">RAND()</f>
        <v>0.293614918894523</v>
      </c>
    </row>
    <row r="741" customFormat="false" ht="15" hidden="false" customHeight="false" outlineLevel="0" collapsed="false">
      <c r="AK741" s="0" t="n">
        <v>728</v>
      </c>
      <c r="AL741" s="0" t="n">
        <f aca="false">IFERROR(IF(AU741&lt;($AM$6-$AL$6)/($AN$6-$AL$6),$AL$6+SQRT(AU741*($AN$6-$AL$6)*($AM$6-$AL$6)),$AN$6-SQRT((1-AU741)*($AN$6-$AL$6)*($AN$6-$AM$6))),$AM$6)</f>
        <v>5.78108196020987</v>
      </c>
      <c r="AM741" s="0" t="n">
        <f aca="false">IFERROR(IF(AV741&lt;($AM$7-$AL$7)/($AN$7-$AL$7),$AL$7+SQRT(AV741*($AN$7-$AL$7)*($AM$7-$AL$7)),$AN$7-SQRT((1-AV741)*($AN$7-$AL$7)*($AN$7-$AM$7))),$AM$7)</f>
        <v>0.997695347251318</v>
      </c>
      <c r="AN741" s="0" t="n">
        <f aca="false">IFERROR(IF(AW741&lt;($AM$8-$AL$8)/($AN$8-$AL$8),$AL$8+SQRT(AW741*($AN$8-$AL$8)*($AM$8-$AL$8)),$AN$8-SQRT((1-AW741)*($AN$8-$AL$8)*($AN$8-$AM$8))),$AM$8)</f>
        <v>0.94204918013643</v>
      </c>
      <c r="AO741" s="0" t="n">
        <f aca="false">IFERROR(IF(AX741&lt;($AM$9-$AL$9)/($AN$9-$AL$9),$AL$9+SQRT(AX741*($AN$9-$AL$9)*($AM$9-$AL$9)),$AN$9-SQRT((1-AX741)*($AN$9-$AL$9)*($AN$9-$AM$9))),$AM$9)</f>
        <v>1.09108090632745</v>
      </c>
      <c r="AP741" s="0" t="n">
        <f aca="false">IFERROR(IF(AY741&lt;($AM$10-$AL$10)/($AN$10-$AL$10),$AL$10+SQRT(AY741*($AN$10-$AL$10)*($AM$10-$AL$10)),$AN$10-SQRT((1-AY741)*($AN$10-$AL$10)*($AN$10-$AM$10))),$AM$10)</f>
        <v>0.878500722173631</v>
      </c>
      <c r="AQ741" s="0" t="n">
        <f aca="false">IFERROR(IF(AZ741&lt;($AM$11-$AL$11)/($AN$11-$AL$11),$AL$11+SQRT(AZ741*($AN$11-$AL$11)*($AM$11-$AL$11)),$AN$11-SQRT((1-AZ741)*($AN$11-$AL$11)*($AN$11-$AM$11))),$AM$11)</f>
        <v>0.627917904775501</v>
      </c>
      <c r="AR741" s="0" t="n">
        <f aca="false">SUMPRODUCT((B24:B31&lt;=$B$6)*(C24:C31*AM741+D24:D31*AO741*$B$8*AQ741)/(1+AL741/100)^B24:B31)+C32*AM741*AP741/(1+AL741/100)^$B$6</f>
        <v>7581992.11668948</v>
      </c>
      <c r="AS741" s="0" t="n">
        <f aca="false">SUMPRODUCT((K24:K26&lt;=$B$6)*(L24:L26*AN741+M24:M26*AO741*$B$8*AQ741)/(1+AL741/100)^K24:K26)+L27*AN741*AP741/(1+AL741/100)^$B$6</f>
        <v>7830933.92080522</v>
      </c>
      <c r="AT741" s="0" t="n">
        <f aca="false">AS741-AR741</f>
        <v>248941.804115741</v>
      </c>
      <c r="AU741" s="0" t="n">
        <f aca="true">RAND()</f>
        <v>0.925711940613709</v>
      </c>
      <c r="AV741" s="0" t="n">
        <f aca="true">RAND()</f>
        <v>0.434260559164657</v>
      </c>
      <c r="AW741" s="0" t="n">
        <f aca="true">RAND()</f>
        <v>0.224199661971466</v>
      </c>
      <c r="AX741" s="0" t="n">
        <f aca="true">RAND()</f>
        <v>0.449244054104982</v>
      </c>
      <c r="AY741" s="0" t="n">
        <f aca="true">RAND()</f>
        <v>0.57305118674384</v>
      </c>
      <c r="AZ741" s="0" t="n">
        <f aca="true">RAND()</f>
        <v>0.438898580703489</v>
      </c>
    </row>
    <row r="742" customFormat="false" ht="15" hidden="false" customHeight="false" outlineLevel="0" collapsed="false">
      <c r="AK742" s="0" t="n">
        <v>729</v>
      </c>
      <c r="AL742" s="0" t="n">
        <f aca="false">IFERROR(IF(AU742&lt;($AM$6-$AL$6)/($AN$6-$AL$6),$AL$6+SQRT(AU742*($AN$6-$AL$6)*($AM$6-$AL$6)),$AN$6-SQRT((1-AU742)*($AN$6-$AL$6)*($AN$6-$AM$6))),$AM$6)</f>
        <v>3.23896245958583</v>
      </c>
      <c r="AM742" s="0" t="n">
        <f aca="false">IFERROR(IF(AV742&lt;($AM$7-$AL$7)/($AN$7-$AL$7),$AL$7+SQRT(AV742*($AN$7-$AL$7)*($AM$7-$AL$7)),$AN$7-SQRT((1-AV742)*($AN$7-$AL$7)*($AN$7-$AM$7))),$AM$7)</f>
        <v>0.915391322907469</v>
      </c>
      <c r="AN742" s="0" t="n">
        <f aca="false">IFERROR(IF(AW742&lt;($AM$8-$AL$8)/($AN$8-$AL$8),$AL$8+SQRT(AW742*($AN$8-$AL$8)*($AM$8-$AL$8)),$AN$8-SQRT((1-AW742)*($AN$8-$AL$8)*($AN$8-$AM$8))),$AM$8)</f>
        <v>1.09901828904201</v>
      </c>
      <c r="AO742" s="0" t="n">
        <f aca="false">IFERROR(IF(AX742&lt;($AM$9-$AL$9)/($AN$9-$AL$9),$AL$9+SQRT(AX742*($AN$9-$AL$9)*($AM$9-$AL$9)),$AN$9-SQRT((1-AX742)*($AN$9-$AL$9)*($AN$9-$AM$9))),$AM$9)</f>
        <v>0.936820513199851</v>
      </c>
      <c r="AP742" s="0" t="n">
        <f aca="false">IFERROR(IF(AY742&lt;($AM$10-$AL$10)/($AN$10-$AL$10),$AL$10+SQRT(AY742*($AN$10-$AL$10)*($AM$10-$AL$10)),$AN$10-SQRT((1-AY742)*($AN$10-$AL$10)*($AN$10-$AM$10))),$AM$10)</f>
        <v>0.680414906036425</v>
      </c>
      <c r="AQ742" s="0" t="n">
        <f aca="false">IFERROR(IF(AZ742&lt;($AM$11-$AL$11)/($AN$11-$AL$11),$AL$11+SQRT(AZ742*($AN$11-$AL$11)*($AM$11-$AL$11)),$AN$11-SQRT((1-AZ742)*($AN$11-$AL$11)*($AN$11-$AM$11))),$AM$11)</f>
        <v>0.453742122773261</v>
      </c>
      <c r="AR742" s="0" t="n">
        <f aca="false">SUMPRODUCT((B24:B31&lt;=$B$6)*(C24:C31*AM742+D24:D31*AO742*$B$8*AQ742)/(1+AL742/100)^B24:B31)+C32*AM742*AP742/(1+AL742/100)^$B$6</f>
        <v>7834992.53796036</v>
      </c>
      <c r="AS742" s="0" t="n">
        <f aca="false">SUMPRODUCT((K24:K26&lt;=$B$6)*(L24:L26*AN742+M24:M26*AO742*$B$8*AQ742)/(1+AL742/100)^K24:K26)+L27*AN742*AP742/(1+AL742/100)^$B$6</f>
        <v>9068795.67612938</v>
      </c>
      <c r="AT742" s="0" t="n">
        <f aca="false">AS742-AR742</f>
        <v>1233803.13816902</v>
      </c>
      <c r="AU742" s="0" t="n">
        <f aca="true">RAND()</f>
        <v>0.292729830979766</v>
      </c>
      <c r="AV742" s="0" t="n">
        <f aca="true">RAND()</f>
        <v>0.147946193359287</v>
      </c>
      <c r="AW742" s="0" t="n">
        <f aca="true">RAND()</f>
        <v>0.797373537388439</v>
      </c>
      <c r="AX742" s="0" t="n">
        <f aca="true">RAND()</f>
        <v>0.254416214336242</v>
      </c>
      <c r="AY742" s="0" t="n">
        <f aca="true">RAND()</f>
        <v>0.130198153280528</v>
      </c>
      <c r="AZ742" s="0" t="n">
        <f aca="true">RAND()</f>
        <v>0.0964760829176671</v>
      </c>
    </row>
    <row r="743" customFormat="false" ht="15" hidden="false" customHeight="false" outlineLevel="0" collapsed="false">
      <c r="AK743" s="0" t="n">
        <v>730</v>
      </c>
      <c r="AL743" s="0" t="n">
        <f aca="false">IFERROR(IF(AU743&lt;($AM$6-$AL$6)/($AN$6-$AL$6),$AL$6+SQRT(AU743*($AN$6-$AL$6)*($AM$6-$AL$6)),$AN$6-SQRT((1-AU743)*($AN$6-$AL$6)*($AN$6-$AM$6))),$AM$6)</f>
        <v>2.93390821031473</v>
      </c>
      <c r="AM743" s="0" t="n">
        <f aca="false">IFERROR(IF(AV743&lt;($AM$7-$AL$7)/($AN$7-$AL$7),$AL$7+SQRT(AV743*($AN$7-$AL$7)*($AM$7-$AL$7)),$AN$7-SQRT((1-AV743)*($AN$7-$AL$7)*($AN$7-$AM$7))),$AM$7)</f>
        <v>1.11840915021719</v>
      </c>
      <c r="AN743" s="0" t="n">
        <f aca="false">IFERROR(IF(AW743&lt;($AM$8-$AL$8)/($AN$8-$AL$8),$AL$8+SQRT(AW743*($AN$8-$AL$8)*($AM$8-$AL$8)),$AN$8-SQRT((1-AW743)*($AN$8-$AL$8)*($AN$8-$AM$8))),$AM$8)</f>
        <v>1.0499584759781</v>
      </c>
      <c r="AO743" s="0" t="n">
        <f aca="false">IFERROR(IF(AX743&lt;($AM$9-$AL$9)/($AN$9-$AL$9),$AL$9+SQRT(AX743*($AN$9-$AL$9)*($AM$9-$AL$9)),$AN$9-SQRT((1-AX743)*($AN$9-$AL$9)*($AN$9-$AM$9))),$AM$9)</f>
        <v>1.29631650323191</v>
      </c>
      <c r="AP743" s="0" t="n">
        <f aca="false">IFERROR(IF(AY743&lt;($AM$10-$AL$10)/($AN$10-$AL$10),$AL$10+SQRT(AY743*($AN$10-$AL$10)*($AM$10-$AL$10)),$AN$10-SQRT((1-AY743)*($AN$10-$AL$10)*($AN$10-$AM$10))),$AM$10)</f>
        <v>0.770955411296617</v>
      </c>
      <c r="AQ743" s="0" t="n">
        <f aca="false">IFERROR(IF(AZ743&lt;($AM$11-$AL$11)/($AN$11-$AL$11),$AL$11+SQRT(AZ743*($AN$11-$AL$11)*($AM$11-$AL$11)),$AN$11-SQRT((1-AZ743)*($AN$11-$AL$11)*($AN$11-$AM$11))),$AM$11)</f>
        <v>0.397979346310201</v>
      </c>
      <c r="AR743" s="0" t="n">
        <f aca="false">SUMPRODUCT((B24:B31&lt;=$B$6)*(C24:C31*AM743+D24:D31*AO743*$B$8*AQ743)/(1+AL743/100)^B24:B31)+C32*AM743*AP743/(1+AL743/100)^$B$6</f>
        <v>9732125.89849547</v>
      </c>
      <c r="AS743" s="0" t="n">
        <f aca="false">SUMPRODUCT((K24:K26&lt;=$B$6)*(L24:L26*AN743+M24:M26*AO743*$B$8*AQ743)/(1+AL743/100)^K24:K26)+L27*AN743*AP743/(1+AL743/100)^$B$6</f>
        <v>8568750.32470075</v>
      </c>
      <c r="AT743" s="0" t="n">
        <f aca="false">AS743-AR743</f>
        <v>-1163375.57379472</v>
      </c>
      <c r="AU743" s="0" t="n">
        <f aca="true">RAND()</f>
        <v>0.174436909058653</v>
      </c>
      <c r="AV743" s="0" t="n">
        <f aca="true">RAND()</f>
        <v>0.84607865114167</v>
      </c>
      <c r="AW743" s="0" t="n">
        <f aca="true">RAND()</f>
        <v>0.644296788151083</v>
      </c>
      <c r="AX743" s="0" t="n">
        <f aca="true">RAND()</f>
        <v>0.669886357584151</v>
      </c>
      <c r="AY743" s="0" t="n">
        <f aca="true">RAND()</f>
        <v>0.293667339643676</v>
      </c>
      <c r="AZ743" s="0" t="n">
        <f aca="true">RAND()</f>
        <v>0.0391834787892826</v>
      </c>
    </row>
    <row r="744" customFormat="false" ht="15" hidden="false" customHeight="false" outlineLevel="0" collapsed="false">
      <c r="AK744" s="0" t="n">
        <v>731</v>
      </c>
      <c r="AL744" s="0" t="n">
        <f aca="false">IFERROR(IF(AU744&lt;($AM$6-$AL$6)/($AN$6-$AL$6),$AL$6+SQRT(AU744*($AN$6-$AL$6)*($AM$6-$AL$6)),$AN$6-SQRT((1-AU744)*($AN$6-$AL$6)*($AN$6-$AM$6))),$AM$6)</f>
        <v>4.42756560233148</v>
      </c>
      <c r="AM744" s="0" t="n">
        <f aca="false">IFERROR(IF(AV744&lt;($AM$7-$AL$7)/($AN$7-$AL$7),$AL$7+SQRT(AV744*($AN$7-$AL$7)*($AM$7-$AL$7)),$AN$7-SQRT((1-AV744)*($AN$7-$AL$7)*($AN$7-$AM$7))),$AM$7)</f>
        <v>1.0265843732878</v>
      </c>
      <c r="AN744" s="0" t="n">
        <f aca="false">IFERROR(IF(AW744&lt;($AM$8-$AL$8)/($AN$8-$AL$8),$AL$8+SQRT(AW744*($AN$8-$AL$8)*($AM$8-$AL$8)),$AN$8-SQRT((1-AW744)*($AN$8-$AL$8)*($AN$8-$AM$8))),$AM$8)</f>
        <v>1.11170776452073</v>
      </c>
      <c r="AO744" s="0" t="n">
        <f aca="false">IFERROR(IF(AX744&lt;($AM$9-$AL$9)/($AN$9-$AL$9),$AL$9+SQRT(AX744*($AN$9-$AL$9)*($AM$9-$AL$9)),$AN$9-SQRT((1-AX744)*($AN$9-$AL$9)*($AN$9-$AM$9))),$AM$9)</f>
        <v>1.23070161025555</v>
      </c>
      <c r="AP744" s="0" t="n">
        <f aca="false">IFERROR(IF(AY744&lt;($AM$10-$AL$10)/($AN$10-$AL$10),$AL$10+SQRT(AY744*($AN$10-$AL$10)*($AM$10-$AL$10)),$AN$10-SQRT((1-AY744)*($AN$10-$AL$10)*($AN$10-$AM$10))),$AM$10)</f>
        <v>0.804327920681204</v>
      </c>
      <c r="AQ744" s="0" t="n">
        <f aca="false">IFERROR(IF(AZ744&lt;($AM$11-$AL$11)/($AN$11-$AL$11),$AL$11+SQRT(AZ744*($AN$11-$AL$11)*($AM$11-$AL$11)),$AN$11-SQRT((1-AZ744)*($AN$11-$AL$11)*($AN$11-$AM$11))),$AM$11)</f>
        <v>0.800835741382319</v>
      </c>
      <c r="AR744" s="0" t="n">
        <f aca="false">SUMPRODUCT((B24:B31&lt;=$B$6)*(C24:C31*AM744+D24:D31*AO744*$B$8*AQ744)/(1+AL744/100)^B24:B31)+C32*AM744*AP744/(1+AL744/100)^$B$6</f>
        <v>8368648.34644087</v>
      </c>
      <c r="AS744" s="0" t="n">
        <f aca="false">SUMPRODUCT((K24:K26&lt;=$B$6)*(L24:L26*AN744+M24:M26*AO744*$B$8*AQ744)/(1+AL744/100)^K24:K26)+L27*AN744*AP744/(1+AL744/100)^$B$6</f>
        <v>9217820.44942322</v>
      </c>
      <c r="AT744" s="0" t="n">
        <f aca="false">AS744-AR744</f>
        <v>849172.102982349</v>
      </c>
      <c r="AU744" s="0" t="n">
        <f aca="true">RAND()</f>
        <v>0.66912906348459</v>
      </c>
      <c r="AV744" s="0" t="n">
        <f aca="true">RAND()</f>
        <v>0.556315179918171</v>
      </c>
      <c r="AW744" s="0" t="n">
        <f aca="true">RAND()</f>
        <v>0.830002289832419</v>
      </c>
      <c r="AX744" s="0" t="n">
        <f aca="true">RAND()</f>
        <v>0.605453325024402</v>
      </c>
      <c r="AY744" s="0" t="n">
        <f aca="true">RAND()</f>
        <v>0.37046193322458</v>
      </c>
      <c r="AZ744" s="0" t="n">
        <f aca="true">RAND()</f>
        <v>0.838096318731712</v>
      </c>
    </row>
    <row r="745" customFormat="false" ht="15" hidden="false" customHeight="false" outlineLevel="0" collapsed="false">
      <c r="AK745" s="0" t="n">
        <v>732</v>
      </c>
      <c r="AL745" s="0" t="n">
        <f aca="false">IFERROR(IF(AU745&lt;($AM$6-$AL$6)/($AN$6-$AL$6),$AL$6+SQRT(AU745*($AN$6-$AL$6)*($AM$6-$AL$6)),$AN$6-SQRT((1-AU745)*($AN$6-$AL$6)*($AN$6-$AM$6))),$AM$6)</f>
        <v>3.19354436804434</v>
      </c>
      <c r="AM745" s="0" t="n">
        <f aca="false">IFERROR(IF(AV745&lt;($AM$7-$AL$7)/($AN$7-$AL$7),$AL$7+SQRT(AV745*($AN$7-$AL$7)*($AM$7-$AL$7)),$AN$7-SQRT((1-AV745)*($AN$7-$AL$7)*($AN$7-$AM$7))),$AM$7)</f>
        <v>0.910825749048492</v>
      </c>
      <c r="AN745" s="0" t="n">
        <f aca="false">IFERROR(IF(AW745&lt;($AM$8-$AL$8)/($AN$8-$AL$8),$AL$8+SQRT(AW745*($AN$8-$AL$8)*($AM$8-$AL$8)),$AN$8-SQRT((1-AW745)*($AN$8-$AL$8)*($AN$8-$AM$8))),$AM$8)</f>
        <v>0.99327804492696</v>
      </c>
      <c r="AO745" s="0" t="n">
        <f aca="false">IFERROR(IF(AX745&lt;($AM$9-$AL$9)/($AN$9-$AL$9),$AL$9+SQRT(AX745*($AN$9-$AL$9)*($AM$9-$AL$9)),$AN$9-SQRT((1-AX745)*($AN$9-$AL$9)*($AN$9-$AM$9))),$AM$9)</f>
        <v>0.781887436473567</v>
      </c>
      <c r="AP745" s="0" t="n">
        <f aca="false">IFERROR(IF(AY745&lt;($AM$10-$AL$10)/($AN$10-$AL$10),$AL$10+SQRT(AY745*($AN$10-$AL$10)*($AM$10-$AL$10)),$AN$10-SQRT((1-AY745)*($AN$10-$AL$10)*($AN$10-$AM$10))),$AM$10)</f>
        <v>0.88928010127755</v>
      </c>
      <c r="AQ745" s="0" t="n">
        <f aca="false">IFERROR(IF(AZ745&lt;($AM$11-$AL$11)/($AN$11-$AL$11),$AL$11+SQRT(AZ745*($AN$11-$AL$11)*($AM$11-$AL$11)),$AN$11-SQRT((1-AZ745)*($AN$11-$AL$11)*($AN$11-$AM$11))),$AM$11)</f>
        <v>0.697409557037949</v>
      </c>
      <c r="AR745" s="0" t="n">
        <f aca="false">SUMPRODUCT((B24:B31&lt;=$B$6)*(C24:C31*AM745+D24:D31*AO745*$B$8*AQ745)/(1+AL745/100)^B24:B31)+C32*AM745*AP745/(1+AL745/100)^$B$6</f>
        <v>7832259.48170974</v>
      </c>
      <c r="AS745" s="0" t="n">
        <f aca="false">SUMPRODUCT((K24:K26&lt;=$B$6)*(L24:L26*AN745+M24:M26*AO745*$B$8*AQ745)/(1+AL745/100)^K24:K26)+L27*AN745*AP745/(1+AL745/100)^$B$6</f>
        <v>8041155.07881949</v>
      </c>
      <c r="AT745" s="0" t="n">
        <f aca="false">AS745-AR745</f>
        <v>208895.597109751</v>
      </c>
      <c r="AU745" s="0" t="n">
        <f aca="true">RAND()</f>
        <v>0.27554477609765</v>
      </c>
      <c r="AV745" s="0" t="n">
        <f aca="true">RAND()</f>
        <v>0.136470518357326</v>
      </c>
      <c r="AW745" s="0" t="n">
        <f aca="true">RAND()</f>
        <v>0.415071140564312</v>
      </c>
      <c r="AX745" s="0" t="n">
        <f aca="true">RAND()</f>
        <v>0.105947369122186</v>
      </c>
      <c r="AY745" s="0" t="n">
        <f aca="true">RAND()</f>
        <v>0.606155989002637</v>
      </c>
      <c r="AZ745" s="0" t="n">
        <f aca="true">RAND()</f>
        <v>0.626281729910326</v>
      </c>
    </row>
    <row r="746" customFormat="false" ht="15" hidden="false" customHeight="false" outlineLevel="0" collapsed="false">
      <c r="AK746" s="0" t="n">
        <v>733</v>
      </c>
      <c r="AL746" s="0" t="n">
        <f aca="false">IFERROR(IF(AU746&lt;($AM$6-$AL$6)/($AN$6-$AL$6),$AL$6+SQRT(AU746*($AN$6-$AL$6)*($AM$6-$AL$6)),$AN$6-SQRT((1-AU746)*($AN$6-$AL$6)*($AN$6-$AM$6))),$AM$6)</f>
        <v>3.6111610975863</v>
      </c>
      <c r="AM746" s="0" t="n">
        <f aca="false">IFERROR(IF(AV746&lt;($AM$7-$AL$7)/($AN$7-$AL$7),$AL$7+SQRT(AV746*($AN$7-$AL$7)*($AM$7-$AL$7)),$AN$7-SQRT((1-AV746)*($AN$7-$AL$7)*($AN$7-$AM$7))),$AM$7)</f>
        <v>1.10717172489426</v>
      </c>
      <c r="AN746" s="0" t="n">
        <f aca="false">IFERROR(IF(AW746&lt;($AM$8-$AL$8)/($AN$8-$AL$8),$AL$8+SQRT(AW746*($AN$8-$AL$8)*($AM$8-$AL$8)),$AN$8-SQRT((1-AW746)*($AN$8-$AL$8)*($AN$8-$AM$8))),$AM$8)</f>
        <v>1.08888339522301</v>
      </c>
      <c r="AO746" s="0" t="n">
        <f aca="false">IFERROR(IF(AX746&lt;($AM$9-$AL$9)/($AN$9-$AL$9),$AL$9+SQRT(AX746*($AN$9-$AL$9)*($AM$9-$AL$9)),$AN$9-SQRT((1-AX746)*($AN$9-$AL$9)*($AN$9-$AM$9))),$AM$9)</f>
        <v>1.57059110319924</v>
      </c>
      <c r="AP746" s="0" t="n">
        <f aca="false">IFERROR(IF(AY746&lt;($AM$10-$AL$10)/($AN$10-$AL$10),$AL$10+SQRT(AY746*($AN$10-$AL$10)*($AM$10-$AL$10)),$AN$10-SQRT((1-AY746)*($AN$10-$AL$10)*($AN$10-$AM$10))),$AM$10)</f>
        <v>0.892409151638715</v>
      </c>
      <c r="AQ746" s="0" t="n">
        <f aca="false">IFERROR(IF(AZ746&lt;($AM$11-$AL$11)/($AN$11-$AL$11),$AL$11+SQRT(AZ746*($AN$11-$AL$11)*($AM$11-$AL$11)),$AN$11-SQRT((1-AZ746)*($AN$11-$AL$11)*($AN$11-$AM$11))),$AM$11)</f>
        <v>0.750707459627515</v>
      </c>
      <c r="AR746" s="0" t="n">
        <f aca="false">SUMPRODUCT((B24:B31&lt;=$B$6)*(C24:C31*AM746+D24:D31*AO746*$B$8*AQ746)/(1+AL746/100)^B24:B31)+C32*AM746*AP746/(1+AL746/100)^$B$6</f>
        <v>9447831.81791905</v>
      </c>
      <c r="AS746" s="0" t="n">
        <f aca="false">SUMPRODUCT((K24:K26&lt;=$B$6)*(L24:L26*AN746+M24:M26*AO746*$B$8*AQ746)/(1+AL746/100)^K24:K26)+L27*AN746*AP746/(1+AL746/100)^$B$6</f>
        <v>8921874.76246471</v>
      </c>
      <c r="AT746" s="0" t="n">
        <f aca="false">AS746-AR746</f>
        <v>-525957.05545434</v>
      </c>
      <c r="AU746" s="0" t="n">
        <f aca="true">RAND()</f>
        <v>0.425788544674374</v>
      </c>
      <c r="AV746" s="0" t="n">
        <f aca="true">RAND()</f>
        <v>0.818667411825054</v>
      </c>
      <c r="AW746" s="0" t="n">
        <f aca="true">RAND()</f>
        <v>0.769257241467867</v>
      </c>
      <c r="AX746" s="0" t="n">
        <f aca="true">RAND()</f>
        <v>0.877071999565569</v>
      </c>
      <c r="AY746" s="0" t="n">
        <f aca="true">RAND()</f>
        <v>0.615939769159265</v>
      </c>
      <c r="AZ746" s="0" t="n">
        <f aca="true">RAND()</f>
        <v>0.746339711488297</v>
      </c>
    </row>
    <row r="747" customFormat="false" ht="15" hidden="false" customHeight="false" outlineLevel="0" collapsed="false">
      <c r="AK747" s="0" t="n">
        <v>734</v>
      </c>
      <c r="AL747" s="0" t="n">
        <f aca="false">IFERROR(IF(AU747&lt;($AM$6-$AL$6)/($AN$6-$AL$6),$AL$6+SQRT(AU747*($AN$6-$AL$6)*($AM$6-$AL$6)),$AN$6-SQRT((1-AU747)*($AN$6-$AL$6)*($AN$6-$AM$6))),$AM$6)</f>
        <v>3.6083351540635</v>
      </c>
      <c r="AM747" s="0" t="n">
        <f aca="false">IFERROR(IF(AV747&lt;($AM$7-$AL$7)/($AN$7-$AL$7),$AL$7+SQRT(AV747*($AN$7-$AL$7)*($AM$7-$AL$7)),$AN$7-SQRT((1-AV747)*($AN$7-$AL$7)*($AN$7-$AM$7))),$AM$7)</f>
        <v>1.03236043967135</v>
      </c>
      <c r="AN747" s="0" t="n">
        <f aca="false">IFERROR(IF(AW747&lt;($AM$8-$AL$8)/($AN$8-$AL$8),$AL$8+SQRT(AW747*($AN$8-$AL$8)*($AM$8-$AL$8)),$AN$8-SQRT((1-AW747)*($AN$8-$AL$8)*($AN$8-$AM$8))),$AM$8)</f>
        <v>1.12364182119276</v>
      </c>
      <c r="AO747" s="0" t="n">
        <f aca="false">IFERROR(IF(AX747&lt;($AM$9-$AL$9)/($AN$9-$AL$9),$AL$9+SQRT(AX747*($AN$9-$AL$9)*($AM$9-$AL$9)),$AN$9-SQRT((1-AX747)*($AN$9-$AL$9)*($AN$9-$AM$9))),$AM$9)</f>
        <v>0.914727347011591</v>
      </c>
      <c r="AP747" s="0" t="n">
        <f aca="false">IFERROR(IF(AY747&lt;($AM$10-$AL$10)/($AN$10-$AL$10),$AL$10+SQRT(AY747*($AN$10-$AL$10)*($AM$10-$AL$10)),$AN$10-SQRT((1-AY747)*($AN$10-$AL$10)*($AN$10-$AM$10))),$AM$10)</f>
        <v>0.680938634727824</v>
      </c>
      <c r="AQ747" s="0" t="n">
        <f aca="false">IFERROR(IF(AZ747&lt;($AM$11-$AL$11)/($AN$11-$AL$11),$AL$11+SQRT(AZ747*($AN$11-$AL$11)*($AM$11-$AL$11)),$AN$11-SQRT((1-AZ747)*($AN$11-$AL$11)*($AN$11-$AM$11))),$AM$11)</f>
        <v>0.751449991511747</v>
      </c>
      <c r="AR747" s="0" t="n">
        <f aca="false">SUMPRODUCT((B24:B31&lt;=$B$6)*(C24:C31*AM747+D24:D31*AO747*$B$8*AQ747)/(1+AL747/100)^B24:B31)+C32*AM747*AP747/(1+AL747/100)^$B$6</f>
        <v>8714503.80129401</v>
      </c>
      <c r="AS747" s="0" t="n">
        <f aca="false">SUMPRODUCT((K24:K26&lt;=$B$6)*(L24:L26*AN747+M24:M26*AO747*$B$8*AQ747)/(1+AL747/100)^K24:K26)+L27*AN747*AP747/(1+AL747/100)^$B$6</f>
        <v>9325056.14038902</v>
      </c>
      <c r="AT747" s="0" t="n">
        <f aca="false">AS747-AR747</f>
        <v>610552.339095013</v>
      </c>
      <c r="AU747" s="0" t="n">
        <f aca="true">RAND()</f>
        <v>0.424830478641928</v>
      </c>
      <c r="AV747" s="0" t="n">
        <f aca="true">RAND()</f>
        <v>0.578960193599592</v>
      </c>
      <c r="AW747" s="0" t="n">
        <f aca="true">RAND()</f>
        <v>0.858076539097944</v>
      </c>
      <c r="AX747" s="0" t="n">
        <f aca="true">RAND()</f>
        <v>0.22933169647903</v>
      </c>
      <c r="AY747" s="0" t="n">
        <f aca="true">RAND()</f>
        <v>0.130955158148676</v>
      </c>
      <c r="AZ747" s="0" t="n">
        <f aca="true">RAND()</f>
        <v>0.747848544001998</v>
      </c>
    </row>
    <row r="748" customFormat="false" ht="15" hidden="false" customHeight="false" outlineLevel="0" collapsed="false">
      <c r="AK748" s="0" t="n">
        <v>735</v>
      </c>
      <c r="AL748" s="0" t="n">
        <f aca="false">IFERROR(IF(AU748&lt;($AM$6-$AL$6)/($AN$6-$AL$6),$AL$6+SQRT(AU748*($AN$6-$AL$6)*($AM$6-$AL$6)),$AN$6-SQRT((1-AU748)*($AN$6-$AL$6)*($AN$6-$AM$6))),$AM$6)</f>
        <v>2.86465359818554</v>
      </c>
      <c r="AM748" s="0" t="n">
        <f aca="false">IFERROR(IF(AV748&lt;($AM$7-$AL$7)/($AN$7-$AL$7),$AL$7+SQRT(AV748*($AN$7-$AL$7)*($AM$7-$AL$7)),$AN$7-SQRT((1-AV748)*($AN$7-$AL$7)*($AN$7-$AM$7))),$AM$7)</f>
        <v>0.88416651180969</v>
      </c>
      <c r="AN748" s="0" t="n">
        <f aca="false">IFERROR(IF(AW748&lt;($AM$8-$AL$8)/($AN$8-$AL$8),$AL$8+SQRT(AW748*($AN$8-$AL$8)*($AM$8-$AL$8)),$AN$8-SQRT((1-AW748)*($AN$8-$AL$8)*($AN$8-$AM$8))),$AM$8)</f>
        <v>1.06559530428398</v>
      </c>
      <c r="AO748" s="0" t="n">
        <f aca="false">IFERROR(IF(AX748&lt;($AM$9-$AL$9)/($AN$9-$AL$9),$AL$9+SQRT(AX748*($AN$9-$AL$9)*($AM$9-$AL$9)),$AN$9-SQRT((1-AX748)*($AN$9-$AL$9)*($AN$9-$AM$9))),$AM$9)</f>
        <v>0.930981756020882</v>
      </c>
      <c r="AP748" s="0" t="n">
        <f aca="false">IFERROR(IF(AY748&lt;($AM$10-$AL$10)/($AN$10-$AL$10),$AL$10+SQRT(AY748*($AN$10-$AL$10)*($AM$10-$AL$10)),$AN$10-SQRT((1-AY748)*($AN$10-$AL$10)*($AN$10-$AM$10))),$AM$10)</f>
        <v>0.961792984422133</v>
      </c>
      <c r="AQ748" s="0" t="n">
        <f aca="false">IFERROR(IF(AZ748&lt;($AM$11-$AL$11)/($AN$11-$AL$11),$AL$11+SQRT(AZ748*($AN$11-$AL$11)*($AM$11-$AL$11)),$AN$11-SQRT((1-AZ748)*($AN$11-$AL$11)*($AN$11-$AM$11))),$AM$11)</f>
        <v>0.545636555363952</v>
      </c>
      <c r="AR748" s="0" t="n">
        <f aca="false">SUMPRODUCT((B24:B31&lt;=$B$6)*(C24:C31*AM748+D24:D31*AO748*$B$8*AQ748)/(1+AL748/100)^B24:B31)+C32*AM748*AP748/(1+AL748/100)^$B$6</f>
        <v>7736910.74386026</v>
      </c>
      <c r="AS748" s="0" t="n">
        <f aca="false">SUMPRODUCT((K24:K26&lt;=$B$6)*(L24:L26*AN748+M24:M26*AO748*$B$8*AQ748)/(1+AL748/100)^K24:K26)+L27*AN748*AP748/(1+AL748/100)^$B$6</f>
        <v>8503712.20441589</v>
      </c>
      <c r="AT748" s="0" t="n">
        <f aca="false">AS748-AR748</f>
        <v>766801.460555635</v>
      </c>
      <c r="AU748" s="0" t="n">
        <f aca="true">RAND()</f>
        <v>0.149525168971041</v>
      </c>
      <c r="AV748" s="0" t="n">
        <f aca="true">RAND()</f>
        <v>0.0787111301134521</v>
      </c>
      <c r="AW748" s="0" t="n">
        <f aca="true">RAND()</f>
        <v>0.697732517314515</v>
      </c>
      <c r="AX748" s="0" t="n">
        <f aca="true">RAND()</f>
        <v>0.24766036536379</v>
      </c>
      <c r="AY748" s="0" t="n">
        <f aca="true">RAND()</f>
        <v>0.853011041846001</v>
      </c>
      <c r="AZ748" s="0" t="n">
        <f aca="true">RAND()</f>
        <v>0.246274764616604</v>
      </c>
    </row>
    <row r="749" customFormat="false" ht="15" hidden="false" customHeight="false" outlineLevel="0" collapsed="false">
      <c r="AK749" s="0" t="n">
        <v>736</v>
      </c>
      <c r="AL749" s="0" t="n">
        <f aca="false">IFERROR(IF(AU749&lt;($AM$6-$AL$6)/($AN$6-$AL$6),$AL$6+SQRT(AU749*($AN$6-$AL$6)*($AM$6-$AL$6)),$AN$6-SQRT((1-AU749)*($AN$6-$AL$6)*($AN$6-$AM$6))),$AM$6)</f>
        <v>6.17531560209194</v>
      </c>
      <c r="AM749" s="0" t="n">
        <f aca="false">IFERROR(IF(AV749&lt;($AM$7-$AL$7)/($AN$7-$AL$7),$AL$7+SQRT(AV749*($AN$7-$AL$7)*($AM$7-$AL$7)),$AN$7-SQRT((1-AV749)*($AN$7-$AL$7)*($AN$7-$AM$7))),$AM$7)</f>
        <v>1.02734999274262</v>
      </c>
      <c r="AN749" s="0" t="n">
        <f aca="false">IFERROR(IF(AW749&lt;($AM$8-$AL$8)/($AN$8-$AL$8),$AL$8+SQRT(AW749*($AN$8-$AL$8)*($AM$8-$AL$8)),$AN$8-SQRT((1-AW749)*($AN$8-$AL$8)*($AN$8-$AM$8))),$AM$8)</f>
        <v>1.02814925548809</v>
      </c>
      <c r="AO749" s="0" t="n">
        <f aca="false">IFERROR(IF(AX749&lt;($AM$9-$AL$9)/($AN$9-$AL$9),$AL$9+SQRT(AX749*($AN$9-$AL$9)*($AM$9-$AL$9)),$AN$9-SQRT((1-AX749)*($AN$9-$AL$9)*($AN$9-$AM$9))),$AM$9)</f>
        <v>1.36003540588113</v>
      </c>
      <c r="AP749" s="0" t="n">
        <f aca="false">IFERROR(IF(AY749&lt;($AM$10-$AL$10)/($AN$10-$AL$10),$AL$10+SQRT(AY749*($AN$10-$AL$10)*($AM$10-$AL$10)),$AN$10-SQRT((1-AY749)*($AN$10-$AL$10)*($AN$10-$AM$10))),$AM$10)</f>
        <v>0.657362409013958</v>
      </c>
      <c r="AQ749" s="0" t="n">
        <f aca="false">IFERROR(IF(AZ749&lt;($AM$11-$AL$11)/($AN$11-$AL$11),$AL$11+SQRT(AZ749*($AN$11-$AL$11)*($AM$11-$AL$11)),$AN$11-SQRT((1-AZ749)*($AN$11-$AL$11)*($AN$11-$AM$11))),$AM$11)</f>
        <v>0.543643450148505</v>
      </c>
      <c r="AR749" s="0" t="n">
        <f aca="false">SUMPRODUCT((B24:B31&lt;=$B$6)*(C24:C31*AM749+D24:D31*AO749*$B$8*AQ749)/(1+AL749/100)^B24:B31)+C32*AM749*AP749/(1+AL749/100)^$B$6</f>
        <v>7703207.60183731</v>
      </c>
      <c r="AS749" s="0" t="n">
        <f aca="false">SUMPRODUCT((K24:K26&lt;=$B$6)*(L24:L26*AN749+M24:M26*AO749*$B$8*AQ749)/(1+AL749/100)^K24:K26)+L27*AN749*AP749/(1+AL749/100)^$B$6</f>
        <v>8642022.64898296</v>
      </c>
      <c r="AT749" s="0" t="n">
        <f aca="false">AS749-AR749</f>
        <v>938815.047145652</v>
      </c>
      <c r="AU749" s="0" t="n">
        <f aca="true">RAND()</f>
        <v>0.965994782192351</v>
      </c>
      <c r="AV749" s="0" t="n">
        <f aca="true">RAND()</f>
        <v>0.559350882384794</v>
      </c>
      <c r="AW749" s="0" t="n">
        <f aca="true">RAND()</f>
        <v>0.5625088636401</v>
      </c>
      <c r="AX749" s="0" t="n">
        <f aca="true">RAND()</f>
        <v>0.726963545516181</v>
      </c>
      <c r="AY749" s="0" t="n">
        <f aca="true">RAND()</f>
        <v>0.0990517110827051</v>
      </c>
      <c r="AZ749" s="0" t="n">
        <f aca="true">RAND()</f>
        <v>0.242294411429661</v>
      </c>
    </row>
    <row r="750" customFormat="false" ht="15" hidden="false" customHeight="false" outlineLevel="0" collapsed="false">
      <c r="AK750" s="0" t="n">
        <v>737</v>
      </c>
      <c r="AL750" s="0" t="n">
        <f aca="false">IFERROR(IF(AU750&lt;($AM$6-$AL$6)/($AN$6-$AL$6),$AL$6+SQRT(AU750*($AN$6-$AL$6)*($AM$6-$AL$6)),$AN$6-SQRT((1-AU750)*($AN$6-$AL$6)*($AN$6-$AM$6))),$AM$6)</f>
        <v>2.15920484497732</v>
      </c>
      <c r="AM750" s="0" t="n">
        <f aca="false">IFERROR(IF(AV750&lt;($AM$7-$AL$7)/($AN$7-$AL$7),$AL$7+SQRT(AV750*($AN$7-$AL$7)*($AM$7-$AL$7)),$AN$7-SQRT((1-AV750)*($AN$7-$AL$7)*($AN$7-$AM$7))),$AM$7)</f>
        <v>0.865930052732391</v>
      </c>
      <c r="AN750" s="0" t="n">
        <f aca="false">IFERROR(IF(AW750&lt;($AM$8-$AL$8)/($AN$8-$AL$8),$AL$8+SQRT(AW750*($AN$8-$AL$8)*($AM$8-$AL$8)),$AN$8-SQRT((1-AW750)*($AN$8-$AL$8)*($AN$8-$AM$8))),$AM$8)</f>
        <v>1.00979479290269</v>
      </c>
      <c r="AO750" s="0" t="n">
        <f aca="false">IFERROR(IF(AX750&lt;($AM$9-$AL$9)/($AN$9-$AL$9),$AL$9+SQRT(AX750*($AN$9-$AL$9)*($AM$9-$AL$9)),$AN$9-SQRT((1-AX750)*($AN$9-$AL$9)*($AN$9-$AM$9))),$AM$9)</f>
        <v>1.04447710421515</v>
      </c>
      <c r="AP750" s="0" t="n">
        <f aca="false">IFERROR(IF(AY750&lt;($AM$10-$AL$10)/($AN$10-$AL$10),$AL$10+SQRT(AY750*($AN$10-$AL$10)*($AM$10-$AL$10)),$AN$10-SQRT((1-AY750)*($AN$10-$AL$10)*($AN$10-$AM$10))),$AM$10)</f>
        <v>0.694300660525821</v>
      </c>
      <c r="AQ750" s="0" t="n">
        <f aca="false">IFERROR(IF(AZ750&lt;($AM$11-$AL$11)/($AN$11-$AL$11),$AL$11+SQRT(AZ750*($AN$11-$AL$11)*($AM$11-$AL$11)),$AN$11-SQRT((1-AZ750)*($AN$11-$AL$11)*($AN$11-$AM$11))),$AM$11)</f>
        <v>0.566844295628919</v>
      </c>
      <c r="AR750" s="0" t="n">
        <f aca="false">SUMPRODUCT((B24:B31&lt;=$B$6)*(C24:C31*AM750+D24:D31*AO750*$B$8*AQ750)/(1+AL750/100)^B24:B31)+C32*AM750*AP750/(1+AL750/100)^$B$6</f>
        <v>7988324.26024027</v>
      </c>
      <c r="AS750" s="0" t="n">
        <f aca="false">SUMPRODUCT((K24:K26&lt;=$B$6)*(L24:L26*AN750+M24:M26*AO750*$B$8*AQ750)/(1+AL750/100)^K24:K26)+L27*AN750*AP750/(1+AL750/100)^$B$6</f>
        <v>8249614.6444447</v>
      </c>
      <c r="AT750" s="0" t="n">
        <f aca="false">AS750-AR750</f>
        <v>261290.384204425</v>
      </c>
      <c r="AU750" s="0" t="n">
        <f aca="true">RAND()</f>
        <v>0.00506923653285062</v>
      </c>
      <c r="AV750" s="0" t="n">
        <f aca="true">RAND()</f>
        <v>0.0482974650366203</v>
      </c>
      <c r="AW750" s="0" t="n">
        <f aca="true">RAND()</f>
        <v>0.487124075407466</v>
      </c>
      <c r="AX750" s="0" t="n">
        <f aca="true">RAND()</f>
        <v>0.391317330420618</v>
      </c>
      <c r="AY750" s="0" t="n">
        <f aca="true">RAND()</f>
        <v>0.151010986723082</v>
      </c>
      <c r="AZ750" s="0" t="n">
        <f aca="true">RAND()</f>
        <v>0.290636237182424</v>
      </c>
    </row>
    <row r="751" customFormat="false" ht="15" hidden="false" customHeight="false" outlineLevel="0" collapsed="false">
      <c r="AK751" s="0" t="n">
        <v>738</v>
      </c>
      <c r="AL751" s="0" t="n">
        <f aca="false">IFERROR(IF(AU751&lt;($AM$6-$AL$6)/($AN$6-$AL$6),$AL$6+SQRT(AU751*($AN$6-$AL$6)*($AM$6-$AL$6)),$AN$6-SQRT((1-AU751)*($AN$6-$AL$6)*($AN$6-$AM$6))),$AM$6)</f>
        <v>3.22832881414208</v>
      </c>
      <c r="AM751" s="0" t="n">
        <f aca="false">IFERROR(IF(AV751&lt;($AM$7-$AL$7)/($AN$7-$AL$7),$AL$7+SQRT(AV751*($AN$7-$AL$7)*($AM$7-$AL$7)),$AN$7-SQRT((1-AV751)*($AN$7-$AL$7)*($AN$7-$AM$7))),$AM$7)</f>
        <v>0.896948282429229</v>
      </c>
      <c r="AN751" s="0" t="n">
        <f aca="false">IFERROR(IF(AW751&lt;($AM$8-$AL$8)/($AN$8-$AL$8),$AL$8+SQRT(AW751*($AN$8-$AL$8)*($AM$8-$AL$8)),$AN$8-SQRT((1-AW751)*($AN$8-$AL$8)*($AN$8-$AM$8))),$AM$8)</f>
        <v>0.935396851203389</v>
      </c>
      <c r="AO751" s="0" t="n">
        <f aca="false">IFERROR(IF(AX751&lt;($AM$9-$AL$9)/($AN$9-$AL$9),$AL$9+SQRT(AX751*($AN$9-$AL$9)*($AM$9-$AL$9)),$AN$9-SQRT((1-AX751)*($AN$9-$AL$9)*($AN$9-$AM$9))),$AM$9)</f>
        <v>1.42714132738663</v>
      </c>
      <c r="AP751" s="0" t="n">
        <f aca="false">IFERROR(IF(AY751&lt;($AM$10-$AL$10)/($AN$10-$AL$10),$AL$10+SQRT(AY751*($AN$10-$AL$10)*($AM$10-$AL$10)),$AN$10-SQRT((1-AY751)*($AN$10-$AL$10)*($AN$10-$AM$10))),$AM$10)</f>
        <v>0.782034834545511</v>
      </c>
      <c r="AQ751" s="0" t="n">
        <f aca="false">IFERROR(IF(AZ751&lt;($AM$11-$AL$11)/($AN$11-$AL$11),$AL$11+SQRT(AZ751*($AN$11-$AL$11)*($AM$11-$AL$11)),$AN$11-SQRT((1-AZ751)*($AN$11-$AL$11)*($AN$11-$AM$11))),$AM$11)</f>
        <v>0.70068112189158</v>
      </c>
      <c r="AR751" s="0" t="n">
        <f aca="false">SUMPRODUCT((B24:B31&lt;=$B$6)*(C24:C31*AM751+D24:D31*AO751*$B$8*AQ751)/(1+AL751/100)^B24:B31)+C32*AM751*AP751/(1+AL751/100)^$B$6</f>
        <v>7848366.83398609</v>
      </c>
      <c r="AS751" s="0" t="n">
        <f aca="false">SUMPRODUCT((K24:K26&lt;=$B$6)*(L24:L26*AN751+M24:M26*AO751*$B$8*AQ751)/(1+AL751/100)^K24:K26)+L27*AN751*AP751/(1+AL751/100)^$B$6</f>
        <v>7711711.03001857</v>
      </c>
      <c r="AT751" s="0" t="n">
        <f aca="false">AS751-AR751</f>
        <v>-136655.803967517</v>
      </c>
      <c r="AU751" s="0" t="n">
        <f aca="true">RAND()</f>
        <v>0.288724823288457</v>
      </c>
      <c r="AV751" s="0" t="n">
        <f aca="true">RAND()</f>
        <v>0.104432994066417</v>
      </c>
      <c r="AW751" s="0" t="n">
        <f aca="true">RAND()</f>
        <v>0.203692303508808</v>
      </c>
      <c r="AX751" s="0" t="n">
        <f aca="true">RAND()</f>
        <v>0.781221960807762</v>
      </c>
      <c r="AY751" s="0" t="n">
        <f aca="true">RAND()</f>
        <v>0.318174591588456</v>
      </c>
      <c r="AZ751" s="0" t="n">
        <f aca="true">RAND()</f>
        <v>0.634319221256803</v>
      </c>
    </row>
    <row r="752" customFormat="false" ht="15" hidden="false" customHeight="false" outlineLevel="0" collapsed="false">
      <c r="AK752" s="0" t="n">
        <v>739</v>
      </c>
      <c r="AL752" s="0" t="n">
        <f aca="false">IFERROR(IF(AU752&lt;($AM$6-$AL$6)/($AN$6-$AL$6),$AL$6+SQRT(AU752*($AN$6-$AL$6)*($AM$6-$AL$6)),$AN$6-SQRT((1-AU752)*($AN$6-$AL$6)*($AN$6-$AM$6))),$AM$6)</f>
        <v>4.31101188998181</v>
      </c>
      <c r="AM752" s="0" t="n">
        <f aca="false">IFERROR(IF(AV752&lt;($AM$7-$AL$7)/($AN$7-$AL$7),$AL$7+SQRT(AV752*($AN$7-$AL$7)*($AM$7-$AL$7)),$AN$7-SQRT((1-AV752)*($AN$7-$AL$7)*($AN$7-$AM$7))),$AM$7)</f>
        <v>0.866506804814681</v>
      </c>
      <c r="AN752" s="0" t="n">
        <f aca="false">IFERROR(IF(AW752&lt;($AM$8-$AL$8)/($AN$8-$AL$8),$AL$8+SQRT(AW752*($AN$8-$AL$8)*($AM$8-$AL$8)),$AN$8-SQRT((1-AW752)*($AN$8-$AL$8)*($AN$8-$AM$8))),$AM$8)</f>
        <v>1.02784805873196</v>
      </c>
      <c r="AO752" s="0" t="n">
        <f aca="false">IFERROR(IF(AX752&lt;($AM$9-$AL$9)/($AN$9-$AL$9),$AL$9+SQRT(AX752*($AN$9-$AL$9)*($AM$9-$AL$9)),$AN$9-SQRT((1-AX752)*($AN$9-$AL$9)*($AN$9-$AM$9))),$AM$9)</f>
        <v>1.50468721041336</v>
      </c>
      <c r="AP752" s="0" t="n">
        <f aca="false">IFERROR(IF(AY752&lt;($AM$10-$AL$10)/($AN$10-$AL$10),$AL$10+SQRT(AY752*($AN$10-$AL$10)*($AM$10-$AL$10)),$AN$10-SQRT((1-AY752)*($AN$10-$AL$10)*($AN$10-$AM$10))),$AM$10)</f>
        <v>0.731311159326779</v>
      </c>
      <c r="AQ752" s="0" t="n">
        <f aca="false">IFERROR(IF(AZ752&lt;($AM$11-$AL$11)/($AN$11-$AL$11),$AL$11+SQRT(AZ752*($AN$11-$AL$11)*($AM$11-$AL$11)),$AN$11-SQRT((1-AZ752)*($AN$11-$AL$11)*($AN$11-$AM$11))),$AM$11)</f>
        <v>0.545176728828599</v>
      </c>
      <c r="AR752" s="0" t="n">
        <f aca="false">SUMPRODUCT((B24:B31&lt;=$B$6)*(C24:C31*AM752+D24:D31*AO752*$B$8*AQ752)/(1+AL752/100)^B24:B31)+C32*AM752*AP752/(1+AL752/100)^$B$6</f>
        <v>7107550.32506309</v>
      </c>
      <c r="AS752" s="0" t="n">
        <f aca="false">SUMPRODUCT((K24:K26&lt;=$B$6)*(L24:L26*AN752+M24:M26*AO752*$B$8*AQ752)/(1+AL752/100)^K24:K26)+L27*AN752*AP752/(1+AL752/100)^$B$6</f>
        <v>8552167.01016719</v>
      </c>
      <c r="AT752" s="0" t="n">
        <f aca="false">AS752-AR752</f>
        <v>1444616.6851041</v>
      </c>
      <c r="AU752" s="0" t="n">
        <f aca="true">RAND()</f>
        <v>0.638467147209039</v>
      </c>
      <c r="AV752" s="0" t="n">
        <f aca="true">RAND()</f>
        <v>0.0491461676295342</v>
      </c>
      <c r="AW752" s="0" t="n">
        <f aca="true">RAND()</f>
        <v>0.561320133251932</v>
      </c>
      <c r="AX752" s="0" t="n">
        <f aca="true">RAND()</f>
        <v>0.836443493647931</v>
      </c>
      <c r="AY752" s="0" t="n">
        <f aca="true">RAND()</f>
        <v>0.214019409716395</v>
      </c>
      <c r="AZ752" s="0" t="n">
        <f aca="true">RAND()</f>
        <v>0.245353585139152</v>
      </c>
    </row>
    <row r="753" customFormat="false" ht="15" hidden="false" customHeight="false" outlineLevel="0" collapsed="false">
      <c r="AK753" s="0" t="n">
        <v>740</v>
      </c>
      <c r="AL753" s="0" t="n">
        <f aca="false">IFERROR(IF(AU753&lt;($AM$6-$AL$6)/($AN$6-$AL$6),$AL$6+SQRT(AU753*($AN$6-$AL$6)*($AM$6-$AL$6)),$AN$6-SQRT((1-AU753)*($AN$6-$AL$6)*($AN$6-$AM$6))),$AM$6)</f>
        <v>6.06384395937914</v>
      </c>
      <c r="AM753" s="0" t="n">
        <f aca="false">IFERROR(IF(AV753&lt;($AM$7-$AL$7)/($AN$7-$AL$7),$AL$7+SQRT(AV753*($AN$7-$AL$7)*($AM$7-$AL$7)),$AN$7-SQRT((1-AV753)*($AN$7-$AL$7)*($AN$7-$AM$7))),$AM$7)</f>
        <v>0.955686383602423</v>
      </c>
      <c r="AN753" s="0" t="n">
        <f aca="false">IFERROR(IF(AW753&lt;($AM$8-$AL$8)/($AN$8-$AL$8),$AL$8+SQRT(AW753*($AN$8-$AL$8)*($AM$8-$AL$8)),$AN$8-SQRT((1-AW753)*($AN$8-$AL$8)*($AN$8-$AM$8))),$AM$8)</f>
        <v>0.996548975273714</v>
      </c>
      <c r="AO753" s="0" t="n">
        <f aca="false">IFERROR(IF(AX753&lt;($AM$9-$AL$9)/($AN$9-$AL$9),$AL$9+SQRT(AX753*($AN$9-$AL$9)*($AM$9-$AL$9)),$AN$9-SQRT((1-AX753)*($AN$9-$AL$9)*($AN$9-$AM$9))),$AM$9)</f>
        <v>1.13498116867205</v>
      </c>
      <c r="AP753" s="0" t="n">
        <f aca="false">IFERROR(IF(AY753&lt;($AM$10-$AL$10)/($AN$10-$AL$10),$AL$10+SQRT(AY753*($AN$10-$AL$10)*($AM$10-$AL$10)),$AN$10-SQRT((1-AY753)*($AN$10-$AL$10)*($AN$10-$AM$10))),$AM$10)</f>
        <v>0.948033250949743</v>
      </c>
      <c r="AQ753" s="0" t="n">
        <f aca="false">IFERROR(IF(AZ753&lt;($AM$11-$AL$11)/($AN$11-$AL$11),$AL$11+SQRT(AZ753*($AN$11-$AL$11)*($AM$11-$AL$11)),$AN$11-SQRT((1-AZ753)*($AN$11-$AL$11)*($AN$11-$AM$11))),$AM$11)</f>
        <v>0.822151738295236</v>
      </c>
      <c r="AR753" s="0" t="n">
        <f aca="false">SUMPRODUCT((B24:B31&lt;=$B$6)*(C24:C31*AM753+D24:D31*AO753*$B$8*AQ753)/(1+AL753/100)^B24:B31)+C32*AM753*AP753/(1+AL753/100)^$B$6</f>
        <v>7234124.72280276</v>
      </c>
      <c r="AS753" s="0" t="n">
        <f aca="false">SUMPRODUCT((K24:K26&lt;=$B$6)*(L24:L26*AN753+M24:M26*AO753*$B$8*AQ753)/(1+AL753/100)^K24:K26)+L27*AN753*AP753/(1+AL753/100)^$B$6</f>
        <v>8283044.94769697</v>
      </c>
      <c r="AT753" s="0" t="n">
        <f aca="false">AS753-AR753</f>
        <v>1048920.22489421</v>
      </c>
      <c r="AU753" s="0" t="n">
        <f aca="true">RAND()</f>
        <v>0.956180593380453</v>
      </c>
      <c r="AV753" s="0" t="n">
        <f aca="true">RAND()</f>
        <v>0.269313889324455</v>
      </c>
      <c r="AW753" s="0" t="n">
        <f aca="true">RAND()</f>
        <v>0.429238885346079</v>
      </c>
      <c r="AX753" s="0" t="n">
        <f aca="true">RAND()</f>
        <v>0.501161614298688</v>
      </c>
      <c r="AY753" s="0" t="n">
        <f aca="true">RAND()</f>
        <v>0.802935175826383</v>
      </c>
      <c r="AZ753" s="0" t="n">
        <f aca="true">RAND()</f>
        <v>0.870897942075893</v>
      </c>
    </row>
    <row r="754" customFormat="false" ht="15" hidden="false" customHeight="false" outlineLevel="0" collapsed="false">
      <c r="AK754" s="0" t="n">
        <v>741</v>
      </c>
      <c r="AL754" s="0" t="n">
        <f aca="false">IFERROR(IF(AU754&lt;($AM$6-$AL$6)/($AN$6-$AL$6),$AL$6+SQRT(AU754*($AN$6-$AL$6)*($AM$6-$AL$6)),$AN$6-SQRT((1-AU754)*($AN$6-$AL$6)*($AN$6-$AM$6))),$AM$6)</f>
        <v>3.78516781013306</v>
      </c>
      <c r="AM754" s="0" t="n">
        <f aca="false">IFERROR(IF(AV754&lt;($AM$7-$AL$7)/($AN$7-$AL$7),$AL$7+SQRT(AV754*($AN$7-$AL$7)*($AM$7-$AL$7)),$AN$7-SQRT((1-AV754)*($AN$7-$AL$7)*($AN$7-$AM$7))),$AM$7)</f>
        <v>1.1242546567495</v>
      </c>
      <c r="AN754" s="0" t="n">
        <f aca="false">IFERROR(IF(AW754&lt;($AM$8-$AL$8)/($AN$8-$AL$8),$AL$8+SQRT(AW754*($AN$8-$AL$8)*($AM$8-$AL$8)),$AN$8-SQRT((1-AW754)*($AN$8-$AL$8)*($AN$8-$AM$8))),$AM$8)</f>
        <v>0.871067602314652</v>
      </c>
      <c r="AO754" s="0" t="n">
        <f aca="false">IFERROR(IF(AX754&lt;($AM$9-$AL$9)/($AN$9-$AL$9),$AL$9+SQRT(AX754*($AN$9-$AL$9)*($AM$9-$AL$9)),$AN$9-SQRT((1-AX754)*($AN$9-$AL$9)*($AN$9-$AM$9))),$AM$9)</f>
        <v>1.48253080006831</v>
      </c>
      <c r="AP754" s="0" t="n">
        <f aca="false">IFERROR(IF(AY754&lt;($AM$10-$AL$10)/($AN$10-$AL$10),$AL$10+SQRT(AY754*($AN$10-$AL$10)*($AM$10-$AL$10)),$AN$10-SQRT((1-AY754)*($AN$10-$AL$10)*($AN$10-$AM$10))),$AM$10)</f>
        <v>0.991023140957361</v>
      </c>
      <c r="AQ754" s="0" t="n">
        <f aca="false">IFERROR(IF(AZ754&lt;($AM$11-$AL$11)/($AN$11-$AL$11),$AL$11+SQRT(AZ754*($AN$11-$AL$11)*($AM$11-$AL$11)),$AN$11-SQRT((1-AZ754)*($AN$11-$AL$11)*($AN$11-$AM$11))),$AM$11)</f>
        <v>0.621136577993042</v>
      </c>
      <c r="AR754" s="0" t="n">
        <f aca="false">SUMPRODUCT((B24:B31&lt;=$B$6)*(C24:C31*AM754+D24:D31*AO754*$B$8*AQ754)/(1+AL754/100)^B24:B31)+C32*AM754*AP754/(1+AL754/100)^$B$6</f>
        <v>9414087.91761432</v>
      </c>
      <c r="AS754" s="0" t="n">
        <f aca="false">SUMPRODUCT((K24:K26&lt;=$B$6)*(L24:L26*AN754+M24:M26*AO754*$B$8*AQ754)/(1+AL754/100)^K24:K26)+L27*AN754*AP754/(1+AL754/100)^$B$6</f>
        <v>7089065.22149282</v>
      </c>
      <c r="AT754" s="0" t="n">
        <f aca="false">AS754-AR754</f>
        <v>-2325022.6961215</v>
      </c>
      <c r="AU754" s="0" t="n">
        <f aca="true">RAND()</f>
        <v>0.483242699549767</v>
      </c>
      <c r="AV754" s="0" t="n">
        <f aca="true">RAND()</f>
        <v>0.859449854673893</v>
      </c>
      <c r="AW754" s="0" t="n">
        <f aca="true">RAND()</f>
        <v>0.0561178233194838</v>
      </c>
      <c r="AX754" s="0" t="n">
        <f aca="true">RAND()</f>
        <v>0.821483751414707</v>
      </c>
      <c r="AY754" s="0" t="n">
        <f aca="true">RAND()</f>
        <v>0.964414899822528</v>
      </c>
      <c r="AZ754" s="0" t="n">
        <f aca="true">RAND()</f>
        <v>0.420933476428902</v>
      </c>
    </row>
    <row r="755" customFormat="false" ht="15" hidden="false" customHeight="false" outlineLevel="0" collapsed="false">
      <c r="AK755" s="0" t="n">
        <v>742</v>
      </c>
      <c r="AL755" s="0" t="n">
        <f aca="false">IFERROR(IF(AU755&lt;($AM$6-$AL$6)/($AN$6-$AL$6),$AL$6+SQRT(AU755*($AN$6-$AL$6)*($AM$6-$AL$6)),$AN$6-SQRT((1-AU755)*($AN$6-$AL$6)*($AN$6-$AM$6))),$AM$6)</f>
        <v>3.72287330570623</v>
      </c>
      <c r="AM755" s="0" t="n">
        <f aca="false">IFERROR(IF(AV755&lt;($AM$7-$AL$7)/($AN$7-$AL$7),$AL$7+SQRT(AV755*($AN$7-$AL$7)*($AM$7-$AL$7)),$AN$7-SQRT((1-AV755)*($AN$7-$AL$7)*($AN$7-$AM$7))),$AM$7)</f>
        <v>0.922174297611207</v>
      </c>
      <c r="AN755" s="0" t="n">
        <f aca="false">IFERROR(IF(AW755&lt;($AM$8-$AL$8)/($AN$8-$AL$8),$AL$8+SQRT(AW755*($AN$8-$AL$8)*($AM$8-$AL$8)),$AN$8-SQRT((1-AW755)*($AN$8-$AL$8)*($AN$8-$AM$8))),$AM$8)</f>
        <v>0.852511590511444</v>
      </c>
      <c r="AO755" s="0" t="n">
        <f aca="false">IFERROR(IF(AX755&lt;($AM$9-$AL$9)/($AN$9-$AL$9),$AL$9+SQRT(AX755*($AN$9-$AL$9)*($AM$9-$AL$9)),$AN$9-SQRT((1-AX755)*($AN$9-$AL$9)*($AN$9-$AM$9))),$AM$9)</f>
        <v>1.2993013493441</v>
      </c>
      <c r="AP755" s="0" t="n">
        <f aca="false">IFERROR(IF(AY755&lt;($AM$10-$AL$10)/($AN$10-$AL$10),$AL$10+SQRT(AY755*($AN$10-$AL$10)*($AM$10-$AL$10)),$AN$10-SQRT((1-AY755)*($AN$10-$AL$10)*($AN$10-$AM$10))),$AM$10)</f>
        <v>0.737739834386174</v>
      </c>
      <c r="AQ755" s="0" t="n">
        <f aca="false">IFERROR(IF(AZ755&lt;($AM$11-$AL$11)/($AN$11-$AL$11),$AL$11+SQRT(AZ755*($AN$11-$AL$11)*($AM$11-$AL$11)),$AN$11-SQRT((1-AZ755)*($AN$11-$AL$11)*($AN$11-$AM$11))),$AM$11)</f>
        <v>0.739955463471681</v>
      </c>
      <c r="AR755" s="0" t="n">
        <f aca="false">SUMPRODUCT((B24:B31&lt;=$B$6)*(C24:C31*AM755+D24:D31*AO755*$B$8*AQ755)/(1+AL755/100)^B24:B31)+C32*AM755*AP755/(1+AL755/100)^$B$6</f>
        <v>7828440.21758847</v>
      </c>
      <c r="AS755" s="0" t="n">
        <f aca="false">SUMPRODUCT((K24:K26&lt;=$B$6)*(L24:L26*AN755+M24:M26*AO755*$B$8*AQ755)/(1+AL755/100)^K24:K26)+L27*AN755*AP755/(1+AL755/100)^$B$6</f>
        <v>7089996.63878228</v>
      </c>
      <c r="AT755" s="0" t="n">
        <f aca="false">AS755-AR755</f>
        <v>-738443.578806191</v>
      </c>
      <c r="AU755" s="0" t="n">
        <f aca="true">RAND()</f>
        <v>0.46302203147736</v>
      </c>
      <c r="AV755" s="0" t="n">
        <f aca="true">RAND()</f>
        <v>0.165850655519909</v>
      </c>
      <c r="AW755" s="0" t="n">
        <f aca="true">RAND()</f>
        <v>0.0306385237560175</v>
      </c>
      <c r="AX755" s="0" t="n">
        <f aca="true">RAND()</f>
        <v>0.672680933979337</v>
      </c>
      <c r="AY755" s="0" t="n">
        <f aca="true">RAND()</f>
        <v>0.226080915415863</v>
      </c>
      <c r="AZ755" s="0" t="n">
        <f aca="true">RAND()</f>
        <v>0.723987098048048</v>
      </c>
    </row>
    <row r="756" customFormat="false" ht="15" hidden="false" customHeight="false" outlineLevel="0" collapsed="false">
      <c r="AK756" s="0" t="n">
        <v>743</v>
      </c>
      <c r="AL756" s="0" t="n">
        <f aca="false">IFERROR(IF(AU756&lt;($AM$6-$AL$6)/($AN$6-$AL$6),$AL$6+SQRT(AU756*($AN$6-$AL$6)*($AM$6-$AL$6)),$AN$6-SQRT((1-AU756)*($AN$6-$AL$6)*($AN$6-$AM$6))),$AM$6)</f>
        <v>2.6024145673062</v>
      </c>
      <c r="AM756" s="0" t="n">
        <f aca="false">IFERROR(IF(AV756&lt;($AM$7-$AL$7)/($AN$7-$AL$7),$AL$7+SQRT(AV756*($AN$7-$AL$7)*($AM$7-$AL$7)),$AN$7-SQRT((1-AV756)*($AN$7-$AL$7)*($AN$7-$AM$7))),$AM$7)</f>
        <v>1.09491404979343</v>
      </c>
      <c r="AN756" s="0" t="n">
        <f aca="false">IFERROR(IF(AW756&lt;($AM$8-$AL$8)/($AN$8-$AL$8),$AL$8+SQRT(AW756*($AN$8-$AL$8)*($AM$8-$AL$8)),$AN$8-SQRT((1-AW756)*($AN$8-$AL$8)*($AN$8-$AM$8))),$AM$8)</f>
        <v>1.03216492118316</v>
      </c>
      <c r="AO756" s="0" t="n">
        <f aca="false">IFERROR(IF(AX756&lt;($AM$9-$AL$9)/($AN$9-$AL$9),$AL$9+SQRT(AX756*($AN$9-$AL$9)*($AM$9-$AL$9)),$AN$9-SQRT((1-AX756)*($AN$9-$AL$9)*($AN$9-$AM$9))),$AM$9)</f>
        <v>1.00902337514827</v>
      </c>
      <c r="AP756" s="0" t="n">
        <f aca="false">IFERROR(IF(AY756&lt;($AM$10-$AL$10)/($AN$10-$AL$10),$AL$10+SQRT(AY756*($AN$10-$AL$10)*($AM$10-$AL$10)),$AN$10-SQRT((1-AY756)*($AN$10-$AL$10)*($AN$10-$AM$10))),$AM$10)</f>
        <v>0.717285738863356</v>
      </c>
      <c r="AQ756" s="0" t="n">
        <f aca="false">IFERROR(IF(AZ756&lt;($AM$11-$AL$11)/($AN$11-$AL$11),$AL$11+SQRT(AZ756*($AN$11-$AL$11)*($AM$11-$AL$11)),$AN$11-SQRT((1-AZ756)*($AN$11-$AL$11)*($AN$11-$AM$11))),$AM$11)</f>
        <v>0.648980224934536</v>
      </c>
      <c r="AR756" s="0" t="n">
        <f aca="false">SUMPRODUCT((B24:B31&lt;=$B$6)*(C24:C31*AM756+D24:D31*AO756*$B$8*AQ756)/(1+AL756/100)^B24:B31)+C32*AM756*AP756/(1+AL756/100)^$B$6</f>
        <v>9779380.01652103</v>
      </c>
      <c r="AS756" s="0" t="n">
        <f aca="false">SUMPRODUCT((K24:K26&lt;=$B$6)*(L24:L26*AN756+M24:M26*AO756*$B$8*AQ756)/(1+AL756/100)^K24:K26)+L27*AN756*AP756/(1+AL756/100)^$B$6</f>
        <v>8459796.13957861</v>
      </c>
      <c r="AT756" s="0" t="n">
        <f aca="false">AS756-AR756</f>
        <v>-1319583.87694241</v>
      </c>
      <c r="AU756" s="0" t="n">
        <f aca="true">RAND()</f>
        <v>0.0725806621805442</v>
      </c>
      <c r="AV756" s="0" t="n">
        <f aca="true">RAND()</f>
        <v>0.786207538209113</v>
      </c>
      <c r="AW756" s="0" t="n">
        <f aca="true">RAND()</f>
        <v>0.578203363883216</v>
      </c>
      <c r="AX756" s="0" t="n">
        <f aca="true">RAND()</f>
        <v>0.345310219331653</v>
      </c>
      <c r="AY756" s="0" t="n">
        <f aca="true">RAND()</f>
        <v>0.188852369253578</v>
      </c>
      <c r="AZ756" s="0" t="n">
        <f aca="true">RAND()</f>
        <v>0.497090601613712</v>
      </c>
    </row>
    <row r="757" customFormat="false" ht="15" hidden="false" customHeight="false" outlineLevel="0" collapsed="false">
      <c r="AK757" s="0" t="n">
        <v>744</v>
      </c>
      <c r="AL757" s="0" t="n">
        <f aca="false">IFERROR(IF(AU757&lt;($AM$6-$AL$6)/($AN$6-$AL$6),$AL$6+SQRT(AU757*($AN$6-$AL$6)*($AM$6-$AL$6)),$AN$6-SQRT((1-AU757)*($AN$6-$AL$6)*($AN$6-$AM$6))),$AM$6)</f>
        <v>3.18836642563879</v>
      </c>
      <c r="AM757" s="0" t="n">
        <f aca="false">IFERROR(IF(AV757&lt;($AM$7-$AL$7)/($AN$7-$AL$7),$AL$7+SQRT(AV757*($AN$7-$AL$7)*($AM$7-$AL$7)),$AN$7-SQRT((1-AV757)*($AN$7-$AL$7)*($AN$7-$AM$7))),$AM$7)</f>
        <v>1.0375923461568</v>
      </c>
      <c r="AN757" s="0" t="n">
        <f aca="false">IFERROR(IF(AW757&lt;($AM$8-$AL$8)/($AN$8-$AL$8),$AL$8+SQRT(AW757*($AN$8-$AL$8)*($AM$8-$AL$8)),$AN$8-SQRT((1-AW757)*($AN$8-$AL$8)*($AN$8-$AM$8))),$AM$8)</f>
        <v>1.04463822654007</v>
      </c>
      <c r="AO757" s="0" t="n">
        <f aca="false">IFERROR(IF(AX757&lt;($AM$9-$AL$9)/($AN$9-$AL$9),$AL$9+SQRT(AX757*($AN$9-$AL$9)*($AM$9-$AL$9)),$AN$9-SQRT((1-AX757)*($AN$9-$AL$9)*($AN$9-$AM$9))),$AM$9)</f>
        <v>1.07734579463411</v>
      </c>
      <c r="AP757" s="0" t="n">
        <f aca="false">IFERROR(IF(AY757&lt;($AM$10-$AL$10)/($AN$10-$AL$10),$AL$10+SQRT(AY757*($AN$10-$AL$10)*($AM$10-$AL$10)),$AN$10-SQRT((1-AY757)*($AN$10-$AL$10)*($AN$10-$AM$10))),$AM$10)</f>
        <v>0.895808054364251</v>
      </c>
      <c r="AQ757" s="0" t="n">
        <f aca="false">IFERROR(IF(AZ757&lt;($AM$11-$AL$11)/($AN$11-$AL$11),$AL$11+SQRT(AZ757*($AN$11-$AL$11)*($AM$11-$AL$11)),$AN$11-SQRT((1-AZ757)*($AN$11-$AL$11)*($AN$11-$AM$11))),$AM$11)</f>
        <v>0.578368670530101</v>
      </c>
      <c r="AR757" s="0" t="n">
        <f aca="false">SUMPRODUCT((B24:B31&lt;=$B$6)*(C24:C31*AM757+D24:D31*AO757*$B$8*AQ757)/(1+AL757/100)^B24:B31)+C32*AM757*AP757/(1+AL757/100)^$B$6</f>
        <v>8924820.49101669</v>
      </c>
      <c r="AS757" s="0" t="n">
        <f aca="false">SUMPRODUCT((K24:K26&lt;=$B$6)*(L24:L26*AN757+M24:M26*AO757*$B$8*AQ757)/(1+AL757/100)^K24:K26)+L27*AN757*AP757/(1+AL757/100)^$B$6</f>
        <v>8456269.73408855</v>
      </c>
      <c r="AT757" s="0" t="n">
        <f aca="false">AS757-AR757</f>
        <v>-468550.756928135</v>
      </c>
      <c r="AU757" s="0" t="n">
        <f aca="true">RAND()</f>
        <v>0.273572474740121</v>
      </c>
      <c r="AV757" s="0" t="n">
        <f aca="true">RAND()</f>
        <v>0.598959898567337</v>
      </c>
      <c r="AW757" s="0" t="n">
        <f aca="true">RAND()</f>
        <v>0.625124817790143</v>
      </c>
      <c r="AX757" s="0" t="n">
        <f aca="true">RAND()</f>
        <v>0.432472811547093</v>
      </c>
      <c r="AY757" s="0" t="n">
        <f aca="true">RAND()</f>
        <v>0.626656063598456</v>
      </c>
      <c r="AZ757" s="0" t="n">
        <f aca="true">RAND()</f>
        <v>0.316282109113045</v>
      </c>
    </row>
    <row r="758" customFormat="false" ht="15" hidden="false" customHeight="false" outlineLevel="0" collapsed="false">
      <c r="AK758" s="0" t="n">
        <v>745</v>
      </c>
      <c r="AL758" s="0" t="n">
        <f aca="false">IFERROR(IF(AU758&lt;($AM$6-$AL$6)/($AN$6-$AL$6),$AL$6+SQRT(AU758*($AN$6-$AL$6)*($AM$6-$AL$6)),$AN$6-SQRT((1-AU758)*($AN$6-$AL$6)*($AN$6-$AM$6))),$AM$6)</f>
        <v>5.22286260244673</v>
      </c>
      <c r="AM758" s="0" t="n">
        <f aca="false">IFERROR(IF(AV758&lt;($AM$7-$AL$7)/($AN$7-$AL$7),$AL$7+SQRT(AV758*($AN$7-$AL$7)*($AM$7-$AL$7)),$AN$7-SQRT((1-AV758)*($AN$7-$AL$7)*($AN$7-$AM$7))),$AM$7)</f>
        <v>1.03564668271001</v>
      </c>
      <c r="AN758" s="0" t="n">
        <f aca="false">IFERROR(IF(AW758&lt;($AM$8-$AL$8)/($AN$8-$AL$8),$AL$8+SQRT(AW758*($AN$8-$AL$8)*($AM$8-$AL$8)),$AN$8-SQRT((1-AW758)*($AN$8-$AL$8)*($AN$8-$AM$8))),$AM$8)</f>
        <v>1.02903856511278</v>
      </c>
      <c r="AO758" s="0" t="n">
        <f aca="false">IFERROR(IF(AX758&lt;($AM$9-$AL$9)/($AN$9-$AL$9),$AL$9+SQRT(AX758*($AN$9-$AL$9)*($AM$9-$AL$9)),$AN$9-SQRT((1-AX758)*($AN$9-$AL$9)*($AN$9-$AM$9))),$AM$9)</f>
        <v>0.946944192030451</v>
      </c>
      <c r="AP758" s="0" t="n">
        <f aca="false">IFERROR(IF(AY758&lt;($AM$10-$AL$10)/($AN$10-$AL$10),$AL$10+SQRT(AY758*($AN$10-$AL$10)*($AM$10-$AL$10)),$AN$10-SQRT((1-AY758)*($AN$10-$AL$10)*($AN$10-$AM$10))),$AM$10)</f>
        <v>0.781312849630944</v>
      </c>
      <c r="AQ758" s="0" t="n">
        <f aca="false">IFERROR(IF(AZ758&lt;($AM$11-$AL$11)/($AN$11-$AL$11),$AL$11+SQRT(AZ758*($AN$11-$AL$11)*($AM$11-$AL$11)),$AN$11-SQRT((1-AZ758)*($AN$11-$AL$11)*($AN$11-$AM$11))),$AM$11)</f>
        <v>0.812709033335911</v>
      </c>
      <c r="AR758" s="0" t="n">
        <f aca="false">SUMPRODUCT((B24:B31&lt;=$B$6)*(C24:C31*AM758+D24:D31*AO758*$B$8*AQ758)/(1+AL758/100)^B24:B31)+C32*AM758*AP758/(1+AL758/100)^$B$6</f>
        <v>8079302.19678648</v>
      </c>
      <c r="AS758" s="0" t="n">
        <f aca="false">SUMPRODUCT((K24:K26&lt;=$B$6)*(L24:L26*AN758+M24:M26*AO758*$B$8*AQ758)/(1+AL758/100)^K24:K26)+L27*AN758*AP758/(1+AL758/100)^$B$6</f>
        <v>8573114.49830593</v>
      </c>
      <c r="AT758" s="0" t="n">
        <f aca="false">AS758-AR758</f>
        <v>493812.301519445</v>
      </c>
      <c r="AU758" s="0" t="n">
        <f aca="true">RAND()</f>
        <v>0.842089133510879</v>
      </c>
      <c r="AV758" s="0" t="n">
        <f aca="true">RAND()</f>
        <v>0.591579158815813</v>
      </c>
      <c r="AW758" s="0" t="n">
        <f aca="true">RAND()</f>
        <v>0.566009282600711</v>
      </c>
      <c r="AX758" s="0" t="n">
        <f aca="true">RAND()</f>
        <v>0.266345481053004</v>
      </c>
      <c r="AY758" s="0" t="n">
        <f aca="true">RAND()</f>
        <v>0.316547677469929</v>
      </c>
      <c r="AZ758" s="0" t="n">
        <f aca="true">RAND()</f>
        <v>0.856824872677678</v>
      </c>
    </row>
    <row r="759" customFormat="false" ht="15" hidden="false" customHeight="false" outlineLevel="0" collapsed="false">
      <c r="AK759" s="0" t="n">
        <v>746</v>
      </c>
      <c r="AL759" s="0" t="n">
        <f aca="false">IFERROR(IF(AU759&lt;($AM$6-$AL$6)/($AN$6-$AL$6),$AL$6+SQRT(AU759*($AN$6-$AL$6)*($AM$6-$AL$6)),$AN$6-SQRT((1-AU759)*($AN$6-$AL$6)*($AN$6-$AM$6))),$AM$6)</f>
        <v>2.72018416104012</v>
      </c>
      <c r="AM759" s="0" t="n">
        <f aca="false">IFERROR(IF(AV759&lt;($AM$7-$AL$7)/($AN$7-$AL$7),$AL$7+SQRT(AV759*($AN$7-$AL$7)*($AM$7-$AL$7)),$AN$7-SQRT((1-AV759)*($AN$7-$AL$7)*($AN$7-$AM$7))),$AM$7)</f>
        <v>1.0327926079592</v>
      </c>
      <c r="AN759" s="0" t="n">
        <f aca="false">IFERROR(IF(AW759&lt;($AM$8-$AL$8)/($AN$8-$AL$8),$AL$8+SQRT(AW759*($AN$8-$AL$8)*($AM$8-$AL$8)),$AN$8-SQRT((1-AW759)*($AN$8-$AL$8)*($AN$8-$AM$8))),$AM$8)</f>
        <v>0.989578815616479</v>
      </c>
      <c r="AO759" s="0" t="n">
        <f aca="false">IFERROR(IF(AX759&lt;($AM$9-$AL$9)/($AN$9-$AL$9),$AL$9+SQRT(AX759*($AN$9-$AL$9)*($AM$9-$AL$9)),$AN$9-SQRT((1-AX759)*($AN$9-$AL$9)*($AN$9-$AM$9))),$AM$9)</f>
        <v>0.922090775834392</v>
      </c>
      <c r="AP759" s="0" t="n">
        <f aca="false">IFERROR(IF(AY759&lt;($AM$10-$AL$10)/($AN$10-$AL$10),$AL$10+SQRT(AY759*($AN$10-$AL$10)*($AM$10-$AL$10)),$AN$10-SQRT((1-AY759)*($AN$10-$AL$10)*($AN$10-$AM$10))),$AM$10)</f>
        <v>0.934242705387493</v>
      </c>
      <c r="AQ759" s="0" t="n">
        <f aca="false">IFERROR(IF(AZ759&lt;($AM$11-$AL$11)/($AN$11-$AL$11),$AL$11+SQRT(AZ759*($AN$11-$AL$11)*($AM$11-$AL$11)),$AN$11-SQRT((1-AZ759)*($AN$11-$AL$11)*($AN$11-$AM$11))),$AM$11)</f>
        <v>0.859825364783705</v>
      </c>
      <c r="AR759" s="0" t="n">
        <f aca="false">SUMPRODUCT((B24:B31&lt;=$B$6)*(C24:C31*AM759+D24:D31*AO759*$B$8*AQ759)/(1+AL759/100)^B24:B31)+C32*AM759*AP759/(1+AL759/100)^$B$6</f>
        <v>9185434.21257766</v>
      </c>
      <c r="AS759" s="0" t="n">
        <f aca="false">SUMPRODUCT((K24:K26&lt;=$B$6)*(L24:L26*AN759+M24:M26*AO759*$B$8*AQ759)/(1+AL759/100)^K24:K26)+L27*AN759*AP759/(1+AL759/100)^$B$6</f>
        <v>7940272.48497896</v>
      </c>
      <c r="AT759" s="0" t="n">
        <f aca="false">AS759-AR759</f>
        <v>-1245161.7275987</v>
      </c>
      <c r="AU759" s="0" t="n">
        <f aca="true">RAND()</f>
        <v>0.103733045162613</v>
      </c>
      <c r="AV759" s="0" t="n">
        <f aca="true">RAND()</f>
        <v>0.580630656380764</v>
      </c>
      <c r="AW759" s="0" t="n">
        <f aca="true">RAND()</f>
        <v>0.399334748117188</v>
      </c>
      <c r="AX759" s="0" t="n">
        <f aca="true">RAND()</f>
        <v>0.237547497392638</v>
      </c>
      <c r="AY759" s="0" t="n">
        <f aca="true">RAND()</f>
        <v>0.754266908728995</v>
      </c>
      <c r="AZ759" s="0" t="n">
        <f aca="true">RAND()</f>
        <v>0.919800292416239</v>
      </c>
    </row>
    <row r="760" customFormat="false" ht="15" hidden="false" customHeight="false" outlineLevel="0" collapsed="false">
      <c r="AK760" s="0" t="n">
        <v>747</v>
      </c>
      <c r="AL760" s="0" t="n">
        <f aca="false">IFERROR(IF(AU760&lt;($AM$6-$AL$6)/($AN$6-$AL$6),$AL$6+SQRT(AU760*($AN$6-$AL$6)*($AM$6-$AL$6)),$AN$6-SQRT((1-AU760)*($AN$6-$AL$6)*($AN$6-$AM$6))),$AM$6)</f>
        <v>5.41728632944838</v>
      </c>
      <c r="AM760" s="0" t="n">
        <f aca="false">IFERROR(IF(AV760&lt;($AM$7-$AL$7)/($AN$7-$AL$7),$AL$7+SQRT(AV760*($AN$7-$AL$7)*($AM$7-$AL$7)),$AN$7-SQRT((1-AV760)*($AN$7-$AL$7)*($AN$7-$AM$7))),$AM$7)</f>
        <v>0.886123557273361</v>
      </c>
      <c r="AN760" s="0" t="n">
        <f aca="false">IFERROR(IF(AW760&lt;($AM$8-$AL$8)/($AN$8-$AL$8),$AL$8+SQRT(AW760*($AN$8-$AL$8)*($AM$8-$AL$8)),$AN$8-SQRT((1-AW760)*($AN$8-$AL$8)*($AN$8-$AM$8))),$AM$8)</f>
        <v>0.895042443770276</v>
      </c>
      <c r="AO760" s="0" t="n">
        <f aca="false">IFERROR(IF(AX760&lt;($AM$9-$AL$9)/($AN$9-$AL$9),$AL$9+SQRT(AX760*($AN$9-$AL$9)*($AM$9-$AL$9)),$AN$9-SQRT((1-AX760)*($AN$9-$AL$9)*($AN$9-$AM$9))),$AM$9)</f>
        <v>0.774685026848456</v>
      </c>
      <c r="AP760" s="0" t="n">
        <f aca="false">IFERROR(IF(AY760&lt;($AM$10-$AL$10)/($AN$10-$AL$10),$AL$10+SQRT(AY760*($AN$10-$AL$10)*($AM$10-$AL$10)),$AN$10-SQRT((1-AY760)*($AN$10-$AL$10)*($AN$10-$AM$10))),$AM$10)</f>
        <v>0.969867796918538</v>
      </c>
      <c r="AQ760" s="0" t="n">
        <f aca="false">IFERROR(IF(AZ760&lt;($AM$11-$AL$11)/($AN$11-$AL$11),$AL$11+SQRT(AZ760*($AN$11-$AL$11)*($AM$11-$AL$11)),$AN$11-SQRT((1-AZ760)*($AN$11-$AL$11)*($AN$11-$AM$11))),$AM$11)</f>
        <v>0.910531517870106</v>
      </c>
      <c r="AR760" s="0" t="n">
        <f aca="false">SUMPRODUCT((B24:B31&lt;=$B$6)*(C24:C31*AM760+D24:D31*AO760*$B$8*AQ760)/(1+AL760/100)^B24:B31)+C32*AM760*AP760/(1+AL760/100)^$B$6</f>
        <v>6854602.67967749</v>
      </c>
      <c r="AS760" s="0" t="n">
        <f aca="false">SUMPRODUCT((K24:K26&lt;=$B$6)*(L24:L26*AN760+M24:M26*AO760*$B$8*AQ760)/(1+AL760/100)^K24:K26)+L27*AN760*AP760/(1+AL760/100)^$B$6</f>
        <v>7393186.70430766</v>
      </c>
      <c r="AT760" s="0" t="n">
        <f aca="false">AS760-AR760</f>
        <v>538584.024630169</v>
      </c>
      <c r="AU760" s="0" t="n">
        <f aca="true">RAND()</f>
        <v>0.874750871852451</v>
      </c>
      <c r="AV760" s="0" t="n">
        <f aca="true">RAND()</f>
        <v>0.0824140790824208</v>
      </c>
      <c r="AW760" s="0" t="n">
        <f aca="true">RAND()</f>
        <v>0.100367401309179</v>
      </c>
      <c r="AX760" s="0" t="n">
        <f aca="true">RAND()</f>
        <v>0.100602485299649</v>
      </c>
      <c r="AY760" s="0" t="n">
        <f aca="true">RAND()</f>
        <v>0.883102986324321</v>
      </c>
      <c r="AZ760" s="0" t="n">
        <f aca="true">RAND()</f>
        <v>0.967328125328053</v>
      </c>
    </row>
    <row r="761" customFormat="false" ht="15" hidden="false" customHeight="false" outlineLevel="0" collapsed="false">
      <c r="AK761" s="0" t="n">
        <v>748</v>
      </c>
      <c r="AL761" s="0" t="n">
        <f aca="false">IFERROR(IF(AU761&lt;($AM$6-$AL$6)/($AN$6-$AL$6),$AL$6+SQRT(AU761*($AN$6-$AL$6)*($AM$6-$AL$6)),$AN$6-SQRT((1-AU761)*($AN$6-$AL$6)*($AN$6-$AM$6))),$AM$6)</f>
        <v>3.99198953165665</v>
      </c>
      <c r="AM761" s="0" t="n">
        <f aca="false">IFERROR(IF(AV761&lt;($AM$7-$AL$7)/($AN$7-$AL$7),$AL$7+SQRT(AV761*($AN$7-$AL$7)*($AM$7-$AL$7)),$AN$7-SQRT((1-AV761)*($AN$7-$AL$7)*($AN$7-$AM$7))),$AM$7)</f>
        <v>1.06151211668501</v>
      </c>
      <c r="AN761" s="0" t="n">
        <f aca="false">IFERROR(IF(AW761&lt;($AM$8-$AL$8)/($AN$8-$AL$8),$AL$8+SQRT(AW761*($AN$8-$AL$8)*($AM$8-$AL$8)),$AN$8-SQRT((1-AW761)*($AN$8-$AL$8)*($AN$8-$AM$8))),$AM$8)</f>
        <v>0.893833537705786</v>
      </c>
      <c r="AO761" s="0" t="n">
        <f aca="false">IFERROR(IF(AX761&lt;($AM$9-$AL$9)/($AN$9-$AL$9),$AL$9+SQRT(AX761*($AN$9-$AL$9)*($AM$9-$AL$9)),$AN$9-SQRT((1-AX761)*($AN$9-$AL$9)*($AN$9-$AM$9))),$AM$9)</f>
        <v>0.972685227634898</v>
      </c>
      <c r="AP761" s="0" t="n">
        <f aca="false">IFERROR(IF(AY761&lt;($AM$10-$AL$10)/($AN$10-$AL$10),$AL$10+SQRT(AY761*($AN$10-$AL$10)*($AM$10-$AL$10)),$AN$10-SQRT((1-AY761)*($AN$10-$AL$10)*($AN$10-$AM$10))),$AM$10)</f>
        <v>0.952524527031416</v>
      </c>
      <c r="AQ761" s="0" t="n">
        <f aca="false">IFERROR(IF(AZ761&lt;($AM$11-$AL$11)/($AN$11-$AL$11),$AL$11+SQRT(AZ761*($AN$11-$AL$11)*($AM$11-$AL$11)),$AN$11-SQRT((1-AZ761)*($AN$11-$AL$11)*($AN$11-$AM$11))),$AM$11)</f>
        <v>0.399262318093697</v>
      </c>
      <c r="AR761" s="0" t="n">
        <f aca="false">SUMPRODUCT((B24:B31&lt;=$B$6)*(C24:C31*AM761+D24:D31*AO761*$B$8*AQ761)/(1+AL761/100)^B24:B31)+C32*AM761*AP761/(1+AL761/100)^$B$6</f>
        <v>8665064.45158392</v>
      </c>
      <c r="AS761" s="0" t="n">
        <f aca="false">SUMPRODUCT((K24:K26&lt;=$B$6)*(L24:L26*AN761+M24:M26*AO761*$B$8*AQ761)/(1+AL761/100)^K24:K26)+L27*AN761*AP761/(1+AL761/100)^$B$6</f>
        <v>7263655.53769393</v>
      </c>
      <c r="AT761" s="0" t="n">
        <f aca="false">AS761-AR761</f>
        <v>-1401408.91388999</v>
      </c>
      <c r="AU761" s="0" t="n">
        <f aca="true">RAND()</f>
        <v>0.547593651116842</v>
      </c>
      <c r="AV761" s="0" t="n">
        <f aca="true">RAND()</f>
        <v>0.684198380830536</v>
      </c>
      <c r="AW761" s="0" t="n">
        <f aca="true">RAND()</f>
        <v>0.0978303644264802</v>
      </c>
      <c r="AX761" s="0" t="n">
        <f aca="true">RAND()</f>
        <v>0.297908432565673</v>
      </c>
      <c r="AY761" s="0" t="n">
        <f aca="true">RAND()</f>
        <v>0.819113790260028</v>
      </c>
      <c r="AZ761" s="0" t="n">
        <f aca="true">RAND()</f>
        <v>0.0402163583401398</v>
      </c>
    </row>
    <row r="762" customFormat="false" ht="15" hidden="false" customHeight="false" outlineLevel="0" collapsed="false">
      <c r="AK762" s="0" t="n">
        <v>749</v>
      </c>
      <c r="AL762" s="0" t="n">
        <f aca="false">IFERROR(IF(AU762&lt;($AM$6-$AL$6)/($AN$6-$AL$6),$AL$6+SQRT(AU762*($AN$6-$AL$6)*($AM$6-$AL$6)),$AN$6-SQRT((1-AU762)*($AN$6-$AL$6)*($AN$6-$AM$6))),$AM$6)</f>
        <v>3.1293874622367</v>
      </c>
      <c r="AM762" s="0" t="n">
        <f aca="false">IFERROR(IF(AV762&lt;($AM$7-$AL$7)/($AN$7-$AL$7),$AL$7+SQRT(AV762*($AN$7-$AL$7)*($AM$7-$AL$7)),$AN$7-SQRT((1-AV762)*($AN$7-$AL$7)*($AN$7-$AM$7))),$AM$7)</f>
        <v>0.978199132880838</v>
      </c>
      <c r="AN762" s="0" t="n">
        <f aca="false">IFERROR(IF(AW762&lt;($AM$8-$AL$8)/($AN$8-$AL$8),$AL$8+SQRT(AW762*($AN$8-$AL$8)*($AM$8-$AL$8)),$AN$8-SQRT((1-AW762)*($AN$8-$AL$8)*($AN$8-$AM$8))),$AM$8)</f>
        <v>0.983137434565173</v>
      </c>
      <c r="AO762" s="0" t="n">
        <f aca="false">IFERROR(IF(AX762&lt;($AM$9-$AL$9)/($AN$9-$AL$9),$AL$9+SQRT(AX762*($AN$9-$AL$9)*($AM$9-$AL$9)),$AN$9-SQRT((1-AX762)*($AN$9-$AL$9)*($AN$9-$AM$9))),$AM$9)</f>
        <v>1.83236007539354</v>
      </c>
      <c r="AP762" s="0" t="n">
        <f aca="false">IFERROR(IF(AY762&lt;($AM$10-$AL$10)/($AN$10-$AL$10),$AL$10+SQRT(AY762*($AN$10-$AL$10)*($AM$10-$AL$10)),$AN$10-SQRT((1-AY762)*($AN$10-$AL$10)*($AN$10-$AM$10))),$AM$10)</f>
        <v>0.724876508968736</v>
      </c>
      <c r="AQ762" s="0" t="n">
        <f aca="false">IFERROR(IF(AZ762&lt;($AM$11-$AL$11)/($AN$11-$AL$11),$AL$11+SQRT(AZ762*($AN$11-$AL$11)*($AM$11-$AL$11)),$AN$11-SQRT((1-AZ762)*($AN$11-$AL$11)*($AN$11-$AM$11))),$AM$11)</f>
        <v>0.667154328406159</v>
      </c>
      <c r="AR762" s="0" t="n">
        <f aca="false">SUMPRODUCT((B24:B31&lt;=$B$6)*(C24:C31*AM762+D24:D31*AO762*$B$8*AQ762)/(1+AL762/100)^B24:B31)+C32*AM762*AP762/(1+AL762/100)^$B$6</f>
        <v>8656887.59749822</v>
      </c>
      <c r="AS762" s="0" t="n">
        <f aca="false">SUMPRODUCT((K24:K26&lt;=$B$6)*(L24:L26*AN762+M24:M26*AO762*$B$8*AQ762)/(1+AL762/100)^K24:K26)+L27*AN762*AP762/(1+AL762/100)^$B$6</f>
        <v>8163877.60843795</v>
      </c>
      <c r="AT762" s="0" t="n">
        <f aca="false">AS762-AR762</f>
        <v>-493009.989060275</v>
      </c>
      <c r="AU762" s="0" t="n">
        <f aca="true">RAND()</f>
        <v>0.250917929125478</v>
      </c>
      <c r="AV762" s="0" t="n">
        <f aca="true">RAND()</f>
        <v>0.352832566216471</v>
      </c>
      <c r="AW762" s="0" t="n">
        <f aca="true">RAND()</f>
        <v>0.372659110434588</v>
      </c>
      <c r="AX762" s="0" t="n">
        <f aca="true">RAND()</f>
        <v>0.98126457045196</v>
      </c>
      <c r="AY762" s="0" t="n">
        <f aca="true">RAND()</f>
        <v>0.202277777143864</v>
      </c>
      <c r="AZ762" s="0" t="n">
        <f aca="true">RAND()</f>
        <v>0.547811260821407</v>
      </c>
    </row>
    <row r="763" customFormat="false" ht="15" hidden="false" customHeight="false" outlineLevel="0" collapsed="false">
      <c r="AK763" s="0" t="n">
        <v>750</v>
      </c>
      <c r="AL763" s="0" t="n">
        <f aca="false">IFERROR(IF(AU763&lt;($AM$6-$AL$6)/($AN$6-$AL$6),$AL$6+SQRT(AU763*($AN$6-$AL$6)*($AM$6-$AL$6)),$AN$6-SQRT((1-AU763)*($AN$6-$AL$6)*($AN$6-$AM$6))),$AM$6)</f>
        <v>3.89426299054564</v>
      </c>
      <c r="AM763" s="0" t="n">
        <f aca="false">IFERROR(IF(AV763&lt;($AM$7-$AL$7)/($AN$7-$AL$7),$AL$7+SQRT(AV763*($AN$7-$AL$7)*($AM$7-$AL$7)),$AN$7-SQRT((1-AV763)*($AN$7-$AL$7)*($AN$7-$AM$7))),$AM$7)</f>
        <v>1.04900865949629</v>
      </c>
      <c r="AN763" s="0" t="n">
        <f aca="false">IFERROR(IF(AW763&lt;($AM$8-$AL$8)/($AN$8-$AL$8),$AL$8+SQRT(AW763*($AN$8-$AL$8)*($AM$8-$AL$8)),$AN$8-SQRT((1-AW763)*($AN$8-$AL$8)*($AN$8-$AM$8))),$AM$8)</f>
        <v>1.15040691597986</v>
      </c>
      <c r="AO763" s="0" t="n">
        <f aca="false">IFERROR(IF(AX763&lt;($AM$9-$AL$9)/($AN$9-$AL$9),$AL$9+SQRT(AX763*($AN$9-$AL$9)*($AM$9-$AL$9)),$AN$9-SQRT((1-AX763)*($AN$9-$AL$9)*($AN$9-$AM$9))),$AM$9)</f>
        <v>1.34954148148835</v>
      </c>
      <c r="AP763" s="0" t="n">
        <f aca="false">IFERROR(IF(AY763&lt;($AM$10-$AL$10)/($AN$10-$AL$10),$AL$10+SQRT(AY763*($AN$10-$AL$10)*($AM$10-$AL$10)),$AN$10-SQRT((1-AY763)*($AN$10-$AL$10)*($AN$10-$AM$10))),$AM$10)</f>
        <v>0.817648928455005</v>
      </c>
      <c r="AQ763" s="0" t="n">
        <f aca="false">IFERROR(IF(AZ763&lt;($AM$11-$AL$11)/($AN$11-$AL$11),$AL$11+SQRT(AZ763*($AN$11-$AL$11)*($AM$11-$AL$11)),$AN$11-SQRT((1-AZ763)*($AN$11-$AL$11)*($AN$11-$AM$11))),$AM$11)</f>
        <v>0.753549542390589</v>
      </c>
      <c r="AR763" s="0" t="n">
        <f aca="false">SUMPRODUCT((B24:B31&lt;=$B$6)*(C24:C31*AM763+D24:D31*AO763*$B$8*AQ763)/(1+AL763/100)^B24:B31)+C32*AM763*AP763/(1+AL763/100)^$B$6</f>
        <v>8793090.62773264</v>
      </c>
      <c r="AS763" s="0" t="n">
        <f aca="false">SUMPRODUCT((K24:K26&lt;=$B$6)*(L24:L26*AN763+M24:M26*AO763*$B$8*AQ763)/(1+AL763/100)^K24:K26)+L27*AN763*AP763/(1+AL763/100)^$B$6</f>
        <v>9489733.54237171</v>
      </c>
      <c r="AT763" s="0" t="n">
        <f aca="false">AS763-AR763</f>
        <v>696642.914639067</v>
      </c>
      <c r="AU763" s="0" t="n">
        <f aca="true">RAND()</f>
        <v>0.517719881405273</v>
      </c>
      <c r="AV763" s="0" t="n">
        <f aca="true">RAND()</f>
        <v>0.640910942600185</v>
      </c>
      <c r="AW763" s="0" t="n">
        <f aca="true">RAND()</f>
        <v>0.911833045469835</v>
      </c>
      <c r="AX763" s="0" t="n">
        <f aca="true">RAND()</f>
        <v>0.717935810463751</v>
      </c>
      <c r="AY763" s="0" t="n">
        <f aca="true">RAND()</f>
        <v>0.40360336699445</v>
      </c>
      <c r="AZ763" s="0" t="n">
        <f aca="true">RAND()</f>
        <v>0.752090497731068</v>
      </c>
    </row>
    <row r="764" customFormat="false" ht="15" hidden="false" customHeight="false" outlineLevel="0" collapsed="false">
      <c r="AK764" s="0" t="n">
        <v>751</v>
      </c>
      <c r="AL764" s="0" t="n">
        <f aca="false">IFERROR(IF(AU764&lt;($AM$6-$AL$6)/($AN$6-$AL$6),$AL$6+SQRT(AU764*($AN$6-$AL$6)*($AM$6-$AL$6)),$AN$6-SQRT((1-AU764)*($AN$6-$AL$6)*($AN$6-$AM$6))),$AM$6)</f>
        <v>3.95990870398354</v>
      </c>
      <c r="AM764" s="0" t="n">
        <f aca="false">IFERROR(IF(AV764&lt;($AM$7-$AL$7)/($AN$7-$AL$7),$AL$7+SQRT(AV764*($AN$7-$AL$7)*($AM$7-$AL$7)),$AN$7-SQRT((1-AV764)*($AN$7-$AL$7)*($AN$7-$AM$7))),$AM$7)</f>
        <v>1.04952661585613</v>
      </c>
      <c r="AN764" s="0" t="n">
        <f aca="false">IFERROR(IF(AW764&lt;($AM$8-$AL$8)/($AN$8-$AL$8),$AL$8+SQRT(AW764*($AN$8-$AL$8)*($AM$8-$AL$8)),$AN$8-SQRT((1-AW764)*($AN$8-$AL$8)*($AN$8-$AM$8))),$AM$8)</f>
        <v>0.868162678185777</v>
      </c>
      <c r="AO764" s="0" t="n">
        <f aca="false">IFERROR(IF(AX764&lt;($AM$9-$AL$9)/($AN$9-$AL$9),$AL$9+SQRT(AX764*($AN$9-$AL$9)*($AM$9-$AL$9)),$AN$9-SQRT((1-AX764)*($AN$9-$AL$9)*($AN$9-$AM$9))),$AM$9)</f>
        <v>0.784627464707265</v>
      </c>
      <c r="AP764" s="0" t="n">
        <f aca="false">IFERROR(IF(AY764&lt;($AM$10-$AL$10)/($AN$10-$AL$10),$AL$10+SQRT(AY764*($AN$10-$AL$10)*($AM$10-$AL$10)),$AN$10-SQRT((1-AY764)*($AN$10-$AL$10)*($AN$10-$AM$10))),$AM$10)</f>
        <v>0.758537685094349</v>
      </c>
      <c r="AQ764" s="0" t="n">
        <f aca="false">IFERROR(IF(AZ764&lt;($AM$11-$AL$11)/($AN$11-$AL$11),$AL$11+SQRT(AZ764*($AN$11-$AL$11)*($AM$11-$AL$11)),$AN$11-SQRT((1-AZ764)*($AN$11-$AL$11)*($AN$11-$AM$11))),$AM$11)</f>
        <v>0.658324620675194</v>
      </c>
      <c r="AR764" s="0" t="n">
        <f aca="false">SUMPRODUCT((B24:B31&lt;=$B$6)*(C24:C31*AM764+D24:D31*AO764*$B$8*AQ764)/(1+AL764/100)^B24:B31)+C32*AM764*AP764/(1+AL764/100)^$B$6</f>
        <v>8635670.86104575</v>
      </c>
      <c r="AS764" s="0" t="n">
        <f aca="false">SUMPRODUCT((K24:K26&lt;=$B$6)*(L24:L26*AN764+M24:M26*AO764*$B$8*AQ764)/(1+AL764/100)^K24:K26)+L27*AN764*AP764/(1+AL764/100)^$B$6</f>
        <v>7175647.66820313</v>
      </c>
      <c r="AT764" s="0" t="n">
        <f aca="false">AS764-AR764</f>
        <v>-1460023.19284262</v>
      </c>
      <c r="AU764" s="0" t="n">
        <f aca="true">RAND()</f>
        <v>0.537892245594249</v>
      </c>
      <c r="AV764" s="0" t="n">
        <f aca="true">RAND()</f>
        <v>0.642759308888026</v>
      </c>
      <c r="AW764" s="0" t="n">
        <f aca="true">RAND()</f>
        <v>0.05162389663842</v>
      </c>
      <c r="AX764" s="0" t="n">
        <f aca="true">RAND()</f>
        <v>0.108017058220914</v>
      </c>
      <c r="AY764" s="0" t="n">
        <f aca="true">RAND()</f>
        <v>0.267366938455778</v>
      </c>
      <c r="AZ764" s="0" t="n">
        <f aca="true">RAND()</f>
        <v>0.523501776176529</v>
      </c>
    </row>
    <row r="765" customFormat="false" ht="15" hidden="false" customHeight="false" outlineLevel="0" collapsed="false">
      <c r="AK765" s="0" t="n">
        <v>752</v>
      </c>
      <c r="AL765" s="0" t="n">
        <f aca="false">IFERROR(IF(AU765&lt;($AM$6-$AL$6)/($AN$6-$AL$6),$AL$6+SQRT(AU765*($AN$6-$AL$6)*($AM$6-$AL$6)),$AN$6-SQRT((1-AU765)*($AN$6-$AL$6)*($AN$6-$AM$6))),$AM$6)</f>
        <v>3.22370776578469</v>
      </c>
      <c r="AM765" s="0" t="n">
        <f aca="false">IFERROR(IF(AV765&lt;($AM$7-$AL$7)/($AN$7-$AL$7),$AL$7+SQRT(AV765*($AN$7-$AL$7)*($AM$7-$AL$7)),$AN$7-SQRT((1-AV765)*($AN$7-$AL$7)*($AN$7-$AM$7))),$AM$7)</f>
        <v>1.01007239615043</v>
      </c>
      <c r="AN765" s="0" t="n">
        <f aca="false">IFERROR(IF(AW765&lt;($AM$8-$AL$8)/($AN$8-$AL$8),$AL$8+SQRT(AW765*($AN$8-$AL$8)*($AM$8-$AL$8)),$AN$8-SQRT((1-AW765)*($AN$8-$AL$8)*($AN$8-$AM$8))),$AM$8)</f>
        <v>1.07048573262138</v>
      </c>
      <c r="AO765" s="0" t="n">
        <f aca="false">IFERROR(IF(AX765&lt;($AM$9-$AL$9)/($AN$9-$AL$9),$AL$9+SQRT(AX765*($AN$9-$AL$9)*($AM$9-$AL$9)),$AN$9-SQRT((1-AX765)*($AN$9-$AL$9)*($AN$9-$AM$9))),$AM$9)</f>
        <v>1.63962802248193</v>
      </c>
      <c r="AP765" s="0" t="n">
        <f aca="false">IFERROR(IF(AY765&lt;($AM$10-$AL$10)/($AN$10-$AL$10),$AL$10+SQRT(AY765*($AN$10-$AL$10)*($AM$10-$AL$10)),$AN$10-SQRT((1-AY765)*($AN$10-$AL$10)*($AN$10-$AM$10))),$AM$10)</f>
        <v>0.892631022331114</v>
      </c>
      <c r="AQ765" s="0" t="n">
        <f aca="false">IFERROR(IF(AZ765&lt;($AM$11-$AL$11)/($AN$11-$AL$11),$AL$11+SQRT(AZ765*($AN$11-$AL$11)*($AM$11-$AL$11)),$AN$11-SQRT((1-AZ765)*($AN$11-$AL$11)*($AN$11-$AM$11))),$AM$11)</f>
        <v>0.584180470289295</v>
      </c>
      <c r="AR765" s="0" t="n">
        <f aca="false">SUMPRODUCT((B24:B31&lt;=$B$6)*(C24:C31*AM765+D24:D31*AO765*$B$8*AQ765)/(1+AL765/100)^B24:B31)+C32*AM765*AP765/(1+AL765/100)^$B$6</f>
        <v>8777247.51919553</v>
      </c>
      <c r="AS765" s="0" t="n">
        <f aca="false">SUMPRODUCT((K24:K26&lt;=$B$6)*(L24:L26*AN765+M24:M26*AO765*$B$8*AQ765)/(1+AL765/100)^K24:K26)+L27*AN765*AP765/(1+AL765/100)^$B$6</f>
        <v>8708218.7811321</v>
      </c>
      <c r="AT765" s="0" t="n">
        <f aca="false">AS765-AR765</f>
        <v>-69028.7380634248</v>
      </c>
      <c r="AU765" s="0" t="n">
        <f aca="true">RAND()</f>
        <v>0.286980848090257</v>
      </c>
      <c r="AV765" s="0" t="n">
        <f aca="true">RAND()</f>
        <v>0.488308843653352</v>
      </c>
      <c r="AW765" s="0" t="n">
        <f aca="true">RAND()</f>
        <v>0.71355224717794</v>
      </c>
      <c r="AX765" s="0" t="n">
        <f aca="true">RAND()</f>
        <v>0.913421358546479</v>
      </c>
      <c r="AY765" s="0" t="n">
        <f aca="true">RAND()</f>
        <v>0.616636478787103</v>
      </c>
      <c r="AZ765" s="0" t="n">
        <f aca="true">RAND()</f>
        <v>0.329626692627939</v>
      </c>
    </row>
    <row r="766" customFormat="false" ht="15" hidden="false" customHeight="false" outlineLevel="0" collapsed="false">
      <c r="AK766" s="0" t="n">
        <v>753</v>
      </c>
      <c r="AL766" s="0" t="n">
        <f aca="false">IFERROR(IF(AU766&lt;($AM$6-$AL$6)/($AN$6-$AL$6),$AL$6+SQRT(AU766*($AN$6-$AL$6)*($AM$6-$AL$6)),$AN$6-SQRT((1-AU766)*($AN$6-$AL$6)*($AN$6-$AM$6))),$AM$6)</f>
        <v>2.91528906726052</v>
      </c>
      <c r="AM766" s="0" t="n">
        <f aca="false">IFERROR(IF(AV766&lt;($AM$7-$AL$7)/($AN$7-$AL$7),$AL$7+SQRT(AV766*($AN$7-$AL$7)*($AM$7-$AL$7)),$AN$7-SQRT((1-AV766)*($AN$7-$AL$7)*($AN$7-$AM$7))),$AM$7)</f>
        <v>0.915898605074176</v>
      </c>
      <c r="AN766" s="0" t="n">
        <f aca="false">IFERROR(IF(AW766&lt;($AM$8-$AL$8)/($AN$8-$AL$8),$AL$8+SQRT(AW766*($AN$8-$AL$8)*($AM$8-$AL$8)),$AN$8-SQRT((1-AW766)*($AN$8-$AL$8)*($AN$8-$AM$8))),$AM$8)</f>
        <v>1.08621628286494</v>
      </c>
      <c r="AO766" s="0" t="n">
        <f aca="false">IFERROR(IF(AX766&lt;($AM$9-$AL$9)/($AN$9-$AL$9),$AL$9+SQRT(AX766*($AN$9-$AL$9)*($AM$9-$AL$9)),$AN$9-SQRT((1-AX766)*($AN$9-$AL$9)*($AN$9-$AM$9))),$AM$9)</f>
        <v>1.24702717390635</v>
      </c>
      <c r="AP766" s="0" t="n">
        <f aca="false">IFERROR(IF(AY766&lt;($AM$10-$AL$10)/($AN$10-$AL$10),$AL$10+SQRT(AY766*($AN$10-$AL$10)*($AM$10-$AL$10)),$AN$10-SQRT((1-AY766)*($AN$10-$AL$10)*($AN$10-$AM$10))),$AM$10)</f>
        <v>0.7210663370047</v>
      </c>
      <c r="AQ766" s="0" t="n">
        <f aca="false">IFERROR(IF(AZ766&lt;($AM$11-$AL$11)/($AN$11-$AL$11),$AL$11+SQRT(AZ766*($AN$11-$AL$11)*($AM$11-$AL$11)),$AN$11-SQRT((1-AZ766)*($AN$11-$AL$11)*($AN$11-$AM$11))),$AM$11)</f>
        <v>0.697351173021854</v>
      </c>
      <c r="AR766" s="0" t="n">
        <f aca="false">SUMPRODUCT((B24:B31&lt;=$B$6)*(C24:C31*AM766+D24:D31*AO766*$B$8*AQ766)/(1+AL766/100)^B24:B31)+C32*AM766*AP766/(1+AL766/100)^$B$6</f>
        <v>8126116.09353712</v>
      </c>
      <c r="AS766" s="0" t="n">
        <f aca="false">SUMPRODUCT((K24:K26&lt;=$B$6)*(L24:L26*AN766+M24:M26*AO766*$B$8*AQ766)/(1+AL766/100)^K24:K26)+L27*AN766*AP766/(1+AL766/100)^$B$6</f>
        <v>8950810.47188564</v>
      </c>
      <c r="AT766" s="0" t="n">
        <f aca="false">AS766-AR766</f>
        <v>824694.378348527</v>
      </c>
      <c r="AU766" s="0" t="n">
        <f aca="true">RAND()</f>
        <v>0.167550815329326</v>
      </c>
      <c r="AV766" s="0" t="n">
        <f aca="true">RAND()</f>
        <v>0.14924985175711</v>
      </c>
      <c r="AW766" s="0" t="n">
        <f aca="true">RAND()</f>
        <v>0.761554613345992</v>
      </c>
      <c r="AX766" s="0" t="n">
        <f aca="true">RAND()</f>
        <v>0.62202128210969</v>
      </c>
      <c r="AY766" s="0" t="n">
        <f aca="true">RAND()</f>
        <v>0.195481301426702</v>
      </c>
      <c r="AZ766" s="0" t="n">
        <f aca="true">RAND()</f>
        <v>0.626137500117355</v>
      </c>
    </row>
    <row r="767" customFormat="false" ht="15" hidden="false" customHeight="false" outlineLevel="0" collapsed="false">
      <c r="AK767" s="0" t="n">
        <v>754</v>
      </c>
      <c r="AL767" s="0" t="n">
        <f aca="false">IFERROR(IF(AU767&lt;($AM$6-$AL$6)/($AN$6-$AL$6),$AL$6+SQRT(AU767*($AN$6-$AL$6)*($AM$6-$AL$6)),$AN$6-SQRT((1-AU767)*($AN$6-$AL$6)*($AN$6-$AM$6))),$AM$6)</f>
        <v>3.74625774210237</v>
      </c>
      <c r="AM767" s="0" t="n">
        <f aca="false">IFERROR(IF(AV767&lt;($AM$7-$AL$7)/($AN$7-$AL$7),$AL$7+SQRT(AV767*($AN$7-$AL$7)*($AM$7-$AL$7)),$AN$7-SQRT((1-AV767)*($AN$7-$AL$7)*($AN$7-$AM$7))),$AM$7)</f>
        <v>0.916724847455282</v>
      </c>
      <c r="AN767" s="0" t="n">
        <f aca="false">IFERROR(IF(AW767&lt;($AM$8-$AL$8)/($AN$8-$AL$8),$AL$8+SQRT(AW767*($AN$8-$AL$8)*($AM$8-$AL$8)),$AN$8-SQRT((1-AW767)*($AN$8-$AL$8)*($AN$8-$AM$8))),$AM$8)</f>
        <v>1.05131014914602</v>
      </c>
      <c r="AO767" s="0" t="n">
        <f aca="false">IFERROR(IF(AX767&lt;($AM$9-$AL$9)/($AN$9-$AL$9),$AL$9+SQRT(AX767*($AN$9-$AL$9)*($AM$9-$AL$9)),$AN$9-SQRT((1-AX767)*($AN$9-$AL$9)*($AN$9-$AM$9))),$AM$9)</f>
        <v>0.844238390928249</v>
      </c>
      <c r="AP767" s="0" t="n">
        <f aca="false">IFERROR(IF(AY767&lt;($AM$10-$AL$10)/($AN$10-$AL$10),$AL$10+SQRT(AY767*($AN$10-$AL$10)*($AM$10-$AL$10)),$AN$10-SQRT((1-AY767)*($AN$10-$AL$10)*($AN$10-$AM$10))),$AM$10)</f>
        <v>0.838312987084885</v>
      </c>
      <c r="AQ767" s="0" t="n">
        <f aca="false">IFERROR(IF(AZ767&lt;($AM$11-$AL$11)/($AN$11-$AL$11),$AL$11+SQRT(AZ767*($AN$11-$AL$11)*($AM$11-$AL$11)),$AN$11-SQRT((1-AZ767)*($AN$11-$AL$11)*($AN$11-$AM$11))),$AM$11)</f>
        <v>0.700059742640029</v>
      </c>
      <c r="AR767" s="0" t="n">
        <f aca="false">SUMPRODUCT((B24:B31&lt;=$B$6)*(C24:C31*AM767+D24:D31*AO767*$B$8*AQ767)/(1+AL767/100)^B24:B31)+C32*AM767*AP767/(1+AL767/100)^$B$6</f>
        <v>7660876.20719815</v>
      </c>
      <c r="AS767" s="0" t="n">
        <f aca="false">SUMPRODUCT((K24:K26&lt;=$B$6)*(L24:L26*AN767+M24:M26*AO767*$B$8*AQ767)/(1+AL767/100)^K24:K26)+L27*AN767*AP767/(1+AL767/100)^$B$6</f>
        <v>8612326.26553903</v>
      </c>
      <c r="AT767" s="0" t="n">
        <f aca="false">AS767-AR767</f>
        <v>951450.058340885</v>
      </c>
      <c r="AU767" s="0" t="n">
        <f aca="true">RAND()</f>
        <v>0.470658065958562</v>
      </c>
      <c r="AV767" s="0" t="n">
        <f aca="true">RAND()</f>
        <v>0.151385444593987</v>
      </c>
      <c r="AW767" s="0" t="n">
        <f aca="true">RAND()</f>
        <v>0.649087494823304</v>
      </c>
      <c r="AX767" s="0" t="n">
        <f aca="true">RAND()</f>
        <v>0.158000093051827</v>
      </c>
      <c r="AY767" s="0" t="n">
        <f aca="true">RAND()</f>
        <v>0.45782270892119</v>
      </c>
      <c r="AZ767" s="0" t="n">
        <f aca="true">RAND()</f>
        <v>0.632799355162588</v>
      </c>
    </row>
    <row r="768" customFormat="false" ht="15" hidden="false" customHeight="false" outlineLevel="0" collapsed="false">
      <c r="AK768" s="0" t="n">
        <v>755</v>
      </c>
      <c r="AL768" s="0" t="n">
        <f aca="false">IFERROR(IF(AU768&lt;($AM$6-$AL$6)/($AN$6-$AL$6),$AL$6+SQRT(AU768*($AN$6-$AL$6)*($AM$6-$AL$6)),$AN$6-SQRT((1-AU768)*($AN$6-$AL$6)*($AN$6-$AM$6))),$AM$6)</f>
        <v>3.79084806353393</v>
      </c>
      <c r="AM768" s="0" t="n">
        <f aca="false">IFERROR(IF(AV768&lt;($AM$7-$AL$7)/($AN$7-$AL$7),$AL$7+SQRT(AV768*($AN$7-$AL$7)*($AM$7-$AL$7)),$AN$7-SQRT((1-AV768)*($AN$7-$AL$7)*($AN$7-$AM$7))),$AM$7)</f>
        <v>1.10980349908346</v>
      </c>
      <c r="AN768" s="0" t="n">
        <f aca="false">IFERROR(IF(AW768&lt;($AM$8-$AL$8)/($AN$8-$AL$8),$AL$8+SQRT(AW768*($AN$8-$AL$8)*($AM$8-$AL$8)),$AN$8-SQRT((1-AW768)*($AN$8-$AL$8)*($AN$8-$AM$8))),$AM$8)</f>
        <v>0.948870078707486</v>
      </c>
      <c r="AO768" s="0" t="n">
        <f aca="false">IFERROR(IF(AX768&lt;($AM$9-$AL$9)/($AN$9-$AL$9),$AL$9+SQRT(AX768*($AN$9-$AL$9)*($AM$9-$AL$9)),$AN$9-SQRT((1-AX768)*($AN$9-$AL$9)*($AN$9-$AM$9))),$AM$9)</f>
        <v>1.21761116261202</v>
      </c>
      <c r="AP768" s="0" t="n">
        <f aca="false">IFERROR(IF(AY768&lt;($AM$10-$AL$10)/($AN$10-$AL$10),$AL$10+SQRT(AY768*($AN$10-$AL$10)*($AM$10-$AL$10)),$AN$10-SQRT((1-AY768)*($AN$10-$AL$10)*($AN$10-$AM$10))),$AM$10)</f>
        <v>0.958122345275072</v>
      </c>
      <c r="AQ768" s="0" t="n">
        <f aca="false">IFERROR(IF(AZ768&lt;($AM$11-$AL$11)/($AN$11-$AL$11),$AL$11+SQRT(AZ768*($AN$11-$AL$11)*($AM$11-$AL$11)),$AN$11-SQRT((1-AZ768)*($AN$11-$AL$11)*($AN$11-$AM$11))),$AM$11)</f>
        <v>0.429375080843821</v>
      </c>
      <c r="AR768" s="0" t="n">
        <f aca="false">SUMPRODUCT((B24:B31&lt;=$B$6)*(C24:C31*AM768+D24:D31*AO768*$B$8*AQ768)/(1+AL768/100)^B24:B31)+C32*AM768*AP768/(1+AL768/100)^$B$6</f>
        <v>9185918.62456502</v>
      </c>
      <c r="AS768" s="0" t="n">
        <f aca="false">SUMPRODUCT((K24:K26&lt;=$B$6)*(L24:L26*AN768+M24:M26*AO768*$B$8*AQ768)/(1+AL768/100)^K24:K26)+L27*AN768*AP768/(1+AL768/100)^$B$6</f>
        <v>7697477.84701953</v>
      </c>
      <c r="AT768" s="0" t="n">
        <f aca="false">AS768-AR768</f>
        <v>-1488440.77754549</v>
      </c>
      <c r="AU768" s="0" t="n">
        <f aca="true">RAND()</f>
        <v>0.485067192433804</v>
      </c>
      <c r="AV768" s="0" t="n">
        <f aca="true">RAND()</f>
        <v>0.825288365606738</v>
      </c>
      <c r="AW768" s="0" t="n">
        <f aca="true">RAND()</f>
        <v>0.246247781493033</v>
      </c>
      <c r="AX768" s="0" t="n">
        <f aca="true">RAND()</f>
        <v>0.591911804753789</v>
      </c>
      <c r="AY768" s="0" t="n">
        <f aca="true">RAND()</f>
        <v>0.839504332961329</v>
      </c>
      <c r="AZ768" s="0" t="n">
        <f aca="true">RAND()</f>
        <v>0.0683180062993684</v>
      </c>
    </row>
    <row r="769" customFormat="false" ht="15" hidden="false" customHeight="false" outlineLevel="0" collapsed="false">
      <c r="AK769" s="0" t="n">
        <v>756</v>
      </c>
      <c r="AL769" s="0" t="n">
        <f aca="false">IFERROR(IF(AU769&lt;($AM$6-$AL$6)/($AN$6-$AL$6),$AL$6+SQRT(AU769*($AN$6-$AL$6)*($AM$6-$AL$6)),$AN$6-SQRT((1-AU769)*($AN$6-$AL$6)*($AN$6-$AM$6))),$AM$6)</f>
        <v>3.86922960363954</v>
      </c>
      <c r="AM769" s="0" t="n">
        <f aca="false">IFERROR(IF(AV769&lt;($AM$7-$AL$7)/($AN$7-$AL$7),$AL$7+SQRT(AV769*($AN$7-$AL$7)*($AM$7-$AL$7)),$AN$7-SQRT((1-AV769)*($AN$7-$AL$7)*($AN$7-$AM$7))),$AM$7)</f>
        <v>0.978023018490541</v>
      </c>
      <c r="AN769" s="0" t="n">
        <f aca="false">IFERROR(IF(AW769&lt;($AM$8-$AL$8)/($AN$8-$AL$8),$AL$8+SQRT(AW769*($AN$8-$AL$8)*($AM$8-$AL$8)),$AN$8-SQRT((1-AW769)*($AN$8-$AL$8)*($AN$8-$AM$8))),$AM$8)</f>
        <v>0.980912803862161</v>
      </c>
      <c r="AO769" s="0" t="n">
        <f aca="false">IFERROR(IF(AX769&lt;($AM$9-$AL$9)/($AN$9-$AL$9),$AL$9+SQRT(AX769*($AN$9-$AL$9)*($AM$9-$AL$9)),$AN$9-SQRT((1-AX769)*($AN$9-$AL$9)*($AN$9-$AM$9))),$AM$9)</f>
        <v>1.46811893989163</v>
      </c>
      <c r="AP769" s="0" t="n">
        <f aca="false">IFERROR(IF(AY769&lt;($AM$10-$AL$10)/($AN$10-$AL$10),$AL$10+SQRT(AY769*($AN$10-$AL$10)*($AM$10-$AL$10)),$AN$10-SQRT((1-AY769)*($AN$10-$AL$10)*($AN$10-$AM$10))),$AM$10)</f>
        <v>0.997069650459274</v>
      </c>
      <c r="AQ769" s="0" t="n">
        <f aca="false">IFERROR(IF(AZ769&lt;($AM$11-$AL$11)/($AN$11-$AL$11),$AL$11+SQRT(AZ769*($AN$11-$AL$11)*($AM$11-$AL$11)),$AN$11-SQRT((1-AZ769)*($AN$11-$AL$11)*($AN$11-$AM$11))),$AM$11)</f>
        <v>0.799372927206656</v>
      </c>
      <c r="AR769" s="0" t="n">
        <f aca="false">SUMPRODUCT((B24:B31&lt;=$B$6)*(C24:C31*AM769+D24:D31*AO769*$B$8*AQ769)/(1+AL769/100)^B24:B31)+C32*AM769*AP769/(1+AL769/100)^$B$6</f>
        <v>8255174.13867636</v>
      </c>
      <c r="AS769" s="0" t="n">
        <f aca="false">SUMPRODUCT((K24:K26&lt;=$B$6)*(L24:L26*AN769+M24:M26*AO769*$B$8*AQ769)/(1+AL769/100)^K24:K26)+L27*AN769*AP769/(1+AL769/100)^$B$6</f>
        <v>8000677.23236329</v>
      </c>
      <c r="AT769" s="0" t="n">
        <f aca="false">AS769-AR769</f>
        <v>-254496.906313072</v>
      </c>
      <c r="AU769" s="0" t="n">
        <f aca="true">RAND()</f>
        <v>0.509913836263647</v>
      </c>
      <c r="AV769" s="0" t="n">
        <f aca="true">RAND()</f>
        <v>0.352135501249818</v>
      </c>
      <c r="AW769" s="0" t="n">
        <f aca="true">RAND()</f>
        <v>0.363660473347431</v>
      </c>
      <c r="AX769" s="0" t="n">
        <f aca="true">RAND()</f>
        <v>0.811401691931995</v>
      </c>
      <c r="AY769" s="0" t="n">
        <f aca="true">RAND()</f>
        <v>0.988312949630817</v>
      </c>
      <c r="AZ769" s="0" t="n">
        <f aca="true">RAND()</f>
        <v>0.83570929658112</v>
      </c>
    </row>
    <row r="770" customFormat="false" ht="15" hidden="false" customHeight="false" outlineLevel="0" collapsed="false">
      <c r="AK770" s="0" t="n">
        <v>757</v>
      </c>
      <c r="AL770" s="0" t="n">
        <f aca="false">IFERROR(IF(AU770&lt;($AM$6-$AL$6)/($AN$6-$AL$6),$AL$6+SQRT(AU770*($AN$6-$AL$6)*($AM$6-$AL$6)),$AN$6-SQRT((1-AU770)*($AN$6-$AL$6)*($AN$6-$AM$6))),$AM$6)</f>
        <v>2.717372339945</v>
      </c>
      <c r="AM770" s="0" t="n">
        <f aca="false">IFERROR(IF(AV770&lt;($AM$7-$AL$7)/($AN$7-$AL$7),$AL$7+SQRT(AV770*($AN$7-$AL$7)*($AM$7-$AL$7)),$AN$7-SQRT((1-AV770)*($AN$7-$AL$7)*($AN$7-$AM$7))),$AM$7)</f>
        <v>0.945159247307538</v>
      </c>
      <c r="AN770" s="0" t="n">
        <f aca="false">IFERROR(IF(AW770&lt;($AM$8-$AL$8)/($AN$8-$AL$8),$AL$8+SQRT(AW770*($AN$8-$AL$8)*($AM$8-$AL$8)),$AN$8-SQRT((1-AW770)*($AN$8-$AL$8)*($AN$8-$AM$8))),$AM$8)</f>
        <v>1.00082881109007</v>
      </c>
      <c r="AO770" s="0" t="n">
        <f aca="false">IFERROR(IF(AX770&lt;($AM$9-$AL$9)/($AN$9-$AL$9),$AL$9+SQRT(AX770*($AN$9-$AL$9)*($AM$9-$AL$9)),$AN$9-SQRT((1-AX770)*($AN$9-$AL$9)*($AN$9-$AM$9))),$AM$9)</f>
        <v>1.18638103895741</v>
      </c>
      <c r="AP770" s="0" t="n">
        <f aca="false">IFERROR(IF(AY770&lt;($AM$10-$AL$10)/($AN$10-$AL$10),$AL$10+SQRT(AY770*($AN$10-$AL$10)*($AM$10-$AL$10)),$AN$10-SQRT((1-AY770)*($AN$10-$AL$10)*($AN$10-$AM$10))),$AM$10)</f>
        <v>0.750813636096017</v>
      </c>
      <c r="AQ770" s="0" t="n">
        <f aca="false">IFERROR(IF(AZ770&lt;($AM$11-$AL$11)/($AN$11-$AL$11),$AL$11+SQRT(AZ770*($AN$11-$AL$11)*($AM$11-$AL$11)),$AN$11-SQRT((1-AZ770)*($AN$11-$AL$11)*($AN$11-$AM$11))),$AM$11)</f>
        <v>0.576268691194223</v>
      </c>
      <c r="AR770" s="0" t="n">
        <f aca="false">SUMPRODUCT((B24:B31&lt;=$B$6)*(C24:C31*AM770+D24:D31*AO770*$B$8*AQ770)/(1+AL770/100)^B24:B31)+C32*AM770*AP770/(1+AL770/100)^$B$6</f>
        <v>8416141.86602243</v>
      </c>
      <c r="AS770" s="0" t="n">
        <f aca="false">SUMPRODUCT((K24:K26&lt;=$B$6)*(L24:L26*AN770+M24:M26*AO770*$B$8*AQ770)/(1+AL770/100)^K24:K26)+L27*AN770*AP770/(1+AL770/100)^$B$6</f>
        <v>8188052.392105</v>
      </c>
      <c r="AT770" s="0" t="n">
        <f aca="false">AS770-AR770</f>
        <v>-228089.473917432</v>
      </c>
      <c r="AU770" s="0" t="n">
        <f aca="true">RAND()</f>
        <v>0.102924614823632</v>
      </c>
      <c r="AV770" s="0" t="n">
        <f aca="true">RAND()</f>
        <v>0.234124523098789</v>
      </c>
      <c r="AW770" s="0" t="n">
        <f aca="true">RAND()</f>
        <v>0.4481219432641</v>
      </c>
      <c r="AX770" s="0" t="n">
        <f aca="true">RAND()</f>
        <v>0.558682790821314</v>
      </c>
      <c r="AY770" s="0" t="n">
        <f aca="true">RAND()</f>
        <v>0.25162992020682</v>
      </c>
      <c r="AZ770" s="0" t="n">
        <f aca="true">RAND()</f>
        <v>0.311528121363955</v>
      </c>
    </row>
    <row r="771" customFormat="false" ht="15" hidden="false" customHeight="false" outlineLevel="0" collapsed="false">
      <c r="AK771" s="0" t="n">
        <v>758</v>
      </c>
      <c r="AL771" s="0" t="n">
        <f aca="false">IFERROR(IF(AU771&lt;($AM$6-$AL$6)/($AN$6-$AL$6),$AL$6+SQRT(AU771*($AN$6-$AL$6)*($AM$6-$AL$6)),$AN$6-SQRT((1-AU771)*($AN$6-$AL$6)*($AN$6-$AM$6))),$AM$6)</f>
        <v>4.40230905451323</v>
      </c>
      <c r="AM771" s="0" t="n">
        <f aca="false">IFERROR(IF(AV771&lt;($AM$7-$AL$7)/($AN$7-$AL$7),$AL$7+SQRT(AV771*($AN$7-$AL$7)*($AM$7-$AL$7)),$AN$7-SQRT((1-AV771)*($AN$7-$AL$7)*($AN$7-$AM$7))),$AM$7)</f>
        <v>0.808668106440881</v>
      </c>
      <c r="AN771" s="0" t="n">
        <f aca="false">IFERROR(IF(AW771&lt;($AM$8-$AL$8)/($AN$8-$AL$8),$AL$8+SQRT(AW771*($AN$8-$AL$8)*($AM$8-$AL$8)),$AN$8-SQRT((1-AW771)*($AN$8-$AL$8)*($AN$8-$AM$8))),$AM$8)</f>
        <v>0.969324276161899</v>
      </c>
      <c r="AO771" s="0" t="n">
        <f aca="false">IFERROR(IF(AX771&lt;($AM$9-$AL$9)/($AN$9-$AL$9),$AL$9+SQRT(AX771*($AN$9-$AL$9)*($AM$9-$AL$9)),$AN$9-SQRT((1-AX771)*($AN$9-$AL$9)*($AN$9-$AM$9))),$AM$9)</f>
        <v>1.1474599224542</v>
      </c>
      <c r="AP771" s="0" t="n">
        <f aca="false">IFERROR(IF(AY771&lt;($AM$10-$AL$10)/($AN$10-$AL$10),$AL$10+SQRT(AY771*($AN$10-$AL$10)*($AM$10-$AL$10)),$AN$10-SQRT((1-AY771)*($AN$10-$AL$10)*($AN$10-$AM$10))),$AM$10)</f>
        <v>0.857945307334154</v>
      </c>
      <c r="AQ771" s="0" t="n">
        <f aca="false">IFERROR(IF(AZ771&lt;($AM$11-$AL$11)/($AN$11-$AL$11),$AL$11+SQRT(AZ771*($AN$11-$AL$11)*($AM$11-$AL$11)),$AN$11-SQRT((1-AZ771)*($AN$11-$AL$11)*($AN$11-$AM$11))),$AM$11)</f>
        <v>0.610227098857903</v>
      </c>
      <c r="AR771" s="0" t="n">
        <f aca="false">SUMPRODUCT((B24:B31&lt;=$B$6)*(C24:C31*AM771+D24:D31*AO771*$B$8*AQ771)/(1+AL771/100)^B24:B31)+C32*AM771*AP771/(1+AL771/100)^$B$6</f>
        <v>6577651.23799845</v>
      </c>
      <c r="AS771" s="0" t="n">
        <f aca="false">SUMPRODUCT((K24:K26&lt;=$B$6)*(L24:L26*AN771+M24:M26*AO771*$B$8*AQ771)/(1+AL771/100)^K24:K26)+L27*AN771*AP771/(1+AL771/100)^$B$6</f>
        <v>7992336.14322302</v>
      </c>
      <c r="AT771" s="0" t="n">
        <f aca="false">AS771-AR771</f>
        <v>1414684.90522457</v>
      </c>
      <c r="AU771" s="0" t="n">
        <f aca="true">RAND()</f>
        <v>0.662600087586802</v>
      </c>
      <c r="AV771" s="0" t="n">
        <f aca="true">RAND()</f>
        <v>0.000834845214115959</v>
      </c>
      <c r="AW771" s="0" t="n">
        <f aca="true">RAND()</f>
        <v>0.318563449975012</v>
      </c>
      <c r="AX771" s="0" t="n">
        <f aca="true">RAND()</f>
        <v>0.51545027745213</v>
      </c>
      <c r="AY771" s="0" t="n">
        <f aca="true">RAND()</f>
        <v>0.512499372170168</v>
      </c>
      <c r="AZ771" s="0" t="n">
        <f aca="true">RAND()</f>
        <v>0.392819807615473</v>
      </c>
    </row>
    <row r="772" customFormat="false" ht="15" hidden="false" customHeight="false" outlineLevel="0" collapsed="false">
      <c r="AK772" s="0" t="n">
        <v>759</v>
      </c>
      <c r="AL772" s="0" t="n">
        <f aca="false">IFERROR(IF(AU772&lt;($AM$6-$AL$6)/($AN$6-$AL$6),$AL$6+SQRT(AU772*($AN$6-$AL$6)*($AM$6-$AL$6)),$AN$6-SQRT((1-AU772)*($AN$6-$AL$6)*($AN$6-$AM$6))),$AM$6)</f>
        <v>2.4863882982302</v>
      </c>
      <c r="AM772" s="0" t="n">
        <f aca="false">IFERROR(IF(AV772&lt;($AM$7-$AL$7)/($AN$7-$AL$7),$AL$7+SQRT(AV772*($AN$7-$AL$7)*($AM$7-$AL$7)),$AN$7-SQRT((1-AV772)*($AN$7-$AL$7)*($AN$7-$AM$7))),$AM$7)</f>
        <v>1.00808745994691</v>
      </c>
      <c r="AN772" s="0" t="n">
        <f aca="false">IFERROR(IF(AW772&lt;($AM$8-$AL$8)/($AN$8-$AL$8),$AL$8+SQRT(AW772*($AN$8-$AL$8)*($AM$8-$AL$8)),$AN$8-SQRT((1-AW772)*($AN$8-$AL$8)*($AN$8-$AM$8))),$AM$8)</f>
        <v>0.903757028541489</v>
      </c>
      <c r="AO772" s="0" t="n">
        <f aca="false">IFERROR(IF(AX772&lt;($AM$9-$AL$9)/($AN$9-$AL$9),$AL$9+SQRT(AX772*($AN$9-$AL$9)*($AM$9-$AL$9)),$AN$9-SQRT((1-AX772)*($AN$9-$AL$9)*($AN$9-$AM$9))),$AM$9)</f>
        <v>0.741347766536757</v>
      </c>
      <c r="AP772" s="0" t="n">
        <f aca="false">IFERROR(IF(AY772&lt;($AM$10-$AL$10)/($AN$10-$AL$10),$AL$10+SQRT(AY772*($AN$10-$AL$10)*($AM$10-$AL$10)),$AN$10-SQRT((1-AY772)*($AN$10-$AL$10)*($AN$10-$AM$10))),$AM$10)</f>
        <v>0.574328238445374</v>
      </c>
      <c r="AQ772" s="0" t="n">
        <f aca="false">IFERROR(IF(AZ772&lt;($AM$11-$AL$11)/($AN$11-$AL$11),$AL$11+SQRT(AZ772*($AN$11-$AL$11)*($AM$11-$AL$11)),$AN$11-SQRT((1-AZ772)*($AN$11-$AL$11)*($AN$11-$AM$11))),$AM$11)</f>
        <v>0.490457518956462</v>
      </c>
      <c r="AR772" s="0" t="n">
        <f aca="false">SUMPRODUCT((B24:B31&lt;=$B$6)*(C24:C31*AM772+D24:D31*AO772*$B$8*AQ772)/(1+AL772/100)^B24:B31)+C32*AM772*AP772/(1+AL772/100)^$B$6</f>
        <v>9009134.42821822</v>
      </c>
      <c r="AS772" s="0" t="n">
        <f aca="false">SUMPRODUCT((K24:K26&lt;=$B$6)*(L24:L26*AN772+M24:M26*AO772*$B$8*AQ772)/(1+AL772/100)^K24:K26)+L27*AN772*AP772/(1+AL772/100)^$B$6</f>
        <v>7499645.93037171</v>
      </c>
      <c r="AT772" s="0" t="n">
        <f aca="false">AS772-AR772</f>
        <v>-1509488.49784652</v>
      </c>
      <c r="AU772" s="0" t="n">
        <f aca="true">RAND()</f>
        <v>0.0473147153310538</v>
      </c>
      <c r="AV772" s="0" t="n">
        <f aca="true">RAND()</f>
        <v>0.479807315244976</v>
      </c>
      <c r="AW772" s="0" t="n">
        <f aca="true">RAND()</f>
        <v>0.119616899686214</v>
      </c>
      <c r="AX772" s="0" t="n">
        <f aca="true">RAND()</f>
        <v>0.0776649925497081</v>
      </c>
      <c r="AY772" s="0" t="n">
        <f aca="true">RAND()</f>
        <v>0.0220987481215696</v>
      </c>
      <c r="AZ772" s="0" t="n">
        <f aca="true">RAND()</f>
        <v>0.148057414396127</v>
      </c>
    </row>
    <row r="773" customFormat="false" ht="15" hidden="false" customHeight="false" outlineLevel="0" collapsed="false">
      <c r="AK773" s="0" t="n">
        <v>760</v>
      </c>
      <c r="AL773" s="0" t="n">
        <f aca="false">IFERROR(IF(AU773&lt;($AM$6-$AL$6)/($AN$6-$AL$6),$AL$6+SQRT(AU773*($AN$6-$AL$6)*($AM$6-$AL$6)),$AN$6-SQRT((1-AU773)*($AN$6-$AL$6)*($AN$6-$AM$6))),$AM$6)</f>
        <v>3.23776007614909</v>
      </c>
      <c r="AM773" s="0" t="n">
        <f aca="false">IFERROR(IF(AV773&lt;($AM$7-$AL$7)/($AN$7-$AL$7),$AL$7+SQRT(AV773*($AN$7-$AL$7)*($AM$7-$AL$7)),$AN$7-SQRT((1-AV773)*($AN$7-$AL$7)*($AN$7-$AM$7))),$AM$7)</f>
        <v>1.00505839580463</v>
      </c>
      <c r="AN773" s="0" t="n">
        <f aca="false">IFERROR(IF(AW773&lt;($AM$8-$AL$8)/($AN$8-$AL$8),$AL$8+SQRT(AW773*($AN$8-$AL$8)*($AM$8-$AL$8)),$AN$8-SQRT((1-AW773)*($AN$8-$AL$8)*($AN$8-$AM$8))),$AM$8)</f>
        <v>0.854184717391594</v>
      </c>
      <c r="AO773" s="0" t="n">
        <f aca="false">IFERROR(IF(AX773&lt;($AM$9-$AL$9)/($AN$9-$AL$9),$AL$9+SQRT(AX773*($AN$9-$AL$9)*($AM$9-$AL$9)),$AN$9-SQRT((1-AX773)*($AN$9-$AL$9)*($AN$9-$AM$9))),$AM$9)</f>
        <v>0.97745774207282</v>
      </c>
      <c r="AP773" s="0" t="n">
        <f aca="false">IFERROR(IF(AY773&lt;($AM$10-$AL$10)/($AN$10-$AL$10),$AL$10+SQRT(AY773*($AN$10-$AL$10)*($AM$10-$AL$10)),$AN$10-SQRT((1-AY773)*($AN$10-$AL$10)*($AN$10-$AM$10))),$AM$10)</f>
        <v>0.702476336192937</v>
      </c>
      <c r="AQ773" s="0" t="n">
        <f aca="false">IFERROR(IF(AZ773&lt;($AM$11-$AL$11)/($AN$11-$AL$11),$AL$11+SQRT(AZ773*($AN$11-$AL$11)*($AM$11-$AL$11)),$AN$11-SQRT((1-AZ773)*($AN$11-$AL$11)*($AN$11-$AM$11))),$AM$11)</f>
        <v>0.825362059241111</v>
      </c>
      <c r="AR773" s="0" t="n">
        <f aca="false">SUMPRODUCT((B24:B31&lt;=$B$6)*(C24:C31*AM773+D24:D31*AO773*$B$8*AQ773)/(1+AL773/100)^B24:B31)+C32*AM773*AP773/(1+AL773/100)^$B$6</f>
        <v>8703418.59717796</v>
      </c>
      <c r="AS773" s="0" t="n">
        <f aca="false">SUMPRODUCT((K24:K26&lt;=$B$6)*(L24:L26*AN773+M24:M26*AO773*$B$8*AQ773)/(1+AL773/100)^K24:K26)+L27*AN773*AP773/(1+AL773/100)^$B$6</f>
        <v>7085951.47172223</v>
      </c>
      <c r="AT773" s="0" t="n">
        <f aca="false">AS773-AR773</f>
        <v>-1617467.12545574</v>
      </c>
      <c r="AU773" s="0" t="n">
        <f aca="true">RAND()</f>
        <v>0.292277537769113</v>
      </c>
      <c r="AV773" s="0" t="n">
        <f aca="true">RAND()</f>
        <v>0.466698760304008</v>
      </c>
      <c r="AW773" s="0" t="n">
        <f aca="true">RAND()</f>
        <v>0.0326220399867436</v>
      </c>
      <c r="AX773" s="0" t="n">
        <f aca="true">RAND()</f>
        <v>0.303954527287034</v>
      </c>
      <c r="AY773" s="0" t="n">
        <f aca="true">RAND()</f>
        <v>0.16398666687246</v>
      </c>
      <c r="AZ773" s="0" t="n">
        <f aca="true">RAND()</f>
        <v>0.875516692438754</v>
      </c>
    </row>
    <row r="774" customFormat="false" ht="15" hidden="false" customHeight="false" outlineLevel="0" collapsed="false">
      <c r="AK774" s="0" t="n">
        <v>761</v>
      </c>
      <c r="AL774" s="0" t="n">
        <f aca="false">IFERROR(IF(AU774&lt;($AM$6-$AL$6)/($AN$6-$AL$6),$AL$6+SQRT(AU774*($AN$6-$AL$6)*($AM$6-$AL$6)),$AN$6-SQRT((1-AU774)*($AN$6-$AL$6)*($AN$6-$AM$6))),$AM$6)</f>
        <v>2.68034752680708</v>
      </c>
      <c r="AM774" s="0" t="n">
        <f aca="false">IFERROR(IF(AV774&lt;($AM$7-$AL$7)/($AN$7-$AL$7),$AL$7+SQRT(AV774*($AN$7-$AL$7)*($AM$7-$AL$7)),$AN$7-SQRT((1-AV774)*($AN$7-$AL$7)*($AN$7-$AM$7))),$AM$7)</f>
        <v>0.952638753770807</v>
      </c>
      <c r="AN774" s="0" t="n">
        <f aca="false">IFERROR(IF(AW774&lt;($AM$8-$AL$8)/($AN$8-$AL$8),$AL$8+SQRT(AW774*($AN$8-$AL$8)*($AM$8-$AL$8)),$AN$8-SQRT((1-AW774)*($AN$8-$AL$8)*($AN$8-$AM$8))),$AM$8)</f>
        <v>0.939149345157219</v>
      </c>
      <c r="AO774" s="0" t="n">
        <f aca="false">IFERROR(IF(AX774&lt;($AM$9-$AL$9)/($AN$9-$AL$9),$AL$9+SQRT(AX774*($AN$9-$AL$9)*($AM$9-$AL$9)),$AN$9-SQRT((1-AX774)*($AN$9-$AL$9)*($AN$9-$AM$9))),$AM$9)</f>
        <v>1.24860292659298</v>
      </c>
      <c r="AP774" s="0" t="n">
        <f aca="false">IFERROR(IF(AY774&lt;($AM$10-$AL$10)/($AN$10-$AL$10),$AL$10+SQRT(AY774*($AN$10-$AL$10)*($AM$10-$AL$10)),$AN$10-SQRT((1-AY774)*($AN$10-$AL$10)*($AN$10-$AM$10))),$AM$10)</f>
        <v>0.67363695051211</v>
      </c>
      <c r="AQ774" s="0" t="n">
        <f aca="false">IFERROR(IF(AZ774&lt;($AM$11-$AL$11)/($AN$11-$AL$11),$AL$11+SQRT(AZ774*($AN$11-$AL$11)*($AM$11-$AL$11)),$AN$11-SQRT((1-AZ774)*($AN$11-$AL$11)*($AN$11-$AM$11))),$AM$11)</f>
        <v>0.681013584483692</v>
      </c>
      <c r="AR774" s="0" t="n">
        <f aca="false">SUMPRODUCT((B24:B31&lt;=$B$6)*(C24:C31*AM774+D24:D31*AO774*$B$8*AQ774)/(1+AL774/100)^B24:B31)+C32*AM774*AP774/(1+AL774/100)^$B$6</f>
        <v>8564863.21831369</v>
      </c>
      <c r="AS774" s="0" t="n">
        <f aca="false">SUMPRODUCT((K24:K26&lt;=$B$6)*(L24:L26*AN774+M24:M26*AO774*$B$8*AQ774)/(1+AL774/100)^K24:K26)+L27*AN774*AP774/(1+AL774/100)^$B$6</f>
        <v>7775253.69672505</v>
      </c>
      <c r="AT774" s="0" t="n">
        <f aca="false">AS774-AR774</f>
        <v>-789609.521588636</v>
      </c>
      <c r="AU774" s="0" t="n">
        <f aca="true">RAND()</f>
        <v>0.0925745514465025</v>
      </c>
      <c r="AV774" s="0" t="n">
        <f aca="true">RAND()</f>
        <v>0.258873212807833</v>
      </c>
      <c r="AW774" s="0" t="n">
        <f aca="true">RAND()</f>
        <v>0.215139336196477</v>
      </c>
      <c r="AX774" s="0" t="n">
        <f aca="true">RAND()</f>
        <v>0.623601625383575</v>
      </c>
      <c r="AY774" s="0" t="n">
        <f aca="true">RAND()</f>
        <v>0.12059916233258</v>
      </c>
      <c r="AZ774" s="0" t="n">
        <f aca="true">RAND()</f>
        <v>0.584684353943092</v>
      </c>
    </row>
    <row r="775" customFormat="false" ht="15" hidden="false" customHeight="false" outlineLevel="0" collapsed="false">
      <c r="AK775" s="0" t="n">
        <v>762</v>
      </c>
      <c r="AL775" s="0" t="n">
        <f aca="false">IFERROR(IF(AU775&lt;($AM$6-$AL$6)/($AN$6-$AL$6),$AL$6+SQRT(AU775*($AN$6-$AL$6)*($AM$6-$AL$6)),$AN$6-SQRT((1-AU775)*($AN$6-$AL$6)*($AN$6-$AM$6))),$AM$6)</f>
        <v>6.44103911604893</v>
      </c>
      <c r="AM775" s="0" t="n">
        <f aca="false">IFERROR(IF(AV775&lt;($AM$7-$AL$7)/($AN$7-$AL$7),$AL$7+SQRT(AV775*($AN$7-$AL$7)*($AM$7-$AL$7)),$AN$7-SQRT((1-AV775)*($AN$7-$AL$7)*($AN$7-$AM$7))),$AM$7)</f>
        <v>0.961091461858901</v>
      </c>
      <c r="AN775" s="0" t="n">
        <f aca="false">IFERROR(IF(AW775&lt;($AM$8-$AL$8)/($AN$8-$AL$8),$AL$8+SQRT(AW775*($AN$8-$AL$8)*($AM$8-$AL$8)),$AN$8-SQRT((1-AW775)*($AN$8-$AL$8)*($AN$8-$AM$8))),$AM$8)</f>
        <v>0.963614957798316</v>
      </c>
      <c r="AO775" s="0" t="n">
        <f aca="false">IFERROR(IF(AX775&lt;($AM$9-$AL$9)/($AN$9-$AL$9),$AL$9+SQRT(AX775*($AN$9-$AL$9)*($AM$9-$AL$9)),$AN$9-SQRT((1-AX775)*($AN$9-$AL$9)*($AN$9-$AM$9))),$AM$9)</f>
        <v>0.713460106089862</v>
      </c>
      <c r="AP775" s="0" t="n">
        <f aca="false">IFERROR(IF(AY775&lt;($AM$10-$AL$10)/($AN$10-$AL$10),$AL$10+SQRT(AY775*($AN$10-$AL$10)*($AM$10-$AL$10)),$AN$10-SQRT((1-AY775)*($AN$10-$AL$10)*($AN$10-$AM$10))),$AM$10)</f>
        <v>0.874662413058499</v>
      </c>
      <c r="AQ775" s="0" t="n">
        <f aca="false">IFERROR(IF(AZ775&lt;($AM$11-$AL$11)/($AN$11-$AL$11),$AL$11+SQRT(AZ775*($AN$11-$AL$11)*($AM$11-$AL$11)),$AN$11-SQRT((1-AZ775)*($AN$11-$AL$11)*($AN$11-$AM$11))),$AM$11)</f>
        <v>0.521822594018079</v>
      </c>
      <c r="AR775" s="0" t="n">
        <f aca="false">SUMPRODUCT((B24:B31&lt;=$B$6)*(C24:C31*AM775+D24:D31*AO775*$B$8*AQ775)/(1+AL775/100)^B24:B31)+C32*AM775*AP775/(1+AL775/100)^$B$6</f>
        <v>7061351.53953678</v>
      </c>
      <c r="AS775" s="0" t="n">
        <f aca="false">SUMPRODUCT((K24:K26&lt;=$B$6)*(L24:L26*AN775+M24:M26*AO775*$B$8*AQ775)/(1+AL775/100)^K24:K26)+L27*AN775*AP775/(1+AL775/100)^$B$6</f>
        <v>8018618.93867343</v>
      </c>
      <c r="AT775" s="0" t="n">
        <f aca="false">AS775-AR775</f>
        <v>957267.399136648</v>
      </c>
      <c r="AU775" s="0" t="n">
        <f aca="true">RAND()</f>
        <v>0.984378136510632</v>
      </c>
      <c r="AV775" s="0" t="n">
        <f aca="true">RAND()</f>
        <v>0.288338434264863</v>
      </c>
      <c r="AW775" s="0" t="n">
        <f aca="true">RAND()</f>
        <v>0.297442826837162</v>
      </c>
      <c r="AX775" s="0" t="n">
        <f aca="true">RAND()</f>
        <v>0.0607536225225271</v>
      </c>
      <c r="AY775" s="0" t="n">
        <f aca="true">RAND()</f>
        <v>0.561487695035268</v>
      </c>
      <c r="AZ775" s="0" t="n">
        <f aca="true">RAND()</f>
        <v>0.20083780904861</v>
      </c>
    </row>
    <row r="776" customFormat="false" ht="15" hidden="false" customHeight="false" outlineLevel="0" collapsed="false">
      <c r="AK776" s="0" t="n">
        <v>763</v>
      </c>
      <c r="AL776" s="0" t="n">
        <f aca="false">IFERROR(IF(AU776&lt;($AM$6-$AL$6)/($AN$6-$AL$6),$AL$6+SQRT(AU776*($AN$6-$AL$6)*($AM$6-$AL$6)),$AN$6-SQRT((1-AU776)*($AN$6-$AL$6)*($AN$6-$AM$6))),$AM$6)</f>
        <v>3.25757828991902</v>
      </c>
      <c r="AM776" s="0" t="n">
        <f aca="false">IFERROR(IF(AV776&lt;($AM$7-$AL$7)/($AN$7-$AL$7),$AL$7+SQRT(AV776*($AN$7-$AL$7)*($AM$7-$AL$7)),$AN$7-SQRT((1-AV776)*($AN$7-$AL$7)*($AN$7-$AM$7))),$AM$7)</f>
        <v>0.936037075707676</v>
      </c>
      <c r="AN776" s="0" t="n">
        <f aca="false">IFERROR(IF(AW776&lt;($AM$8-$AL$8)/($AN$8-$AL$8),$AL$8+SQRT(AW776*($AN$8-$AL$8)*($AM$8-$AL$8)),$AN$8-SQRT((1-AW776)*($AN$8-$AL$8)*($AN$8-$AM$8))),$AM$8)</f>
        <v>1.00481693171295</v>
      </c>
      <c r="AO776" s="0" t="n">
        <f aca="false">IFERROR(IF(AX776&lt;($AM$9-$AL$9)/($AN$9-$AL$9),$AL$9+SQRT(AX776*($AN$9-$AL$9)*($AM$9-$AL$9)),$AN$9-SQRT((1-AX776)*($AN$9-$AL$9)*($AN$9-$AM$9))),$AM$9)</f>
        <v>0.978705534268633</v>
      </c>
      <c r="AP776" s="0" t="n">
        <f aca="false">IFERROR(IF(AY776&lt;($AM$10-$AL$10)/($AN$10-$AL$10),$AL$10+SQRT(AY776*($AN$10-$AL$10)*($AM$10-$AL$10)),$AN$10-SQRT((1-AY776)*($AN$10-$AL$10)*($AN$10-$AM$10))),$AM$10)</f>
        <v>0.879674583310939</v>
      </c>
      <c r="AQ776" s="0" t="n">
        <f aca="false">IFERROR(IF(AZ776&lt;($AM$11-$AL$11)/($AN$11-$AL$11),$AL$11+SQRT(AZ776*($AN$11-$AL$11)*($AM$11-$AL$11)),$AN$11-SQRT((1-AZ776)*($AN$11-$AL$11)*($AN$11-$AM$11))),$AM$11)</f>
        <v>0.713404060303814</v>
      </c>
      <c r="AR776" s="0" t="n">
        <f aca="false">SUMPRODUCT((B24:B31&lt;=$B$6)*(C24:C31*AM776+D24:D31*AO776*$B$8*AQ776)/(1+AL776/100)^B24:B31)+C32*AM776*AP776/(1+AL776/100)^$B$6</f>
        <v>8062077.40530937</v>
      </c>
      <c r="AS776" s="0" t="n">
        <f aca="false">SUMPRODUCT((K24:K26&lt;=$B$6)*(L24:L26*AN776+M24:M26*AO776*$B$8*AQ776)/(1+AL776/100)^K24:K26)+L27*AN776*AP776/(1+AL776/100)^$B$6</f>
        <v>8166023.49625194</v>
      </c>
      <c r="AT776" s="0" t="n">
        <f aca="false">AS776-AR776</f>
        <v>103946.090942568</v>
      </c>
      <c r="AU776" s="0" t="n">
        <f aca="true">RAND()</f>
        <v>0.299713987195726</v>
      </c>
      <c r="AV776" s="0" t="n">
        <f aca="true">RAND()</f>
        <v>0.205623177412176</v>
      </c>
      <c r="AW776" s="0" t="n">
        <f aca="true">RAND()</f>
        <v>0.465646782447534</v>
      </c>
      <c r="AX776" s="0" t="n">
        <f aca="true">RAND()</f>
        <v>0.305545318052556</v>
      </c>
      <c r="AY776" s="0" t="n">
        <f aca="true">RAND()</f>
        <v>0.576611156849339</v>
      </c>
      <c r="AZ776" s="0" t="n">
        <f aca="true">RAND()</f>
        <v>0.664745989182285</v>
      </c>
    </row>
    <row r="777" customFormat="false" ht="15" hidden="false" customHeight="false" outlineLevel="0" collapsed="false">
      <c r="AK777" s="0" t="n">
        <v>764</v>
      </c>
      <c r="AL777" s="0" t="n">
        <f aca="false">IFERROR(IF(AU777&lt;($AM$6-$AL$6)/($AN$6-$AL$6),$AL$6+SQRT(AU777*($AN$6-$AL$6)*($AM$6-$AL$6)),$AN$6-SQRT((1-AU777)*($AN$6-$AL$6)*($AN$6-$AM$6))),$AM$6)</f>
        <v>5.19078374548734</v>
      </c>
      <c r="AM777" s="0" t="n">
        <f aca="false">IFERROR(IF(AV777&lt;($AM$7-$AL$7)/($AN$7-$AL$7),$AL$7+SQRT(AV777*($AN$7-$AL$7)*($AM$7-$AL$7)),$AN$7-SQRT((1-AV777)*($AN$7-$AL$7)*($AN$7-$AM$7))),$AM$7)</f>
        <v>1.11975719601484</v>
      </c>
      <c r="AN777" s="0" t="n">
        <f aca="false">IFERROR(IF(AW777&lt;($AM$8-$AL$8)/($AN$8-$AL$8),$AL$8+SQRT(AW777*($AN$8-$AL$8)*($AM$8-$AL$8)),$AN$8-SQRT((1-AW777)*($AN$8-$AL$8)*($AN$8-$AM$8))),$AM$8)</f>
        <v>1.03822261441301</v>
      </c>
      <c r="AO777" s="0" t="n">
        <f aca="false">IFERROR(IF(AX777&lt;($AM$9-$AL$9)/($AN$9-$AL$9),$AL$9+SQRT(AX777*($AN$9-$AL$9)*($AM$9-$AL$9)),$AN$9-SQRT((1-AX777)*($AN$9-$AL$9)*($AN$9-$AM$9))),$AM$9)</f>
        <v>1.04712672247153</v>
      </c>
      <c r="AP777" s="0" t="n">
        <f aca="false">IFERROR(IF(AY777&lt;($AM$10-$AL$10)/($AN$10-$AL$10),$AL$10+SQRT(AY777*($AN$10-$AL$10)*($AM$10-$AL$10)),$AN$10-SQRT((1-AY777)*($AN$10-$AL$10)*($AN$10-$AM$10))),$AM$10)</f>
        <v>0.743468456615967</v>
      </c>
      <c r="AQ777" s="0" t="n">
        <f aca="false">IFERROR(IF(AZ777&lt;($AM$11-$AL$11)/($AN$11-$AL$11),$AL$11+SQRT(AZ777*($AN$11-$AL$11)*($AM$11-$AL$11)),$AN$11-SQRT((1-AZ777)*($AN$11-$AL$11)*($AN$11-$AM$11))),$AM$11)</f>
        <v>0.618671654011612</v>
      </c>
      <c r="AR777" s="0" t="n">
        <f aca="false">SUMPRODUCT((B24:B31&lt;=$B$6)*(C24:C31*AM777+D24:D31*AO777*$B$8*AQ777)/(1+AL777/100)^B24:B31)+C32*AM777*AP777/(1+AL777/100)^$B$6</f>
        <v>8708304.75854645</v>
      </c>
      <c r="AS777" s="0" t="n">
        <f aca="false">SUMPRODUCT((K24:K26&lt;=$B$6)*(L24:L26*AN777+M24:M26*AO777*$B$8*AQ777)/(1+AL777/100)^K24:K26)+L27*AN777*AP777/(1+AL777/100)^$B$6</f>
        <v>8657220.74048066</v>
      </c>
      <c r="AT777" s="0" t="n">
        <f aca="false">AS777-AR777</f>
        <v>-51084.0180657916</v>
      </c>
      <c r="AU777" s="0" t="n">
        <f aca="true">RAND()</f>
        <v>0.836336827220359</v>
      </c>
      <c r="AV777" s="0" t="n">
        <f aca="true">RAND()</f>
        <v>0.849216106756301</v>
      </c>
      <c r="AW777" s="0" t="n">
        <f aca="true">RAND()</f>
        <v>0.601336346257243</v>
      </c>
      <c r="AX777" s="0" t="n">
        <f aca="true">RAND()</f>
        <v>0.394688344648103</v>
      </c>
      <c r="AY777" s="0" t="n">
        <f aca="true">RAND()</f>
        <v>0.237107557467844</v>
      </c>
      <c r="AZ777" s="0" t="n">
        <f aca="true">RAND()</f>
        <v>0.414496420695905</v>
      </c>
    </row>
    <row r="778" customFormat="false" ht="15" hidden="false" customHeight="false" outlineLevel="0" collapsed="false">
      <c r="AK778" s="0" t="n">
        <v>765</v>
      </c>
      <c r="AL778" s="0" t="n">
        <f aca="false">IFERROR(IF(AU778&lt;($AM$6-$AL$6)/($AN$6-$AL$6),$AL$6+SQRT(AU778*($AN$6-$AL$6)*($AM$6-$AL$6)),$AN$6-SQRT((1-AU778)*($AN$6-$AL$6)*($AN$6-$AM$6))),$AM$6)</f>
        <v>6.40104886094031</v>
      </c>
      <c r="AM778" s="0" t="n">
        <f aca="false">IFERROR(IF(AV778&lt;($AM$7-$AL$7)/($AN$7-$AL$7),$AL$7+SQRT(AV778*($AN$7-$AL$7)*($AM$7-$AL$7)),$AN$7-SQRT((1-AV778)*($AN$7-$AL$7)*($AN$7-$AM$7))),$AM$7)</f>
        <v>0.923447548635686</v>
      </c>
      <c r="AN778" s="0" t="n">
        <f aca="false">IFERROR(IF(AW778&lt;($AM$8-$AL$8)/($AN$8-$AL$8),$AL$8+SQRT(AW778*($AN$8-$AL$8)*($AM$8-$AL$8)),$AN$8-SQRT((1-AW778)*($AN$8-$AL$8)*($AN$8-$AM$8))),$AM$8)</f>
        <v>1.14551886868472</v>
      </c>
      <c r="AO778" s="0" t="n">
        <f aca="false">IFERROR(IF(AX778&lt;($AM$9-$AL$9)/($AN$9-$AL$9),$AL$9+SQRT(AX778*($AN$9-$AL$9)*($AM$9-$AL$9)),$AN$9-SQRT((1-AX778)*($AN$9-$AL$9)*($AN$9-$AM$9))),$AM$9)</f>
        <v>1.13182062426396</v>
      </c>
      <c r="AP778" s="0" t="n">
        <f aca="false">IFERROR(IF(AY778&lt;($AM$10-$AL$10)/($AN$10-$AL$10),$AL$10+SQRT(AY778*($AN$10-$AL$10)*($AM$10-$AL$10)),$AN$10-SQRT((1-AY778)*($AN$10-$AL$10)*($AN$10-$AM$10))),$AM$10)</f>
        <v>0.980031066784897</v>
      </c>
      <c r="AQ778" s="0" t="n">
        <f aca="false">IFERROR(IF(AZ778&lt;($AM$11-$AL$11)/($AN$11-$AL$11),$AL$11+SQRT(AZ778*($AN$11-$AL$11)*($AM$11-$AL$11)),$AN$11-SQRT((1-AZ778)*($AN$11-$AL$11)*($AN$11-$AM$11))),$AM$11)</f>
        <v>0.587078099696925</v>
      </c>
      <c r="AR778" s="0" t="n">
        <f aca="false">SUMPRODUCT((B24:B31&lt;=$B$6)*(C24:C31*AM778+D24:D31*AO778*$B$8*AQ778)/(1+AL778/100)^B24:B31)+C32*AM778*AP778/(1+AL778/100)^$B$6</f>
        <v>6850622.79945711</v>
      </c>
      <c r="AS778" s="0" t="n">
        <f aca="false">SUMPRODUCT((K24:K26&lt;=$B$6)*(L24:L26*AN778+M24:M26*AO778*$B$8*AQ778)/(1+AL778/100)^K24:K26)+L27*AN778*AP778/(1+AL778/100)^$B$6</f>
        <v>9503139.01831188</v>
      </c>
      <c r="AT778" s="0" t="n">
        <f aca="false">AS778-AR778</f>
        <v>2652516.21885477</v>
      </c>
      <c r="AU778" s="0" t="n">
        <f aca="true">RAND()</f>
        <v>0.982062876650955</v>
      </c>
      <c r="AV778" s="0" t="n">
        <f aca="true">RAND()</f>
        <v>0.169325525157335</v>
      </c>
      <c r="AW778" s="0" t="n">
        <f aca="true">RAND()</f>
        <v>0.902966161769588</v>
      </c>
      <c r="AX778" s="0" t="n">
        <f aca="true">RAND()</f>
        <v>0.497509714364392</v>
      </c>
      <c r="AY778" s="0" t="n">
        <f aca="true">RAND()</f>
        <v>0.921719300314586</v>
      </c>
      <c r="AZ778" s="0" t="n">
        <f aca="true">RAND()</f>
        <v>0.33638300132897</v>
      </c>
    </row>
    <row r="779" customFormat="false" ht="15" hidden="false" customHeight="false" outlineLevel="0" collapsed="false">
      <c r="AK779" s="0" t="n">
        <v>766</v>
      </c>
      <c r="AL779" s="0" t="n">
        <f aca="false">IFERROR(IF(AU779&lt;($AM$6-$AL$6)/($AN$6-$AL$6),$AL$6+SQRT(AU779*($AN$6-$AL$6)*($AM$6-$AL$6)),$AN$6-SQRT((1-AU779)*($AN$6-$AL$6)*($AN$6-$AM$6))),$AM$6)</f>
        <v>4.87390023372959</v>
      </c>
      <c r="AM779" s="0" t="n">
        <f aca="false">IFERROR(IF(AV779&lt;($AM$7-$AL$7)/($AN$7-$AL$7),$AL$7+SQRT(AV779*($AN$7-$AL$7)*($AM$7-$AL$7)),$AN$7-SQRT((1-AV779)*($AN$7-$AL$7)*($AN$7-$AM$7))),$AM$7)</f>
        <v>0.892503311962386</v>
      </c>
      <c r="AN779" s="0" t="n">
        <f aca="false">IFERROR(IF(AW779&lt;($AM$8-$AL$8)/($AN$8-$AL$8),$AL$8+SQRT(AW779*($AN$8-$AL$8)*($AM$8-$AL$8)),$AN$8-SQRT((1-AW779)*($AN$8-$AL$8)*($AN$8-$AM$8))),$AM$8)</f>
        <v>0.904858515421013</v>
      </c>
      <c r="AO779" s="0" t="n">
        <f aca="false">IFERROR(IF(AX779&lt;($AM$9-$AL$9)/($AN$9-$AL$9),$AL$9+SQRT(AX779*($AN$9-$AL$9)*($AM$9-$AL$9)),$AN$9-SQRT((1-AX779)*($AN$9-$AL$9)*($AN$9-$AM$9))),$AM$9)</f>
        <v>1.24235576273787</v>
      </c>
      <c r="AP779" s="0" t="n">
        <f aca="false">IFERROR(IF(AY779&lt;($AM$10-$AL$10)/($AN$10-$AL$10),$AL$10+SQRT(AY779*($AN$10-$AL$10)*($AM$10-$AL$10)),$AN$10-SQRT((1-AY779)*($AN$10-$AL$10)*($AN$10-$AM$10))),$AM$10)</f>
        <v>0.977396937173116</v>
      </c>
      <c r="AQ779" s="0" t="n">
        <f aca="false">IFERROR(IF(AZ779&lt;($AM$11-$AL$11)/($AN$11-$AL$11),$AL$11+SQRT(AZ779*($AN$11-$AL$11)*($AM$11-$AL$11)),$AN$11-SQRT((1-AZ779)*($AN$11-$AL$11)*($AN$11-$AM$11))),$AM$11)</f>
        <v>0.871616289112171</v>
      </c>
      <c r="AR779" s="0" t="n">
        <f aca="false">SUMPRODUCT((B24:B31&lt;=$B$6)*(C24:C31*AM779+D24:D31*AO779*$B$8*AQ779)/(1+AL779/100)^B24:B31)+C32*AM779*AP779/(1+AL779/100)^$B$6</f>
        <v>7162867.21585712</v>
      </c>
      <c r="AS779" s="0" t="n">
        <f aca="false">SUMPRODUCT((K24:K26&lt;=$B$6)*(L24:L26*AN779+M24:M26*AO779*$B$8*AQ779)/(1+AL779/100)^K24:K26)+L27*AN779*AP779/(1+AL779/100)^$B$6</f>
        <v>7466169.77045194</v>
      </c>
      <c r="AT779" s="0" t="n">
        <f aca="false">AS779-AR779</f>
        <v>303302.55459482</v>
      </c>
      <c r="AU779" s="0" t="n">
        <f aca="true">RAND()</f>
        <v>0.773984989193244</v>
      </c>
      <c r="AV779" s="0" t="n">
        <f aca="true">RAND()</f>
        <v>0.0950762524890065</v>
      </c>
      <c r="AW779" s="0" t="n">
        <f aca="true">RAND()</f>
        <v>0.122170091736654</v>
      </c>
      <c r="AX779" s="0" t="n">
        <f aca="true">RAND()</f>
        <v>0.617316806495656</v>
      </c>
      <c r="AY779" s="0" t="n">
        <f aca="true">RAND()</f>
        <v>0.911631342489088</v>
      </c>
      <c r="AZ779" s="0" t="n">
        <f aca="true">RAND()</f>
        <v>0.932724990933349</v>
      </c>
    </row>
    <row r="780" customFormat="false" ht="15" hidden="false" customHeight="false" outlineLevel="0" collapsed="false">
      <c r="AK780" s="0" t="n">
        <v>767</v>
      </c>
      <c r="AL780" s="0" t="n">
        <f aca="false">IFERROR(IF(AU780&lt;($AM$6-$AL$6)/($AN$6-$AL$6),$AL$6+SQRT(AU780*($AN$6-$AL$6)*($AM$6-$AL$6)),$AN$6-SQRT((1-AU780)*($AN$6-$AL$6)*($AN$6-$AM$6))),$AM$6)</f>
        <v>2.65529205119567</v>
      </c>
      <c r="AM780" s="0" t="n">
        <f aca="false">IFERROR(IF(AV780&lt;($AM$7-$AL$7)/($AN$7-$AL$7),$AL$7+SQRT(AV780*($AN$7-$AL$7)*($AM$7-$AL$7)),$AN$7-SQRT((1-AV780)*($AN$7-$AL$7)*($AN$7-$AM$7))),$AM$7)</f>
        <v>0.936968711443361</v>
      </c>
      <c r="AN780" s="0" t="n">
        <f aca="false">IFERROR(IF(AW780&lt;($AM$8-$AL$8)/($AN$8-$AL$8),$AL$8+SQRT(AW780*($AN$8-$AL$8)*($AM$8-$AL$8)),$AN$8-SQRT((1-AW780)*($AN$8-$AL$8)*($AN$8-$AM$8))),$AM$8)</f>
        <v>1.05836140300478</v>
      </c>
      <c r="AO780" s="0" t="n">
        <f aca="false">IFERROR(IF(AX780&lt;($AM$9-$AL$9)/($AN$9-$AL$9),$AL$9+SQRT(AX780*($AN$9-$AL$9)*($AM$9-$AL$9)),$AN$9-SQRT((1-AX780)*($AN$9-$AL$9)*($AN$9-$AM$9))),$AM$9)</f>
        <v>1.24602780193373</v>
      </c>
      <c r="AP780" s="0" t="n">
        <f aca="false">IFERROR(IF(AY780&lt;($AM$10-$AL$10)/($AN$10-$AL$10),$AL$10+SQRT(AY780*($AN$10-$AL$10)*($AM$10-$AL$10)),$AN$10-SQRT((1-AY780)*($AN$10-$AL$10)*($AN$10-$AM$10))),$AM$10)</f>
        <v>0.917956007875846</v>
      </c>
      <c r="AQ780" s="0" t="n">
        <f aca="false">IFERROR(IF(AZ780&lt;($AM$11-$AL$11)/($AN$11-$AL$11),$AL$11+SQRT(AZ780*($AN$11-$AL$11)*($AM$11-$AL$11)),$AN$11-SQRT((1-AZ780)*($AN$11-$AL$11)*($AN$11-$AM$11))),$AM$11)</f>
        <v>0.811705651369542</v>
      </c>
      <c r="AR780" s="0" t="n">
        <f aca="false">SUMPRODUCT((B24:B31&lt;=$B$6)*(C24:C31*AM780+D24:D31*AO780*$B$8*AQ780)/(1+AL780/100)^B24:B31)+C32*AM780*AP780/(1+AL780/100)^$B$6</f>
        <v>8465070.21969935</v>
      </c>
      <c r="AS780" s="0" t="n">
        <f aca="false">SUMPRODUCT((K24:K26&lt;=$B$6)*(L24:L26*AN780+M24:M26*AO780*$B$8*AQ780)/(1+AL780/100)^K24:K26)+L27*AN780*AP780/(1+AL780/100)^$B$6</f>
        <v>8519376.17296336</v>
      </c>
      <c r="AT780" s="0" t="n">
        <f aca="false">AS780-AR780</f>
        <v>54305.9532640092</v>
      </c>
      <c r="AU780" s="0" t="n">
        <f aca="true">RAND()</f>
        <v>0.0858815344720466</v>
      </c>
      <c r="AV780" s="0" t="n">
        <f aca="true">RAND()</f>
        <v>0.208449199049495</v>
      </c>
      <c r="AW780" s="0" t="n">
        <f aca="true">RAND()</f>
        <v>0.673552427926269</v>
      </c>
      <c r="AX780" s="0" t="n">
        <f aca="true">RAND()</f>
        <v>0.62101728302874</v>
      </c>
      <c r="AY780" s="0" t="n">
        <f aca="true">RAND()</f>
        <v>0.698748898078057</v>
      </c>
      <c r="AZ780" s="0" t="n">
        <f aca="true">RAND()</f>
        <v>0.855286686831966</v>
      </c>
    </row>
    <row r="781" customFormat="false" ht="15" hidden="false" customHeight="false" outlineLevel="0" collapsed="false">
      <c r="AK781" s="0" t="n">
        <v>768</v>
      </c>
      <c r="AL781" s="0" t="n">
        <f aca="false">IFERROR(IF(AU781&lt;($AM$6-$AL$6)/($AN$6-$AL$6),$AL$6+SQRT(AU781*($AN$6-$AL$6)*($AM$6-$AL$6)),$AN$6-SQRT((1-AU781)*($AN$6-$AL$6)*($AN$6-$AM$6))),$AM$6)</f>
        <v>2.92997572558969</v>
      </c>
      <c r="AM781" s="0" t="n">
        <f aca="false">IFERROR(IF(AV781&lt;($AM$7-$AL$7)/($AN$7-$AL$7),$AL$7+SQRT(AV781*($AN$7-$AL$7)*($AM$7-$AL$7)),$AN$7-SQRT((1-AV781)*($AN$7-$AL$7)*($AN$7-$AM$7))),$AM$7)</f>
        <v>0.899875723485658</v>
      </c>
      <c r="AN781" s="0" t="n">
        <f aca="false">IFERROR(IF(AW781&lt;($AM$8-$AL$8)/($AN$8-$AL$8),$AL$8+SQRT(AW781*($AN$8-$AL$8)*($AM$8-$AL$8)),$AN$8-SQRT((1-AW781)*($AN$8-$AL$8)*($AN$8-$AM$8))),$AM$8)</f>
        <v>0.862954032215229</v>
      </c>
      <c r="AO781" s="0" t="n">
        <f aca="false">IFERROR(IF(AX781&lt;($AM$9-$AL$9)/($AN$9-$AL$9),$AL$9+SQRT(AX781*($AN$9-$AL$9)*($AM$9-$AL$9)),$AN$9-SQRT((1-AX781)*($AN$9-$AL$9)*($AN$9-$AM$9))),$AM$9)</f>
        <v>1.43275084997486</v>
      </c>
      <c r="AP781" s="0" t="n">
        <f aca="false">IFERROR(IF(AY781&lt;($AM$10-$AL$10)/($AN$10-$AL$10),$AL$10+SQRT(AY781*($AN$10-$AL$10)*($AM$10-$AL$10)),$AN$10-SQRT((1-AY781)*($AN$10-$AL$10)*($AN$10-$AM$10))),$AM$10)</f>
        <v>0.855057844115905</v>
      </c>
      <c r="AQ781" s="0" t="n">
        <f aca="false">IFERROR(IF(AZ781&lt;($AM$11-$AL$11)/($AN$11-$AL$11),$AL$11+SQRT(AZ781*($AN$11-$AL$11)*($AM$11-$AL$11)),$AN$11-SQRT((1-AZ781)*($AN$11-$AL$11)*($AN$11-$AM$11))),$AM$11)</f>
        <v>0.498342849035352</v>
      </c>
      <c r="AR781" s="0" t="n">
        <f aca="false">SUMPRODUCT((B24:B31&lt;=$B$6)*(C24:C31*AM781+D24:D31*AO781*$B$8*AQ781)/(1+AL781/100)^B24:B31)+C32*AM781*AP781/(1+AL781/100)^$B$6</f>
        <v>7917750.98182636</v>
      </c>
      <c r="AS781" s="0" t="n">
        <f aca="false">SUMPRODUCT((K24:K26&lt;=$B$6)*(L24:L26*AN781+M24:M26*AO781*$B$8*AQ781)/(1+AL781/100)^K24:K26)+L27*AN781*AP781/(1+AL781/100)^$B$6</f>
        <v>7012585.33508215</v>
      </c>
      <c r="AT781" s="0" t="n">
        <f aca="false">AS781-AR781</f>
        <v>-905165.646744212</v>
      </c>
      <c r="AU781" s="0" t="n">
        <f aca="true">RAND()</f>
        <v>0.172970970037215</v>
      </c>
      <c r="AV781" s="0" t="n">
        <f aca="true">RAND()</f>
        <v>0.110835112686484</v>
      </c>
      <c r="AW781" s="0" t="n">
        <f aca="true">RAND()</f>
        <v>0.0440356685795122</v>
      </c>
      <c r="AX781" s="0" t="n">
        <f aca="true">RAND()</f>
        <v>0.785485601197174</v>
      </c>
      <c r="AY781" s="0" t="n">
        <f aca="true">RAND()</f>
        <v>0.504264290672937</v>
      </c>
      <c r="AZ781" s="0" t="n">
        <f aca="true">RAND()</f>
        <v>0.160570962299839</v>
      </c>
    </row>
    <row r="782" customFormat="false" ht="15" hidden="false" customHeight="false" outlineLevel="0" collapsed="false">
      <c r="AK782" s="0" t="n">
        <v>769</v>
      </c>
      <c r="AL782" s="0" t="n">
        <f aca="false">IFERROR(IF(AU782&lt;($AM$6-$AL$6)/($AN$6-$AL$6),$AL$6+SQRT(AU782*($AN$6-$AL$6)*($AM$6-$AL$6)),$AN$6-SQRT((1-AU782)*($AN$6-$AL$6)*($AN$6-$AM$6))),$AM$6)</f>
        <v>5.22565792686479</v>
      </c>
      <c r="AM782" s="0" t="n">
        <f aca="false">IFERROR(IF(AV782&lt;($AM$7-$AL$7)/($AN$7-$AL$7),$AL$7+SQRT(AV782*($AN$7-$AL$7)*($AM$7-$AL$7)),$AN$7-SQRT((1-AV782)*($AN$7-$AL$7)*($AN$7-$AM$7))),$AM$7)</f>
        <v>1.10862669191096</v>
      </c>
      <c r="AN782" s="0" t="n">
        <f aca="false">IFERROR(IF(AW782&lt;($AM$8-$AL$8)/($AN$8-$AL$8),$AL$8+SQRT(AW782*($AN$8-$AL$8)*($AM$8-$AL$8)),$AN$8-SQRT((1-AW782)*($AN$8-$AL$8)*($AN$8-$AM$8))),$AM$8)</f>
        <v>0.933096099900243</v>
      </c>
      <c r="AO782" s="0" t="n">
        <f aca="false">IFERROR(IF(AX782&lt;($AM$9-$AL$9)/($AN$9-$AL$9),$AL$9+SQRT(AX782*($AN$9-$AL$9)*($AM$9-$AL$9)),$AN$9-SQRT((1-AX782)*($AN$9-$AL$9)*($AN$9-$AM$9))),$AM$9)</f>
        <v>0.948863289137143</v>
      </c>
      <c r="AP782" s="0" t="n">
        <f aca="false">IFERROR(IF(AY782&lt;($AM$10-$AL$10)/($AN$10-$AL$10),$AL$10+SQRT(AY782*($AN$10-$AL$10)*($AM$10-$AL$10)),$AN$10-SQRT((1-AY782)*($AN$10-$AL$10)*($AN$10-$AM$10))),$AM$10)</f>
        <v>0.929842198553026</v>
      </c>
      <c r="AQ782" s="0" t="n">
        <f aca="false">IFERROR(IF(AZ782&lt;($AM$11-$AL$11)/($AN$11-$AL$11),$AL$11+SQRT(AZ782*($AN$11-$AL$11)*($AM$11-$AL$11)),$AN$11-SQRT((1-AZ782)*($AN$11-$AL$11)*($AN$11-$AM$11))),$AM$11)</f>
        <v>0.824722464498733</v>
      </c>
      <c r="AR782" s="0" t="n">
        <f aca="false">SUMPRODUCT((B24:B31&lt;=$B$6)*(C24:C31*AM782+D24:D31*AO782*$B$8*AQ782)/(1+AL782/100)^B24:B31)+C32*AM782*AP782/(1+AL782/100)^$B$6</f>
        <v>8627835.64693397</v>
      </c>
      <c r="AS782" s="0" t="n">
        <f aca="false">SUMPRODUCT((K24:K26&lt;=$B$6)*(L24:L26*AN782+M24:M26*AO782*$B$8*AQ782)/(1+AL782/100)^K24:K26)+L27*AN782*AP782/(1+AL782/100)^$B$6</f>
        <v>7716657.63637975</v>
      </c>
      <c r="AT782" s="0" t="n">
        <f aca="false">AS782-AR782</f>
        <v>-911178.010554222</v>
      </c>
      <c r="AU782" s="0" t="n">
        <f aca="true">RAND()</f>
        <v>0.842585510375111</v>
      </c>
      <c r="AV782" s="0" t="n">
        <f aca="true">RAND()</f>
        <v>0.822343002310764</v>
      </c>
      <c r="AW782" s="0" t="n">
        <f aca="true">RAND()</f>
        <v>0.196828575651728</v>
      </c>
      <c r="AX782" s="0" t="n">
        <f aca="true">RAND()</f>
        <v>0.268637669780019</v>
      </c>
      <c r="AY782" s="0" t="n">
        <f aca="true">RAND()</f>
        <v>0.739057262627595</v>
      </c>
      <c r="AZ782" s="0" t="n">
        <f aca="true">RAND()</f>
        <v>0.874603206320825</v>
      </c>
    </row>
    <row r="783" customFormat="false" ht="15" hidden="false" customHeight="false" outlineLevel="0" collapsed="false">
      <c r="AK783" s="0" t="n">
        <v>770</v>
      </c>
      <c r="AL783" s="0" t="n">
        <f aca="false">IFERROR(IF(AU783&lt;($AM$6-$AL$6)/($AN$6-$AL$6),$AL$6+SQRT(AU783*($AN$6-$AL$6)*($AM$6-$AL$6)),$AN$6-SQRT((1-AU783)*($AN$6-$AL$6)*($AN$6-$AM$6))),$AM$6)</f>
        <v>4.4741567550371</v>
      </c>
      <c r="AM783" s="0" t="n">
        <f aca="false">IFERROR(IF(AV783&lt;($AM$7-$AL$7)/($AN$7-$AL$7),$AL$7+SQRT(AV783*($AN$7-$AL$7)*($AM$7-$AL$7)),$AN$7-SQRT((1-AV783)*($AN$7-$AL$7)*($AN$7-$AM$7))),$AM$7)</f>
        <v>0.993235131917478</v>
      </c>
      <c r="AN783" s="0" t="n">
        <f aca="false">IFERROR(IF(AW783&lt;($AM$8-$AL$8)/($AN$8-$AL$8),$AL$8+SQRT(AW783*($AN$8-$AL$8)*($AM$8-$AL$8)),$AN$8-SQRT((1-AW783)*($AN$8-$AL$8)*($AN$8-$AM$8))),$AM$8)</f>
        <v>1.01521950365468</v>
      </c>
      <c r="AO783" s="0" t="n">
        <f aca="false">IFERROR(IF(AX783&lt;($AM$9-$AL$9)/($AN$9-$AL$9),$AL$9+SQRT(AX783*($AN$9-$AL$9)*($AM$9-$AL$9)),$AN$9-SQRT((1-AX783)*($AN$9-$AL$9)*($AN$9-$AM$9))),$AM$9)</f>
        <v>1.41568947115184</v>
      </c>
      <c r="AP783" s="0" t="n">
        <f aca="false">IFERROR(IF(AY783&lt;($AM$10-$AL$10)/($AN$10-$AL$10),$AL$10+SQRT(AY783*($AN$10-$AL$10)*($AM$10-$AL$10)),$AN$10-SQRT((1-AY783)*($AN$10-$AL$10)*($AN$10-$AM$10))),$AM$10)</f>
        <v>0.819241985771045</v>
      </c>
      <c r="AQ783" s="0" t="n">
        <f aca="false">IFERROR(IF(AZ783&lt;($AM$11-$AL$11)/($AN$11-$AL$11),$AL$11+SQRT(AZ783*($AN$11-$AL$11)*($AM$11-$AL$11)),$AN$11-SQRT((1-AZ783)*($AN$11-$AL$11)*($AN$11-$AM$11))),$AM$11)</f>
        <v>0.624371583471428</v>
      </c>
      <c r="AR783" s="0" t="n">
        <f aca="false">SUMPRODUCT((B24:B31&lt;=$B$6)*(C24:C31*AM783+D24:D31*AO783*$B$8*AQ783)/(1+AL783/100)^B24:B31)+C32*AM783*AP783/(1+AL783/100)^$B$6</f>
        <v>8059158.77492238</v>
      </c>
      <c r="AS783" s="0" t="n">
        <f aca="false">SUMPRODUCT((K24:K26&lt;=$B$6)*(L24:L26*AN783+M24:M26*AO783*$B$8*AQ783)/(1+AL783/100)^K24:K26)+L27*AN783*AP783/(1+AL783/100)^$B$6</f>
        <v>8410524.46688182</v>
      </c>
      <c r="AT783" s="0" t="n">
        <f aca="false">AS783-AR783</f>
        <v>351365.691959443</v>
      </c>
      <c r="AU783" s="0" t="n">
        <f aca="true">RAND()</f>
        <v>0.681005795093765</v>
      </c>
      <c r="AV783" s="0" t="n">
        <f aca="true">RAND()</f>
        <v>0.414886846746279</v>
      </c>
      <c r="AW783" s="0" t="n">
        <f aca="true">RAND()</f>
        <v>0.510027720318606</v>
      </c>
      <c r="AX783" s="0" t="n">
        <f aca="true">RAND()</f>
        <v>0.772387470584787</v>
      </c>
      <c r="AY783" s="0" t="n">
        <f aca="true">RAND()</f>
        <v>0.407661781916161</v>
      </c>
      <c r="AZ783" s="0" t="n">
        <f aca="true">RAND()</f>
        <v>0.429456833321476</v>
      </c>
    </row>
    <row r="784" customFormat="false" ht="15" hidden="false" customHeight="false" outlineLevel="0" collapsed="false">
      <c r="AK784" s="0" t="n">
        <v>771</v>
      </c>
      <c r="AL784" s="0" t="n">
        <f aca="false">IFERROR(IF(AU784&lt;($AM$6-$AL$6)/($AN$6-$AL$6),$AL$6+SQRT(AU784*($AN$6-$AL$6)*($AM$6-$AL$6)),$AN$6-SQRT((1-AU784)*($AN$6-$AL$6)*($AN$6-$AM$6))),$AM$6)</f>
        <v>4.16016481237557</v>
      </c>
      <c r="AM784" s="0" t="n">
        <f aca="false">IFERROR(IF(AV784&lt;($AM$7-$AL$7)/($AN$7-$AL$7),$AL$7+SQRT(AV784*($AN$7-$AL$7)*($AM$7-$AL$7)),$AN$7-SQRT((1-AV784)*($AN$7-$AL$7)*($AN$7-$AM$7))),$AM$7)</f>
        <v>1.0487056167849</v>
      </c>
      <c r="AN784" s="0" t="n">
        <f aca="false">IFERROR(IF(AW784&lt;($AM$8-$AL$8)/($AN$8-$AL$8),$AL$8+SQRT(AW784*($AN$8-$AL$8)*($AM$8-$AL$8)),$AN$8-SQRT((1-AW784)*($AN$8-$AL$8)*($AN$8-$AM$8))),$AM$8)</f>
        <v>0.964324789966537</v>
      </c>
      <c r="AO784" s="0" t="n">
        <f aca="false">IFERROR(IF(AX784&lt;($AM$9-$AL$9)/($AN$9-$AL$9),$AL$9+SQRT(AX784*($AN$9-$AL$9)*($AM$9-$AL$9)),$AN$9-SQRT((1-AX784)*($AN$9-$AL$9)*($AN$9-$AM$9))),$AM$9)</f>
        <v>0.931147471119436</v>
      </c>
      <c r="AP784" s="0" t="n">
        <f aca="false">IFERROR(IF(AY784&lt;($AM$10-$AL$10)/($AN$10-$AL$10),$AL$10+SQRT(AY784*($AN$10-$AL$10)*($AM$10-$AL$10)),$AN$10-SQRT((1-AY784)*($AN$10-$AL$10)*($AN$10-$AM$10))),$AM$10)</f>
        <v>0.977271033927793</v>
      </c>
      <c r="AQ784" s="0" t="n">
        <f aca="false">IFERROR(IF(AZ784&lt;($AM$11-$AL$11)/($AN$11-$AL$11),$AL$11+SQRT(AZ784*($AN$11-$AL$11)*($AM$11-$AL$11)),$AN$11-SQRT((1-AZ784)*($AN$11-$AL$11)*($AN$11-$AM$11))),$AM$11)</f>
        <v>0.728525323804691</v>
      </c>
      <c r="AR784" s="0" t="n">
        <f aca="false">SUMPRODUCT((B24:B31&lt;=$B$6)*(C24:C31*AM784+D24:D31*AO784*$B$8*AQ784)/(1+AL784/100)^B24:B31)+C32*AM784*AP784/(1+AL784/100)^$B$6</f>
        <v>8564086.94163449</v>
      </c>
      <c r="AS784" s="0" t="n">
        <f aca="false">SUMPRODUCT((K24:K26&lt;=$B$6)*(L24:L26*AN784+M24:M26*AO784*$B$8*AQ784)/(1+AL784/100)^K24:K26)+L27*AN784*AP784/(1+AL784/100)^$B$6</f>
        <v>7861367.73221979</v>
      </c>
      <c r="AT784" s="0" t="n">
        <f aca="false">AS784-AR784</f>
        <v>-702719.209414698</v>
      </c>
      <c r="AU784" s="0" t="n">
        <f aca="true">RAND()</f>
        <v>0.596766805356506</v>
      </c>
      <c r="AV784" s="0" t="n">
        <f aca="true">RAND()</f>
        <v>0.63982730032048</v>
      </c>
      <c r="AW784" s="0" t="n">
        <f aca="true">RAND()</f>
        <v>0.300029295528292</v>
      </c>
      <c r="AX784" s="0" t="n">
        <f aca="true">RAND()</f>
        <v>0.24785085580358</v>
      </c>
      <c r="AY784" s="0" t="n">
        <f aca="true">RAND()</f>
        <v>0.911150559306019</v>
      </c>
      <c r="AZ784" s="0" t="n">
        <f aca="true">RAND()</f>
        <v>0.69918979667205</v>
      </c>
    </row>
    <row r="785" customFormat="false" ht="15" hidden="false" customHeight="false" outlineLevel="0" collapsed="false">
      <c r="AK785" s="0" t="n">
        <v>772</v>
      </c>
      <c r="AL785" s="0" t="n">
        <f aca="false">IFERROR(IF(AU785&lt;($AM$6-$AL$6)/($AN$6-$AL$6),$AL$6+SQRT(AU785*($AN$6-$AL$6)*($AM$6-$AL$6)),$AN$6-SQRT((1-AU785)*($AN$6-$AL$6)*($AN$6-$AM$6))),$AM$6)</f>
        <v>3.94135128814283</v>
      </c>
      <c r="AM785" s="0" t="n">
        <f aca="false">IFERROR(IF(AV785&lt;($AM$7-$AL$7)/($AN$7-$AL$7),$AL$7+SQRT(AV785*($AN$7-$AL$7)*($AM$7-$AL$7)),$AN$7-SQRT((1-AV785)*($AN$7-$AL$7)*($AN$7-$AM$7))),$AM$7)</f>
        <v>1.14322842201183</v>
      </c>
      <c r="AN785" s="0" t="n">
        <f aca="false">IFERROR(IF(AW785&lt;($AM$8-$AL$8)/($AN$8-$AL$8),$AL$8+SQRT(AW785*($AN$8-$AL$8)*($AM$8-$AL$8)),$AN$8-SQRT((1-AW785)*($AN$8-$AL$8)*($AN$8-$AM$8))),$AM$8)</f>
        <v>0.976931274578088</v>
      </c>
      <c r="AO785" s="0" t="n">
        <f aca="false">IFERROR(IF(AX785&lt;($AM$9-$AL$9)/($AN$9-$AL$9),$AL$9+SQRT(AX785*($AN$9-$AL$9)*($AM$9-$AL$9)),$AN$9-SQRT((1-AX785)*($AN$9-$AL$9)*($AN$9-$AM$9))),$AM$9)</f>
        <v>1.50382910369881</v>
      </c>
      <c r="AP785" s="0" t="n">
        <f aca="false">IFERROR(IF(AY785&lt;($AM$10-$AL$10)/($AN$10-$AL$10),$AL$10+SQRT(AY785*($AN$10-$AL$10)*($AM$10-$AL$10)),$AN$10-SQRT((1-AY785)*($AN$10-$AL$10)*($AN$10-$AM$10))),$AM$10)</f>
        <v>0.839895989571509</v>
      </c>
      <c r="AQ785" s="0" t="n">
        <f aca="false">IFERROR(IF(AZ785&lt;($AM$11-$AL$11)/($AN$11-$AL$11),$AL$11+SQRT(AZ785*($AN$11-$AL$11)*($AM$11-$AL$11)),$AN$11-SQRT((1-AZ785)*($AN$11-$AL$11)*($AN$11-$AM$11))),$AM$11)</f>
        <v>0.530112025093954</v>
      </c>
      <c r="AR785" s="0" t="n">
        <f aca="false">SUMPRODUCT((B24:B31&lt;=$B$6)*(C24:C31*AM785+D24:D31*AO785*$B$8*AQ785)/(1+AL785/100)^B24:B31)+C32*AM785*AP785/(1+AL785/100)^$B$6</f>
        <v>9471436.03174604</v>
      </c>
      <c r="AS785" s="0" t="n">
        <f aca="false">SUMPRODUCT((K24:K26&lt;=$B$6)*(L24:L26*AN785+M24:M26*AO785*$B$8*AQ785)/(1+AL785/100)^K24:K26)+L27*AN785*AP785/(1+AL785/100)^$B$6</f>
        <v>8041414.36906811</v>
      </c>
      <c r="AT785" s="0" t="n">
        <f aca="false">AS785-AR785</f>
        <v>-1430021.66267793</v>
      </c>
      <c r="AU785" s="0" t="n">
        <f aca="true">RAND()</f>
        <v>0.532233402872725</v>
      </c>
      <c r="AV785" s="0" t="n">
        <f aca="true">RAND()</f>
        <v>0.89866515674593</v>
      </c>
      <c r="AW785" s="0" t="n">
        <f aca="true">RAND()</f>
        <v>0.347829732486964</v>
      </c>
      <c r="AX785" s="0" t="n">
        <f aca="true">RAND()</f>
        <v>0.835876294442448</v>
      </c>
      <c r="AY785" s="0" t="n">
        <f aca="true">RAND()</f>
        <v>0.462117134907182</v>
      </c>
      <c r="AZ785" s="0" t="n">
        <f aca="true">RAND()</f>
        <v>0.21612875139935</v>
      </c>
    </row>
    <row r="786" customFormat="false" ht="15" hidden="false" customHeight="false" outlineLevel="0" collapsed="false">
      <c r="AK786" s="0" t="n">
        <v>773</v>
      </c>
      <c r="AL786" s="0" t="n">
        <f aca="false">IFERROR(IF(AU786&lt;($AM$6-$AL$6)/($AN$6-$AL$6),$AL$6+SQRT(AU786*($AN$6-$AL$6)*($AM$6-$AL$6)),$AN$6-SQRT((1-AU786)*($AN$6-$AL$6)*($AN$6-$AM$6))),$AM$6)</f>
        <v>3.81283409050036</v>
      </c>
      <c r="AM786" s="0" t="n">
        <f aca="false">IFERROR(IF(AV786&lt;($AM$7-$AL$7)/($AN$7-$AL$7),$AL$7+SQRT(AV786*($AN$7-$AL$7)*($AM$7-$AL$7)),$AN$7-SQRT((1-AV786)*($AN$7-$AL$7)*($AN$7-$AM$7))),$AM$7)</f>
        <v>0.871432812529146</v>
      </c>
      <c r="AN786" s="0" t="n">
        <f aca="false">IFERROR(IF(AW786&lt;($AM$8-$AL$8)/($AN$8-$AL$8),$AL$8+SQRT(AW786*($AN$8-$AL$8)*($AM$8-$AL$8)),$AN$8-SQRT((1-AW786)*($AN$8-$AL$8)*($AN$8-$AM$8))),$AM$8)</f>
        <v>0.989375520463092</v>
      </c>
      <c r="AO786" s="0" t="n">
        <f aca="false">IFERROR(IF(AX786&lt;($AM$9-$AL$9)/($AN$9-$AL$9),$AL$9+SQRT(AX786*($AN$9-$AL$9)*($AM$9-$AL$9)),$AN$9-SQRT((1-AX786)*($AN$9-$AL$9)*($AN$9-$AM$9))),$AM$9)</f>
        <v>0.843276487149857</v>
      </c>
      <c r="AP786" s="0" t="n">
        <f aca="false">IFERROR(IF(AY786&lt;($AM$10-$AL$10)/($AN$10-$AL$10),$AL$10+SQRT(AY786*($AN$10-$AL$10)*($AM$10-$AL$10)),$AN$10-SQRT((1-AY786)*($AN$10-$AL$10)*($AN$10-$AM$10))),$AM$10)</f>
        <v>0.896565312566286</v>
      </c>
      <c r="AQ786" s="0" t="n">
        <f aca="false">IFERROR(IF(AZ786&lt;($AM$11-$AL$11)/($AN$11-$AL$11),$AL$11+SQRT(AZ786*($AN$11-$AL$11)*($AM$11-$AL$11)),$AN$11-SQRT((1-AZ786)*($AN$11-$AL$11)*($AN$11-$AM$11))),$AM$11)</f>
        <v>0.756686790495209</v>
      </c>
      <c r="AR786" s="0" t="n">
        <f aca="false">SUMPRODUCT((B24:B31&lt;=$B$6)*(C24:C31*AM786+D24:D31*AO786*$B$8*AQ786)/(1+AL786/100)^B24:B31)+C32*AM786*AP786/(1+AL786/100)^$B$6</f>
        <v>7272902.43030888</v>
      </c>
      <c r="AS786" s="0" t="n">
        <f aca="false">SUMPRODUCT((K24:K26&lt;=$B$6)*(L24:L26*AN786+M24:M26*AO786*$B$8*AQ786)/(1+AL786/100)^K24:K26)+L27*AN786*AP786/(1+AL786/100)^$B$6</f>
        <v>8079143.68461998</v>
      </c>
      <c r="AT786" s="0" t="n">
        <f aca="false">AS786-AR786</f>
        <v>806241.254311102</v>
      </c>
      <c r="AU786" s="0" t="n">
        <f aca="true">RAND()</f>
        <v>0.492098673266167</v>
      </c>
      <c r="AV786" s="0" t="n">
        <f aca="true">RAND()</f>
        <v>0.056696074509157</v>
      </c>
      <c r="AW786" s="0" t="n">
        <f aca="true">RAND()</f>
        <v>0.39847875278519</v>
      </c>
      <c r="AX786" s="0" t="n">
        <f aca="true">RAND()</f>
        <v>0.157118328839928</v>
      </c>
      <c r="AY786" s="0" t="n">
        <f aca="true">RAND()</f>
        <v>0.629056188523185</v>
      </c>
      <c r="AZ786" s="0" t="n">
        <f aca="true">RAND()</f>
        <v>0.758361967675419</v>
      </c>
    </row>
    <row r="787" customFormat="false" ht="15" hidden="false" customHeight="false" outlineLevel="0" collapsed="false">
      <c r="AK787" s="0" t="n">
        <v>774</v>
      </c>
      <c r="AL787" s="0" t="n">
        <f aca="false">IFERROR(IF(AU787&lt;($AM$6-$AL$6)/($AN$6-$AL$6),$AL$6+SQRT(AU787*($AN$6-$AL$6)*($AM$6-$AL$6)),$AN$6-SQRT((1-AU787)*($AN$6-$AL$6)*($AN$6-$AM$6))),$AM$6)</f>
        <v>3.95776510500673</v>
      </c>
      <c r="AM787" s="0" t="n">
        <f aca="false">IFERROR(IF(AV787&lt;($AM$7-$AL$7)/($AN$7-$AL$7),$AL$7+SQRT(AV787*($AN$7-$AL$7)*($AM$7-$AL$7)),$AN$7-SQRT((1-AV787)*($AN$7-$AL$7)*($AN$7-$AM$7))),$AM$7)</f>
        <v>0.951099689206153</v>
      </c>
      <c r="AN787" s="0" t="n">
        <f aca="false">IFERROR(IF(AW787&lt;($AM$8-$AL$8)/($AN$8-$AL$8),$AL$8+SQRT(AW787*($AN$8-$AL$8)*($AM$8-$AL$8)),$AN$8-SQRT((1-AW787)*($AN$8-$AL$8)*($AN$8-$AM$8))),$AM$8)</f>
        <v>1.18226296177792</v>
      </c>
      <c r="AO787" s="0" t="n">
        <f aca="false">IFERROR(IF(AX787&lt;($AM$9-$AL$9)/($AN$9-$AL$9),$AL$9+SQRT(AX787*($AN$9-$AL$9)*($AM$9-$AL$9)),$AN$9-SQRT((1-AX787)*($AN$9-$AL$9)*($AN$9-$AM$9))),$AM$9)</f>
        <v>1.05945582533972</v>
      </c>
      <c r="AP787" s="0" t="n">
        <f aca="false">IFERROR(IF(AY787&lt;($AM$10-$AL$10)/($AN$10-$AL$10),$AL$10+SQRT(AY787*($AN$10-$AL$10)*($AM$10-$AL$10)),$AN$10-SQRT((1-AY787)*($AN$10-$AL$10)*($AN$10-$AM$10))),$AM$10)</f>
        <v>0.963803934425506</v>
      </c>
      <c r="AQ787" s="0" t="n">
        <f aca="false">IFERROR(IF(AZ787&lt;($AM$11-$AL$11)/($AN$11-$AL$11),$AL$11+SQRT(AZ787*($AN$11-$AL$11)*($AM$11-$AL$11)),$AN$11-SQRT((1-AZ787)*($AN$11-$AL$11)*($AN$11-$AM$11))),$AM$11)</f>
        <v>0.659265505960519</v>
      </c>
      <c r="AR787" s="0" t="n">
        <f aca="false">SUMPRODUCT((B24:B31&lt;=$B$6)*(C24:C31*AM787+D24:D31*AO787*$B$8*AQ787)/(1+AL787/100)^B24:B31)+C32*AM787*AP787/(1+AL787/100)^$B$6</f>
        <v>7871907.01279395</v>
      </c>
      <c r="AS787" s="0" t="n">
        <f aca="false">SUMPRODUCT((K24:K26&lt;=$B$6)*(L24:L26*AN787+M24:M26*AO787*$B$8*AQ787)/(1+AL787/100)^K24:K26)+L27*AN787*AP787/(1+AL787/100)^$B$6</f>
        <v>9611911.15830006</v>
      </c>
      <c r="AT787" s="0" t="n">
        <f aca="false">AS787-AR787</f>
        <v>1740004.14550611</v>
      </c>
      <c r="AU787" s="0" t="n">
        <f aca="true">RAND()</f>
        <v>0.537240342184265</v>
      </c>
      <c r="AV787" s="0" t="n">
        <f aca="true">RAND()</f>
        <v>0.253679067535512</v>
      </c>
      <c r="AW787" s="0" t="n">
        <f aca="true">RAND()</f>
        <v>0.959215054692452</v>
      </c>
      <c r="AX787" s="0" t="n">
        <f aca="true">RAND()</f>
        <v>0.410251103675079</v>
      </c>
      <c r="AY787" s="0" t="n">
        <f aca="true">RAND()</f>
        <v>0.860456358354318</v>
      </c>
      <c r="AZ787" s="0" t="n">
        <f aca="true">RAND()</f>
        <v>0.526122467639423</v>
      </c>
    </row>
    <row r="788" customFormat="false" ht="15" hidden="false" customHeight="false" outlineLevel="0" collapsed="false">
      <c r="AK788" s="0" t="n">
        <v>775</v>
      </c>
      <c r="AL788" s="0" t="n">
        <f aca="false">IFERROR(IF(AU788&lt;($AM$6-$AL$6)/($AN$6-$AL$6),$AL$6+SQRT(AU788*($AN$6-$AL$6)*($AM$6-$AL$6)),$AN$6-SQRT((1-AU788)*($AN$6-$AL$6)*($AN$6-$AM$6))),$AM$6)</f>
        <v>3.69908960600231</v>
      </c>
      <c r="AM788" s="0" t="n">
        <f aca="false">IFERROR(IF(AV788&lt;($AM$7-$AL$7)/($AN$7-$AL$7),$AL$7+SQRT(AV788*($AN$7-$AL$7)*($AM$7-$AL$7)),$AN$7-SQRT((1-AV788)*($AN$7-$AL$7)*($AN$7-$AM$7))),$AM$7)</f>
        <v>1.06114755246021</v>
      </c>
      <c r="AN788" s="0" t="n">
        <f aca="false">IFERROR(IF(AW788&lt;($AM$8-$AL$8)/($AN$8-$AL$8),$AL$8+SQRT(AW788*($AN$8-$AL$8)*($AM$8-$AL$8)),$AN$8-SQRT((1-AW788)*($AN$8-$AL$8)*($AN$8-$AM$8))),$AM$8)</f>
        <v>0.983085762661542</v>
      </c>
      <c r="AO788" s="0" t="n">
        <f aca="false">IFERROR(IF(AX788&lt;($AM$9-$AL$9)/($AN$9-$AL$9),$AL$9+SQRT(AX788*($AN$9-$AL$9)*($AM$9-$AL$9)),$AN$9-SQRT((1-AX788)*($AN$9-$AL$9)*($AN$9-$AM$9))),$AM$9)</f>
        <v>1.59786499852154</v>
      </c>
      <c r="AP788" s="0" t="n">
        <f aca="false">IFERROR(IF(AY788&lt;($AM$10-$AL$10)/($AN$10-$AL$10),$AL$10+SQRT(AY788*($AN$10-$AL$10)*($AM$10-$AL$10)),$AN$10-SQRT((1-AY788)*($AN$10-$AL$10)*($AN$10-$AM$10))),$AM$10)</f>
        <v>0.918082588991358</v>
      </c>
      <c r="AQ788" s="0" t="n">
        <f aca="false">IFERROR(IF(AZ788&lt;($AM$11-$AL$11)/($AN$11-$AL$11),$AL$11+SQRT(AZ788*($AN$11-$AL$11)*($AM$11-$AL$11)),$AN$11-SQRT((1-AZ788)*($AN$11-$AL$11)*($AN$11-$AM$11))),$AM$11)</f>
        <v>0.891943970575012</v>
      </c>
      <c r="AR788" s="0" t="n">
        <f aca="false">SUMPRODUCT((B24:B31&lt;=$B$6)*(C24:C31*AM788+D24:D31*AO788*$B$8*AQ788)/(1+AL788/100)^B24:B31)+C32*AM788*AP788/(1+AL788/100)^$B$6</f>
        <v>9091748.97181809</v>
      </c>
      <c r="AS788" s="0" t="n">
        <f aca="false">SUMPRODUCT((K24:K26&lt;=$B$6)*(L24:L26*AN788+M24:M26*AO788*$B$8*AQ788)/(1+AL788/100)^K24:K26)+L27*AN788*AP788/(1+AL788/100)^$B$6</f>
        <v>8080800.45350182</v>
      </c>
      <c r="AT788" s="0" t="n">
        <f aca="false">AS788-AR788</f>
        <v>-1010948.51831628</v>
      </c>
      <c r="AU788" s="0" t="n">
        <f aca="true">RAND()</f>
        <v>0.4551995285399</v>
      </c>
      <c r="AV788" s="0" t="n">
        <f aca="true">RAND()</f>
        <v>0.682975582739822</v>
      </c>
      <c r="AW788" s="0" t="n">
        <f aca="true">RAND()</f>
        <v>0.372448849881762</v>
      </c>
      <c r="AX788" s="0" t="n">
        <f aca="true">RAND()</f>
        <v>0.892191627057281</v>
      </c>
      <c r="AY788" s="0" t="n">
        <f aca="true">RAND()</f>
        <v>0.699172204870868</v>
      </c>
      <c r="AZ788" s="0" t="n">
        <f aca="true">RAND()</f>
        <v>0.952342426550637</v>
      </c>
    </row>
    <row r="789" customFormat="false" ht="15" hidden="false" customHeight="false" outlineLevel="0" collapsed="false">
      <c r="AK789" s="0" t="n">
        <v>776</v>
      </c>
      <c r="AL789" s="0" t="n">
        <f aca="false">IFERROR(IF(AU789&lt;($AM$6-$AL$6)/($AN$6-$AL$6),$AL$6+SQRT(AU789*($AN$6-$AL$6)*($AM$6-$AL$6)),$AN$6-SQRT((1-AU789)*($AN$6-$AL$6)*($AN$6-$AM$6))),$AM$6)</f>
        <v>2.45323011078976</v>
      </c>
      <c r="AM789" s="0" t="n">
        <f aca="false">IFERROR(IF(AV789&lt;($AM$7-$AL$7)/($AN$7-$AL$7),$AL$7+SQRT(AV789*($AN$7-$AL$7)*($AM$7-$AL$7)),$AN$7-SQRT((1-AV789)*($AN$7-$AL$7)*($AN$7-$AM$7))),$AM$7)</f>
        <v>1.17157584044544</v>
      </c>
      <c r="AN789" s="0" t="n">
        <f aca="false">IFERROR(IF(AW789&lt;($AM$8-$AL$8)/($AN$8-$AL$8),$AL$8+SQRT(AW789*($AN$8-$AL$8)*($AM$8-$AL$8)),$AN$8-SQRT((1-AW789)*($AN$8-$AL$8)*($AN$8-$AM$8))),$AM$8)</f>
        <v>1.02853990123916</v>
      </c>
      <c r="AO789" s="0" t="n">
        <f aca="false">IFERROR(IF(AX789&lt;($AM$9-$AL$9)/($AN$9-$AL$9),$AL$9+SQRT(AX789*($AN$9-$AL$9)*($AM$9-$AL$9)),$AN$9-SQRT((1-AX789)*($AN$9-$AL$9)*($AN$9-$AM$9))),$AM$9)</f>
        <v>1.2643103709484</v>
      </c>
      <c r="AP789" s="0" t="n">
        <f aca="false">IFERROR(IF(AY789&lt;($AM$10-$AL$10)/($AN$10-$AL$10),$AL$10+SQRT(AY789*($AN$10-$AL$10)*($AM$10-$AL$10)),$AN$10-SQRT((1-AY789)*($AN$10-$AL$10)*($AN$10-$AM$10))),$AM$10)</f>
        <v>0.990965739288619</v>
      </c>
      <c r="AQ789" s="0" t="n">
        <f aca="false">IFERROR(IF(AZ789&lt;($AM$11-$AL$11)/($AN$11-$AL$11),$AL$11+SQRT(AZ789*($AN$11-$AL$11)*($AM$11-$AL$11)),$AN$11-SQRT((1-AZ789)*($AN$11-$AL$11)*($AN$11-$AM$11))),$AM$11)</f>
        <v>0.709860541788919</v>
      </c>
      <c r="AR789" s="0" t="n">
        <f aca="false">SUMPRODUCT((B24:B31&lt;=$B$6)*(C24:C31*AM789+D24:D31*AO789*$B$8*AQ789)/(1+AL789/100)^B24:B31)+C32*AM789*AP789/(1+AL789/100)^$B$6</f>
        <v>10585850.0523347</v>
      </c>
      <c r="AS789" s="0" t="n">
        <f aca="false">SUMPRODUCT((K24:K26&lt;=$B$6)*(L24:L26*AN789+M24:M26*AO789*$B$8*AQ789)/(1+AL789/100)^K24:K26)+L27*AN789*AP789/(1+AL789/100)^$B$6</f>
        <v>8161792.83547612</v>
      </c>
      <c r="AT789" s="0" t="n">
        <f aca="false">AS789-AR789</f>
        <v>-2424057.2168586</v>
      </c>
      <c r="AU789" s="0" t="n">
        <f aca="true">RAND()</f>
        <v>0.0410835066652992</v>
      </c>
      <c r="AV789" s="0" t="n">
        <f aca="true">RAND()</f>
        <v>0.94533023287254</v>
      </c>
      <c r="AW789" s="0" t="n">
        <f aca="true">RAND()</f>
        <v>0.564048219171915</v>
      </c>
      <c r="AX789" s="0" t="n">
        <f aca="true">RAND()</f>
        <v>0.639173846470613</v>
      </c>
      <c r="AY789" s="0" t="n">
        <f aca="true">RAND()</f>
        <v>0.96418942862088</v>
      </c>
      <c r="AZ789" s="0" t="n">
        <f aca="true">RAND()</f>
        <v>0.656404468526451</v>
      </c>
    </row>
    <row r="790" customFormat="false" ht="15" hidden="false" customHeight="false" outlineLevel="0" collapsed="false">
      <c r="AK790" s="0" t="n">
        <v>777</v>
      </c>
      <c r="AL790" s="0" t="n">
        <f aca="false">IFERROR(IF(AU790&lt;($AM$6-$AL$6)/($AN$6-$AL$6),$AL$6+SQRT(AU790*($AN$6-$AL$6)*($AM$6-$AL$6)),$AN$6-SQRT((1-AU790)*($AN$6-$AL$6)*($AN$6-$AM$6))),$AM$6)</f>
        <v>6.31219084054987</v>
      </c>
      <c r="AM790" s="0" t="n">
        <f aca="false">IFERROR(IF(AV790&lt;($AM$7-$AL$7)/($AN$7-$AL$7),$AL$7+SQRT(AV790*($AN$7-$AL$7)*($AM$7-$AL$7)),$AN$7-SQRT((1-AV790)*($AN$7-$AL$7)*($AN$7-$AM$7))),$AM$7)</f>
        <v>1.07864820549321</v>
      </c>
      <c r="AN790" s="0" t="n">
        <f aca="false">IFERROR(IF(AW790&lt;($AM$8-$AL$8)/($AN$8-$AL$8),$AL$8+SQRT(AW790*($AN$8-$AL$8)*($AM$8-$AL$8)),$AN$8-SQRT((1-AW790)*($AN$8-$AL$8)*($AN$8-$AM$8))),$AM$8)</f>
        <v>1.17717915625836</v>
      </c>
      <c r="AO790" s="0" t="n">
        <f aca="false">IFERROR(IF(AX790&lt;($AM$9-$AL$9)/($AN$9-$AL$9),$AL$9+SQRT(AX790*($AN$9-$AL$9)*($AM$9-$AL$9)),$AN$9-SQRT((1-AX790)*($AN$9-$AL$9)*($AN$9-$AM$9))),$AM$9)</f>
        <v>1.0196337785802</v>
      </c>
      <c r="AP790" s="0" t="n">
        <f aca="false">IFERROR(IF(AY790&lt;($AM$10-$AL$10)/($AN$10-$AL$10),$AL$10+SQRT(AY790*($AN$10-$AL$10)*($AM$10-$AL$10)),$AN$10-SQRT((1-AY790)*($AN$10-$AL$10)*($AN$10-$AM$10))),$AM$10)</f>
        <v>0.643884218422563</v>
      </c>
      <c r="AQ790" s="0" t="n">
        <f aca="false">IFERROR(IF(AZ790&lt;($AM$11-$AL$11)/($AN$11-$AL$11),$AL$11+SQRT(AZ790*($AN$11-$AL$11)*($AM$11-$AL$11)),$AN$11-SQRT((1-AZ790)*($AN$11-$AL$11)*($AN$11-$AM$11))),$AM$11)</f>
        <v>0.93080055899207</v>
      </c>
      <c r="AR790" s="0" t="n">
        <f aca="false">SUMPRODUCT((B24:B31&lt;=$B$6)*(C24:C31*AM790+D24:D31*AO790*$B$8*AQ790)/(1+AL790/100)^B24:B31)+C32*AM790*AP790/(1+AL790/100)^$B$6</f>
        <v>8079872.37460479</v>
      </c>
      <c r="AS790" s="0" t="n">
        <f aca="false">SUMPRODUCT((K24:K26&lt;=$B$6)*(L24:L26*AN790+M24:M26*AO790*$B$8*AQ790)/(1+AL790/100)^K24:K26)+L27*AN790*AP790/(1+AL790/100)^$B$6</f>
        <v>9908245.19552548</v>
      </c>
      <c r="AT790" s="0" t="n">
        <f aca="false">AS790-AR790</f>
        <v>1828372.82092069</v>
      </c>
      <c r="AU790" s="0" t="n">
        <f aca="true">RAND()</f>
        <v>0.976345928008825</v>
      </c>
      <c r="AV790" s="0" t="n">
        <f aca="true">RAND()</f>
        <v>0.739009444616013</v>
      </c>
      <c r="AW790" s="0" t="n">
        <f aca="true">RAND()</f>
        <v>0.952863330815612</v>
      </c>
      <c r="AX790" s="0" t="n">
        <f aca="true">RAND()</f>
        <v>0.359254714599372</v>
      </c>
      <c r="AY790" s="0" t="n">
        <f aca="true">RAND()</f>
        <v>0.0828106732442867</v>
      </c>
      <c r="AZ790" s="0" t="n">
        <f aca="true">RAND()</f>
        <v>0.980454846384449</v>
      </c>
    </row>
    <row r="791" customFormat="false" ht="15" hidden="false" customHeight="false" outlineLevel="0" collapsed="false">
      <c r="AK791" s="0" t="n">
        <v>778</v>
      </c>
      <c r="AL791" s="0" t="n">
        <f aca="false">IFERROR(IF(AU791&lt;($AM$6-$AL$6)/($AN$6-$AL$6),$AL$6+SQRT(AU791*($AN$6-$AL$6)*($AM$6-$AL$6)),$AN$6-SQRT((1-AU791)*($AN$6-$AL$6)*($AN$6-$AM$6))),$AM$6)</f>
        <v>4.36028354908349</v>
      </c>
      <c r="AM791" s="0" t="n">
        <f aca="false">IFERROR(IF(AV791&lt;($AM$7-$AL$7)/($AN$7-$AL$7),$AL$7+SQRT(AV791*($AN$7-$AL$7)*($AM$7-$AL$7)),$AN$7-SQRT((1-AV791)*($AN$7-$AL$7)*($AN$7-$AM$7))),$AM$7)</f>
        <v>1.14486320790587</v>
      </c>
      <c r="AN791" s="0" t="n">
        <f aca="false">IFERROR(IF(AW791&lt;($AM$8-$AL$8)/($AN$8-$AL$8),$AL$8+SQRT(AW791*($AN$8-$AL$8)*($AM$8-$AL$8)),$AN$8-SQRT((1-AW791)*($AN$8-$AL$8)*($AN$8-$AM$8))),$AM$8)</f>
        <v>0.995434200509122</v>
      </c>
      <c r="AO791" s="0" t="n">
        <f aca="false">IFERROR(IF(AX791&lt;($AM$9-$AL$9)/($AN$9-$AL$9),$AL$9+SQRT(AX791*($AN$9-$AL$9)*($AM$9-$AL$9)),$AN$9-SQRT((1-AX791)*($AN$9-$AL$9)*($AN$9-$AM$9))),$AM$9)</f>
        <v>1.25544809673765</v>
      </c>
      <c r="AP791" s="0" t="n">
        <f aca="false">IFERROR(IF(AY791&lt;($AM$10-$AL$10)/($AN$10-$AL$10),$AL$10+SQRT(AY791*($AN$10-$AL$10)*($AM$10-$AL$10)),$AN$10-SQRT((1-AY791)*($AN$10-$AL$10)*($AN$10-$AM$10))),$AM$10)</f>
        <v>0.69946345846765</v>
      </c>
      <c r="AQ791" s="0" t="n">
        <f aca="false">IFERROR(IF(AZ791&lt;($AM$11-$AL$11)/($AN$11-$AL$11),$AL$11+SQRT(AZ791*($AN$11-$AL$11)*($AM$11-$AL$11)),$AN$11-SQRT((1-AZ791)*($AN$11-$AL$11)*($AN$11-$AM$11))),$AM$11)</f>
        <v>0.699587444556006</v>
      </c>
      <c r="AR791" s="0" t="n">
        <f aca="false">SUMPRODUCT((B24:B31&lt;=$B$6)*(C24:C31*AM791+D24:D31*AO791*$B$8*AQ791)/(1+AL791/100)^B24:B31)+C32*AM791*AP791/(1+AL791/100)^$B$6</f>
        <v>9317260.05727763</v>
      </c>
      <c r="AS791" s="0" t="n">
        <f aca="false">SUMPRODUCT((K24:K26&lt;=$B$6)*(L24:L26*AN791+M24:M26*AO791*$B$8*AQ791)/(1+AL791/100)^K24:K26)+L27*AN791*AP791/(1+AL791/100)^$B$6</f>
        <v>8310528.2016249</v>
      </c>
      <c r="AT791" s="0" t="n">
        <f aca="false">AS791-AR791</f>
        <v>-1006731.85565273</v>
      </c>
      <c r="AU791" s="0" t="n">
        <f aca="true">RAND()</f>
        <v>0.651594852938036</v>
      </c>
      <c r="AV791" s="0" t="n">
        <f aca="true">RAND()</f>
        <v>0.901744488428053</v>
      </c>
      <c r="AW791" s="0" t="n">
        <f aca="true">RAND()</f>
        <v>0.424383630318218</v>
      </c>
      <c r="AX791" s="0" t="n">
        <f aca="true">RAND()</f>
        <v>0.630428308898943</v>
      </c>
      <c r="AY791" s="0" t="n">
        <f aca="true">RAND()</f>
        <v>0.159142685055503</v>
      </c>
      <c r="AZ791" s="0" t="n">
        <f aca="true">RAND()</f>
        <v>0.63164202665963</v>
      </c>
    </row>
    <row r="792" customFormat="false" ht="15" hidden="false" customHeight="false" outlineLevel="0" collapsed="false">
      <c r="AK792" s="0" t="n">
        <v>779</v>
      </c>
      <c r="AL792" s="0" t="n">
        <f aca="false">IFERROR(IF(AU792&lt;($AM$6-$AL$6)/($AN$6-$AL$6),$AL$6+SQRT(AU792*($AN$6-$AL$6)*($AM$6-$AL$6)),$AN$6-SQRT((1-AU792)*($AN$6-$AL$6)*($AN$6-$AM$6))),$AM$6)</f>
        <v>3.91933983359089</v>
      </c>
      <c r="AM792" s="0" t="n">
        <f aca="false">IFERROR(IF(AV792&lt;($AM$7-$AL$7)/($AN$7-$AL$7),$AL$7+SQRT(AV792*($AN$7-$AL$7)*($AM$7-$AL$7)),$AN$7-SQRT((1-AV792)*($AN$7-$AL$7)*($AN$7-$AM$7))),$AM$7)</f>
        <v>1.01802650248818</v>
      </c>
      <c r="AN792" s="0" t="n">
        <f aca="false">IFERROR(IF(AW792&lt;($AM$8-$AL$8)/($AN$8-$AL$8),$AL$8+SQRT(AW792*($AN$8-$AL$8)*($AM$8-$AL$8)),$AN$8-SQRT((1-AW792)*($AN$8-$AL$8)*($AN$8-$AM$8))),$AM$8)</f>
        <v>0.894200386948254</v>
      </c>
      <c r="AO792" s="0" t="n">
        <f aca="false">IFERROR(IF(AX792&lt;($AM$9-$AL$9)/($AN$9-$AL$9),$AL$9+SQRT(AX792*($AN$9-$AL$9)*($AM$9-$AL$9)),$AN$9-SQRT((1-AX792)*($AN$9-$AL$9)*($AN$9-$AM$9))),$AM$9)</f>
        <v>1.47430017998128</v>
      </c>
      <c r="AP792" s="0" t="n">
        <f aca="false">IFERROR(IF(AY792&lt;($AM$10-$AL$10)/($AN$10-$AL$10),$AL$10+SQRT(AY792*($AN$10-$AL$10)*($AM$10-$AL$10)),$AN$10-SQRT((1-AY792)*($AN$10-$AL$10)*($AN$10-$AM$10))),$AM$10)</f>
        <v>0.611884358604284</v>
      </c>
      <c r="AQ792" s="0" t="n">
        <f aca="false">IFERROR(IF(AZ792&lt;($AM$11-$AL$11)/($AN$11-$AL$11),$AL$11+SQRT(AZ792*($AN$11-$AL$11)*($AM$11-$AL$11)),$AN$11-SQRT((1-AZ792)*($AN$11-$AL$11)*($AN$11-$AM$11))),$AM$11)</f>
        <v>0.485979749499125</v>
      </c>
      <c r="AR792" s="0" t="n">
        <f aca="false">SUMPRODUCT((B24:B31&lt;=$B$6)*(C24:C31*AM792+D24:D31*AO792*$B$8*AQ792)/(1+AL792/100)^B24:B31)+C32*AM792*AP792/(1+AL792/100)^$B$6</f>
        <v>8466837.41072368</v>
      </c>
      <c r="AS792" s="0" t="n">
        <f aca="false">SUMPRODUCT((K24:K26&lt;=$B$6)*(L24:L26*AN792+M24:M26*AO792*$B$8*AQ792)/(1+AL792/100)^K24:K26)+L27*AN792*AP792/(1+AL792/100)^$B$6</f>
        <v>7492960.30707484</v>
      </c>
      <c r="AT792" s="0" t="n">
        <f aca="false">AS792-AR792</f>
        <v>-973877.10364884</v>
      </c>
      <c r="AU792" s="0" t="n">
        <f aca="true">RAND()</f>
        <v>0.52547664695501</v>
      </c>
      <c r="AV792" s="0" t="n">
        <f aca="true">RAND()</f>
        <v>0.521673746241188</v>
      </c>
      <c r="AW792" s="0" t="n">
        <f aca="true">RAND()</f>
        <v>0.0985968100133418</v>
      </c>
      <c r="AX792" s="0" t="n">
        <f aca="true">RAND()</f>
        <v>0.81575979948819</v>
      </c>
      <c r="AY792" s="0" t="n">
        <f aca="true">RAND()</f>
        <v>0.0500724388011683</v>
      </c>
      <c r="AZ792" s="0" t="n">
        <f aca="true">RAND()</f>
        <v>0.141177417239826</v>
      </c>
    </row>
    <row r="793" customFormat="false" ht="15" hidden="false" customHeight="false" outlineLevel="0" collapsed="false">
      <c r="AK793" s="0" t="n">
        <v>780</v>
      </c>
      <c r="AL793" s="0" t="n">
        <f aca="false">IFERROR(IF(AU793&lt;($AM$6-$AL$6)/($AN$6-$AL$6),$AL$6+SQRT(AU793*($AN$6-$AL$6)*($AM$6-$AL$6)),$AN$6-SQRT((1-AU793)*($AN$6-$AL$6)*($AN$6-$AM$6))),$AM$6)</f>
        <v>2.96585563304411</v>
      </c>
      <c r="AM793" s="0" t="n">
        <f aca="false">IFERROR(IF(AV793&lt;($AM$7-$AL$7)/($AN$7-$AL$7),$AL$7+SQRT(AV793*($AN$7-$AL$7)*($AM$7-$AL$7)),$AN$7-SQRT((1-AV793)*($AN$7-$AL$7)*($AN$7-$AM$7))),$AM$7)</f>
        <v>1.00576104230254</v>
      </c>
      <c r="AN793" s="0" t="n">
        <f aca="false">IFERROR(IF(AW793&lt;($AM$8-$AL$8)/($AN$8-$AL$8),$AL$8+SQRT(AW793*($AN$8-$AL$8)*($AM$8-$AL$8)),$AN$8-SQRT((1-AW793)*($AN$8-$AL$8)*($AN$8-$AM$8))),$AM$8)</f>
        <v>0.84220730181533</v>
      </c>
      <c r="AO793" s="0" t="n">
        <f aca="false">IFERROR(IF(AX793&lt;($AM$9-$AL$9)/($AN$9-$AL$9),$AL$9+SQRT(AX793*($AN$9-$AL$9)*($AM$9-$AL$9)),$AN$9-SQRT((1-AX793)*($AN$9-$AL$9)*($AN$9-$AM$9))),$AM$9)</f>
        <v>1.36564548053187</v>
      </c>
      <c r="AP793" s="0" t="n">
        <f aca="false">IFERROR(IF(AY793&lt;($AM$10-$AL$10)/($AN$10-$AL$10),$AL$10+SQRT(AY793*($AN$10-$AL$10)*($AM$10-$AL$10)),$AN$10-SQRT((1-AY793)*($AN$10-$AL$10)*($AN$10-$AM$10))),$AM$10)</f>
        <v>0.774251287689846</v>
      </c>
      <c r="AQ793" s="0" t="n">
        <f aca="false">IFERROR(IF(AZ793&lt;($AM$11-$AL$11)/($AN$11-$AL$11),$AL$11+SQRT(AZ793*($AN$11-$AL$11)*($AM$11-$AL$11)),$AN$11-SQRT((1-AZ793)*($AN$11-$AL$11)*($AN$11-$AM$11))),$AM$11)</f>
        <v>0.707413069772075</v>
      </c>
      <c r="AR793" s="0" t="n">
        <f aca="false">SUMPRODUCT((B24:B31&lt;=$B$6)*(C24:C31*AM793+D24:D31*AO793*$B$8*AQ793)/(1+AL793/100)^B24:B31)+C32*AM793*AP793/(1+AL793/100)^$B$6</f>
        <v>8892932.42819499</v>
      </c>
      <c r="AS793" s="0" t="n">
        <f aca="false">SUMPRODUCT((K24:K26&lt;=$B$6)*(L24:L26*AN793+M24:M26*AO793*$B$8*AQ793)/(1+AL793/100)^K24:K26)+L27*AN793*AP793/(1+AL793/100)^$B$6</f>
        <v>6938691.94257439</v>
      </c>
      <c r="AT793" s="0" t="n">
        <f aca="false">AS793-AR793</f>
        <v>-1954240.4856206</v>
      </c>
      <c r="AU793" s="0" t="n">
        <f aca="true">RAND()</f>
        <v>0.186575420776609</v>
      </c>
      <c r="AV793" s="0" t="n">
        <f aca="true">RAND()</f>
        <v>0.469754058158741</v>
      </c>
      <c r="AW793" s="0" t="n">
        <f aca="true">RAND()</f>
        <v>0.0197939591836708</v>
      </c>
      <c r="AX793" s="0" t="n">
        <f aca="true">RAND()</f>
        <v>0.731729562420237</v>
      </c>
      <c r="AY793" s="0" t="n">
        <f aca="true">RAND()</f>
        <v>0.300855075198154</v>
      </c>
      <c r="AZ793" s="0" t="n">
        <f aca="true">RAND()</f>
        <v>0.650583217386937</v>
      </c>
    </row>
    <row r="794" customFormat="false" ht="15" hidden="false" customHeight="false" outlineLevel="0" collapsed="false">
      <c r="AK794" s="0" t="n">
        <v>781</v>
      </c>
      <c r="AL794" s="0" t="n">
        <f aca="false">IFERROR(IF(AU794&lt;($AM$6-$AL$6)/($AN$6-$AL$6),$AL$6+SQRT(AU794*($AN$6-$AL$6)*($AM$6-$AL$6)),$AN$6-SQRT((1-AU794)*($AN$6-$AL$6)*($AN$6-$AM$6))),$AM$6)</f>
        <v>3.50574438557611</v>
      </c>
      <c r="AM794" s="0" t="n">
        <f aca="false">IFERROR(IF(AV794&lt;($AM$7-$AL$7)/($AN$7-$AL$7),$AL$7+SQRT(AV794*($AN$7-$AL$7)*($AM$7-$AL$7)),$AN$7-SQRT((1-AV794)*($AN$7-$AL$7)*($AN$7-$AM$7))),$AM$7)</f>
        <v>1.03739960755369</v>
      </c>
      <c r="AN794" s="0" t="n">
        <f aca="false">IFERROR(IF(AW794&lt;($AM$8-$AL$8)/($AN$8-$AL$8),$AL$8+SQRT(AW794*($AN$8-$AL$8)*($AM$8-$AL$8)),$AN$8-SQRT((1-AW794)*($AN$8-$AL$8)*($AN$8-$AM$8))),$AM$8)</f>
        <v>0.939487576957918</v>
      </c>
      <c r="AO794" s="0" t="n">
        <f aca="false">IFERROR(IF(AX794&lt;($AM$9-$AL$9)/($AN$9-$AL$9),$AL$9+SQRT(AX794*($AN$9-$AL$9)*($AM$9-$AL$9)),$AN$9-SQRT((1-AX794)*($AN$9-$AL$9)*($AN$9-$AM$9))),$AM$9)</f>
        <v>0.905844130888699</v>
      </c>
      <c r="AP794" s="0" t="n">
        <f aca="false">IFERROR(IF(AY794&lt;($AM$10-$AL$10)/($AN$10-$AL$10),$AL$10+SQRT(AY794*($AN$10-$AL$10)*($AM$10-$AL$10)),$AN$10-SQRT((1-AY794)*($AN$10-$AL$10)*($AN$10-$AM$10))),$AM$10)</f>
        <v>0.782291522932248</v>
      </c>
      <c r="AQ794" s="0" t="n">
        <f aca="false">IFERROR(IF(AZ794&lt;($AM$11-$AL$11)/($AN$11-$AL$11),$AL$11+SQRT(AZ794*($AN$11-$AL$11)*($AM$11-$AL$11)),$AN$11-SQRT((1-AZ794)*($AN$11-$AL$11)*($AN$11-$AM$11))),$AM$11)</f>
        <v>0.790262758290888</v>
      </c>
      <c r="AR794" s="0" t="n">
        <f aca="false">SUMPRODUCT((B24:B31&lt;=$B$6)*(C24:C31*AM794+D24:D31*AO794*$B$8*AQ794)/(1+AL794/100)^B24:B31)+C32*AM794*AP794/(1+AL794/100)^$B$6</f>
        <v>8803774.71083562</v>
      </c>
      <c r="AS794" s="0" t="n">
        <f aca="false">SUMPRODUCT((K24:K26&lt;=$B$6)*(L24:L26*AN794+M24:M26*AO794*$B$8*AQ794)/(1+AL794/100)^K24:K26)+L27*AN794*AP794/(1+AL794/100)^$B$6</f>
        <v>7734618.33710416</v>
      </c>
      <c r="AT794" s="0" t="n">
        <f aca="false">AS794-AR794</f>
        <v>-1069156.37373146</v>
      </c>
      <c r="AU794" s="0" t="n">
        <f aca="true">RAND()</f>
        <v>0.389508885053357</v>
      </c>
      <c r="AV794" s="0" t="n">
        <f aca="true">RAND()</f>
        <v>0.598231761170463</v>
      </c>
      <c r="AW794" s="0" t="n">
        <f aca="true">RAND()</f>
        <v>0.216186490284344</v>
      </c>
      <c r="AX794" s="0" t="n">
        <f aca="true">RAND()</f>
        <v>0.219612611435738</v>
      </c>
      <c r="AY794" s="0" t="n">
        <f aca="true">RAND()</f>
        <v>0.318754015677632</v>
      </c>
      <c r="AZ794" s="0" t="n">
        <f aca="true">RAND()</f>
        <v>0.820450160980627</v>
      </c>
    </row>
    <row r="795" customFormat="false" ht="15" hidden="false" customHeight="false" outlineLevel="0" collapsed="false">
      <c r="AK795" s="0" t="n">
        <v>782</v>
      </c>
      <c r="AL795" s="0" t="n">
        <f aca="false">IFERROR(IF(AU795&lt;($AM$6-$AL$6)/($AN$6-$AL$6),$AL$6+SQRT(AU795*($AN$6-$AL$6)*($AM$6-$AL$6)),$AN$6-SQRT((1-AU795)*($AN$6-$AL$6)*($AN$6-$AM$6))),$AM$6)</f>
        <v>3.06873996384696</v>
      </c>
      <c r="AM795" s="0" t="n">
        <f aca="false">IFERROR(IF(AV795&lt;($AM$7-$AL$7)/($AN$7-$AL$7),$AL$7+SQRT(AV795*($AN$7-$AL$7)*($AM$7-$AL$7)),$AN$7-SQRT((1-AV795)*($AN$7-$AL$7)*($AN$7-$AM$7))),$AM$7)</f>
        <v>0.90788889432814</v>
      </c>
      <c r="AN795" s="0" t="n">
        <f aca="false">IFERROR(IF(AW795&lt;($AM$8-$AL$8)/($AN$8-$AL$8),$AL$8+SQRT(AW795*($AN$8-$AL$8)*($AM$8-$AL$8)),$AN$8-SQRT((1-AW795)*($AN$8-$AL$8)*($AN$8-$AM$8))),$AM$8)</f>
        <v>0.952800769972319</v>
      </c>
      <c r="AO795" s="0" t="n">
        <f aca="false">IFERROR(IF(AX795&lt;($AM$9-$AL$9)/($AN$9-$AL$9),$AL$9+SQRT(AX795*($AN$9-$AL$9)*($AM$9-$AL$9)),$AN$9-SQRT((1-AX795)*($AN$9-$AL$9)*($AN$9-$AM$9))),$AM$9)</f>
        <v>1.00035776016657</v>
      </c>
      <c r="AP795" s="0" t="n">
        <f aca="false">IFERROR(IF(AY795&lt;($AM$10-$AL$10)/($AN$10-$AL$10),$AL$10+SQRT(AY795*($AN$10-$AL$10)*($AM$10-$AL$10)),$AN$10-SQRT((1-AY795)*($AN$10-$AL$10)*($AN$10-$AM$10))),$AM$10)</f>
        <v>0.700988345380692</v>
      </c>
      <c r="AQ795" s="0" t="n">
        <f aca="false">IFERROR(IF(AZ795&lt;($AM$11-$AL$11)/($AN$11-$AL$11),$AL$11+SQRT(AZ795*($AN$11-$AL$11)*($AM$11-$AL$11)),$AN$11-SQRT((1-AZ795)*($AN$11-$AL$11)*($AN$11-$AM$11))),$AM$11)</f>
        <v>0.558806708005156</v>
      </c>
      <c r="AR795" s="0" t="n">
        <f aca="false">SUMPRODUCT((B24:B31&lt;=$B$6)*(C24:C31*AM795+D24:D31*AO795*$B$8*AQ795)/(1+AL795/100)^B24:B31)+C32*AM795*AP795/(1+AL795/100)^$B$6</f>
        <v>7888466.82363159</v>
      </c>
      <c r="AS795" s="0" t="n">
        <f aca="false">SUMPRODUCT((K24:K26&lt;=$B$6)*(L24:L26*AN795+M24:M26*AO795*$B$8*AQ795)/(1+AL795/100)^K24:K26)+L27*AN795*AP795/(1+AL795/100)^$B$6</f>
        <v>7855539.13882577</v>
      </c>
      <c r="AT795" s="0" t="n">
        <f aca="false">AS795-AR795</f>
        <v>-32927.6848058198</v>
      </c>
      <c r="AU795" s="0" t="n">
        <f aca="true">RAND()</f>
        <v>0.227259726407299</v>
      </c>
      <c r="AV795" s="0" t="n">
        <f aca="true">RAND()</f>
        <v>0.129333483548316</v>
      </c>
      <c r="AW795" s="0" t="n">
        <f aca="true">RAND()</f>
        <v>0.259423058934818</v>
      </c>
      <c r="AX795" s="0" t="n">
        <f aca="true">RAND()</f>
        <v>0.33381026156053</v>
      </c>
      <c r="AY795" s="0" t="n">
        <f aca="true">RAND()</f>
        <v>0.161585259915473</v>
      </c>
      <c r="AZ795" s="0" t="n">
        <f aca="true">RAND()</f>
        <v>0.273391477993738</v>
      </c>
    </row>
    <row r="796" customFormat="false" ht="15" hidden="false" customHeight="false" outlineLevel="0" collapsed="false">
      <c r="AK796" s="0" t="n">
        <v>783</v>
      </c>
      <c r="AL796" s="0" t="n">
        <f aca="false">IFERROR(IF(AU796&lt;($AM$6-$AL$6)/($AN$6-$AL$6),$AL$6+SQRT(AU796*($AN$6-$AL$6)*($AM$6-$AL$6)),$AN$6-SQRT((1-AU796)*($AN$6-$AL$6)*($AN$6-$AM$6))),$AM$6)</f>
        <v>3.0169431341331</v>
      </c>
      <c r="AM796" s="0" t="n">
        <f aca="false">IFERROR(IF(AV796&lt;($AM$7-$AL$7)/($AN$7-$AL$7),$AL$7+SQRT(AV796*($AN$7-$AL$7)*($AM$7-$AL$7)),$AN$7-SQRT((1-AV796)*($AN$7-$AL$7)*($AN$7-$AM$7))),$AM$7)</f>
        <v>0.826313961596543</v>
      </c>
      <c r="AN796" s="0" t="n">
        <f aca="false">IFERROR(IF(AW796&lt;($AM$8-$AL$8)/($AN$8-$AL$8),$AL$8+SQRT(AW796*($AN$8-$AL$8)*($AM$8-$AL$8)),$AN$8-SQRT((1-AW796)*($AN$8-$AL$8)*($AN$8-$AM$8))),$AM$8)</f>
        <v>0.885721781252798</v>
      </c>
      <c r="AO796" s="0" t="n">
        <f aca="false">IFERROR(IF(AX796&lt;($AM$9-$AL$9)/($AN$9-$AL$9),$AL$9+SQRT(AX796*($AN$9-$AL$9)*($AM$9-$AL$9)),$AN$9-SQRT((1-AX796)*($AN$9-$AL$9)*($AN$9-$AM$9))),$AM$9)</f>
        <v>0.923569252748236</v>
      </c>
      <c r="AP796" s="0" t="n">
        <f aca="false">IFERROR(IF(AY796&lt;($AM$10-$AL$10)/($AN$10-$AL$10),$AL$10+SQRT(AY796*($AN$10-$AL$10)*($AM$10-$AL$10)),$AN$10-SQRT((1-AY796)*($AN$10-$AL$10)*($AN$10-$AM$10))),$AM$10)</f>
        <v>0.814845013328081</v>
      </c>
      <c r="AQ796" s="0" t="n">
        <f aca="false">IFERROR(IF(AZ796&lt;($AM$11-$AL$11)/($AN$11-$AL$11),$AL$11+SQRT(AZ796*($AN$11-$AL$11)*($AM$11-$AL$11)),$AN$11-SQRT((1-AZ796)*($AN$11-$AL$11)*($AN$11-$AM$11))),$AM$11)</f>
        <v>0.604431993910926</v>
      </c>
      <c r="AR796" s="0" t="n">
        <f aca="false">SUMPRODUCT((B24:B31&lt;=$B$6)*(C24:C31*AM796+D24:D31*AO796*$B$8*AQ796)/(1+AL796/100)^B24:B31)+C32*AM796*AP796/(1+AL796/100)^$B$6</f>
        <v>7206148.2782409</v>
      </c>
      <c r="AS796" s="0" t="n">
        <f aca="false">SUMPRODUCT((K24:K26&lt;=$B$6)*(L24:L26*AN796+M24:M26*AO796*$B$8*AQ796)/(1+AL796/100)^K24:K26)+L27*AN796*AP796/(1+AL796/100)^$B$6</f>
        <v>7216539.68012525</v>
      </c>
      <c r="AT796" s="0" t="n">
        <f aca="false">AS796-AR796</f>
        <v>10391.4018843472</v>
      </c>
      <c r="AU796" s="0" t="n">
        <f aca="true">RAND()</f>
        <v>0.206762900163526</v>
      </c>
      <c r="AV796" s="0" t="n">
        <f aca="true">RAND()</f>
        <v>0.00769360638782591</v>
      </c>
      <c r="AW796" s="0" t="n">
        <f aca="true">RAND()</f>
        <v>0.0816469309016958</v>
      </c>
      <c r="AX796" s="0" t="n">
        <f aca="true">RAND()</f>
        <v>0.239214549164932</v>
      </c>
      <c r="AY796" s="0" t="n">
        <f aca="true">RAND()</f>
        <v>0.396509529670238</v>
      </c>
      <c r="AZ796" s="0" t="n">
        <f aca="true">RAND()</f>
        <v>0.378280975169724</v>
      </c>
    </row>
    <row r="797" customFormat="false" ht="15" hidden="false" customHeight="false" outlineLevel="0" collapsed="false">
      <c r="AK797" s="0" t="n">
        <v>784</v>
      </c>
      <c r="AL797" s="0" t="n">
        <f aca="false">IFERROR(IF(AU797&lt;($AM$6-$AL$6)/($AN$6-$AL$6),$AL$6+SQRT(AU797*($AN$6-$AL$6)*($AM$6-$AL$6)),$AN$6-SQRT((1-AU797)*($AN$6-$AL$6)*($AN$6-$AM$6))),$AM$6)</f>
        <v>2.99975042729612</v>
      </c>
      <c r="AM797" s="0" t="n">
        <f aca="false">IFERROR(IF(AV797&lt;($AM$7-$AL$7)/($AN$7-$AL$7),$AL$7+SQRT(AV797*($AN$7-$AL$7)*($AM$7-$AL$7)),$AN$7-SQRT((1-AV797)*($AN$7-$AL$7)*($AN$7-$AM$7))),$AM$7)</f>
        <v>0.896250696360339</v>
      </c>
      <c r="AN797" s="0" t="n">
        <f aca="false">IFERROR(IF(AW797&lt;($AM$8-$AL$8)/($AN$8-$AL$8),$AL$8+SQRT(AW797*($AN$8-$AL$8)*($AM$8-$AL$8)),$AN$8-SQRT((1-AW797)*($AN$8-$AL$8)*($AN$8-$AM$8))),$AM$8)</f>
        <v>0.973933076536291</v>
      </c>
      <c r="AO797" s="0" t="n">
        <f aca="false">IFERROR(IF(AX797&lt;($AM$9-$AL$9)/($AN$9-$AL$9),$AL$9+SQRT(AX797*($AN$9-$AL$9)*($AM$9-$AL$9)),$AN$9-SQRT((1-AX797)*($AN$9-$AL$9)*($AN$9-$AM$9))),$AM$9)</f>
        <v>0.957363576514714</v>
      </c>
      <c r="AP797" s="0" t="n">
        <f aca="false">IFERROR(IF(AY797&lt;($AM$10-$AL$10)/($AN$10-$AL$10),$AL$10+SQRT(AY797*($AN$10-$AL$10)*($AM$10-$AL$10)),$AN$10-SQRT((1-AY797)*($AN$10-$AL$10)*($AN$10-$AM$10))),$AM$10)</f>
        <v>0.907934526159867</v>
      </c>
      <c r="AQ797" s="0" t="n">
        <f aca="false">IFERROR(IF(AZ797&lt;($AM$11-$AL$11)/($AN$11-$AL$11),$AL$11+SQRT(AZ797*($AN$11-$AL$11)*($AM$11-$AL$11)),$AN$11-SQRT((1-AZ797)*($AN$11-$AL$11)*($AN$11-$AM$11))),$AM$11)</f>
        <v>0.561032050773616</v>
      </c>
      <c r="AR797" s="0" t="n">
        <f aca="false">SUMPRODUCT((B24:B31&lt;=$B$6)*(C24:C31*AM797+D24:D31*AO797*$B$8*AQ797)/(1+AL797/100)^B24:B31)+C32*AM797*AP797/(1+AL797/100)^$B$6</f>
        <v>7792750.88202198</v>
      </c>
      <c r="AS797" s="0" t="n">
        <f aca="false">SUMPRODUCT((K24:K26&lt;=$B$6)*(L24:L26*AN797+M24:M26*AO797*$B$8*AQ797)/(1+AL797/100)^K24:K26)+L27*AN797*AP797/(1+AL797/100)^$B$6</f>
        <v>7845970.25690059</v>
      </c>
      <c r="AT797" s="0" t="n">
        <f aca="false">AS797-AR797</f>
        <v>53219.3748786096</v>
      </c>
      <c r="AU797" s="0" t="n">
        <f aca="true">RAND()</f>
        <v>0.199900183375757</v>
      </c>
      <c r="AV797" s="0" t="n">
        <f aca="true">RAND()</f>
        <v>0.102935517220558</v>
      </c>
      <c r="AW797" s="0" t="n">
        <f aca="true">RAND()</f>
        <v>0.336141279037547</v>
      </c>
      <c r="AX797" s="0" t="n">
        <f aca="true">RAND()</f>
        <v>0.278908588163107</v>
      </c>
      <c r="AY797" s="0" t="n">
        <f aca="true">RAND()</f>
        <v>0.665642310533101</v>
      </c>
      <c r="AZ797" s="0" t="n">
        <f aca="true">RAND()</f>
        <v>0.278113189922775</v>
      </c>
    </row>
    <row r="798" customFormat="false" ht="15" hidden="false" customHeight="false" outlineLevel="0" collapsed="false">
      <c r="AK798" s="0" t="n">
        <v>785</v>
      </c>
      <c r="AL798" s="0" t="n">
        <f aca="false">IFERROR(IF(AU798&lt;($AM$6-$AL$6)/($AN$6-$AL$6),$AL$6+SQRT(AU798*($AN$6-$AL$6)*($AM$6-$AL$6)),$AN$6-SQRT((1-AU798)*($AN$6-$AL$6)*($AN$6-$AM$6))),$AM$6)</f>
        <v>5.52929862234686</v>
      </c>
      <c r="AM798" s="0" t="n">
        <f aca="false">IFERROR(IF(AV798&lt;($AM$7-$AL$7)/($AN$7-$AL$7),$AL$7+SQRT(AV798*($AN$7-$AL$7)*($AM$7-$AL$7)),$AN$7-SQRT((1-AV798)*($AN$7-$AL$7)*($AN$7-$AM$7))),$AM$7)</f>
        <v>1.07762617989091</v>
      </c>
      <c r="AN798" s="0" t="n">
        <f aca="false">IFERROR(IF(AW798&lt;($AM$8-$AL$8)/($AN$8-$AL$8),$AL$8+SQRT(AW798*($AN$8-$AL$8)*($AM$8-$AL$8)),$AN$8-SQRT((1-AW798)*($AN$8-$AL$8)*($AN$8-$AM$8))),$AM$8)</f>
        <v>0.972428446766743</v>
      </c>
      <c r="AO798" s="0" t="n">
        <f aca="false">IFERROR(IF(AX798&lt;($AM$9-$AL$9)/($AN$9-$AL$9),$AL$9+SQRT(AX798*($AN$9-$AL$9)*($AM$9-$AL$9)),$AN$9-SQRT((1-AX798)*($AN$9-$AL$9)*($AN$9-$AM$9))),$AM$9)</f>
        <v>0.821728466844939</v>
      </c>
      <c r="AP798" s="0" t="n">
        <f aca="false">IFERROR(IF(AY798&lt;($AM$10-$AL$10)/($AN$10-$AL$10),$AL$10+SQRT(AY798*($AN$10-$AL$10)*($AM$10-$AL$10)),$AN$10-SQRT((1-AY798)*($AN$10-$AL$10)*($AN$10-$AM$10))),$AM$10)</f>
        <v>0.990723722865393</v>
      </c>
      <c r="AQ798" s="0" t="n">
        <f aca="false">IFERROR(IF(AZ798&lt;($AM$11-$AL$11)/($AN$11-$AL$11),$AL$11+SQRT(AZ798*($AN$11-$AL$11)*($AM$11-$AL$11)),$AN$11-SQRT((1-AZ798)*($AN$11-$AL$11)*($AN$11-$AM$11))),$AM$11)</f>
        <v>0.673066239184025</v>
      </c>
      <c r="AR798" s="0" t="n">
        <f aca="false">SUMPRODUCT((B24:B31&lt;=$B$6)*(C24:C31*AM798+D24:D31*AO798*$B$8*AQ798)/(1+AL798/100)^B24:B31)+C32*AM798*AP798/(1+AL798/100)^$B$6</f>
        <v>8227832.55816978</v>
      </c>
      <c r="AS798" s="0" t="n">
        <f aca="false">SUMPRODUCT((K24:K26&lt;=$B$6)*(L24:L26*AN798+M24:M26*AO798*$B$8*AQ798)/(1+AL798/100)^K24:K26)+L27*AN798*AP798/(1+AL798/100)^$B$6</f>
        <v>8016357.73662963</v>
      </c>
      <c r="AT798" s="0" t="n">
        <f aca="false">AS798-AR798</f>
        <v>-211474.821540143</v>
      </c>
      <c r="AU798" s="0" t="n">
        <f aca="true">RAND()</f>
        <v>0.891851872888458</v>
      </c>
      <c r="AV798" s="0" t="n">
        <f aca="true">RAND()</f>
        <v>0.735886810142214</v>
      </c>
      <c r="AW798" s="0" t="n">
        <f aca="true">RAND()</f>
        <v>0.330350769493241</v>
      </c>
      <c r="AX798" s="0" t="n">
        <f aca="true">RAND()</f>
        <v>0.138012275171193</v>
      </c>
      <c r="AY798" s="0" t="n">
        <f aca="true">RAND()</f>
        <v>0.963239088731486</v>
      </c>
      <c r="AZ798" s="0" t="n">
        <f aca="true">RAND()</f>
        <v>0.56373190219887</v>
      </c>
    </row>
    <row r="799" customFormat="false" ht="15" hidden="false" customHeight="false" outlineLevel="0" collapsed="false">
      <c r="AK799" s="0" t="n">
        <v>786</v>
      </c>
      <c r="AL799" s="0" t="n">
        <f aca="false">IFERROR(IF(AU799&lt;($AM$6-$AL$6)/($AN$6-$AL$6),$AL$6+SQRT(AU799*($AN$6-$AL$6)*($AM$6-$AL$6)),$AN$6-SQRT((1-AU799)*($AN$6-$AL$6)*($AN$6-$AM$6))),$AM$6)</f>
        <v>5.75877294650879</v>
      </c>
      <c r="AM799" s="0" t="n">
        <f aca="false">IFERROR(IF(AV799&lt;($AM$7-$AL$7)/($AN$7-$AL$7),$AL$7+SQRT(AV799*($AN$7-$AL$7)*($AM$7-$AL$7)),$AN$7-SQRT((1-AV799)*($AN$7-$AL$7)*($AN$7-$AM$7))),$AM$7)</f>
        <v>1.0209834557676</v>
      </c>
      <c r="AN799" s="0" t="n">
        <f aca="false">IFERROR(IF(AW799&lt;($AM$8-$AL$8)/($AN$8-$AL$8),$AL$8+SQRT(AW799*($AN$8-$AL$8)*($AM$8-$AL$8)),$AN$8-SQRT((1-AW799)*($AN$8-$AL$8)*($AN$8-$AM$8))),$AM$8)</f>
        <v>1.0270291455612</v>
      </c>
      <c r="AO799" s="0" t="n">
        <f aca="false">IFERROR(IF(AX799&lt;($AM$9-$AL$9)/($AN$9-$AL$9),$AL$9+SQRT(AX799*($AN$9-$AL$9)*($AM$9-$AL$9)),$AN$9-SQRT((1-AX799)*($AN$9-$AL$9)*($AN$9-$AM$9))),$AM$9)</f>
        <v>0.868610082195079</v>
      </c>
      <c r="AP799" s="0" t="n">
        <f aca="false">IFERROR(IF(AY799&lt;($AM$10-$AL$10)/($AN$10-$AL$10),$AL$10+SQRT(AY799*($AN$10-$AL$10)*($AM$10-$AL$10)),$AN$10-SQRT((1-AY799)*($AN$10-$AL$10)*($AN$10-$AM$10))),$AM$10)</f>
        <v>0.819833265825077</v>
      </c>
      <c r="AQ799" s="0" t="n">
        <f aca="false">IFERROR(IF(AZ799&lt;($AM$11-$AL$11)/($AN$11-$AL$11),$AL$11+SQRT(AZ799*($AN$11-$AL$11)*($AM$11-$AL$11)),$AN$11-SQRT((1-AZ799)*($AN$11-$AL$11)*($AN$11-$AM$11))),$AM$11)</f>
        <v>0.442152653942328</v>
      </c>
      <c r="AR799" s="0" t="n">
        <f aca="false">SUMPRODUCT((B24:B31&lt;=$B$6)*(C24:C31*AM799+D24:D31*AO799*$B$8*AQ799)/(1+AL799/100)^B24:B31)+C32*AM799*AP799/(1+AL799/100)^$B$6</f>
        <v>7701707.0372769</v>
      </c>
      <c r="AS799" s="0" t="n">
        <f aca="false">SUMPRODUCT((K24:K26&lt;=$B$6)*(L24:L26*AN799+M24:M26*AO799*$B$8*AQ799)/(1+AL799/100)^K24:K26)+L27*AN799*AP799/(1+AL799/100)^$B$6</f>
        <v>8537247.26535452</v>
      </c>
      <c r="AT799" s="0" t="n">
        <f aca="false">AS799-AR799</f>
        <v>835540.228077622</v>
      </c>
      <c r="AU799" s="0" t="n">
        <f aca="true">RAND()</f>
        <v>0.922967770084076</v>
      </c>
      <c r="AV799" s="0" t="n">
        <f aca="true">RAND()</f>
        <v>0.533790421936431</v>
      </c>
      <c r="AW799" s="0" t="n">
        <f aca="true">RAND()</f>
        <v>0.558079982851827</v>
      </c>
      <c r="AX799" s="0" t="n">
        <f aca="true">RAND()</f>
        <v>0.181164523594483</v>
      </c>
      <c r="AY799" s="0" t="n">
        <f aca="true">RAND()</f>
        <v>0.409173271713338</v>
      </c>
      <c r="AZ799" s="0" t="n">
        <f aca="true">RAND()</f>
        <v>0.0824790898891729</v>
      </c>
    </row>
    <row r="800" customFormat="false" ht="15" hidden="false" customHeight="false" outlineLevel="0" collapsed="false">
      <c r="AK800" s="0" t="n">
        <v>787</v>
      </c>
      <c r="AL800" s="0" t="n">
        <f aca="false">IFERROR(IF(AU800&lt;($AM$6-$AL$6)/($AN$6-$AL$6),$AL$6+SQRT(AU800*($AN$6-$AL$6)*($AM$6-$AL$6)),$AN$6-SQRT((1-AU800)*($AN$6-$AL$6)*($AN$6-$AM$6))),$AM$6)</f>
        <v>2.26830517975537</v>
      </c>
      <c r="AM800" s="0" t="n">
        <f aca="false">IFERROR(IF(AV800&lt;($AM$7-$AL$7)/($AN$7-$AL$7),$AL$7+SQRT(AV800*($AN$7-$AL$7)*($AM$7-$AL$7)),$AN$7-SQRT((1-AV800)*($AN$7-$AL$7)*($AN$7-$AM$7))),$AM$7)</f>
        <v>0.924271168086249</v>
      </c>
      <c r="AN800" s="0" t="n">
        <f aca="false">IFERROR(IF(AW800&lt;($AM$8-$AL$8)/($AN$8-$AL$8),$AL$8+SQRT(AW800*($AN$8-$AL$8)*($AM$8-$AL$8)),$AN$8-SQRT((1-AW800)*($AN$8-$AL$8)*($AN$8-$AM$8))),$AM$8)</f>
        <v>0.934491744934013</v>
      </c>
      <c r="AO800" s="0" t="n">
        <f aca="false">IFERROR(IF(AX800&lt;($AM$9-$AL$9)/($AN$9-$AL$9),$AL$9+SQRT(AX800*($AN$9-$AL$9)*($AM$9-$AL$9)),$AN$9-SQRT((1-AX800)*($AN$9-$AL$9)*($AN$9-$AM$9))),$AM$9)</f>
        <v>0.992251350848128</v>
      </c>
      <c r="AP800" s="0" t="n">
        <f aca="false">IFERROR(IF(AY800&lt;($AM$10-$AL$10)/($AN$10-$AL$10),$AL$10+SQRT(AY800*($AN$10-$AL$10)*($AM$10-$AL$10)),$AN$10-SQRT((1-AY800)*($AN$10-$AL$10)*($AN$10-$AM$10))),$AM$10)</f>
        <v>0.987503394534969</v>
      </c>
      <c r="AQ800" s="0" t="n">
        <f aca="false">IFERROR(IF(AZ800&lt;($AM$11-$AL$11)/($AN$11-$AL$11),$AL$11+SQRT(AZ800*($AN$11-$AL$11)*($AM$11-$AL$11)),$AN$11-SQRT((1-AZ800)*($AN$11-$AL$11)*($AN$11-$AM$11))),$AM$11)</f>
        <v>0.562052124410722</v>
      </c>
      <c r="AR800" s="0" t="n">
        <f aca="false">SUMPRODUCT((B24:B31&lt;=$B$6)*(C24:C31*AM800+D24:D31*AO800*$B$8*AQ800)/(1+AL800/100)^B24:B31)+C32*AM800*AP800/(1+AL800/100)^$B$6</f>
        <v>8399221.29800657</v>
      </c>
      <c r="AS800" s="0" t="n">
        <f aca="false">SUMPRODUCT((K24:K26&lt;=$B$6)*(L24:L26*AN800+M24:M26*AO800*$B$8*AQ800)/(1+AL800/100)^K24:K26)+L27*AN800*AP800/(1+AL800/100)^$B$6</f>
        <v>7352290.9989607</v>
      </c>
      <c r="AT800" s="0" t="n">
        <f aca="false">AS800-AR800</f>
        <v>-1046930.29904587</v>
      </c>
      <c r="AU800" s="0" t="n">
        <f aca="true">RAND()</f>
        <v>0.014397533896712</v>
      </c>
      <c r="AV800" s="0" t="n">
        <f aca="true">RAND()</f>
        <v>0.171592480194674</v>
      </c>
      <c r="AW800" s="0" t="n">
        <f aca="true">RAND()</f>
        <v>0.200978105059951</v>
      </c>
      <c r="AX800" s="0" t="n">
        <f aca="true">RAND()</f>
        <v>0.323081856549076</v>
      </c>
      <c r="AY800" s="0" t="n">
        <f aca="true">RAND()</f>
        <v>0.950638238732469</v>
      </c>
      <c r="AZ800" s="0" t="n">
        <f aca="true">RAND()</f>
        <v>0.28029108533948</v>
      </c>
    </row>
    <row r="801" customFormat="false" ht="15" hidden="false" customHeight="false" outlineLevel="0" collapsed="false">
      <c r="AK801" s="0" t="n">
        <v>788</v>
      </c>
      <c r="AL801" s="0" t="n">
        <f aca="false">IFERROR(IF(AU801&lt;($AM$6-$AL$6)/($AN$6-$AL$6),$AL$6+SQRT(AU801*($AN$6-$AL$6)*($AM$6-$AL$6)),$AN$6-SQRT((1-AU801)*($AN$6-$AL$6)*($AN$6-$AM$6))),$AM$6)</f>
        <v>3.30461092953426</v>
      </c>
      <c r="AM801" s="0" t="n">
        <f aca="false">IFERROR(IF(AV801&lt;($AM$7-$AL$7)/($AN$7-$AL$7),$AL$7+SQRT(AV801*($AN$7-$AL$7)*($AM$7-$AL$7)),$AN$7-SQRT((1-AV801)*($AN$7-$AL$7)*($AN$7-$AM$7))),$AM$7)</f>
        <v>1.07516195678058</v>
      </c>
      <c r="AN801" s="0" t="n">
        <f aca="false">IFERROR(IF(AW801&lt;($AM$8-$AL$8)/($AN$8-$AL$8),$AL$8+SQRT(AW801*($AN$8-$AL$8)*($AM$8-$AL$8)),$AN$8-SQRT((1-AW801)*($AN$8-$AL$8)*($AN$8-$AM$8))),$AM$8)</f>
        <v>0.962938837450123</v>
      </c>
      <c r="AO801" s="0" t="n">
        <f aca="false">IFERROR(IF(AX801&lt;($AM$9-$AL$9)/($AN$9-$AL$9),$AL$9+SQRT(AX801*($AN$9-$AL$9)*($AM$9-$AL$9)),$AN$9-SQRT((1-AX801)*($AN$9-$AL$9)*($AN$9-$AM$9))),$AM$9)</f>
        <v>1.81778890564048</v>
      </c>
      <c r="AP801" s="0" t="n">
        <f aca="false">IFERROR(IF(AY801&lt;($AM$10-$AL$10)/($AN$10-$AL$10),$AL$10+SQRT(AY801*($AN$10-$AL$10)*($AM$10-$AL$10)),$AN$10-SQRT((1-AY801)*($AN$10-$AL$10)*($AN$10-$AM$10))),$AM$10)</f>
        <v>0.758567241607537</v>
      </c>
      <c r="AQ801" s="0" t="n">
        <f aca="false">IFERROR(IF(AZ801&lt;($AM$11-$AL$11)/($AN$11-$AL$11),$AL$11+SQRT(AZ801*($AN$11-$AL$11)*($AM$11-$AL$11)),$AN$11-SQRT((1-AZ801)*($AN$11-$AL$11)*($AN$11-$AM$11))),$AM$11)</f>
        <v>0.650976222388819</v>
      </c>
      <c r="AR801" s="0" t="n">
        <f aca="false">SUMPRODUCT((B24:B31&lt;=$B$6)*(C24:C31*AM801+D24:D31*AO801*$B$8*AQ801)/(1+AL801/100)^B24:B31)+C32*AM801*AP801/(1+AL801/100)^$B$6</f>
        <v>9363678.89996543</v>
      </c>
      <c r="AS801" s="0" t="n">
        <f aca="false">SUMPRODUCT((K24:K26&lt;=$B$6)*(L24:L26*AN801+M24:M26*AO801*$B$8*AQ801)/(1+AL801/100)^K24:K26)+L27*AN801*AP801/(1+AL801/100)^$B$6</f>
        <v>7979155.43196934</v>
      </c>
      <c r="AT801" s="0" t="n">
        <f aca="false">AS801-AR801</f>
        <v>-1384523.46799609</v>
      </c>
      <c r="AU801" s="0" t="n">
        <f aca="true">RAND()</f>
        <v>0.317204980894116</v>
      </c>
      <c r="AV801" s="0" t="n">
        <f aca="true">RAND()</f>
        <v>0.728281410161822</v>
      </c>
      <c r="AW801" s="0" t="n">
        <f aca="true">RAND()</f>
        <v>0.294989608328863</v>
      </c>
      <c r="AX801" s="0" t="n">
        <f aca="true">RAND()</f>
        <v>0.977866078061537</v>
      </c>
      <c r="AY801" s="0" t="n">
        <f aca="true">RAND()</f>
        <v>0.267428073730122</v>
      </c>
      <c r="AZ801" s="0" t="n">
        <f aca="true">RAND()</f>
        <v>0.50278531698784</v>
      </c>
    </row>
    <row r="802" customFormat="false" ht="15" hidden="false" customHeight="false" outlineLevel="0" collapsed="false">
      <c r="AK802" s="0" t="n">
        <v>789</v>
      </c>
      <c r="AL802" s="0" t="n">
        <f aca="false">IFERROR(IF(AU802&lt;($AM$6-$AL$6)/($AN$6-$AL$6),$AL$6+SQRT(AU802*($AN$6-$AL$6)*($AM$6-$AL$6)),$AN$6-SQRT((1-AU802)*($AN$6-$AL$6)*($AN$6-$AM$6))),$AM$6)</f>
        <v>3.58186213166232</v>
      </c>
      <c r="AM802" s="0" t="n">
        <f aca="false">IFERROR(IF(AV802&lt;($AM$7-$AL$7)/($AN$7-$AL$7),$AL$7+SQRT(AV802*($AN$7-$AL$7)*($AM$7-$AL$7)),$AN$7-SQRT((1-AV802)*($AN$7-$AL$7)*($AN$7-$AM$7))),$AM$7)</f>
        <v>1.01751064214505</v>
      </c>
      <c r="AN802" s="0" t="n">
        <f aca="false">IFERROR(IF(AW802&lt;($AM$8-$AL$8)/($AN$8-$AL$8),$AL$8+SQRT(AW802*($AN$8-$AL$8)*($AM$8-$AL$8)),$AN$8-SQRT((1-AW802)*($AN$8-$AL$8)*($AN$8-$AM$8))),$AM$8)</f>
        <v>1.0081261970087</v>
      </c>
      <c r="AO802" s="0" t="n">
        <f aca="false">IFERROR(IF(AX802&lt;($AM$9-$AL$9)/($AN$9-$AL$9),$AL$9+SQRT(AX802*($AN$9-$AL$9)*($AM$9-$AL$9)),$AN$9-SQRT((1-AX802)*($AN$9-$AL$9)*($AN$9-$AM$9))),$AM$9)</f>
        <v>1.57132841051125</v>
      </c>
      <c r="AP802" s="0" t="n">
        <f aca="false">IFERROR(IF(AY802&lt;($AM$10-$AL$10)/($AN$10-$AL$10),$AL$10+SQRT(AY802*($AN$10-$AL$10)*($AM$10-$AL$10)),$AN$10-SQRT((1-AY802)*($AN$10-$AL$10)*($AN$10-$AM$10))),$AM$10)</f>
        <v>0.846138522019441</v>
      </c>
      <c r="AQ802" s="0" t="n">
        <f aca="false">IFERROR(IF(AZ802&lt;($AM$11-$AL$11)/($AN$11-$AL$11),$AL$11+SQRT(AZ802*($AN$11-$AL$11)*($AM$11-$AL$11)),$AN$11-SQRT((1-AZ802)*($AN$11-$AL$11)*($AN$11-$AM$11))),$AM$11)</f>
        <v>0.594596435648316</v>
      </c>
      <c r="AR802" s="0" t="n">
        <f aca="false">SUMPRODUCT((B24:B31&lt;=$B$6)*(C24:C31*AM802+D24:D31*AO802*$B$8*AQ802)/(1+AL802/100)^B24:B31)+C32*AM802*AP802/(1+AL802/100)^$B$6</f>
        <v>8658783.8889091</v>
      </c>
      <c r="AS802" s="0" t="n">
        <f aca="false">SUMPRODUCT((K24:K26&lt;=$B$6)*(L24:L26*AN802+M24:M26*AO802*$B$8*AQ802)/(1+AL802/100)^K24:K26)+L27*AN802*AP802/(1+AL802/100)^$B$6</f>
        <v>8275520.9685887</v>
      </c>
      <c r="AT802" s="0" t="n">
        <f aca="false">AS802-AR802</f>
        <v>-383262.920320401</v>
      </c>
      <c r="AU802" s="0" t="n">
        <f aca="true">RAND()</f>
        <v>0.415816675651796</v>
      </c>
      <c r="AV802" s="0" t="n">
        <f aca="true">RAND()</f>
        <v>0.519543986526159</v>
      </c>
      <c r="AW802" s="0" t="n">
        <f aca="true">RAND()</f>
        <v>0.47997389712468</v>
      </c>
      <c r="AX802" s="0" t="n">
        <f aca="true">RAND()</f>
        <v>0.877493778910126</v>
      </c>
      <c r="AY802" s="0" t="n">
        <f aca="true">RAND()</f>
        <v>0.479247505703213</v>
      </c>
      <c r="AZ802" s="0" t="n">
        <f aca="true">RAND()</f>
        <v>0.354232897537519</v>
      </c>
    </row>
    <row r="803" customFormat="false" ht="15" hidden="false" customHeight="false" outlineLevel="0" collapsed="false">
      <c r="AK803" s="0" t="n">
        <v>790</v>
      </c>
      <c r="AL803" s="0" t="n">
        <f aca="false">IFERROR(IF(AU803&lt;($AM$6-$AL$6)/($AN$6-$AL$6),$AL$6+SQRT(AU803*($AN$6-$AL$6)*($AM$6-$AL$6)),$AN$6-SQRT((1-AU803)*($AN$6-$AL$6)*($AN$6-$AM$6))),$AM$6)</f>
        <v>5.15511511390551</v>
      </c>
      <c r="AM803" s="0" t="n">
        <f aca="false">IFERROR(IF(AV803&lt;($AM$7-$AL$7)/($AN$7-$AL$7),$AL$7+SQRT(AV803*($AN$7-$AL$7)*($AM$7-$AL$7)),$AN$7-SQRT((1-AV803)*($AN$7-$AL$7)*($AN$7-$AM$7))),$AM$7)</f>
        <v>0.961439978420921</v>
      </c>
      <c r="AN803" s="0" t="n">
        <f aca="false">IFERROR(IF(AW803&lt;($AM$8-$AL$8)/($AN$8-$AL$8),$AL$8+SQRT(AW803*($AN$8-$AL$8)*($AM$8-$AL$8)),$AN$8-SQRT((1-AW803)*($AN$8-$AL$8)*($AN$8-$AM$8))),$AM$8)</f>
        <v>1.08758779513977</v>
      </c>
      <c r="AO803" s="0" t="n">
        <f aca="false">IFERROR(IF(AX803&lt;($AM$9-$AL$9)/($AN$9-$AL$9),$AL$9+SQRT(AX803*($AN$9-$AL$9)*($AM$9-$AL$9)),$AN$9-SQRT((1-AX803)*($AN$9-$AL$9)*($AN$9-$AM$9))),$AM$9)</f>
        <v>1.1786799485248</v>
      </c>
      <c r="AP803" s="0" t="n">
        <f aca="false">IFERROR(IF(AY803&lt;($AM$10-$AL$10)/($AN$10-$AL$10),$AL$10+SQRT(AY803*($AN$10-$AL$10)*($AM$10-$AL$10)),$AN$10-SQRT((1-AY803)*($AN$10-$AL$10)*($AN$10-$AM$10))),$AM$10)</f>
        <v>0.904794148333948</v>
      </c>
      <c r="AQ803" s="0" t="n">
        <f aca="false">IFERROR(IF(AZ803&lt;($AM$11-$AL$11)/($AN$11-$AL$11),$AL$11+SQRT(AZ803*($AN$11-$AL$11)*($AM$11-$AL$11)),$AN$11-SQRT((1-AZ803)*($AN$11-$AL$11)*($AN$11-$AM$11))),$AM$11)</f>
        <v>0.59807270823939</v>
      </c>
      <c r="AR803" s="0" t="n">
        <f aca="false">SUMPRODUCT((B24:B31&lt;=$B$6)*(C24:C31*AM803+D24:D31*AO803*$B$8*AQ803)/(1+AL803/100)^B24:B31)+C32*AM803*AP803/(1+AL803/100)^$B$6</f>
        <v>7513405.56944155</v>
      </c>
      <c r="AS803" s="0" t="n">
        <f aca="false">SUMPRODUCT((K24:K26&lt;=$B$6)*(L24:L26*AN803+M24:M26*AO803*$B$8*AQ803)/(1+AL803/100)^K24:K26)+L27*AN803*AP803/(1+AL803/100)^$B$6</f>
        <v>8987570.80972044</v>
      </c>
      <c r="AT803" s="0" t="n">
        <f aca="false">AS803-AR803</f>
        <v>1474165.24027889</v>
      </c>
      <c r="AU803" s="0" t="n">
        <f aca="true">RAND()</f>
        <v>0.829819987853006</v>
      </c>
      <c r="AV803" s="0" t="n">
        <f aca="true">RAND()</f>
        <v>0.289587407028303</v>
      </c>
      <c r="AW803" s="0" t="n">
        <f aca="true">RAND()</f>
        <v>0.765531339666133</v>
      </c>
      <c r="AX803" s="0" t="n">
        <f aca="true">RAND()</f>
        <v>0.55028891536318</v>
      </c>
      <c r="AY803" s="0" t="n">
        <f aca="true">RAND()</f>
        <v>0.655433210101625</v>
      </c>
      <c r="AZ803" s="0" t="n">
        <f aca="true">RAND()</f>
        <v>0.362642201621079</v>
      </c>
    </row>
    <row r="804" customFormat="false" ht="15" hidden="false" customHeight="false" outlineLevel="0" collapsed="false">
      <c r="AK804" s="0" t="n">
        <v>791</v>
      </c>
      <c r="AL804" s="0" t="n">
        <f aca="false">IFERROR(IF(AU804&lt;($AM$6-$AL$6)/($AN$6-$AL$6),$AL$6+SQRT(AU804*($AN$6-$AL$6)*($AM$6-$AL$6)),$AN$6-SQRT((1-AU804)*($AN$6-$AL$6)*($AN$6-$AM$6))),$AM$6)</f>
        <v>5.89858909211558</v>
      </c>
      <c r="AM804" s="0" t="n">
        <f aca="false">IFERROR(IF(AV804&lt;($AM$7-$AL$7)/($AN$7-$AL$7),$AL$7+SQRT(AV804*($AN$7-$AL$7)*($AM$7-$AL$7)),$AN$7-SQRT((1-AV804)*($AN$7-$AL$7)*($AN$7-$AM$7))),$AM$7)</f>
        <v>0.89964277516048</v>
      </c>
      <c r="AN804" s="0" t="n">
        <f aca="false">IFERROR(IF(AW804&lt;($AM$8-$AL$8)/($AN$8-$AL$8),$AL$8+SQRT(AW804*($AN$8-$AL$8)*($AM$8-$AL$8)),$AN$8-SQRT((1-AW804)*($AN$8-$AL$8)*($AN$8-$AM$8))),$AM$8)</f>
        <v>0.962017977410541</v>
      </c>
      <c r="AO804" s="0" t="n">
        <f aca="false">IFERROR(IF(AX804&lt;($AM$9-$AL$9)/($AN$9-$AL$9),$AL$9+SQRT(AX804*($AN$9-$AL$9)*($AM$9-$AL$9)),$AN$9-SQRT((1-AX804)*($AN$9-$AL$9)*($AN$9-$AM$9))),$AM$9)</f>
        <v>1.23495774405807</v>
      </c>
      <c r="AP804" s="0" t="n">
        <f aca="false">IFERROR(IF(AY804&lt;($AM$10-$AL$10)/($AN$10-$AL$10),$AL$10+SQRT(AY804*($AN$10-$AL$10)*($AM$10-$AL$10)),$AN$10-SQRT((1-AY804)*($AN$10-$AL$10)*($AN$10-$AM$10))),$AM$10)</f>
        <v>0.850357961663241</v>
      </c>
      <c r="AQ804" s="0" t="n">
        <f aca="false">IFERROR(IF(AZ804&lt;($AM$11-$AL$11)/($AN$11-$AL$11),$AL$11+SQRT(AZ804*($AN$11-$AL$11)*($AM$11-$AL$11)),$AN$11-SQRT((1-AZ804)*($AN$11-$AL$11)*($AN$11-$AM$11))),$AM$11)</f>
        <v>0.650704746046706</v>
      </c>
      <c r="AR804" s="0" t="n">
        <f aca="false">SUMPRODUCT((B24:B31&lt;=$B$6)*(C24:C31*AM804+D24:D31*AO804*$B$8*AQ804)/(1+AL804/100)^B24:B31)+C32*AM804*AP804/(1+AL804/100)^$B$6</f>
        <v>6844464.81714674</v>
      </c>
      <c r="AS804" s="0" t="n">
        <f aca="false">SUMPRODUCT((K24:K26&lt;=$B$6)*(L24:L26*AN804+M24:M26*AO804*$B$8*AQ804)/(1+AL804/100)^K24:K26)+L27*AN804*AP804/(1+AL804/100)^$B$6</f>
        <v>8018310.68468867</v>
      </c>
      <c r="AT804" s="0" t="n">
        <f aca="false">AS804-AR804</f>
        <v>1173845.86754193</v>
      </c>
      <c r="AU804" s="0" t="n">
        <f aca="true">RAND()</f>
        <v>0.939344700599661</v>
      </c>
      <c r="AV804" s="0" t="n">
        <f aca="true">RAND()</f>
        <v>0.110318696018688</v>
      </c>
      <c r="AW804" s="0" t="n">
        <f aca="true">RAND()</f>
        <v>0.291664722268917</v>
      </c>
      <c r="AX804" s="0" t="n">
        <f aca="true">RAND()</f>
        <v>0.609806897748859</v>
      </c>
      <c r="AY804" s="0" t="n">
        <f aca="true">RAND()</f>
        <v>0.491002805203285</v>
      </c>
      <c r="AZ804" s="0" t="n">
        <f aca="true">RAND()</f>
        <v>0.502011532921241</v>
      </c>
    </row>
    <row r="805" customFormat="false" ht="15" hidden="false" customHeight="false" outlineLevel="0" collapsed="false">
      <c r="AK805" s="0" t="n">
        <v>792</v>
      </c>
      <c r="AL805" s="0" t="n">
        <f aca="false">IFERROR(IF(AU805&lt;($AM$6-$AL$6)/($AN$6-$AL$6),$AL$6+SQRT(AU805*($AN$6-$AL$6)*($AM$6-$AL$6)),$AN$6-SQRT((1-AU805)*($AN$6-$AL$6)*($AN$6-$AM$6))),$AM$6)</f>
        <v>6.14799713005436</v>
      </c>
      <c r="AM805" s="0" t="n">
        <f aca="false">IFERROR(IF(AV805&lt;($AM$7-$AL$7)/($AN$7-$AL$7),$AL$7+SQRT(AV805*($AN$7-$AL$7)*($AM$7-$AL$7)),$AN$7-SQRT((1-AV805)*($AN$7-$AL$7)*($AN$7-$AM$7))),$AM$7)</f>
        <v>1.06292841588724</v>
      </c>
      <c r="AN805" s="0" t="n">
        <f aca="false">IFERROR(IF(AW805&lt;($AM$8-$AL$8)/($AN$8-$AL$8),$AL$8+SQRT(AW805*($AN$8-$AL$8)*($AM$8-$AL$8)),$AN$8-SQRT((1-AW805)*($AN$8-$AL$8)*($AN$8-$AM$8))),$AM$8)</f>
        <v>1.08176266794925</v>
      </c>
      <c r="AO805" s="0" t="n">
        <f aca="false">IFERROR(IF(AX805&lt;($AM$9-$AL$9)/($AN$9-$AL$9),$AL$9+SQRT(AX805*($AN$9-$AL$9)*($AM$9-$AL$9)),$AN$9-SQRT((1-AX805)*($AN$9-$AL$9)*($AN$9-$AM$9))),$AM$9)</f>
        <v>0.953191182306383</v>
      </c>
      <c r="AP805" s="0" t="n">
        <f aca="false">IFERROR(IF(AY805&lt;($AM$10-$AL$10)/($AN$10-$AL$10),$AL$10+SQRT(AY805*($AN$10-$AL$10)*($AM$10-$AL$10)),$AN$10-SQRT((1-AY805)*($AN$10-$AL$10)*($AN$10-$AM$10))),$AM$10)</f>
        <v>0.961511748633079</v>
      </c>
      <c r="AQ805" s="0" t="n">
        <f aca="false">IFERROR(IF(AZ805&lt;($AM$11-$AL$11)/($AN$11-$AL$11),$AL$11+SQRT(AZ805*($AN$11-$AL$11)*($AM$11-$AL$11)),$AN$11-SQRT((1-AZ805)*($AN$11-$AL$11)*($AN$11-$AM$11))),$AM$11)</f>
        <v>0.616506046061681</v>
      </c>
      <c r="AR805" s="0" t="n">
        <f aca="false">SUMPRODUCT((B24:B31&lt;=$B$6)*(C24:C31*AM805+D24:D31*AO805*$B$8*AQ805)/(1+AL805/100)^B24:B31)+C32*AM805*AP805/(1+AL805/100)^$B$6</f>
        <v>7927067.40114307</v>
      </c>
      <c r="AS805" s="0" t="n">
        <f aca="false">SUMPRODUCT((K24:K26&lt;=$B$6)*(L24:L26*AN805+M24:M26*AO805*$B$8*AQ805)/(1+AL805/100)^K24:K26)+L27*AN805*AP805/(1+AL805/100)^$B$6</f>
        <v>8965746.4142599</v>
      </c>
      <c r="AT805" s="0" t="n">
        <f aca="false">AS805-AR805</f>
        <v>1038679.01311683</v>
      </c>
      <c r="AU805" s="0" t="n">
        <f aca="true">RAND()</f>
        <v>0.96370455548022</v>
      </c>
      <c r="AV805" s="0" t="n">
        <f aca="true">RAND()</f>
        <v>0.688926421489256</v>
      </c>
      <c r="AW805" s="0" t="n">
        <f aca="true">RAND()</f>
        <v>0.748410667595074</v>
      </c>
      <c r="AX805" s="0" t="n">
        <f aca="true">RAND()</f>
        <v>0.273842996960343</v>
      </c>
      <c r="AY805" s="0" t="n">
        <f aca="true">RAND()</f>
        <v>0.851972376505448</v>
      </c>
      <c r="AZ805" s="0" t="n">
        <f aca="true">RAND()</f>
        <v>0.408881947728974</v>
      </c>
    </row>
    <row r="806" customFormat="false" ht="15" hidden="false" customHeight="false" outlineLevel="0" collapsed="false">
      <c r="AK806" s="0" t="n">
        <v>793</v>
      </c>
      <c r="AL806" s="0" t="n">
        <f aca="false">IFERROR(IF(AU806&lt;($AM$6-$AL$6)/($AN$6-$AL$6),$AL$6+SQRT(AU806*($AN$6-$AL$6)*($AM$6-$AL$6)),$AN$6-SQRT((1-AU806)*($AN$6-$AL$6)*($AN$6-$AM$6))),$AM$6)</f>
        <v>4.07655237822353</v>
      </c>
      <c r="AM806" s="0" t="n">
        <f aca="false">IFERROR(IF(AV806&lt;($AM$7-$AL$7)/($AN$7-$AL$7),$AL$7+SQRT(AV806*($AN$7-$AL$7)*($AM$7-$AL$7)),$AN$7-SQRT((1-AV806)*($AN$7-$AL$7)*($AN$7-$AM$7))),$AM$7)</f>
        <v>1.08300347564794</v>
      </c>
      <c r="AN806" s="0" t="n">
        <f aca="false">IFERROR(IF(AW806&lt;($AM$8-$AL$8)/($AN$8-$AL$8),$AL$8+SQRT(AW806*($AN$8-$AL$8)*($AM$8-$AL$8)),$AN$8-SQRT((1-AW806)*($AN$8-$AL$8)*($AN$8-$AM$8))),$AM$8)</f>
        <v>1.07009954352268</v>
      </c>
      <c r="AO806" s="0" t="n">
        <f aca="false">IFERROR(IF(AX806&lt;($AM$9-$AL$9)/($AN$9-$AL$9),$AL$9+SQRT(AX806*($AN$9-$AL$9)*($AM$9-$AL$9)),$AN$9-SQRT((1-AX806)*($AN$9-$AL$9)*($AN$9-$AM$9))),$AM$9)</f>
        <v>1.00965842189341</v>
      </c>
      <c r="AP806" s="0" t="n">
        <f aca="false">IFERROR(IF(AY806&lt;($AM$10-$AL$10)/($AN$10-$AL$10),$AL$10+SQRT(AY806*($AN$10-$AL$10)*($AM$10-$AL$10)),$AN$10-SQRT((1-AY806)*($AN$10-$AL$10)*($AN$10-$AM$10))),$AM$10)</f>
        <v>0.766295351455241</v>
      </c>
      <c r="AQ806" s="0" t="n">
        <f aca="false">IFERROR(IF(AZ806&lt;($AM$11-$AL$11)/($AN$11-$AL$11),$AL$11+SQRT(AZ806*($AN$11-$AL$11)*($AM$11-$AL$11)),$AN$11-SQRT((1-AZ806)*($AN$11-$AL$11)*($AN$11-$AM$11))),$AM$11)</f>
        <v>0.568483843604049</v>
      </c>
      <c r="AR806" s="0" t="n">
        <f aca="false">SUMPRODUCT((B24:B31&lt;=$B$6)*(C24:C31*AM806+D24:D31*AO806*$B$8*AQ806)/(1+AL806/100)^B24:B31)+C32*AM806*AP806/(1+AL806/100)^$B$6</f>
        <v>8867813.18608563</v>
      </c>
      <c r="AS806" s="0" t="n">
        <f aca="false">SUMPRODUCT((K24:K26&lt;=$B$6)*(L24:L26*AN806+M24:M26*AO806*$B$8*AQ806)/(1+AL806/100)^K24:K26)+L27*AN806*AP806/(1+AL806/100)^$B$6</f>
        <v>8841671.17107328</v>
      </c>
      <c r="AT806" s="0" t="n">
        <f aca="false">AS806-AR806</f>
        <v>-26142.0150123518</v>
      </c>
      <c r="AU806" s="0" t="n">
        <f aca="true">RAND()</f>
        <v>0.572672700136476</v>
      </c>
      <c r="AV806" s="0" t="n">
        <f aca="true">RAND()</f>
        <v>0.752108096482948</v>
      </c>
      <c r="AW806" s="0" t="n">
        <f aca="true">RAND()</f>
        <v>0.71231845119335</v>
      </c>
      <c r="AX806" s="0" t="n">
        <f aca="true">RAND()</f>
        <v>0.346149039115566</v>
      </c>
      <c r="AY806" s="0" t="n">
        <f aca="true">RAND()</f>
        <v>0.283652856826682</v>
      </c>
      <c r="AZ806" s="0" t="n">
        <f aca="true">RAND()</f>
        <v>0.294218670515933</v>
      </c>
    </row>
    <row r="807" customFormat="false" ht="15" hidden="false" customHeight="false" outlineLevel="0" collapsed="false">
      <c r="AK807" s="0" t="n">
        <v>794</v>
      </c>
      <c r="AL807" s="0" t="n">
        <f aca="false">IFERROR(IF(AU807&lt;($AM$6-$AL$6)/($AN$6-$AL$6),$AL$6+SQRT(AU807*($AN$6-$AL$6)*($AM$6-$AL$6)),$AN$6-SQRT((1-AU807)*($AN$6-$AL$6)*($AN$6-$AM$6))),$AM$6)</f>
        <v>3.05374765023413</v>
      </c>
      <c r="AM807" s="0" t="n">
        <f aca="false">IFERROR(IF(AV807&lt;($AM$7-$AL$7)/($AN$7-$AL$7),$AL$7+SQRT(AV807*($AN$7-$AL$7)*($AM$7-$AL$7)),$AN$7-SQRT((1-AV807)*($AN$7-$AL$7)*($AN$7-$AM$7))),$AM$7)</f>
        <v>1.11080913434262</v>
      </c>
      <c r="AN807" s="0" t="n">
        <f aca="false">IFERROR(IF(AW807&lt;($AM$8-$AL$8)/($AN$8-$AL$8),$AL$8+SQRT(AW807*($AN$8-$AL$8)*($AM$8-$AL$8)),$AN$8-SQRT((1-AW807)*($AN$8-$AL$8)*($AN$8-$AM$8))),$AM$8)</f>
        <v>1.0142897909135</v>
      </c>
      <c r="AO807" s="0" t="n">
        <f aca="false">IFERROR(IF(AX807&lt;($AM$9-$AL$9)/($AN$9-$AL$9),$AL$9+SQRT(AX807*($AN$9-$AL$9)*($AM$9-$AL$9)),$AN$9-SQRT((1-AX807)*($AN$9-$AL$9)*($AN$9-$AM$9))),$AM$9)</f>
        <v>0.751790114468434</v>
      </c>
      <c r="AP807" s="0" t="n">
        <f aca="false">IFERROR(IF(AY807&lt;($AM$10-$AL$10)/($AN$10-$AL$10),$AL$10+SQRT(AY807*($AN$10-$AL$10)*($AM$10-$AL$10)),$AN$10-SQRT((1-AY807)*($AN$10-$AL$10)*($AN$10-$AM$10))),$AM$10)</f>
        <v>0.989653315100294</v>
      </c>
      <c r="AQ807" s="0" t="n">
        <f aca="false">IFERROR(IF(AZ807&lt;($AM$11-$AL$11)/($AN$11-$AL$11),$AL$11+SQRT(AZ807*($AN$11-$AL$11)*($AM$11-$AL$11)),$AN$11-SQRT((1-AZ807)*($AN$11-$AL$11)*($AN$11-$AM$11))),$AM$11)</f>
        <v>0.513196774791143</v>
      </c>
      <c r="AR807" s="0" t="n">
        <f aca="false">SUMPRODUCT((B24:B31&lt;=$B$6)*(C24:C31*AM807+D24:D31*AO807*$B$8*AQ807)/(1+AL807/100)^B24:B31)+C32*AM807*AP807/(1+AL807/100)^$B$6</f>
        <v>9530131.26721076</v>
      </c>
      <c r="AS807" s="0" t="n">
        <f aca="false">SUMPRODUCT((K24:K26&lt;=$B$6)*(L24:L26*AN807+M24:M26*AO807*$B$8*AQ807)/(1+AL807/100)^K24:K26)+L27*AN807*AP807/(1+AL807/100)^$B$6</f>
        <v>8087465.49710659</v>
      </c>
      <c r="AT807" s="0" t="n">
        <f aca="false">AS807-AR807</f>
        <v>-1442665.77010416</v>
      </c>
      <c r="AU807" s="0" t="n">
        <f aca="true">RAND()</f>
        <v>0.221354619598367</v>
      </c>
      <c r="AV807" s="0" t="n">
        <f aca="true">RAND()</f>
        <v>0.827785803711536</v>
      </c>
      <c r="AW807" s="0" t="n">
        <f aca="true">RAND()</f>
        <v>0.506139531843539</v>
      </c>
      <c r="AX807" s="0" t="n">
        <f aca="true">RAND()</f>
        <v>0.0845310156587025</v>
      </c>
      <c r="AY807" s="0" t="n">
        <f aca="true">RAND()</f>
        <v>0.959041475954832</v>
      </c>
      <c r="AZ807" s="0" t="n">
        <f aca="true">RAND()</f>
        <v>0.185521897066715</v>
      </c>
    </row>
    <row r="808" customFormat="false" ht="15" hidden="false" customHeight="false" outlineLevel="0" collapsed="false">
      <c r="AK808" s="0" t="n">
        <v>795</v>
      </c>
      <c r="AL808" s="0" t="n">
        <f aca="false">IFERROR(IF(AU808&lt;($AM$6-$AL$6)/($AN$6-$AL$6),$AL$6+SQRT(AU808*($AN$6-$AL$6)*($AM$6-$AL$6)),$AN$6-SQRT((1-AU808)*($AN$6-$AL$6)*($AN$6-$AM$6))),$AM$6)</f>
        <v>2.89164732558052</v>
      </c>
      <c r="AM808" s="0" t="n">
        <f aca="false">IFERROR(IF(AV808&lt;($AM$7-$AL$7)/($AN$7-$AL$7),$AL$7+SQRT(AV808*($AN$7-$AL$7)*($AM$7-$AL$7)),$AN$7-SQRT((1-AV808)*($AN$7-$AL$7)*($AN$7-$AM$7))),$AM$7)</f>
        <v>0.94553454434603</v>
      </c>
      <c r="AN808" s="0" t="n">
        <f aca="false">IFERROR(IF(AW808&lt;($AM$8-$AL$8)/($AN$8-$AL$8),$AL$8+SQRT(AW808*($AN$8-$AL$8)*($AM$8-$AL$8)),$AN$8-SQRT((1-AW808)*($AN$8-$AL$8)*($AN$8-$AM$8))),$AM$8)</f>
        <v>0.873444869511823</v>
      </c>
      <c r="AO808" s="0" t="n">
        <f aca="false">IFERROR(IF(AX808&lt;($AM$9-$AL$9)/($AN$9-$AL$9),$AL$9+SQRT(AX808*($AN$9-$AL$9)*($AM$9-$AL$9)),$AN$9-SQRT((1-AX808)*($AN$9-$AL$9)*($AN$9-$AM$9))),$AM$9)</f>
        <v>1.72956707990019</v>
      </c>
      <c r="AP808" s="0" t="n">
        <f aca="false">IFERROR(IF(AY808&lt;($AM$10-$AL$10)/($AN$10-$AL$10),$AL$10+SQRT(AY808*($AN$10-$AL$10)*($AM$10-$AL$10)),$AN$10-SQRT((1-AY808)*($AN$10-$AL$10)*($AN$10-$AM$10))),$AM$10)</f>
        <v>0.871427772047188</v>
      </c>
      <c r="AQ808" s="0" t="n">
        <f aca="false">IFERROR(IF(AZ808&lt;($AM$11-$AL$11)/($AN$11-$AL$11),$AL$11+SQRT(AZ808*($AN$11-$AL$11)*($AM$11-$AL$11)),$AN$11-SQRT((1-AZ808)*($AN$11-$AL$11)*($AN$11-$AM$11))),$AM$11)</f>
        <v>0.606162310796475</v>
      </c>
      <c r="AR808" s="0" t="n">
        <f aca="false">SUMPRODUCT((B24:B31&lt;=$B$6)*(C24:C31*AM808+D24:D31*AO808*$B$8*AQ808)/(1+AL808/100)^B24:B31)+C32*AM808*AP808/(1+AL808/100)^$B$6</f>
        <v>8431797.33431298</v>
      </c>
      <c r="AS808" s="0" t="n">
        <f aca="false">SUMPRODUCT((K24:K26&lt;=$B$6)*(L24:L26*AN808+M24:M26*AO808*$B$8*AQ808)/(1+AL808/100)^K24:K26)+L27*AN808*AP808/(1+AL808/100)^$B$6</f>
        <v>7120324.52292568</v>
      </c>
      <c r="AT808" s="0" t="n">
        <f aca="false">AS808-AR808</f>
        <v>-1311472.8113873</v>
      </c>
      <c r="AU808" s="0" t="n">
        <f aca="true">RAND()</f>
        <v>0.15900699064298</v>
      </c>
      <c r="AV808" s="0" t="n">
        <f aca="true">RAND()</f>
        <v>0.235336706644518</v>
      </c>
      <c r="AW808" s="0" t="n">
        <f aca="true">RAND()</f>
        <v>0.0599349873067638</v>
      </c>
      <c r="AX808" s="0" t="n">
        <f aca="true">RAND()</f>
        <v>0.951244023817528</v>
      </c>
      <c r="AY808" s="0" t="n">
        <f aca="true">RAND()</f>
        <v>0.55183435939175</v>
      </c>
      <c r="AZ808" s="0" t="n">
        <f aca="true">RAND()</f>
        <v>0.382593308376478</v>
      </c>
    </row>
    <row r="809" customFormat="false" ht="15" hidden="false" customHeight="false" outlineLevel="0" collapsed="false">
      <c r="AK809" s="0" t="n">
        <v>796</v>
      </c>
      <c r="AL809" s="0" t="n">
        <f aca="false">IFERROR(IF(AU809&lt;($AM$6-$AL$6)/($AN$6-$AL$6),$AL$6+SQRT(AU809*($AN$6-$AL$6)*($AM$6-$AL$6)),$AN$6-SQRT((1-AU809)*($AN$6-$AL$6)*($AN$6-$AM$6))),$AM$6)</f>
        <v>2.69785480763236</v>
      </c>
      <c r="AM809" s="0" t="n">
        <f aca="false">IFERROR(IF(AV809&lt;($AM$7-$AL$7)/($AN$7-$AL$7),$AL$7+SQRT(AV809*($AN$7-$AL$7)*($AM$7-$AL$7)),$AN$7-SQRT((1-AV809)*($AN$7-$AL$7)*($AN$7-$AM$7))),$AM$7)</f>
        <v>1.01168433528741</v>
      </c>
      <c r="AN809" s="0" t="n">
        <f aca="false">IFERROR(IF(AW809&lt;($AM$8-$AL$8)/($AN$8-$AL$8),$AL$8+SQRT(AW809*($AN$8-$AL$8)*($AM$8-$AL$8)),$AN$8-SQRT((1-AW809)*($AN$8-$AL$8)*($AN$8-$AM$8))),$AM$8)</f>
        <v>0.878735488431191</v>
      </c>
      <c r="AO809" s="0" t="n">
        <f aca="false">IFERROR(IF(AX809&lt;($AM$9-$AL$9)/($AN$9-$AL$9),$AL$9+SQRT(AX809*($AN$9-$AL$9)*($AM$9-$AL$9)),$AN$9-SQRT((1-AX809)*($AN$9-$AL$9)*($AN$9-$AM$9))),$AM$9)</f>
        <v>0.849964969961658</v>
      </c>
      <c r="AP809" s="0" t="n">
        <f aca="false">IFERROR(IF(AY809&lt;($AM$10-$AL$10)/($AN$10-$AL$10),$AL$10+SQRT(AY809*($AN$10-$AL$10)*($AM$10-$AL$10)),$AN$10-SQRT((1-AY809)*($AN$10-$AL$10)*($AN$10-$AM$10))),$AM$10)</f>
        <v>0.97800371872773</v>
      </c>
      <c r="AQ809" s="0" t="n">
        <f aca="false">IFERROR(IF(AZ809&lt;($AM$11-$AL$11)/($AN$11-$AL$11),$AL$11+SQRT(AZ809*($AN$11-$AL$11)*($AM$11-$AL$11)),$AN$11-SQRT((1-AZ809)*($AN$11-$AL$11)*($AN$11-$AM$11))),$AM$11)</f>
        <v>0.62860087283671</v>
      </c>
      <c r="AR809" s="0" t="n">
        <f aca="false">SUMPRODUCT((B24:B31&lt;=$B$6)*(C24:C31*AM809+D24:D31*AO809*$B$8*AQ809)/(1+AL809/100)^B24:B31)+C32*AM809*AP809/(1+AL809/100)^$B$6</f>
        <v>8924996.01767512</v>
      </c>
      <c r="AS809" s="0" t="n">
        <f aca="false">SUMPRODUCT((K24:K26&lt;=$B$6)*(L24:L26*AN809+M24:M26*AO809*$B$8*AQ809)/(1+AL809/100)^K24:K26)+L27*AN809*AP809/(1+AL809/100)^$B$6</f>
        <v>6990341.81252631</v>
      </c>
      <c r="AT809" s="0" t="n">
        <f aca="false">AS809-AR809</f>
        <v>-1934654.20514881</v>
      </c>
      <c r="AU809" s="0" t="n">
        <f aca="true">RAND()</f>
        <v>0.0974002665071192</v>
      </c>
      <c r="AV809" s="0" t="n">
        <f aca="true">RAND()</f>
        <v>0.495161279578626</v>
      </c>
      <c r="AW809" s="0" t="n">
        <f aca="true">RAND()</f>
        <v>0.068880857094424</v>
      </c>
      <c r="AX809" s="0" t="n">
        <f aca="true">RAND()</f>
        <v>0.163300640267019</v>
      </c>
      <c r="AY809" s="0" t="n">
        <f aca="true">RAND()</f>
        <v>0.913950220470153</v>
      </c>
      <c r="AZ809" s="0" t="n">
        <f aca="true">RAND()</f>
        <v>0.44072870868999</v>
      </c>
    </row>
    <row r="810" customFormat="false" ht="15" hidden="false" customHeight="false" outlineLevel="0" collapsed="false">
      <c r="AK810" s="0" t="n">
        <v>797</v>
      </c>
      <c r="AL810" s="0" t="n">
        <f aca="false">IFERROR(IF(AU810&lt;($AM$6-$AL$6)/($AN$6-$AL$6),$AL$6+SQRT(AU810*($AN$6-$AL$6)*($AM$6-$AL$6)),$AN$6-SQRT((1-AU810)*($AN$6-$AL$6)*($AN$6-$AM$6))),$AM$6)</f>
        <v>2.65926115387032</v>
      </c>
      <c r="AM810" s="0" t="n">
        <f aca="false">IFERROR(IF(AV810&lt;($AM$7-$AL$7)/($AN$7-$AL$7),$AL$7+SQRT(AV810*($AN$7-$AL$7)*($AM$7-$AL$7)),$AN$7-SQRT((1-AV810)*($AN$7-$AL$7)*($AN$7-$AM$7))),$AM$7)</f>
        <v>1.1930145934559</v>
      </c>
      <c r="AN810" s="0" t="n">
        <f aca="false">IFERROR(IF(AW810&lt;($AM$8-$AL$8)/($AN$8-$AL$8),$AL$8+SQRT(AW810*($AN$8-$AL$8)*($AM$8-$AL$8)),$AN$8-SQRT((1-AW810)*($AN$8-$AL$8)*($AN$8-$AM$8))),$AM$8)</f>
        <v>0.989198258085198</v>
      </c>
      <c r="AO810" s="0" t="n">
        <f aca="false">IFERROR(IF(AX810&lt;($AM$9-$AL$9)/($AN$9-$AL$9),$AL$9+SQRT(AX810*($AN$9-$AL$9)*($AM$9-$AL$9)),$AN$9-SQRT((1-AX810)*($AN$9-$AL$9)*($AN$9-$AM$9))),$AM$9)</f>
        <v>1.21317440241957</v>
      </c>
      <c r="AP810" s="0" t="n">
        <f aca="false">IFERROR(IF(AY810&lt;($AM$10-$AL$10)/($AN$10-$AL$10),$AL$10+SQRT(AY810*($AN$10-$AL$10)*($AM$10-$AL$10)),$AN$10-SQRT((1-AY810)*($AN$10-$AL$10)*($AN$10-$AM$10))),$AM$10)</f>
        <v>0.992240730631988</v>
      </c>
      <c r="AQ810" s="0" t="n">
        <f aca="false">IFERROR(IF(AZ810&lt;($AM$11-$AL$11)/($AN$11-$AL$11),$AL$11+SQRT(AZ810*($AN$11-$AL$11)*($AM$11-$AL$11)),$AN$11-SQRT((1-AZ810)*($AN$11-$AL$11)*($AN$11-$AM$11))),$AM$11)</f>
        <v>0.7049192635913</v>
      </c>
      <c r="AR810" s="0" t="n">
        <f aca="false">SUMPRODUCT((B24:B31&lt;=$B$6)*(C24:C31*AM810+D24:D31*AO810*$B$8*AQ810)/(1+AL810/100)^B24:B31)+C32*AM810*AP810/(1+AL810/100)^$B$6</f>
        <v>10621468.8007451</v>
      </c>
      <c r="AS810" s="0" t="n">
        <f aca="false">SUMPRODUCT((K24:K26&lt;=$B$6)*(L24:L26*AN810+M24:M26*AO810*$B$8*AQ810)/(1+AL810/100)^K24:K26)+L27*AN810*AP810/(1+AL810/100)^$B$6</f>
        <v>7881463.39026316</v>
      </c>
      <c r="AT810" s="0" t="n">
        <f aca="false">AS810-AR810</f>
        <v>-2740005.41048189</v>
      </c>
      <c r="AU810" s="0" t="n">
        <f aca="true">RAND()</f>
        <v>0.0869250538004855</v>
      </c>
      <c r="AV810" s="0" t="n">
        <f aca="true">RAND()</f>
        <v>0.971134786142255</v>
      </c>
      <c r="AW810" s="0" t="n">
        <f aca="true">RAND()</f>
        <v>0.397733120694147</v>
      </c>
      <c r="AX810" s="0" t="n">
        <f aca="true">RAND()</f>
        <v>0.587270319328133</v>
      </c>
      <c r="AY810" s="0" t="n">
        <f aca="true">RAND()</f>
        <v>0.969203747572455</v>
      </c>
      <c r="AZ810" s="0" t="n">
        <f aca="true">RAND()</f>
        <v>0.644601465308161</v>
      </c>
    </row>
    <row r="811" customFormat="false" ht="15" hidden="false" customHeight="false" outlineLevel="0" collapsed="false">
      <c r="AK811" s="0" t="n">
        <v>798</v>
      </c>
      <c r="AL811" s="0" t="n">
        <f aca="false">IFERROR(IF(AU811&lt;($AM$6-$AL$6)/($AN$6-$AL$6),$AL$6+SQRT(AU811*($AN$6-$AL$6)*($AM$6-$AL$6)),$AN$6-SQRT((1-AU811)*($AN$6-$AL$6)*($AN$6-$AM$6))),$AM$6)</f>
        <v>5.3552591429748</v>
      </c>
      <c r="AM811" s="0" t="n">
        <f aca="false">IFERROR(IF(AV811&lt;($AM$7-$AL$7)/($AN$7-$AL$7),$AL$7+SQRT(AV811*($AN$7-$AL$7)*($AM$7-$AL$7)),$AN$7-SQRT((1-AV811)*($AN$7-$AL$7)*($AN$7-$AM$7))),$AM$7)</f>
        <v>0.879078946041897</v>
      </c>
      <c r="AN811" s="0" t="n">
        <f aca="false">IFERROR(IF(AW811&lt;($AM$8-$AL$8)/($AN$8-$AL$8),$AL$8+SQRT(AW811*($AN$8-$AL$8)*($AM$8-$AL$8)),$AN$8-SQRT((1-AW811)*($AN$8-$AL$8)*($AN$8-$AM$8))),$AM$8)</f>
        <v>0.94861204924602</v>
      </c>
      <c r="AO811" s="0" t="n">
        <f aca="false">IFERROR(IF(AX811&lt;($AM$9-$AL$9)/($AN$9-$AL$9),$AL$9+SQRT(AX811*($AN$9-$AL$9)*($AM$9-$AL$9)),$AN$9-SQRT((1-AX811)*($AN$9-$AL$9)*($AN$9-$AM$9))),$AM$9)</f>
        <v>0.649387272323526</v>
      </c>
      <c r="AP811" s="0" t="n">
        <f aca="false">IFERROR(IF(AY811&lt;($AM$10-$AL$10)/($AN$10-$AL$10),$AL$10+SQRT(AY811*($AN$10-$AL$10)*($AM$10-$AL$10)),$AN$10-SQRT((1-AY811)*($AN$10-$AL$10)*($AN$10-$AM$10))),$AM$10)</f>
        <v>0.77004733951013</v>
      </c>
      <c r="AQ811" s="0" t="n">
        <f aca="false">IFERROR(IF(AZ811&lt;($AM$11-$AL$11)/($AN$11-$AL$11),$AL$11+SQRT(AZ811*($AN$11-$AL$11)*($AM$11-$AL$11)),$AN$11-SQRT((1-AZ811)*($AN$11-$AL$11)*($AN$11-$AM$11))),$AM$11)</f>
        <v>0.697791989176995</v>
      </c>
      <c r="AR811" s="0" t="n">
        <f aca="false">SUMPRODUCT((B24:B31&lt;=$B$6)*(C24:C31*AM811+D24:D31*AO811*$B$8*AQ811)/(1+AL811/100)^B24:B31)+C32*AM811*AP811/(1+AL811/100)^$B$6</f>
        <v>6773536.51312392</v>
      </c>
      <c r="AS811" s="0" t="n">
        <f aca="false">SUMPRODUCT((K24:K26&lt;=$B$6)*(L24:L26*AN811+M24:M26*AO811*$B$8*AQ811)/(1+AL811/100)^K24:K26)+L27*AN811*AP811/(1+AL811/100)^$B$6</f>
        <v>7895246.42720942</v>
      </c>
      <c r="AT811" s="0" t="n">
        <f aca="false">AS811-AR811</f>
        <v>1121709.9140855</v>
      </c>
      <c r="AU811" s="0" t="n">
        <f aca="true">RAND()</f>
        <v>0.8647413756616</v>
      </c>
      <c r="AV811" s="0" t="n">
        <f aca="true">RAND()</f>
        <v>0.0694831078566363</v>
      </c>
      <c r="AW811" s="0" t="n">
        <f aca="true">RAND()</f>
        <v>0.245394902012239</v>
      </c>
      <c r="AX811" s="0" t="n">
        <f aca="true">RAND()</f>
        <v>0.0297554095096844</v>
      </c>
      <c r="AY811" s="0" t="n">
        <f aca="true">RAND()</f>
        <v>0.291702262305997</v>
      </c>
      <c r="AZ811" s="0" t="n">
        <f aca="true">RAND()</f>
        <v>0.627225788548581</v>
      </c>
    </row>
    <row r="812" customFormat="false" ht="15" hidden="false" customHeight="false" outlineLevel="0" collapsed="false">
      <c r="AK812" s="0" t="n">
        <v>799</v>
      </c>
      <c r="AL812" s="0" t="n">
        <f aca="false">IFERROR(IF(AU812&lt;($AM$6-$AL$6)/($AN$6-$AL$6),$AL$6+SQRT(AU812*($AN$6-$AL$6)*($AM$6-$AL$6)),$AN$6-SQRT((1-AU812)*($AN$6-$AL$6)*($AN$6-$AM$6))),$AM$6)</f>
        <v>4.526501699562</v>
      </c>
      <c r="AM812" s="0" t="n">
        <f aca="false">IFERROR(IF(AV812&lt;($AM$7-$AL$7)/($AN$7-$AL$7),$AL$7+SQRT(AV812*($AN$7-$AL$7)*($AM$7-$AL$7)),$AN$7-SQRT((1-AV812)*($AN$7-$AL$7)*($AN$7-$AM$7))),$AM$7)</f>
        <v>1.04357065321833</v>
      </c>
      <c r="AN812" s="0" t="n">
        <f aca="false">IFERROR(IF(AW812&lt;($AM$8-$AL$8)/($AN$8-$AL$8),$AL$8+SQRT(AW812*($AN$8-$AL$8)*($AM$8-$AL$8)),$AN$8-SQRT((1-AW812)*($AN$8-$AL$8)*($AN$8-$AM$8))),$AM$8)</f>
        <v>1.03931014222153</v>
      </c>
      <c r="AO812" s="0" t="n">
        <f aca="false">IFERROR(IF(AX812&lt;($AM$9-$AL$9)/($AN$9-$AL$9),$AL$9+SQRT(AX812*($AN$9-$AL$9)*($AM$9-$AL$9)),$AN$9-SQRT((1-AX812)*($AN$9-$AL$9)*($AN$9-$AM$9))),$AM$9)</f>
        <v>1.03808157965896</v>
      </c>
      <c r="AP812" s="0" t="n">
        <f aca="false">IFERROR(IF(AY812&lt;($AM$10-$AL$10)/($AN$10-$AL$10),$AL$10+SQRT(AY812*($AN$10-$AL$10)*($AM$10-$AL$10)),$AN$10-SQRT((1-AY812)*($AN$10-$AL$10)*($AN$10-$AM$10))),$AM$10)</f>
        <v>0.94807481007189</v>
      </c>
      <c r="AQ812" s="0" t="n">
        <f aca="false">IFERROR(IF(AZ812&lt;($AM$11-$AL$11)/($AN$11-$AL$11),$AL$11+SQRT(AZ812*($AN$11-$AL$11)*($AM$11-$AL$11)),$AN$11-SQRT((1-AZ812)*($AN$11-$AL$11)*($AN$11-$AM$11))),$AM$11)</f>
        <v>0.50587512904972</v>
      </c>
      <c r="AR812" s="0" t="n">
        <f aca="false">SUMPRODUCT((B24:B31&lt;=$B$6)*(C24:C31*AM812+D24:D31*AO812*$B$8*AQ812)/(1+AL812/100)^B24:B31)+C32*AM812*AP812/(1+AL812/100)^$B$6</f>
        <v>8333917.07877334</v>
      </c>
      <c r="AS812" s="0" t="n">
        <f aca="false">SUMPRODUCT((K24:K26&lt;=$B$6)*(L24:L26*AN812+M24:M26*AO812*$B$8*AQ812)/(1+AL812/100)^K24:K26)+L27*AN812*AP812/(1+AL812/100)^$B$6</f>
        <v>8507328.23183161</v>
      </c>
      <c r="AT812" s="0" t="n">
        <f aca="false">AS812-AR812</f>
        <v>173411.153058271</v>
      </c>
      <c r="AU812" s="0" t="n">
        <f aca="true">RAND()</f>
        <v>0.694090307886517</v>
      </c>
      <c r="AV812" s="0" t="n">
        <f aca="true">RAND()</f>
        <v>0.621217109220366</v>
      </c>
      <c r="AW812" s="0" t="n">
        <f aca="true">RAND()</f>
        <v>0.605420300704764</v>
      </c>
      <c r="AX812" s="0" t="n">
        <f aca="true">RAND()</f>
        <v>0.383141968405727</v>
      </c>
      <c r="AY812" s="0" t="n">
        <f aca="true">RAND()</f>
        <v>0.80308414168384</v>
      </c>
      <c r="AZ812" s="0" t="n">
        <f aca="true">RAND()</f>
        <v>0.172998239841791</v>
      </c>
    </row>
    <row r="813" customFormat="false" ht="15" hidden="false" customHeight="false" outlineLevel="0" collapsed="false">
      <c r="AK813" s="0" t="n">
        <v>800</v>
      </c>
      <c r="AL813" s="0" t="n">
        <f aca="false">IFERROR(IF(AU813&lt;($AM$6-$AL$6)/($AN$6-$AL$6),$AL$6+SQRT(AU813*($AN$6-$AL$6)*($AM$6-$AL$6)),$AN$6-SQRT((1-AU813)*($AN$6-$AL$6)*($AN$6-$AM$6))),$AM$6)</f>
        <v>3.24292536728212</v>
      </c>
      <c r="AM813" s="0" t="n">
        <f aca="false">IFERROR(IF(AV813&lt;($AM$7-$AL$7)/($AN$7-$AL$7),$AL$7+SQRT(AV813*($AN$7-$AL$7)*($AM$7-$AL$7)),$AN$7-SQRT((1-AV813)*($AN$7-$AL$7)*($AN$7-$AM$7))),$AM$7)</f>
        <v>1.11067187059031</v>
      </c>
      <c r="AN813" s="0" t="n">
        <f aca="false">IFERROR(IF(AW813&lt;($AM$8-$AL$8)/($AN$8-$AL$8),$AL$8+SQRT(AW813*($AN$8-$AL$8)*($AM$8-$AL$8)),$AN$8-SQRT((1-AW813)*($AN$8-$AL$8)*($AN$8-$AM$8))),$AM$8)</f>
        <v>0.95134966784975</v>
      </c>
      <c r="AO813" s="0" t="n">
        <f aca="false">IFERROR(IF(AX813&lt;($AM$9-$AL$9)/($AN$9-$AL$9),$AL$9+SQRT(AX813*($AN$9-$AL$9)*($AM$9-$AL$9)),$AN$9-SQRT((1-AX813)*($AN$9-$AL$9)*($AN$9-$AM$9))),$AM$9)</f>
        <v>1.41904895216574</v>
      </c>
      <c r="AP813" s="0" t="n">
        <f aca="false">IFERROR(IF(AY813&lt;($AM$10-$AL$10)/($AN$10-$AL$10),$AL$10+SQRT(AY813*($AN$10-$AL$10)*($AM$10-$AL$10)),$AN$10-SQRT((1-AY813)*($AN$10-$AL$10)*($AN$10-$AM$10))),$AM$10)</f>
        <v>0.740761848025359</v>
      </c>
      <c r="AQ813" s="0" t="n">
        <f aca="false">IFERROR(IF(AZ813&lt;($AM$11-$AL$11)/($AN$11-$AL$11),$AL$11+SQRT(AZ813*($AN$11-$AL$11)*($AM$11-$AL$11)),$AN$11-SQRT((1-AZ813)*($AN$11-$AL$11)*($AN$11-$AM$11))),$AM$11)</f>
        <v>0.806268013903472</v>
      </c>
      <c r="AR813" s="0" t="n">
        <f aca="false">SUMPRODUCT((B24:B31&lt;=$B$6)*(C24:C31*AM813+D24:D31*AO813*$B$8*AQ813)/(1+AL813/100)^B24:B31)+C32*AM813*AP813/(1+AL813/100)^$B$6</f>
        <v>9686703.01074813</v>
      </c>
      <c r="AS813" s="0" t="n">
        <f aca="false">SUMPRODUCT((K24:K26&lt;=$B$6)*(L24:L26*AN813+M24:M26*AO813*$B$8*AQ813)/(1+AL813/100)^K24:K26)+L27*AN813*AP813/(1+AL813/100)^$B$6</f>
        <v>7890069.91282257</v>
      </c>
      <c r="AT813" s="0" t="n">
        <f aca="false">AS813-AR813</f>
        <v>-1796633.09792555</v>
      </c>
      <c r="AU813" s="0" t="n">
        <f aca="true">RAND()</f>
        <v>0.294219510209391</v>
      </c>
      <c r="AV813" s="0" t="n">
        <f aca="true">RAND()</f>
        <v>0.82744597649063</v>
      </c>
      <c r="AW813" s="0" t="n">
        <f aca="true">RAND()</f>
        <v>0.254519132869218</v>
      </c>
      <c r="AX813" s="0" t="n">
        <f aca="true">RAND()</f>
        <v>0.774997253346854</v>
      </c>
      <c r="AY813" s="0" t="n">
        <f aca="true">RAND()</f>
        <v>0.231865069858345</v>
      </c>
      <c r="AZ813" s="0" t="n">
        <f aca="true">RAND()</f>
        <v>0.846807826788141</v>
      </c>
    </row>
    <row r="814" customFormat="false" ht="15" hidden="false" customHeight="false" outlineLevel="0" collapsed="false">
      <c r="AK814" s="0" t="n">
        <v>801</v>
      </c>
      <c r="AL814" s="0" t="n">
        <f aca="false">IFERROR(IF(AU814&lt;($AM$6-$AL$6)/($AN$6-$AL$6),$AL$6+SQRT(AU814*($AN$6-$AL$6)*($AM$6-$AL$6)),$AN$6-SQRT((1-AU814)*($AN$6-$AL$6)*($AN$6-$AM$6))),$AM$6)</f>
        <v>6.39914930688625</v>
      </c>
      <c r="AM814" s="0" t="n">
        <f aca="false">IFERROR(IF(AV814&lt;($AM$7-$AL$7)/($AN$7-$AL$7),$AL$7+SQRT(AV814*($AN$7-$AL$7)*($AM$7-$AL$7)),$AN$7-SQRT((1-AV814)*($AN$7-$AL$7)*($AN$7-$AM$7))),$AM$7)</f>
        <v>1.01623775442011</v>
      </c>
      <c r="AN814" s="0" t="n">
        <f aca="false">IFERROR(IF(AW814&lt;($AM$8-$AL$8)/($AN$8-$AL$8),$AL$8+SQRT(AW814*($AN$8-$AL$8)*($AM$8-$AL$8)),$AN$8-SQRT((1-AW814)*($AN$8-$AL$8)*($AN$8-$AM$8))),$AM$8)</f>
        <v>0.974801392616191</v>
      </c>
      <c r="AO814" s="0" t="n">
        <f aca="false">IFERROR(IF(AX814&lt;($AM$9-$AL$9)/($AN$9-$AL$9),$AL$9+SQRT(AX814*($AN$9-$AL$9)*($AM$9-$AL$9)),$AN$9-SQRT((1-AX814)*($AN$9-$AL$9)*($AN$9-$AM$9))),$AM$9)</f>
        <v>0.808037774969817</v>
      </c>
      <c r="AP814" s="0" t="n">
        <f aca="false">IFERROR(IF(AY814&lt;($AM$10-$AL$10)/($AN$10-$AL$10),$AL$10+SQRT(AY814*($AN$10-$AL$10)*($AM$10-$AL$10)),$AN$10-SQRT((1-AY814)*($AN$10-$AL$10)*($AN$10-$AM$10))),$AM$10)</f>
        <v>0.777564356769283</v>
      </c>
      <c r="AQ814" s="0" t="n">
        <f aca="false">IFERROR(IF(AZ814&lt;($AM$11-$AL$11)/($AN$11-$AL$11),$AL$11+SQRT(AZ814*($AN$11-$AL$11)*($AM$11-$AL$11)),$AN$11-SQRT((1-AZ814)*($AN$11-$AL$11)*($AN$11-$AM$11))),$AM$11)</f>
        <v>0.800477465825397</v>
      </c>
      <c r="AR814" s="0" t="n">
        <f aca="false">SUMPRODUCT((B24:B31&lt;=$B$6)*(C24:C31*AM814+D24:D31*AO814*$B$8*AQ814)/(1+AL814/100)^B24:B31)+C32*AM814*AP814/(1+AL814/100)^$B$6</f>
        <v>7532168.68397325</v>
      </c>
      <c r="AS814" s="0" t="n">
        <f aca="false">SUMPRODUCT((K24:K26&lt;=$B$6)*(L24:L26*AN814+M24:M26*AO814*$B$8*AQ814)/(1+AL814/100)^K24:K26)+L27*AN814*AP814/(1+AL814/100)^$B$6</f>
        <v>8155759.64634007</v>
      </c>
      <c r="AT814" s="0" t="n">
        <f aca="false">AS814-AR814</f>
        <v>623590.962366816</v>
      </c>
      <c r="AU814" s="0" t="n">
        <f aca="true">RAND()</f>
        <v>0.981948922229236</v>
      </c>
      <c r="AV814" s="0" t="n">
        <f aca="true">RAND()</f>
        <v>0.51426855592397</v>
      </c>
      <c r="AW814" s="0" t="n">
        <f aca="true">RAND()</f>
        <v>0.33950585400622</v>
      </c>
      <c r="AX814" s="0" t="n">
        <f aca="true">RAND()</f>
        <v>0.126516361077807</v>
      </c>
      <c r="AY814" s="0" t="n">
        <f aca="true">RAND()</f>
        <v>0.308167888594984</v>
      </c>
      <c r="AZ814" s="0" t="n">
        <f aca="true">RAND()</f>
        <v>0.837513299414466</v>
      </c>
    </row>
    <row r="815" customFormat="false" ht="15" hidden="false" customHeight="false" outlineLevel="0" collapsed="false">
      <c r="AK815" s="0" t="n">
        <v>802</v>
      </c>
      <c r="AL815" s="0" t="n">
        <f aca="false">IFERROR(IF(AU815&lt;($AM$6-$AL$6)/($AN$6-$AL$6),$AL$6+SQRT(AU815*($AN$6-$AL$6)*($AM$6-$AL$6)),$AN$6-SQRT((1-AU815)*($AN$6-$AL$6)*($AN$6-$AM$6))),$AM$6)</f>
        <v>4.4058650549414</v>
      </c>
      <c r="AM815" s="0" t="n">
        <f aca="false">IFERROR(IF(AV815&lt;($AM$7-$AL$7)/($AN$7-$AL$7),$AL$7+SQRT(AV815*($AN$7-$AL$7)*($AM$7-$AL$7)),$AN$7-SQRT((1-AV815)*($AN$7-$AL$7)*($AN$7-$AM$7))),$AM$7)</f>
        <v>1.13102675653448</v>
      </c>
      <c r="AN815" s="0" t="n">
        <f aca="false">IFERROR(IF(AW815&lt;($AM$8-$AL$8)/($AN$8-$AL$8),$AL$8+SQRT(AW815*($AN$8-$AL$8)*($AM$8-$AL$8)),$AN$8-SQRT((1-AW815)*($AN$8-$AL$8)*($AN$8-$AM$8))),$AM$8)</f>
        <v>0.934422221988103</v>
      </c>
      <c r="AO815" s="0" t="n">
        <f aca="false">IFERROR(IF(AX815&lt;($AM$9-$AL$9)/($AN$9-$AL$9),$AL$9+SQRT(AX815*($AN$9-$AL$9)*($AM$9-$AL$9)),$AN$9-SQRT((1-AX815)*($AN$9-$AL$9)*($AN$9-$AM$9))),$AM$9)</f>
        <v>1.05156403501477</v>
      </c>
      <c r="AP815" s="0" t="n">
        <f aca="false">IFERROR(IF(AY815&lt;($AM$10-$AL$10)/($AN$10-$AL$10),$AL$10+SQRT(AY815*($AN$10-$AL$10)*($AM$10-$AL$10)),$AN$10-SQRT((1-AY815)*($AN$10-$AL$10)*($AN$10-$AM$10))),$AM$10)</f>
        <v>0.90476709986865</v>
      </c>
      <c r="AQ815" s="0" t="n">
        <f aca="false">IFERROR(IF(AZ815&lt;($AM$11-$AL$11)/($AN$11-$AL$11),$AL$11+SQRT(AZ815*($AN$11-$AL$11)*($AM$11-$AL$11)),$AN$11-SQRT((1-AZ815)*($AN$11-$AL$11)*($AN$11-$AM$11))),$AM$11)</f>
        <v>0.665716950783643</v>
      </c>
      <c r="AR815" s="0" t="n">
        <f aca="false">SUMPRODUCT((B24:B31&lt;=$B$6)*(C24:C31*AM815+D24:D31*AO815*$B$8*AQ815)/(1+AL815/100)^B24:B31)+C32*AM815*AP815/(1+AL815/100)^$B$6</f>
        <v>9122424.50607987</v>
      </c>
      <c r="AS815" s="0" t="n">
        <f aca="false">SUMPRODUCT((K24:K26&lt;=$B$6)*(L24:L26*AN815+M24:M26*AO815*$B$8*AQ815)/(1+AL815/100)^K24:K26)+L27*AN815*AP815/(1+AL815/100)^$B$6</f>
        <v>7681677.62948726</v>
      </c>
      <c r="AT815" s="0" t="n">
        <f aca="false">AS815-AR815</f>
        <v>-1440746.87659261</v>
      </c>
      <c r="AU815" s="0" t="n">
        <f aca="true">RAND()</f>
        <v>0.66352319434129</v>
      </c>
      <c r="AV815" s="0" t="n">
        <f aca="true">RAND()</f>
        <v>0.874181043015955</v>
      </c>
      <c r="AW815" s="0" t="n">
        <f aca="true">RAND()</f>
        <v>0.200770375157986</v>
      </c>
      <c r="AX815" s="0" t="n">
        <f aca="true">RAND()</f>
        <v>0.400312813548362</v>
      </c>
      <c r="AY815" s="0" t="n">
        <f aca="true">RAND()</f>
        <v>0.65534562054431</v>
      </c>
      <c r="AZ815" s="0" t="n">
        <f aca="true">RAND()</f>
        <v>0.543897318394347</v>
      </c>
    </row>
    <row r="816" customFormat="false" ht="15" hidden="false" customHeight="false" outlineLevel="0" collapsed="false">
      <c r="AK816" s="0" t="n">
        <v>803</v>
      </c>
      <c r="AL816" s="0" t="n">
        <f aca="false">IFERROR(IF(AU816&lt;($AM$6-$AL$6)/($AN$6-$AL$6),$AL$6+SQRT(AU816*($AN$6-$AL$6)*($AM$6-$AL$6)),$AN$6-SQRT((1-AU816)*($AN$6-$AL$6)*($AN$6-$AM$6))),$AM$6)</f>
        <v>3.6141641629964</v>
      </c>
      <c r="AM816" s="0" t="n">
        <f aca="false">IFERROR(IF(AV816&lt;($AM$7-$AL$7)/($AN$7-$AL$7),$AL$7+SQRT(AV816*($AN$7-$AL$7)*($AM$7-$AL$7)),$AN$7-SQRT((1-AV816)*($AN$7-$AL$7)*($AN$7-$AM$7))),$AM$7)</f>
        <v>1.10848265860685</v>
      </c>
      <c r="AN816" s="0" t="n">
        <f aca="false">IFERROR(IF(AW816&lt;($AM$8-$AL$8)/($AN$8-$AL$8),$AL$8+SQRT(AW816*($AN$8-$AL$8)*($AM$8-$AL$8)),$AN$8-SQRT((1-AW816)*($AN$8-$AL$8)*($AN$8-$AM$8))),$AM$8)</f>
        <v>0.976480385724305</v>
      </c>
      <c r="AO816" s="0" t="n">
        <f aca="false">IFERROR(IF(AX816&lt;($AM$9-$AL$9)/($AN$9-$AL$9),$AL$9+SQRT(AX816*($AN$9-$AL$9)*($AM$9-$AL$9)),$AN$9-SQRT((1-AX816)*($AN$9-$AL$9)*($AN$9-$AM$9))),$AM$9)</f>
        <v>1.22413235320242</v>
      </c>
      <c r="AP816" s="0" t="n">
        <f aca="false">IFERROR(IF(AY816&lt;($AM$10-$AL$10)/($AN$10-$AL$10),$AL$10+SQRT(AY816*($AN$10-$AL$10)*($AM$10-$AL$10)),$AN$10-SQRT((1-AY816)*($AN$10-$AL$10)*($AN$10-$AM$10))),$AM$10)</f>
        <v>0.641255604749442</v>
      </c>
      <c r="AQ816" s="0" t="n">
        <f aca="false">IFERROR(IF(AZ816&lt;($AM$11-$AL$11)/($AN$11-$AL$11),$AL$11+SQRT(AZ816*($AN$11-$AL$11)*($AM$11-$AL$11)),$AN$11-SQRT((1-AZ816)*($AN$11-$AL$11)*($AN$11-$AM$11))),$AM$11)</f>
        <v>0.831779824175997</v>
      </c>
      <c r="AR816" s="0" t="n">
        <f aca="false">SUMPRODUCT((B24:B31&lt;=$B$6)*(C24:C31*AM816+D24:D31*AO816*$B$8*AQ816)/(1+AL816/100)^B24:B31)+C32*AM816*AP816/(1+AL816/100)^$B$6</f>
        <v>9438611.87465658</v>
      </c>
      <c r="AS816" s="0" t="n">
        <f aca="false">SUMPRODUCT((K24:K26&lt;=$B$6)*(L24:L26*AN816+M24:M26*AO816*$B$8*AQ816)/(1+AL816/100)^K24:K26)+L27*AN816*AP816/(1+AL816/100)^$B$6</f>
        <v>8174917.86519561</v>
      </c>
      <c r="AT816" s="0" t="n">
        <f aca="false">AS816-AR816</f>
        <v>-1263694.00946097</v>
      </c>
      <c r="AU816" s="0" t="n">
        <f aca="true">RAND()</f>
        <v>0.426805784243107</v>
      </c>
      <c r="AV816" s="0" t="n">
        <f aca="true">RAND()</f>
        <v>0.821980818533451</v>
      </c>
      <c r="AW816" s="0" t="n">
        <f aca="true">RAND()</f>
        <v>0.346059183837771</v>
      </c>
      <c r="AX816" s="0" t="n">
        <f aca="true">RAND()</f>
        <v>0.598686263101852</v>
      </c>
      <c r="AY816" s="0" t="n">
        <f aca="true">RAND()</f>
        <v>0.0798125834925221</v>
      </c>
      <c r="AZ816" s="0" t="n">
        <f aca="true">RAND()</f>
        <v>0.884497846717312</v>
      </c>
    </row>
    <row r="817" customFormat="false" ht="15" hidden="false" customHeight="false" outlineLevel="0" collapsed="false">
      <c r="AK817" s="0" t="n">
        <v>804</v>
      </c>
      <c r="AL817" s="0" t="n">
        <f aca="false">IFERROR(IF(AU817&lt;($AM$6-$AL$6)/($AN$6-$AL$6),$AL$6+SQRT(AU817*($AN$6-$AL$6)*($AM$6-$AL$6)),$AN$6-SQRT((1-AU817)*($AN$6-$AL$6)*($AN$6-$AM$6))),$AM$6)</f>
        <v>2.9733683915638</v>
      </c>
      <c r="AM817" s="0" t="n">
        <f aca="false">IFERROR(IF(AV817&lt;($AM$7-$AL$7)/($AN$7-$AL$7),$AL$7+SQRT(AV817*($AN$7-$AL$7)*($AM$7-$AL$7)),$AN$7-SQRT((1-AV817)*($AN$7-$AL$7)*($AN$7-$AM$7))),$AM$7)</f>
        <v>1.04714406081665</v>
      </c>
      <c r="AN817" s="0" t="n">
        <f aca="false">IFERROR(IF(AW817&lt;($AM$8-$AL$8)/($AN$8-$AL$8),$AL$8+SQRT(AW817*($AN$8-$AL$8)*($AM$8-$AL$8)),$AN$8-SQRT((1-AW817)*($AN$8-$AL$8)*($AN$8-$AM$8))),$AM$8)</f>
        <v>0.995834329968376</v>
      </c>
      <c r="AO817" s="0" t="n">
        <f aca="false">IFERROR(IF(AX817&lt;($AM$9-$AL$9)/($AN$9-$AL$9),$AL$9+SQRT(AX817*($AN$9-$AL$9)*($AM$9-$AL$9)),$AN$9-SQRT((1-AX817)*($AN$9-$AL$9)*($AN$9-$AM$9))),$AM$9)</f>
        <v>0.811519050659373</v>
      </c>
      <c r="AP817" s="0" t="n">
        <f aca="false">IFERROR(IF(AY817&lt;($AM$10-$AL$10)/($AN$10-$AL$10),$AL$10+SQRT(AY817*($AN$10-$AL$10)*($AM$10-$AL$10)),$AN$10-SQRT((1-AY817)*($AN$10-$AL$10)*($AN$10-$AM$10))),$AM$10)</f>
        <v>0.79026523403589</v>
      </c>
      <c r="AQ817" s="0" t="n">
        <f aca="false">IFERROR(IF(AZ817&lt;($AM$11-$AL$11)/($AN$11-$AL$11),$AL$11+SQRT(AZ817*($AN$11-$AL$11)*($AM$11-$AL$11)),$AN$11-SQRT((1-AZ817)*($AN$11-$AL$11)*($AN$11-$AM$11))),$AM$11)</f>
        <v>0.835024771963038</v>
      </c>
      <c r="AR817" s="0" t="n">
        <f aca="false">SUMPRODUCT((B24:B31&lt;=$B$6)*(C24:C31*AM817+D24:D31*AO817*$B$8*AQ817)/(1+AL817/100)^B24:B31)+C32*AM817*AP817/(1+AL817/100)^$B$6</f>
        <v>9149432.35818301</v>
      </c>
      <c r="AS817" s="0" t="n">
        <f aca="false">SUMPRODUCT((K24:K26&lt;=$B$6)*(L24:L26*AN817+M24:M26*AO817*$B$8*AQ817)/(1+AL817/100)^K24:K26)+L27*AN817*AP817/(1+AL817/100)^$B$6</f>
        <v>8136359.73216821</v>
      </c>
      <c r="AT817" s="0" t="n">
        <f aca="false">AS817-AR817</f>
        <v>-1013072.6260148</v>
      </c>
      <c r="AU817" s="0" t="n">
        <f aca="true">RAND()</f>
        <v>0.189489205139101</v>
      </c>
      <c r="AV817" s="0" t="n">
        <f aca="true">RAND()</f>
        <v>0.634217492782599</v>
      </c>
      <c r="AW817" s="0" t="n">
        <f aca="true">RAND()</f>
        <v>0.426123164379585</v>
      </c>
      <c r="AX817" s="0" t="n">
        <f aca="true">RAND()</f>
        <v>0.129392158564956</v>
      </c>
      <c r="AY817" s="0" t="n">
        <f aca="true">RAND()</f>
        <v>0.337015624359641</v>
      </c>
      <c r="AZ817" s="0" t="n">
        <f aca="true">RAND()</f>
        <v>0.888910914833275</v>
      </c>
    </row>
    <row r="818" customFormat="false" ht="15" hidden="false" customHeight="false" outlineLevel="0" collapsed="false">
      <c r="AK818" s="0" t="n">
        <v>805</v>
      </c>
      <c r="AL818" s="0" t="n">
        <f aca="false">IFERROR(IF(AU818&lt;($AM$6-$AL$6)/($AN$6-$AL$6),$AL$6+SQRT(AU818*($AN$6-$AL$6)*($AM$6-$AL$6)),$AN$6-SQRT((1-AU818)*($AN$6-$AL$6)*($AN$6-$AM$6))),$AM$6)</f>
        <v>2.55309966399377</v>
      </c>
      <c r="AM818" s="0" t="n">
        <f aca="false">IFERROR(IF(AV818&lt;($AM$7-$AL$7)/($AN$7-$AL$7),$AL$7+SQRT(AV818*($AN$7-$AL$7)*($AM$7-$AL$7)),$AN$7-SQRT((1-AV818)*($AN$7-$AL$7)*($AN$7-$AM$7))),$AM$7)</f>
        <v>1.02269586665737</v>
      </c>
      <c r="AN818" s="0" t="n">
        <f aca="false">IFERROR(IF(AW818&lt;($AM$8-$AL$8)/($AN$8-$AL$8),$AL$8+SQRT(AW818*($AN$8-$AL$8)*($AM$8-$AL$8)),$AN$8-SQRT((1-AW818)*($AN$8-$AL$8)*($AN$8-$AM$8))),$AM$8)</f>
        <v>0.926713367723876</v>
      </c>
      <c r="AO818" s="0" t="n">
        <f aca="false">IFERROR(IF(AX818&lt;($AM$9-$AL$9)/($AN$9-$AL$9),$AL$9+SQRT(AX818*($AN$9-$AL$9)*($AM$9-$AL$9)),$AN$9-SQRT((1-AX818)*($AN$9-$AL$9)*($AN$9-$AM$9))),$AM$9)</f>
        <v>1.08736898910395</v>
      </c>
      <c r="AP818" s="0" t="n">
        <f aca="false">IFERROR(IF(AY818&lt;($AM$10-$AL$10)/($AN$10-$AL$10),$AL$10+SQRT(AY818*($AN$10-$AL$10)*($AM$10-$AL$10)),$AN$10-SQRT((1-AY818)*($AN$10-$AL$10)*($AN$10-$AM$10))),$AM$10)</f>
        <v>0.846663946106102</v>
      </c>
      <c r="AQ818" s="0" t="n">
        <f aca="false">IFERROR(IF(AZ818&lt;($AM$11-$AL$11)/($AN$11-$AL$11),$AL$11+SQRT(AZ818*($AN$11-$AL$11)*($AM$11-$AL$11)),$AN$11-SQRT((1-AZ818)*($AN$11-$AL$11)*($AN$11-$AM$11))),$AM$11)</f>
        <v>0.969591215962139</v>
      </c>
      <c r="AR818" s="0" t="n">
        <f aca="false">SUMPRODUCT((B24:B31&lt;=$B$6)*(C24:C31*AM818+D24:D31*AO818*$B$8*AQ818)/(1+AL818/100)^B24:B31)+C32*AM818*AP818/(1+AL818/100)^$B$6</f>
        <v>9293113.36612636</v>
      </c>
      <c r="AS818" s="0" t="n">
        <f aca="false">SUMPRODUCT((K24:K26&lt;=$B$6)*(L24:L26*AN818+M24:M26*AO818*$B$8*AQ818)/(1+AL818/100)^K24:K26)+L27*AN818*AP818/(1+AL818/100)^$B$6</f>
        <v>7533402.89310896</v>
      </c>
      <c r="AT818" s="0" t="n">
        <f aca="false">AS818-AR818</f>
        <v>-1759710.47301739</v>
      </c>
      <c r="AU818" s="0" t="n">
        <f aca="true">RAND()</f>
        <v>0.0611838476620052</v>
      </c>
      <c r="AV818" s="0" t="n">
        <f aca="true">RAND()</f>
        <v>0.540736275247592</v>
      </c>
      <c r="AW818" s="0" t="n">
        <f aca="true">RAND()</f>
        <v>0.178403083999179</v>
      </c>
      <c r="AX818" s="0" t="n">
        <f aca="true">RAND()</f>
        <v>0.444736425300563</v>
      </c>
      <c r="AY818" s="0" t="n">
        <f aca="true">RAND()</f>
        <v>0.480703566119418</v>
      </c>
      <c r="AZ818" s="0" t="n">
        <f aca="true">RAND()</f>
        <v>0.996225738176893</v>
      </c>
    </row>
    <row r="819" customFormat="false" ht="15" hidden="false" customHeight="false" outlineLevel="0" collapsed="false">
      <c r="AK819" s="0" t="n">
        <v>806</v>
      </c>
      <c r="AL819" s="0" t="n">
        <f aca="false">IFERROR(IF(AU819&lt;($AM$6-$AL$6)/($AN$6-$AL$6),$AL$6+SQRT(AU819*($AN$6-$AL$6)*($AM$6-$AL$6)),$AN$6-SQRT((1-AU819)*($AN$6-$AL$6)*($AN$6-$AM$6))),$AM$6)</f>
        <v>2.75134421583158</v>
      </c>
      <c r="AM819" s="0" t="n">
        <f aca="false">IFERROR(IF(AV819&lt;($AM$7-$AL$7)/($AN$7-$AL$7),$AL$7+SQRT(AV819*($AN$7-$AL$7)*($AM$7-$AL$7)),$AN$7-SQRT((1-AV819)*($AN$7-$AL$7)*($AN$7-$AM$7))),$AM$7)</f>
        <v>1.07308048957353</v>
      </c>
      <c r="AN819" s="0" t="n">
        <f aca="false">IFERROR(IF(AW819&lt;($AM$8-$AL$8)/($AN$8-$AL$8),$AL$8+SQRT(AW819*($AN$8-$AL$8)*($AM$8-$AL$8)),$AN$8-SQRT((1-AW819)*($AN$8-$AL$8)*($AN$8-$AM$8))),$AM$8)</f>
        <v>1.05073445168197</v>
      </c>
      <c r="AO819" s="0" t="n">
        <f aca="false">IFERROR(IF(AX819&lt;($AM$9-$AL$9)/($AN$9-$AL$9),$AL$9+SQRT(AX819*($AN$9-$AL$9)*($AM$9-$AL$9)),$AN$9-SQRT((1-AX819)*($AN$9-$AL$9)*($AN$9-$AM$9))),$AM$9)</f>
        <v>1.09737012938442</v>
      </c>
      <c r="AP819" s="0" t="n">
        <f aca="false">IFERROR(IF(AY819&lt;($AM$10-$AL$10)/($AN$10-$AL$10),$AL$10+SQRT(AY819*($AN$10-$AL$10)*($AM$10-$AL$10)),$AN$10-SQRT((1-AY819)*($AN$10-$AL$10)*($AN$10-$AM$10))),$AM$10)</f>
        <v>0.669736737922336</v>
      </c>
      <c r="AQ819" s="0" t="n">
        <f aca="false">IFERROR(IF(AZ819&lt;($AM$11-$AL$11)/($AN$11-$AL$11),$AL$11+SQRT(AZ819*($AN$11-$AL$11)*($AM$11-$AL$11)),$AN$11-SQRT((1-AZ819)*($AN$11-$AL$11)*($AN$11-$AM$11))),$AM$11)</f>
        <v>0.606850509747725</v>
      </c>
      <c r="AR819" s="0" t="n">
        <f aca="false">SUMPRODUCT((B24:B31&lt;=$B$6)*(C24:C31*AM819+D24:D31*AO819*$B$8*AQ819)/(1+AL819/100)^B24:B31)+C32*AM819*AP819/(1+AL819/100)^$B$6</f>
        <v>9510359.08471489</v>
      </c>
      <c r="AS819" s="0" t="n">
        <f aca="false">SUMPRODUCT((K24:K26&lt;=$B$6)*(L24:L26*AN819+M24:M26*AO819*$B$8*AQ819)/(1+AL819/100)^K24:K26)+L27*AN819*AP819/(1+AL819/100)^$B$6</f>
        <v>8672728.08123673</v>
      </c>
      <c r="AT819" s="0" t="n">
        <f aca="false">AS819-AR819</f>
        <v>-837631.00347816</v>
      </c>
      <c r="AU819" s="0" t="n">
        <f aca="true">RAND()</f>
        <v>0.112903626132716</v>
      </c>
      <c r="AV819" s="0" t="n">
        <f aca="true">RAND()</f>
        <v>0.721773216270748</v>
      </c>
      <c r="AW819" s="0" t="n">
        <f aca="true">RAND()</f>
        <v>0.647051033364581</v>
      </c>
      <c r="AX819" s="0" t="n">
        <f aca="true">RAND()</f>
        <v>0.456839544448335</v>
      </c>
      <c r="AY819" s="0" t="n">
        <f aca="true">RAND()</f>
        <v>0.115242240802063</v>
      </c>
      <c r="AZ819" s="0" t="n">
        <f aca="true">RAND()</f>
        <v>0.384315246254852</v>
      </c>
    </row>
    <row r="820" customFormat="false" ht="15" hidden="false" customHeight="false" outlineLevel="0" collapsed="false">
      <c r="AK820" s="0" t="n">
        <v>807</v>
      </c>
      <c r="AL820" s="0" t="n">
        <f aca="false">IFERROR(IF(AU820&lt;($AM$6-$AL$6)/($AN$6-$AL$6),$AL$6+SQRT(AU820*($AN$6-$AL$6)*($AM$6-$AL$6)),$AN$6-SQRT((1-AU820)*($AN$6-$AL$6)*($AN$6-$AM$6))),$AM$6)</f>
        <v>4.98526965890542</v>
      </c>
      <c r="AM820" s="0" t="n">
        <f aca="false">IFERROR(IF(AV820&lt;($AM$7-$AL$7)/($AN$7-$AL$7),$AL$7+SQRT(AV820*($AN$7-$AL$7)*($AM$7-$AL$7)),$AN$7-SQRT((1-AV820)*($AN$7-$AL$7)*($AN$7-$AM$7))),$AM$7)</f>
        <v>0.935713188300069</v>
      </c>
      <c r="AN820" s="0" t="n">
        <f aca="false">IFERROR(IF(AW820&lt;($AM$8-$AL$8)/($AN$8-$AL$8),$AL$8+SQRT(AW820*($AN$8-$AL$8)*($AM$8-$AL$8)),$AN$8-SQRT((1-AW820)*($AN$8-$AL$8)*($AN$8-$AM$8))),$AM$8)</f>
        <v>1.06789601773016</v>
      </c>
      <c r="AO820" s="0" t="n">
        <f aca="false">IFERROR(IF(AX820&lt;($AM$9-$AL$9)/($AN$9-$AL$9),$AL$9+SQRT(AX820*($AN$9-$AL$9)*($AM$9-$AL$9)),$AN$9-SQRT((1-AX820)*($AN$9-$AL$9)*($AN$9-$AM$9))),$AM$9)</f>
        <v>1.67907516928933</v>
      </c>
      <c r="AP820" s="0" t="n">
        <f aca="false">IFERROR(IF(AY820&lt;($AM$10-$AL$10)/($AN$10-$AL$10),$AL$10+SQRT(AY820*($AN$10-$AL$10)*($AM$10-$AL$10)),$AN$10-SQRT((1-AY820)*($AN$10-$AL$10)*($AN$10-$AM$10))),$AM$10)</f>
        <v>0.855406930757983</v>
      </c>
      <c r="AQ820" s="0" t="n">
        <f aca="false">IFERROR(IF(AZ820&lt;($AM$11-$AL$11)/($AN$11-$AL$11),$AL$11+SQRT(AZ820*($AN$11-$AL$11)*($AM$11-$AL$11)),$AN$11-SQRT((1-AZ820)*($AN$11-$AL$11)*($AN$11-$AM$11))),$AM$11)</f>
        <v>0.790711476219877</v>
      </c>
      <c r="AR820" s="0" t="n">
        <f aca="false">SUMPRODUCT((B24:B31&lt;=$B$6)*(C24:C31*AM820+D24:D31*AO820*$B$8*AQ820)/(1+AL820/100)^B24:B31)+C32*AM820*AP820/(1+AL820/100)^$B$6</f>
        <v>7523382.20019821</v>
      </c>
      <c r="AS820" s="0" t="n">
        <f aca="false">SUMPRODUCT((K24:K26&lt;=$B$6)*(L24:L26*AN820+M24:M26*AO820*$B$8*AQ820)/(1+AL820/100)^K24:K26)+L27*AN820*AP820/(1+AL820/100)^$B$6</f>
        <v>8886627.41816163</v>
      </c>
      <c r="AT820" s="0" t="n">
        <f aca="false">AS820-AR820</f>
        <v>1363245.21796342</v>
      </c>
      <c r="AU820" s="0" t="n">
        <f aca="true">RAND()</f>
        <v>0.797043082633646</v>
      </c>
      <c r="AV820" s="0" t="n">
        <f aca="true">RAND()</f>
        <v>0.204645216428557</v>
      </c>
      <c r="AW820" s="0" t="n">
        <f aca="true">RAND()</f>
        <v>0.70522790792413</v>
      </c>
      <c r="AX820" s="0" t="n">
        <f aca="true">RAND()</f>
        <v>0.931338168688886</v>
      </c>
      <c r="AY820" s="0" t="n">
        <f aca="true">RAND()</f>
        <v>0.50525634572324</v>
      </c>
      <c r="AZ820" s="0" t="n">
        <f aca="true">RAND()</f>
        <v>0.821217607403824</v>
      </c>
    </row>
    <row r="821" customFormat="false" ht="15" hidden="false" customHeight="false" outlineLevel="0" collapsed="false">
      <c r="AK821" s="0" t="n">
        <v>808</v>
      </c>
      <c r="AL821" s="0" t="n">
        <f aca="false">IFERROR(IF(AU821&lt;($AM$6-$AL$6)/($AN$6-$AL$6),$AL$6+SQRT(AU821*($AN$6-$AL$6)*($AM$6-$AL$6)),$AN$6-SQRT((1-AU821)*($AN$6-$AL$6)*($AN$6-$AM$6))),$AM$6)</f>
        <v>2.38827732095878</v>
      </c>
      <c r="AM821" s="0" t="n">
        <f aca="false">IFERROR(IF(AV821&lt;($AM$7-$AL$7)/($AN$7-$AL$7),$AL$7+SQRT(AV821*($AN$7-$AL$7)*($AM$7-$AL$7)),$AN$7-SQRT((1-AV821)*($AN$7-$AL$7)*($AN$7-$AM$7))),$AM$7)</f>
        <v>1.06273529091591</v>
      </c>
      <c r="AN821" s="0" t="n">
        <f aca="false">IFERROR(IF(AW821&lt;($AM$8-$AL$8)/($AN$8-$AL$8),$AL$8+SQRT(AW821*($AN$8-$AL$8)*($AM$8-$AL$8)),$AN$8-SQRT((1-AW821)*($AN$8-$AL$8)*($AN$8-$AM$8))),$AM$8)</f>
        <v>1.05417968577198</v>
      </c>
      <c r="AO821" s="0" t="n">
        <f aca="false">IFERROR(IF(AX821&lt;($AM$9-$AL$9)/($AN$9-$AL$9),$AL$9+SQRT(AX821*($AN$9-$AL$9)*($AM$9-$AL$9)),$AN$9-SQRT((1-AX821)*($AN$9-$AL$9)*($AN$9-$AM$9))),$AM$9)</f>
        <v>1.15569637791414</v>
      </c>
      <c r="AP821" s="0" t="n">
        <f aca="false">IFERROR(IF(AY821&lt;($AM$10-$AL$10)/($AN$10-$AL$10),$AL$10+SQRT(AY821*($AN$10-$AL$10)*($AM$10-$AL$10)),$AN$10-SQRT((1-AY821)*($AN$10-$AL$10)*($AN$10-$AM$10))),$AM$10)</f>
        <v>0.990284971500969</v>
      </c>
      <c r="AQ821" s="0" t="n">
        <f aca="false">IFERROR(IF(AZ821&lt;($AM$11-$AL$11)/($AN$11-$AL$11),$AL$11+SQRT(AZ821*($AN$11-$AL$11)*($AM$11-$AL$11)),$AN$11-SQRT((1-AZ821)*($AN$11-$AL$11)*($AN$11-$AM$11))),$AM$11)</f>
        <v>0.748983622494702</v>
      </c>
      <c r="AR821" s="0" t="n">
        <f aca="false">SUMPRODUCT((B24:B31&lt;=$B$6)*(C24:C31*AM821+D24:D31*AO821*$B$8*AQ821)/(1+AL821/100)^B24:B31)+C32*AM821*AP821/(1+AL821/100)^$B$6</f>
        <v>9660119.70029049</v>
      </c>
      <c r="AS821" s="0" t="n">
        <f aca="false">SUMPRODUCT((K24:K26&lt;=$B$6)*(L24:L26*AN821+M24:M26*AO821*$B$8*AQ821)/(1+AL821/100)^K24:K26)+L27*AN821*AP821/(1+AL821/100)^$B$6</f>
        <v>8346682.54934728</v>
      </c>
      <c r="AT821" s="0" t="n">
        <f aca="false">AS821-AR821</f>
        <v>-1313437.1509432</v>
      </c>
      <c r="AU821" s="0" t="n">
        <f aca="true">RAND()</f>
        <v>0.0301518555941856</v>
      </c>
      <c r="AV821" s="0" t="n">
        <f aca="true">RAND()</f>
        <v>0.688283810947998</v>
      </c>
      <c r="AW821" s="0" t="n">
        <f aca="true">RAND()</f>
        <v>0.659150262539032</v>
      </c>
      <c r="AX821" s="0" t="n">
        <f aca="true">RAND()</f>
        <v>0.524767595821793</v>
      </c>
      <c r="AY821" s="0" t="n">
        <f aca="true">RAND()</f>
        <v>0.961517413118823</v>
      </c>
      <c r="AZ821" s="0" t="n">
        <f aca="true">RAND()</f>
        <v>0.742819502955583</v>
      </c>
    </row>
    <row r="822" customFormat="false" ht="15" hidden="false" customHeight="false" outlineLevel="0" collapsed="false">
      <c r="AK822" s="0" t="n">
        <v>809</v>
      </c>
      <c r="AL822" s="0" t="n">
        <f aca="false">IFERROR(IF(AU822&lt;($AM$6-$AL$6)/($AN$6-$AL$6),$AL$6+SQRT(AU822*($AN$6-$AL$6)*($AM$6-$AL$6)),$AN$6-SQRT((1-AU822)*($AN$6-$AL$6)*($AN$6-$AM$6))),$AM$6)</f>
        <v>3.77598241396548</v>
      </c>
      <c r="AM822" s="0" t="n">
        <f aca="false">IFERROR(IF(AV822&lt;($AM$7-$AL$7)/($AN$7-$AL$7),$AL$7+SQRT(AV822*($AN$7-$AL$7)*($AM$7-$AL$7)),$AN$7-SQRT((1-AV822)*($AN$7-$AL$7)*($AN$7-$AM$7))),$AM$7)</f>
        <v>1.06535017463793</v>
      </c>
      <c r="AN822" s="0" t="n">
        <f aca="false">IFERROR(IF(AW822&lt;($AM$8-$AL$8)/($AN$8-$AL$8),$AL$8+SQRT(AW822*($AN$8-$AL$8)*($AM$8-$AL$8)),$AN$8-SQRT((1-AW822)*($AN$8-$AL$8)*($AN$8-$AM$8))),$AM$8)</f>
        <v>1.06672221404971</v>
      </c>
      <c r="AO822" s="0" t="n">
        <f aca="false">IFERROR(IF(AX822&lt;($AM$9-$AL$9)/($AN$9-$AL$9),$AL$9+SQRT(AX822*($AN$9-$AL$9)*($AM$9-$AL$9)),$AN$9-SQRT((1-AX822)*($AN$9-$AL$9)*($AN$9-$AM$9))),$AM$9)</f>
        <v>1.25985517581121</v>
      </c>
      <c r="AP822" s="0" t="n">
        <f aca="false">IFERROR(IF(AY822&lt;($AM$10-$AL$10)/($AN$10-$AL$10),$AL$10+SQRT(AY822*($AN$10-$AL$10)*($AM$10-$AL$10)),$AN$10-SQRT((1-AY822)*($AN$10-$AL$10)*($AN$10-$AM$10))),$AM$10)</f>
        <v>0.901444622993631</v>
      </c>
      <c r="AQ822" s="0" t="n">
        <f aca="false">IFERROR(IF(AZ822&lt;($AM$11-$AL$11)/($AN$11-$AL$11),$AL$11+SQRT(AZ822*($AN$11-$AL$11)*($AM$11-$AL$11)),$AN$11-SQRT((1-AZ822)*($AN$11-$AL$11)*($AN$11-$AM$11))),$AM$11)</f>
        <v>0.69177028632287</v>
      </c>
      <c r="AR822" s="0" t="n">
        <f aca="false">SUMPRODUCT((B24:B31&lt;=$B$6)*(C24:C31*AM822+D24:D31*AO822*$B$8*AQ822)/(1+AL822/100)^B24:B31)+C32*AM822*AP822/(1+AL822/100)^$B$6</f>
        <v>8933979.64286056</v>
      </c>
      <c r="AS822" s="0" t="n">
        <f aca="false">SUMPRODUCT((K24:K26&lt;=$B$6)*(L24:L26*AN822+M24:M26*AO822*$B$8*AQ822)/(1+AL822/100)^K24:K26)+L27*AN822*AP822/(1+AL822/100)^$B$6</f>
        <v>8721358.40760256</v>
      </c>
      <c r="AT822" s="0" t="n">
        <f aca="false">AS822-AR822</f>
        <v>-212621.235257996</v>
      </c>
      <c r="AU822" s="0" t="n">
        <f aca="true">RAND()</f>
        <v>0.480285530247006</v>
      </c>
      <c r="AV822" s="0" t="n">
        <f aca="true">RAND()</f>
        <v>0.696928373277853</v>
      </c>
      <c r="AW822" s="0" t="n">
        <f aca="true">RAND()</f>
        <v>0.701415583796966</v>
      </c>
      <c r="AX822" s="0" t="n">
        <f aca="true">RAND()</f>
        <v>0.634790426151026</v>
      </c>
      <c r="AY822" s="0" t="n">
        <f aca="true">RAND()</f>
        <v>0.644631141321994</v>
      </c>
      <c r="AZ822" s="0" t="n">
        <f aca="true">RAND()</f>
        <v>0.6122222188021</v>
      </c>
    </row>
    <row r="823" customFormat="false" ht="15" hidden="false" customHeight="false" outlineLevel="0" collapsed="false">
      <c r="AK823" s="0" t="n">
        <v>810</v>
      </c>
      <c r="AL823" s="0" t="n">
        <f aca="false">IFERROR(IF(AU823&lt;($AM$6-$AL$6)/($AN$6-$AL$6),$AL$6+SQRT(AU823*($AN$6-$AL$6)*($AM$6-$AL$6)),$AN$6-SQRT((1-AU823)*($AN$6-$AL$6)*($AN$6-$AM$6))),$AM$6)</f>
        <v>2.53632335300852</v>
      </c>
      <c r="AM823" s="0" t="n">
        <f aca="false">IFERROR(IF(AV823&lt;($AM$7-$AL$7)/($AN$7-$AL$7),$AL$7+SQRT(AV823*($AN$7-$AL$7)*($AM$7-$AL$7)),$AN$7-SQRT((1-AV823)*($AN$7-$AL$7)*($AN$7-$AM$7))),$AM$7)</f>
        <v>0.966200127504089</v>
      </c>
      <c r="AN823" s="0" t="n">
        <f aca="false">IFERROR(IF(AW823&lt;($AM$8-$AL$8)/($AN$8-$AL$8),$AL$8+SQRT(AW823*($AN$8-$AL$8)*($AM$8-$AL$8)),$AN$8-SQRT((1-AW823)*($AN$8-$AL$8)*($AN$8-$AM$8))),$AM$8)</f>
        <v>0.888463430525244</v>
      </c>
      <c r="AO823" s="0" t="n">
        <f aca="false">IFERROR(IF(AX823&lt;($AM$9-$AL$9)/($AN$9-$AL$9),$AL$9+SQRT(AX823*($AN$9-$AL$9)*($AM$9-$AL$9)),$AN$9-SQRT((1-AX823)*($AN$9-$AL$9)*($AN$9-$AM$9))),$AM$9)</f>
        <v>1.25164729114575</v>
      </c>
      <c r="AP823" s="0" t="n">
        <f aca="false">IFERROR(IF(AY823&lt;($AM$10-$AL$10)/($AN$10-$AL$10),$AL$10+SQRT(AY823*($AN$10-$AL$10)*($AM$10-$AL$10)),$AN$10-SQRT((1-AY823)*($AN$10-$AL$10)*($AN$10-$AM$10))),$AM$10)</f>
        <v>0.721158567824427</v>
      </c>
      <c r="AQ823" s="0" t="n">
        <f aca="false">IFERROR(IF(AZ823&lt;($AM$11-$AL$11)/($AN$11-$AL$11),$AL$11+SQRT(AZ823*($AN$11-$AL$11)*($AM$11-$AL$11)),$AN$11-SQRT((1-AZ823)*($AN$11-$AL$11)*($AN$11-$AM$11))),$AM$11)</f>
        <v>0.690609299170489</v>
      </c>
      <c r="AR823" s="0" t="n">
        <f aca="false">SUMPRODUCT((B24:B31&lt;=$B$6)*(C24:C31*AM823+D24:D31*AO823*$B$8*AQ823)/(1+AL823/100)^B24:B31)+C32*AM823*AP823/(1+AL823/100)^$B$6</f>
        <v>8761477.55800268</v>
      </c>
      <c r="AS823" s="0" t="n">
        <f aca="false">SUMPRODUCT((K24:K26&lt;=$B$6)*(L24:L26*AN823+M24:M26*AO823*$B$8*AQ823)/(1+AL823/100)^K24:K26)+L27*AN823*AP823/(1+AL823/100)^$B$6</f>
        <v>7312210.60026242</v>
      </c>
      <c r="AT823" s="0" t="n">
        <f aca="false">AS823-AR823</f>
        <v>-1449266.95774027</v>
      </c>
      <c r="AU823" s="0" t="n">
        <f aca="true">RAND()</f>
        <v>0.0575285477964609</v>
      </c>
      <c r="AV823" s="0" t="n">
        <f aca="true">RAND()</f>
        <v>0.306916470915283</v>
      </c>
      <c r="AW823" s="0" t="n">
        <f aca="true">RAND()</f>
        <v>0.086953094892163</v>
      </c>
      <c r="AX823" s="0" t="n">
        <f aca="true">RAND()</f>
        <v>0.626645482100333</v>
      </c>
      <c r="AY823" s="0" t="n">
        <f aca="true">RAND()</f>
        <v>0.195644448488607</v>
      </c>
      <c r="AZ823" s="0" t="n">
        <f aca="true">RAND()</f>
        <v>0.609295486694791</v>
      </c>
    </row>
    <row r="824" customFormat="false" ht="15" hidden="false" customHeight="false" outlineLevel="0" collapsed="false">
      <c r="AK824" s="0" t="n">
        <v>811</v>
      </c>
      <c r="AL824" s="0" t="n">
        <f aca="false">IFERROR(IF(AU824&lt;($AM$6-$AL$6)/($AN$6-$AL$6),$AL$6+SQRT(AU824*($AN$6-$AL$6)*($AM$6-$AL$6)),$AN$6-SQRT((1-AU824)*($AN$6-$AL$6)*($AN$6-$AM$6))),$AM$6)</f>
        <v>2.73372341804346</v>
      </c>
      <c r="AM824" s="0" t="n">
        <f aca="false">IFERROR(IF(AV824&lt;($AM$7-$AL$7)/($AN$7-$AL$7),$AL$7+SQRT(AV824*($AN$7-$AL$7)*($AM$7-$AL$7)),$AN$7-SQRT((1-AV824)*($AN$7-$AL$7)*($AN$7-$AM$7))),$AM$7)</f>
        <v>1.02062409749394</v>
      </c>
      <c r="AN824" s="0" t="n">
        <f aca="false">IFERROR(IF(AW824&lt;($AM$8-$AL$8)/($AN$8-$AL$8),$AL$8+SQRT(AW824*($AN$8-$AL$8)*($AM$8-$AL$8)),$AN$8-SQRT((1-AW824)*($AN$8-$AL$8)*($AN$8-$AM$8))),$AM$8)</f>
        <v>1.00087171333176</v>
      </c>
      <c r="AO824" s="0" t="n">
        <f aca="false">IFERROR(IF(AX824&lt;($AM$9-$AL$9)/($AN$9-$AL$9),$AL$9+SQRT(AX824*($AN$9-$AL$9)*($AM$9-$AL$9)),$AN$9-SQRT((1-AX824)*($AN$9-$AL$9)*($AN$9-$AM$9))),$AM$9)</f>
        <v>1.11580601040632</v>
      </c>
      <c r="AP824" s="0" t="n">
        <f aca="false">IFERROR(IF(AY824&lt;($AM$10-$AL$10)/($AN$10-$AL$10),$AL$10+SQRT(AY824*($AN$10-$AL$10)*($AM$10-$AL$10)),$AN$10-SQRT((1-AY824)*($AN$10-$AL$10)*($AN$10-$AM$10))),$AM$10)</f>
        <v>0.773566634644238</v>
      </c>
      <c r="AQ824" s="0" t="n">
        <f aca="false">IFERROR(IF(AZ824&lt;($AM$11-$AL$11)/($AN$11-$AL$11),$AL$11+SQRT(AZ824*($AN$11-$AL$11)*($AM$11-$AL$11)),$AN$11-SQRT((1-AZ824)*($AN$11-$AL$11)*($AN$11-$AM$11))),$AM$11)</f>
        <v>0.872656874509487</v>
      </c>
      <c r="AR824" s="0" t="n">
        <f aca="false">SUMPRODUCT((B24:B31&lt;=$B$6)*(C24:C31*AM824+D24:D31*AO824*$B$8*AQ824)/(1+AL824/100)^B24:B31)+C32*AM824*AP824/(1+AL824/100)^$B$6</f>
        <v>9152635.54993476</v>
      </c>
      <c r="AS824" s="0" t="n">
        <f aca="false">SUMPRODUCT((K24:K26&lt;=$B$6)*(L24:L26*AN824+M24:M26*AO824*$B$8*AQ824)/(1+AL824/100)^K24:K26)+L27*AN824*AP824/(1+AL824/100)^$B$6</f>
        <v>8204784.25201717</v>
      </c>
      <c r="AT824" s="0" t="n">
        <f aca="false">AS824-AR824</f>
        <v>-947851.297917591</v>
      </c>
      <c r="AU824" s="0" t="n">
        <f aca="true">RAND()</f>
        <v>0.107670010837077</v>
      </c>
      <c r="AV824" s="0" t="n">
        <f aca="true">RAND()</f>
        <v>0.532326180884698</v>
      </c>
      <c r="AW824" s="0" t="n">
        <f aca="true">RAND()</f>
        <v>0.448311971393329</v>
      </c>
      <c r="AX824" s="0" t="n">
        <f aca="true">RAND()</f>
        <v>0.478800659177603</v>
      </c>
      <c r="AY824" s="0" t="n">
        <f aca="true">RAND()</f>
        <v>0.299354814362297</v>
      </c>
      <c r="AZ824" s="0" t="n">
        <f aca="true">RAND()</f>
        <v>0.933811136286969</v>
      </c>
    </row>
    <row r="825" customFormat="false" ht="15" hidden="false" customHeight="false" outlineLevel="0" collapsed="false">
      <c r="AK825" s="0" t="n">
        <v>812</v>
      </c>
      <c r="AL825" s="0" t="n">
        <f aca="false">IFERROR(IF(AU825&lt;($AM$6-$AL$6)/($AN$6-$AL$6),$AL$6+SQRT(AU825*($AN$6-$AL$6)*($AM$6-$AL$6)),$AN$6-SQRT((1-AU825)*($AN$6-$AL$6)*($AN$6-$AM$6))),$AM$6)</f>
        <v>3.1280623418756</v>
      </c>
      <c r="AM825" s="0" t="n">
        <f aca="false">IFERROR(IF(AV825&lt;($AM$7-$AL$7)/($AN$7-$AL$7),$AL$7+SQRT(AV825*($AN$7-$AL$7)*($AM$7-$AL$7)),$AN$7-SQRT((1-AV825)*($AN$7-$AL$7)*($AN$7-$AM$7))),$AM$7)</f>
        <v>1.09111780943318</v>
      </c>
      <c r="AN825" s="0" t="n">
        <f aca="false">IFERROR(IF(AW825&lt;($AM$8-$AL$8)/($AN$8-$AL$8),$AL$8+SQRT(AW825*($AN$8-$AL$8)*($AM$8-$AL$8)),$AN$8-SQRT((1-AW825)*($AN$8-$AL$8)*($AN$8-$AM$8))),$AM$8)</f>
        <v>0.917574741456837</v>
      </c>
      <c r="AO825" s="0" t="n">
        <f aca="false">IFERROR(IF(AX825&lt;($AM$9-$AL$9)/($AN$9-$AL$9),$AL$9+SQRT(AX825*($AN$9-$AL$9)*($AM$9-$AL$9)),$AN$9-SQRT((1-AX825)*($AN$9-$AL$9)*($AN$9-$AM$9))),$AM$9)</f>
        <v>1.24820900403266</v>
      </c>
      <c r="AP825" s="0" t="n">
        <f aca="false">IFERROR(IF(AY825&lt;($AM$10-$AL$10)/($AN$10-$AL$10),$AL$10+SQRT(AY825*($AN$10-$AL$10)*($AM$10-$AL$10)),$AN$10-SQRT((1-AY825)*($AN$10-$AL$10)*($AN$10-$AM$10))),$AM$10)</f>
        <v>0.969469252422715</v>
      </c>
      <c r="AQ825" s="0" t="n">
        <f aca="false">IFERROR(IF(AZ825&lt;($AM$11-$AL$11)/($AN$11-$AL$11),$AL$11+SQRT(AZ825*($AN$11-$AL$11)*($AM$11-$AL$11)),$AN$11-SQRT((1-AZ825)*($AN$11-$AL$11)*($AN$11-$AM$11))),$AM$11)</f>
        <v>0.697882432198142</v>
      </c>
      <c r="AR825" s="0" t="n">
        <f aca="false">SUMPRODUCT((B24:B31&lt;=$B$6)*(C24:C31*AM825+D24:D31*AO825*$B$8*AQ825)/(1+AL825/100)^B24:B31)+C32*AM825*AP825/(1+AL825/100)^$B$6</f>
        <v>9475165.86285039</v>
      </c>
      <c r="AS825" s="0" t="n">
        <f aca="false">SUMPRODUCT((K24:K26&lt;=$B$6)*(L24:L26*AN825+M24:M26*AO825*$B$8*AQ825)/(1+AL825/100)^K24:K26)+L27*AN825*AP825/(1+AL825/100)^$B$6</f>
        <v>7401424.66332652</v>
      </c>
      <c r="AT825" s="0" t="n">
        <f aca="false">AS825-AR825</f>
        <v>-2073741.19952387</v>
      </c>
      <c r="AU825" s="0" t="n">
        <f aca="true">RAND()</f>
        <v>0.250404938579908</v>
      </c>
      <c r="AV825" s="0" t="n">
        <f aca="true">RAND()</f>
        <v>0.775612884628341</v>
      </c>
      <c r="AW825" s="0" t="n">
        <f aca="true">RAND()</f>
        <v>0.153597998096023</v>
      </c>
      <c r="AX825" s="0" t="n">
        <f aca="true">RAND()</f>
        <v>0.623206865588292</v>
      </c>
      <c r="AY825" s="0" t="n">
        <f aca="true">RAND()</f>
        <v>0.881605515881371</v>
      </c>
      <c r="AZ825" s="0" t="n">
        <f aca="true">RAND()</f>
        <v>0.627448878471386</v>
      </c>
    </row>
    <row r="826" customFormat="false" ht="15" hidden="false" customHeight="false" outlineLevel="0" collapsed="false">
      <c r="AK826" s="0" t="n">
        <v>813</v>
      </c>
      <c r="AL826" s="0" t="n">
        <f aca="false">IFERROR(IF(AU826&lt;($AM$6-$AL$6)/($AN$6-$AL$6),$AL$6+SQRT(AU826*($AN$6-$AL$6)*($AM$6-$AL$6)),$AN$6-SQRT((1-AU826)*($AN$6-$AL$6)*($AN$6-$AM$6))),$AM$6)</f>
        <v>3.96190249720716</v>
      </c>
      <c r="AM826" s="0" t="n">
        <f aca="false">IFERROR(IF(AV826&lt;($AM$7-$AL$7)/($AN$7-$AL$7),$AL$7+SQRT(AV826*($AN$7-$AL$7)*($AM$7-$AL$7)),$AN$7-SQRT((1-AV826)*($AN$7-$AL$7)*($AN$7-$AM$7))),$AM$7)</f>
        <v>1.0353522011332</v>
      </c>
      <c r="AN826" s="0" t="n">
        <f aca="false">IFERROR(IF(AW826&lt;($AM$8-$AL$8)/($AN$8-$AL$8),$AL$8+SQRT(AW826*($AN$8-$AL$8)*($AM$8-$AL$8)),$AN$8-SQRT((1-AW826)*($AN$8-$AL$8)*($AN$8-$AM$8))),$AM$8)</f>
        <v>0.882554692069713</v>
      </c>
      <c r="AO826" s="0" t="n">
        <f aca="false">IFERROR(IF(AX826&lt;($AM$9-$AL$9)/($AN$9-$AL$9),$AL$9+SQRT(AX826*($AN$9-$AL$9)*($AM$9-$AL$9)),$AN$9-SQRT((1-AX826)*($AN$9-$AL$9)*($AN$9-$AM$9))),$AM$9)</f>
        <v>1.10344552928995</v>
      </c>
      <c r="AP826" s="0" t="n">
        <f aca="false">IFERROR(IF(AY826&lt;($AM$10-$AL$10)/($AN$10-$AL$10),$AL$10+SQRT(AY826*($AN$10-$AL$10)*($AM$10-$AL$10)),$AN$10-SQRT((1-AY826)*($AN$10-$AL$10)*($AN$10-$AM$10))),$AM$10)</f>
        <v>0.665315143482962</v>
      </c>
      <c r="AQ826" s="0" t="n">
        <f aca="false">IFERROR(IF(AZ826&lt;($AM$11-$AL$11)/($AN$11-$AL$11),$AL$11+SQRT(AZ826*($AN$11-$AL$11)*($AM$11-$AL$11)),$AN$11-SQRT((1-AZ826)*($AN$11-$AL$11)*($AN$11-$AM$11))),$AM$11)</f>
        <v>0.435441671604273</v>
      </c>
      <c r="AR826" s="0" t="n">
        <f aca="false">SUMPRODUCT((B24:B31&lt;=$B$6)*(C24:C31*AM826+D24:D31*AO826*$B$8*AQ826)/(1+AL826/100)^B24:B31)+C32*AM826*AP826/(1+AL826/100)^$B$6</f>
        <v>8518898.20813847</v>
      </c>
      <c r="AS826" s="0" t="n">
        <f aca="false">SUMPRODUCT((K24:K26&lt;=$B$6)*(L24:L26*AN826+M24:M26*AO826*$B$8*AQ826)/(1+AL826/100)^K24:K26)+L27*AN826*AP826/(1+AL826/100)^$B$6</f>
        <v>7344457.13075636</v>
      </c>
      <c r="AT826" s="0" t="n">
        <f aca="false">AS826-AR826</f>
        <v>-1174441.07738211</v>
      </c>
      <c r="AU826" s="0" t="n">
        <f aca="true">RAND()</f>
        <v>0.538498178176197</v>
      </c>
      <c r="AV826" s="0" t="n">
        <f aca="true">RAND()</f>
        <v>0.590456199481209</v>
      </c>
      <c r="AW826" s="0" t="n">
        <f aca="true">RAND()</f>
        <v>0.0757253020302791</v>
      </c>
      <c r="AX826" s="0" t="n">
        <f aca="true">RAND()</f>
        <v>0.464126720699887</v>
      </c>
      <c r="AY826" s="0" t="n">
        <f aca="true">RAND()</f>
        <v>0.109316386659169</v>
      </c>
      <c r="AZ826" s="0" t="n">
        <f aca="true">RAND()</f>
        <v>0.0748752914569785</v>
      </c>
    </row>
    <row r="827" customFormat="false" ht="15" hidden="false" customHeight="false" outlineLevel="0" collapsed="false">
      <c r="AK827" s="0" t="n">
        <v>814</v>
      </c>
      <c r="AL827" s="0" t="n">
        <f aca="false">IFERROR(IF(AU827&lt;($AM$6-$AL$6)/($AN$6-$AL$6),$AL$6+SQRT(AU827*($AN$6-$AL$6)*($AM$6-$AL$6)),$AN$6-SQRT((1-AU827)*($AN$6-$AL$6)*($AN$6-$AM$6))),$AM$6)</f>
        <v>3.71719830137594</v>
      </c>
      <c r="AM827" s="0" t="n">
        <f aca="false">IFERROR(IF(AV827&lt;($AM$7-$AL$7)/($AN$7-$AL$7),$AL$7+SQRT(AV827*($AN$7-$AL$7)*($AM$7-$AL$7)),$AN$7-SQRT((1-AV827)*($AN$7-$AL$7)*($AN$7-$AM$7))),$AM$7)</f>
        <v>1.00060872793368</v>
      </c>
      <c r="AN827" s="0" t="n">
        <f aca="false">IFERROR(IF(AW827&lt;($AM$8-$AL$8)/($AN$8-$AL$8),$AL$8+SQRT(AW827*($AN$8-$AL$8)*($AM$8-$AL$8)),$AN$8-SQRT((1-AW827)*($AN$8-$AL$8)*($AN$8-$AM$8))),$AM$8)</f>
        <v>0.873847175494163</v>
      </c>
      <c r="AO827" s="0" t="n">
        <f aca="false">IFERROR(IF(AX827&lt;($AM$9-$AL$9)/($AN$9-$AL$9),$AL$9+SQRT(AX827*($AN$9-$AL$9)*($AM$9-$AL$9)),$AN$9-SQRT((1-AX827)*($AN$9-$AL$9)*($AN$9-$AM$9))),$AM$9)</f>
        <v>1.66834717106547</v>
      </c>
      <c r="AP827" s="0" t="n">
        <f aca="false">IFERROR(IF(AY827&lt;($AM$10-$AL$10)/($AN$10-$AL$10),$AL$10+SQRT(AY827*($AN$10-$AL$10)*($AM$10-$AL$10)),$AN$10-SQRT((1-AY827)*($AN$10-$AL$10)*($AN$10-$AM$10))),$AM$10)</f>
        <v>0.871344679919172</v>
      </c>
      <c r="AQ827" s="0" t="n">
        <f aca="false">IFERROR(IF(AZ827&lt;($AM$11-$AL$11)/($AN$11-$AL$11),$AL$11+SQRT(AZ827*($AN$11-$AL$11)*($AM$11-$AL$11)),$AN$11-SQRT((1-AZ827)*($AN$11-$AL$11)*($AN$11-$AM$11))),$AM$11)</f>
        <v>0.716579207837937</v>
      </c>
      <c r="AR827" s="0" t="n">
        <f aca="false">SUMPRODUCT((B24:B31&lt;=$B$6)*(C24:C31*AM827+D24:D31*AO827*$B$8*AQ827)/(1+AL827/100)^B24:B31)+C32*AM827*AP827/(1+AL827/100)^$B$6</f>
        <v>8527032.24416394</v>
      </c>
      <c r="AS827" s="0" t="n">
        <f aca="false">SUMPRODUCT((K24:K26&lt;=$B$6)*(L24:L26*AN827+M24:M26*AO827*$B$8*AQ827)/(1+AL827/100)^K24:K26)+L27*AN827*AP827/(1+AL827/100)^$B$6</f>
        <v>7205867.63758254</v>
      </c>
      <c r="AT827" s="0" t="n">
        <f aca="false">AS827-AR827</f>
        <v>-1321164.60658139</v>
      </c>
      <c r="AU827" s="0" t="n">
        <f aca="true">RAND()</f>
        <v>0.461160650375549</v>
      </c>
      <c r="AV827" s="0" t="n">
        <f aca="true">RAND()</f>
        <v>0.447146608152379</v>
      </c>
      <c r="AW827" s="0" t="n">
        <f aca="true">RAND()</f>
        <v>0.060593392538507</v>
      </c>
      <c r="AX827" s="0" t="n">
        <f aca="true">RAND()</f>
        <v>0.926670934039817</v>
      </c>
      <c r="AY827" s="0" t="n">
        <f aca="true">RAND()</f>
        <v>0.551587485217089</v>
      </c>
      <c r="AZ827" s="0" t="n">
        <f aca="true">RAND()</f>
        <v>0.672133283960116</v>
      </c>
    </row>
    <row r="828" customFormat="false" ht="15" hidden="false" customHeight="false" outlineLevel="0" collapsed="false">
      <c r="AK828" s="0" t="n">
        <v>815</v>
      </c>
      <c r="AL828" s="0" t="n">
        <f aca="false">IFERROR(IF(AU828&lt;($AM$6-$AL$6)/($AN$6-$AL$6),$AL$6+SQRT(AU828*($AN$6-$AL$6)*($AM$6-$AL$6)),$AN$6-SQRT((1-AU828)*($AN$6-$AL$6)*($AN$6-$AM$6))),$AM$6)</f>
        <v>5.08495205578457</v>
      </c>
      <c r="AM828" s="0" t="n">
        <f aca="false">IFERROR(IF(AV828&lt;($AM$7-$AL$7)/($AN$7-$AL$7),$AL$7+SQRT(AV828*($AN$7-$AL$7)*($AM$7-$AL$7)),$AN$7-SQRT((1-AV828)*($AN$7-$AL$7)*($AN$7-$AM$7))),$AM$7)</f>
        <v>0.985056355791827</v>
      </c>
      <c r="AN828" s="0" t="n">
        <f aca="false">IFERROR(IF(AW828&lt;($AM$8-$AL$8)/($AN$8-$AL$8),$AL$8+SQRT(AW828*($AN$8-$AL$8)*($AM$8-$AL$8)),$AN$8-SQRT((1-AW828)*($AN$8-$AL$8)*($AN$8-$AM$8))),$AM$8)</f>
        <v>1.02465750313356</v>
      </c>
      <c r="AO828" s="0" t="n">
        <f aca="false">IFERROR(IF(AX828&lt;($AM$9-$AL$9)/($AN$9-$AL$9),$AL$9+SQRT(AX828*($AN$9-$AL$9)*($AM$9-$AL$9)),$AN$9-SQRT((1-AX828)*($AN$9-$AL$9)*($AN$9-$AM$9))),$AM$9)</f>
        <v>1.24163674712056</v>
      </c>
      <c r="AP828" s="0" t="n">
        <f aca="false">IFERROR(IF(AY828&lt;($AM$10-$AL$10)/($AN$10-$AL$10),$AL$10+SQRT(AY828*($AN$10-$AL$10)*($AM$10-$AL$10)),$AN$10-SQRT((1-AY828)*($AN$10-$AL$10)*($AN$10-$AM$10))),$AM$10)</f>
        <v>0.914545223654276</v>
      </c>
      <c r="AQ828" s="0" t="n">
        <f aca="false">IFERROR(IF(AZ828&lt;($AM$11-$AL$11)/($AN$11-$AL$11),$AL$11+SQRT(AZ828*($AN$11-$AL$11)*($AM$11-$AL$11)),$AN$11-SQRT((1-AZ828)*($AN$11-$AL$11)*($AN$11-$AM$11))),$AM$11)</f>
        <v>0.733712686409757</v>
      </c>
      <c r="AR828" s="0" t="n">
        <f aca="false">SUMPRODUCT((B24:B31&lt;=$B$6)*(C24:C31*AM828+D24:D31*AO828*$B$8*AQ828)/(1+AL828/100)^B24:B31)+C32*AM828*AP828/(1+AL828/100)^$B$6</f>
        <v>7765619.91124501</v>
      </c>
      <c r="AS828" s="0" t="n">
        <f aca="false">SUMPRODUCT((K24:K26&lt;=$B$6)*(L24:L26*AN828+M24:M26*AO828*$B$8*AQ828)/(1+AL828/100)^K24:K26)+L27*AN828*AP828/(1+AL828/100)^$B$6</f>
        <v>8476360.12742847</v>
      </c>
      <c r="AT828" s="0" t="n">
        <f aca="false">AS828-AR828</f>
        <v>710740.216183455</v>
      </c>
      <c r="AU828" s="0" t="n">
        <f aca="true">RAND()</f>
        <v>0.816629568567812</v>
      </c>
      <c r="AV828" s="0" t="n">
        <f aca="true">RAND()</f>
        <v>0.380509497988347</v>
      </c>
      <c r="AW828" s="0" t="n">
        <f aca="true">RAND()</f>
        <v>0.548628969831093</v>
      </c>
      <c r="AX828" s="0" t="n">
        <f aca="true">RAND()</f>
        <v>0.616590117788076</v>
      </c>
      <c r="AY828" s="0" t="n">
        <f aca="true">RAND()</f>
        <v>0.687390969818293</v>
      </c>
      <c r="AZ828" s="0" t="n">
        <f aca="true">RAND()</f>
        <v>0.710575782126089</v>
      </c>
    </row>
    <row r="829" customFormat="false" ht="15" hidden="false" customHeight="false" outlineLevel="0" collapsed="false">
      <c r="AK829" s="0" t="n">
        <v>816</v>
      </c>
      <c r="AL829" s="0" t="n">
        <f aca="false">IFERROR(IF(AU829&lt;($AM$6-$AL$6)/($AN$6-$AL$6),$AL$6+SQRT(AU829*($AN$6-$AL$6)*($AM$6-$AL$6)),$AN$6-SQRT((1-AU829)*($AN$6-$AL$6)*($AN$6-$AM$6))),$AM$6)</f>
        <v>4.57053739228797</v>
      </c>
      <c r="AM829" s="0" t="n">
        <f aca="false">IFERROR(IF(AV829&lt;($AM$7-$AL$7)/($AN$7-$AL$7),$AL$7+SQRT(AV829*($AN$7-$AL$7)*($AM$7-$AL$7)),$AN$7-SQRT((1-AV829)*($AN$7-$AL$7)*($AN$7-$AM$7))),$AM$7)</f>
        <v>1.09438573800642</v>
      </c>
      <c r="AN829" s="0" t="n">
        <f aca="false">IFERROR(IF(AW829&lt;($AM$8-$AL$8)/($AN$8-$AL$8),$AL$8+SQRT(AW829*($AN$8-$AL$8)*($AM$8-$AL$8)),$AN$8-SQRT((1-AW829)*($AN$8-$AL$8)*($AN$8-$AM$8))),$AM$8)</f>
        <v>1.08945465664523</v>
      </c>
      <c r="AO829" s="0" t="n">
        <f aca="false">IFERROR(IF(AX829&lt;($AM$9-$AL$9)/($AN$9-$AL$9),$AL$9+SQRT(AX829*($AN$9-$AL$9)*($AM$9-$AL$9)),$AN$9-SQRT((1-AX829)*($AN$9-$AL$9)*($AN$9-$AM$9))),$AM$9)</f>
        <v>1.48348570163705</v>
      </c>
      <c r="AP829" s="0" t="n">
        <f aca="false">IFERROR(IF(AY829&lt;($AM$10-$AL$10)/($AN$10-$AL$10),$AL$10+SQRT(AY829*($AN$10-$AL$10)*($AM$10-$AL$10)),$AN$10-SQRT((1-AY829)*($AN$10-$AL$10)*($AN$10-$AM$10))),$AM$10)</f>
        <v>0.833150738666713</v>
      </c>
      <c r="AQ829" s="0" t="n">
        <f aca="false">IFERROR(IF(AZ829&lt;($AM$11-$AL$11)/($AN$11-$AL$11),$AL$11+SQRT(AZ829*($AN$11-$AL$11)*($AM$11-$AL$11)),$AN$11-SQRT((1-AZ829)*($AN$11-$AL$11)*($AN$11-$AM$11))),$AM$11)</f>
        <v>0.744430873128577</v>
      </c>
      <c r="AR829" s="0" t="n">
        <f aca="false">SUMPRODUCT((B24:B31&lt;=$B$6)*(C24:C31*AM829+D24:D31*AO829*$B$8*AQ829)/(1+AL829/100)^B24:B31)+C32*AM829*AP829/(1+AL829/100)^$B$6</f>
        <v>8869301.78732714</v>
      </c>
      <c r="AS829" s="0" t="n">
        <f aca="false">SUMPRODUCT((K24:K26&lt;=$B$6)*(L24:L26*AN829+M24:M26*AO829*$B$8*AQ829)/(1+AL829/100)^K24:K26)+L27*AN829*AP829/(1+AL829/100)^$B$6</f>
        <v>9035924.64218806</v>
      </c>
      <c r="AT829" s="0" t="n">
        <f aca="false">AS829-AR829</f>
        <v>166622.854860926</v>
      </c>
      <c r="AU829" s="0" t="n">
        <f aca="true">RAND()</f>
        <v>0.704885571886453</v>
      </c>
      <c r="AV829" s="0" t="n">
        <f aca="true">RAND()</f>
        <v>0.784748457459497</v>
      </c>
      <c r="AW829" s="0" t="n">
        <f aca="true">RAND()</f>
        <v>0.770890602018649</v>
      </c>
      <c r="AX829" s="0" t="n">
        <f aca="true">RAND()</f>
        <v>0.822141986391087</v>
      </c>
      <c r="AY829" s="0" t="n">
        <f aca="true">RAND()</f>
        <v>0.443957658696707</v>
      </c>
      <c r="AZ829" s="0" t="n">
        <f aca="true">RAND()</f>
        <v>0.733405801592565</v>
      </c>
    </row>
    <row r="830" customFormat="false" ht="15" hidden="false" customHeight="false" outlineLevel="0" collapsed="false">
      <c r="AK830" s="0" t="n">
        <v>817</v>
      </c>
      <c r="AL830" s="0" t="n">
        <f aca="false">IFERROR(IF(AU830&lt;($AM$6-$AL$6)/($AN$6-$AL$6),$AL$6+SQRT(AU830*($AN$6-$AL$6)*($AM$6-$AL$6)),$AN$6-SQRT((1-AU830)*($AN$6-$AL$6)*($AN$6-$AM$6))),$AM$6)</f>
        <v>5.47420288828589</v>
      </c>
      <c r="AM830" s="0" t="n">
        <f aca="false">IFERROR(IF(AV830&lt;($AM$7-$AL$7)/($AN$7-$AL$7),$AL$7+SQRT(AV830*($AN$7-$AL$7)*($AM$7-$AL$7)),$AN$7-SQRT((1-AV830)*($AN$7-$AL$7)*($AN$7-$AM$7))),$AM$7)</f>
        <v>0.854051486462345</v>
      </c>
      <c r="AN830" s="0" t="n">
        <f aca="false">IFERROR(IF(AW830&lt;($AM$8-$AL$8)/($AN$8-$AL$8),$AL$8+SQRT(AW830*($AN$8-$AL$8)*($AM$8-$AL$8)),$AN$8-SQRT((1-AW830)*($AN$8-$AL$8)*($AN$8-$AM$8))),$AM$8)</f>
        <v>1.00590898675023</v>
      </c>
      <c r="AO830" s="0" t="n">
        <f aca="false">IFERROR(IF(AX830&lt;($AM$9-$AL$9)/($AN$9-$AL$9),$AL$9+SQRT(AX830*($AN$9-$AL$9)*($AM$9-$AL$9)),$AN$9-SQRT((1-AX830)*($AN$9-$AL$9)*($AN$9-$AM$9))),$AM$9)</f>
        <v>1.09380771585538</v>
      </c>
      <c r="AP830" s="0" t="n">
        <f aca="false">IFERROR(IF(AY830&lt;($AM$10-$AL$10)/($AN$10-$AL$10),$AL$10+SQRT(AY830*($AN$10-$AL$10)*($AM$10-$AL$10)),$AN$10-SQRT((1-AY830)*($AN$10-$AL$10)*($AN$10-$AM$10))),$AM$10)</f>
        <v>0.896054728633135</v>
      </c>
      <c r="AQ830" s="0" t="n">
        <f aca="false">IFERROR(IF(AZ830&lt;($AM$11-$AL$11)/($AN$11-$AL$11),$AL$11+SQRT(AZ830*($AN$11-$AL$11)*($AM$11-$AL$11)),$AN$11-SQRT((1-AZ830)*($AN$11-$AL$11)*($AN$11-$AM$11))),$AM$11)</f>
        <v>0.703300160894656</v>
      </c>
      <c r="AR830" s="0" t="n">
        <f aca="false">SUMPRODUCT((B24:B31&lt;=$B$6)*(C24:C31*AM830+D24:D31*AO830*$B$8*AQ830)/(1+AL830/100)^B24:B31)+C32*AM830*AP830/(1+AL830/100)^$B$6</f>
        <v>6613820.63717365</v>
      </c>
      <c r="AS830" s="0" t="n">
        <f aca="false">SUMPRODUCT((K24:K26&lt;=$B$6)*(L24:L26*AN830+M24:M26*AO830*$B$8*AQ830)/(1+AL830/100)^K24:K26)+L27*AN830*AP830/(1+AL830/100)^$B$6</f>
        <v>8342388.38601395</v>
      </c>
      <c r="AT830" s="0" t="n">
        <f aca="false">AS830-AR830</f>
        <v>1728567.7488403</v>
      </c>
      <c r="AU830" s="0" t="n">
        <f aca="true">RAND()</f>
        <v>0.883597158694244</v>
      </c>
      <c r="AV830" s="0" t="n">
        <f aca="true">RAND()</f>
        <v>0.0324618132087674</v>
      </c>
      <c r="AW830" s="0" t="n">
        <f aca="true">RAND()</f>
        <v>0.470396242228453</v>
      </c>
      <c r="AX830" s="0" t="n">
        <f aca="true">RAND()</f>
        <v>0.452543696104501</v>
      </c>
      <c r="AY830" s="0" t="n">
        <f aca="true">RAND()</f>
        <v>0.627437392290665</v>
      </c>
      <c r="AZ830" s="0" t="n">
        <f aca="true">RAND()</f>
        <v>0.640690634591278</v>
      </c>
    </row>
    <row r="831" customFormat="false" ht="15" hidden="false" customHeight="false" outlineLevel="0" collapsed="false">
      <c r="AK831" s="0" t="n">
        <v>818</v>
      </c>
      <c r="AL831" s="0" t="n">
        <f aca="false">IFERROR(IF(AU831&lt;($AM$6-$AL$6)/($AN$6-$AL$6),$AL$6+SQRT(AU831*($AN$6-$AL$6)*($AM$6-$AL$6)),$AN$6-SQRT((1-AU831)*($AN$6-$AL$6)*($AN$6-$AM$6))),$AM$6)</f>
        <v>2.99913101205819</v>
      </c>
      <c r="AM831" s="0" t="n">
        <f aca="false">IFERROR(IF(AV831&lt;($AM$7-$AL$7)/($AN$7-$AL$7),$AL$7+SQRT(AV831*($AN$7-$AL$7)*($AM$7-$AL$7)),$AN$7-SQRT((1-AV831)*($AN$7-$AL$7)*($AN$7-$AM$7))),$AM$7)</f>
        <v>1.02818271103174</v>
      </c>
      <c r="AN831" s="0" t="n">
        <f aca="false">IFERROR(IF(AW831&lt;($AM$8-$AL$8)/($AN$8-$AL$8),$AL$8+SQRT(AW831*($AN$8-$AL$8)*($AM$8-$AL$8)),$AN$8-SQRT((1-AW831)*($AN$8-$AL$8)*($AN$8-$AM$8))),$AM$8)</f>
        <v>1.18004583213342</v>
      </c>
      <c r="AO831" s="0" t="n">
        <f aca="false">IFERROR(IF(AX831&lt;($AM$9-$AL$9)/($AN$9-$AL$9),$AL$9+SQRT(AX831*($AN$9-$AL$9)*($AM$9-$AL$9)),$AN$9-SQRT((1-AX831)*($AN$9-$AL$9)*($AN$9-$AM$9))),$AM$9)</f>
        <v>0.972688696716279</v>
      </c>
      <c r="AP831" s="0" t="n">
        <f aca="false">IFERROR(IF(AY831&lt;($AM$10-$AL$10)/($AN$10-$AL$10),$AL$10+SQRT(AY831*($AN$10-$AL$10)*($AM$10-$AL$10)),$AN$10-SQRT((1-AY831)*($AN$10-$AL$10)*($AN$10-$AM$10))),$AM$10)</f>
        <v>0.728093516231219</v>
      </c>
      <c r="AQ831" s="0" t="n">
        <f aca="false">IFERROR(IF(AZ831&lt;($AM$11-$AL$11)/($AN$11-$AL$11),$AL$11+SQRT(AZ831*($AN$11-$AL$11)*($AM$11-$AL$11)),$AN$11-SQRT((1-AZ831)*($AN$11-$AL$11)*($AN$11-$AM$11))),$AM$11)</f>
        <v>0.617887026556125</v>
      </c>
      <c r="AR831" s="0" t="n">
        <f aca="false">SUMPRODUCT((B24:B31&lt;=$B$6)*(C24:C31*AM831+D24:D31*AO831*$B$8*AQ831)/(1+AL831/100)^B24:B31)+C32*AM831*AP831/(1+AL831/100)^$B$6</f>
        <v>8957387.09113913</v>
      </c>
      <c r="AS831" s="0" t="n">
        <f aca="false">SUMPRODUCT((K24:K26&lt;=$B$6)*(L24:L26*AN831+M24:M26*AO831*$B$8*AQ831)/(1+AL831/100)^K24:K26)+L27*AN831*AP831/(1+AL831/100)^$B$6</f>
        <v>9684363.87339491</v>
      </c>
      <c r="AT831" s="0" t="n">
        <f aca="false">AS831-AR831</f>
        <v>726976.782255786</v>
      </c>
      <c r="AU831" s="0" t="n">
        <f aca="true">RAND()</f>
        <v>0.199652555851286</v>
      </c>
      <c r="AV831" s="0" t="n">
        <f aca="true">RAND()</f>
        <v>0.562640802797974</v>
      </c>
      <c r="AW831" s="0" t="n">
        <f aca="true">RAND()</f>
        <v>0.956501461316391</v>
      </c>
      <c r="AX831" s="0" t="n">
        <f aca="true">RAND()</f>
        <v>0.297912805337779</v>
      </c>
      <c r="AY831" s="0" t="n">
        <f aca="true">RAND()</f>
        <v>0.208106608586886</v>
      </c>
      <c r="AZ831" s="0" t="n">
        <f aca="true">RAND()</f>
        <v>0.41245780266406</v>
      </c>
    </row>
    <row r="832" customFormat="false" ht="15" hidden="false" customHeight="false" outlineLevel="0" collapsed="false">
      <c r="AK832" s="0" t="n">
        <v>819</v>
      </c>
      <c r="AL832" s="0" t="n">
        <f aca="false">IFERROR(IF(AU832&lt;($AM$6-$AL$6)/($AN$6-$AL$6),$AL$6+SQRT(AU832*($AN$6-$AL$6)*($AM$6-$AL$6)),$AN$6-SQRT((1-AU832)*($AN$6-$AL$6)*($AN$6-$AM$6))),$AM$6)</f>
        <v>4.39317039718894</v>
      </c>
      <c r="AM832" s="0" t="n">
        <f aca="false">IFERROR(IF(AV832&lt;($AM$7-$AL$7)/($AN$7-$AL$7),$AL$7+SQRT(AV832*($AN$7-$AL$7)*($AM$7-$AL$7)),$AN$7-SQRT((1-AV832)*($AN$7-$AL$7)*($AN$7-$AM$7))),$AM$7)</f>
        <v>1.08139900325429</v>
      </c>
      <c r="AN832" s="0" t="n">
        <f aca="false">IFERROR(IF(AW832&lt;($AM$8-$AL$8)/($AN$8-$AL$8),$AL$8+SQRT(AW832*($AN$8-$AL$8)*($AM$8-$AL$8)),$AN$8-SQRT((1-AW832)*($AN$8-$AL$8)*($AN$8-$AM$8))),$AM$8)</f>
        <v>1.07761924567895</v>
      </c>
      <c r="AO832" s="0" t="n">
        <f aca="false">IFERROR(IF(AX832&lt;($AM$9-$AL$9)/($AN$9-$AL$9),$AL$9+SQRT(AX832*($AN$9-$AL$9)*($AM$9-$AL$9)),$AN$9-SQRT((1-AX832)*($AN$9-$AL$9)*($AN$9-$AM$9))),$AM$9)</f>
        <v>1.11673333601003</v>
      </c>
      <c r="AP832" s="0" t="n">
        <f aca="false">IFERROR(IF(AY832&lt;($AM$10-$AL$10)/($AN$10-$AL$10),$AL$10+SQRT(AY832*($AN$10-$AL$10)*($AM$10-$AL$10)),$AN$10-SQRT((1-AY832)*($AN$10-$AL$10)*($AN$10-$AM$10))),$AM$10)</f>
        <v>0.830070518124604</v>
      </c>
      <c r="AQ832" s="0" t="n">
        <f aca="false">IFERROR(IF(AZ832&lt;($AM$11-$AL$11)/($AN$11-$AL$11),$AL$11+SQRT(AZ832*($AN$11-$AL$11)*($AM$11-$AL$11)),$AN$11-SQRT((1-AZ832)*($AN$11-$AL$11)*($AN$11-$AM$11))),$AM$11)</f>
        <v>0.509623239106127</v>
      </c>
      <c r="AR832" s="0" t="n">
        <f aca="false">SUMPRODUCT((B24:B31&lt;=$B$6)*(C24:C31*AM832+D24:D31*AO832*$B$8*AQ832)/(1+AL832/100)^B24:B31)+C32*AM832*AP832/(1+AL832/100)^$B$6</f>
        <v>8708302.39891048</v>
      </c>
      <c r="AS832" s="0" t="n">
        <f aca="false">SUMPRODUCT((K24:K26&lt;=$B$6)*(L24:L26*AN832+M24:M26*AO832*$B$8*AQ832)/(1+AL832/100)^K24:K26)+L27*AN832*AP832/(1+AL832/100)^$B$6</f>
        <v>8884169.3485267</v>
      </c>
      <c r="AT832" s="0" t="n">
        <f aca="false">AS832-AR832</f>
        <v>175866.94961622</v>
      </c>
      <c r="AU832" s="0" t="n">
        <f aca="true">RAND()</f>
        <v>0.660221971095397</v>
      </c>
      <c r="AV832" s="0" t="n">
        <f aca="true">RAND()</f>
        <v>0.747321812412014</v>
      </c>
      <c r="AW832" s="0" t="n">
        <f aca="true">RAND()</f>
        <v>0.735865560352947</v>
      </c>
      <c r="AX832" s="0" t="n">
        <f aca="true">RAND()</f>
        <v>0.479893333522682</v>
      </c>
      <c r="AY832" s="0" t="n">
        <f aca="true">RAND()</f>
        <v>0.435786187740179</v>
      </c>
      <c r="AZ832" s="0" t="n">
        <f aca="true">RAND()</f>
        <v>0.179354703564672</v>
      </c>
    </row>
    <row r="833" customFormat="false" ht="15" hidden="false" customHeight="false" outlineLevel="0" collapsed="false">
      <c r="AK833" s="0" t="n">
        <v>820</v>
      </c>
      <c r="AL833" s="0" t="n">
        <f aca="false">IFERROR(IF(AU833&lt;($AM$6-$AL$6)/($AN$6-$AL$6),$AL$6+SQRT(AU833*($AN$6-$AL$6)*($AM$6-$AL$6)),$AN$6-SQRT((1-AU833)*($AN$6-$AL$6)*($AN$6-$AM$6))),$AM$6)</f>
        <v>3.52619220488468</v>
      </c>
      <c r="AM833" s="0" t="n">
        <f aca="false">IFERROR(IF(AV833&lt;($AM$7-$AL$7)/($AN$7-$AL$7),$AL$7+SQRT(AV833*($AN$7-$AL$7)*($AM$7-$AL$7)),$AN$7-SQRT((1-AV833)*($AN$7-$AL$7)*($AN$7-$AM$7))),$AM$7)</f>
        <v>0.924339412024448</v>
      </c>
      <c r="AN833" s="0" t="n">
        <f aca="false">IFERROR(IF(AW833&lt;($AM$8-$AL$8)/($AN$8-$AL$8),$AL$8+SQRT(AW833*($AN$8-$AL$8)*($AM$8-$AL$8)),$AN$8-SQRT((1-AW833)*($AN$8-$AL$8)*($AN$8-$AM$8))),$AM$8)</f>
        <v>1.0038697043115</v>
      </c>
      <c r="AO833" s="0" t="n">
        <f aca="false">IFERROR(IF(AX833&lt;($AM$9-$AL$9)/($AN$9-$AL$9),$AL$9+SQRT(AX833*($AN$9-$AL$9)*($AM$9-$AL$9)),$AN$9-SQRT((1-AX833)*($AN$9-$AL$9)*($AN$9-$AM$9))),$AM$9)</f>
        <v>1.23785837265088</v>
      </c>
      <c r="AP833" s="0" t="n">
        <f aca="false">IFERROR(IF(AY833&lt;($AM$10-$AL$10)/($AN$10-$AL$10),$AL$10+SQRT(AY833*($AN$10-$AL$10)*($AM$10-$AL$10)),$AN$10-SQRT((1-AY833)*($AN$10-$AL$10)*($AN$10-$AM$10))),$AM$10)</f>
        <v>0.666337712480633</v>
      </c>
      <c r="AQ833" s="0" t="n">
        <f aca="false">IFERROR(IF(AZ833&lt;($AM$11-$AL$11)/($AN$11-$AL$11),$AL$11+SQRT(AZ833*($AN$11-$AL$11)*($AM$11-$AL$11)),$AN$11-SQRT((1-AZ833)*($AN$11-$AL$11)*($AN$11-$AM$11))),$AM$11)</f>
        <v>0.701754000326216</v>
      </c>
      <c r="AR833" s="0" t="n">
        <f aca="false">SUMPRODUCT((B24:B31&lt;=$B$6)*(C24:C31*AM833+D24:D31*AO833*$B$8*AQ833)/(1+AL833/100)^B24:B31)+C32*AM833*AP833/(1+AL833/100)^$B$6</f>
        <v>7913180.70669926</v>
      </c>
      <c r="AS833" s="0" t="n">
        <f aca="false">SUMPRODUCT((K24:K26&lt;=$B$6)*(L24:L26*AN833+M24:M26*AO833*$B$8*AQ833)/(1+AL833/100)^K24:K26)+L27*AN833*AP833/(1+AL833/100)^$B$6</f>
        <v>8363548.57298281</v>
      </c>
      <c r="AT833" s="0" t="n">
        <f aca="false">AS833-AR833</f>
        <v>450367.86628355</v>
      </c>
      <c r="AU833" s="0" t="n">
        <f aca="true">RAND()</f>
        <v>0.396632970129802</v>
      </c>
      <c r="AV833" s="0" t="n">
        <f aca="true">RAND()</f>
        <v>0.171780993139839</v>
      </c>
      <c r="AW833" s="0" t="n">
        <f aca="true">RAND()</f>
        <v>0.461510022615918</v>
      </c>
      <c r="AX833" s="0" t="n">
        <f aca="true">RAND()</f>
        <v>0.612760093241094</v>
      </c>
      <c r="AY833" s="0" t="n">
        <f aca="true">RAND()</f>
        <v>0.110672938373159</v>
      </c>
      <c r="AZ833" s="0" t="n">
        <f aca="true">RAND()</f>
        <v>0.636936015014633</v>
      </c>
    </row>
    <row r="834" customFormat="false" ht="15" hidden="false" customHeight="false" outlineLevel="0" collapsed="false">
      <c r="AK834" s="0" t="n">
        <v>821</v>
      </c>
      <c r="AL834" s="0" t="n">
        <f aca="false">IFERROR(IF(AU834&lt;($AM$6-$AL$6)/($AN$6-$AL$6),$AL$6+SQRT(AU834*($AN$6-$AL$6)*($AM$6-$AL$6)),$AN$6-SQRT((1-AU834)*($AN$6-$AL$6)*($AN$6-$AM$6))),$AM$6)</f>
        <v>3.17435062375292</v>
      </c>
      <c r="AM834" s="0" t="n">
        <f aca="false">IFERROR(IF(AV834&lt;($AM$7-$AL$7)/($AN$7-$AL$7),$AL$7+SQRT(AV834*($AN$7-$AL$7)*($AM$7-$AL$7)),$AN$7-SQRT((1-AV834)*($AN$7-$AL$7)*($AN$7-$AM$7))),$AM$7)</f>
        <v>1.02983346802021</v>
      </c>
      <c r="AN834" s="0" t="n">
        <f aca="false">IFERROR(IF(AW834&lt;($AM$8-$AL$8)/($AN$8-$AL$8),$AL$8+SQRT(AW834*($AN$8-$AL$8)*($AM$8-$AL$8)),$AN$8-SQRT((1-AW834)*($AN$8-$AL$8)*($AN$8-$AM$8))),$AM$8)</f>
        <v>0.991313087136086</v>
      </c>
      <c r="AO834" s="0" t="n">
        <f aca="false">IFERROR(IF(AX834&lt;($AM$9-$AL$9)/($AN$9-$AL$9),$AL$9+SQRT(AX834*($AN$9-$AL$9)*($AM$9-$AL$9)),$AN$9-SQRT((1-AX834)*($AN$9-$AL$9)*($AN$9-$AM$9))),$AM$9)</f>
        <v>1.66712567125351</v>
      </c>
      <c r="AP834" s="0" t="n">
        <f aca="false">IFERROR(IF(AY834&lt;($AM$10-$AL$10)/($AN$10-$AL$10),$AL$10+SQRT(AY834*($AN$10-$AL$10)*($AM$10-$AL$10)),$AN$10-SQRT((1-AY834)*($AN$10-$AL$10)*($AN$10-$AM$10))),$AM$10)</f>
        <v>0.804460930676164</v>
      </c>
      <c r="AQ834" s="0" t="n">
        <f aca="false">IFERROR(IF(AZ834&lt;($AM$11-$AL$11)/($AN$11-$AL$11),$AL$11+SQRT(AZ834*($AN$11-$AL$11)*($AM$11-$AL$11)),$AN$11-SQRT((1-AZ834)*($AN$11-$AL$11)*($AN$11-$AM$11))),$AM$11)</f>
        <v>0.691093102906082</v>
      </c>
      <c r="AR834" s="0" t="n">
        <f aca="false">SUMPRODUCT((B24:B31&lt;=$B$6)*(C24:C31*AM834+D24:D31*AO834*$B$8*AQ834)/(1+AL834/100)^B24:B31)+C32*AM834*AP834/(1+AL834/100)^$B$6</f>
        <v>9038719.4917409</v>
      </c>
      <c r="AS834" s="0" t="n">
        <f aca="false">SUMPRODUCT((K24:K26&lt;=$B$6)*(L24:L26*AN834+M24:M26*AO834*$B$8*AQ834)/(1+AL834/100)^K24:K26)+L27*AN834*AP834/(1+AL834/100)^$B$6</f>
        <v>8160542.65394111</v>
      </c>
      <c r="AT834" s="0" t="n">
        <f aca="false">AS834-AR834</f>
        <v>-878176.837799789</v>
      </c>
      <c r="AU834" s="0" t="n">
        <f aca="true">RAND()</f>
        <v>0.268220342501018</v>
      </c>
      <c r="AV834" s="0" t="n">
        <f aca="true">RAND()</f>
        <v>0.569126206186613</v>
      </c>
      <c r="AW834" s="0" t="n">
        <f aca="true">RAND()</f>
        <v>0.40667441455044</v>
      </c>
      <c r="AX834" s="0" t="n">
        <f aca="true">RAND()</f>
        <v>0.926129787507714</v>
      </c>
      <c r="AY834" s="0" t="n">
        <f aca="true">RAND()</f>
        <v>0.370785833232783</v>
      </c>
      <c r="AZ834" s="0" t="n">
        <f aca="true">RAND()</f>
        <v>0.610516444603295</v>
      </c>
    </row>
    <row r="835" customFormat="false" ht="15" hidden="false" customHeight="false" outlineLevel="0" collapsed="false">
      <c r="AK835" s="0" t="n">
        <v>822</v>
      </c>
      <c r="AL835" s="0" t="n">
        <f aca="false">IFERROR(IF(AU835&lt;($AM$6-$AL$6)/($AN$6-$AL$6),$AL$6+SQRT(AU835*($AN$6-$AL$6)*($AM$6-$AL$6)),$AN$6-SQRT((1-AU835)*($AN$6-$AL$6)*($AN$6-$AM$6))),$AM$6)</f>
        <v>4.76698274687054</v>
      </c>
      <c r="AM835" s="0" t="n">
        <f aca="false">IFERROR(IF(AV835&lt;($AM$7-$AL$7)/($AN$7-$AL$7),$AL$7+SQRT(AV835*($AN$7-$AL$7)*($AM$7-$AL$7)),$AN$7-SQRT((1-AV835)*($AN$7-$AL$7)*($AN$7-$AM$7))),$AM$7)</f>
        <v>0.87036986666408</v>
      </c>
      <c r="AN835" s="0" t="n">
        <f aca="false">IFERROR(IF(AW835&lt;($AM$8-$AL$8)/($AN$8-$AL$8),$AL$8+SQRT(AW835*($AN$8-$AL$8)*($AM$8-$AL$8)),$AN$8-SQRT((1-AW835)*($AN$8-$AL$8)*($AN$8-$AM$8))),$AM$8)</f>
        <v>1.08829230819231</v>
      </c>
      <c r="AO835" s="0" t="n">
        <f aca="false">IFERROR(IF(AX835&lt;($AM$9-$AL$9)/($AN$9-$AL$9),$AL$9+SQRT(AX835*($AN$9-$AL$9)*($AM$9-$AL$9)),$AN$9-SQRT((1-AX835)*($AN$9-$AL$9)*($AN$9-$AM$9))),$AM$9)</f>
        <v>1.19198359701849</v>
      </c>
      <c r="AP835" s="0" t="n">
        <f aca="false">IFERROR(IF(AY835&lt;($AM$10-$AL$10)/($AN$10-$AL$10),$AL$10+SQRT(AY835*($AN$10-$AL$10)*($AM$10-$AL$10)),$AN$10-SQRT((1-AY835)*($AN$10-$AL$10)*($AN$10-$AM$10))),$AM$10)</f>
        <v>0.983458984351708</v>
      </c>
      <c r="AQ835" s="0" t="n">
        <f aca="false">IFERROR(IF(AZ835&lt;($AM$11-$AL$11)/($AN$11-$AL$11),$AL$11+SQRT(AZ835*($AN$11-$AL$11)*($AM$11-$AL$11)),$AN$11-SQRT((1-AZ835)*($AN$11-$AL$11)*($AN$11-$AM$11))),$AM$11)</f>
        <v>0.65913219245729</v>
      </c>
      <c r="AR835" s="0" t="n">
        <f aca="false">SUMPRODUCT((B24:B31&lt;=$B$6)*(C24:C31*AM835+D24:D31*AO835*$B$8*AQ835)/(1+AL835/100)^B24:B31)+C32*AM835*AP835/(1+AL835/100)^$B$6</f>
        <v>6954903.41608479</v>
      </c>
      <c r="AS835" s="0" t="n">
        <f aca="false">SUMPRODUCT((K24:K26&lt;=$B$6)*(L24:L26*AN835+M24:M26*AO835*$B$8*AQ835)/(1+AL835/100)^K24:K26)+L27*AN835*AP835/(1+AL835/100)^$B$6</f>
        <v>8927927.21331394</v>
      </c>
      <c r="AT835" s="0" t="n">
        <f aca="false">AS835-AR835</f>
        <v>1973023.79722915</v>
      </c>
      <c r="AU835" s="0" t="n">
        <f aca="true">RAND()</f>
        <v>0.750681697361309</v>
      </c>
      <c r="AV835" s="0" t="n">
        <f aca="true">RAND()</f>
        <v>0.0550213126035605</v>
      </c>
      <c r="AW835" s="0" t="n">
        <f aca="true">RAND()</f>
        <v>0.767561088090912</v>
      </c>
      <c r="AX835" s="0" t="n">
        <f aca="true">RAND()</f>
        <v>0.564739661675214</v>
      </c>
      <c r="AY835" s="0" t="n">
        <f aca="true">RAND()</f>
        <v>0.93493035820154</v>
      </c>
      <c r="AZ835" s="0" t="n">
        <f aca="true">RAND()</f>
        <v>0.525751582779698</v>
      </c>
    </row>
    <row r="836" customFormat="false" ht="15" hidden="false" customHeight="false" outlineLevel="0" collapsed="false">
      <c r="AK836" s="0" t="n">
        <v>823</v>
      </c>
      <c r="AL836" s="0" t="n">
        <f aca="false">IFERROR(IF(AU836&lt;($AM$6-$AL$6)/($AN$6-$AL$6),$AL$6+SQRT(AU836*($AN$6-$AL$6)*($AM$6-$AL$6)),$AN$6-SQRT((1-AU836)*($AN$6-$AL$6)*($AN$6-$AM$6))),$AM$6)</f>
        <v>6.61572257797086</v>
      </c>
      <c r="AM836" s="0" t="n">
        <f aca="false">IFERROR(IF(AV836&lt;($AM$7-$AL$7)/($AN$7-$AL$7),$AL$7+SQRT(AV836*($AN$7-$AL$7)*($AM$7-$AL$7)),$AN$7-SQRT((1-AV836)*($AN$7-$AL$7)*($AN$7-$AM$7))),$AM$7)</f>
        <v>1.14458557573483</v>
      </c>
      <c r="AN836" s="0" t="n">
        <f aca="false">IFERROR(IF(AW836&lt;($AM$8-$AL$8)/($AN$8-$AL$8),$AL$8+SQRT(AW836*($AN$8-$AL$8)*($AM$8-$AL$8)),$AN$8-SQRT((1-AW836)*($AN$8-$AL$8)*($AN$8-$AM$8))),$AM$8)</f>
        <v>1.17408265028038</v>
      </c>
      <c r="AO836" s="0" t="n">
        <f aca="false">IFERROR(IF(AX836&lt;($AM$9-$AL$9)/($AN$9-$AL$9),$AL$9+SQRT(AX836*($AN$9-$AL$9)*($AM$9-$AL$9)),$AN$9-SQRT((1-AX836)*($AN$9-$AL$9)*($AN$9-$AM$9))),$AM$9)</f>
        <v>0.703929614079475</v>
      </c>
      <c r="AP836" s="0" t="n">
        <f aca="false">IFERROR(IF(AY836&lt;($AM$10-$AL$10)/($AN$10-$AL$10),$AL$10+SQRT(AY836*($AN$10-$AL$10)*($AM$10-$AL$10)),$AN$10-SQRT((1-AY836)*($AN$10-$AL$10)*($AN$10-$AM$10))),$AM$10)</f>
        <v>0.640727616219193</v>
      </c>
      <c r="AQ836" s="0" t="n">
        <f aca="false">IFERROR(IF(AZ836&lt;($AM$11-$AL$11)/($AN$11-$AL$11),$AL$11+SQRT(AZ836*($AN$11-$AL$11)*($AM$11-$AL$11)),$AN$11-SQRT((1-AZ836)*($AN$11-$AL$11)*($AN$11-$AM$11))),$AM$11)</f>
        <v>0.641557199844136</v>
      </c>
      <c r="AR836" s="0" t="n">
        <f aca="false">SUMPRODUCT((B24:B31&lt;=$B$6)*(C24:C31*AM836+D24:D31*AO836*$B$8*AQ836)/(1+AL836/100)^B24:B31)+C32*AM836*AP836/(1+AL836/100)^$B$6</f>
        <v>8369202.57768453</v>
      </c>
      <c r="AS836" s="0" t="n">
        <f aca="false">SUMPRODUCT((K24:K26&lt;=$B$6)*(L24:L26*AN836+M24:M26*AO836*$B$8*AQ836)/(1+AL836/100)^K24:K26)+L27*AN836*AP836/(1+AL836/100)^$B$6</f>
        <v>9862013.08802375</v>
      </c>
      <c r="AT836" s="0" t="n">
        <f aca="false">AS836-AR836</f>
        <v>1492810.51033922</v>
      </c>
      <c r="AU836" s="0" t="n">
        <f aca="true">RAND()</f>
        <v>0.992616543145932</v>
      </c>
      <c r="AV836" s="0" t="n">
        <f aca="true">RAND()</f>
        <v>0.901224881394149</v>
      </c>
      <c r="AW836" s="0" t="n">
        <f aca="true">RAND()</f>
        <v>0.948769386769325</v>
      </c>
      <c r="AX836" s="0" t="n">
        <f aca="true">RAND()</f>
        <v>0.0554497166648047</v>
      </c>
      <c r="AY836" s="0" t="n">
        <f aca="true">RAND()</f>
        <v>0.0792170478669462</v>
      </c>
      <c r="AZ836" s="0" t="n">
        <f aca="true">RAND()</f>
        <v>0.476168656185171</v>
      </c>
    </row>
    <row r="837" customFormat="false" ht="15" hidden="false" customHeight="false" outlineLevel="0" collapsed="false">
      <c r="AK837" s="0" t="n">
        <v>824</v>
      </c>
      <c r="AL837" s="0" t="n">
        <f aca="false">IFERROR(IF(AU837&lt;($AM$6-$AL$6)/($AN$6-$AL$6),$AL$6+SQRT(AU837*($AN$6-$AL$6)*($AM$6-$AL$6)),$AN$6-SQRT((1-AU837)*($AN$6-$AL$6)*($AN$6-$AM$6))),$AM$6)</f>
        <v>2.84624828533836</v>
      </c>
      <c r="AM837" s="0" t="n">
        <f aca="false">IFERROR(IF(AV837&lt;($AM$7-$AL$7)/($AN$7-$AL$7),$AL$7+SQRT(AV837*($AN$7-$AL$7)*($AM$7-$AL$7)),$AN$7-SQRT((1-AV837)*($AN$7-$AL$7)*($AN$7-$AM$7))),$AM$7)</f>
        <v>0.946152965490613</v>
      </c>
      <c r="AN837" s="0" t="n">
        <f aca="false">IFERROR(IF(AW837&lt;($AM$8-$AL$8)/($AN$8-$AL$8),$AL$8+SQRT(AW837*($AN$8-$AL$8)*($AM$8-$AL$8)),$AN$8-SQRT((1-AW837)*($AN$8-$AL$8)*($AN$8-$AM$8))),$AM$8)</f>
        <v>0.969270624385527</v>
      </c>
      <c r="AO837" s="0" t="n">
        <f aca="false">IFERROR(IF(AX837&lt;($AM$9-$AL$9)/($AN$9-$AL$9),$AL$9+SQRT(AX837*($AN$9-$AL$9)*($AM$9-$AL$9)),$AN$9-SQRT((1-AX837)*($AN$9-$AL$9)*($AN$9-$AM$9))),$AM$9)</f>
        <v>1.3587219696582</v>
      </c>
      <c r="AP837" s="0" t="n">
        <f aca="false">IFERROR(IF(AY837&lt;($AM$10-$AL$10)/($AN$10-$AL$10),$AL$10+SQRT(AY837*($AN$10-$AL$10)*($AM$10-$AL$10)),$AN$10-SQRT((1-AY837)*($AN$10-$AL$10)*($AN$10-$AM$10))),$AM$10)</f>
        <v>0.983524359077592</v>
      </c>
      <c r="AQ837" s="0" t="n">
        <f aca="false">IFERROR(IF(AZ837&lt;($AM$11-$AL$11)/($AN$11-$AL$11),$AL$11+SQRT(AZ837*($AN$11-$AL$11)*($AM$11-$AL$11)),$AN$11-SQRT((1-AZ837)*($AN$11-$AL$11)*($AN$11-$AM$11))),$AM$11)</f>
        <v>0.588002412100669</v>
      </c>
      <c r="AR837" s="0" t="n">
        <f aca="false">SUMPRODUCT((B24:B31&lt;=$B$6)*(C24:C31*AM837+D24:D31*AO837*$B$8*AQ837)/(1+AL837/100)^B24:B31)+C32*AM837*AP837/(1+AL837/100)^$B$6</f>
        <v>8367713.21896795</v>
      </c>
      <c r="AS837" s="0" t="n">
        <f aca="false">SUMPRODUCT((K24:K26&lt;=$B$6)*(L24:L26*AN837+M24:M26*AO837*$B$8*AQ837)/(1+AL837/100)^K24:K26)+L27*AN837*AP837/(1+AL837/100)^$B$6</f>
        <v>7754038.78013471</v>
      </c>
      <c r="AT837" s="0" t="n">
        <f aca="false">AS837-AR837</f>
        <v>-613674.43883324</v>
      </c>
      <c r="AU837" s="0" t="n">
        <f aca="true">RAND()</f>
        <v>0.143227232087622</v>
      </c>
      <c r="AV837" s="0" t="n">
        <f aca="true">RAND()</f>
        <v>0.237340992463337</v>
      </c>
      <c r="AW837" s="0" t="n">
        <f aca="true">RAND()</f>
        <v>0.318361603109622</v>
      </c>
      <c r="AX837" s="0" t="n">
        <f aca="true">RAND()</f>
        <v>0.72584165853396</v>
      </c>
      <c r="AY837" s="0" t="n">
        <f aca="true">RAND()</f>
        <v>0.935183223285586</v>
      </c>
      <c r="AZ837" s="0" t="n">
        <f aca="true">RAND()</f>
        <v>0.338552609697157</v>
      </c>
    </row>
    <row r="838" customFormat="false" ht="15" hidden="false" customHeight="false" outlineLevel="0" collapsed="false">
      <c r="AK838" s="0" t="n">
        <v>825</v>
      </c>
      <c r="AL838" s="0" t="n">
        <f aca="false">IFERROR(IF(AU838&lt;($AM$6-$AL$6)/($AN$6-$AL$6),$AL$6+SQRT(AU838*($AN$6-$AL$6)*($AM$6-$AL$6)),$AN$6-SQRT((1-AU838)*($AN$6-$AL$6)*($AN$6-$AM$6))),$AM$6)</f>
        <v>5.76635782946032</v>
      </c>
      <c r="AM838" s="0" t="n">
        <f aca="false">IFERROR(IF(AV838&lt;($AM$7-$AL$7)/($AN$7-$AL$7),$AL$7+SQRT(AV838*($AN$7-$AL$7)*($AM$7-$AL$7)),$AN$7-SQRT((1-AV838)*($AN$7-$AL$7)*($AN$7-$AM$7))),$AM$7)</f>
        <v>0.841365232458836</v>
      </c>
      <c r="AN838" s="0" t="n">
        <f aca="false">IFERROR(IF(AW838&lt;($AM$8-$AL$8)/($AN$8-$AL$8),$AL$8+SQRT(AW838*($AN$8-$AL$8)*($AM$8-$AL$8)),$AN$8-SQRT((1-AW838)*($AN$8-$AL$8)*($AN$8-$AM$8))),$AM$8)</f>
        <v>1.19149900354737</v>
      </c>
      <c r="AO838" s="0" t="n">
        <f aca="false">IFERROR(IF(AX838&lt;($AM$9-$AL$9)/($AN$9-$AL$9),$AL$9+SQRT(AX838*($AN$9-$AL$9)*($AM$9-$AL$9)),$AN$9-SQRT((1-AX838)*($AN$9-$AL$9)*($AN$9-$AM$9))),$AM$9)</f>
        <v>1.57669423233973</v>
      </c>
      <c r="AP838" s="0" t="n">
        <f aca="false">IFERROR(IF(AY838&lt;($AM$10-$AL$10)/($AN$10-$AL$10),$AL$10+SQRT(AY838*($AN$10-$AL$10)*($AM$10-$AL$10)),$AN$10-SQRT((1-AY838)*($AN$10-$AL$10)*($AN$10-$AM$10))),$AM$10)</f>
        <v>0.745741352991553</v>
      </c>
      <c r="AQ838" s="0" t="n">
        <f aca="false">IFERROR(IF(AZ838&lt;($AM$11-$AL$11)/($AN$11-$AL$11),$AL$11+SQRT(AZ838*($AN$11-$AL$11)*($AM$11-$AL$11)),$AN$11-SQRT((1-AZ838)*($AN$11-$AL$11)*($AN$11-$AM$11))),$AM$11)</f>
        <v>0.774954762963188</v>
      </c>
      <c r="AR838" s="0" t="n">
        <f aca="false">SUMPRODUCT((B24:B31&lt;=$B$6)*(C24:C31*AM838+D24:D31*AO838*$B$8*AQ838)/(1+AL838/100)^B24:B31)+C32*AM838*AP838/(1+AL838/100)^$B$6</f>
        <v>6540970.3809991</v>
      </c>
      <c r="AS838" s="0" t="n">
        <f aca="false">SUMPRODUCT((K24:K26&lt;=$B$6)*(L24:L26*AN838+M24:M26*AO838*$B$8*AQ838)/(1+AL838/100)^K24:K26)+L27*AN838*AP838/(1+AL838/100)^$B$6</f>
        <v>9987812.31534894</v>
      </c>
      <c r="AT838" s="0" t="n">
        <f aca="false">AS838-AR838</f>
        <v>3446841.93434984</v>
      </c>
      <c r="AU838" s="0" t="n">
        <f aca="true">RAND()</f>
        <v>0.923906349753307</v>
      </c>
      <c r="AV838" s="0" t="n">
        <f aca="true">RAND()</f>
        <v>0.0190120272930392</v>
      </c>
      <c r="AW838" s="0" t="n">
        <f aca="true">RAND()</f>
        <v>0.969578963680442</v>
      </c>
      <c r="AX838" s="0" t="n">
        <f aca="true">RAND()</f>
        <v>0.880541484710366</v>
      </c>
      <c r="AY838" s="0" t="n">
        <f aca="true">RAND()</f>
        <v>0.241555250280477</v>
      </c>
      <c r="AZ838" s="0" t="n">
        <f aca="true">RAND()</f>
        <v>0.793284250151205</v>
      </c>
    </row>
    <row r="839" customFormat="false" ht="15" hidden="false" customHeight="false" outlineLevel="0" collapsed="false">
      <c r="AK839" s="0" t="n">
        <v>826</v>
      </c>
      <c r="AL839" s="0" t="n">
        <f aca="false">IFERROR(IF(AU839&lt;($AM$6-$AL$6)/($AN$6-$AL$6),$AL$6+SQRT(AU839*($AN$6-$AL$6)*($AM$6-$AL$6)),$AN$6-SQRT((1-AU839)*($AN$6-$AL$6)*($AN$6-$AM$6))),$AM$6)</f>
        <v>4.71730417136822</v>
      </c>
      <c r="AM839" s="0" t="n">
        <f aca="false">IFERROR(IF(AV839&lt;($AM$7-$AL$7)/($AN$7-$AL$7),$AL$7+SQRT(AV839*($AN$7-$AL$7)*($AM$7-$AL$7)),$AN$7-SQRT((1-AV839)*($AN$7-$AL$7)*($AN$7-$AM$7))),$AM$7)</f>
        <v>0.965326973407267</v>
      </c>
      <c r="AN839" s="0" t="n">
        <f aca="false">IFERROR(IF(AW839&lt;($AM$8-$AL$8)/($AN$8-$AL$8),$AL$8+SQRT(AW839*($AN$8-$AL$8)*($AM$8-$AL$8)),$AN$8-SQRT((1-AW839)*($AN$8-$AL$8)*($AN$8-$AM$8))),$AM$8)</f>
        <v>1.1631415614836</v>
      </c>
      <c r="AO839" s="0" t="n">
        <f aca="false">IFERROR(IF(AX839&lt;($AM$9-$AL$9)/($AN$9-$AL$9),$AL$9+SQRT(AX839*($AN$9-$AL$9)*($AM$9-$AL$9)),$AN$9-SQRT((1-AX839)*($AN$9-$AL$9)*($AN$9-$AM$9))),$AM$9)</f>
        <v>1.33691551011283</v>
      </c>
      <c r="AP839" s="0" t="n">
        <f aca="false">IFERROR(IF(AY839&lt;($AM$10-$AL$10)/($AN$10-$AL$10),$AL$10+SQRT(AY839*($AN$10-$AL$10)*($AM$10-$AL$10)),$AN$10-SQRT((1-AY839)*($AN$10-$AL$10)*($AN$10-$AM$10))),$AM$10)</f>
        <v>0.83274972163019</v>
      </c>
      <c r="AQ839" s="0" t="n">
        <f aca="false">IFERROR(IF(AZ839&lt;($AM$11-$AL$11)/($AN$11-$AL$11),$AL$11+SQRT(AZ839*($AN$11-$AL$11)*($AM$11-$AL$11)),$AN$11-SQRT((1-AZ839)*($AN$11-$AL$11)*($AN$11-$AM$11))),$AM$11)</f>
        <v>0.669135021277361</v>
      </c>
      <c r="AR839" s="0" t="n">
        <f aca="false">SUMPRODUCT((B24:B31&lt;=$B$6)*(C24:C31*AM839+D24:D31*AO839*$B$8*AQ839)/(1+AL839/100)^B24:B31)+C32*AM839*AP839/(1+AL839/100)^$B$6</f>
        <v>7748100.25677538</v>
      </c>
      <c r="AS839" s="0" t="n">
        <f aca="false">SUMPRODUCT((K24:K26&lt;=$B$6)*(L24:L26*AN839+M24:M26*AO839*$B$8*AQ839)/(1+AL839/100)^K24:K26)+L27*AN839*AP839/(1+AL839/100)^$B$6</f>
        <v>9634132.20059292</v>
      </c>
      <c r="AT839" s="0" t="n">
        <f aca="false">AS839-AR839</f>
        <v>1886031.94381754</v>
      </c>
      <c r="AU839" s="0" t="n">
        <f aca="true">RAND()</f>
        <v>0.739464987697353</v>
      </c>
      <c r="AV839" s="0" t="n">
        <f aca="true">RAND()</f>
        <v>0.303700090400081</v>
      </c>
      <c r="AW839" s="0" t="n">
        <f aca="true">RAND()</f>
        <v>0.932938770297705</v>
      </c>
      <c r="AX839" s="0" t="n">
        <f aca="true">RAND()</f>
        <v>0.706879306180717</v>
      </c>
      <c r="AY839" s="0" t="n">
        <f aca="true">RAND()</f>
        <v>0.442889508979875</v>
      </c>
      <c r="AZ839" s="0" t="n">
        <f aca="true">RAND()</f>
        <v>0.553177003489256</v>
      </c>
    </row>
    <row r="840" customFormat="false" ht="15" hidden="false" customHeight="false" outlineLevel="0" collapsed="false">
      <c r="AK840" s="0" t="n">
        <v>827</v>
      </c>
      <c r="AL840" s="0" t="n">
        <f aca="false">IFERROR(IF(AU840&lt;($AM$6-$AL$6)/($AN$6-$AL$6),$AL$6+SQRT(AU840*($AN$6-$AL$6)*($AM$6-$AL$6)),$AN$6-SQRT((1-AU840)*($AN$6-$AL$6)*($AN$6-$AM$6))),$AM$6)</f>
        <v>4.9836516211851</v>
      </c>
      <c r="AM840" s="0" t="n">
        <f aca="false">IFERROR(IF(AV840&lt;($AM$7-$AL$7)/($AN$7-$AL$7),$AL$7+SQRT(AV840*($AN$7-$AL$7)*($AM$7-$AL$7)),$AN$7-SQRT((1-AV840)*($AN$7-$AL$7)*($AN$7-$AM$7))),$AM$7)</f>
        <v>0.908471293629828</v>
      </c>
      <c r="AN840" s="0" t="n">
        <f aca="false">IFERROR(IF(AW840&lt;($AM$8-$AL$8)/($AN$8-$AL$8),$AL$8+SQRT(AW840*($AN$8-$AL$8)*($AM$8-$AL$8)),$AN$8-SQRT((1-AW840)*($AN$8-$AL$8)*($AN$8-$AM$8))),$AM$8)</f>
        <v>1.11638319220232</v>
      </c>
      <c r="AO840" s="0" t="n">
        <f aca="false">IFERROR(IF(AX840&lt;($AM$9-$AL$9)/($AN$9-$AL$9),$AL$9+SQRT(AX840*($AN$9-$AL$9)*($AM$9-$AL$9)),$AN$9-SQRT((1-AX840)*($AN$9-$AL$9)*($AN$9-$AM$9))),$AM$9)</f>
        <v>0.575269467678242</v>
      </c>
      <c r="AP840" s="0" t="n">
        <f aca="false">IFERROR(IF(AY840&lt;($AM$10-$AL$10)/($AN$10-$AL$10),$AL$10+SQRT(AY840*($AN$10-$AL$10)*($AM$10-$AL$10)),$AN$10-SQRT((1-AY840)*($AN$10-$AL$10)*($AN$10-$AM$10))),$AM$10)</f>
        <v>0.648678451256875</v>
      </c>
      <c r="AQ840" s="0" t="n">
        <f aca="false">IFERROR(IF(AZ840&lt;($AM$11-$AL$11)/($AN$11-$AL$11),$AL$11+SQRT(AZ840*($AN$11-$AL$11)*($AM$11-$AL$11)),$AN$11-SQRT((1-AZ840)*($AN$11-$AL$11)*($AN$11-$AM$11))),$AM$11)</f>
        <v>0.615473631151192</v>
      </c>
      <c r="AR840" s="0" t="n">
        <f aca="false">SUMPRODUCT((B24:B31&lt;=$B$6)*(C24:C31*AM840+D24:D31*AO840*$B$8*AQ840)/(1+AL840/100)^B24:B31)+C32*AM840*AP840/(1+AL840/100)^$B$6</f>
        <v>7096518.35021679</v>
      </c>
      <c r="AS840" s="0" t="n">
        <f aca="false">SUMPRODUCT((K24:K26&lt;=$B$6)*(L24:L26*AN840+M24:M26*AO840*$B$8*AQ840)/(1+AL840/100)^K24:K26)+L27*AN840*AP840/(1+AL840/100)^$B$6</f>
        <v>9325925.64840541</v>
      </c>
      <c r="AT840" s="0" t="n">
        <f aca="false">AS840-AR840</f>
        <v>2229407.29818862</v>
      </c>
      <c r="AU840" s="0" t="n">
        <f aca="true">RAND()</f>
        <v>0.796716960762526</v>
      </c>
      <c r="AV840" s="0" t="n">
        <f aca="true">RAND()</f>
        <v>0.13073357268587</v>
      </c>
      <c r="AW840" s="0" t="n">
        <f aca="true">RAND()</f>
        <v>0.841302654879618</v>
      </c>
      <c r="AX840" s="0" t="n">
        <f aca="true">RAND()</f>
        <v>0.00755399035275457</v>
      </c>
      <c r="AY840" s="0" t="n">
        <f aca="true">RAND()</f>
        <v>0.0884211274725713</v>
      </c>
      <c r="AZ840" s="0" t="n">
        <f aca="true">RAND()</f>
        <v>0.406218824292728</v>
      </c>
    </row>
    <row r="841" customFormat="false" ht="15" hidden="false" customHeight="false" outlineLevel="0" collapsed="false">
      <c r="AK841" s="0" t="n">
        <v>828</v>
      </c>
      <c r="AL841" s="0" t="n">
        <f aca="false">IFERROR(IF(AU841&lt;($AM$6-$AL$6)/($AN$6-$AL$6),$AL$6+SQRT(AU841*($AN$6-$AL$6)*($AM$6-$AL$6)),$AN$6-SQRT((1-AU841)*($AN$6-$AL$6)*($AN$6-$AM$6))),$AM$6)</f>
        <v>3.63733765033163</v>
      </c>
      <c r="AM841" s="0" t="n">
        <f aca="false">IFERROR(IF(AV841&lt;($AM$7-$AL$7)/($AN$7-$AL$7),$AL$7+SQRT(AV841*($AN$7-$AL$7)*($AM$7-$AL$7)),$AN$7-SQRT((1-AV841)*($AN$7-$AL$7)*($AN$7-$AM$7))),$AM$7)</f>
        <v>1.02023512722</v>
      </c>
      <c r="AN841" s="0" t="n">
        <f aca="false">IFERROR(IF(AW841&lt;($AM$8-$AL$8)/($AN$8-$AL$8),$AL$8+SQRT(AW841*($AN$8-$AL$8)*($AM$8-$AL$8)),$AN$8-SQRT((1-AW841)*($AN$8-$AL$8)*($AN$8-$AM$8))),$AM$8)</f>
        <v>0.867724475988278</v>
      </c>
      <c r="AO841" s="0" t="n">
        <f aca="false">IFERROR(IF(AX841&lt;($AM$9-$AL$9)/($AN$9-$AL$9),$AL$9+SQRT(AX841*($AN$9-$AL$9)*($AM$9-$AL$9)),$AN$9-SQRT((1-AX841)*($AN$9-$AL$9)*($AN$9-$AM$9))),$AM$9)</f>
        <v>1.01115806980022</v>
      </c>
      <c r="AP841" s="0" t="n">
        <f aca="false">IFERROR(IF(AY841&lt;($AM$10-$AL$10)/($AN$10-$AL$10),$AL$10+SQRT(AY841*($AN$10-$AL$10)*($AM$10-$AL$10)),$AN$10-SQRT((1-AY841)*($AN$10-$AL$10)*($AN$10-$AM$10))),$AM$10)</f>
        <v>0.8345065258539</v>
      </c>
      <c r="AQ841" s="0" t="n">
        <f aca="false">IFERROR(IF(AZ841&lt;($AM$11-$AL$11)/($AN$11-$AL$11),$AL$11+SQRT(AZ841*($AN$11-$AL$11)*($AM$11-$AL$11)),$AN$11-SQRT((1-AZ841)*($AN$11-$AL$11)*($AN$11-$AM$11))),$AM$11)</f>
        <v>0.466971798668282</v>
      </c>
      <c r="AR841" s="0" t="n">
        <f aca="false">SUMPRODUCT((B24:B31&lt;=$B$6)*(C24:C31*AM841+D24:D31*AO841*$B$8*AQ841)/(1+AL841/100)^B24:B31)+C32*AM841*AP841/(1+AL841/100)^$B$6</f>
        <v>8523843.75832134</v>
      </c>
      <c r="AS841" s="0" t="n">
        <f aca="false">SUMPRODUCT((K24:K26&lt;=$B$6)*(L24:L26*AN841+M24:M26*AO841*$B$8*AQ841)/(1+AL841/100)^K24:K26)+L27*AN841*AP841/(1+AL841/100)^$B$6</f>
        <v>7100792.27253941</v>
      </c>
      <c r="AT841" s="0" t="n">
        <f aca="false">AS841-AR841</f>
        <v>-1423051.48578193</v>
      </c>
      <c r="AU841" s="0" t="n">
        <f aca="true">RAND()</f>
        <v>0.434625096106138</v>
      </c>
      <c r="AV841" s="0" t="n">
        <f aca="true">RAND()</f>
        <v>0.530738695434566</v>
      </c>
      <c r="AW841" s="0" t="n">
        <f aca="true">RAND()</f>
        <v>0.05096227386541</v>
      </c>
      <c r="AX841" s="0" t="n">
        <f aca="true">RAND()</f>
        <v>0.348127758052522</v>
      </c>
      <c r="AY841" s="0" t="n">
        <f aca="true">RAND()</f>
        <v>0.447578463355384</v>
      </c>
      <c r="AZ841" s="0" t="n">
        <f aca="true">RAND()</f>
        <v>0.113794210410291</v>
      </c>
    </row>
    <row r="842" customFormat="false" ht="15" hidden="false" customHeight="false" outlineLevel="0" collapsed="false">
      <c r="AK842" s="0" t="n">
        <v>829</v>
      </c>
      <c r="AL842" s="0" t="n">
        <f aca="false">IFERROR(IF(AU842&lt;($AM$6-$AL$6)/($AN$6-$AL$6),$AL$6+SQRT(AU842*($AN$6-$AL$6)*($AM$6-$AL$6)),$AN$6-SQRT((1-AU842)*($AN$6-$AL$6)*($AN$6-$AM$6))),$AM$6)</f>
        <v>3.19775416029812</v>
      </c>
      <c r="AM842" s="0" t="n">
        <f aca="false">IFERROR(IF(AV842&lt;($AM$7-$AL$7)/($AN$7-$AL$7),$AL$7+SQRT(AV842*($AN$7-$AL$7)*($AM$7-$AL$7)),$AN$7-SQRT((1-AV842)*($AN$7-$AL$7)*($AN$7-$AM$7))),$AM$7)</f>
        <v>0.924057017595562</v>
      </c>
      <c r="AN842" s="0" t="n">
        <f aca="false">IFERROR(IF(AW842&lt;($AM$8-$AL$8)/($AN$8-$AL$8),$AL$8+SQRT(AW842*($AN$8-$AL$8)*($AM$8-$AL$8)),$AN$8-SQRT((1-AW842)*($AN$8-$AL$8)*($AN$8-$AM$8))),$AM$8)</f>
        <v>0.925584090104421</v>
      </c>
      <c r="AO842" s="0" t="n">
        <f aca="false">IFERROR(IF(AX842&lt;($AM$9-$AL$9)/($AN$9-$AL$9),$AL$9+SQRT(AX842*($AN$9-$AL$9)*($AM$9-$AL$9)),$AN$9-SQRT((1-AX842)*($AN$9-$AL$9)*($AN$9-$AM$9))),$AM$9)</f>
        <v>1.513602494259</v>
      </c>
      <c r="AP842" s="0" t="n">
        <f aca="false">IFERROR(IF(AY842&lt;($AM$10-$AL$10)/($AN$10-$AL$10),$AL$10+SQRT(AY842*($AN$10-$AL$10)*($AM$10-$AL$10)),$AN$10-SQRT((1-AY842)*($AN$10-$AL$10)*($AN$10-$AM$10))),$AM$10)</f>
        <v>0.624361120369547</v>
      </c>
      <c r="AQ842" s="0" t="n">
        <f aca="false">IFERROR(IF(AZ842&lt;($AM$11-$AL$11)/($AN$11-$AL$11),$AL$11+SQRT(AZ842*($AN$11-$AL$11)*($AM$11-$AL$11)),$AN$11-SQRT((1-AZ842)*($AN$11-$AL$11)*($AN$11-$AM$11))),$AM$11)</f>
        <v>0.607610663823631</v>
      </c>
      <c r="AR842" s="0" t="n">
        <f aca="false">SUMPRODUCT((B24:B31&lt;=$B$6)*(C24:C31*AM842+D24:D31*AO842*$B$8*AQ842)/(1+AL842/100)^B24:B31)+C32*AM842*AP842/(1+AL842/100)^$B$6</f>
        <v>8082964.63126597</v>
      </c>
      <c r="AS842" s="0" t="n">
        <f aca="false">SUMPRODUCT((K24:K26&lt;=$B$6)*(L24:L26*AN842+M24:M26*AO842*$B$8*AQ842)/(1+AL842/100)^K24:K26)+L27*AN842*AP842/(1+AL842/100)^$B$6</f>
        <v>7740125.31754849</v>
      </c>
      <c r="AT842" s="0" t="n">
        <f aca="false">AS842-AR842</f>
        <v>-342839.313717483</v>
      </c>
      <c r="AU842" s="0" t="n">
        <f aca="true">RAND()</f>
        <v>0.277146328723488</v>
      </c>
      <c r="AV842" s="0" t="n">
        <f aca="true">RAND()</f>
        <v>0.17100159571895</v>
      </c>
      <c r="AW842" s="0" t="n">
        <f aca="true">RAND()</f>
        <v>0.175237374303947</v>
      </c>
      <c r="AX842" s="0" t="n">
        <f aca="true">RAND()</f>
        <v>0.842278310939289</v>
      </c>
      <c r="AY842" s="0" t="n">
        <f aca="true">RAND()</f>
        <v>0.0618627530382755</v>
      </c>
      <c r="AZ842" s="0" t="n">
        <f aca="true">RAND()</f>
        <v>0.386221716318429</v>
      </c>
    </row>
    <row r="843" customFormat="false" ht="15" hidden="false" customHeight="false" outlineLevel="0" collapsed="false">
      <c r="AK843" s="0" t="n">
        <v>830</v>
      </c>
      <c r="AL843" s="0" t="n">
        <f aca="false">IFERROR(IF(AU843&lt;($AM$6-$AL$6)/($AN$6-$AL$6),$AL$6+SQRT(AU843*($AN$6-$AL$6)*($AM$6-$AL$6)),$AN$6-SQRT((1-AU843)*($AN$6-$AL$6)*($AN$6-$AM$6))),$AM$6)</f>
        <v>5.3827718177947</v>
      </c>
      <c r="AM843" s="0" t="n">
        <f aca="false">IFERROR(IF(AV843&lt;($AM$7-$AL$7)/($AN$7-$AL$7),$AL$7+SQRT(AV843*($AN$7-$AL$7)*($AM$7-$AL$7)),$AN$7-SQRT((1-AV843)*($AN$7-$AL$7)*($AN$7-$AM$7))),$AM$7)</f>
        <v>0.908757809679935</v>
      </c>
      <c r="AN843" s="0" t="n">
        <f aca="false">IFERROR(IF(AW843&lt;($AM$8-$AL$8)/($AN$8-$AL$8),$AL$8+SQRT(AW843*($AN$8-$AL$8)*($AM$8-$AL$8)),$AN$8-SQRT((1-AW843)*($AN$8-$AL$8)*($AN$8-$AM$8))),$AM$8)</f>
        <v>0.955043609920704</v>
      </c>
      <c r="AO843" s="0" t="n">
        <f aca="false">IFERROR(IF(AX843&lt;($AM$9-$AL$9)/($AN$9-$AL$9),$AL$9+SQRT(AX843*($AN$9-$AL$9)*($AM$9-$AL$9)),$AN$9-SQRT((1-AX843)*($AN$9-$AL$9)*($AN$9-$AM$9))),$AM$9)</f>
        <v>1.41669933279959</v>
      </c>
      <c r="AP843" s="0" t="n">
        <f aca="false">IFERROR(IF(AY843&lt;($AM$10-$AL$10)/($AN$10-$AL$10),$AL$10+SQRT(AY843*($AN$10-$AL$10)*($AM$10-$AL$10)),$AN$10-SQRT((1-AY843)*($AN$10-$AL$10)*($AN$10-$AM$10))),$AM$10)</f>
        <v>0.810273934063996</v>
      </c>
      <c r="AQ843" s="0" t="n">
        <f aca="false">IFERROR(IF(AZ843&lt;($AM$11-$AL$11)/($AN$11-$AL$11),$AL$11+SQRT(AZ843*($AN$11-$AL$11)*($AM$11-$AL$11)),$AN$11-SQRT((1-AZ843)*($AN$11-$AL$11)*($AN$11-$AM$11))),$AM$11)</f>
        <v>0.788246321178239</v>
      </c>
      <c r="AR843" s="0" t="n">
        <f aca="false">SUMPRODUCT((B24:B31&lt;=$B$6)*(C24:C31*AM843+D24:D31*AO843*$B$8*AQ843)/(1+AL843/100)^B24:B31)+C32*AM843*AP843/(1+AL843/100)^$B$6</f>
        <v>7136957.38857042</v>
      </c>
      <c r="AS843" s="0" t="n">
        <f aca="false">SUMPRODUCT((K24:K26&lt;=$B$6)*(L24:L26*AN843+M24:M26*AO843*$B$8*AQ843)/(1+AL843/100)^K24:K26)+L27*AN843*AP843/(1+AL843/100)^$B$6</f>
        <v>7978039.24658409</v>
      </c>
      <c r="AT843" s="0" t="n">
        <f aca="false">AS843-AR843</f>
        <v>841081.858013672</v>
      </c>
      <c r="AU843" s="0" t="n">
        <f aca="true">RAND()</f>
        <v>0.869228650334047</v>
      </c>
      <c r="AV843" s="0" t="n">
        <f aca="true">RAND()</f>
        <v>0.131425124070856</v>
      </c>
      <c r="AW843" s="0" t="n">
        <f aca="true">RAND()</f>
        <v>0.267094677524926</v>
      </c>
      <c r="AX843" s="0" t="n">
        <f aca="true">RAND()</f>
        <v>0.773173554429036</v>
      </c>
      <c r="AY843" s="0" t="n">
        <f aca="true">RAND()</f>
        <v>0.385079656638196</v>
      </c>
      <c r="AZ843" s="0" t="n">
        <f aca="true">RAND()</f>
        <v>0.816981140838574</v>
      </c>
    </row>
    <row r="844" customFormat="false" ht="15" hidden="false" customHeight="false" outlineLevel="0" collapsed="false">
      <c r="AK844" s="0" t="n">
        <v>831</v>
      </c>
      <c r="AL844" s="0" t="n">
        <f aca="false">IFERROR(IF(AU844&lt;($AM$6-$AL$6)/($AN$6-$AL$6),$AL$6+SQRT(AU844*($AN$6-$AL$6)*($AM$6-$AL$6)),$AN$6-SQRT((1-AU844)*($AN$6-$AL$6)*($AN$6-$AM$6))),$AM$6)</f>
        <v>5.69595943161235</v>
      </c>
      <c r="AM844" s="0" t="n">
        <f aca="false">IFERROR(IF(AV844&lt;($AM$7-$AL$7)/($AN$7-$AL$7),$AL$7+SQRT(AV844*($AN$7-$AL$7)*($AM$7-$AL$7)),$AN$7-SQRT((1-AV844)*($AN$7-$AL$7)*($AN$7-$AM$7))),$AM$7)</f>
        <v>1.02930224549319</v>
      </c>
      <c r="AN844" s="0" t="n">
        <f aca="false">IFERROR(IF(AW844&lt;($AM$8-$AL$8)/($AN$8-$AL$8),$AL$8+SQRT(AW844*($AN$8-$AL$8)*($AM$8-$AL$8)),$AN$8-SQRT((1-AW844)*($AN$8-$AL$8)*($AN$8-$AM$8))),$AM$8)</f>
        <v>0.94614535679888</v>
      </c>
      <c r="AO844" s="0" t="n">
        <f aca="false">IFERROR(IF(AX844&lt;($AM$9-$AL$9)/($AN$9-$AL$9),$AL$9+SQRT(AX844*($AN$9-$AL$9)*($AM$9-$AL$9)),$AN$9-SQRT((1-AX844)*($AN$9-$AL$9)*($AN$9-$AM$9))),$AM$9)</f>
        <v>1.26001459088757</v>
      </c>
      <c r="AP844" s="0" t="n">
        <f aca="false">IFERROR(IF(AY844&lt;($AM$10-$AL$10)/($AN$10-$AL$10),$AL$10+SQRT(AY844*($AN$10-$AL$10)*($AM$10-$AL$10)),$AN$10-SQRT((1-AY844)*($AN$10-$AL$10)*($AN$10-$AM$10))),$AM$10)</f>
        <v>0.995759028855684</v>
      </c>
      <c r="AQ844" s="0" t="n">
        <f aca="false">IFERROR(IF(AZ844&lt;($AM$11-$AL$11)/($AN$11-$AL$11),$AL$11+SQRT(AZ844*($AN$11-$AL$11)*($AM$11-$AL$11)),$AN$11-SQRT((1-AZ844)*($AN$11-$AL$11)*($AN$11-$AM$11))),$AM$11)</f>
        <v>0.455528415239992</v>
      </c>
      <c r="AR844" s="0" t="n">
        <f aca="false">SUMPRODUCT((B24:B31&lt;=$B$6)*(C24:C31*AM844+D24:D31*AO844*$B$8*AQ844)/(1+AL844/100)^B24:B31)+C32*AM844*AP844/(1+AL844/100)^$B$6</f>
        <v>7814532.75754543</v>
      </c>
      <c r="AS844" s="0" t="n">
        <f aca="false">SUMPRODUCT((K24:K26&lt;=$B$6)*(L24:L26*AN844+M24:M26*AO844*$B$8*AQ844)/(1+AL844/100)^K24:K26)+L27*AN844*AP844/(1+AL844/100)^$B$6</f>
        <v>7809869.42066272</v>
      </c>
      <c r="AT844" s="0" t="n">
        <f aca="false">AS844-AR844</f>
        <v>-4663.33688270766</v>
      </c>
      <c r="AU844" s="0" t="n">
        <f aca="true">RAND()</f>
        <v>0.914973909799961</v>
      </c>
      <c r="AV844" s="0" t="n">
        <f aca="true">RAND()</f>
        <v>0.567044454716909</v>
      </c>
      <c r="AW844" s="0" t="n">
        <f aca="true">RAND()</f>
        <v>0.237316281265244</v>
      </c>
      <c r="AX844" s="0" t="n">
        <f aca="true">RAND()</f>
        <v>0.634947729533803</v>
      </c>
      <c r="AY844" s="0" t="n">
        <f aca="true">RAND()</f>
        <v>0.983108058767723</v>
      </c>
      <c r="AZ844" s="0" t="n">
        <f aca="true">RAND()</f>
        <v>0.0987309712125037</v>
      </c>
    </row>
    <row r="845" customFormat="false" ht="15" hidden="false" customHeight="false" outlineLevel="0" collapsed="false">
      <c r="AK845" s="0" t="n">
        <v>832</v>
      </c>
      <c r="AL845" s="0" t="n">
        <f aca="false">IFERROR(IF(AU845&lt;($AM$6-$AL$6)/($AN$6-$AL$6),$AL$6+SQRT(AU845*($AN$6-$AL$6)*($AM$6-$AL$6)),$AN$6-SQRT((1-AU845)*($AN$6-$AL$6)*($AN$6-$AM$6))),$AM$6)</f>
        <v>3.37053140265256</v>
      </c>
      <c r="AM845" s="0" t="n">
        <f aca="false">IFERROR(IF(AV845&lt;($AM$7-$AL$7)/($AN$7-$AL$7),$AL$7+SQRT(AV845*($AN$7-$AL$7)*($AM$7-$AL$7)),$AN$7-SQRT((1-AV845)*($AN$7-$AL$7)*($AN$7-$AM$7))),$AM$7)</f>
        <v>0.948655140216187</v>
      </c>
      <c r="AN845" s="0" t="n">
        <f aca="false">IFERROR(IF(AW845&lt;($AM$8-$AL$8)/($AN$8-$AL$8),$AL$8+SQRT(AW845*($AN$8-$AL$8)*($AM$8-$AL$8)),$AN$8-SQRT((1-AW845)*($AN$8-$AL$8)*($AN$8-$AM$8))),$AM$8)</f>
        <v>0.992678094927681</v>
      </c>
      <c r="AO845" s="0" t="n">
        <f aca="false">IFERROR(IF(AX845&lt;($AM$9-$AL$9)/($AN$9-$AL$9),$AL$9+SQRT(AX845*($AN$9-$AL$9)*($AM$9-$AL$9)),$AN$9-SQRT((1-AX845)*($AN$9-$AL$9)*($AN$9-$AM$9))),$AM$9)</f>
        <v>0.603390832911012</v>
      </c>
      <c r="AP845" s="0" t="n">
        <f aca="false">IFERROR(IF(AY845&lt;($AM$10-$AL$10)/($AN$10-$AL$10),$AL$10+SQRT(AY845*($AN$10-$AL$10)*($AM$10-$AL$10)),$AN$10-SQRT((1-AY845)*($AN$10-$AL$10)*($AN$10-$AM$10))),$AM$10)</f>
        <v>0.825999542280036</v>
      </c>
      <c r="AQ845" s="0" t="n">
        <f aca="false">IFERROR(IF(AZ845&lt;($AM$11-$AL$11)/($AN$11-$AL$11),$AL$11+SQRT(AZ845*($AN$11-$AL$11)*($AM$11-$AL$11)),$AN$11-SQRT((1-AZ845)*($AN$11-$AL$11)*($AN$11-$AM$11))),$AM$11)</f>
        <v>0.684294710315573</v>
      </c>
      <c r="AR845" s="0" t="n">
        <f aca="false">SUMPRODUCT((B24:B31&lt;=$B$6)*(C24:C31*AM845+D24:D31*AO845*$B$8*AQ845)/(1+AL845/100)^B24:B31)+C32*AM845*AP845/(1+AL845/100)^$B$6</f>
        <v>8036169.54092893</v>
      </c>
      <c r="AS845" s="0" t="n">
        <f aca="false">SUMPRODUCT((K24:K26&lt;=$B$6)*(L24:L26*AN845+M24:M26*AO845*$B$8*AQ845)/(1+AL845/100)^K24:K26)+L27*AN845*AP845/(1+AL845/100)^$B$6</f>
        <v>8091152.94421581</v>
      </c>
      <c r="AT845" s="0" t="n">
        <f aca="false">AS845-AR845</f>
        <v>54983.4032868771</v>
      </c>
      <c r="AU845" s="0" t="n">
        <f aca="true">RAND()</f>
        <v>0.341347885043439</v>
      </c>
      <c r="AV845" s="0" t="n">
        <f aca="true">RAND()</f>
        <v>0.245537230141046</v>
      </c>
      <c r="AW845" s="0" t="n">
        <f aca="true">RAND()</f>
        <v>0.412498314055116</v>
      </c>
      <c r="AX845" s="0" t="n">
        <f aca="true">RAND()</f>
        <v>0.0142528857733771</v>
      </c>
      <c r="AY845" s="0" t="n">
        <f aca="true">RAND()</f>
        <v>0.425102806267173</v>
      </c>
      <c r="AZ845" s="0" t="n">
        <f aca="true">RAND()</f>
        <v>0.593184367613356</v>
      </c>
    </row>
    <row r="846" customFormat="false" ht="15" hidden="false" customHeight="false" outlineLevel="0" collapsed="false">
      <c r="AK846" s="0" t="n">
        <v>833</v>
      </c>
      <c r="AL846" s="0" t="n">
        <f aca="false">IFERROR(IF(AU846&lt;($AM$6-$AL$6)/($AN$6-$AL$6),$AL$6+SQRT(AU846*($AN$6-$AL$6)*($AM$6-$AL$6)),$AN$6-SQRT((1-AU846)*($AN$6-$AL$6)*($AN$6-$AM$6))),$AM$6)</f>
        <v>3.57633599120859</v>
      </c>
      <c r="AM846" s="0" t="n">
        <f aca="false">IFERROR(IF(AV846&lt;($AM$7-$AL$7)/($AN$7-$AL$7),$AL$7+SQRT(AV846*($AN$7-$AL$7)*($AM$7-$AL$7)),$AN$7-SQRT((1-AV846)*($AN$7-$AL$7)*($AN$7-$AM$7))),$AM$7)</f>
        <v>0.96579863730712</v>
      </c>
      <c r="AN846" s="0" t="n">
        <f aca="false">IFERROR(IF(AW846&lt;($AM$8-$AL$8)/($AN$8-$AL$8),$AL$8+SQRT(AW846*($AN$8-$AL$8)*($AM$8-$AL$8)),$AN$8-SQRT((1-AW846)*($AN$8-$AL$8)*($AN$8-$AM$8))),$AM$8)</f>
        <v>0.965626702126669</v>
      </c>
      <c r="AO846" s="0" t="n">
        <f aca="false">IFERROR(IF(AX846&lt;($AM$9-$AL$9)/($AN$9-$AL$9),$AL$9+SQRT(AX846*($AN$9-$AL$9)*($AM$9-$AL$9)),$AN$9-SQRT((1-AX846)*($AN$9-$AL$9)*($AN$9-$AM$9))),$AM$9)</f>
        <v>1.33513164663797</v>
      </c>
      <c r="AP846" s="0" t="n">
        <f aca="false">IFERROR(IF(AY846&lt;($AM$10-$AL$10)/($AN$10-$AL$10),$AL$10+SQRT(AY846*($AN$10-$AL$10)*($AM$10-$AL$10)),$AN$10-SQRT((1-AY846)*($AN$10-$AL$10)*($AN$10-$AM$10))),$AM$10)</f>
        <v>0.816660863766285</v>
      </c>
      <c r="AQ846" s="0" t="n">
        <f aca="false">IFERROR(IF(AZ846&lt;($AM$11-$AL$11)/($AN$11-$AL$11),$AL$11+SQRT(AZ846*($AN$11-$AL$11)*($AM$11-$AL$11)),$AN$11-SQRT((1-AZ846)*($AN$11-$AL$11)*($AN$11-$AM$11))),$AM$11)</f>
        <v>0.369265546584642</v>
      </c>
      <c r="AR846" s="0" t="n">
        <f aca="false">SUMPRODUCT((B24:B31&lt;=$B$6)*(C24:C31*AM846+D24:D31*AO846*$B$8*AQ846)/(1+AL846/100)^B24:B31)+C32*AM846*AP846/(1+AL846/100)^$B$6</f>
        <v>8110784.45708024</v>
      </c>
      <c r="AS846" s="0" t="n">
        <f aca="false">SUMPRODUCT((K24:K26&lt;=$B$6)*(L24:L26*AN846+M24:M26*AO846*$B$8*AQ846)/(1+AL846/100)^K24:K26)+L27*AN846*AP846/(1+AL846/100)^$B$6</f>
        <v>7905879.58100358</v>
      </c>
      <c r="AT846" s="0" t="n">
        <f aca="false">AS846-AR846</f>
        <v>-204904.87607666</v>
      </c>
      <c r="AU846" s="0" t="n">
        <f aca="true">RAND()</f>
        <v>0.413926237745316</v>
      </c>
      <c r="AV846" s="0" t="n">
        <f aca="true">RAND()</f>
        <v>0.305435423698866</v>
      </c>
      <c r="AW846" s="0" t="n">
        <f aca="true">RAND()</f>
        <v>0.304802271748402</v>
      </c>
      <c r="AX846" s="0" t="n">
        <f aca="true">RAND()</f>
        <v>0.705300048465107</v>
      </c>
      <c r="AY846" s="0" t="n">
        <f aca="true">RAND()</f>
        <v>0.401096410564839</v>
      </c>
      <c r="AZ846" s="0" t="n">
        <f aca="true">RAND()</f>
        <v>0.0195825140557927</v>
      </c>
    </row>
    <row r="847" customFormat="false" ht="15" hidden="false" customHeight="false" outlineLevel="0" collapsed="false">
      <c r="AK847" s="0" t="n">
        <v>834</v>
      </c>
      <c r="AL847" s="0" t="n">
        <f aca="false">IFERROR(IF(AU847&lt;($AM$6-$AL$6)/($AN$6-$AL$6),$AL$6+SQRT(AU847*($AN$6-$AL$6)*($AM$6-$AL$6)),$AN$6-SQRT((1-AU847)*($AN$6-$AL$6)*($AN$6-$AM$6))),$AM$6)</f>
        <v>6.71624048050517</v>
      </c>
      <c r="AM847" s="0" t="n">
        <f aca="false">IFERROR(IF(AV847&lt;($AM$7-$AL$7)/($AN$7-$AL$7),$AL$7+SQRT(AV847*($AN$7-$AL$7)*($AM$7-$AL$7)),$AN$7-SQRT((1-AV847)*($AN$7-$AL$7)*($AN$7-$AM$7))),$AM$7)</f>
        <v>1.02826875964124</v>
      </c>
      <c r="AN847" s="0" t="n">
        <f aca="false">IFERROR(IF(AW847&lt;($AM$8-$AL$8)/($AN$8-$AL$8),$AL$8+SQRT(AW847*($AN$8-$AL$8)*($AM$8-$AL$8)),$AN$8-SQRT((1-AW847)*($AN$8-$AL$8)*($AN$8-$AM$8))),$AM$8)</f>
        <v>1.06778360678267</v>
      </c>
      <c r="AO847" s="0" t="n">
        <f aca="false">IFERROR(IF(AX847&lt;($AM$9-$AL$9)/($AN$9-$AL$9),$AL$9+SQRT(AX847*($AN$9-$AL$9)*($AM$9-$AL$9)),$AN$9-SQRT((1-AX847)*($AN$9-$AL$9)*($AN$9-$AM$9))),$AM$9)</f>
        <v>0.709516307651441</v>
      </c>
      <c r="AP847" s="0" t="n">
        <f aca="false">IFERROR(IF(AY847&lt;($AM$10-$AL$10)/($AN$10-$AL$10),$AL$10+SQRT(AY847*($AN$10-$AL$10)*($AM$10-$AL$10)),$AN$10-SQRT((1-AY847)*($AN$10-$AL$10)*($AN$10-$AM$10))),$AM$10)</f>
        <v>0.845773159401925</v>
      </c>
      <c r="AQ847" s="0" t="n">
        <f aca="false">IFERROR(IF(AZ847&lt;($AM$11-$AL$11)/($AN$11-$AL$11),$AL$11+SQRT(AZ847*($AN$11-$AL$11)*($AM$11-$AL$11)),$AN$11-SQRT((1-AZ847)*($AN$11-$AL$11)*($AN$11-$AM$11))),$AM$11)</f>
        <v>0.586212228774316</v>
      </c>
      <c r="AR847" s="0" t="n">
        <f aca="false">SUMPRODUCT((B24:B31&lt;=$B$6)*(C24:C31*AM847+D24:D31*AO847*$B$8*AQ847)/(1+AL847/100)^B24:B31)+C32*AM847*AP847/(1+AL847/100)^$B$6</f>
        <v>7484848.69273685</v>
      </c>
      <c r="AS847" s="0" t="n">
        <f aca="false">SUMPRODUCT((K24:K26&lt;=$B$6)*(L24:L26*AN847+M24:M26*AO847*$B$8*AQ847)/(1+AL847/100)^K24:K26)+L27*AN847*AP847/(1+AL847/100)^$B$6</f>
        <v>8905548.41026652</v>
      </c>
      <c r="AT847" s="0" t="n">
        <f aca="false">AS847-AR847</f>
        <v>1420699.71752966</v>
      </c>
      <c r="AU847" s="0" t="n">
        <f aca="true">RAND()</f>
        <v>0.995974026754803</v>
      </c>
      <c r="AV847" s="0" t="n">
        <f aca="true">RAND()</f>
        <v>0.562980062657477</v>
      </c>
      <c r="AW847" s="0" t="n">
        <f aca="true">RAND()</f>
        <v>0.70486387593661</v>
      </c>
      <c r="AX847" s="0" t="n">
        <f aca="true">RAND()</f>
        <v>0.0585294442291909</v>
      </c>
      <c r="AY847" s="0" t="n">
        <f aca="true">RAND()</f>
        <v>0.478236311051156</v>
      </c>
      <c r="AZ847" s="0" t="n">
        <f aca="true">RAND()</f>
        <v>0.334356897550864</v>
      </c>
    </row>
    <row r="848" customFormat="false" ht="15" hidden="false" customHeight="false" outlineLevel="0" collapsed="false">
      <c r="AK848" s="0" t="n">
        <v>835</v>
      </c>
      <c r="AL848" s="0" t="n">
        <f aca="false">IFERROR(IF(AU848&lt;($AM$6-$AL$6)/($AN$6-$AL$6),$AL$6+SQRT(AU848*($AN$6-$AL$6)*($AM$6-$AL$6)),$AN$6-SQRT((1-AU848)*($AN$6-$AL$6)*($AN$6-$AM$6))),$AM$6)</f>
        <v>2.82620088891602</v>
      </c>
      <c r="AM848" s="0" t="n">
        <f aca="false">IFERROR(IF(AV848&lt;($AM$7-$AL$7)/($AN$7-$AL$7),$AL$7+SQRT(AV848*($AN$7-$AL$7)*($AM$7-$AL$7)),$AN$7-SQRT((1-AV848)*($AN$7-$AL$7)*($AN$7-$AM$7))),$AM$7)</f>
        <v>0.881287435334147</v>
      </c>
      <c r="AN848" s="0" t="n">
        <f aca="false">IFERROR(IF(AW848&lt;($AM$8-$AL$8)/($AN$8-$AL$8),$AL$8+SQRT(AW848*($AN$8-$AL$8)*($AM$8-$AL$8)),$AN$8-SQRT((1-AW848)*($AN$8-$AL$8)*($AN$8-$AM$8))),$AM$8)</f>
        <v>0.954733716874268</v>
      </c>
      <c r="AO848" s="0" t="n">
        <f aca="false">IFERROR(IF(AX848&lt;($AM$9-$AL$9)/($AN$9-$AL$9),$AL$9+SQRT(AX848*($AN$9-$AL$9)*($AM$9-$AL$9)),$AN$9-SQRT((1-AX848)*($AN$9-$AL$9)*($AN$9-$AM$9))),$AM$9)</f>
        <v>1.30491899302259</v>
      </c>
      <c r="AP848" s="0" t="n">
        <f aca="false">IFERROR(IF(AY848&lt;($AM$10-$AL$10)/($AN$10-$AL$10),$AL$10+SQRT(AY848*($AN$10-$AL$10)*($AM$10-$AL$10)),$AN$10-SQRT((1-AY848)*($AN$10-$AL$10)*($AN$10-$AM$10))),$AM$10)</f>
        <v>0.739820135520425</v>
      </c>
      <c r="AQ848" s="0" t="n">
        <f aca="false">IFERROR(IF(AZ848&lt;($AM$11-$AL$11)/($AN$11-$AL$11),$AL$11+SQRT(AZ848*($AN$11-$AL$11)*($AM$11-$AL$11)),$AN$11-SQRT((1-AZ848)*($AN$11-$AL$11)*($AN$11-$AM$11))),$AM$11)</f>
        <v>0.564869917262541</v>
      </c>
      <c r="AR848" s="0" t="n">
        <f aca="false">SUMPRODUCT((B24:B31&lt;=$B$6)*(C24:C31*AM848+D24:D31*AO848*$B$8*AQ848)/(1+AL848/100)^B24:B31)+C32*AM848*AP848/(1+AL848/100)^$B$6</f>
        <v>7828085.0294125</v>
      </c>
      <c r="AS848" s="0" t="n">
        <f aca="false">SUMPRODUCT((K24:K26&lt;=$B$6)*(L24:L26*AN848+M24:M26*AO848*$B$8*AQ848)/(1+AL848/100)^K24:K26)+L27*AN848*AP848/(1+AL848/100)^$B$6</f>
        <v>7840799.73108465</v>
      </c>
      <c r="AT848" s="0" t="n">
        <f aca="false">AS848-AR848</f>
        <v>12714.7016721405</v>
      </c>
      <c r="AU848" s="0" t="n">
        <f aca="true">RAND()</f>
        <v>0.136521581769125</v>
      </c>
      <c r="AV848" s="0" t="n">
        <f aca="true">RAND()</f>
        <v>0.0734183015911464</v>
      </c>
      <c r="AW848" s="0" t="n">
        <f aca="true">RAND()</f>
        <v>0.266028034863622</v>
      </c>
      <c r="AX848" s="0" t="n">
        <f aca="true">RAND()</f>
        <v>0.677908262492843</v>
      </c>
      <c r="AY848" s="0" t="n">
        <f aca="true">RAND()</f>
        <v>0.23005478960414</v>
      </c>
      <c r="AZ848" s="0" t="n">
        <f aca="true">RAND()</f>
        <v>0.286351318655776</v>
      </c>
    </row>
    <row r="849" customFormat="false" ht="15" hidden="false" customHeight="false" outlineLevel="0" collapsed="false">
      <c r="AK849" s="0" t="n">
        <v>836</v>
      </c>
      <c r="AL849" s="0" t="n">
        <f aca="false">IFERROR(IF(AU849&lt;($AM$6-$AL$6)/($AN$6-$AL$6),$AL$6+SQRT(AU849*($AN$6-$AL$6)*($AM$6-$AL$6)),$AN$6-SQRT((1-AU849)*($AN$6-$AL$6)*($AN$6-$AM$6))),$AM$6)</f>
        <v>2.69774993180379</v>
      </c>
      <c r="AM849" s="0" t="n">
        <f aca="false">IFERROR(IF(AV849&lt;($AM$7-$AL$7)/($AN$7-$AL$7),$AL$7+SQRT(AV849*($AN$7-$AL$7)*($AM$7-$AL$7)),$AN$7-SQRT((1-AV849)*($AN$7-$AL$7)*($AN$7-$AM$7))),$AM$7)</f>
        <v>0.908461566902684</v>
      </c>
      <c r="AN849" s="0" t="n">
        <f aca="false">IFERROR(IF(AW849&lt;($AM$8-$AL$8)/($AN$8-$AL$8),$AL$8+SQRT(AW849*($AN$8-$AL$8)*($AM$8-$AL$8)),$AN$8-SQRT((1-AW849)*($AN$8-$AL$8)*($AN$8-$AM$8))),$AM$8)</f>
        <v>1.03471066396656</v>
      </c>
      <c r="AO849" s="0" t="n">
        <f aca="false">IFERROR(IF(AX849&lt;($AM$9-$AL$9)/($AN$9-$AL$9),$AL$9+SQRT(AX849*($AN$9-$AL$9)*($AM$9-$AL$9)),$AN$9-SQRT((1-AX849)*($AN$9-$AL$9)*($AN$9-$AM$9))),$AM$9)</f>
        <v>1.08331941075172</v>
      </c>
      <c r="AP849" s="0" t="n">
        <f aca="false">IFERROR(IF(AY849&lt;($AM$10-$AL$10)/($AN$10-$AL$10),$AL$10+SQRT(AY849*($AN$10-$AL$10)*($AM$10-$AL$10)),$AN$10-SQRT((1-AY849)*($AN$10-$AL$10)*($AN$10-$AM$10))),$AM$10)</f>
        <v>0.829021672632942</v>
      </c>
      <c r="AQ849" s="0" t="n">
        <f aca="false">IFERROR(IF(AZ849&lt;($AM$11-$AL$11)/($AN$11-$AL$11),$AL$11+SQRT(AZ849*($AN$11-$AL$11)*($AM$11-$AL$11)),$AN$11-SQRT((1-AZ849)*($AN$11-$AL$11)*($AN$11-$AM$11))),$AM$11)</f>
        <v>0.660042641420603</v>
      </c>
      <c r="AR849" s="0" t="n">
        <f aca="false">SUMPRODUCT((B24:B31&lt;=$B$6)*(C24:C31*AM849+D24:D31*AO849*$B$8*AQ849)/(1+AL849/100)^B24:B31)+C32*AM849*AP849/(1+AL849/100)^$B$6</f>
        <v>8109023.40015244</v>
      </c>
      <c r="AS849" s="0" t="n">
        <f aca="false">SUMPRODUCT((K24:K26&lt;=$B$6)*(L24:L26*AN849+M24:M26*AO849*$B$8*AQ849)/(1+AL849/100)^K24:K26)+L27*AN849*AP849/(1+AL849/100)^$B$6</f>
        <v>8387731.77348125</v>
      </c>
      <c r="AT849" s="0" t="n">
        <f aca="false">AS849-AR849</f>
        <v>278708.373328813</v>
      </c>
      <c r="AU849" s="0" t="n">
        <f aca="true">RAND()</f>
        <v>0.0973709934664387</v>
      </c>
      <c r="AV849" s="0" t="n">
        <f aca="true">RAND()</f>
        <v>0.130710127722061</v>
      </c>
      <c r="AW849" s="0" t="n">
        <f aca="true">RAND()</f>
        <v>0.588004460358058</v>
      </c>
      <c r="AX849" s="0" t="n">
        <f aca="true">RAND()</f>
        <v>0.439797798196956</v>
      </c>
      <c r="AY849" s="0" t="n">
        <f aca="true">RAND()</f>
        <v>0.433021044248715</v>
      </c>
      <c r="AZ849" s="0" t="n">
        <f aca="true">RAND()</f>
        <v>0.528281609582527</v>
      </c>
    </row>
    <row r="850" customFormat="false" ht="15" hidden="false" customHeight="false" outlineLevel="0" collapsed="false">
      <c r="AK850" s="0" t="n">
        <v>837</v>
      </c>
      <c r="AL850" s="0" t="n">
        <f aca="false">IFERROR(IF(AU850&lt;($AM$6-$AL$6)/($AN$6-$AL$6),$AL$6+SQRT(AU850*($AN$6-$AL$6)*($AM$6-$AL$6)),$AN$6-SQRT((1-AU850)*($AN$6-$AL$6)*($AN$6-$AM$6))),$AM$6)</f>
        <v>3.67614942648547</v>
      </c>
      <c r="AM850" s="0" t="n">
        <f aca="false">IFERROR(IF(AV850&lt;($AM$7-$AL$7)/($AN$7-$AL$7),$AL$7+SQRT(AV850*($AN$7-$AL$7)*($AM$7-$AL$7)),$AN$7-SQRT((1-AV850)*($AN$7-$AL$7)*($AN$7-$AM$7))),$AM$7)</f>
        <v>0.984455894902734</v>
      </c>
      <c r="AN850" s="0" t="n">
        <f aca="false">IFERROR(IF(AW850&lt;($AM$8-$AL$8)/($AN$8-$AL$8),$AL$8+SQRT(AW850*($AN$8-$AL$8)*($AM$8-$AL$8)),$AN$8-SQRT((1-AW850)*($AN$8-$AL$8)*($AN$8-$AM$8))),$AM$8)</f>
        <v>0.923356158058473</v>
      </c>
      <c r="AO850" s="0" t="n">
        <f aca="false">IFERROR(IF(AX850&lt;($AM$9-$AL$9)/($AN$9-$AL$9),$AL$9+SQRT(AX850*($AN$9-$AL$9)*($AM$9-$AL$9)),$AN$9-SQRT((1-AX850)*($AN$9-$AL$9)*($AN$9-$AM$9))),$AM$9)</f>
        <v>1.19252692436733</v>
      </c>
      <c r="AP850" s="0" t="n">
        <f aca="false">IFERROR(IF(AY850&lt;($AM$10-$AL$10)/($AN$10-$AL$10),$AL$10+SQRT(AY850*($AN$10-$AL$10)*($AM$10-$AL$10)),$AN$10-SQRT((1-AY850)*($AN$10-$AL$10)*($AN$10-$AM$10))),$AM$10)</f>
        <v>0.948726272773179</v>
      </c>
      <c r="AQ850" s="0" t="n">
        <f aca="false">IFERROR(IF(AZ850&lt;($AM$11-$AL$11)/($AN$11-$AL$11),$AL$11+SQRT(AZ850*($AN$11-$AL$11)*($AM$11-$AL$11)),$AN$11-SQRT((1-AZ850)*($AN$11-$AL$11)*($AN$11-$AM$11))),$AM$11)</f>
        <v>0.879128911441179</v>
      </c>
      <c r="AR850" s="0" t="n">
        <f aca="false">SUMPRODUCT((B24:B31&lt;=$B$6)*(C24:C31*AM850+D24:D31*AO850*$B$8*AQ850)/(1+AL850/100)^B24:B31)+C32*AM850*AP850/(1+AL850/100)^$B$6</f>
        <v>8364914.35425053</v>
      </c>
      <c r="AS850" s="0" t="n">
        <f aca="false">SUMPRODUCT((K24:K26&lt;=$B$6)*(L24:L26*AN850+M24:M26*AO850*$B$8*AQ850)/(1+AL850/100)^K24:K26)+L27*AN850*AP850/(1+AL850/100)^$B$6</f>
        <v>7538833.18022019</v>
      </c>
      <c r="AT850" s="0" t="n">
        <f aca="false">AS850-AR850</f>
        <v>-826081.174030338</v>
      </c>
      <c r="AU850" s="0" t="n">
        <f aca="true">RAND()</f>
        <v>0.447600868247357</v>
      </c>
      <c r="AV850" s="0" t="n">
        <f aca="true">RAND()</f>
        <v>0.378044190715205</v>
      </c>
      <c r="AW850" s="0" t="n">
        <f aca="true">RAND()</f>
        <v>0.169074908121634</v>
      </c>
      <c r="AX850" s="0" t="n">
        <f aca="true">RAND()</f>
        <v>0.565324821418877</v>
      </c>
      <c r="AY850" s="0" t="n">
        <f aca="true">RAND()</f>
        <v>0.805421071507637</v>
      </c>
      <c r="AZ850" s="0" t="n">
        <f aca="true">RAND()</f>
        <v>0.940368081431044</v>
      </c>
    </row>
    <row r="851" customFormat="false" ht="15" hidden="false" customHeight="false" outlineLevel="0" collapsed="false">
      <c r="AK851" s="0" t="n">
        <v>838</v>
      </c>
      <c r="AL851" s="0" t="n">
        <f aca="false">IFERROR(IF(AU851&lt;($AM$6-$AL$6)/($AN$6-$AL$6),$AL$6+SQRT(AU851*($AN$6-$AL$6)*($AM$6-$AL$6)),$AN$6-SQRT((1-AU851)*($AN$6-$AL$6)*($AN$6-$AM$6))),$AM$6)</f>
        <v>4.33575002204899</v>
      </c>
      <c r="AM851" s="0" t="n">
        <f aca="false">IFERROR(IF(AV851&lt;($AM$7-$AL$7)/($AN$7-$AL$7),$AL$7+SQRT(AV851*($AN$7-$AL$7)*($AM$7-$AL$7)),$AN$7-SQRT((1-AV851)*($AN$7-$AL$7)*($AN$7-$AM$7))),$AM$7)</f>
        <v>1.09602607782529</v>
      </c>
      <c r="AN851" s="0" t="n">
        <f aca="false">IFERROR(IF(AW851&lt;($AM$8-$AL$8)/($AN$8-$AL$8),$AL$8+SQRT(AW851*($AN$8-$AL$8)*($AM$8-$AL$8)),$AN$8-SQRT((1-AW851)*($AN$8-$AL$8)*($AN$8-$AM$8))),$AM$8)</f>
        <v>0.947025470311733</v>
      </c>
      <c r="AO851" s="0" t="n">
        <f aca="false">IFERROR(IF(AX851&lt;($AM$9-$AL$9)/($AN$9-$AL$9),$AL$9+SQRT(AX851*($AN$9-$AL$9)*($AM$9-$AL$9)),$AN$9-SQRT((1-AX851)*($AN$9-$AL$9)*($AN$9-$AM$9))),$AM$9)</f>
        <v>1.26330759541503</v>
      </c>
      <c r="AP851" s="0" t="n">
        <f aca="false">IFERROR(IF(AY851&lt;($AM$10-$AL$10)/($AN$10-$AL$10),$AL$10+SQRT(AY851*($AN$10-$AL$10)*($AM$10-$AL$10)),$AN$10-SQRT((1-AY851)*($AN$10-$AL$10)*($AN$10-$AM$10))),$AM$10)</f>
        <v>0.805303824191112</v>
      </c>
      <c r="AQ851" s="0" t="n">
        <f aca="false">IFERROR(IF(AZ851&lt;($AM$11-$AL$11)/($AN$11-$AL$11),$AL$11+SQRT(AZ851*($AN$11-$AL$11)*($AM$11-$AL$11)),$AN$11-SQRT((1-AZ851)*($AN$11-$AL$11)*($AN$11-$AM$11))),$AM$11)</f>
        <v>0.615031990937712</v>
      </c>
      <c r="AR851" s="0" t="n">
        <f aca="false">SUMPRODUCT((B24:B31&lt;=$B$6)*(C24:C31*AM851+D24:D31*AO851*$B$8*AQ851)/(1+AL851/100)^B24:B31)+C32*AM851*AP851/(1+AL851/100)^$B$6</f>
        <v>8904992.60421062</v>
      </c>
      <c r="AS851" s="0" t="n">
        <f aca="false">SUMPRODUCT((K24:K26&lt;=$B$6)*(L24:L26*AN851+M24:M26*AO851*$B$8*AQ851)/(1+AL851/100)^K24:K26)+L27*AN851*AP851/(1+AL851/100)^$B$6</f>
        <v>7841398.72856581</v>
      </c>
      <c r="AT851" s="0" t="n">
        <f aca="false">AS851-AR851</f>
        <v>-1063593.87564481</v>
      </c>
      <c r="AU851" s="0" t="n">
        <f aca="true">RAND()</f>
        <v>0.645088602749402</v>
      </c>
      <c r="AV851" s="0" t="n">
        <f aca="true">RAND()</f>
        <v>0.789262500356759</v>
      </c>
      <c r="AW851" s="0" t="n">
        <f aca="true">RAND()</f>
        <v>0.240183210226513</v>
      </c>
      <c r="AX851" s="0" t="n">
        <f aca="true">RAND()</f>
        <v>0.638189534017876</v>
      </c>
      <c r="AY851" s="0" t="n">
        <f aca="true">RAND()</f>
        <v>0.372841700262869</v>
      </c>
      <c r="AZ851" s="0" t="n">
        <f aca="true">RAND()</f>
        <v>0.405082266588485</v>
      </c>
    </row>
    <row r="852" customFormat="false" ht="15" hidden="false" customHeight="false" outlineLevel="0" collapsed="false">
      <c r="AK852" s="0" t="n">
        <v>839</v>
      </c>
      <c r="AL852" s="0" t="n">
        <f aca="false">IFERROR(IF(AU852&lt;($AM$6-$AL$6)/($AN$6-$AL$6),$AL$6+SQRT(AU852*($AN$6-$AL$6)*($AM$6-$AL$6)),$AN$6-SQRT((1-AU852)*($AN$6-$AL$6)*($AN$6-$AM$6))),$AM$6)</f>
        <v>3.01128626312144</v>
      </c>
      <c r="AM852" s="0" t="n">
        <f aca="false">IFERROR(IF(AV852&lt;($AM$7-$AL$7)/($AN$7-$AL$7),$AL$7+SQRT(AV852*($AN$7-$AL$7)*($AM$7-$AL$7)),$AN$7-SQRT((1-AV852)*($AN$7-$AL$7)*($AN$7-$AM$7))),$AM$7)</f>
        <v>1.0681194933566</v>
      </c>
      <c r="AN852" s="0" t="n">
        <f aca="false">IFERROR(IF(AW852&lt;($AM$8-$AL$8)/($AN$8-$AL$8),$AL$8+SQRT(AW852*($AN$8-$AL$8)*($AM$8-$AL$8)),$AN$8-SQRT((1-AW852)*($AN$8-$AL$8)*($AN$8-$AM$8))),$AM$8)</f>
        <v>1.04620714701427</v>
      </c>
      <c r="AO852" s="0" t="n">
        <f aca="false">IFERROR(IF(AX852&lt;($AM$9-$AL$9)/($AN$9-$AL$9),$AL$9+SQRT(AX852*($AN$9-$AL$9)*($AM$9-$AL$9)),$AN$9-SQRT((1-AX852)*($AN$9-$AL$9)*($AN$9-$AM$9))),$AM$9)</f>
        <v>1.6896145311927</v>
      </c>
      <c r="AP852" s="0" t="n">
        <f aca="false">IFERROR(IF(AY852&lt;($AM$10-$AL$10)/($AN$10-$AL$10),$AL$10+SQRT(AY852*($AN$10-$AL$10)*($AM$10-$AL$10)),$AN$10-SQRT((1-AY852)*($AN$10-$AL$10)*($AN$10-$AM$10))),$AM$10)</f>
        <v>0.974946363531119</v>
      </c>
      <c r="AQ852" s="0" t="n">
        <f aca="false">IFERROR(IF(AZ852&lt;($AM$11-$AL$11)/($AN$11-$AL$11),$AL$11+SQRT(AZ852*($AN$11-$AL$11)*($AM$11-$AL$11)),$AN$11-SQRT((1-AZ852)*($AN$11-$AL$11)*($AN$11-$AM$11))),$AM$11)</f>
        <v>0.526850566495946</v>
      </c>
      <c r="AR852" s="0" t="n">
        <f aca="false">SUMPRODUCT((B24:B31&lt;=$B$6)*(C24:C31*AM852+D24:D31*AO852*$B$8*AQ852)/(1+AL852/100)^B24:B31)+C32*AM852*AP852/(1+AL852/100)^$B$6</f>
        <v>9350517.84433528</v>
      </c>
      <c r="AS852" s="0" t="n">
        <f aca="false">SUMPRODUCT((K24:K26&lt;=$B$6)*(L24:L26*AN852+M24:M26*AO852*$B$8*AQ852)/(1+AL852/100)^K24:K26)+L27*AN852*AP852/(1+AL852/100)^$B$6</f>
        <v>8405815.41677169</v>
      </c>
      <c r="AT852" s="0" t="n">
        <f aca="false">AS852-AR852</f>
        <v>-944702.427563593</v>
      </c>
      <c r="AU852" s="0" t="n">
        <f aca="true">RAND()</f>
        <v>0.204508136261812</v>
      </c>
      <c r="AV852" s="0" t="n">
        <f aca="true">RAND()</f>
        <v>0.705950944916787</v>
      </c>
      <c r="AW852" s="0" t="n">
        <f aca="true">RAND()</f>
        <v>0.630830871750555</v>
      </c>
      <c r="AX852" s="0" t="n">
        <f aca="true">RAND()</f>
        <v>0.935773907168849</v>
      </c>
      <c r="AY852" s="0" t="n">
        <f aca="true">RAND()</f>
        <v>0.902296192925735</v>
      </c>
      <c r="AZ852" s="0" t="n">
        <f aca="true">RAND()</f>
        <v>0.210045630691966</v>
      </c>
    </row>
    <row r="853" customFormat="false" ht="15" hidden="false" customHeight="false" outlineLevel="0" collapsed="false">
      <c r="AK853" s="0" t="n">
        <v>840</v>
      </c>
      <c r="AL853" s="0" t="n">
        <f aca="false">IFERROR(IF(AU853&lt;($AM$6-$AL$6)/($AN$6-$AL$6),$AL$6+SQRT(AU853*($AN$6-$AL$6)*($AM$6-$AL$6)),$AN$6-SQRT((1-AU853)*($AN$6-$AL$6)*($AN$6-$AM$6))),$AM$6)</f>
        <v>2.70585833819314</v>
      </c>
      <c r="AM853" s="0" t="n">
        <f aca="false">IFERROR(IF(AV853&lt;($AM$7-$AL$7)/($AN$7-$AL$7),$AL$7+SQRT(AV853*($AN$7-$AL$7)*($AM$7-$AL$7)),$AN$7-SQRT((1-AV853)*($AN$7-$AL$7)*($AN$7-$AM$7))),$AM$7)</f>
        <v>0.899784159740991</v>
      </c>
      <c r="AN853" s="0" t="n">
        <f aca="false">IFERROR(IF(AW853&lt;($AM$8-$AL$8)/($AN$8-$AL$8),$AL$8+SQRT(AW853*($AN$8-$AL$8)*($AM$8-$AL$8)),$AN$8-SQRT((1-AW853)*($AN$8-$AL$8)*($AN$8-$AM$8))),$AM$8)</f>
        <v>0.977596481114944</v>
      </c>
      <c r="AO853" s="0" t="n">
        <f aca="false">IFERROR(IF(AX853&lt;($AM$9-$AL$9)/($AN$9-$AL$9),$AL$9+SQRT(AX853*($AN$9-$AL$9)*($AM$9-$AL$9)),$AN$9-SQRT((1-AX853)*($AN$9-$AL$9)*($AN$9-$AM$9))),$AM$9)</f>
        <v>1.56309250634241</v>
      </c>
      <c r="AP853" s="0" t="n">
        <f aca="false">IFERROR(IF(AY853&lt;($AM$10-$AL$10)/($AN$10-$AL$10),$AL$10+SQRT(AY853*($AN$10-$AL$10)*($AM$10-$AL$10)),$AN$10-SQRT((1-AY853)*($AN$10-$AL$10)*($AN$10-$AM$10))),$AM$10)</f>
        <v>0.687028871724042</v>
      </c>
      <c r="AQ853" s="0" t="n">
        <f aca="false">IFERROR(IF(AZ853&lt;($AM$11-$AL$11)/($AN$11-$AL$11),$AL$11+SQRT(AZ853*($AN$11-$AL$11)*($AM$11-$AL$11)),$AN$11-SQRT((1-AZ853)*($AN$11-$AL$11)*($AN$11-$AM$11))),$AM$11)</f>
        <v>0.755737878203216</v>
      </c>
      <c r="AR853" s="0" t="n">
        <f aca="false">SUMPRODUCT((B24:B31&lt;=$B$6)*(C24:C31*AM853+D24:D31*AO853*$B$8*AQ853)/(1+AL853/100)^B24:B31)+C32*AM853*AP853/(1+AL853/100)^$B$6</f>
        <v>8198813.78830524</v>
      </c>
      <c r="AS853" s="0" t="n">
        <f aca="false">SUMPRODUCT((K24:K26&lt;=$B$6)*(L24:L26*AN853+M24:M26*AO853*$B$8*AQ853)/(1+AL853/100)^K24:K26)+L27*AN853*AP853/(1+AL853/100)^$B$6</f>
        <v>8120077.80695314</v>
      </c>
      <c r="AT853" s="0" t="n">
        <f aca="false">AS853-AR853</f>
        <v>-78735.9813520918</v>
      </c>
      <c r="AU853" s="0" t="n">
        <f aca="true">RAND()</f>
        <v>0.0996471987193576</v>
      </c>
      <c r="AV853" s="0" t="n">
        <f aca="true">RAND()</f>
        <v>0.110631983724618</v>
      </c>
      <c r="AW853" s="0" t="n">
        <f aca="true">RAND()</f>
        <v>0.350450112271229</v>
      </c>
      <c r="AX853" s="0" t="n">
        <f aca="true">RAND()</f>
        <v>0.872741227990561</v>
      </c>
      <c r="AY853" s="0" t="n">
        <f aca="true">RAND()</f>
        <v>0.139919195433473</v>
      </c>
      <c r="AZ853" s="0" t="n">
        <f aca="true">RAND()</f>
        <v>0.756473534103401</v>
      </c>
    </row>
    <row r="854" customFormat="false" ht="15" hidden="false" customHeight="false" outlineLevel="0" collapsed="false">
      <c r="AK854" s="0" t="n">
        <v>841</v>
      </c>
      <c r="AL854" s="0" t="n">
        <f aca="false">IFERROR(IF(AU854&lt;($AM$6-$AL$6)/($AN$6-$AL$6),$AL$6+SQRT(AU854*($AN$6-$AL$6)*($AM$6-$AL$6)),$AN$6-SQRT((1-AU854)*($AN$6-$AL$6)*($AN$6-$AM$6))),$AM$6)</f>
        <v>5.64741104789574</v>
      </c>
      <c r="AM854" s="0" t="n">
        <f aca="false">IFERROR(IF(AV854&lt;($AM$7-$AL$7)/($AN$7-$AL$7),$AL$7+SQRT(AV854*($AN$7-$AL$7)*($AM$7-$AL$7)),$AN$7-SQRT((1-AV854)*($AN$7-$AL$7)*($AN$7-$AM$7))),$AM$7)</f>
        <v>0.837534511282387</v>
      </c>
      <c r="AN854" s="0" t="n">
        <f aca="false">IFERROR(IF(AW854&lt;($AM$8-$AL$8)/($AN$8-$AL$8),$AL$8+SQRT(AW854*($AN$8-$AL$8)*($AM$8-$AL$8)),$AN$8-SQRT((1-AW854)*($AN$8-$AL$8)*($AN$8-$AM$8))),$AM$8)</f>
        <v>1.02616292772412</v>
      </c>
      <c r="AO854" s="0" t="n">
        <f aca="false">IFERROR(IF(AX854&lt;($AM$9-$AL$9)/($AN$9-$AL$9),$AL$9+SQRT(AX854*($AN$9-$AL$9)*($AM$9-$AL$9)),$AN$9-SQRT((1-AX854)*($AN$9-$AL$9)*($AN$9-$AM$9))),$AM$9)</f>
        <v>1.11615872266858</v>
      </c>
      <c r="AP854" s="0" t="n">
        <f aca="false">IFERROR(IF(AY854&lt;($AM$10-$AL$10)/($AN$10-$AL$10),$AL$10+SQRT(AY854*($AN$10-$AL$10)*($AM$10-$AL$10)),$AN$10-SQRT((1-AY854)*($AN$10-$AL$10)*($AN$10-$AM$10))),$AM$10)</f>
        <v>0.970751753866899</v>
      </c>
      <c r="AQ854" s="0" t="n">
        <f aca="false">IFERROR(IF(AZ854&lt;($AM$11-$AL$11)/($AN$11-$AL$11),$AL$11+SQRT(AZ854*($AN$11-$AL$11)*($AM$11-$AL$11)),$AN$11-SQRT((1-AZ854)*($AN$11-$AL$11)*($AN$11-$AM$11))),$AM$11)</f>
        <v>0.683444257579302</v>
      </c>
      <c r="AR854" s="0" t="n">
        <f aca="false">SUMPRODUCT((B24:B31&lt;=$B$6)*(C24:C31*AM854+D24:D31*AO854*$B$8*AQ854)/(1+AL854/100)^B24:B31)+C32*AM854*AP854/(1+AL854/100)^$B$6</f>
        <v>6436445.41332079</v>
      </c>
      <c r="AS854" s="0" t="n">
        <f aca="false">SUMPRODUCT((K24:K26&lt;=$B$6)*(L24:L26*AN854+M24:M26*AO854*$B$8*AQ854)/(1+AL854/100)^K24:K26)+L27*AN854*AP854/(1+AL854/100)^$B$6</f>
        <v>8486709.29601095</v>
      </c>
      <c r="AT854" s="0" t="n">
        <f aca="false">AS854-AR854</f>
        <v>2050263.88269016</v>
      </c>
      <c r="AU854" s="0" t="n">
        <f aca="true">RAND()</f>
        <v>0.908525156332275</v>
      </c>
      <c r="AV854" s="0" t="n">
        <f aca="true">RAND()</f>
        <v>0.0156537726356404</v>
      </c>
      <c r="AW854" s="0" t="n">
        <f aca="true">RAND()</f>
        <v>0.554639689555212</v>
      </c>
      <c r="AX854" s="0" t="n">
        <f aca="true">RAND()</f>
        <v>0.479216397656773</v>
      </c>
      <c r="AY854" s="0" t="n">
        <f aca="true">RAND()</f>
        <v>0.886428855075045</v>
      </c>
      <c r="AZ854" s="0" t="n">
        <f aca="true">RAND()</f>
        <v>0.590989640573389</v>
      </c>
    </row>
    <row r="855" customFormat="false" ht="15" hidden="false" customHeight="false" outlineLevel="0" collapsed="false">
      <c r="AK855" s="0" t="n">
        <v>842</v>
      </c>
      <c r="AL855" s="0" t="n">
        <f aca="false">IFERROR(IF(AU855&lt;($AM$6-$AL$6)/($AN$6-$AL$6),$AL$6+SQRT(AU855*($AN$6-$AL$6)*($AM$6-$AL$6)),$AN$6-SQRT((1-AU855)*($AN$6-$AL$6)*($AN$6-$AM$6))),$AM$6)</f>
        <v>3.08761174877416</v>
      </c>
      <c r="AM855" s="0" t="n">
        <f aca="false">IFERROR(IF(AV855&lt;($AM$7-$AL$7)/($AN$7-$AL$7),$AL$7+SQRT(AV855*($AN$7-$AL$7)*($AM$7-$AL$7)),$AN$7-SQRT((1-AV855)*($AN$7-$AL$7)*($AN$7-$AM$7))),$AM$7)</f>
        <v>1.02709137339172</v>
      </c>
      <c r="AN855" s="0" t="n">
        <f aca="false">IFERROR(IF(AW855&lt;($AM$8-$AL$8)/($AN$8-$AL$8),$AL$8+SQRT(AW855*($AN$8-$AL$8)*($AM$8-$AL$8)),$AN$8-SQRT((1-AW855)*($AN$8-$AL$8)*($AN$8-$AM$8))),$AM$8)</f>
        <v>1.08129670019493</v>
      </c>
      <c r="AO855" s="0" t="n">
        <f aca="false">IFERROR(IF(AX855&lt;($AM$9-$AL$9)/($AN$9-$AL$9),$AL$9+SQRT(AX855*($AN$9-$AL$9)*($AM$9-$AL$9)),$AN$9-SQRT((1-AX855)*($AN$9-$AL$9)*($AN$9-$AM$9))),$AM$9)</f>
        <v>0.933130646873638</v>
      </c>
      <c r="AP855" s="0" t="n">
        <f aca="false">IFERROR(IF(AY855&lt;($AM$10-$AL$10)/($AN$10-$AL$10),$AL$10+SQRT(AY855*($AN$10-$AL$10)*($AM$10-$AL$10)),$AN$10-SQRT((1-AY855)*($AN$10-$AL$10)*($AN$10-$AM$10))),$AM$10)</f>
        <v>0.799347796836533</v>
      </c>
      <c r="AQ855" s="0" t="n">
        <f aca="false">IFERROR(IF(AZ855&lt;($AM$11-$AL$11)/($AN$11-$AL$11),$AL$11+SQRT(AZ855*($AN$11-$AL$11)*($AM$11-$AL$11)),$AN$11-SQRT((1-AZ855)*($AN$11-$AL$11)*($AN$11-$AM$11))),$AM$11)</f>
        <v>0.344485954020826</v>
      </c>
      <c r="AR855" s="0" t="n">
        <f aca="false">SUMPRODUCT((B24:B31&lt;=$B$6)*(C24:C31*AM855+D24:D31*AO855*$B$8*AQ855)/(1+AL855/100)^B24:B31)+C32*AM855*AP855/(1+AL855/100)^$B$6</f>
        <v>8806448.87656443</v>
      </c>
      <c r="AS855" s="0" t="n">
        <f aca="false">SUMPRODUCT((K24:K26&lt;=$B$6)*(L24:L26*AN855+M24:M26*AO855*$B$8*AQ855)/(1+AL855/100)^K24:K26)+L27*AN855*AP855/(1+AL855/100)^$B$6</f>
        <v>8790801.54014867</v>
      </c>
      <c r="AT855" s="0" t="n">
        <f aca="false">AS855-AR855</f>
        <v>-15647.3364157621</v>
      </c>
      <c r="AU855" s="0" t="n">
        <f aca="true">RAND()</f>
        <v>0.234660908583502</v>
      </c>
      <c r="AV855" s="0" t="n">
        <f aca="true">RAND()</f>
        <v>0.55832661496542</v>
      </c>
      <c r="AW855" s="0" t="n">
        <f aca="true">RAND()</f>
        <v>0.747015081198933</v>
      </c>
      <c r="AX855" s="0" t="n">
        <f aca="true">RAND()</f>
        <v>0.250136209681568</v>
      </c>
      <c r="AY855" s="0" t="n">
        <f aca="true">RAND()</f>
        <v>0.358436413883545</v>
      </c>
      <c r="AZ855" s="0" t="n">
        <f aca="true">RAND()</f>
        <v>0.00807755144956357</v>
      </c>
    </row>
    <row r="856" customFormat="false" ht="15" hidden="false" customHeight="false" outlineLevel="0" collapsed="false">
      <c r="AK856" s="0" t="n">
        <v>843</v>
      </c>
      <c r="AL856" s="0" t="n">
        <f aca="false">IFERROR(IF(AU856&lt;($AM$6-$AL$6)/($AN$6-$AL$6),$AL$6+SQRT(AU856*($AN$6-$AL$6)*($AM$6-$AL$6)),$AN$6-SQRT((1-AU856)*($AN$6-$AL$6)*($AN$6-$AM$6))),$AM$6)</f>
        <v>4.92781001092</v>
      </c>
      <c r="AM856" s="0" t="n">
        <f aca="false">IFERROR(IF(AV856&lt;($AM$7-$AL$7)/($AN$7-$AL$7),$AL$7+SQRT(AV856*($AN$7-$AL$7)*($AM$7-$AL$7)),$AN$7-SQRT((1-AV856)*($AN$7-$AL$7)*($AN$7-$AM$7))),$AM$7)</f>
        <v>1.06991009794202</v>
      </c>
      <c r="AN856" s="0" t="n">
        <f aca="false">IFERROR(IF(AW856&lt;($AM$8-$AL$8)/($AN$8-$AL$8),$AL$8+SQRT(AW856*($AN$8-$AL$8)*($AM$8-$AL$8)),$AN$8-SQRT((1-AW856)*($AN$8-$AL$8)*($AN$8-$AM$8))),$AM$8)</f>
        <v>1.09087770311424</v>
      </c>
      <c r="AO856" s="0" t="n">
        <f aca="false">IFERROR(IF(AX856&lt;($AM$9-$AL$9)/($AN$9-$AL$9),$AL$9+SQRT(AX856*($AN$9-$AL$9)*($AM$9-$AL$9)),$AN$9-SQRT((1-AX856)*($AN$9-$AL$9)*($AN$9-$AM$9))),$AM$9)</f>
        <v>0.874633252452383</v>
      </c>
      <c r="AP856" s="0" t="n">
        <f aca="false">IFERROR(IF(AY856&lt;($AM$10-$AL$10)/($AN$10-$AL$10),$AL$10+SQRT(AY856*($AN$10-$AL$10)*($AM$10-$AL$10)),$AN$10-SQRT((1-AY856)*($AN$10-$AL$10)*($AN$10-$AM$10))),$AM$10)</f>
        <v>0.899883149513756</v>
      </c>
      <c r="AQ856" s="0" t="n">
        <f aca="false">IFERROR(IF(AZ856&lt;($AM$11-$AL$11)/($AN$11-$AL$11),$AL$11+SQRT(AZ856*($AN$11-$AL$11)*($AM$11-$AL$11)),$AN$11-SQRT((1-AZ856)*($AN$11-$AL$11)*($AN$11-$AM$11))),$AM$11)</f>
        <v>0.381934749608665</v>
      </c>
      <c r="AR856" s="0" t="n">
        <f aca="false">SUMPRODUCT((B24:B31&lt;=$B$6)*(C24:C31*AM856+D24:D31*AO856*$B$8*AQ856)/(1+AL856/100)^B24:B31)+C32*AM856*AP856/(1+AL856/100)^$B$6</f>
        <v>8340831.29912299</v>
      </c>
      <c r="AS856" s="0" t="n">
        <f aca="false">SUMPRODUCT((K24:K26&lt;=$B$6)*(L24:L26*AN856+M24:M26*AO856*$B$8*AQ856)/(1+AL856/100)^K24:K26)+L27*AN856*AP856/(1+AL856/100)^$B$6</f>
        <v>8973797.96348596</v>
      </c>
      <c r="AT856" s="0" t="n">
        <f aca="false">AS856-AR856</f>
        <v>632966.664362964</v>
      </c>
      <c r="AU856" s="0" t="n">
        <f aca="true">RAND()</f>
        <v>0.785301432457832</v>
      </c>
      <c r="AV856" s="0" t="n">
        <f aca="true">RAND()</f>
        <v>0.71171224157109</v>
      </c>
      <c r="AW856" s="0" t="n">
        <f aca="true">RAND()</f>
        <v>0.774934174522654</v>
      </c>
      <c r="AX856" s="0" t="n">
        <f aca="true">RAND()</f>
        <v>0.187133431790734</v>
      </c>
      <c r="AY856" s="0" t="n">
        <f aca="true">RAND()</f>
        <v>0.639626133060164</v>
      </c>
      <c r="AZ856" s="0" t="n">
        <f aca="true">RAND()</f>
        <v>0.0274012375242229</v>
      </c>
    </row>
    <row r="857" customFormat="false" ht="15" hidden="false" customHeight="false" outlineLevel="0" collapsed="false">
      <c r="AK857" s="0" t="n">
        <v>844</v>
      </c>
      <c r="AL857" s="0" t="n">
        <f aca="false">IFERROR(IF(AU857&lt;($AM$6-$AL$6)/($AN$6-$AL$6),$AL$6+SQRT(AU857*($AN$6-$AL$6)*($AM$6-$AL$6)),$AN$6-SQRT((1-AU857)*($AN$6-$AL$6)*($AN$6-$AM$6))),$AM$6)</f>
        <v>4.18135771076123</v>
      </c>
      <c r="AM857" s="0" t="n">
        <f aca="false">IFERROR(IF(AV857&lt;($AM$7-$AL$7)/($AN$7-$AL$7),$AL$7+SQRT(AV857*($AN$7-$AL$7)*($AM$7-$AL$7)),$AN$7-SQRT((1-AV857)*($AN$7-$AL$7)*($AN$7-$AM$7))),$AM$7)</f>
        <v>1.23229143661085</v>
      </c>
      <c r="AN857" s="0" t="n">
        <f aca="false">IFERROR(IF(AW857&lt;($AM$8-$AL$8)/($AN$8-$AL$8),$AL$8+SQRT(AW857*($AN$8-$AL$8)*($AM$8-$AL$8)),$AN$8-SQRT((1-AW857)*($AN$8-$AL$8)*($AN$8-$AM$8))),$AM$8)</f>
        <v>0.881138037520387</v>
      </c>
      <c r="AO857" s="0" t="n">
        <f aca="false">IFERROR(IF(AX857&lt;($AM$9-$AL$9)/($AN$9-$AL$9),$AL$9+SQRT(AX857*($AN$9-$AL$9)*($AM$9-$AL$9)),$AN$9-SQRT((1-AX857)*($AN$9-$AL$9)*($AN$9-$AM$9))),$AM$9)</f>
        <v>1.14395219416574</v>
      </c>
      <c r="AP857" s="0" t="n">
        <f aca="false">IFERROR(IF(AY857&lt;($AM$10-$AL$10)/($AN$10-$AL$10),$AL$10+SQRT(AY857*($AN$10-$AL$10)*($AM$10-$AL$10)),$AN$10-SQRT((1-AY857)*($AN$10-$AL$10)*($AN$10-$AM$10))),$AM$10)</f>
        <v>0.553615309630776</v>
      </c>
      <c r="AQ857" s="0" t="n">
        <f aca="false">IFERROR(IF(AZ857&lt;($AM$11-$AL$11)/($AN$11-$AL$11),$AL$11+SQRT(AZ857*($AN$11-$AL$11)*($AM$11-$AL$11)),$AN$11-SQRT((1-AZ857)*($AN$11-$AL$11)*($AN$11-$AM$11))),$AM$11)</f>
        <v>0.59431142553714</v>
      </c>
      <c r="AR857" s="0" t="n">
        <f aca="false">SUMPRODUCT((B24:B31&lt;=$B$6)*(C24:C31*AM857+D24:D31*AO857*$B$8*AQ857)/(1+AL857/100)^B24:B31)+C32*AM857*AP857/(1+AL857/100)^$B$6</f>
        <v>10065549.3624496</v>
      </c>
      <c r="AS857" s="0" t="n">
        <f aca="false">SUMPRODUCT((K24:K26&lt;=$B$6)*(L24:L26*AN857+M24:M26*AO857*$B$8*AQ857)/(1+AL857/100)^K24:K26)+L27*AN857*AP857/(1+AL857/100)^$B$6</f>
        <v>7420044.21648654</v>
      </c>
      <c r="AT857" s="0" t="n">
        <f aca="false">AS857-AR857</f>
        <v>-2645505.14596309</v>
      </c>
      <c r="AU857" s="0" t="n">
        <f aca="true">RAND()</f>
        <v>0.602762782265741</v>
      </c>
      <c r="AV857" s="0" t="n">
        <f aca="true">RAND()</f>
        <v>0.997212504735044</v>
      </c>
      <c r="AW857" s="0" t="n">
        <f aca="true">RAND()</f>
        <v>0.0731486792517754</v>
      </c>
      <c r="AX857" s="0" t="n">
        <f aca="true">RAND()</f>
        <v>0.511454769417562</v>
      </c>
      <c r="AY857" s="0" t="n">
        <f aca="true">RAND()</f>
        <v>0.0114984057072161</v>
      </c>
      <c r="AZ857" s="0" t="n">
        <f aca="true">RAND()</f>
        <v>0.353547817149809</v>
      </c>
    </row>
    <row r="858" customFormat="false" ht="15" hidden="false" customHeight="false" outlineLevel="0" collapsed="false">
      <c r="AK858" s="0" t="n">
        <v>845</v>
      </c>
      <c r="AL858" s="0" t="n">
        <f aca="false">IFERROR(IF(AU858&lt;($AM$6-$AL$6)/($AN$6-$AL$6),$AL$6+SQRT(AU858*($AN$6-$AL$6)*($AM$6-$AL$6)),$AN$6-SQRT((1-AU858)*($AN$6-$AL$6)*($AN$6-$AM$6))),$AM$6)</f>
        <v>4.0990011760937</v>
      </c>
      <c r="AM858" s="0" t="n">
        <f aca="false">IFERROR(IF(AV858&lt;($AM$7-$AL$7)/($AN$7-$AL$7),$AL$7+SQRT(AV858*($AN$7-$AL$7)*($AM$7-$AL$7)),$AN$7-SQRT((1-AV858)*($AN$7-$AL$7)*($AN$7-$AM$7))),$AM$7)</f>
        <v>0.952328529420113</v>
      </c>
      <c r="AN858" s="0" t="n">
        <f aca="false">IFERROR(IF(AW858&lt;($AM$8-$AL$8)/($AN$8-$AL$8),$AL$8+SQRT(AW858*($AN$8-$AL$8)*($AM$8-$AL$8)),$AN$8-SQRT((1-AW858)*($AN$8-$AL$8)*($AN$8-$AM$8))),$AM$8)</f>
        <v>1.0899264769198</v>
      </c>
      <c r="AO858" s="0" t="n">
        <f aca="false">IFERROR(IF(AX858&lt;($AM$9-$AL$9)/($AN$9-$AL$9),$AL$9+SQRT(AX858*($AN$9-$AL$9)*($AM$9-$AL$9)),$AN$9-SQRT((1-AX858)*($AN$9-$AL$9)*($AN$9-$AM$9))),$AM$9)</f>
        <v>1.05202720851071</v>
      </c>
      <c r="AP858" s="0" t="n">
        <f aca="false">IFERROR(IF(AY858&lt;($AM$10-$AL$10)/($AN$10-$AL$10),$AL$10+SQRT(AY858*($AN$10-$AL$10)*($AM$10-$AL$10)),$AN$10-SQRT((1-AY858)*($AN$10-$AL$10)*($AN$10-$AM$10))),$AM$10)</f>
        <v>0.846751989522791</v>
      </c>
      <c r="AQ858" s="0" t="n">
        <f aca="false">IFERROR(IF(AZ858&lt;($AM$11-$AL$11)/($AN$11-$AL$11),$AL$11+SQRT(AZ858*($AN$11-$AL$11)*($AM$11-$AL$11)),$AN$11-SQRT((1-AZ858)*($AN$11-$AL$11)*($AN$11-$AM$11))),$AM$11)</f>
        <v>0.342913441076398</v>
      </c>
      <c r="AR858" s="0" t="n">
        <f aca="false">SUMPRODUCT((B24:B31&lt;=$B$6)*(C24:C31*AM858+D24:D31*AO858*$B$8*AQ858)/(1+AL858/100)^B24:B31)+C32*AM858*AP858/(1+AL858/100)^$B$6</f>
        <v>7743791.54533185</v>
      </c>
      <c r="AS858" s="0" t="n">
        <f aca="false">SUMPRODUCT((K24:K26&lt;=$B$6)*(L24:L26*AN858+M24:M26*AO858*$B$8*AQ858)/(1+AL858/100)^K24:K26)+L27*AN858*AP858/(1+AL858/100)^$B$6</f>
        <v>8931479.75431497</v>
      </c>
      <c r="AT858" s="0" t="n">
        <f aca="false">AS858-AR858</f>
        <v>1187688.20898312</v>
      </c>
      <c r="AU858" s="0" t="n">
        <f aca="true">RAND()</f>
        <v>0.579210291184712</v>
      </c>
      <c r="AV858" s="0" t="n">
        <f aca="true">RAND()</f>
        <v>0.257822009725492</v>
      </c>
      <c r="AW858" s="0" t="n">
        <f aca="true">RAND()</f>
        <v>0.772235264077258</v>
      </c>
      <c r="AX858" s="0" t="n">
        <f aca="true">RAND()</f>
        <v>0.400898391064003</v>
      </c>
      <c r="AY858" s="0" t="n">
        <f aca="true">RAND()</f>
        <v>0.480947768952054</v>
      </c>
      <c r="AZ858" s="0" t="n">
        <f aca="true">RAND()</f>
        <v>0.00751658540823448</v>
      </c>
    </row>
    <row r="859" customFormat="false" ht="15" hidden="false" customHeight="false" outlineLevel="0" collapsed="false">
      <c r="AK859" s="0" t="n">
        <v>846</v>
      </c>
      <c r="AL859" s="0" t="n">
        <f aca="false">IFERROR(IF(AU859&lt;($AM$6-$AL$6)/($AN$6-$AL$6),$AL$6+SQRT(AU859*($AN$6-$AL$6)*($AM$6-$AL$6)),$AN$6-SQRT((1-AU859)*($AN$6-$AL$6)*($AN$6-$AM$6))),$AM$6)</f>
        <v>3.99034153922992</v>
      </c>
      <c r="AM859" s="0" t="n">
        <f aca="false">IFERROR(IF(AV859&lt;($AM$7-$AL$7)/($AN$7-$AL$7),$AL$7+SQRT(AV859*($AN$7-$AL$7)*($AM$7-$AL$7)),$AN$7-SQRT((1-AV859)*($AN$7-$AL$7)*($AN$7-$AM$7))),$AM$7)</f>
        <v>1.10650928871313</v>
      </c>
      <c r="AN859" s="0" t="n">
        <f aca="false">IFERROR(IF(AW859&lt;($AM$8-$AL$8)/($AN$8-$AL$8),$AL$8+SQRT(AW859*($AN$8-$AL$8)*($AM$8-$AL$8)),$AN$8-SQRT((1-AW859)*($AN$8-$AL$8)*($AN$8-$AM$8))),$AM$8)</f>
        <v>1.13640184665546</v>
      </c>
      <c r="AO859" s="0" t="n">
        <f aca="false">IFERROR(IF(AX859&lt;($AM$9-$AL$9)/($AN$9-$AL$9),$AL$9+SQRT(AX859*($AN$9-$AL$9)*($AM$9-$AL$9)),$AN$9-SQRT((1-AX859)*($AN$9-$AL$9)*($AN$9-$AM$9))),$AM$9)</f>
        <v>0.732918672482071</v>
      </c>
      <c r="AP859" s="0" t="n">
        <f aca="false">IFERROR(IF(AY859&lt;($AM$10-$AL$10)/($AN$10-$AL$10),$AL$10+SQRT(AY859*($AN$10-$AL$10)*($AM$10-$AL$10)),$AN$10-SQRT((1-AY859)*($AN$10-$AL$10)*($AN$10-$AM$10))),$AM$10)</f>
        <v>0.768697226426425</v>
      </c>
      <c r="AQ859" s="0" t="n">
        <f aca="false">IFERROR(IF(AZ859&lt;($AM$11-$AL$11)/($AN$11-$AL$11),$AL$11+SQRT(AZ859*($AN$11-$AL$11)*($AM$11-$AL$11)),$AN$11-SQRT((1-AZ859)*($AN$11-$AL$11)*($AN$11-$AM$11))),$AM$11)</f>
        <v>0.80606089538388</v>
      </c>
      <c r="AR859" s="0" t="n">
        <f aca="false">SUMPRODUCT((B24:B31&lt;=$B$6)*(C24:C31*AM859+D24:D31*AO859*$B$8*AQ859)/(1+AL859/100)^B24:B31)+C32*AM859*AP859/(1+AL859/100)^$B$6</f>
        <v>9101671.05519909</v>
      </c>
      <c r="AS859" s="0" t="n">
        <f aca="false">SUMPRODUCT((K24:K26&lt;=$B$6)*(L24:L26*AN859+M24:M26*AO859*$B$8*AQ859)/(1+AL859/100)^K24:K26)+L27*AN859*AP859/(1+AL859/100)^$B$6</f>
        <v>9379509.72751872</v>
      </c>
      <c r="AT859" s="0" t="n">
        <f aca="false">AS859-AR859</f>
        <v>277838.672319638</v>
      </c>
      <c r="AU859" s="0" t="n">
        <f aca="true">RAND()</f>
        <v>0.547097797475755</v>
      </c>
      <c r="AV859" s="0" t="n">
        <f aca="true">RAND()</f>
        <v>0.816981473550108</v>
      </c>
      <c r="AW859" s="0" t="n">
        <f aca="true">RAND()</f>
        <v>0.885292973837431</v>
      </c>
      <c r="AX859" s="0" t="n">
        <f aca="true">RAND()</f>
        <v>0.0723348106544137</v>
      </c>
      <c r="AY859" s="0" t="n">
        <f aca="true">RAND()</f>
        <v>0.288792797957014</v>
      </c>
      <c r="AZ859" s="0" t="n">
        <f aca="true">RAND()</f>
        <v>0.846480096737542</v>
      </c>
    </row>
    <row r="860" customFormat="false" ht="15" hidden="false" customHeight="false" outlineLevel="0" collapsed="false">
      <c r="AK860" s="0" t="n">
        <v>847</v>
      </c>
      <c r="AL860" s="0" t="n">
        <f aca="false">IFERROR(IF(AU860&lt;($AM$6-$AL$6)/($AN$6-$AL$6),$AL$6+SQRT(AU860*($AN$6-$AL$6)*($AM$6-$AL$6)),$AN$6-SQRT((1-AU860)*($AN$6-$AL$6)*($AN$6-$AM$6))),$AM$6)</f>
        <v>3.22100833769035</v>
      </c>
      <c r="AM860" s="0" t="n">
        <f aca="false">IFERROR(IF(AV860&lt;($AM$7-$AL$7)/($AN$7-$AL$7),$AL$7+SQRT(AV860*($AN$7-$AL$7)*($AM$7-$AL$7)),$AN$7-SQRT((1-AV860)*($AN$7-$AL$7)*($AN$7-$AM$7))),$AM$7)</f>
        <v>1.00589239530827</v>
      </c>
      <c r="AN860" s="0" t="n">
        <f aca="false">IFERROR(IF(AW860&lt;($AM$8-$AL$8)/($AN$8-$AL$8),$AL$8+SQRT(AW860*($AN$8-$AL$8)*($AM$8-$AL$8)),$AN$8-SQRT((1-AW860)*($AN$8-$AL$8)*($AN$8-$AM$8))),$AM$8)</f>
        <v>0.908709787184984</v>
      </c>
      <c r="AO860" s="0" t="n">
        <f aca="false">IFERROR(IF(AX860&lt;($AM$9-$AL$9)/($AN$9-$AL$9),$AL$9+SQRT(AX860*($AN$9-$AL$9)*($AM$9-$AL$9)),$AN$9-SQRT((1-AX860)*($AN$9-$AL$9)*($AN$9-$AM$9))),$AM$9)</f>
        <v>0.627276731467687</v>
      </c>
      <c r="AP860" s="0" t="n">
        <f aca="false">IFERROR(IF(AY860&lt;($AM$10-$AL$10)/($AN$10-$AL$10),$AL$10+SQRT(AY860*($AN$10-$AL$10)*($AM$10-$AL$10)),$AN$10-SQRT((1-AY860)*($AN$10-$AL$10)*($AN$10-$AM$10))),$AM$10)</f>
        <v>0.717747071180544</v>
      </c>
      <c r="AQ860" s="0" t="n">
        <f aca="false">IFERROR(IF(AZ860&lt;($AM$11-$AL$11)/($AN$11-$AL$11),$AL$11+SQRT(AZ860*($AN$11-$AL$11)*($AM$11-$AL$11)),$AN$11-SQRT((1-AZ860)*($AN$11-$AL$11)*($AN$11-$AM$11))),$AM$11)</f>
        <v>0.594095963102787</v>
      </c>
      <c r="AR860" s="0" t="n">
        <f aca="false">SUMPRODUCT((B24:B31&lt;=$B$6)*(C24:C31*AM860+D24:D31*AO860*$B$8*AQ860)/(1+AL860/100)^B24:B31)+C32*AM860*AP860/(1+AL860/100)^$B$6</f>
        <v>8585707.7354303</v>
      </c>
      <c r="AS860" s="0" t="n">
        <f aca="false">SUMPRODUCT((K24:K26&lt;=$B$6)*(L24:L26*AN860+M24:M26*AO860*$B$8*AQ860)/(1+AL860/100)^K24:K26)+L27*AN860*AP860/(1+AL860/100)^$B$6</f>
        <v>7472049.36064734</v>
      </c>
      <c r="AT860" s="0" t="n">
        <f aca="false">AS860-AR860</f>
        <v>-1113658.37478296</v>
      </c>
      <c r="AU860" s="0" t="n">
        <f aca="true">RAND()</f>
        <v>0.285961100809709</v>
      </c>
      <c r="AV860" s="0" t="n">
        <f aca="true">RAND()</f>
        <v>0.470324242948125</v>
      </c>
      <c r="AW860" s="0" t="n">
        <f aca="true">RAND()</f>
        <v>0.131309086997827</v>
      </c>
      <c r="AX860" s="0" t="n">
        <f aca="true">RAND()</f>
        <v>0.0215991551641303</v>
      </c>
      <c r="AY860" s="0" t="n">
        <f aca="true">RAND()</f>
        <v>0.189655148030819</v>
      </c>
      <c r="AZ860" s="0" t="n">
        <f aca="true">RAND()</f>
        <v>0.353030349034106</v>
      </c>
    </row>
    <row r="861" customFormat="false" ht="15" hidden="false" customHeight="false" outlineLevel="0" collapsed="false">
      <c r="AK861" s="0" t="n">
        <v>848</v>
      </c>
      <c r="AL861" s="0" t="n">
        <f aca="false">IFERROR(IF(AU861&lt;($AM$6-$AL$6)/($AN$6-$AL$6),$AL$6+SQRT(AU861*($AN$6-$AL$6)*($AM$6-$AL$6)),$AN$6-SQRT((1-AU861)*($AN$6-$AL$6)*($AN$6-$AM$6))),$AM$6)</f>
        <v>3.53536684690942</v>
      </c>
      <c r="AM861" s="0" t="n">
        <f aca="false">IFERROR(IF(AV861&lt;($AM$7-$AL$7)/($AN$7-$AL$7),$AL$7+SQRT(AV861*($AN$7-$AL$7)*($AM$7-$AL$7)),$AN$7-SQRT((1-AV861)*($AN$7-$AL$7)*($AN$7-$AM$7))),$AM$7)</f>
        <v>0.954817892885422</v>
      </c>
      <c r="AN861" s="0" t="n">
        <f aca="false">IFERROR(IF(AW861&lt;($AM$8-$AL$8)/($AN$8-$AL$8),$AL$8+SQRT(AW861*($AN$8-$AL$8)*($AM$8-$AL$8)),$AN$8-SQRT((1-AW861)*($AN$8-$AL$8)*($AN$8-$AM$8))),$AM$8)</f>
        <v>0.979282463473244</v>
      </c>
      <c r="AO861" s="0" t="n">
        <f aca="false">IFERROR(IF(AX861&lt;($AM$9-$AL$9)/($AN$9-$AL$9),$AL$9+SQRT(AX861*($AN$9-$AL$9)*($AM$9-$AL$9)),$AN$9-SQRT((1-AX861)*($AN$9-$AL$9)*($AN$9-$AM$9))),$AM$9)</f>
        <v>1.26190052559513</v>
      </c>
      <c r="AP861" s="0" t="n">
        <f aca="false">IFERROR(IF(AY861&lt;($AM$10-$AL$10)/($AN$10-$AL$10),$AL$10+SQRT(AY861*($AN$10-$AL$10)*($AM$10-$AL$10)),$AN$10-SQRT((1-AY861)*($AN$10-$AL$10)*($AN$10-$AM$10))),$AM$10)</f>
        <v>0.779333627566926</v>
      </c>
      <c r="AQ861" s="0" t="n">
        <f aca="false">IFERROR(IF(AZ861&lt;($AM$11-$AL$11)/($AN$11-$AL$11),$AL$11+SQRT(AZ861*($AN$11-$AL$11)*($AM$11-$AL$11)),$AN$11-SQRT((1-AZ861)*($AN$11-$AL$11)*($AN$11-$AM$11))),$AM$11)</f>
        <v>0.768892172294478</v>
      </c>
      <c r="AR861" s="0" t="n">
        <f aca="false">SUMPRODUCT((B24:B31&lt;=$B$6)*(C24:C31*AM861+D24:D31*AO861*$B$8*AQ861)/(1+AL861/100)^B24:B31)+C32*AM861*AP861/(1+AL861/100)^$B$6</f>
        <v>8180016.63486222</v>
      </c>
      <c r="AS861" s="0" t="n">
        <f aca="false">SUMPRODUCT((K24:K26&lt;=$B$6)*(L24:L26*AN861+M24:M26*AO861*$B$8*AQ861)/(1+AL861/100)^K24:K26)+L27*AN861*AP861/(1+AL861/100)^$B$6</f>
        <v>8089812.48000277</v>
      </c>
      <c r="AT861" s="0" t="n">
        <f aca="false">AS861-AR861</f>
        <v>-90204.1548594525</v>
      </c>
      <c r="AU861" s="0" t="n">
        <f aca="true">RAND()</f>
        <v>0.399815855725281</v>
      </c>
      <c r="AV861" s="0" t="n">
        <f aca="true">RAND()</f>
        <v>0.266317555083134</v>
      </c>
      <c r="AW861" s="0" t="n">
        <f aca="true">RAND()</f>
        <v>0.357135574544833</v>
      </c>
      <c r="AX861" s="0" t="n">
        <f aca="true">RAND()</f>
        <v>0.636806110588833</v>
      </c>
      <c r="AY861" s="0" t="n">
        <f aca="true">RAND()</f>
        <v>0.312109101958792</v>
      </c>
      <c r="AZ861" s="0" t="n">
        <f aca="true">RAND()</f>
        <v>0.781996620298917</v>
      </c>
    </row>
    <row r="862" customFormat="false" ht="15" hidden="false" customHeight="false" outlineLevel="0" collapsed="false">
      <c r="AK862" s="0" t="n">
        <v>849</v>
      </c>
      <c r="AL862" s="0" t="n">
        <f aca="false">IFERROR(IF(AU862&lt;($AM$6-$AL$6)/($AN$6-$AL$6),$AL$6+SQRT(AU862*($AN$6-$AL$6)*($AM$6-$AL$6)),$AN$6-SQRT((1-AU862)*($AN$6-$AL$6)*($AN$6-$AM$6))),$AM$6)</f>
        <v>5.41101646588033</v>
      </c>
      <c r="AM862" s="0" t="n">
        <f aca="false">IFERROR(IF(AV862&lt;($AM$7-$AL$7)/($AN$7-$AL$7),$AL$7+SQRT(AV862*($AN$7-$AL$7)*($AM$7-$AL$7)),$AN$7-SQRT((1-AV862)*($AN$7-$AL$7)*($AN$7-$AM$7))),$AM$7)</f>
        <v>1.20212040342018</v>
      </c>
      <c r="AN862" s="0" t="n">
        <f aca="false">IFERROR(IF(AW862&lt;($AM$8-$AL$8)/($AN$8-$AL$8),$AL$8+SQRT(AW862*($AN$8-$AL$8)*($AM$8-$AL$8)),$AN$8-SQRT((1-AW862)*($AN$8-$AL$8)*($AN$8-$AM$8))),$AM$8)</f>
        <v>0.957596557666374</v>
      </c>
      <c r="AO862" s="0" t="n">
        <f aca="false">IFERROR(IF(AX862&lt;($AM$9-$AL$9)/($AN$9-$AL$9),$AL$9+SQRT(AX862*($AN$9-$AL$9)*($AM$9-$AL$9)),$AN$9-SQRT((1-AX862)*($AN$9-$AL$9)*($AN$9-$AM$9))),$AM$9)</f>
        <v>0.803323498807445</v>
      </c>
      <c r="AP862" s="0" t="n">
        <f aca="false">IFERROR(IF(AY862&lt;($AM$10-$AL$10)/($AN$10-$AL$10),$AL$10+SQRT(AY862*($AN$10-$AL$10)*($AM$10-$AL$10)),$AN$10-SQRT((1-AY862)*($AN$10-$AL$10)*($AN$10-$AM$10))),$AM$10)</f>
        <v>0.929618056208642</v>
      </c>
      <c r="AQ862" s="0" t="n">
        <f aca="false">IFERROR(IF(AZ862&lt;($AM$11-$AL$11)/($AN$11-$AL$11),$AL$11+SQRT(AZ862*($AN$11-$AL$11)*($AM$11-$AL$11)),$AN$11-SQRT((1-AZ862)*($AN$11-$AL$11)*($AN$11-$AM$11))),$AM$11)</f>
        <v>0.434282376333979</v>
      </c>
      <c r="AR862" s="0" t="n">
        <f aca="false">SUMPRODUCT((B24:B31&lt;=$B$6)*(C24:C31*AM862+D24:D31*AO862*$B$8*AQ862)/(1+AL862/100)^B24:B31)+C32*AM862*AP862/(1+AL862/100)^$B$6</f>
        <v>9168683.56643659</v>
      </c>
      <c r="AS862" s="0" t="n">
        <f aca="false">SUMPRODUCT((K24:K26&lt;=$B$6)*(L24:L26*AN862+M24:M26*AO862*$B$8*AQ862)/(1+AL862/100)^K24:K26)+L27*AN862*AP862/(1+AL862/100)^$B$6</f>
        <v>7898774.77819402</v>
      </c>
      <c r="AT862" s="0" t="n">
        <f aca="false">AS862-AR862</f>
        <v>-1269908.78824256</v>
      </c>
      <c r="AU862" s="0" t="n">
        <f aca="true">RAND()</f>
        <v>0.873756566414828</v>
      </c>
      <c r="AV862" s="0" t="n">
        <f aca="true">RAND()</f>
        <v>0.979622615389806</v>
      </c>
      <c r="AW862" s="0" t="n">
        <f aca="true">RAND()</f>
        <v>0.275963055425452</v>
      </c>
      <c r="AX862" s="0" t="n">
        <f aca="true">RAND()</f>
        <v>0.12267352657172</v>
      </c>
      <c r="AY862" s="0" t="n">
        <f aca="true">RAND()</f>
        <v>0.738286696881966</v>
      </c>
      <c r="AZ862" s="0" t="n">
        <f aca="true">RAND()</f>
        <v>0.0735990065057159</v>
      </c>
    </row>
    <row r="863" customFormat="false" ht="15" hidden="false" customHeight="false" outlineLevel="0" collapsed="false">
      <c r="AK863" s="0" t="n">
        <v>850</v>
      </c>
      <c r="AL863" s="0" t="n">
        <f aca="false">IFERROR(IF(AU863&lt;($AM$6-$AL$6)/($AN$6-$AL$6),$AL$6+SQRT(AU863*($AN$6-$AL$6)*($AM$6-$AL$6)),$AN$6-SQRT((1-AU863)*($AN$6-$AL$6)*($AN$6-$AM$6))),$AM$6)</f>
        <v>3.71031618443548</v>
      </c>
      <c r="AM863" s="0" t="n">
        <f aca="false">IFERROR(IF(AV863&lt;($AM$7-$AL$7)/($AN$7-$AL$7),$AL$7+SQRT(AV863*($AN$7-$AL$7)*($AM$7-$AL$7)),$AN$7-SQRT((1-AV863)*($AN$7-$AL$7)*($AN$7-$AM$7))),$AM$7)</f>
        <v>0.942077629131055</v>
      </c>
      <c r="AN863" s="0" t="n">
        <f aca="false">IFERROR(IF(AW863&lt;($AM$8-$AL$8)/($AN$8-$AL$8),$AL$8+SQRT(AW863*($AN$8-$AL$8)*($AM$8-$AL$8)),$AN$8-SQRT((1-AW863)*($AN$8-$AL$8)*($AN$8-$AM$8))),$AM$8)</f>
        <v>1.05401351184982</v>
      </c>
      <c r="AO863" s="0" t="n">
        <f aca="false">IFERROR(IF(AX863&lt;($AM$9-$AL$9)/($AN$9-$AL$9),$AL$9+SQRT(AX863*($AN$9-$AL$9)*($AM$9-$AL$9)),$AN$9-SQRT((1-AX863)*($AN$9-$AL$9)*($AN$9-$AM$9))),$AM$9)</f>
        <v>1.81015931408925</v>
      </c>
      <c r="AP863" s="0" t="n">
        <f aca="false">IFERROR(IF(AY863&lt;($AM$10-$AL$10)/($AN$10-$AL$10),$AL$10+SQRT(AY863*($AN$10-$AL$10)*($AM$10-$AL$10)),$AN$10-SQRT((1-AY863)*($AN$10-$AL$10)*($AN$10-$AM$10))),$AM$10)</f>
        <v>0.771126803318745</v>
      </c>
      <c r="AQ863" s="0" t="n">
        <f aca="false">IFERROR(IF(AZ863&lt;($AM$11-$AL$11)/($AN$11-$AL$11),$AL$11+SQRT(AZ863*($AN$11-$AL$11)*($AM$11-$AL$11)),$AN$11-SQRT((1-AZ863)*($AN$11-$AL$11)*($AN$11-$AM$11))),$AM$11)</f>
        <v>0.683680176818088</v>
      </c>
      <c r="AR863" s="0" t="n">
        <f aca="false">SUMPRODUCT((B24:B31&lt;=$B$6)*(C24:C31*AM863+D24:D31*AO863*$B$8*AQ863)/(1+AL863/100)^B24:B31)+C32*AM863*AP863/(1+AL863/100)^$B$6</f>
        <v>8072038.35063841</v>
      </c>
      <c r="AS863" s="0" t="n">
        <f aca="false">SUMPRODUCT((K24:K26&lt;=$B$6)*(L24:L26*AN863+M24:M26*AO863*$B$8*AQ863)/(1+AL863/100)^K24:K26)+L27*AN863*AP863/(1+AL863/100)^$B$6</f>
        <v>8745136.40499674</v>
      </c>
      <c r="AT863" s="0" t="n">
        <f aca="false">AS863-AR863</f>
        <v>673098.054358332</v>
      </c>
      <c r="AU863" s="0" t="n">
        <f aca="true">RAND()</f>
        <v>0.458899019680641</v>
      </c>
      <c r="AV863" s="0" t="n">
        <f aca="true">RAND()</f>
        <v>0.224289474438907</v>
      </c>
      <c r="AW863" s="0" t="n">
        <f aca="true">RAND()</f>
        <v>0.65857152411163</v>
      </c>
      <c r="AX863" s="0" t="n">
        <f aca="true">RAND()</f>
        <v>0.975973675981958</v>
      </c>
      <c r="AY863" s="0" t="n">
        <f aca="true">RAND()</f>
        <v>0.294038973911365</v>
      </c>
      <c r="AZ863" s="0" t="n">
        <f aca="true">RAND()</f>
        <v>0.591599059029239</v>
      </c>
    </row>
    <row r="864" customFormat="false" ht="15" hidden="false" customHeight="false" outlineLevel="0" collapsed="false">
      <c r="AK864" s="0" t="n">
        <v>851</v>
      </c>
      <c r="AL864" s="0" t="n">
        <f aca="false">IFERROR(IF(AU864&lt;($AM$6-$AL$6)/($AN$6-$AL$6),$AL$6+SQRT(AU864*($AN$6-$AL$6)*($AM$6-$AL$6)),$AN$6-SQRT((1-AU864)*($AN$6-$AL$6)*($AN$6-$AM$6))),$AM$6)</f>
        <v>2.72489339511059</v>
      </c>
      <c r="AM864" s="0" t="n">
        <f aca="false">IFERROR(IF(AV864&lt;($AM$7-$AL$7)/($AN$7-$AL$7),$AL$7+SQRT(AV864*($AN$7-$AL$7)*($AM$7-$AL$7)),$AN$7-SQRT((1-AV864)*($AN$7-$AL$7)*($AN$7-$AM$7))),$AM$7)</f>
        <v>1.03368677064753</v>
      </c>
      <c r="AN864" s="0" t="n">
        <f aca="false">IFERROR(IF(AW864&lt;($AM$8-$AL$8)/($AN$8-$AL$8),$AL$8+SQRT(AW864*($AN$8-$AL$8)*($AM$8-$AL$8)),$AN$8-SQRT((1-AW864)*($AN$8-$AL$8)*($AN$8-$AM$8))),$AM$8)</f>
        <v>0.991515413133034</v>
      </c>
      <c r="AO864" s="0" t="n">
        <f aca="false">IFERROR(IF(AX864&lt;($AM$9-$AL$9)/($AN$9-$AL$9),$AL$9+SQRT(AX864*($AN$9-$AL$9)*($AM$9-$AL$9)),$AN$9-SQRT((1-AX864)*($AN$9-$AL$9)*($AN$9-$AM$9))),$AM$9)</f>
        <v>0.796816500518567</v>
      </c>
      <c r="AP864" s="0" t="n">
        <f aca="false">IFERROR(IF(AY864&lt;($AM$10-$AL$10)/($AN$10-$AL$10),$AL$10+SQRT(AY864*($AN$10-$AL$10)*($AM$10-$AL$10)),$AN$10-SQRT((1-AY864)*($AN$10-$AL$10)*($AN$10-$AM$10))),$AM$10)</f>
        <v>0.867591657680573</v>
      </c>
      <c r="AQ864" s="0" t="n">
        <f aca="false">IFERROR(IF(AZ864&lt;($AM$11-$AL$11)/($AN$11-$AL$11),$AL$11+SQRT(AZ864*($AN$11-$AL$11)*($AM$11-$AL$11)),$AN$11-SQRT((1-AZ864)*($AN$11-$AL$11)*($AN$11-$AM$11))),$AM$11)</f>
        <v>0.534214375093508</v>
      </c>
      <c r="AR864" s="0" t="n">
        <f aca="false">SUMPRODUCT((B24:B31&lt;=$B$6)*(C24:C31*AM864+D24:D31*AO864*$B$8*AQ864)/(1+AL864/100)^B24:B31)+C32*AM864*AP864/(1+AL864/100)^$B$6</f>
        <v>9079553.41134315</v>
      </c>
      <c r="AS864" s="0" t="n">
        <f aca="false">SUMPRODUCT((K24:K26&lt;=$B$6)*(L24:L26*AN864+M24:M26*AO864*$B$8*AQ864)/(1+AL864/100)^K24:K26)+L27*AN864*AP864/(1+AL864/100)^$B$6</f>
        <v>7972513.91253268</v>
      </c>
      <c r="AT864" s="0" t="n">
        <f aca="false">AS864-AR864</f>
        <v>-1107039.49881046</v>
      </c>
      <c r="AU864" s="0" t="n">
        <f aca="true">RAND()</f>
        <v>0.105094086854993</v>
      </c>
      <c r="AV864" s="0" t="n">
        <f aca="true">RAND()</f>
        <v>0.584076327174261</v>
      </c>
      <c r="AW864" s="0" t="n">
        <f aca="true">RAND()</f>
        <v>0.407535038527962</v>
      </c>
      <c r="AX864" s="0" t="n">
        <f aca="true">RAND()</f>
        <v>0.117466713306785</v>
      </c>
      <c r="AY864" s="0" t="n">
        <f aca="true">RAND()</f>
        <v>0.540494507185407</v>
      </c>
      <c r="AZ864" s="0" t="n">
        <f aca="true">RAND()</f>
        <v>0.223903565307928</v>
      </c>
    </row>
    <row r="865" customFormat="false" ht="15" hidden="false" customHeight="false" outlineLevel="0" collapsed="false">
      <c r="AK865" s="0" t="n">
        <v>852</v>
      </c>
      <c r="AL865" s="0" t="n">
        <f aca="false">IFERROR(IF(AU865&lt;($AM$6-$AL$6)/($AN$6-$AL$6),$AL$6+SQRT(AU865*($AN$6-$AL$6)*($AM$6-$AL$6)),$AN$6-SQRT((1-AU865)*($AN$6-$AL$6)*($AN$6-$AM$6))),$AM$6)</f>
        <v>4.04037795441118</v>
      </c>
      <c r="AM865" s="0" t="n">
        <f aca="false">IFERROR(IF(AV865&lt;($AM$7-$AL$7)/($AN$7-$AL$7),$AL$7+SQRT(AV865*($AN$7-$AL$7)*($AM$7-$AL$7)),$AN$7-SQRT((1-AV865)*($AN$7-$AL$7)*($AN$7-$AM$7))),$AM$7)</f>
        <v>1.0337082198159</v>
      </c>
      <c r="AN865" s="0" t="n">
        <f aca="false">IFERROR(IF(AW865&lt;($AM$8-$AL$8)/($AN$8-$AL$8),$AL$8+SQRT(AW865*($AN$8-$AL$8)*($AM$8-$AL$8)),$AN$8-SQRT((1-AW865)*($AN$8-$AL$8)*($AN$8-$AM$8))),$AM$8)</f>
        <v>1.19594908986209</v>
      </c>
      <c r="AO865" s="0" t="n">
        <f aca="false">IFERROR(IF(AX865&lt;($AM$9-$AL$9)/($AN$9-$AL$9),$AL$9+SQRT(AX865*($AN$9-$AL$9)*($AM$9-$AL$9)),$AN$9-SQRT((1-AX865)*($AN$9-$AL$9)*($AN$9-$AM$9))),$AM$9)</f>
        <v>0.866112245368588</v>
      </c>
      <c r="AP865" s="0" t="n">
        <f aca="false">IFERROR(IF(AY865&lt;($AM$10-$AL$10)/($AN$10-$AL$10),$AL$10+SQRT(AY865*($AN$10-$AL$10)*($AM$10-$AL$10)),$AN$10-SQRT((1-AY865)*($AN$10-$AL$10)*($AN$10-$AM$10))),$AM$10)</f>
        <v>0.833918913301113</v>
      </c>
      <c r="AQ865" s="0" t="n">
        <f aca="false">IFERROR(IF(AZ865&lt;($AM$11-$AL$11)/($AN$11-$AL$11),$AL$11+SQRT(AZ865*($AN$11-$AL$11)*($AM$11-$AL$11)),$AN$11-SQRT((1-AZ865)*($AN$11-$AL$11)*($AN$11-$AM$11))),$AM$11)</f>
        <v>0.832122762080782</v>
      </c>
      <c r="AR865" s="0" t="n">
        <f aca="false">SUMPRODUCT((B24:B31&lt;=$B$6)*(C24:C31*AM865+D24:D31*AO865*$B$8*AQ865)/(1+AL865/100)^B24:B31)+C32*AM865*AP865/(1+AL865/100)^$B$6</f>
        <v>8520379.73946618</v>
      </c>
      <c r="AS865" s="0" t="n">
        <f aca="false">SUMPRODUCT((K24:K26&lt;=$B$6)*(L24:L26*AN865+M24:M26*AO865*$B$8*AQ865)/(1+AL865/100)^K24:K26)+L27*AN865*AP865/(1+AL865/100)^$B$6</f>
        <v>9834150.97805528</v>
      </c>
      <c r="AT865" s="0" t="n">
        <f aca="false">AS865-AR865</f>
        <v>1313771.2385891</v>
      </c>
      <c r="AU865" s="0" t="n">
        <f aca="true">RAND()</f>
        <v>0.562031867363234</v>
      </c>
      <c r="AV865" s="0" t="n">
        <f aca="true">RAND()</f>
        <v>0.58415880733151</v>
      </c>
      <c r="AW865" s="0" t="n">
        <f aca="true">RAND()</f>
        <v>0.974031103229005</v>
      </c>
      <c r="AX865" s="0" t="n">
        <f aca="true">RAND()</f>
        <v>0.178717568278439</v>
      </c>
      <c r="AY865" s="0" t="n">
        <f aca="true">RAND()</f>
        <v>0.446007362640786</v>
      </c>
      <c r="AZ865" s="0" t="n">
        <f aca="true">RAND()</f>
        <v>0.884968297912711</v>
      </c>
    </row>
    <row r="866" customFormat="false" ht="15" hidden="false" customHeight="false" outlineLevel="0" collapsed="false">
      <c r="AK866" s="0" t="n">
        <v>853</v>
      </c>
      <c r="AL866" s="0" t="n">
        <f aca="false">IFERROR(IF(AU866&lt;($AM$6-$AL$6)/($AN$6-$AL$6),$AL$6+SQRT(AU866*($AN$6-$AL$6)*($AM$6-$AL$6)),$AN$6-SQRT((1-AU866)*($AN$6-$AL$6)*($AN$6-$AM$6))),$AM$6)</f>
        <v>5.66581812786063</v>
      </c>
      <c r="AM866" s="0" t="n">
        <f aca="false">IFERROR(IF(AV866&lt;($AM$7-$AL$7)/($AN$7-$AL$7),$AL$7+SQRT(AV866*($AN$7-$AL$7)*($AM$7-$AL$7)),$AN$7-SQRT((1-AV866)*($AN$7-$AL$7)*($AN$7-$AM$7))),$AM$7)</f>
        <v>0.989350498017508</v>
      </c>
      <c r="AN866" s="0" t="n">
        <f aca="false">IFERROR(IF(AW866&lt;($AM$8-$AL$8)/($AN$8-$AL$8),$AL$8+SQRT(AW866*($AN$8-$AL$8)*($AM$8-$AL$8)),$AN$8-SQRT((1-AW866)*($AN$8-$AL$8)*($AN$8-$AM$8))),$AM$8)</f>
        <v>0.890662654484934</v>
      </c>
      <c r="AO866" s="0" t="n">
        <f aca="false">IFERROR(IF(AX866&lt;($AM$9-$AL$9)/($AN$9-$AL$9),$AL$9+SQRT(AX866*($AN$9-$AL$9)*($AM$9-$AL$9)),$AN$9-SQRT((1-AX866)*($AN$9-$AL$9)*($AN$9-$AM$9))),$AM$9)</f>
        <v>1.18247892878968</v>
      </c>
      <c r="AP866" s="0" t="n">
        <f aca="false">IFERROR(IF(AY866&lt;($AM$10-$AL$10)/($AN$10-$AL$10),$AL$10+SQRT(AY866*($AN$10-$AL$10)*($AM$10-$AL$10)),$AN$10-SQRT((1-AY866)*($AN$10-$AL$10)*($AN$10-$AM$10))),$AM$10)</f>
        <v>0.857226072552937</v>
      </c>
      <c r="AQ866" s="0" t="n">
        <f aca="false">IFERROR(IF(AZ866&lt;($AM$11-$AL$11)/($AN$11-$AL$11),$AL$11+SQRT(AZ866*($AN$11-$AL$11)*($AM$11-$AL$11)),$AN$11-SQRT((1-AZ866)*($AN$11-$AL$11)*($AN$11-$AM$11))),$AM$11)</f>
        <v>0.777442387248133</v>
      </c>
      <c r="AR866" s="0" t="n">
        <f aca="false">SUMPRODUCT((B24:B31&lt;=$B$6)*(C24:C31*AM866+D24:D31*AO866*$B$8*AQ866)/(1+AL866/100)^B24:B31)+C32*AM866*AP866/(1+AL866/100)^$B$6</f>
        <v>7607379.0174216</v>
      </c>
      <c r="AS866" s="0" t="n">
        <f aca="false">SUMPRODUCT((K24:K26&lt;=$B$6)*(L24:L26*AN866+M24:M26*AO866*$B$8*AQ866)/(1+AL866/100)^K24:K26)+L27*AN866*AP866/(1+AL866/100)^$B$6</f>
        <v>7424122.15473321</v>
      </c>
      <c r="AT866" s="0" t="n">
        <f aca="false">AS866-AR866</f>
        <v>-183256.862688389</v>
      </c>
      <c r="AU866" s="0" t="n">
        <f aca="true">RAND()</f>
        <v>0.910997936602735</v>
      </c>
      <c r="AV866" s="0" t="n">
        <f aca="true">RAND()</f>
        <v>0.39837345666087</v>
      </c>
      <c r="AW866" s="0" t="n">
        <f aca="true">RAND()</f>
        <v>0.0913301879806055</v>
      </c>
      <c r="AX866" s="0" t="n">
        <f aca="true">RAND()</f>
        <v>0.55443953208475</v>
      </c>
      <c r="AY866" s="0" t="n">
        <f aca="true">RAND()</f>
        <v>0.510441867646383</v>
      </c>
      <c r="AZ866" s="0" t="n">
        <f aca="true">RAND()</f>
        <v>0.797829016351797</v>
      </c>
    </row>
    <row r="867" customFormat="false" ht="15" hidden="false" customHeight="false" outlineLevel="0" collapsed="false">
      <c r="AK867" s="0" t="n">
        <v>854</v>
      </c>
      <c r="AL867" s="0" t="n">
        <f aca="false">IFERROR(IF(AU867&lt;($AM$6-$AL$6)/($AN$6-$AL$6),$AL$6+SQRT(AU867*($AN$6-$AL$6)*($AM$6-$AL$6)),$AN$6-SQRT((1-AU867)*($AN$6-$AL$6)*($AN$6-$AM$6))),$AM$6)</f>
        <v>4.45711319533797</v>
      </c>
      <c r="AM867" s="0" t="n">
        <f aca="false">IFERROR(IF(AV867&lt;($AM$7-$AL$7)/($AN$7-$AL$7),$AL$7+SQRT(AV867*($AN$7-$AL$7)*($AM$7-$AL$7)),$AN$7-SQRT((1-AV867)*($AN$7-$AL$7)*($AN$7-$AM$7))),$AM$7)</f>
        <v>1.05406653347578</v>
      </c>
      <c r="AN867" s="0" t="n">
        <f aca="false">IFERROR(IF(AW867&lt;($AM$8-$AL$8)/($AN$8-$AL$8),$AL$8+SQRT(AW867*($AN$8-$AL$8)*($AM$8-$AL$8)),$AN$8-SQRT((1-AW867)*($AN$8-$AL$8)*($AN$8-$AM$8))),$AM$8)</f>
        <v>1.00906605288755</v>
      </c>
      <c r="AO867" s="0" t="n">
        <f aca="false">IFERROR(IF(AX867&lt;($AM$9-$AL$9)/($AN$9-$AL$9),$AL$9+SQRT(AX867*($AN$9-$AL$9)*($AM$9-$AL$9)),$AN$9-SQRT((1-AX867)*($AN$9-$AL$9)*($AN$9-$AM$9))),$AM$9)</f>
        <v>1.11543881448269</v>
      </c>
      <c r="AP867" s="0" t="n">
        <f aca="false">IFERROR(IF(AY867&lt;($AM$10-$AL$10)/($AN$10-$AL$10),$AL$10+SQRT(AY867*($AN$10-$AL$10)*($AM$10-$AL$10)),$AN$10-SQRT((1-AY867)*($AN$10-$AL$10)*($AN$10-$AM$10))),$AM$10)</f>
        <v>0.955090153338561</v>
      </c>
      <c r="AQ867" s="0" t="n">
        <f aca="false">IFERROR(IF(AZ867&lt;($AM$11-$AL$11)/($AN$11-$AL$11),$AL$11+SQRT(AZ867*($AN$11-$AL$11)*($AM$11-$AL$11)),$AN$11-SQRT((1-AZ867)*($AN$11-$AL$11)*($AN$11-$AM$11))),$AM$11)</f>
        <v>0.636758886553669</v>
      </c>
      <c r="AR867" s="0" t="n">
        <f aca="false">SUMPRODUCT((B24:B31&lt;=$B$6)*(C24:C31*AM867+D24:D31*AO867*$B$8*AQ867)/(1+AL867/100)^B24:B31)+C32*AM867*AP867/(1+AL867/100)^$B$6</f>
        <v>8490981.25625542</v>
      </c>
      <c r="AS867" s="0" t="n">
        <f aca="false">SUMPRODUCT((K24:K26&lt;=$B$6)*(L24:L26*AN867+M24:M26*AO867*$B$8*AQ867)/(1+AL867/100)^K24:K26)+L27*AN867*AP867/(1+AL867/100)^$B$6</f>
        <v>8266532.563308</v>
      </c>
      <c r="AT867" s="0" t="n">
        <f aca="false">AS867-AR867</f>
        <v>-224448.692947419</v>
      </c>
      <c r="AU867" s="0" t="n">
        <f aca="true">RAND()</f>
        <v>0.676686334933787</v>
      </c>
      <c r="AV867" s="0" t="n">
        <f aca="true">RAND()</f>
        <v>0.65875623729602</v>
      </c>
      <c r="AW867" s="0" t="n">
        <f aca="true">RAND()</f>
        <v>0.484007405589473</v>
      </c>
      <c r="AX867" s="0" t="n">
        <f aca="true">RAND()</f>
        <v>0.47836767271747</v>
      </c>
      <c r="AY867" s="0" t="n">
        <f aca="true">RAND()</f>
        <v>0.828428190662861</v>
      </c>
      <c r="AZ867" s="0" t="n">
        <f aca="true">RAND()</f>
        <v>0.462883868052518</v>
      </c>
    </row>
    <row r="868" customFormat="false" ht="15" hidden="false" customHeight="false" outlineLevel="0" collapsed="false">
      <c r="AK868" s="0" t="n">
        <v>855</v>
      </c>
      <c r="AL868" s="0" t="n">
        <f aca="false">IFERROR(IF(AU868&lt;($AM$6-$AL$6)/($AN$6-$AL$6),$AL$6+SQRT(AU868*($AN$6-$AL$6)*($AM$6-$AL$6)),$AN$6-SQRT((1-AU868)*($AN$6-$AL$6)*($AN$6-$AM$6))),$AM$6)</f>
        <v>4.59901249672867</v>
      </c>
      <c r="AM868" s="0" t="n">
        <f aca="false">IFERROR(IF(AV868&lt;($AM$7-$AL$7)/($AN$7-$AL$7),$AL$7+SQRT(AV868*($AN$7-$AL$7)*($AM$7-$AL$7)),$AN$7-SQRT((1-AV868)*($AN$7-$AL$7)*($AN$7-$AM$7))),$AM$7)</f>
        <v>1.00334683924543</v>
      </c>
      <c r="AN868" s="0" t="n">
        <f aca="false">IFERROR(IF(AW868&lt;($AM$8-$AL$8)/($AN$8-$AL$8),$AL$8+SQRT(AW868*($AN$8-$AL$8)*($AM$8-$AL$8)),$AN$8-SQRT((1-AW868)*($AN$8-$AL$8)*($AN$8-$AM$8))),$AM$8)</f>
        <v>0.94479872130698</v>
      </c>
      <c r="AO868" s="0" t="n">
        <f aca="false">IFERROR(IF(AX868&lt;($AM$9-$AL$9)/($AN$9-$AL$9),$AL$9+SQRT(AX868*($AN$9-$AL$9)*($AM$9-$AL$9)),$AN$9-SQRT((1-AX868)*($AN$9-$AL$9)*($AN$9-$AM$9))),$AM$9)</f>
        <v>1.33472008479864</v>
      </c>
      <c r="AP868" s="0" t="n">
        <f aca="false">IFERROR(IF(AY868&lt;($AM$10-$AL$10)/($AN$10-$AL$10),$AL$10+SQRT(AY868*($AN$10-$AL$10)*($AM$10-$AL$10)),$AN$10-SQRT((1-AY868)*($AN$10-$AL$10)*($AN$10-$AM$10))),$AM$10)</f>
        <v>0.713113511142362</v>
      </c>
      <c r="AQ868" s="0" t="n">
        <f aca="false">IFERROR(IF(AZ868&lt;($AM$11-$AL$11)/($AN$11-$AL$11),$AL$11+SQRT(AZ868*($AN$11-$AL$11)*($AM$11-$AL$11)),$AN$11-SQRT((1-AZ868)*($AN$11-$AL$11)*($AN$11-$AM$11))),$AM$11)</f>
        <v>0.779167397631764</v>
      </c>
      <c r="AR868" s="0" t="n">
        <f aca="false">SUMPRODUCT((B24:B31&lt;=$B$6)*(C24:C31*AM868+D24:D31*AO868*$B$8*AQ868)/(1+AL868/100)^B24:B31)+C32*AM868*AP868/(1+AL868/100)^$B$6</f>
        <v>8135958.52019279</v>
      </c>
      <c r="AS868" s="0" t="n">
        <f aca="false">SUMPRODUCT((K24:K26&lt;=$B$6)*(L24:L26*AN868+M24:M26*AO868*$B$8*AQ868)/(1+AL868/100)^K24:K26)+L27*AN868*AP868/(1+AL868/100)^$B$6</f>
        <v>7906200.97344092</v>
      </c>
      <c r="AT868" s="0" t="n">
        <f aca="false">AS868-AR868</f>
        <v>-229757.546751876</v>
      </c>
      <c r="AU868" s="0" t="n">
        <f aca="true">RAND()</f>
        <v>0.711762950456745</v>
      </c>
      <c r="AV868" s="0" t="n">
        <f aca="true">RAND()</f>
        <v>0.459219718131379</v>
      </c>
      <c r="AW868" s="0" t="n">
        <f aca="true">RAND()</f>
        <v>0.232962996579294</v>
      </c>
      <c r="AX868" s="0" t="n">
        <f aca="true">RAND()</f>
        <v>0.70493508961978</v>
      </c>
      <c r="AY868" s="0" t="n">
        <f aca="true">RAND()</f>
        <v>0.181669474525702</v>
      </c>
      <c r="AZ868" s="0" t="n">
        <f aca="true">RAND()</f>
        <v>0.800950864209276</v>
      </c>
    </row>
    <row r="869" customFormat="false" ht="15" hidden="false" customHeight="false" outlineLevel="0" collapsed="false">
      <c r="AK869" s="0" t="n">
        <v>856</v>
      </c>
      <c r="AL869" s="0" t="n">
        <f aca="false">IFERROR(IF(AU869&lt;($AM$6-$AL$6)/($AN$6-$AL$6),$AL$6+SQRT(AU869*($AN$6-$AL$6)*($AM$6-$AL$6)),$AN$6-SQRT((1-AU869)*($AN$6-$AL$6)*($AN$6-$AM$6))),$AM$6)</f>
        <v>4.53036176810587</v>
      </c>
      <c r="AM869" s="0" t="n">
        <f aca="false">IFERROR(IF(AV869&lt;($AM$7-$AL$7)/($AN$7-$AL$7),$AL$7+SQRT(AV869*($AN$7-$AL$7)*($AM$7-$AL$7)),$AN$7-SQRT((1-AV869)*($AN$7-$AL$7)*($AN$7-$AM$7))),$AM$7)</f>
        <v>1.03311125121527</v>
      </c>
      <c r="AN869" s="0" t="n">
        <f aca="false">IFERROR(IF(AW869&lt;($AM$8-$AL$8)/($AN$8-$AL$8),$AL$8+SQRT(AW869*($AN$8-$AL$8)*($AM$8-$AL$8)),$AN$8-SQRT((1-AW869)*($AN$8-$AL$8)*($AN$8-$AM$8))),$AM$8)</f>
        <v>1.15495222773289</v>
      </c>
      <c r="AO869" s="0" t="n">
        <f aca="false">IFERROR(IF(AX869&lt;($AM$9-$AL$9)/($AN$9-$AL$9),$AL$9+SQRT(AX869*($AN$9-$AL$9)*($AM$9-$AL$9)),$AN$9-SQRT((1-AX869)*($AN$9-$AL$9)*($AN$9-$AM$9))),$AM$9)</f>
        <v>1.24618730255083</v>
      </c>
      <c r="AP869" s="0" t="n">
        <f aca="false">IFERROR(IF(AY869&lt;($AM$10-$AL$10)/($AN$10-$AL$10),$AL$10+SQRT(AY869*($AN$10-$AL$10)*($AM$10-$AL$10)),$AN$10-SQRT((1-AY869)*($AN$10-$AL$10)*($AN$10-$AM$10))),$AM$10)</f>
        <v>0.843910269102429</v>
      </c>
      <c r="AQ869" s="0" t="n">
        <f aca="false">IFERROR(IF(AZ869&lt;($AM$11-$AL$11)/($AN$11-$AL$11),$AL$11+SQRT(AZ869*($AN$11-$AL$11)*($AM$11-$AL$11)),$AN$11-SQRT((1-AZ869)*($AN$11-$AL$11)*($AN$11-$AM$11))),$AM$11)</f>
        <v>0.652108691080991</v>
      </c>
      <c r="AR869" s="0" t="n">
        <f aca="false">SUMPRODUCT((B24:B31&lt;=$B$6)*(C24:C31*AM869+D24:D31*AO869*$B$8*AQ869)/(1+AL869/100)^B24:B31)+C32*AM869*AP869/(1+AL869/100)^$B$6</f>
        <v>8330686.14162244</v>
      </c>
      <c r="AS869" s="0" t="n">
        <f aca="false">SUMPRODUCT((K24:K26&lt;=$B$6)*(L24:L26*AN869+M24:M26*AO869*$B$8*AQ869)/(1+AL869/100)^K24:K26)+L27*AN869*AP869/(1+AL869/100)^$B$6</f>
        <v>9540127.20092846</v>
      </c>
      <c r="AT869" s="0" t="n">
        <f aca="false">AS869-AR869</f>
        <v>1209441.05930603</v>
      </c>
      <c r="AU869" s="0" t="n">
        <f aca="true">RAND()</f>
        <v>0.695044350178343</v>
      </c>
      <c r="AV869" s="0" t="n">
        <f aca="true">RAND()</f>
        <v>0.581860183560825</v>
      </c>
      <c r="AW869" s="0" t="n">
        <f aca="true">RAND()</f>
        <v>0.919697075440533</v>
      </c>
      <c r="AX869" s="0" t="n">
        <f aca="true">RAND()</f>
        <v>0.621177611442935</v>
      </c>
      <c r="AY869" s="0" t="n">
        <f aca="true">RAND()</f>
        <v>0.473097092776419</v>
      </c>
      <c r="AZ869" s="0" t="n">
        <f aca="true">RAND()</f>
        <v>0.506006682361709</v>
      </c>
    </row>
    <row r="870" customFormat="false" ht="15" hidden="false" customHeight="false" outlineLevel="0" collapsed="false">
      <c r="AK870" s="0" t="n">
        <v>857</v>
      </c>
      <c r="AL870" s="0" t="n">
        <f aca="false">IFERROR(IF(AU870&lt;($AM$6-$AL$6)/($AN$6-$AL$6),$AL$6+SQRT(AU870*($AN$6-$AL$6)*($AM$6-$AL$6)),$AN$6-SQRT((1-AU870)*($AN$6-$AL$6)*($AN$6-$AM$6))),$AM$6)</f>
        <v>2.75663005722085</v>
      </c>
      <c r="AM870" s="0" t="n">
        <f aca="false">IFERROR(IF(AV870&lt;($AM$7-$AL$7)/($AN$7-$AL$7),$AL$7+SQRT(AV870*($AN$7-$AL$7)*($AM$7-$AL$7)),$AN$7-SQRT((1-AV870)*($AN$7-$AL$7)*($AN$7-$AM$7))),$AM$7)</f>
        <v>1.00130586098455</v>
      </c>
      <c r="AN870" s="0" t="n">
        <f aca="false">IFERROR(IF(AW870&lt;($AM$8-$AL$8)/($AN$8-$AL$8),$AL$8+SQRT(AW870*($AN$8-$AL$8)*($AM$8-$AL$8)),$AN$8-SQRT((1-AW870)*($AN$8-$AL$8)*($AN$8-$AM$8))),$AM$8)</f>
        <v>1.04325963521826</v>
      </c>
      <c r="AO870" s="0" t="n">
        <f aca="false">IFERROR(IF(AX870&lt;($AM$9-$AL$9)/($AN$9-$AL$9),$AL$9+SQRT(AX870*($AN$9-$AL$9)*($AM$9-$AL$9)),$AN$9-SQRT((1-AX870)*($AN$9-$AL$9)*($AN$9-$AM$9))),$AM$9)</f>
        <v>0.845036479563146</v>
      </c>
      <c r="AP870" s="0" t="n">
        <f aca="false">IFERROR(IF(AY870&lt;($AM$10-$AL$10)/($AN$10-$AL$10),$AL$10+SQRT(AY870*($AN$10-$AL$10)*($AM$10-$AL$10)),$AN$10-SQRT((1-AY870)*($AN$10-$AL$10)*($AN$10-$AM$10))),$AM$10)</f>
        <v>0.871841164267342</v>
      </c>
      <c r="AQ870" s="0" t="n">
        <f aca="false">IFERROR(IF(AZ870&lt;($AM$11-$AL$11)/($AN$11-$AL$11),$AL$11+SQRT(AZ870*($AN$11-$AL$11)*($AM$11-$AL$11)),$AN$11-SQRT((1-AZ870)*($AN$11-$AL$11)*($AN$11-$AM$11))),$AM$11)</f>
        <v>0.777471403107778</v>
      </c>
      <c r="AR870" s="0" t="n">
        <f aca="false">SUMPRODUCT((B24:B31&lt;=$B$6)*(C24:C31*AM870+D24:D31*AO870*$B$8*AQ870)/(1+AL870/100)^B24:B31)+C32*AM870*AP870/(1+AL870/100)^$B$6</f>
        <v>8857142.20181769</v>
      </c>
      <c r="AS870" s="0" t="n">
        <f aca="false">SUMPRODUCT((K24:K26&lt;=$B$6)*(L24:L26*AN870+M24:M26*AO870*$B$8*AQ870)/(1+AL870/100)^K24:K26)+L27*AN870*AP870/(1+AL870/100)^$B$6</f>
        <v>8414853.17677467</v>
      </c>
      <c r="AT870" s="0" t="n">
        <f aca="false">AS870-AR870</f>
        <v>-442289.02504302</v>
      </c>
      <c r="AU870" s="0" t="n">
        <f aca="true">RAND()</f>
        <v>0.114497808698005</v>
      </c>
      <c r="AV870" s="0" t="n">
        <f aca="true">RAND()</f>
        <v>0.450233113061011</v>
      </c>
      <c r="AW870" s="0" t="n">
        <f aca="true">RAND()</f>
        <v>0.620074858399223</v>
      </c>
      <c r="AX870" s="0" t="n">
        <f aca="true">RAND()</f>
        <v>0.158733562972439</v>
      </c>
      <c r="AY870" s="0" t="n">
        <f aca="true">RAND()</f>
        <v>0.55306340577477</v>
      </c>
      <c r="AZ870" s="0" t="n">
        <f aca="true">RAND()</f>
        <v>0.797881728837466</v>
      </c>
    </row>
    <row r="871" customFormat="false" ht="15" hidden="false" customHeight="false" outlineLevel="0" collapsed="false">
      <c r="AK871" s="0" t="n">
        <v>858</v>
      </c>
      <c r="AL871" s="0" t="n">
        <f aca="false">IFERROR(IF(AU871&lt;($AM$6-$AL$6)/($AN$6-$AL$6),$AL$6+SQRT(AU871*($AN$6-$AL$6)*($AM$6-$AL$6)),$AN$6-SQRT((1-AU871)*($AN$6-$AL$6)*($AN$6-$AM$6))),$AM$6)</f>
        <v>3.75499187083114</v>
      </c>
      <c r="AM871" s="0" t="n">
        <f aca="false">IFERROR(IF(AV871&lt;($AM$7-$AL$7)/($AN$7-$AL$7),$AL$7+SQRT(AV871*($AN$7-$AL$7)*($AM$7-$AL$7)),$AN$7-SQRT((1-AV871)*($AN$7-$AL$7)*($AN$7-$AM$7))),$AM$7)</f>
        <v>0.93774444184844</v>
      </c>
      <c r="AN871" s="0" t="n">
        <f aca="false">IFERROR(IF(AW871&lt;($AM$8-$AL$8)/($AN$8-$AL$8),$AL$8+SQRT(AW871*($AN$8-$AL$8)*($AM$8-$AL$8)),$AN$8-SQRT((1-AW871)*($AN$8-$AL$8)*($AN$8-$AM$8))),$AM$8)</f>
        <v>0.904937521630658</v>
      </c>
      <c r="AO871" s="0" t="n">
        <f aca="false">IFERROR(IF(AX871&lt;($AM$9-$AL$9)/($AN$9-$AL$9),$AL$9+SQRT(AX871*($AN$9-$AL$9)*($AM$9-$AL$9)),$AN$9-SQRT((1-AX871)*($AN$9-$AL$9)*($AN$9-$AM$9))),$AM$9)</f>
        <v>1.27892769825774</v>
      </c>
      <c r="AP871" s="0" t="n">
        <f aca="false">IFERROR(IF(AY871&lt;($AM$10-$AL$10)/($AN$10-$AL$10),$AL$10+SQRT(AY871*($AN$10-$AL$10)*($AM$10-$AL$10)),$AN$10-SQRT((1-AY871)*($AN$10-$AL$10)*($AN$10-$AM$10))),$AM$10)</f>
        <v>0.643186428449861</v>
      </c>
      <c r="AQ871" s="0" t="n">
        <f aca="false">IFERROR(IF(AZ871&lt;($AM$11-$AL$11)/($AN$11-$AL$11),$AL$11+SQRT(AZ871*($AN$11-$AL$11)*($AM$11-$AL$11)),$AN$11-SQRT((1-AZ871)*($AN$11-$AL$11)*($AN$11-$AM$11))),$AM$11)</f>
        <v>0.551425613674429</v>
      </c>
      <c r="AR871" s="0" t="n">
        <f aca="false">SUMPRODUCT((B24:B31&lt;=$B$6)*(C24:C31*AM871+D24:D31*AO871*$B$8*AQ871)/(1+AL871/100)^B24:B31)+C32*AM871*AP871/(1+AL871/100)^$B$6</f>
        <v>7878513.79461467</v>
      </c>
      <c r="AS871" s="0" t="n">
        <f aca="false">SUMPRODUCT((K24:K26&lt;=$B$6)*(L24:L26*AN871+M24:M26*AO871*$B$8*AQ871)/(1+AL871/100)^K24:K26)+L27*AN871*AP871/(1+AL871/100)^$B$6</f>
        <v>7556112.16385285</v>
      </c>
      <c r="AT871" s="0" t="n">
        <f aca="false">AS871-AR871</f>
        <v>-322401.630761815</v>
      </c>
      <c r="AU871" s="0" t="n">
        <f aca="true">RAND()</f>
        <v>0.473496112081399</v>
      </c>
      <c r="AV871" s="0" t="n">
        <f aca="true">RAND()</f>
        <v>0.210817014001536</v>
      </c>
      <c r="AW871" s="0" t="n">
        <f aca="true">RAND()</f>
        <v>0.122354260510943</v>
      </c>
      <c r="AX871" s="0" t="n">
        <f aca="true">RAND()</f>
        <v>0.653369823773418</v>
      </c>
      <c r="AY871" s="0" t="n">
        <f aca="true">RAND()</f>
        <v>0.0820094131689087</v>
      </c>
      <c r="AZ871" s="0" t="n">
        <f aca="true">RAND()</f>
        <v>0.258019751883932</v>
      </c>
    </row>
    <row r="872" customFormat="false" ht="15" hidden="false" customHeight="false" outlineLevel="0" collapsed="false">
      <c r="AK872" s="0" t="n">
        <v>859</v>
      </c>
      <c r="AL872" s="0" t="n">
        <f aca="false">IFERROR(IF(AU872&lt;($AM$6-$AL$6)/($AN$6-$AL$6),$AL$6+SQRT(AU872*($AN$6-$AL$6)*($AM$6-$AL$6)),$AN$6-SQRT((1-AU872)*($AN$6-$AL$6)*($AN$6-$AM$6))),$AM$6)</f>
        <v>2.73506177063794</v>
      </c>
      <c r="AM872" s="0" t="n">
        <f aca="false">IFERROR(IF(AV872&lt;($AM$7-$AL$7)/($AN$7-$AL$7),$AL$7+SQRT(AV872*($AN$7-$AL$7)*($AM$7-$AL$7)),$AN$7-SQRT((1-AV872)*($AN$7-$AL$7)*($AN$7-$AM$7))),$AM$7)</f>
        <v>0.938576837709232</v>
      </c>
      <c r="AN872" s="0" t="n">
        <f aca="false">IFERROR(IF(AW872&lt;($AM$8-$AL$8)/($AN$8-$AL$8),$AL$8+SQRT(AW872*($AN$8-$AL$8)*($AM$8-$AL$8)),$AN$8-SQRT((1-AW872)*($AN$8-$AL$8)*($AN$8-$AM$8))),$AM$8)</f>
        <v>0.910391452665085</v>
      </c>
      <c r="AO872" s="0" t="n">
        <f aca="false">IFERROR(IF(AX872&lt;($AM$9-$AL$9)/($AN$9-$AL$9),$AL$9+SQRT(AX872*($AN$9-$AL$9)*($AM$9-$AL$9)),$AN$9-SQRT((1-AX872)*($AN$9-$AL$9)*($AN$9-$AM$9))),$AM$9)</f>
        <v>0.971041305913193</v>
      </c>
      <c r="AP872" s="0" t="n">
        <f aca="false">IFERROR(IF(AY872&lt;($AM$10-$AL$10)/($AN$10-$AL$10),$AL$10+SQRT(AY872*($AN$10-$AL$10)*($AM$10-$AL$10)),$AN$10-SQRT((1-AY872)*($AN$10-$AL$10)*($AN$10-$AM$10))),$AM$10)</f>
        <v>0.71387344228818</v>
      </c>
      <c r="AQ872" s="0" t="n">
        <f aca="false">IFERROR(IF(AZ872&lt;($AM$11-$AL$11)/($AN$11-$AL$11),$AL$11+SQRT(AZ872*($AN$11-$AL$11)*($AM$11-$AL$11)),$AN$11-SQRT((1-AZ872)*($AN$11-$AL$11)*($AN$11-$AM$11))),$AM$11)</f>
        <v>0.719575890551803</v>
      </c>
      <c r="AR872" s="0" t="n">
        <f aca="false">SUMPRODUCT((B24:B31&lt;=$B$6)*(C24:C31*AM872+D24:D31*AO872*$B$8*AQ872)/(1+AL872/100)^B24:B31)+C32*AM872*AP872/(1+AL872/100)^$B$6</f>
        <v>8359254.18879634</v>
      </c>
      <c r="AS872" s="0" t="n">
        <f aca="false">SUMPRODUCT((K24:K26&lt;=$B$6)*(L24:L26*AN872+M24:M26*AO872*$B$8*AQ872)/(1+AL872/100)^K24:K26)+L27*AN872*AP872/(1+AL872/100)^$B$6</f>
        <v>7490763.26648768</v>
      </c>
      <c r="AT872" s="0" t="n">
        <f aca="false">AS872-AR872</f>
        <v>-868490.922308658</v>
      </c>
      <c r="AU872" s="0" t="n">
        <f aca="true">RAND()</f>
        <v>0.108063161330678</v>
      </c>
      <c r="AV872" s="0" t="n">
        <f aca="true">RAND()</f>
        <v>0.213372666105455</v>
      </c>
      <c r="AW872" s="0" t="n">
        <f aca="true">RAND()</f>
        <v>0.135403031350085</v>
      </c>
      <c r="AX872" s="0" t="n">
        <f aca="true">RAND()</f>
        <v>0.295839882501875</v>
      </c>
      <c r="AY872" s="0" t="n">
        <f aca="true">RAND()</f>
        <v>0.182967397264781</v>
      </c>
      <c r="AZ872" s="0" t="n">
        <f aca="true">RAND()</f>
        <v>0.679029872817083</v>
      </c>
    </row>
    <row r="873" customFormat="false" ht="15" hidden="false" customHeight="false" outlineLevel="0" collapsed="false">
      <c r="AK873" s="0" t="n">
        <v>860</v>
      </c>
      <c r="AL873" s="0" t="n">
        <f aca="false">IFERROR(IF(AU873&lt;($AM$6-$AL$6)/($AN$6-$AL$6),$AL$6+SQRT(AU873*($AN$6-$AL$6)*($AM$6-$AL$6)),$AN$6-SQRT((1-AU873)*($AN$6-$AL$6)*($AN$6-$AM$6))),$AM$6)</f>
        <v>3.87878991409049</v>
      </c>
      <c r="AM873" s="0" t="n">
        <f aca="false">IFERROR(IF(AV873&lt;($AM$7-$AL$7)/($AN$7-$AL$7),$AL$7+SQRT(AV873*($AN$7-$AL$7)*($AM$7-$AL$7)),$AN$7-SQRT((1-AV873)*($AN$7-$AL$7)*($AN$7-$AM$7))),$AM$7)</f>
        <v>0.985442426253756</v>
      </c>
      <c r="AN873" s="0" t="n">
        <f aca="false">IFERROR(IF(AW873&lt;($AM$8-$AL$8)/($AN$8-$AL$8),$AL$8+SQRT(AW873*($AN$8-$AL$8)*($AM$8-$AL$8)),$AN$8-SQRT((1-AW873)*($AN$8-$AL$8)*($AN$8-$AM$8))),$AM$8)</f>
        <v>1.13330636976895</v>
      </c>
      <c r="AO873" s="0" t="n">
        <f aca="false">IFERROR(IF(AX873&lt;($AM$9-$AL$9)/($AN$9-$AL$9),$AL$9+SQRT(AX873*($AN$9-$AL$9)*($AM$9-$AL$9)),$AN$9-SQRT((1-AX873)*($AN$9-$AL$9)*($AN$9-$AM$9))),$AM$9)</f>
        <v>0.988382015628216</v>
      </c>
      <c r="AP873" s="0" t="n">
        <f aca="false">IFERROR(IF(AY873&lt;($AM$10-$AL$10)/($AN$10-$AL$10),$AL$10+SQRT(AY873*($AN$10-$AL$10)*($AM$10-$AL$10)),$AN$10-SQRT((1-AY873)*($AN$10-$AL$10)*($AN$10-$AM$10))),$AM$10)</f>
        <v>0.955116864230702</v>
      </c>
      <c r="AQ873" s="0" t="n">
        <f aca="false">IFERROR(IF(AZ873&lt;($AM$11-$AL$11)/($AN$11-$AL$11),$AL$11+SQRT(AZ873*($AN$11-$AL$11)*($AM$11-$AL$11)),$AN$11-SQRT((1-AZ873)*($AN$11-$AL$11)*($AN$11-$AM$11))),$AM$11)</f>
        <v>0.647324097859919</v>
      </c>
      <c r="AR873" s="0" t="n">
        <f aca="false">SUMPRODUCT((B24:B31&lt;=$B$6)*(C24:C31*AM873+D24:D31*AO873*$B$8*AQ873)/(1+AL873/100)^B24:B31)+C32*AM873*AP873/(1+AL873/100)^$B$6</f>
        <v>8167750.40554116</v>
      </c>
      <c r="AS873" s="0" t="n">
        <f aca="false">SUMPRODUCT((K24:K26&lt;=$B$6)*(L24:L26*AN873+M24:M26*AO873*$B$8*AQ873)/(1+AL873/100)^K24:K26)+L27*AN873*AP873/(1+AL873/100)^$B$6</f>
        <v>9208218.89569697</v>
      </c>
      <c r="AT873" s="0" t="n">
        <f aca="false">AS873-AR873</f>
        <v>1040468.49015581</v>
      </c>
      <c r="AU873" s="0" t="n">
        <f aca="true">RAND()</f>
        <v>0.512902379980836</v>
      </c>
      <c r="AV873" s="0" t="n">
        <f aca="true">RAND()</f>
        <v>0.382098816165332</v>
      </c>
      <c r="AW873" s="0" t="n">
        <f aca="true">RAND()</f>
        <v>0.878956414786654</v>
      </c>
      <c r="AX873" s="0" t="n">
        <f aca="true">RAND()</f>
        <v>0.318022657585438</v>
      </c>
      <c r="AY873" s="0" t="n">
        <f aca="true">RAND()</f>
        <v>0.828525440428747</v>
      </c>
      <c r="AZ873" s="0" t="n">
        <f aca="true">RAND()</f>
        <v>0.492383791649821</v>
      </c>
    </row>
    <row r="874" customFormat="false" ht="15" hidden="false" customHeight="false" outlineLevel="0" collapsed="false">
      <c r="AK874" s="0" t="n">
        <v>861</v>
      </c>
      <c r="AL874" s="0" t="n">
        <f aca="false">IFERROR(IF(AU874&lt;($AM$6-$AL$6)/($AN$6-$AL$6),$AL$6+SQRT(AU874*($AN$6-$AL$6)*($AM$6-$AL$6)),$AN$6-SQRT((1-AU874)*($AN$6-$AL$6)*($AN$6-$AM$6))),$AM$6)</f>
        <v>5.87570641894732</v>
      </c>
      <c r="AM874" s="0" t="n">
        <f aca="false">IFERROR(IF(AV874&lt;($AM$7-$AL$7)/($AN$7-$AL$7),$AL$7+SQRT(AV874*($AN$7-$AL$7)*($AM$7-$AL$7)),$AN$7-SQRT((1-AV874)*($AN$7-$AL$7)*($AN$7-$AM$7))),$AM$7)</f>
        <v>0.869488415076874</v>
      </c>
      <c r="AN874" s="0" t="n">
        <f aca="false">IFERROR(IF(AW874&lt;($AM$8-$AL$8)/($AN$8-$AL$8),$AL$8+SQRT(AW874*($AN$8-$AL$8)*($AM$8-$AL$8)),$AN$8-SQRT((1-AW874)*($AN$8-$AL$8)*($AN$8-$AM$8))),$AM$8)</f>
        <v>1.00380819513006</v>
      </c>
      <c r="AO874" s="0" t="n">
        <f aca="false">IFERROR(IF(AX874&lt;($AM$9-$AL$9)/($AN$9-$AL$9),$AL$9+SQRT(AX874*($AN$9-$AL$9)*($AM$9-$AL$9)),$AN$9-SQRT((1-AX874)*($AN$9-$AL$9)*($AN$9-$AM$9))),$AM$9)</f>
        <v>1.10671071176721</v>
      </c>
      <c r="AP874" s="0" t="n">
        <f aca="false">IFERROR(IF(AY874&lt;($AM$10-$AL$10)/($AN$10-$AL$10),$AL$10+SQRT(AY874*($AN$10-$AL$10)*($AM$10-$AL$10)),$AN$10-SQRT((1-AY874)*($AN$10-$AL$10)*($AN$10-$AM$10))),$AM$10)</f>
        <v>0.933516942230279</v>
      </c>
      <c r="AQ874" s="0" t="n">
        <f aca="false">IFERROR(IF(AZ874&lt;($AM$11-$AL$11)/($AN$11-$AL$11),$AL$11+SQRT(AZ874*($AN$11-$AL$11)*($AM$11-$AL$11)),$AN$11-SQRT((1-AZ874)*($AN$11-$AL$11)*($AN$11-$AM$11))),$AM$11)</f>
        <v>0.542689511888278</v>
      </c>
      <c r="AR874" s="0" t="n">
        <f aca="false">SUMPRODUCT((B24:B31&lt;=$B$6)*(C24:C31*AM874+D24:D31*AO874*$B$8*AQ874)/(1+AL874/100)^B24:B31)+C32*AM874*AP874/(1+AL874/100)^$B$6</f>
        <v>6580535.98286027</v>
      </c>
      <c r="AS874" s="0" t="n">
        <f aca="false">SUMPRODUCT((K24:K26&lt;=$B$6)*(L24:L26*AN874+M24:M26*AO874*$B$8*AQ874)/(1+AL874/100)^K24:K26)+L27*AN874*AP874/(1+AL874/100)^$B$6</f>
        <v>8319601.14667874</v>
      </c>
      <c r="AT874" s="0" t="n">
        <f aca="false">AS874-AR874</f>
        <v>1739065.16381847</v>
      </c>
      <c r="AU874" s="0" t="n">
        <f aca="true">RAND()</f>
        <v>0.936798197180187</v>
      </c>
      <c r="AV874" s="0" t="n">
        <f aca="true">RAND()</f>
        <v>0.0536515536655096</v>
      </c>
      <c r="AW874" s="0" t="n">
        <f aca="true">RAND()</f>
        <v>0.461240846354487</v>
      </c>
      <c r="AX874" s="0" t="n">
        <f aca="true">RAND()</f>
        <v>0.468022831685699</v>
      </c>
      <c r="AY874" s="0" t="n">
        <f aca="true">RAND()</f>
        <v>0.751747756802762</v>
      </c>
      <c r="AZ874" s="0" t="n">
        <f aca="true">RAND()</f>
        <v>0.240400812981921</v>
      </c>
    </row>
    <row r="875" customFormat="false" ht="15" hidden="false" customHeight="false" outlineLevel="0" collapsed="false">
      <c r="AK875" s="0" t="n">
        <v>862</v>
      </c>
      <c r="AL875" s="0" t="n">
        <f aca="false">IFERROR(IF(AU875&lt;($AM$6-$AL$6)/($AN$6-$AL$6),$AL$6+SQRT(AU875*($AN$6-$AL$6)*($AM$6-$AL$6)),$AN$6-SQRT((1-AU875)*($AN$6-$AL$6)*($AN$6-$AM$6))),$AM$6)</f>
        <v>3.34075360522191</v>
      </c>
      <c r="AM875" s="0" t="n">
        <f aca="false">IFERROR(IF(AV875&lt;($AM$7-$AL$7)/($AN$7-$AL$7),$AL$7+SQRT(AV875*($AN$7-$AL$7)*($AM$7-$AL$7)),$AN$7-SQRT((1-AV875)*($AN$7-$AL$7)*($AN$7-$AM$7))),$AM$7)</f>
        <v>0.967063115833659</v>
      </c>
      <c r="AN875" s="0" t="n">
        <f aca="false">IFERROR(IF(AW875&lt;($AM$8-$AL$8)/($AN$8-$AL$8),$AL$8+SQRT(AW875*($AN$8-$AL$8)*($AM$8-$AL$8)),$AN$8-SQRT((1-AW875)*($AN$8-$AL$8)*($AN$8-$AM$8))),$AM$8)</f>
        <v>1.0644248314011</v>
      </c>
      <c r="AO875" s="0" t="n">
        <f aca="false">IFERROR(IF(AX875&lt;($AM$9-$AL$9)/($AN$9-$AL$9),$AL$9+SQRT(AX875*($AN$9-$AL$9)*($AM$9-$AL$9)),$AN$9-SQRT((1-AX875)*($AN$9-$AL$9)*($AN$9-$AM$9))),$AM$9)</f>
        <v>1.54924516310676</v>
      </c>
      <c r="AP875" s="0" t="n">
        <f aca="false">IFERROR(IF(AY875&lt;($AM$10-$AL$10)/($AN$10-$AL$10),$AL$10+SQRT(AY875*($AN$10-$AL$10)*($AM$10-$AL$10)),$AN$10-SQRT((1-AY875)*($AN$10-$AL$10)*($AN$10-$AM$10))),$AM$10)</f>
        <v>0.894587087911237</v>
      </c>
      <c r="AQ875" s="0" t="n">
        <f aca="false">IFERROR(IF(AZ875&lt;($AM$11-$AL$11)/($AN$11-$AL$11),$AL$11+SQRT(AZ875*($AN$11-$AL$11)*($AM$11-$AL$11)),$AN$11-SQRT((1-AZ875)*($AN$11-$AL$11)*($AN$11-$AM$11))),$AM$11)</f>
        <v>0.483998615111209</v>
      </c>
      <c r="AR875" s="0" t="n">
        <f aca="false">SUMPRODUCT((B24:B31&lt;=$B$6)*(C24:C31*AM875+D24:D31*AO875*$B$8*AQ875)/(1+AL875/100)^B24:B31)+C32*AM875*AP875/(1+AL875/100)^$B$6</f>
        <v>8296630.43386544</v>
      </c>
      <c r="AS875" s="0" t="n">
        <f aca="false">SUMPRODUCT((K24:K26&lt;=$B$6)*(L24:L26*AN875+M24:M26*AO875*$B$8*AQ875)/(1+AL875/100)^K24:K26)+L27*AN875*AP875/(1+AL875/100)^$B$6</f>
        <v>8648687.72326978</v>
      </c>
      <c r="AT875" s="0" t="n">
        <f aca="false">AS875-AR875</f>
        <v>352057.289404336</v>
      </c>
      <c r="AU875" s="0" t="n">
        <f aca="true">RAND()</f>
        <v>0.330495791115177</v>
      </c>
      <c r="AV875" s="0" t="n">
        <f aca="true">RAND()</f>
        <v>0.310112051911674</v>
      </c>
      <c r="AW875" s="0" t="n">
        <f aca="true">RAND()</f>
        <v>0.693883171551007</v>
      </c>
      <c r="AX875" s="0" t="n">
        <f aca="true">RAND()</f>
        <v>0.864546718011563</v>
      </c>
      <c r="AY875" s="0" t="n">
        <f aca="true">RAND()</f>
        <v>0.62279587978508</v>
      </c>
      <c r="AZ875" s="0" t="n">
        <f aca="true">RAND()</f>
        <v>0.138185674950378</v>
      </c>
    </row>
    <row r="876" customFormat="false" ht="15" hidden="false" customHeight="false" outlineLevel="0" collapsed="false">
      <c r="AK876" s="0" t="n">
        <v>863</v>
      </c>
      <c r="AL876" s="0" t="n">
        <f aca="false">IFERROR(IF(AU876&lt;($AM$6-$AL$6)/($AN$6-$AL$6),$AL$6+SQRT(AU876*($AN$6-$AL$6)*($AM$6-$AL$6)),$AN$6-SQRT((1-AU876)*($AN$6-$AL$6)*($AN$6-$AM$6))),$AM$6)</f>
        <v>6.00841536315968</v>
      </c>
      <c r="AM876" s="0" t="n">
        <f aca="false">IFERROR(IF(AV876&lt;($AM$7-$AL$7)/($AN$7-$AL$7),$AL$7+SQRT(AV876*($AN$7-$AL$7)*($AM$7-$AL$7)),$AN$7-SQRT((1-AV876)*($AN$7-$AL$7)*($AN$7-$AM$7))),$AM$7)</f>
        <v>1.10451683154181</v>
      </c>
      <c r="AN876" s="0" t="n">
        <f aca="false">IFERROR(IF(AW876&lt;($AM$8-$AL$8)/($AN$8-$AL$8),$AL$8+SQRT(AW876*($AN$8-$AL$8)*($AM$8-$AL$8)),$AN$8-SQRT((1-AW876)*($AN$8-$AL$8)*($AN$8-$AM$8))),$AM$8)</f>
        <v>1.0623561248163</v>
      </c>
      <c r="AO876" s="0" t="n">
        <f aca="false">IFERROR(IF(AX876&lt;($AM$9-$AL$9)/($AN$9-$AL$9),$AL$9+SQRT(AX876*($AN$9-$AL$9)*($AM$9-$AL$9)),$AN$9-SQRT((1-AX876)*($AN$9-$AL$9)*($AN$9-$AM$9))),$AM$9)</f>
        <v>1.14280261601839</v>
      </c>
      <c r="AP876" s="0" t="n">
        <f aca="false">IFERROR(IF(AY876&lt;($AM$10-$AL$10)/($AN$10-$AL$10),$AL$10+SQRT(AY876*($AN$10-$AL$10)*($AM$10-$AL$10)),$AN$10-SQRT((1-AY876)*($AN$10-$AL$10)*($AN$10-$AM$10))),$AM$10)</f>
        <v>0.68347555407492</v>
      </c>
      <c r="AQ876" s="0" t="n">
        <f aca="false">IFERROR(IF(AZ876&lt;($AM$11-$AL$11)/($AN$11-$AL$11),$AL$11+SQRT(AZ876*($AN$11-$AL$11)*($AM$11-$AL$11)),$AN$11-SQRT((1-AZ876)*($AN$11-$AL$11)*($AN$11-$AM$11))),$AM$11)</f>
        <v>0.510490695490222</v>
      </c>
      <c r="AR876" s="0" t="n">
        <f aca="false">SUMPRODUCT((B24:B31&lt;=$B$6)*(C24:C31*AM876+D24:D31*AO876*$B$8*AQ876)/(1+AL876/100)^B24:B31)+C32*AM876*AP876/(1+AL876/100)^$B$6</f>
        <v>8291788.74264655</v>
      </c>
      <c r="AS876" s="0" t="n">
        <f aca="false">SUMPRODUCT((K24:K26&lt;=$B$6)*(L24:L26*AN876+M24:M26*AO876*$B$8*AQ876)/(1+AL876/100)^K24:K26)+L27*AN876*AP876/(1+AL876/100)^$B$6</f>
        <v>8905686.65402066</v>
      </c>
      <c r="AT876" s="0" t="n">
        <f aca="false">AS876-AR876</f>
        <v>613897.911374116</v>
      </c>
      <c r="AU876" s="0" t="n">
        <f aca="true">RAND()</f>
        <v>0.950837995399113</v>
      </c>
      <c r="AV876" s="0" t="n">
        <f aca="true">RAND()</f>
        <v>0.811863535069907</v>
      </c>
      <c r="AW876" s="0" t="n">
        <f aca="true">RAND()</f>
        <v>0.687020232053724</v>
      </c>
      <c r="AX876" s="0" t="n">
        <f aca="true">RAND()</f>
        <v>0.51014176326339</v>
      </c>
      <c r="AY876" s="0" t="n">
        <f aca="true">RAND()</f>
        <v>0.134653115772395</v>
      </c>
      <c r="AZ876" s="0" t="n">
        <f aca="true">RAND()</f>
        <v>0.180842175052887</v>
      </c>
    </row>
    <row r="877" customFormat="false" ht="15" hidden="false" customHeight="false" outlineLevel="0" collapsed="false">
      <c r="AK877" s="0" t="n">
        <v>864</v>
      </c>
      <c r="AL877" s="0" t="n">
        <f aca="false">IFERROR(IF(AU877&lt;($AM$6-$AL$6)/($AN$6-$AL$6),$AL$6+SQRT(AU877*($AN$6-$AL$6)*($AM$6-$AL$6)),$AN$6-SQRT((1-AU877)*($AN$6-$AL$6)*($AN$6-$AM$6))),$AM$6)</f>
        <v>2.88085531607186</v>
      </c>
      <c r="AM877" s="0" t="n">
        <f aca="false">IFERROR(IF(AV877&lt;($AM$7-$AL$7)/($AN$7-$AL$7),$AL$7+SQRT(AV877*($AN$7-$AL$7)*($AM$7-$AL$7)),$AN$7-SQRT((1-AV877)*($AN$7-$AL$7)*($AN$7-$AM$7))),$AM$7)</f>
        <v>1.16348126027762</v>
      </c>
      <c r="AN877" s="0" t="n">
        <f aca="false">IFERROR(IF(AW877&lt;($AM$8-$AL$8)/($AN$8-$AL$8),$AL$8+SQRT(AW877*($AN$8-$AL$8)*($AM$8-$AL$8)),$AN$8-SQRT((1-AW877)*($AN$8-$AL$8)*($AN$8-$AM$8))),$AM$8)</f>
        <v>0.977924425518164</v>
      </c>
      <c r="AO877" s="0" t="n">
        <f aca="false">IFERROR(IF(AX877&lt;($AM$9-$AL$9)/($AN$9-$AL$9),$AL$9+SQRT(AX877*($AN$9-$AL$9)*($AM$9-$AL$9)),$AN$9-SQRT((1-AX877)*($AN$9-$AL$9)*($AN$9-$AM$9))),$AM$9)</f>
        <v>1.64530037834886</v>
      </c>
      <c r="AP877" s="0" t="n">
        <f aca="false">IFERROR(IF(AY877&lt;($AM$10-$AL$10)/($AN$10-$AL$10),$AL$10+SQRT(AY877*($AN$10-$AL$10)*($AM$10-$AL$10)),$AN$10-SQRT((1-AY877)*($AN$10-$AL$10)*($AN$10-$AM$10))),$AM$10)</f>
        <v>0.683159838871658</v>
      </c>
      <c r="AQ877" s="0" t="n">
        <f aca="false">IFERROR(IF(AZ877&lt;($AM$11-$AL$11)/($AN$11-$AL$11),$AL$11+SQRT(AZ877*($AN$11-$AL$11)*($AM$11-$AL$11)),$AN$11-SQRT((1-AZ877)*($AN$11-$AL$11)*($AN$11-$AM$11))),$AM$11)</f>
        <v>0.664469075381299</v>
      </c>
      <c r="AR877" s="0" t="n">
        <f aca="false">SUMPRODUCT((B24:B31&lt;=$B$6)*(C24:C31*AM877+D24:D31*AO877*$B$8*AQ877)/(1+AL877/100)^B24:B31)+C32*AM877*AP877/(1+AL877/100)^$B$6</f>
        <v>10346403.8573143</v>
      </c>
      <c r="AS877" s="0" t="n">
        <f aca="false">SUMPRODUCT((K24:K26&lt;=$B$6)*(L24:L26*AN877+M24:M26*AO877*$B$8*AQ877)/(1+AL877/100)^K24:K26)+L27*AN877*AP877/(1+AL877/100)^$B$6</f>
        <v>8126319.26055637</v>
      </c>
      <c r="AT877" s="0" t="n">
        <f aca="false">AS877-AR877</f>
        <v>-2220084.59675791</v>
      </c>
      <c r="AU877" s="0" t="n">
        <f aca="true">RAND()</f>
        <v>0.15518121757041</v>
      </c>
      <c r="AV877" s="0" t="n">
        <f aca="true">RAND()</f>
        <v>0.933462290460892</v>
      </c>
      <c r="AW877" s="0" t="n">
        <f aca="true">RAND()</f>
        <v>0.351745568844097</v>
      </c>
      <c r="AX877" s="0" t="n">
        <f aca="true">RAND()</f>
        <v>0.916125452267027</v>
      </c>
      <c r="AY877" s="0" t="n">
        <f aca="true">RAND()</f>
        <v>0.134190106301966</v>
      </c>
      <c r="AZ877" s="0" t="n">
        <f aca="true">RAND()</f>
        <v>0.540485708671508</v>
      </c>
    </row>
    <row r="878" customFormat="false" ht="15" hidden="false" customHeight="false" outlineLevel="0" collapsed="false">
      <c r="AK878" s="0" t="n">
        <v>865</v>
      </c>
      <c r="AL878" s="0" t="n">
        <f aca="false">IFERROR(IF(AU878&lt;($AM$6-$AL$6)/($AN$6-$AL$6),$AL$6+SQRT(AU878*($AN$6-$AL$6)*($AM$6-$AL$6)),$AN$6-SQRT((1-AU878)*($AN$6-$AL$6)*($AN$6-$AM$6))),$AM$6)</f>
        <v>4.1295181327469</v>
      </c>
      <c r="AM878" s="0" t="n">
        <f aca="false">IFERROR(IF(AV878&lt;($AM$7-$AL$7)/($AN$7-$AL$7),$AL$7+SQRT(AV878*($AN$7-$AL$7)*($AM$7-$AL$7)),$AN$7-SQRT((1-AV878)*($AN$7-$AL$7)*($AN$7-$AM$7))),$AM$7)</f>
        <v>1.07386199491409</v>
      </c>
      <c r="AN878" s="0" t="n">
        <f aca="false">IFERROR(IF(AW878&lt;($AM$8-$AL$8)/($AN$8-$AL$8),$AL$8+SQRT(AW878*($AN$8-$AL$8)*($AM$8-$AL$8)),$AN$8-SQRT((1-AW878)*($AN$8-$AL$8)*($AN$8-$AM$8))),$AM$8)</f>
        <v>0.889442166066946</v>
      </c>
      <c r="AO878" s="0" t="n">
        <f aca="false">IFERROR(IF(AX878&lt;($AM$9-$AL$9)/($AN$9-$AL$9),$AL$9+SQRT(AX878*($AN$9-$AL$9)*($AM$9-$AL$9)),$AN$9-SQRT((1-AX878)*($AN$9-$AL$9)*($AN$9-$AM$9))),$AM$9)</f>
        <v>0.692677889339573</v>
      </c>
      <c r="AP878" s="0" t="n">
        <f aca="false">IFERROR(IF(AY878&lt;($AM$10-$AL$10)/($AN$10-$AL$10),$AL$10+SQRT(AY878*($AN$10-$AL$10)*($AM$10-$AL$10)),$AN$10-SQRT((1-AY878)*($AN$10-$AL$10)*($AN$10-$AM$10))),$AM$10)</f>
        <v>0.659139674922691</v>
      </c>
      <c r="AQ878" s="0" t="n">
        <f aca="false">IFERROR(IF(AZ878&lt;($AM$11-$AL$11)/($AN$11-$AL$11),$AL$11+SQRT(AZ878*($AN$11-$AL$11)*($AM$11-$AL$11)),$AN$11-SQRT((1-AZ878)*($AN$11-$AL$11)*($AN$11-$AM$11))),$AM$11)</f>
        <v>0.811201946189702</v>
      </c>
      <c r="AR878" s="0" t="n">
        <f aca="false">SUMPRODUCT((B24:B31&lt;=$B$6)*(C24:C31*AM878+D24:D31*AO878*$B$8*AQ878)/(1+AL878/100)^B24:B31)+C32*AM878*AP878/(1+AL878/100)^$B$6</f>
        <v>8777069.39534064</v>
      </c>
      <c r="AS878" s="0" t="n">
        <f aca="false">SUMPRODUCT((K24:K26&lt;=$B$6)*(L24:L26*AN878+M24:M26*AO878*$B$8*AQ878)/(1+AL878/100)^K24:K26)+L27*AN878*AP878/(1+AL878/100)^$B$6</f>
        <v>7419198.82172573</v>
      </c>
      <c r="AT878" s="0" t="n">
        <f aca="false">AS878-AR878</f>
        <v>-1357870.57361491</v>
      </c>
      <c r="AU878" s="0" t="n">
        <f aca="true">RAND()</f>
        <v>0.588016692488556</v>
      </c>
      <c r="AV878" s="0" t="n">
        <f aca="true">RAND()</f>
        <v>0.724225805905372</v>
      </c>
      <c r="AW878" s="0" t="n">
        <f aca="true">RAND()</f>
        <v>0.0888877896749686</v>
      </c>
      <c r="AX878" s="0" t="n">
        <f aca="true">RAND()</f>
        <v>0.0494996920538037</v>
      </c>
      <c r="AY878" s="0" t="n">
        <f aca="true">RAND()</f>
        <v>0.101301744537999</v>
      </c>
      <c r="AZ878" s="0" t="n">
        <f aca="true">RAND()</f>
        <v>0.854511407663036</v>
      </c>
    </row>
    <row r="879" customFormat="false" ht="15" hidden="false" customHeight="false" outlineLevel="0" collapsed="false">
      <c r="AK879" s="0" t="n">
        <v>866</v>
      </c>
      <c r="AL879" s="0" t="n">
        <f aca="false">IFERROR(IF(AU879&lt;($AM$6-$AL$6)/($AN$6-$AL$6),$AL$6+SQRT(AU879*($AN$6-$AL$6)*($AM$6-$AL$6)),$AN$6-SQRT((1-AU879)*($AN$6-$AL$6)*($AN$6-$AM$6))),$AM$6)</f>
        <v>3.10713751213947</v>
      </c>
      <c r="AM879" s="0" t="n">
        <f aca="false">IFERROR(IF(AV879&lt;($AM$7-$AL$7)/($AN$7-$AL$7),$AL$7+SQRT(AV879*($AN$7-$AL$7)*($AM$7-$AL$7)),$AN$7-SQRT((1-AV879)*($AN$7-$AL$7)*($AN$7-$AM$7))),$AM$7)</f>
        <v>0.99190447951488</v>
      </c>
      <c r="AN879" s="0" t="n">
        <f aca="false">IFERROR(IF(AW879&lt;($AM$8-$AL$8)/($AN$8-$AL$8),$AL$8+SQRT(AW879*($AN$8-$AL$8)*($AM$8-$AL$8)),$AN$8-SQRT((1-AW879)*($AN$8-$AL$8)*($AN$8-$AM$8))),$AM$8)</f>
        <v>1.01452141361914</v>
      </c>
      <c r="AO879" s="0" t="n">
        <f aca="false">IFERROR(IF(AX879&lt;($AM$9-$AL$9)/($AN$9-$AL$9),$AL$9+SQRT(AX879*($AN$9-$AL$9)*($AM$9-$AL$9)),$AN$9-SQRT((1-AX879)*($AN$9-$AL$9)*($AN$9-$AM$9))),$AM$9)</f>
        <v>1.10477317178215</v>
      </c>
      <c r="AP879" s="0" t="n">
        <f aca="false">IFERROR(IF(AY879&lt;($AM$10-$AL$10)/($AN$10-$AL$10),$AL$10+SQRT(AY879*($AN$10-$AL$10)*($AM$10-$AL$10)),$AN$10-SQRT((1-AY879)*($AN$10-$AL$10)*($AN$10-$AM$10))),$AM$10)</f>
        <v>0.804270014436225</v>
      </c>
      <c r="AQ879" s="0" t="n">
        <f aca="false">IFERROR(IF(AZ879&lt;($AM$11-$AL$11)/($AN$11-$AL$11),$AL$11+SQRT(AZ879*($AN$11-$AL$11)*($AM$11-$AL$11)),$AN$11-SQRT((1-AZ879)*($AN$11-$AL$11)*($AN$11-$AM$11))),$AM$11)</f>
        <v>0.502450578883425</v>
      </c>
      <c r="AR879" s="0" t="n">
        <f aca="false">SUMPRODUCT((B24:B31&lt;=$B$6)*(C24:C31*AM879+D24:D31*AO879*$B$8*AQ879)/(1+AL879/100)^B24:B31)+C32*AM879*AP879/(1+AL879/100)^$B$6</f>
        <v>8570018.66917084</v>
      </c>
      <c r="AS879" s="0" t="n">
        <f aca="false">SUMPRODUCT((K24:K26&lt;=$B$6)*(L24:L26*AN879+M24:M26*AO879*$B$8*AQ879)/(1+AL879/100)^K24:K26)+L27*AN879*AP879/(1+AL879/100)^$B$6</f>
        <v>8274793.02744243</v>
      </c>
      <c r="AT879" s="0" t="n">
        <f aca="false">AS879-AR879</f>
        <v>-295225.641728417</v>
      </c>
      <c r="AU879" s="0" t="n">
        <f aca="true">RAND()</f>
        <v>0.242281082530414</v>
      </c>
      <c r="AV879" s="0" t="n">
        <f aca="true">RAND()</f>
        <v>0.409192547309746</v>
      </c>
      <c r="AW879" s="0" t="n">
        <f aca="true">RAND()</f>
        <v>0.507109647609532</v>
      </c>
      <c r="AX879" s="0" t="n">
        <f aca="true">RAND()</f>
        <v>0.465712617359335</v>
      </c>
      <c r="AY879" s="0" t="n">
        <f aca="true">RAND()</f>
        <v>0.370320966740081</v>
      </c>
      <c r="AZ879" s="0" t="n">
        <f aca="true">RAND()</f>
        <v>0.16729076281728</v>
      </c>
    </row>
    <row r="880" customFormat="false" ht="15" hidden="false" customHeight="false" outlineLevel="0" collapsed="false">
      <c r="AK880" s="0" t="n">
        <v>867</v>
      </c>
      <c r="AL880" s="0" t="n">
        <f aca="false">IFERROR(IF(AU880&lt;($AM$6-$AL$6)/($AN$6-$AL$6),$AL$6+SQRT(AU880*($AN$6-$AL$6)*($AM$6-$AL$6)),$AN$6-SQRT((1-AU880)*($AN$6-$AL$6)*($AN$6-$AM$6))),$AM$6)</f>
        <v>4.02880872455809</v>
      </c>
      <c r="AM880" s="0" t="n">
        <f aca="false">IFERROR(IF(AV880&lt;($AM$7-$AL$7)/($AN$7-$AL$7),$AL$7+SQRT(AV880*($AN$7-$AL$7)*($AM$7-$AL$7)),$AN$7-SQRT((1-AV880)*($AN$7-$AL$7)*($AN$7-$AM$7))),$AM$7)</f>
        <v>1.00608970319841</v>
      </c>
      <c r="AN880" s="0" t="n">
        <f aca="false">IFERROR(IF(AW880&lt;($AM$8-$AL$8)/($AN$8-$AL$8),$AL$8+SQRT(AW880*($AN$8-$AL$8)*($AM$8-$AL$8)),$AN$8-SQRT((1-AW880)*($AN$8-$AL$8)*($AN$8-$AM$8))),$AM$8)</f>
        <v>1.00935000241568</v>
      </c>
      <c r="AO880" s="0" t="n">
        <f aca="false">IFERROR(IF(AX880&lt;($AM$9-$AL$9)/($AN$9-$AL$9),$AL$9+SQRT(AX880*($AN$9-$AL$9)*($AM$9-$AL$9)),$AN$9-SQRT((1-AX880)*($AN$9-$AL$9)*($AN$9-$AM$9))),$AM$9)</f>
        <v>1.07692008767108</v>
      </c>
      <c r="AP880" s="0" t="n">
        <f aca="false">IFERROR(IF(AY880&lt;($AM$10-$AL$10)/($AN$10-$AL$10),$AL$10+SQRT(AY880*($AN$10-$AL$10)*($AM$10-$AL$10)),$AN$10-SQRT((1-AY880)*($AN$10-$AL$10)*($AN$10-$AM$10))),$AM$10)</f>
        <v>0.852903975602737</v>
      </c>
      <c r="AQ880" s="0" t="n">
        <f aca="false">IFERROR(IF(AZ880&lt;($AM$11-$AL$11)/($AN$11-$AL$11),$AL$11+SQRT(AZ880*($AN$11-$AL$11)*($AM$11-$AL$11)),$AN$11-SQRT((1-AZ880)*($AN$11-$AL$11)*($AN$11-$AM$11))),$AM$11)</f>
        <v>0.676490262175147</v>
      </c>
      <c r="AR880" s="0" t="n">
        <f aca="false">SUMPRODUCT((B24:B31&lt;=$B$6)*(C24:C31*AM880+D24:D31*AO880*$B$8*AQ880)/(1+AL880/100)^B24:B31)+C32*AM880*AP880/(1+AL880/100)^$B$6</f>
        <v>8303342.80609603</v>
      </c>
      <c r="AS880" s="0" t="n">
        <f aca="false">SUMPRODUCT((K24:K26&lt;=$B$6)*(L24:L26*AN880+M24:M26*AO880*$B$8*AQ880)/(1+AL880/100)^K24:K26)+L27*AN880*AP880/(1+AL880/100)^$B$6</f>
        <v>8297655.95538991</v>
      </c>
      <c r="AT880" s="0" t="n">
        <f aca="false">AS880-AR880</f>
        <v>-5686.85070612747</v>
      </c>
      <c r="AU880" s="0" t="n">
        <f aca="true">RAND()</f>
        <v>0.558601120236894</v>
      </c>
      <c r="AV880" s="0" t="n">
        <f aca="true">RAND()</f>
        <v>0.471180152125887</v>
      </c>
      <c r="AW880" s="0" t="n">
        <f aca="true">RAND()</f>
        <v>0.485222921445919</v>
      </c>
      <c r="AX880" s="0" t="n">
        <f aca="true">RAND()</f>
        <v>0.431948983636557</v>
      </c>
      <c r="AY880" s="0" t="n">
        <f aca="true">RAND()</f>
        <v>0.498164863984868</v>
      </c>
      <c r="AZ880" s="0" t="n">
        <f aca="true">RAND()</f>
        <v>0.572822242989775</v>
      </c>
    </row>
    <row r="881" customFormat="false" ht="15" hidden="false" customHeight="false" outlineLevel="0" collapsed="false">
      <c r="AK881" s="0" t="n">
        <v>868</v>
      </c>
      <c r="AL881" s="0" t="n">
        <f aca="false">IFERROR(IF(AU881&lt;($AM$6-$AL$6)/($AN$6-$AL$6),$AL$6+SQRT(AU881*($AN$6-$AL$6)*($AM$6-$AL$6)),$AN$6-SQRT((1-AU881)*($AN$6-$AL$6)*($AN$6-$AM$6))),$AM$6)</f>
        <v>5.25691370933916</v>
      </c>
      <c r="AM881" s="0" t="n">
        <f aca="false">IFERROR(IF(AV881&lt;($AM$7-$AL$7)/($AN$7-$AL$7),$AL$7+SQRT(AV881*($AN$7-$AL$7)*($AM$7-$AL$7)),$AN$7-SQRT((1-AV881)*($AN$7-$AL$7)*($AN$7-$AM$7))),$AM$7)</f>
        <v>0.940589798787254</v>
      </c>
      <c r="AN881" s="0" t="n">
        <f aca="false">IFERROR(IF(AW881&lt;($AM$8-$AL$8)/($AN$8-$AL$8),$AL$8+SQRT(AW881*($AN$8-$AL$8)*($AM$8-$AL$8)),$AN$8-SQRT((1-AW881)*($AN$8-$AL$8)*($AN$8-$AM$8))),$AM$8)</f>
        <v>0.826762234007778</v>
      </c>
      <c r="AO881" s="0" t="n">
        <f aca="false">IFERROR(IF(AX881&lt;($AM$9-$AL$9)/($AN$9-$AL$9),$AL$9+SQRT(AX881*($AN$9-$AL$9)*($AM$9-$AL$9)),$AN$9-SQRT((1-AX881)*($AN$9-$AL$9)*($AN$9-$AM$9))),$AM$9)</f>
        <v>1.26509922282069</v>
      </c>
      <c r="AP881" s="0" t="n">
        <f aca="false">IFERROR(IF(AY881&lt;($AM$10-$AL$10)/($AN$10-$AL$10),$AL$10+SQRT(AY881*($AN$10-$AL$10)*($AM$10-$AL$10)),$AN$10-SQRT((1-AY881)*($AN$10-$AL$10)*($AN$10-$AM$10))),$AM$10)</f>
        <v>0.874187905508088</v>
      </c>
      <c r="AQ881" s="0" t="n">
        <f aca="false">IFERROR(IF(AZ881&lt;($AM$11-$AL$11)/($AN$11-$AL$11),$AL$11+SQRT(AZ881*($AN$11-$AL$11)*($AM$11-$AL$11)),$AN$11-SQRT((1-AZ881)*($AN$11-$AL$11)*($AN$11-$AM$11))),$AM$11)</f>
        <v>0.610212155703027</v>
      </c>
      <c r="AR881" s="0" t="n">
        <f aca="false">SUMPRODUCT((B24:B31&lt;=$B$6)*(C24:C31*AM881+D24:D31*AO881*$B$8*AQ881)/(1+AL881/100)^B24:B31)+C32*AM881*AP881/(1+AL881/100)^$B$6</f>
        <v>7337879.56308789</v>
      </c>
      <c r="AS881" s="0" t="n">
        <f aca="false">SUMPRODUCT((K24:K26&lt;=$B$6)*(L24:L26*AN881+M24:M26*AO881*$B$8*AQ881)/(1+AL881/100)^K24:K26)+L27*AN881*AP881/(1+AL881/100)^$B$6</f>
        <v>6865096.84266688</v>
      </c>
      <c r="AT881" s="0" t="n">
        <f aca="false">AS881-AR881</f>
        <v>-472782.72042101</v>
      </c>
      <c r="AU881" s="0" t="n">
        <f aca="true">RAND()</f>
        <v>0.848082509165512</v>
      </c>
      <c r="AV881" s="0" t="n">
        <f aca="true">RAND()</f>
        <v>0.219616572478228</v>
      </c>
      <c r="AW881" s="0" t="n">
        <f aca="true">RAND()</f>
        <v>0.0079579685454116</v>
      </c>
      <c r="AX881" s="0" t="n">
        <f aca="true">RAND()</f>
        <v>0.639947231800834</v>
      </c>
      <c r="AY881" s="0" t="n">
        <f aca="true">RAND()</f>
        <v>0.560066354514119</v>
      </c>
      <c r="AZ881" s="0" t="n">
        <f aca="true">RAND()</f>
        <v>0.392781965493548</v>
      </c>
    </row>
    <row r="882" customFormat="false" ht="15" hidden="false" customHeight="false" outlineLevel="0" collapsed="false">
      <c r="AK882" s="0" t="n">
        <v>869</v>
      </c>
      <c r="AL882" s="0" t="n">
        <f aca="false">IFERROR(IF(AU882&lt;($AM$6-$AL$6)/($AN$6-$AL$6),$AL$6+SQRT(AU882*($AN$6-$AL$6)*($AM$6-$AL$6)),$AN$6-SQRT((1-AU882)*($AN$6-$AL$6)*($AN$6-$AM$6))),$AM$6)</f>
        <v>3.87907681296248</v>
      </c>
      <c r="AM882" s="0" t="n">
        <f aca="false">IFERROR(IF(AV882&lt;($AM$7-$AL$7)/($AN$7-$AL$7),$AL$7+SQRT(AV882*($AN$7-$AL$7)*($AM$7-$AL$7)),$AN$7-SQRT((1-AV882)*($AN$7-$AL$7)*($AN$7-$AM$7))),$AM$7)</f>
        <v>1.00834008067875</v>
      </c>
      <c r="AN882" s="0" t="n">
        <f aca="false">IFERROR(IF(AW882&lt;($AM$8-$AL$8)/($AN$8-$AL$8),$AL$8+SQRT(AW882*($AN$8-$AL$8)*($AM$8-$AL$8)),$AN$8-SQRT((1-AW882)*($AN$8-$AL$8)*($AN$8-$AM$8))),$AM$8)</f>
        <v>0.888579217760999</v>
      </c>
      <c r="AO882" s="0" t="n">
        <f aca="false">IFERROR(IF(AX882&lt;($AM$9-$AL$9)/($AN$9-$AL$9),$AL$9+SQRT(AX882*($AN$9-$AL$9)*($AM$9-$AL$9)),$AN$9-SQRT((1-AX882)*($AN$9-$AL$9)*($AN$9-$AM$9))),$AM$9)</f>
        <v>0.717105120654405</v>
      </c>
      <c r="AP882" s="0" t="n">
        <f aca="false">IFERROR(IF(AY882&lt;($AM$10-$AL$10)/($AN$10-$AL$10),$AL$10+SQRT(AY882*($AN$10-$AL$10)*($AM$10-$AL$10)),$AN$10-SQRT((1-AY882)*($AN$10-$AL$10)*($AN$10-$AM$10))),$AM$10)</f>
        <v>0.774694806440109</v>
      </c>
      <c r="AQ882" s="0" t="n">
        <f aca="false">IFERROR(IF(AZ882&lt;($AM$11-$AL$11)/($AN$11-$AL$11),$AL$11+SQRT(AZ882*($AN$11-$AL$11)*($AM$11-$AL$11)),$AN$11-SQRT((1-AZ882)*($AN$11-$AL$11)*($AN$11-$AM$11))),$AM$11)</f>
        <v>0.552645136792186</v>
      </c>
      <c r="AR882" s="0" t="n">
        <f aca="false">SUMPRODUCT((B24:B31&lt;=$B$6)*(C24:C31*AM882+D24:D31*AO882*$B$8*AQ882)/(1+AL882/100)^B24:B31)+C32*AM882*AP882/(1+AL882/100)^$B$6</f>
        <v>8302933.122889</v>
      </c>
      <c r="AS882" s="0" t="n">
        <f aca="false">SUMPRODUCT((K24:K26&lt;=$B$6)*(L24:L26*AN882+M24:M26*AO882*$B$8*AQ882)/(1+AL882/100)^K24:K26)+L27*AN882*AP882/(1+AL882/100)^$B$6</f>
        <v>7317367.8654419</v>
      </c>
      <c r="AT882" s="0" t="n">
        <f aca="false">AS882-AR882</f>
        <v>-985565.257447099</v>
      </c>
      <c r="AU882" s="0" t="n">
        <f aca="true">RAND()</f>
        <v>0.512991923030577</v>
      </c>
      <c r="AV882" s="0" t="n">
        <f aca="true">RAND()</f>
        <v>0.4808931857213</v>
      </c>
      <c r="AW882" s="0" t="n">
        <f aca="true">RAND()</f>
        <v>0.0871808646572269</v>
      </c>
      <c r="AX882" s="0" t="n">
        <f aca="true">RAND()</f>
        <v>0.0628461778858186</v>
      </c>
      <c r="AY882" s="0" t="n">
        <f aca="true">RAND()</f>
        <v>0.301828946740676</v>
      </c>
      <c r="AZ882" s="0" t="n">
        <f aca="true">RAND()</f>
        <v>0.26052883732548</v>
      </c>
    </row>
    <row r="883" customFormat="false" ht="15" hidden="false" customHeight="false" outlineLevel="0" collapsed="false">
      <c r="AK883" s="0" t="n">
        <v>870</v>
      </c>
      <c r="AL883" s="0" t="n">
        <f aca="false">IFERROR(IF(AU883&lt;($AM$6-$AL$6)/($AN$6-$AL$6),$AL$6+SQRT(AU883*($AN$6-$AL$6)*($AM$6-$AL$6)),$AN$6-SQRT((1-AU883)*($AN$6-$AL$6)*($AN$6-$AM$6))),$AM$6)</f>
        <v>2.87869478882961</v>
      </c>
      <c r="AM883" s="0" t="n">
        <f aca="false">IFERROR(IF(AV883&lt;($AM$7-$AL$7)/($AN$7-$AL$7),$AL$7+SQRT(AV883*($AN$7-$AL$7)*($AM$7-$AL$7)),$AN$7-SQRT((1-AV883)*($AN$7-$AL$7)*($AN$7-$AM$7))),$AM$7)</f>
        <v>0.989571955676282</v>
      </c>
      <c r="AN883" s="0" t="n">
        <f aca="false">IFERROR(IF(AW883&lt;($AM$8-$AL$8)/($AN$8-$AL$8),$AL$8+SQRT(AW883*($AN$8-$AL$8)*($AM$8-$AL$8)),$AN$8-SQRT((1-AW883)*($AN$8-$AL$8)*($AN$8-$AM$8))),$AM$8)</f>
        <v>1.0761070015553</v>
      </c>
      <c r="AO883" s="0" t="n">
        <f aca="false">IFERROR(IF(AX883&lt;($AM$9-$AL$9)/($AN$9-$AL$9),$AL$9+SQRT(AX883*($AN$9-$AL$9)*($AM$9-$AL$9)),$AN$9-SQRT((1-AX883)*($AN$9-$AL$9)*($AN$9-$AM$9))),$AM$9)</f>
        <v>1.2760647004369</v>
      </c>
      <c r="AP883" s="0" t="n">
        <f aca="false">IFERROR(IF(AY883&lt;($AM$10-$AL$10)/($AN$10-$AL$10),$AL$10+SQRT(AY883*($AN$10-$AL$10)*($AM$10-$AL$10)),$AN$10-SQRT((1-AY883)*($AN$10-$AL$10)*($AN$10-$AM$10))),$AM$10)</f>
        <v>0.806572510432216</v>
      </c>
      <c r="AQ883" s="0" t="n">
        <f aca="false">IFERROR(IF(AZ883&lt;($AM$11-$AL$11)/($AN$11-$AL$11),$AL$11+SQRT(AZ883*($AN$11-$AL$11)*($AM$11-$AL$11)),$AN$11-SQRT((1-AZ883)*($AN$11-$AL$11)*($AN$11-$AM$11))),$AM$11)</f>
        <v>0.626827604571232</v>
      </c>
      <c r="AR883" s="0" t="n">
        <f aca="false">SUMPRODUCT((B24:B31&lt;=$B$6)*(C24:C31*AM883+D24:D31*AO883*$B$8*AQ883)/(1+AL883/100)^B24:B31)+C32*AM883*AP883/(1+AL883/100)^$B$6</f>
        <v>8744626.95946651</v>
      </c>
      <c r="AS883" s="0" t="n">
        <f aca="false">SUMPRODUCT((K24:K26&lt;=$B$6)*(L24:L26*AN883+M24:M26*AO883*$B$8*AQ883)/(1+AL883/100)^K24:K26)+L27*AN883*AP883/(1+AL883/100)^$B$6</f>
        <v>8774344.15507578</v>
      </c>
      <c r="AT883" s="0" t="n">
        <f aca="false">AS883-AR883</f>
        <v>29717.1956092734</v>
      </c>
      <c r="AU883" s="0" t="n">
        <f aca="true">RAND()</f>
        <v>0.154420906383261</v>
      </c>
      <c r="AV883" s="0" t="n">
        <f aca="true">RAND()</f>
        <v>0.399305848654779</v>
      </c>
      <c r="AW883" s="0" t="n">
        <f aca="true">RAND()</f>
        <v>0.731210889705881</v>
      </c>
      <c r="AX883" s="0" t="n">
        <f aca="true">RAND()</f>
        <v>0.650611788030986</v>
      </c>
      <c r="AY883" s="0" t="n">
        <f aca="true">RAND()</f>
        <v>0.375946816610844</v>
      </c>
      <c r="AZ883" s="0" t="n">
        <f aca="true">RAND()</f>
        <v>0.435984829019469</v>
      </c>
    </row>
    <row r="884" customFormat="false" ht="15" hidden="false" customHeight="false" outlineLevel="0" collapsed="false">
      <c r="AK884" s="0" t="n">
        <v>871</v>
      </c>
      <c r="AL884" s="0" t="n">
        <f aca="false">IFERROR(IF(AU884&lt;($AM$6-$AL$6)/($AN$6-$AL$6),$AL$6+SQRT(AU884*($AN$6-$AL$6)*($AM$6-$AL$6)),$AN$6-SQRT((1-AU884)*($AN$6-$AL$6)*($AN$6-$AM$6))),$AM$6)</f>
        <v>2.6291587010342</v>
      </c>
      <c r="AM884" s="0" t="n">
        <f aca="false">IFERROR(IF(AV884&lt;($AM$7-$AL$7)/($AN$7-$AL$7),$AL$7+SQRT(AV884*($AN$7-$AL$7)*($AM$7-$AL$7)),$AN$7-SQRT((1-AV884)*($AN$7-$AL$7)*($AN$7-$AM$7))),$AM$7)</f>
        <v>1.01049636844737</v>
      </c>
      <c r="AN884" s="0" t="n">
        <f aca="false">IFERROR(IF(AW884&lt;($AM$8-$AL$8)/($AN$8-$AL$8),$AL$8+SQRT(AW884*($AN$8-$AL$8)*($AM$8-$AL$8)),$AN$8-SQRT((1-AW884)*($AN$8-$AL$8)*($AN$8-$AM$8))),$AM$8)</f>
        <v>1.02742682929295</v>
      </c>
      <c r="AO884" s="0" t="n">
        <f aca="false">IFERROR(IF(AX884&lt;($AM$9-$AL$9)/($AN$9-$AL$9),$AL$9+SQRT(AX884*($AN$9-$AL$9)*($AM$9-$AL$9)),$AN$9-SQRT((1-AX884)*($AN$9-$AL$9)*($AN$9-$AM$9))),$AM$9)</f>
        <v>1.1433384553508</v>
      </c>
      <c r="AP884" s="0" t="n">
        <f aca="false">IFERROR(IF(AY884&lt;($AM$10-$AL$10)/($AN$10-$AL$10),$AL$10+SQRT(AY884*($AN$10-$AL$10)*($AM$10-$AL$10)),$AN$10-SQRT((1-AY884)*($AN$10-$AL$10)*($AN$10-$AM$10))),$AM$10)</f>
        <v>0.70364891293359</v>
      </c>
      <c r="AQ884" s="0" t="n">
        <f aca="false">IFERROR(IF(AZ884&lt;($AM$11-$AL$11)/($AN$11-$AL$11),$AL$11+SQRT(AZ884*($AN$11-$AL$11)*($AM$11-$AL$11)),$AN$11-SQRT((1-AZ884)*($AN$11-$AL$11)*($AN$11-$AM$11))),$AM$11)</f>
        <v>0.704469787917506</v>
      </c>
      <c r="AR884" s="0" t="n">
        <f aca="false">SUMPRODUCT((B24:B31&lt;=$B$6)*(C24:C31*AM884+D24:D31*AO884*$B$8*AQ884)/(1+AL884/100)^B24:B31)+C32*AM884*AP884/(1+AL884/100)^$B$6</f>
        <v>9078656.13519366</v>
      </c>
      <c r="AS884" s="0" t="n">
        <f aca="false">SUMPRODUCT((K24:K26&lt;=$B$6)*(L24:L26*AN884+M24:M26*AO884*$B$8*AQ884)/(1+AL884/100)^K24:K26)+L27*AN884*AP884/(1+AL884/100)^$B$6</f>
        <v>8456647.98681011</v>
      </c>
      <c r="AT884" s="0" t="n">
        <f aca="false">AS884-AR884</f>
        <v>-622008.148383547</v>
      </c>
      <c r="AU884" s="0" t="n">
        <f aca="true">RAND()</f>
        <v>0.0791681342174085</v>
      </c>
      <c r="AV884" s="0" t="n">
        <f aca="true">RAND()</f>
        <v>0.490115648649791</v>
      </c>
      <c r="AW884" s="0" t="n">
        <f aca="true">RAND()</f>
        <v>0.55965496605697</v>
      </c>
      <c r="AX884" s="0" t="n">
        <f aca="true">RAND()</f>
        <v>0.510753998612832</v>
      </c>
      <c r="AY884" s="0" t="n">
        <f aca="true">RAND()</f>
        <v>0.165891518956132</v>
      </c>
      <c r="AZ884" s="0" t="n">
        <f aca="true">RAND()</f>
        <v>0.643517933659086</v>
      </c>
    </row>
    <row r="885" customFormat="false" ht="15" hidden="false" customHeight="false" outlineLevel="0" collapsed="false">
      <c r="AK885" s="0" t="n">
        <v>872</v>
      </c>
      <c r="AL885" s="0" t="n">
        <f aca="false">IFERROR(IF(AU885&lt;($AM$6-$AL$6)/($AN$6-$AL$6),$AL$6+SQRT(AU885*($AN$6-$AL$6)*($AM$6-$AL$6)),$AN$6-SQRT((1-AU885)*($AN$6-$AL$6)*($AN$6-$AM$6))),$AM$6)</f>
        <v>4.30793421249732</v>
      </c>
      <c r="AM885" s="0" t="n">
        <f aca="false">IFERROR(IF(AV885&lt;($AM$7-$AL$7)/($AN$7-$AL$7),$AL$7+SQRT(AV885*($AN$7-$AL$7)*($AM$7-$AL$7)),$AN$7-SQRT((1-AV885)*($AN$7-$AL$7)*($AN$7-$AM$7))),$AM$7)</f>
        <v>1.21025634117194</v>
      </c>
      <c r="AN885" s="0" t="n">
        <f aca="false">IFERROR(IF(AW885&lt;($AM$8-$AL$8)/($AN$8-$AL$8),$AL$8+SQRT(AW885*($AN$8-$AL$8)*($AM$8-$AL$8)),$AN$8-SQRT((1-AW885)*($AN$8-$AL$8)*($AN$8-$AM$8))),$AM$8)</f>
        <v>1.0744350655711</v>
      </c>
      <c r="AO885" s="0" t="n">
        <f aca="false">IFERROR(IF(AX885&lt;($AM$9-$AL$9)/($AN$9-$AL$9),$AL$9+SQRT(AX885*($AN$9-$AL$9)*($AM$9-$AL$9)),$AN$9-SQRT((1-AX885)*($AN$9-$AL$9)*($AN$9-$AM$9))),$AM$9)</f>
        <v>1.14529403524597</v>
      </c>
      <c r="AP885" s="0" t="n">
        <f aca="false">IFERROR(IF(AY885&lt;($AM$10-$AL$10)/($AN$10-$AL$10),$AL$10+SQRT(AY885*($AN$10-$AL$10)*($AM$10-$AL$10)),$AN$10-SQRT((1-AY885)*($AN$10-$AL$10)*($AN$10-$AM$10))),$AM$10)</f>
        <v>0.993973234587157</v>
      </c>
      <c r="AQ885" s="0" t="n">
        <f aca="false">IFERROR(IF(AZ885&lt;($AM$11-$AL$11)/($AN$11-$AL$11),$AL$11+SQRT(AZ885*($AN$11-$AL$11)*($AM$11-$AL$11)),$AN$11-SQRT((1-AZ885)*($AN$11-$AL$11)*($AN$11-$AM$11))),$AM$11)</f>
        <v>0.581004733147068</v>
      </c>
      <c r="AR885" s="0" t="n">
        <f aca="false">SUMPRODUCT((B24:B31&lt;=$B$6)*(C24:C31*AM885+D24:D31*AO885*$B$8*AQ885)/(1+AL885/100)^B24:B31)+C32*AM885*AP885/(1+AL885/100)^$B$6</f>
        <v>9778330.53402699</v>
      </c>
      <c r="AS885" s="0" t="n">
        <f aca="false">SUMPRODUCT((K24:K26&lt;=$B$6)*(L24:L26*AN885+M24:M26*AO885*$B$8*AQ885)/(1+AL885/100)^K24:K26)+L27*AN885*AP885/(1+AL885/100)^$B$6</f>
        <v>8755566.00491192</v>
      </c>
      <c r="AT885" s="0" t="n">
        <f aca="false">AS885-AR885</f>
        <v>-1022764.52911507</v>
      </c>
      <c r="AU885" s="0" t="n">
        <f aca="true">RAND()</f>
        <v>0.637639089787879</v>
      </c>
      <c r="AV885" s="0" t="n">
        <f aca="true">RAND()</f>
        <v>0.985959480737414</v>
      </c>
      <c r="AW885" s="0" t="n">
        <f aca="true">RAND()</f>
        <v>0.726017367102003</v>
      </c>
      <c r="AX885" s="0" t="n">
        <f aca="true">RAND()</f>
        <v>0.512985142542591</v>
      </c>
      <c r="AY885" s="0" t="n">
        <f aca="true">RAND()</f>
        <v>0.976038225953994</v>
      </c>
      <c r="AZ885" s="0" t="n">
        <f aca="true">RAND()</f>
        <v>0.322300653269612</v>
      </c>
    </row>
    <row r="886" customFormat="false" ht="15" hidden="false" customHeight="false" outlineLevel="0" collapsed="false">
      <c r="AK886" s="0" t="n">
        <v>873</v>
      </c>
      <c r="AL886" s="0" t="n">
        <f aca="false">IFERROR(IF(AU886&lt;($AM$6-$AL$6)/($AN$6-$AL$6),$AL$6+SQRT(AU886*($AN$6-$AL$6)*($AM$6-$AL$6)),$AN$6-SQRT((1-AU886)*($AN$6-$AL$6)*($AN$6-$AM$6))),$AM$6)</f>
        <v>6.81193427340991</v>
      </c>
      <c r="AM886" s="0" t="n">
        <f aca="false">IFERROR(IF(AV886&lt;($AM$7-$AL$7)/($AN$7-$AL$7),$AL$7+SQRT(AV886*($AN$7-$AL$7)*($AM$7-$AL$7)),$AN$7-SQRT((1-AV886)*($AN$7-$AL$7)*($AN$7-$AM$7))),$AM$7)</f>
        <v>0.987431081542942</v>
      </c>
      <c r="AN886" s="0" t="n">
        <f aca="false">IFERROR(IF(AW886&lt;($AM$8-$AL$8)/($AN$8-$AL$8),$AL$8+SQRT(AW886*($AN$8-$AL$8)*($AM$8-$AL$8)),$AN$8-SQRT((1-AW886)*($AN$8-$AL$8)*($AN$8-$AM$8))),$AM$8)</f>
        <v>0.984813669262768</v>
      </c>
      <c r="AO886" s="0" t="n">
        <f aca="false">IFERROR(IF(AX886&lt;($AM$9-$AL$9)/($AN$9-$AL$9),$AL$9+SQRT(AX886*($AN$9-$AL$9)*($AM$9-$AL$9)),$AN$9-SQRT((1-AX886)*($AN$9-$AL$9)*($AN$9-$AM$9))),$AM$9)</f>
        <v>1.14303732909695</v>
      </c>
      <c r="AP886" s="0" t="n">
        <f aca="false">IFERROR(IF(AY886&lt;($AM$10-$AL$10)/($AN$10-$AL$10),$AL$10+SQRT(AY886*($AN$10-$AL$10)*($AM$10-$AL$10)),$AN$10-SQRT((1-AY886)*($AN$10-$AL$10)*($AN$10-$AM$10))),$AM$10)</f>
        <v>0.88741524423568</v>
      </c>
      <c r="AQ886" s="0" t="n">
        <f aca="false">IFERROR(IF(AZ886&lt;($AM$11-$AL$11)/($AN$11-$AL$11),$AL$11+SQRT(AZ886*($AN$11-$AL$11)*($AM$11-$AL$11)),$AN$11-SQRT((1-AZ886)*($AN$11-$AL$11)*($AN$11-$AM$11))),$AM$11)</f>
        <v>0.586830603657779</v>
      </c>
      <c r="AR886" s="0" t="n">
        <f aca="false">SUMPRODUCT((B24:B31&lt;=$B$6)*(C24:C31*AM886+D24:D31*AO886*$B$8*AQ886)/(1+AL886/100)^B24:B31)+C32*AM886*AP886/(1+AL886/100)^$B$6</f>
        <v>7212329.98645628</v>
      </c>
      <c r="AS886" s="0" t="n">
        <f aca="false">SUMPRODUCT((K24:K26&lt;=$B$6)*(L24:L26*AN886+M24:M26*AO886*$B$8*AQ886)/(1+AL886/100)^K24:K26)+L27*AN886*AP886/(1+AL886/100)^$B$6</f>
        <v>8218846.28011473</v>
      </c>
      <c r="AT886" s="0" t="n">
        <f aca="false">AS886-AR886</f>
        <v>1006516.29365845</v>
      </c>
      <c r="AU886" s="0" t="n">
        <f aca="true">RAND()</f>
        <v>0.998231564124107</v>
      </c>
      <c r="AV886" s="0" t="n">
        <f aca="true">RAND()</f>
        <v>0.390337892537298</v>
      </c>
      <c r="AW886" s="0" t="n">
        <f aca="true">RAND()</f>
        <v>0.379512137181865</v>
      </c>
      <c r="AX886" s="0" t="n">
        <f aca="true">RAND()</f>
        <v>0.510409987119135</v>
      </c>
      <c r="AY886" s="0" t="n">
        <f aca="true">RAND()</f>
        <v>0.600362285864767</v>
      </c>
      <c r="AZ886" s="0" t="n">
        <f aca="true">RAND()</f>
        <v>0.335803245692596</v>
      </c>
    </row>
    <row r="887" customFormat="false" ht="15" hidden="false" customHeight="false" outlineLevel="0" collapsed="false">
      <c r="AK887" s="0" t="n">
        <v>874</v>
      </c>
      <c r="AL887" s="0" t="n">
        <f aca="false">IFERROR(IF(AU887&lt;($AM$6-$AL$6)/($AN$6-$AL$6),$AL$6+SQRT(AU887*($AN$6-$AL$6)*($AM$6-$AL$6)),$AN$6-SQRT((1-AU887)*($AN$6-$AL$6)*($AN$6-$AM$6))),$AM$6)</f>
        <v>4.02140477188444</v>
      </c>
      <c r="AM887" s="0" t="n">
        <f aca="false">IFERROR(IF(AV887&lt;($AM$7-$AL$7)/($AN$7-$AL$7),$AL$7+SQRT(AV887*($AN$7-$AL$7)*($AM$7-$AL$7)),$AN$7-SQRT((1-AV887)*($AN$7-$AL$7)*($AN$7-$AM$7))),$AM$7)</f>
        <v>0.977879711027961</v>
      </c>
      <c r="AN887" s="0" t="n">
        <f aca="false">IFERROR(IF(AW887&lt;($AM$8-$AL$8)/($AN$8-$AL$8),$AL$8+SQRT(AW887*($AN$8-$AL$8)*($AM$8-$AL$8)),$AN$8-SQRT((1-AW887)*($AN$8-$AL$8)*($AN$8-$AM$8))),$AM$8)</f>
        <v>0.998521434291195</v>
      </c>
      <c r="AO887" s="0" t="n">
        <f aca="false">IFERROR(IF(AX887&lt;($AM$9-$AL$9)/($AN$9-$AL$9),$AL$9+SQRT(AX887*($AN$9-$AL$9)*($AM$9-$AL$9)),$AN$9-SQRT((1-AX887)*($AN$9-$AL$9)*($AN$9-$AM$9))),$AM$9)</f>
        <v>1.36205115234658</v>
      </c>
      <c r="AP887" s="0" t="n">
        <f aca="false">IFERROR(IF(AY887&lt;($AM$10-$AL$10)/($AN$10-$AL$10),$AL$10+SQRT(AY887*($AN$10-$AL$10)*($AM$10-$AL$10)),$AN$10-SQRT((1-AY887)*($AN$10-$AL$10)*($AN$10-$AM$10))),$AM$10)</f>
        <v>0.81456668074177</v>
      </c>
      <c r="AQ887" s="0" t="n">
        <f aca="false">IFERROR(IF(AZ887&lt;($AM$11-$AL$11)/($AN$11-$AL$11),$AL$11+SQRT(AZ887*($AN$11-$AL$11)*($AM$11-$AL$11)),$AN$11-SQRT((1-AZ887)*($AN$11-$AL$11)*($AN$11-$AM$11))),$AM$11)</f>
        <v>0.657495767914754</v>
      </c>
      <c r="AR887" s="0" t="n">
        <f aca="false">SUMPRODUCT((B24:B31&lt;=$B$6)*(C24:C31*AM887+D24:D31*AO887*$B$8*AQ887)/(1+AL887/100)^B24:B31)+C32*AM887*AP887/(1+AL887/100)^$B$6</f>
        <v>8127559.1949925</v>
      </c>
      <c r="AS887" s="0" t="n">
        <f aca="false">SUMPRODUCT((K24:K26&lt;=$B$6)*(L24:L26*AN887+M24:M26*AO887*$B$8*AQ887)/(1+AL887/100)^K24:K26)+L27*AN887*AP887/(1+AL887/100)^$B$6</f>
        <v>8248894.31105275</v>
      </c>
      <c r="AT887" s="0" t="n">
        <f aca="false">AS887-AR887</f>
        <v>121335.116060246</v>
      </c>
      <c r="AU887" s="0" t="n">
        <f aca="true">RAND()</f>
        <v>0.556398523352361</v>
      </c>
      <c r="AV887" s="0" t="n">
        <f aca="true">RAND()</f>
        <v>0.351568795504343</v>
      </c>
      <c r="AW887" s="0" t="n">
        <f aca="true">RAND()</f>
        <v>0.437897331922593</v>
      </c>
      <c r="AX887" s="0" t="n">
        <f aca="true">RAND()</f>
        <v>0.728680845185115</v>
      </c>
      <c r="AY887" s="0" t="n">
        <f aca="true">RAND()</f>
        <v>0.395808786531579</v>
      </c>
      <c r="AZ887" s="0" t="n">
        <f aca="true">RAND()</f>
        <v>0.521187146953862</v>
      </c>
    </row>
    <row r="888" customFormat="false" ht="15" hidden="false" customHeight="false" outlineLevel="0" collapsed="false">
      <c r="AK888" s="0" t="n">
        <v>875</v>
      </c>
      <c r="AL888" s="0" t="n">
        <f aca="false">IFERROR(IF(AU888&lt;($AM$6-$AL$6)/($AN$6-$AL$6),$AL$6+SQRT(AU888*($AN$6-$AL$6)*($AM$6-$AL$6)),$AN$6-SQRT((1-AU888)*($AN$6-$AL$6)*($AN$6-$AM$6))),$AM$6)</f>
        <v>3.57378598828549</v>
      </c>
      <c r="AM888" s="0" t="n">
        <f aca="false">IFERROR(IF(AV888&lt;($AM$7-$AL$7)/($AN$7-$AL$7),$AL$7+SQRT(AV888*($AN$7-$AL$7)*($AM$7-$AL$7)),$AN$7-SQRT((1-AV888)*($AN$7-$AL$7)*($AN$7-$AM$7))),$AM$7)</f>
        <v>0.944239272438726</v>
      </c>
      <c r="AN888" s="0" t="n">
        <f aca="false">IFERROR(IF(AW888&lt;($AM$8-$AL$8)/($AN$8-$AL$8),$AL$8+SQRT(AW888*($AN$8-$AL$8)*($AM$8-$AL$8)),$AN$8-SQRT((1-AW888)*($AN$8-$AL$8)*($AN$8-$AM$8))),$AM$8)</f>
        <v>1.00229818376394</v>
      </c>
      <c r="AO888" s="0" t="n">
        <f aca="false">IFERROR(IF(AX888&lt;($AM$9-$AL$9)/($AN$9-$AL$9),$AL$9+SQRT(AX888*($AN$9-$AL$9)*($AM$9-$AL$9)),$AN$9-SQRT((1-AX888)*($AN$9-$AL$9)*($AN$9-$AM$9))),$AM$9)</f>
        <v>1.17774142022179</v>
      </c>
      <c r="AP888" s="0" t="n">
        <f aca="false">IFERROR(IF(AY888&lt;($AM$10-$AL$10)/($AN$10-$AL$10),$AL$10+SQRT(AY888*($AN$10-$AL$10)*($AM$10-$AL$10)),$AN$10-SQRT((1-AY888)*($AN$10-$AL$10)*($AN$10-$AM$10))),$AM$10)</f>
        <v>0.764713236939091</v>
      </c>
      <c r="AQ888" s="0" t="n">
        <f aca="false">IFERROR(IF(AZ888&lt;($AM$11-$AL$11)/($AN$11-$AL$11),$AL$11+SQRT(AZ888*($AN$11-$AL$11)*($AM$11-$AL$11)),$AN$11-SQRT((1-AZ888)*($AN$11-$AL$11)*($AN$11-$AM$11))),$AM$11)</f>
        <v>0.78759670780948</v>
      </c>
      <c r="AR888" s="0" t="n">
        <f aca="false">SUMPRODUCT((B24:B31&lt;=$B$6)*(C24:C31*AM888+D24:D31*AO888*$B$8*AQ888)/(1+AL888/100)^B24:B31)+C32*AM888*AP888/(1+AL888/100)^$B$6</f>
        <v>8064039.0840786</v>
      </c>
      <c r="AS888" s="0" t="n">
        <f aca="false">SUMPRODUCT((K24:K26&lt;=$B$6)*(L24:L26*AN888+M24:M26*AO888*$B$8*AQ888)/(1+AL888/100)^K24:K26)+L27*AN888*AP888/(1+AL888/100)^$B$6</f>
        <v>8286694.0820501</v>
      </c>
      <c r="AT888" s="0" t="n">
        <f aca="false">AS888-AR888</f>
        <v>222654.997971497</v>
      </c>
      <c r="AU888" s="0" t="n">
        <f aca="true">RAND()</f>
        <v>0.413052877296559</v>
      </c>
      <c r="AV888" s="0" t="n">
        <f aca="true">RAND()</f>
        <v>0.231166307929476</v>
      </c>
      <c r="AW888" s="0" t="n">
        <f aca="true">RAND()</f>
        <v>0.454611646518715</v>
      </c>
      <c r="AX888" s="0" t="n">
        <f aca="true">RAND()</f>
        <v>0.549260551987414</v>
      </c>
      <c r="AY888" s="0" t="n">
        <f aca="true">RAND()</f>
        <v>0.280292391243085</v>
      </c>
      <c r="AZ888" s="0" t="n">
        <f aca="true">RAND()</f>
        <v>0.815856495782158</v>
      </c>
    </row>
    <row r="889" customFormat="false" ht="15" hidden="false" customHeight="false" outlineLevel="0" collapsed="false">
      <c r="AK889" s="0" t="n">
        <v>876</v>
      </c>
      <c r="AL889" s="0" t="n">
        <f aca="false">IFERROR(IF(AU889&lt;($AM$6-$AL$6)/($AN$6-$AL$6),$AL$6+SQRT(AU889*($AN$6-$AL$6)*($AM$6-$AL$6)),$AN$6-SQRT((1-AU889)*($AN$6-$AL$6)*($AN$6-$AM$6))),$AM$6)</f>
        <v>2.99393020602635</v>
      </c>
      <c r="AM889" s="0" t="n">
        <f aca="false">IFERROR(IF(AV889&lt;($AM$7-$AL$7)/($AN$7-$AL$7),$AL$7+SQRT(AV889*($AN$7-$AL$7)*($AM$7-$AL$7)),$AN$7-SQRT((1-AV889)*($AN$7-$AL$7)*($AN$7-$AM$7))),$AM$7)</f>
        <v>0.923129991366511</v>
      </c>
      <c r="AN889" s="0" t="n">
        <f aca="false">IFERROR(IF(AW889&lt;($AM$8-$AL$8)/($AN$8-$AL$8),$AL$8+SQRT(AW889*($AN$8-$AL$8)*($AM$8-$AL$8)),$AN$8-SQRT((1-AW889)*($AN$8-$AL$8)*($AN$8-$AM$8))),$AM$8)</f>
        <v>0.969576130604536</v>
      </c>
      <c r="AO889" s="0" t="n">
        <f aca="false">IFERROR(IF(AX889&lt;($AM$9-$AL$9)/($AN$9-$AL$9),$AL$9+SQRT(AX889*($AN$9-$AL$9)*($AM$9-$AL$9)),$AN$9-SQRT((1-AX889)*($AN$9-$AL$9)*($AN$9-$AM$9))),$AM$9)</f>
        <v>1.16874817782708</v>
      </c>
      <c r="AP889" s="0" t="n">
        <f aca="false">IFERROR(IF(AY889&lt;($AM$10-$AL$10)/($AN$10-$AL$10),$AL$10+SQRT(AY889*($AN$10-$AL$10)*($AM$10-$AL$10)),$AN$10-SQRT((1-AY889)*($AN$10-$AL$10)*($AN$10-$AM$10))),$AM$10)</f>
        <v>0.802237325663914</v>
      </c>
      <c r="AQ889" s="0" t="n">
        <f aca="false">IFERROR(IF(AZ889&lt;($AM$11-$AL$11)/($AN$11-$AL$11),$AL$11+SQRT(AZ889*($AN$11-$AL$11)*($AM$11-$AL$11)),$AN$11-SQRT((1-AZ889)*($AN$11-$AL$11)*($AN$11-$AM$11))),$AM$11)</f>
        <v>0.460729215213184</v>
      </c>
      <c r="AR889" s="0" t="n">
        <f aca="false">SUMPRODUCT((B24:B31&lt;=$B$6)*(C24:C31*AM889+D24:D31*AO889*$B$8*AQ889)/(1+AL889/100)^B24:B31)+C32*AM889*AP889/(1+AL889/100)^$B$6</f>
        <v>8036190.47170658</v>
      </c>
      <c r="AS889" s="0" t="n">
        <f aca="false">SUMPRODUCT((K24:K26&lt;=$B$6)*(L24:L26*AN889+M24:M26*AO889*$B$8*AQ889)/(1+AL889/100)^K24:K26)+L27*AN889*AP889/(1+AL889/100)^$B$6</f>
        <v>7899500.02588654</v>
      </c>
      <c r="AT889" s="0" t="n">
        <f aca="false">AS889-AR889</f>
        <v>-136690.445820035</v>
      </c>
      <c r="AU889" s="0" t="n">
        <f aca="true">RAND()</f>
        <v>0.197579450890315</v>
      </c>
      <c r="AV889" s="0" t="n">
        <f aca="true">RAND()</f>
        <v>0.168455497487969</v>
      </c>
      <c r="AW889" s="0" t="n">
        <f aca="true">RAND()</f>
        <v>0.319511823008963</v>
      </c>
      <c r="AX889" s="0" t="n">
        <f aca="true">RAND()</f>
        <v>0.539346938756132</v>
      </c>
      <c r="AY889" s="0" t="n">
        <f aca="true">RAND()</f>
        <v>0.365389604097898</v>
      </c>
      <c r="AZ889" s="0" t="n">
        <f aca="true">RAND()</f>
        <v>0.10544441070631</v>
      </c>
    </row>
    <row r="890" customFormat="false" ht="15" hidden="false" customHeight="false" outlineLevel="0" collapsed="false">
      <c r="AK890" s="0" t="n">
        <v>877</v>
      </c>
      <c r="AL890" s="0" t="n">
        <f aca="false">IFERROR(IF(AU890&lt;($AM$6-$AL$6)/($AN$6-$AL$6),$AL$6+SQRT(AU890*($AN$6-$AL$6)*($AM$6-$AL$6)),$AN$6-SQRT((1-AU890)*($AN$6-$AL$6)*($AN$6-$AM$6))),$AM$6)</f>
        <v>3.82433112896554</v>
      </c>
      <c r="AM890" s="0" t="n">
        <f aca="false">IFERROR(IF(AV890&lt;($AM$7-$AL$7)/($AN$7-$AL$7),$AL$7+SQRT(AV890*($AN$7-$AL$7)*($AM$7-$AL$7)),$AN$7-SQRT((1-AV890)*($AN$7-$AL$7)*($AN$7-$AM$7))),$AM$7)</f>
        <v>0.990802703072655</v>
      </c>
      <c r="AN890" s="0" t="n">
        <f aca="false">IFERROR(IF(AW890&lt;($AM$8-$AL$8)/($AN$8-$AL$8),$AL$8+SQRT(AW890*($AN$8-$AL$8)*($AM$8-$AL$8)),$AN$8-SQRT((1-AW890)*($AN$8-$AL$8)*($AN$8-$AM$8))),$AM$8)</f>
        <v>1.13384637807909</v>
      </c>
      <c r="AO890" s="0" t="n">
        <f aca="false">IFERROR(IF(AX890&lt;($AM$9-$AL$9)/($AN$9-$AL$9),$AL$9+SQRT(AX890*($AN$9-$AL$9)*($AM$9-$AL$9)),$AN$9-SQRT((1-AX890)*($AN$9-$AL$9)*($AN$9-$AM$9))),$AM$9)</f>
        <v>1.11396891704003</v>
      </c>
      <c r="AP890" s="0" t="n">
        <f aca="false">IFERROR(IF(AY890&lt;($AM$10-$AL$10)/($AN$10-$AL$10),$AL$10+SQRT(AY890*($AN$10-$AL$10)*($AM$10-$AL$10)),$AN$10-SQRT((1-AY890)*($AN$10-$AL$10)*($AN$10-$AM$10))),$AM$10)</f>
        <v>0.876628410471126</v>
      </c>
      <c r="AQ890" s="0" t="n">
        <f aca="false">IFERROR(IF(AZ890&lt;($AM$11-$AL$11)/($AN$11-$AL$11),$AL$11+SQRT(AZ890*($AN$11-$AL$11)*($AM$11-$AL$11)),$AN$11-SQRT((1-AZ890)*($AN$11-$AL$11)*($AN$11-$AM$11))),$AM$11)</f>
        <v>0.668135581359183</v>
      </c>
      <c r="AR890" s="0" t="n">
        <f aca="false">SUMPRODUCT((B24:B31&lt;=$B$6)*(C24:C31*AM890+D24:D31*AO890*$B$8*AQ890)/(1+AL890/100)^B24:B31)+C32*AM890*AP890/(1+AL890/100)^$B$6</f>
        <v>8271134.22094544</v>
      </c>
      <c r="AS890" s="0" t="n">
        <f aca="false">SUMPRODUCT((K24:K26&lt;=$B$6)*(L24:L26*AN890+M24:M26*AO890*$B$8*AQ890)/(1+AL890/100)^K24:K26)+L27*AN890*AP890/(1+AL890/100)^$B$6</f>
        <v>9276787.72032396</v>
      </c>
      <c r="AT890" s="0" t="n">
        <f aca="false">AS890-AR890</f>
        <v>1005653.49937852</v>
      </c>
      <c r="AU890" s="0" t="n">
        <f aca="true">RAND()</f>
        <v>0.495756361077136</v>
      </c>
      <c r="AV890" s="0" t="n">
        <f aca="true">RAND()</f>
        <v>0.404507461109242</v>
      </c>
      <c r="AW890" s="0" t="n">
        <f aca="true">RAND()</f>
        <v>0.880074098796937</v>
      </c>
      <c r="AX890" s="0" t="n">
        <f aca="true">RAND()</f>
        <v>0.476632613352525</v>
      </c>
      <c r="AY890" s="0" t="n">
        <f aca="true">RAND()</f>
        <v>0.567395838296029</v>
      </c>
      <c r="AZ890" s="0" t="n">
        <f aca="true">RAND()</f>
        <v>0.550473500572213</v>
      </c>
    </row>
    <row r="891" customFormat="false" ht="15" hidden="false" customHeight="false" outlineLevel="0" collapsed="false">
      <c r="AK891" s="0" t="n">
        <v>878</v>
      </c>
      <c r="AL891" s="0" t="n">
        <f aca="false">IFERROR(IF(AU891&lt;($AM$6-$AL$6)/($AN$6-$AL$6),$AL$6+SQRT(AU891*($AN$6-$AL$6)*($AM$6-$AL$6)),$AN$6-SQRT((1-AU891)*($AN$6-$AL$6)*($AN$6-$AM$6))),$AM$6)</f>
        <v>5.12037340444915</v>
      </c>
      <c r="AM891" s="0" t="n">
        <f aca="false">IFERROR(IF(AV891&lt;($AM$7-$AL$7)/($AN$7-$AL$7),$AL$7+SQRT(AV891*($AN$7-$AL$7)*($AM$7-$AL$7)),$AN$7-SQRT((1-AV891)*($AN$7-$AL$7)*($AN$7-$AM$7))),$AM$7)</f>
        <v>1.0148483716106</v>
      </c>
      <c r="AN891" s="0" t="n">
        <f aca="false">IFERROR(IF(AW891&lt;($AM$8-$AL$8)/($AN$8-$AL$8),$AL$8+SQRT(AW891*($AN$8-$AL$8)*($AM$8-$AL$8)),$AN$8-SQRT((1-AW891)*($AN$8-$AL$8)*($AN$8-$AM$8))),$AM$8)</f>
        <v>0.924043750653607</v>
      </c>
      <c r="AO891" s="0" t="n">
        <f aca="false">IFERROR(IF(AX891&lt;($AM$9-$AL$9)/($AN$9-$AL$9),$AL$9+SQRT(AX891*($AN$9-$AL$9)*($AM$9-$AL$9)),$AN$9-SQRT((1-AX891)*($AN$9-$AL$9)*($AN$9-$AM$9))),$AM$9)</f>
        <v>1.35779304454924</v>
      </c>
      <c r="AP891" s="0" t="n">
        <f aca="false">IFERROR(IF(AY891&lt;($AM$10-$AL$10)/($AN$10-$AL$10),$AL$10+SQRT(AY891*($AN$10-$AL$10)*($AM$10-$AL$10)),$AN$10-SQRT((1-AY891)*($AN$10-$AL$10)*($AN$10-$AM$10))),$AM$10)</f>
        <v>0.785020494668153</v>
      </c>
      <c r="AQ891" s="0" t="n">
        <f aca="false">IFERROR(IF(AZ891&lt;($AM$11-$AL$11)/($AN$11-$AL$11),$AL$11+SQRT(AZ891*($AN$11-$AL$11)*($AM$11-$AL$11)),$AN$11-SQRT((1-AZ891)*($AN$11-$AL$11)*($AN$11-$AM$11))),$AM$11)</f>
        <v>0.741232701661896</v>
      </c>
      <c r="AR891" s="0" t="n">
        <f aca="false">SUMPRODUCT((B24:B31&lt;=$B$6)*(C24:C31*AM891+D24:D31*AO891*$B$8*AQ891)/(1+AL891/100)^B24:B31)+C32*AM891*AP891/(1+AL891/100)^$B$6</f>
        <v>8011813.17763124</v>
      </c>
      <c r="AS891" s="0" t="n">
        <f aca="false">SUMPRODUCT((K24:K26&lt;=$B$6)*(L24:L26*AN891+M24:M26*AO891*$B$8*AQ891)/(1+AL891/100)^K24:K26)+L27*AN891*AP891/(1+AL891/100)^$B$6</f>
        <v>7715560.01958432</v>
      </c>
      <c r="AT891" s="0" t="n">
        <f aca="false">AS891-AR891</f>
        <v>-296253.158046917</v>
      </c>
      <c r="AU891" s="0" t="n">
        <f aca="true">RAND()</f>
        <v>0.823350193064896</v>
      </c>
      <c r="AV891" s="0" t="n">
        <f aca="true">RAND()</f>
        <v>0.508477437029448</v>
      </c>
      <c r="AW891" s="0" t="n">
        <f aca="true">RAND()</f>
        <v>0.170965023069047</v>
      </c>
      <c r="AX891" s="0" t="n">
        <f aca="true">RAND()</f>
        <v>0.725046817580447</v>
      </c>
      <c r="AY891" s="0" t="n">
        <f aca="true">RAND()</f>
        <v>0.324946729523515</v>
      </c>
      <c r="AZ891" s="0" t="n">
        <f aca="true">RAND()</f>
        <v>0.726691776778769</v>
      </c>
    </row>
    <row r="892" customFormat="false" ht="15" hidden="false" customHeight="false" outlineLevel="0" collapsed="false">
      <c r="AK892" s="0" t="n">
        <v>879</v>
      </c>
      <c r="AL892" s="0" t="n">
        <f aca="false">IFERROR(IF(AU892&lt;($AM$6-$AL$6)/($AN$6-$AL$6),$AL$6+SQRT(AU892*($AN$6-$AL$6)*($AM$6-$AL$6)),$AN$6-SQRT((1-AU892)*($AN$6-$AL$6)*($AN$6-$AM$6))),$AM$6)</f>
        <v>3.93873931265737</v>
      </c>
      <c r="AM892" s="0" t="n">
        <f aca="false">IFERROR(IF(AV892&lt;($AM$7-$AL$7)/($AN$7-$AL$7),$AL$7+SQRT(AV892*($AN$7-$AL$7)*($AM$7-$AL$7)),$AN$7-SQRT((1-AV892)*($AN$7-$AL$7)*($AN$7-$AM$7))),$AM$7)</f>
        <v>1.05237339007405</v>
      </c>
      <c r="AN892" s="0" t="n">
        <f aca="false">IFERROR(IF(AW892&lt;($AM$8-$AL$8)/($AN$8-$AL$8),$AL$8+SQRT(AW892*($AN$8-$AL$8)*($AM$8-$AL$8)),$AN$8-SQRT((1-AW892)*($AN$8-$AL$8)*($AN$8-$AM$8))),$AM$8)</f>
        <v>0.975711832216866</v>
      </c>
      <c r="AO892" s="0" t="n">
        <f aca="false">IFERROR(IF(AX892&lt;($AM$9-$AL$9)/($AN$9-$AL$9),$AL$9+SQRT(AX892*($AN$9-$AL$9)*($AM$9-$AL$9)),$AN$9-SQRT((1-AX892)*($AN$9-$AL$9)*($AN$9-$AM$9))),$AM$9)</f>
        <v>0.826659738981801</v>
      </c>
      <c r="AP892" s="0" t="n">
        <f aca="false">IFERROR(IF(AY892&lt;($AM$10-$AL$10)/($AN$10-$AL$10),$AL$10+SQRT(AY892*($AN$10-$AL$10)*($AM$10-$AL$10)),$AN$10-SQRT((1-AY892)*($AN$10-$AL$10)*($AN$10-$AM$10))),$AM$10)</f>
        <v>0.986702084659871</v>
      </c>
      <c r="AQ892" s="0" t="n">
        <f aca="false">IFERROR(IF(AZ892&lt;($AM$11-$AL$11)/($AN$11-$AL$11),$AL$11+SQRT(AZ892*($AN$11-$AL$11)*($AM$11-$AL$11)),$AN$11-SQRT((1-AZ892)*($AN$11-$AL$11)*($AN$11-$AM$11))),$AM$11)</f>
        <v>0.770730287348566</v>
      </c>
      <c r="AR892" s="0" t="n">
        <f aca="false">SUMPRODUCT((B24:B31&lt;=$B$6)*(C24:C31*AM892+D24:D31*AO892*$B$8*AQ892)/(1+AL892/100)^B24:B31)+C32*AM892*AP892/(1+AL892/100)^$B$6</f>
        <v>8679539.10125987</v>
      </c>
      <c r="AS892" s="0" t="n">
        <f aca="false">SUMPRODUCT((K24:K26&lt;=$B$6)*(L24:L26*AN892+M24:M26*AO892*$B$8*AQ892)/(1+AL892/100)^K24:K26)+L27*AN892*AP892/(1+AL892/100)^$B$6</f>
        <v>7921673.57133436</v>
      </c>
      <c r="AT892" s="0" t="n">
        <f aca="false">AS892-AR892</f>
        <v>-757865.529925508</v>
      </c>
      <c r="AU892" s="0" t="n">
        <f aca="true">RAND()</f>
        <v>0.531434150206528</v>
      </c>
      <c r="AV892" s="0" t="n">
        <f aca="true">RAND()</f>
        <v>0.652833093770454</v>
      </c>
      <c r="AW892" s="0" t="n">
        <f aca="true">RAND()</f>
        <v>0.343051644233423</v>
      </c>
      <c r="AX892" s="0" t="n">
        <f aca="true">RAND()</f>
        <v>0.142275446762211</v>
      </c>
      <c r="AY892" s="0" t="n">
        <f aca="true">RAND()</f>
        <v>0.947515676849058</v>
      </c>
      <c r="AZ892" s="0" t="n">
        <f aca="true">RAND()</f>
        <v>0.785450607594812</v>
      </c>
    </row>
    <row r="893" customFormat="false" ht="15" hidden="false" customHeight="false" outlineLevel="0" collapsed="false">
      <c r="AK893" s="0" t="n">
        <v>880</v>
      </c>
      <c r="AL893" s="0" t="n">
        <f aca="false">IFERROR(IF(AU893&lt;($AM$6-$AL$6)/($AN$6-$AL$6),$AL$6+SQRT(AU893*($AN$6-$AL$6)*($AM$6-$AL$6)),$AN$6-SQRT((1-AU893)*($AN$6-$AL$6)*($AN$6-$AM$6))),$AM$6)</f>
        <v>3.19498193590021</v>
      </c>
      <c r="AM893" s="0" t="n">
        <f aca="false">IFERROR(IF(AV893&lt;($AM$7-$AL$7)/($AN$7-$AL$7),$AL$7+SQRT(AV893*($AN$7-$AL$7)*($AM$7-$AL$7)),$AN$7-SQRT((1-AV893)*($AN$7-$AL$7)*($AN$7-$AM$7))),$AM$7)</f>
        <v>0.989372497541175</v>
      </c>
      <c r="AN893" s="0" t="n">
        <f aca="false">IFERROR(IF(AW893&lt;($AM$8-$AL$8)/($AN$8-$AL$8),$AL$8+SQRT(AW893*($AN$8-$AL$8)*($AM$8-$AL$8)),$AN$8-SQRT((1-AW893)*($AN$8-$AL$8)*($AN$8-$AM$8))),$AM$8)</f>
        <v>1.09468831708952</v>
      </c>
      <c r="AO893" s="0" t="n">
        <f aca="false">IFERROR(IF(AX893&lt;($AM$9-$AL$9)/($AN$9-$AL$9),$AL$9+SQRT(AX893*($AN$9-$AL$9)*($AM$9-$AL$9)),$AN$9-SQRT((1-AX893)*($AN$9-$AL$9)*($AN$9-$AM$9))),$AM$9)</f>
        <v>0.833851878426999</v>
      </c>
      <c r="AP893" s="0" t="n">
        <f aca="false">IFERROR(IF(AY893&lt;($AM$10-$AL$10)/($AN$10-$AL$10),$AL$10+SQRT(AY893*($AN$10-$AL$10)*($AM$10-$AL$10)),$AN$10-SQRT((1-AY893)*($AN$10-$AL$10)*($AN$10-$AM$10))),$AM$10)</f>
        <v>0.981704618149216</v>
      </c>
      <c r="AQ893" s="0" t="n">
        <f aca="false">IFERROR(IF(AZ893&lt;($AM$11-$AL$11)/($AN$11-$AL$11),$AL$11+SQRT(AZ893*($AN$11-$AL$11)*($AM$11-$AL$11)),$AN$11-SQRT((1-AZ893)*($AN$11-$AL$11)*($AN$11-$AM$11))),$AM$11)</f>
        <v>0.554550447002602</v>
      </c>
      <c r="AR893" s="0" t="n">
        <f aca="false">SUMPRODUCT((B24:B31&lt;=$B$6)*(C24:C31*AM893+D24:D31*AO893*$B$8*AQ893)/(1+AL893/100)^B24:B31)+C32*AM893*AP893/(1+AL893/100)^$B$6</f>
        <v>8457215.52349484</v>
      </c>
      <c r="AS893" s="0" t="n">
        <f aca="false">SUMPRODUCT((K24:K26&lt;=$B$6)*(L24:L26*AN893+M24:M26*AO893*$B$8*AQ893)/(1+AL893/100)^K24:K26)+L27*AN893*AP893/(1+AL893/100)^$B$6</f>
        <v>8764010.05664342</v>
      </c>
      <c r="AT893" s="0" t="n">
        <f aca="false">AS893-AR893</f>
        <v>306794.533148577</v>
      </c>
      <c r="AU893" s="0" t="n">
        <f aca="true">RAND()</f>
        <v>0.276091876593713</v>
      </c>
      <c r="AV893" s="0" t="n">
        <f aca="true">RAND()</f>
        <v>0.398466031388692</v>
      </c>
      <c r="AW893" s="0" t="n">
        <f aca="true">RAND()</f>
        <v>0.785584721346801</v>
      </c>
      <c r="AX893" s="0" t="n">
        <f aca="true">RAND()</f>
        <v>0.148609435638981</v>
      </c>
      <c r="AY893" s="0" t="n">
        <f aca="true">RAND()</f>
        <v>0.928157356585127</v>
      </c>
      <c r="AZ893" s="0" t="n">
        <f aca="true">RAND()</f>
        <v>0.264473183956019</v>
      </c>
    </row>
    <row r="894" customFormat="false" ht="15" hidden="false" customHeight="false" outlineLevel="0" collapsed="false">
      <c r="AK894" s="0" t="n">
        <v>881</v>
      </c>
      <c r="AL894" s="0" t="n">
        <f aca="false">IFERROR(IF(AU894&lt;($AM$6-$AL$6)/($AN$6-$AL$6),$AL$6+SQRT(AU894*($AN$6-$AL$6)*($AM$6-$AL$6)),$AN$6-SQRT((1-AU894)*($AN$6-$AL$6)*($AN$6-$AM$6))),$AM$6)</f>
        <v>3.884489762428</v>
      </c>
      <c r="AM894" s="0" t="n">
        <f aca="false">IFERROR(IF(AV894&lt;($AM$7-$AL$7)/($AN$7-$AL$7),$AL$7+SQRT(AV894*($AN$7-$AL$7)*($AM$7-$AL$7)),$AN$7-SQRT((1-AV894)*($AN$7-$AL$7)*($AN$7-$AM$7))),$AM$7)</f>
        <v>1.11398596926748</v>
      </c>
      <c r="AN894" s="0" t="n">
        <f aca="false">IFERROR(IF(AW894&lt;($AM$8-$AL$8)/($AN$8-$AL$8),$AL$8+SQRT(AW894*($AN$8-$AL$8)*($AM$8-$AL$8)),$AN$8-SQRT((1-AW894)*($AN$8-$AL$8)*($AN$8-$AM$8))),$AM$8)</f>
        <v>1.17596939141708</v>
      </c>
      <c r="AO894" s="0" t="n">
        <f aca="false">IFERROR(IF(AX894&lt;($AM$9-$AL$9)/($AN$9-$AL$9),$AL$9+SQRT(AX894*($AN$9-$AL$9)*($AM$9-$AL$9)),$AN$9-SQRT((1-AX894)*($AN$9-$AL$9)*($AN$9-$AM$9))),$AM$9)</f>
        <v>1.10120678931948</v>
      </c>
      <c r="AP894" s="0" t="n">
        <f aca="false">IFERROR(IF(AY894&lt;($AM$10-$AL$10)/($AN$10-$AL$10),$AL$10+SQRT(AY894*($AN$10-$AL$10)*($AM$10-$AL$10)),$AN$10-SQRT((1-AY894)*($AN$10-$AL$10)*($AN$10-$AM$10))),$AM$10)</f>
        <v>0.799745996208376</v>
      </c>
      <c r="AQ894" s="0" t="n">
        <f aca="false">IFERROR(IF(AZ894&lt;($AM$11-$AL$11)/($AN$11-$AL$11),$AL$11+SQRT(AZ894*($AN$11-$AL$11)*($AM$11-$AL$11)),$AN$11-SQRT((1-AZ894)*($AN$11-$AL$11)*($AN$11-$AM$11))),$AM$11)</f>
        <v>0.592518751290577</v>
      </c>
      <c r="AR894" s="0" t="n">
        <f aca="false">SUMPRODUCT((B24:B31&lt;=$B$6)*(C24:C31*AM894+D24:D31*AO894*$B$8*AQ894)/(1+AL894/100)^B24:B31)+C32*AM894*AP894/(1+AL894/100)^$B$6</f>
        <v>9226797.1999038</v>
      </c>
      <c r="AS894" s="0" t="n">
        <f aca="false">SUMPRODUCT((K24:K26&lt;=$B$6)*(L24:L26*AN894+M24:M26*AO894*$B$8*AQ894)/(1+AL894/100)^K24:K26)+L27*AN894*AP894/(1+AL894/100)^$B$6</f>
        <v>9676939.36469366</v>
      </c>
      <c r="AT894" s="0" t="n">
        <f aca="false">AS894-AR894</f>
        <v>450142.164789865</v>
      </c>
      <c r="AU894" s="0" t="n">
        <f aca="true">RAND()</f>
        <v>0.514679797979203</v>
      </c>
      <c r="AV894" s="0" t="n">
        <f aca="true">RAND()</f>
        <v>0.83555718616795</v>
      </c>
      <c r="AW894" s="0" t="n">
        <f aca="true">RAND()</f>
        <v>0.951284168825261</v>
      </c>
      <c r="AX894" s="0" t="n">
        <f aca="true">RAND()</f>
        <v>0.461447176289735</v>
      </c>
      <c r="AY894" s="0" t="n">
        <f aca="true">RAND()</f>
        <v>0.359390648971807</v>
      </c>
      <c r="AZ894" s="0" t="n">
        <f aca="true">RAND()</f>
        <v>0.349253958598361</v>
      </c>
    </row>
    <row r="895" customFormat="false" ht="15" hidden="false" customHeight="false" outlineLevel="0" collapsed="false">
      <c r="AK895" s="0" t="n">
        <v>882</v>
      </c>
      <c r="AL895" s="0" t="n">
        <f aca="false">IFERROR(IF(AU895&lt;($AM$6-$AL$6)/($AN$6-$AL$6),$AL$6+SQRT(AU895*($AN$6-$AL$6)*($AM$6-$AL$6)),$AN$6-SQRT((1-AU895)*($AN$6-$AL$6)*($AN$6-$AM$6))),$AM$6)</f>
        <v>4.23802161064005</v>
      </c>
      <c r="AM895" s="0" t="n">
        <f aca="false">IFERROR(IF(AV895&lt;($AM$7-$AL$7)/($AN$7-$AL$7),$AL$7+SQRT(AV895*($AN$7-$AL$7)*($AM$7-$AL$7)),$AN$7-SQRT((1-AV895)*($AN$7-$AL$7)*($AN$7-$AM$7))),$AM$7)</f>
        <v>0.995659904270793</v>
      </c>
      <c r="AN895" s="0" t="n">
        <f aca="false">IFERROR(IF(AW895&lt;($AM$8-$AL$8)/($AN$8-$AL$8),$AL$8+SQRT(AW895*($AN$8-$AL$8)*($AM$8-$AL$8)),$AN$8-SQRT((1-AW895)*($AN$8-$AL$8)*($AN$8-$AM$8))),$AM$8)</f>
        <v>0.950601374691146</v>
      </c>
      <c r="AO895" s="0" t="n">
        <f aca="false">IFERROR(IF(AX895&lt;($AM$9-$AL$9)/($AN$9-$AL$9),$AL$9+SQRT(AX895*($AN$9-$AL$9)*($AM$9-$AL$9)),$AN$9-SQRT((1-AX895)*($AN$9-$AL$9)*($AN$9-$AM$9))),$AM$9)</f>
        <v>1.37277835568827</v>
      </c>
      <c r="AP895" s="0" t="n">
        <f aca="false">IFERROR(IF(AY895&lt;($AM$10-$AL$10)/($AN$10-$AL$10),$AL$10+SQRT(AY895*($AN$10-$AL$10)*($AM$10-$AL$10)),$AN$10-SQRT((1-AY895)*($AN$10-$AL$10)*($AN$10-$AM$10))),$AM$10)</f>
        <v>0.883159560612697</v>
      </c>
      <c r="AQ895" s="0" t="n">
        <f aca="false">IFERROR(IF(AZ895&lt;($AM$11-$AL$11)/($AN$11-$AL$11),$AL$11+SQRT(AZ895*($AN$11-$AL$11)*($AM$11-$AL$11)),$AN$11-SQRT((1-AZ895)*($AN$11-$AL$11)*($AN$11-$AM$11))),$AM$11)</f>
        <v>0.636360726282733</v>
      </c>
      <c r="AR895" s="0" t="n">
        <f aca="false">SUMPRODUCT((B24:B31&lt;=$B$6)*(C24:C31*AM895+D24:D31*AO895*$B$8*AQ895)/(1+AL895/100)^B24:B31)+C32*AM895*AP895/(1+AL895/100)^$B$6</f>
        <v>8166964.96455836</v>
      </c>
      <c r="AS895" s="0" t="n">
        <f aca="false">SUMPRODUCT((K24:K26&lt;=$B$6)*(L24:L26*AN895+M24:M26*AO895*$B$8*AQ895)/(1+AL895/100)^K24:K26)+L27*AN895*AP895/(1+AL895/100)^$B$6</f>
        <v>7828776.58929498</v>
      </c>
      <c r="AT895" s="0" t="n">
        <f aca="false">AS895-AR895</f>
        <v>-338188.375263381</v>
      </c>
      <c r="AU895" s="0" t="n">
        <f aca="true">RAND()</f>
        <v>0.618573768835429</v>
      </c>
      <c r="AV895" s="0" t="n">
        <f aca="true">RAND()</f>
        <v>0.425364423769509</v>
      </c>
      <c r="AW895" s="0" t="n">
        <f aca="true">RAND()</f>
        <v>0.252008600654032</v>
      </c>
      <c r="AX895" s="0" t="n">
        <f aca="true">RAND()</f>
        <v>0.737728672604594</v>
      </c>
      <c r="AY895" s="0" t="n">
        <f aca="true">RAND()</f>
        <v>0.587244995555659</v>
      </c>
      <c r="AZ895" s="0" t="n">
        <f aca="true">RAND()</f>
        <v>0.461789951777338</v>
      </c>
    </row>
    <row r="896" customFormat="false" ht="15" hidden="false" customHeight="false" outlineLevel="0" collapsed="false">
      <c r="AK896" s="0" t="n">
        <v>883</v>
      </c>
      <c r="AL896" s="0" t="n">
        <f aca="false">IFERROR(IF(AU896&lt;($AM$6-$AL$6)/($AN$6-$AL$6),$AL$6+SQRT(AU896*($AN$6-$AL$6)*($AM$6-$AL$6)),$AN$6-SQRT((1-AU896)*($AN$6-$AL$6)*($AN$6-$AM$6))),$AM$6)</f>
        <v>3.69144143457974</v>
      </c>
      <c r="AM896" s="0" t="n">
        <f aca="false">IFERROR(IF(AV896&lt;($AM$7-$AL$7)/($AN$7-$AL$7),$AL$7+SQRT(AV896*($AN$7-$AL$7)*($AM$7-$AL$7)),$AN$7-SQRT((1-AV896)*($AN$7-$AL$7)*($AN$7-$AM$7))),$AM$7)</f>
        <v>1.06004119429152</v>
      </c>
      <c r="AN896" s="0" t="n">
        <f aca="false">IFERROR(IF(AW896&lt;($AM$8-$AL$8)/($AN$8-$AL$8),$AL$8+SQRT(AW896*($AN$8-$AL$8)*($AM$8-$AL$8)),$AN$8-SQRT((1-AW896)*($AN$8-$AL$8)*($AN$8-$AM$8))),$AM$8)</f>
        <v>0.94230395855017</v>
      </c>
      <c r="AO896" s="0" t="n">
        <f aca="false">IFERROR(IF(AX896&lt;($AM$9-$AL$9)/($AN$9-$AL$9),$AL$9+SQRT(AX896*($AN$9-$AL$9)*($AM$9-$AL$9)),$AN$9-SQRT((1-AX896)*($AN$9-$AL$9)*($AN$9-$AM$9))),$AM$9)</f>
        <v>1.26722381880917</v>
      </c>
      <c r="AP896" s="0" t="n">
        <f aca="false">IFERROR(IF(AY896&lt;($AM$10-$AL$10)/($AN$10-$AL$10),$AL$10+SQRT(AY896*($AN$10-$AL$10)*($AM$10-$AL$10)),$AN$10-SQRT((1-AY896)*($AN$10-$AL$10)*($AN$10-$AM$10))),$AM$10)</f>
        <v>0.876269894949376</v>
      </c>
      <c r="AQ896" s="0" t="n">
        <f aca="false">IFERROR(IF(AZ896&lt;($AM$11-$AL$11)/($AN$11-$AL$11),$AL$11+SQRT(AZ896*($AN$11-$AL$11)*($AM$11-$AL$11)),$AN$11-SQRT((1-AZ896)*($AN$11-$AL$11)*($AN$11-$AM$11))),$AM$11)</f>
        <v>0.948601721152731</v>
      </c>
      <c r="AR896" s="0" t="n">
        <f aca="false">SUMPRODUCT((B24:B31&lt;=$B$6)*(C24:C31*AM896+D24:D31*AO896*$B$8*AQ896)/(1+AL896/100)^B24:B31)+C32*AM896*AP896/(1+AL896/100)^$B$6</f>
        <v>9027730.57221758</v>
      </c>
      <c r="AS896" s="0" t="n">
        <f aca="false">SUMPRODUCT((K24:K26&lt;=$B$6)*(L24:L26*AN896+M24:M26*AO896*$B$8*AQ896)/(1+AL896/100)^K24:K26)+L27*AN896*AP896/(1+AL896/100)^$B$6</f>
        <v>7756531.58502447</v>
      </c>
      <c r="AT896" s="0" t="n">
        <f aca="false">AS896-AR896</f>
        <v>-1271198.98719311</v>
      </c>
      <c r="AU896" s="0" t="n">
        <f aca="true">RAND()</f>
        <v>0.452672010959211</v>
      </c>
      <c r="AV896" s="0" t="n">
        <f aca="true">RAND()</f>
        <v>0.67925024118939</v>
      </c>
      <c r="AW896" s="0" t="n">
        <f aca="true">RAND()</f>
        <v>0.225004629100538</v>
      </c>
      <c r="AX896" s="0" t="n">
        <f aca="true">RAND()</f>
        <v>0.64202604551959</v>
      </c>
      <c r="AY896" s="0" t="n">
        <f aca="true">RAND()</f>
        <v>0.566316135380857</v>
      </c>
      <c r="AZ896" s="0" t="n">
        <f aca="true">RAND()</f>
        <v>0.989217211965463</v>
      </c>
    </row>
    <row r="897" customFormat="false" ht="15" hidden="false" customHeight="false" outlineLevel="0" collapsed="false">
      <c r="AK897" s="0" t="n">
        <v>884</v>
      </c>
      <c r="AL897" s="0" t="n">
        <f aca="false">IFERROR(IF(AU897&lt;($AM$6-$AL$6)/($AN$6-$AL$6),$AL$6+SQRT(AU897*($AN$6-$AL$6)*($AM$6-$AL$6)),$AN$6-SQRT((1-AU897)*($AN$6-$AL$6)*($AN$6-$AM$6))),$AM$6)</f>
        <v>5.66742413201477</v>
      </c>
      <c r="AM897" s="0" t="n">
        <f aca="false">IFERROR(IF(AV897&lt;($AM$7-$AL$7)/($AN$7-$AL$7),$AL$7+SQRT(AV897*($AN$7-$AL$7)*($AM$7-$AL$7)),$AN$7-SQRT((1-AV897)*($AN$7-$AL$7)*($AN$7-$AM$7))),$AM$7)</f>
        <v>1.01091130002565</v>
      </c>
      <c r="AN897" s="0" t="n">
        <f aca="false">IFERROR(IF(AW897&lt;($AM$8-$AL$8)/($AN$8-$AL$8),$AL$8+SQRT(AW897*($AN$8-$AL$8)*($AM$8-$AL$8)),$AN$8-SQRT((1-AW897)*($AN$8-$AL$8)*($AN$8-$AM$8))),$AM$8)</f>
        <v>0.936912059300874</v>
      </c>
      <c r="AO897" s="0" t="n">
        <f aca="false">IFERROR(IF(AX897&lt;($AM$9-$AL$9)/($AN$9-$AL$9),$AL$9+SQRT(AX897*($AN$9-$AL$9)*($AM$9-$AL$9)),$AN$9-SQRT((1-AX897)*($AN$9-$AL$9)*($AN$9-$AM$9))),$AM$9)</f>
        <v>0.865017889283875</v>
      </c>
      <c r="AP897" s="0" t="n">
        <f aca="false">IFERROR(IF(AY897&lt;($AM$10-$AL$10)/($AN$10-$AL$10),$AL$10+SQRT(AY897*($AN$10-$AL$10)*($AM$10-$AL$10)),$AN$10-SQRT((1-AY897)*($AN$10-$AL$10)*($AN$10-$AM$10))),$AM$10)</f>
        <v>0.816195014134943</v>
      </c>
      <c r="AQ897" s="0" t="n">
        <f aca="false">IFERROR(IF(AZ897&lt;($AM$11-$AL$11)/($AN$11-$AL$11),$AL$11+SQRT(AZ897*($AN$11-$AL$11)*($AM$11-$AL$11)),$AN$11-SQRT((1-AZ897)*($AN$11-$AL$11)*($AN$11-$AM$11))),$AM$11)</f>
        <v>0.630231506660139</v>
      </c>
      <c r="AR897" s="0" t="n">
        <f aca="false">SUMPRODUCT((B24:B31&lt;=$B$6)*(C24:C31*AM897+D24:D31*AO897*$B$8*AQ897)/(1+AL897/100)^B24:B31)+C32*AM897*AP897/(1+AL897/100)^$B$6</f>
        <v>7689883.83783229</v>
      </c>
      <c r="AS897" s="0" t="n">
        <f aca="false">SUMPRODUCT((K24:K26&lt;=$B$6)*(L24:L26*AN897+M24:M26*AO897*$B$8*AQ897)/(1+AL897/100)^K24:K26)+L27*AN897*AP897/(1+AL897/100)^$B$6</f>
        <v>7798223.62640657</v>
      </c>
      <c r="AT897" s="0" t="n">
        <f aca="false">AS897-AR897</f>
        <v>108339.788574276</v>
      </c>
      <c r="AU897" s="0" t="n">
        <f aca="true">RAND()</f>
        <v>0.91121207780317</v>
      </c>
      <c r="AV897" s="0" t="n">
        <f aca="true">RAND()</f>
        <v>0.49188083150733</v>
      </c>
      <c r="AW897" s="0" t="n">
        <f aca="true">RAND()</f>
        <v>0.208276799800066</v>
      </c>
      <c r="AX897" s="0" t="n">
        <f aca="true">RAND()</f>
        <v>0.17765074599634</v>
      </c>
      <c r="AY897" s="0" t="n">
        <f aca="true">RAND()</f>
        <v>0.399917147855187</v>
      </c>
      <c r="AZ897" s="0" t="n">
        <f aca="true">RAND()</f>
        <v>0.445113665269491</v>
      </c>
    </row>
    <row r="898" customFormat="false" ht="15" hidden="false" customHeight="false" outlineLevel="0" collapsed="false">
      <c r="AK898" s="0" t="n">
        <v>885</v>
      </c>
      <c r="AL898" s="0" t="n">
        <f aca="false">IFERROR(IF(AU898&lt;($AM$6-$AL$6)/($AN$6-$AL$6),$AL$6+SQRT(AU898*($AN$6-$AL$6)*($AM$6-$AL$6)),$AN$6-SQRT((1-AU898)*($AN$6-$AL$6)*($AN$6-$AM$6))),$AM$6)</f>
        <v>4.50545590136976</v>
      </c>
      <c r="AM898" s="0" t="n">
        <f aca="false">IFERROR(IF(AV898&lt;($AM$7-$AL$7)/($AN$7-$AL$7),$AL$7+SQRT(AV898*($AN$7-$AL$7)*($AM$7-$AL$7)),$AN$7-SQRT((1-AV898)*($AN$7-$AL$7)*($AN$7-$AM$7))),$AM$7)</f>
        <v>0.880477754831927</v>
      </c>
      <c r="AN898" s="0" t="n">
        <f aca="false">IFERROR(IF(AW898&lt;($AM$8-$AL$8)/($AN$8-$AL$8),$AL$8+SQRT(AW898*($AN$8-$AL$8)*($AM$8-$AL$8)),$AN$8-SQRT((1-AW898)*($AN$8-$AL$8)*($AN$8-$AM$8))),$AM$8)</f>
        <v>1.07516394539385</v>
      </c>
      <c r="AO898" s="0" t="n">
        <f aca="false">IFERROR(IF(AX898&lt;($AM$9-$AL$9)/($AN$9-$AL$9),$AL$9+SQRT(AX898*($AN$9-$AL$9)*($AM$9-$AL$9)),$AN$9-SQRT((1-AX898)*($AN$9-$AL$9)*($AN$9-$AM$9))),$AM$9)</f>
        <v>1.04923750034543</v>
      </c>
      <c r="AP898" s="0" t="n">
        <f aca="false">IFERROR(IF(AY898&lt;($AM$10-$AL$10)/($AN$10-$AL$10),$AL$10+SQRT(AY898*($AN$10-$AL$10)*($AM$10-$AL$10)),$AN$10-SQRT((1-AY898)*($AN$10-$AL$10)*($AN$10-$AM$10))),$AM$10)</f>
        <v>0.873775120238931</v>
      </c>
      <c r="AQ898" s="0" t="n">
        <f aca="false">IFERROR(IF(AZ898&lt;($AM$11-$AL$11)/($AN$11-$AL$11),$AL$11+SQRT(AZ898*($AN$11-$AL$11)*($AM$11-$AL$11)),$AN$11-SQRT((1-AZ898)*($AN$11-$AL$11)*($AN$11-$AM$11))),$AM$11)</f>
        <v>0.831223545524661</v>
      </c>
      <c r="AR898" s="0" t="n">
        <f aca="false">SUMPRODUCT((B24:B31&lt;=$B$6)*(C24:C31*AM898+D24:D31*AO898*$B$8*AQ898)/(1+AL898/100)^B24:B31)+C32*AM898*AP898/(1+AL898/100)^$B$6</f>
        <v>7151851.9352066</v>
      </c>
      <c r="AS898" s="0" t="n">
        <f aca="false">SUMPRODUCT((K24:K26&lt;=$B$6)*(L24:L26*AN898+M24:M26*AO898*$B$8*AQ898)/(1+AL898/100)^K24:K26)+L27*AN898*AP898/(1+AL898/100)^$B$6</f>
        <v>8870919.16221857</v>
      </c>
      <c r="AT898" s="0" t="n">
        <f aca="false">AS898-AR898</f>
        <v>1719067.22701197</v>
      </c>
      <c r="AU898" s="0" t="n">
        <f aca="true">RAND()</f>
        <v>0.688862486999451</v>
      </c>
      <c r="AV898" s="0" t="n">
        <f aca="true">RAND()</f>
        <v>0.0719629891420854</v>
      </c>
      <c r="AW898" s="0" t="n">
        <f aca="true">RAND()</f>
        <v>0.728287591197838</v>
      </c>
      <c r="AX898" s="0" t="n">
        <f aca="true">RAND()</f>
        <v>0.397367112833727</v>
      </c>
      <c r="AY898" s="0" t="n">
        <f aca="true">RAND()</f>
        <v>0.55883136203851</v>
      </c>
      <c r="AZ898" s="0" t="n">
        <f aca="true">RAND()</f>
        <v>0.883732687407077</v>
      </c>
    </row>
    <row r="899" customFormat="false" ht="15" hidden="false" customHeight="false" outlineLevel="0" collapsed="false">
      <c r="AK899" s="0" t="n">
        <v>886</v>
      </c>
      <c r="AL899" s="0" t="n">
        <f aca="false">IFERROR(IF(AU899&lt;($AM$6-$AL$6)/($AN$6-$AL$6),$AL$6+SQRT(AU899*($AN$6-$AL$6)*($AM$6-$AL$6)),$AN$6-SQRT((1-AU899)*($AN$6-$AL$6)*($AN$6-$AM$6))),$AM$6)</f>
        <v>4.14735826801469</v>
      </c>
      <c r="AM899" s="0" t="n">
        <f aca="false">IFERROR(IF(AV899&lt;($AM$7-$AL$7)/($AN$7-$AL$7),$AL$7+SQRT(AV899*($AN$7-$AL$7)*($AM$7-$AL$7)),$AN$7-SQRT((1-AV899)*($AN$7-$AL$7)*($AN$7-$AM$7))),$AM$7)</f>
        <v>1.11434623426673</v>
      </c>
      <c r="AN899" s="0" t="n">
        <f aca="false">IFERROR(IF(AW899&lt;($AM$8-$AL$8)/($AN$8-$AL$8),$AL$8+SQRT(AW899*($AN$8-$AL$8)*($AM$8-$AL$8)),$AN$8-SQRT((1-AW899)*($AN$8-$AL$8)*($AN$8-$AM$8))),$AM$8)</f>
        <v>0.997765683619439</v>
      </c>
      <c r="AO899" s="0" t="n">
        <f aca="false">IFERROR(IF(AX899&lt;($AM$9-$AL$9)/($AN$9-$AL$9),$AL$9+SQRT(AX899*($AN$9-$AL$9)*($AM$9-$AL$9)),$AN$9-SQRT((1-AX899)*($AN$9-$AL$9)*($AN$9-$AM$9))),$AM$9)</f>
        <v>0.915986583529918</v>
      </c>
      <c r="AP899" s="0" t="n">
        <f aca="false">IFERROR(IF(AY899&lt;($AM$10-$AL$10)/($AN$10-$AL$10),$AL$10+SQRT(AY899*($AN$10-$AL$10)*($AM$10-$AL$10)),$AN$10-SQRT((1-AY899)*($AN$10-$AL$10)*($AN$10-$AM$10))),$AM$10)</f>
        <v>0.747417386537964</v>
      </c>
      <c r="AQ899" s="0" t="n">
        <f aca="false">IFERROR(IF(AZ899&lt;($AM$11-$AL$11)/($AN$11-$AL$11),$AL$11+SQRT(AZ899*($AN$11-$AL$11)*($AM$11-$AL$11)),$AN$11-SQRT((1-AZ899)*($AN$11-$AL$11)*($AN$11-$AM$11))),$AM$11)</f>
        <v>0.820420742236764</v>
      </c>
      <c r="AR899" s="0" t="n">
        <f aca="false">SUMPRODUCT((B24:B31&lt;=$B$6)*(C24:C31*AM899+D24:D31*AO899*$B$8*AQ899)/(1+AL899/100)^B24:B31)+C32*AM899*AP899/(1+AL899/100)^$B$6</f>
        <v>9135956.83158338</v>
      </c>
      <c r="AS899" s="0" t="n">
        <f aca="false">SUMPRODUCT((K24:K26&lt;=$B$6)*(L24:L26*AN899+M24:M26*AO899*$B$8*AQ899)/(1+AL899/100)^K24:K26)+L27*AN899*AP899/(1+AL899/100)^$B$6</f>
        <v>8279688.33192988</v>
      </c>
      <c r="AT899" s="0" t="n">
        <f aca="false">AS899-AR899</f>
        <v>-856268.499653507</v>
      </c>
      <c r="AU899" s="0" t="n">
        <f aca="true">RAND()</f>
        <v>0.593121757446793</v>
      </c>
      <c r="AV899" s="0" t="n">
        <f aca="true">RAND()</f>
        <v>0.836427163043408</v>
      </c>
      <c r="AW899" s="0" t="n">
        <f aca="true">RAND()</f>
        <v>0.434569617971821</v>
      </c>
      <c r="AX899" s="0" t="n">
        <f aca="true">RAND()</f>
        <v>0.230726450235858</v>
      </c>
      <c r="AY899" s="0" t="n">
        <f aca="true">RAND()</f>
        <v>0.244861452645104</v>
      </c>
      <c r="AZ899" s="0" t="n">
        <f aca="true">RAND()</f>
        <v>0.868372612984511</v>
      </c>
    </row>
    <row r="900" customFormat="false" ht="15" hidden="false" customHeight="false" outlineLevel="0" collapsed="false">
      <c r="AK900" s="0" t="n">
        <v>887</v>
      </c>
      <c r="AL900" s="0" t="n">
        <f aca="false">IFERROR(IF(AU900&lt;($AM$6-$AL$6)/($AN$6-$AL$6),$AL$6+SQRT(AU900*($AN$6-$AL$6)*($AM$6-$AL$6)),$AN$6-SQRT((1-AU900)*($AN$6-$AL$6)*($AN$6-$AM$6))),$AM$6)</f>
        <v>4.13586342660858</v>
      </c>
      <c r="AM900" s="0" t="n">
        <f aca="false">IFERROR(IF(AV900&lt;($AM$7-$AL$7)/($AN$7-$AL$7),$AL$7+SQRT(AV900*($AN$7-$AL$7)*($AM$7-$AL$7)),$AN$7-SQRT((1-AV900)*($AN$7-$AL$7)*($AN$7-$AM$7))),$AM$7)</f>
        <v>1.02765244349953</v>
      </c>
      <c r="AN900" s="0" t="n">
        <f aca="false">IFERROR(IF(AW900&lt;($AM$8-$AL$8)/($AN$8-$AL$8),$AL$8+SQRT(AW900*($AN$8-$AL$8)*($AM$8-$AL$8)),$AN$8-SQRT((1-AW900)*($AN$8-$AL$8)*($AN$8-$AM$8))),$AM$8)</f>
        <v>1.08834247548783</v>
      </c>
      <c r="AO900" s="0" t="n">
        <f aca="false">IFERROR(IF(AX900&lt;($AM$9-$AL$9)/($AN$9-$AL$9),$AL$9+SQRT(AX900*($AN$9-$AL$9)*($AM$9-$AL$9)),$AN$9-SQRT((1-AX900)*($AN$9-$AL$9)*($AN$9-$AM$9))),$AM$9)</f>
        <v>0.987566942129084</v>
      </c>
      <c r="AP900" s="0" t="n">
        <f aca="false">IFERROR(IF(AY900&lt;($AM$10-$AL$10)/($AN$10-$AL$10),$AL$10+SQRT(AY900*($AN$10-$AL$10)*($AM$10-$AL$10)),$AN$10-SQRT((1-AY900)*($AN$10-$AL$10)*($AN$10-$AM$10))),$AM$10)</f>
        <v>0.984487122222407</v>
      </c>
      <c r="AQ900" s="0" t="n">
        <f aca="false">IFERROR(IF(AZ900&lt;($AM$11-$AL$11)/($AN$11-$AL$11),$AL$11+SQRT(AZ900*($AN$11-$AL$11)*($AM$11-$AL$11)),$AN$11-SQRT((1-AZ900)*($AN$11-$AL$11)*($AN$11-$AM$11))),$AM$11)</f>
        <v>0.613987985093021</v>
      </c>
      <c r="AR900" s="0" t="n">
        <f aca="false">SUMPRODUCT((B24:B31&lt;=$B$6)*(C24:C31*AM900+D24:D31*AO900*$B$8*AQ900)/(1+AL900/100)^B24:B31)+C32*AM900*AP900/(1+AL900/100)^$B$6</f>
        <v>8386357.65097673</v>
      </c>
      <c r="AS900" s="0" t="n">
        <f aca="false">SUMPRODUCT((K24:K26&lt;=$B$6)*(L24:L26*AN900+M24:M26*AO900*$B$8*AQ900)/(1+AL900/100)^K24:K26)+L27*AN900*AP900/(1+AL900/100)^$B$6</f>
        <v>8850556.1460725</v>
      </c>
      <c r="AT900" s="0" t="n">
        <f aca="false">AS900-AR900</f>
        <v>464198.495095766</v>
      </c>
      <c r="AU900" s="0" t="n">
        <f aca="true">RAND()</f>
        <v>0.589836084448083</v>
      </c>
      <c r="AV900" s="0" t="n">
        <f aca="true">RAND()</f>
        <v>0.560547236606842</v>
      </c>
      <c r="AW900" s="0" t="n">
        <f aca="true">RAND()</f>
        <v>0.76770528683196</v>
      </c>
      <c r="AX900" s="0" t="n">
        <f aca="true">RAND()</f>
        <v>0.316962030742807</v>
      </c>
      <c r="AY900" s="0" t="n">
        <f aca="true">RAND()</f>
        <v>0.938911086397398</v>
      </c>
      <c r="AZ900" s="0" t="n">
        <f aca="true">RAND()</f>
        <v>0.402401856256225</v>
      </c>
    </row>
    <row r="901" customFormat="false" ht="15" hidden="false" customHeight="false" outlineLevel="0" collapsed="false">
      <c r="AK901" s="0" t="n">
        <v>888</v>
      </c>
      <c r="AL901" s="0" t="n">
        <f aca="false">IFERROR(IF(AU901&lt;($AM$6-$AL$6)/($AN$6-$AL$6),$AL$6+SQRT(AU901*($AN$6-$AL$6)*($AM$6-$AL$6)),$AN$6-SQRT((1-AU901)*($AN$6-$AL$6)*($AN$6-$AM$6))),$AM$6)</f>
        <v>3.65699438629102</v>
      </c>
      <c r="AM901" s="0" t="n">
        <f aca="false">IFERROR(IF(AV901&lt;($AM$7-$AL$7)/($AN$7-$AL$7),$AL$7+SQRT(AV901*($AN$7-$AL$7)*($AM$7-$AL$7)),$AN$7-SQRT((1-AV901)*($AN$7-$AL$7)*($AN$7-$AM$7))),$AM$7)</f>
        <v>0.962027553041588</v>
      </c>
      <c r="AN901" s="0" t="n">
        <f aca="false">IFERROR(IF(AW901&lt;($AM$8-$AL$8)/($AN$8-$AL$8),$AL$8+SQRT(AW901*($AN$8-$AL$8)*($AM$8-$AL$8)),$AN$8-SQRT((1-AW901)*($AN$8-$AL$8)*($AN$8-$AM$8))),$AM$8)</f>
        <v>0.988302027988608</v>
      </c>
      <c r="AO901" s="0" t="n">
        <f aca="false">IFERROR(IF(AX901&lt;($AM$9-$AL$9)/($AN$9-$AL$9),$AL$9+SQRT(AX901*($AN$9-$AL$9)*($AM$9-$AL$9)),$AN$9-SQRT((1-AX901)*($AN$9-$AL$9)*($AN$9-$AM$9))),$AM$9)</f>
        <v>1.72977555529597</v>
      </c>
      <c r="AP901" s="0" t="n">
        <f aca="false">IFERROR(IF(AY901&lt;($AM$10-$AL$10)/($AN$10-$AL$10),$AL$10+SQRT(AY901*($AN$10-$AL$10)*($AM$10-$AL$10)),$AN$10-SQRT((1-AY901)*($AN$10-$AL$10)*($AN$10-$AM$10))),$AM$10)</f>
        <v>0.761042887800231</v>
      </c>
      <c r="AQ901" s="0" t="n">
        <f aca="false">IFERROR(IF(AZ901&lt;($AM$11-$AL$11)/($AN$11-$AL$11),$AL$11+SQRT(AZ901*($AN$11-$AL$11)*($AM$11-$AL$11)),$AN$11-SQRT((1-AZ901)*($AN$11-$AL$11)*($AN$11-$AM$11))),$AM$11)</f>
        <v>0.422481349400666</v>
      </c>
      <c r="AR901" s="0" t="n">
        <f aca="false">SUMPRODUCT((B24:B31&lt;=$B$6)*(C24:C31*AM901+D24:D31*AO901*$B$8*AQ901)/(1+AL901/100)^B24:B31)+C32*AM901*AP901/(1+AL901/100)^$B$6</f>
        <v>8117159.41531908</v>
      </c>
      <c r="AS901" s="0" t="n">
        <f aca="false">SUMPRODUCT((K24:K26&lt;=$B$6)*(L24:L26*AN901+M24:M26*AO901*$B$8*AQ901)/(1+AL901/100)^K24:K26)+L27*AN901*AP901/(1+AL901/100)^$B$6</f>
        <v>8160631.3216199</v>
      </c>
      <c r="AT901" s="0" t="n">
        <f aca="false">AS901-AR901</f>
        <v>43471.9063008213</v>
      </c>
      <c r="AU901" s="0" t="n">
        <f aca="true">RAND()</f>
        <v>0.441215673335513</v>
      </c>
      <c r="AV901" s="0" t="n">
        <f aca="true">RAND()</f>
        <v>0.291699199384941</v>
      </c>
      <c r="AW901" s="0" t="n">
        <f aca="true">RAND()</f>
        <v>0.393973930495805</v>
      </c>
      <c r="AX901" s="0" t="n">
        <f aca="true">RAND()</f>
        <v>0.951319166322932</v>
      </c>
      <c r="AY901" s="0" t="n">
        <f aca="true">RAND()</f>
        <v>0.272573557084337</v>
      </c>
      <c r="AZ901" s="0" t="n">
        <f aca="true">RAND()</f>
        <v>0.0612313508204404</v>
      </c>
    </row>
    <row r="902" customFormat="false" ht="15" hidden="false" customHeight="false" outlineLevel="0" collapsed="false">
      <c r="AK902" s="0" t="n">
        <v>889</v>
      </c>
      <c r="AL902" s="0" t="n">
        <f aca="false">IFERROR(IF(AU902&lt;($AM$6-$AL$6)/($AN$6-$AL$6),$AL$6+SQRT(AU902*($AN$6-$AL$6)*($AM$6-$AL$6)),$AN$6-SQRT((1-AU902)*($AN$6-$AL$6)*($AN$6-$AM$6))),$AM$6)</f>
        <v>3.75480715410544</v>
      </c>
      <c r="AM902" s="0" t="n">
        <f aca="false">IFERROR(IF(AV902&lt;($AM$7-$AL$7)/($AN$7-$AL$7),$AL$7+SQRT(AV902*($AN$7-$AL$7)*($AM$7-$AL$7)),$AN$7-SQRT((1-AV902)*($AN$7-$AL$7)*($AN$7-$AM$7))),$AM$7)</f>
        <v>0.868393109637406</v>
      </c>
      <c r="AN902" s="0" t="n">
        <f aca="false">IFERROR(IF(AW902&lt;($AM$8-$AL$8)/($AN$8-$AL$8),$AL$8+SQRT(AW902*($AN$8-$AL$8)*($AM$8-$AL$8)),$AN$8-SQRT((1-AW902)*($AN$8-$AL$8)*($AN$8-$AM$8))),$AM$8)</f>
        <v>1.10784685160701</v>
      </c>
      <c r="AO902" s="0" t="n">
        <f aca="false">IFERROR(IF(AX902&lt;($AM$9-$AL$9)/($AN$9-$AL$9),$AL$9+SQRT(AX902*($AN$9-$AL$9)*($AM$9-$AL$9)),$AN$9-SQRT((1-AX902)*($AN$9-$AL$9)*($AN$9-$AM$9))),$AM$9)</f>
        <v>0.949324404894988</v>
      </c>
      <c r="AP902" s="0" t="n">
        <f aca="false">IFERROR(IF(AY902&lt;($AM$10-$AL$10)/($AN$10-$AL$10),$AL$10+SQRT(AY902*($AN$10-$AL$10)*($AM$10-$AL$10)),$AN$10-SQRT((1-AY902)*($AN$10-$AL$10)*($AN$10-$AM$10))),$AM$10)</f>
        <v>0.85757197966389</v>
      </c>
      <c r="AQ902" s="0" t="n">
        <f aca="false">IFERROR(IF(AZ902&lt;($AM$11-$AL$11)/($AN$11-$AL$11),$AL$11+SQRT(AZ902*($AN$11-$AL$11)*($AM$11-$AL$11)),$AN$11-SQRT((1-AZ902)*($AN$11-$AL$11)*($AN$11-$AM$11))),$AM$11)</f>
        <v>0.461005673166416</v>
      </c>
      <c r="AR902" s="0" t="n">
        <f aca="false">SUMPRODUCT((B24:B31&lt;=$B$6)*(C24:C31*AM902+D24:D31*AO902*$B$8*AQ902)/(1+AL902/100)^B24:B31)+C32*AM902*AP902/(1+AL902/100)^$B$6</f>
        <v>7217767.1396022</v>
      </c>
      <c r="AS902" s="0" t="n">
        <f aca="false">SUMPRODUCT((K24:K26&lt;=$B$6)*(L24:L26*AN902+M24:M26*AO902*$B$8*AQ902)/(1+AL902/100)^K24:K26)+L27*AN902*AP902/(1+AL902/100)^$B$6</f>
        <v>9043246.93745993</v>
      </c>
      <c r="AT902" s="0" t="n">
        <f aca="false">AS902-AR902</f>
        <v>1825479.79785773</v>
      </c>
      <c r="AU902" s="0" t="n">
        <f aca="true">RAND()</f>
        <v>0.473436169647739</v>
      </c>
      <c r="AV902" s="0" t="n">
        <f aca="true">RAND()</f>
        <v>0.0519735271763795</v>
      </c>
      <c r="AW902" s="0" t="n">
        <f aca="true">RAND()</f>
        <v>0.820377621350767</v>
      </c>
      <c r="AX902" s="0" t="n">
        <f aca="true">RAND()</f>
        <v>0.269189894445647</v>
      </c>
      <c r="AY902" s="0" t="n">
        <f aca="true">RAND()</f>
        <v>0.511430882563014</v>
      </c>
      <c r="AZ902" s="0" t="n">
        <f aca="true">RAND()</f>
        <v>0.105807456292942</v>
      </c>
    </row>
    <row r="903" customFormat="false" ht="15" hidden="false" customHeight="false" outlineLevel="0" collapsed="false">
      <c r="AK903" s="0" t="n">
        <v>890</v>
      </c>
      <c r="AL903" s="0" t="n">
        <f aca="false">IFERROR(IF(AU903&lt;($AM$6-$AL$6)/($AN$6-$AL$6),$AL$6+SQRT(AU903*($AN$6-$AL$6)*($AM$6-$AL$6)),$AN$6-SQRT((1-AU903)*($AN$6-$AL$6)*($AN$6-$AM$6))),$AM$6)</f>
        <v>3.47837576713177</v>
      </c>
      <c r="AM903" s="0" t="n">
        <f aca="false">IFERROR(IF(AV903&lt;($AM$7-$AL$7)/($AN$7-$AL$7),$AL$7+SQRT(AV903*($AN$7-$AL$7)*($AM$7-$AL$7)),$AN$7-SQRT((1-AV903)*($AN$7-$AL$7)*($AN$7-$AM$7))),$AM$7)</f>
        <v>0.957950114334234</v>
      </c>
      <c r="AN903" s="0" t="n">
        <f aca="false">IFERROR(IF(AW903&lt;($AM$8-$AL$8)/($AN$8-$AL$8),$AL$8+SQRT(AW903*($AN$8-$AL$8)*($AM$8-$AL$8)),$AN$8-SQRT((1-AW903)*($AN$8-$AL$8)*($AN$8-$AM$8))),$AM$8)</f>
        <v>0.850690925531306</v>
      </c>
      <c r="AO903" s="0" t="n">
        <f aca="false">IFERROR(IF(AX903&lt;($AM$9-$AL$9)/($AN$9-$AL$9),$AL$9+SQRT(AX903*($AN$9-$AL$9)*($AM$9-$AL$9)),$AN$9-SQRT((1-AX903)*($AN$9-$AL$9)*($AN$9-$AM$9))),$AM$9)</f>
        <v>1.08694225749535</v>
      </c>
      <c r="AP903" s="0" t="n">
        <f aca="false">IFERROR(IF(AY903&lt;($AM$10-$AL$10)/($AN$10-$AL$10),$AL$10+SQRT(AY903*($AN$10-$AL$10)*($AM$10-$AL$10)),$AN$10-SQRT((1-AY903)*($AN$10-$AL$10)*($AN$10-$AM$10))),$AM$10)</f>
        <v>0.845355022327635</v>
      </c>
      <c r="AQ903" s="0" t="n">
        <f aca="false">IFERROR(IF(AZ903&lt;($AM$11-$AL$11)/($AN$11-$AL$11),$AL$11+SQRT(AZ903*($AN$11-$AL$11)*($AM$11-$AL$11)),$AN$11-SQRT((1-AZ903)*($AN$11-$AL$11)*($AN$11-$AM$11))),$AM$11)</f>
        <v>0.576536688839535</v>
      </c>
      <c r="AR903" s="0" t="n">
        <f aca="false">SUMPRODUCT((B24:B31&lt;=$B$6)*(C24:C31*AM903+D24:D31*AO903*$B$8*AQ903)/(1+AL903/100)^B24:B31)+C32*AM903*AP903/(1+AL903/100)^$B$6</f>
        <v>8125733.51339205</v>
      </c>
      <c r="AS903" s="0" t="n">
        <f aca="false">SUMPRODUCT((K24:K26&lt;=$B$6)*(L24:L26*AN903+M24:M26*AO903*$B$8*AQ903)/(1+AL903/100)^K24:K26)+L27*AN903*AP903/(1+AL903/100)^$B$6</f>
        <v>6959051.79827445</v>
      </c>
      <c r="AT903" s="0" t="n">
        <f aca="false">AS903-AR903</f>
        <v>-1166681.7151176</v>
      </c>
      <c r="AU903" s="0" t="n">
        <f aca="true">RAND()</f>
        <v>0.379908138123763</v>
      </c>
      <c r="AV903" s="0" t="n">
        <f aca="true">RAND()</f>
        <v>0.277202651313305</v>
      </c>
      <c r="AW903" s="0" t="n">
        <f aca="true">RAND()</f>
        <v>0.0285507770135605</v>
      </c>
      <c r="AX903" s="0" t="n">
        <f aca="true">RAND()</f>
        <v>0.444217039234877</v>
      </c>
      <c r="AY903" s="0" t="n">
        <f aca="true">RAND()</f>
        <v>0.477080365787685</v>
      </c>
      <c r="AZ903" s="0" t="n">
        <f aca="true">RAND()</f>
        <v>0.312132817446261</v>
      </c>
    </row>
    <row r="904" customFormat="false" ht="15" hidden="false" customHeight="false" outlineLevel="0" collapsed="false">
      <c r="AK904" s="0" t="n">
        <v>891</v>
      </c>
      <c r="AL904" s="0" t="n">
        <f aca="false">IFERROR(IF(AU904&lt;($AM$6-$AL$6)/($AN$6-$AL$6),$AL$6+SQRT(AU904*($AN$6-$AL$6)*($AM$6-$AL$6)),$AN$6-SQRT((1-AU904)*($AN$6-$AL$6)*($AN$6-$AM$6))),$AM$6)</f>
        <v>4.71172439183273</v>
      </c>
      <c r="AM904" s="0" t="n">
        <f aca="false">IFERROR(IF(AV904&lt;($AM$7-$AL$7)/($AN$7-$AL$7),$AL$7+SQRT(AV904*($AN$7-$AL$7)*($AM$7-$AL$7)),$AN$7-SQRT((1-AV904)*($AN$7-$AL$7)*($AN$7-$AM$7))),$AM$7)</f>
        <v>1.00465591721881</v>
      </c>
      <c r="AN904" s="0" t="n">
        <f aca="false">IFERROR(IF(AW904&lt;($AM$8-$AL$8)/($AN$8-$AL$8),$AL$8+SQRT(AW904*($AN$8-$AL$8)*($AM$8-$AL$8)),$AN$8-SQRT((1-AW904)*($AN$8-$AL$8)*($AN$8-$AM$8))),$AM$8)</f>
        <v>0.901193982713822</v>
      </c>
      <c r="AO904" s="0" t="n">
        <f aca="false">IFERROR(IF(AX904&lt;($AM$9-$AL$9)/($AN$9-$AL$9),$AL$9+SQRT(AX904*($AN$9-$AL$9)*($AM$9-$AL$9)),$AN$9-SQRT((1-AX904)*($AN$9-$AL$9)*($AN$9-$AM$9))),$AM$9)</f>
        <v>1.10819346480196</v>
      </c>
      <c r="AP904" s="0" t="n">
        <f aca="false">IFERROR(IF(AY904&lt;($AM$10-$AL$10)/($AN$10-$AL$10),$AL$10+SQRT(AY904*($AN$10-$AL$10)*($AM$10-$AL$10)),$AN$10-SQRT((1-AY904)*($AN$10-$AL$10)*($AN$10-$AM$10))),$AM$10)</f>
        <v>0.790579183139849</v>
      </c>
      <c r="AQ904" s="0" t="n">
        <f aca="false">IFERROR(IF(AZ904&lt;($AM$11-$AL$11)/($AN$11-$AL$11),$AL$11+SQRT(AZ904*($AN$11-$AL$11)*($AM$11-$AL$11)),$AN$11-SQRT((1-AZ904)*($AN$11-$AL$11)*($AN$11-$AM$11))),$AM$11)</f>
        <v>0.535087237587259</v>
      </c>
      <c r="AR904" s="0" t="n">
        <f aca="false">SUMPRODUCT((B24:B31&lt;=$B$6)*(C24:C31*AM904+D24:D31*AO904*$B$8*AQ904)/(1+AL904/100)^B24:B31)+C32*AM904*AP904/(1+AL904/100)^$B$6</f>
        <v>7986088.91223652</v>
      </c>
      <c r="AS904" s="0" t="n">
        <f aca="false">SUMPRODUCT((K24:K26&lt;=$B$6)*(L24:L26*AN904+M24:M26*AO904*$B$8*AQ904)/(1+AL904/100)^K24:K26)+L27*AN904*AP904/(1+AL904/100)^$B$6</f>
        <v>7476329.42574205</v>
      </c>
      <c r="AT904" s="0" t="n">
        <f aca="false">AS904-AR904</f>
        <v>-509759.486494466</v>
      </c>
      <c r="AU904" s="0" t="n">
        <f aca="true">RAND()</f>
        <v>0.738189737053335</v>
      </c>
      <c r="AV904" s="0" t="n">
        <f aca="true">RAND()</f>
        <v>0.464944720393393</v>
      </c>
      <c r="AW904" s="0" t="n">
        <f aca="true">RAND()</f>
        <v>0.113780245972058</v>
      </c>
      <c r="AX904" s="0" t="n">
        <f aca="true">RAND()</f>
        <v>0.469787402518713</v>
      </c>
      <c r="AY904" s="0" t="n">
        <f aca="true">RAND()</f>
        <v>0.337745046696887</v>
      </c>
      <c r="AZ904" s="0" t="n">
        <f aca="true">RAND()</f>
        <v>0.225575548066973</v>
      </c>
    </row>
    <row r="905" customFormat="false" ht="15" hidden="false" customHeight="false" outlineLevel="0" collapsed="false">
      <c r="AK905" s="0" t="n">
        <v>892</v>
      </c>
      <c r="AL905" s="0" t="n">
        <f aca="false">IFERROR(IF(AU905&lt;($AM$6-$AL$6)/($AN$6-$AL$6),$AL$6+SQRT(AU905*($AN$6-$AL$6)*($AM$6-$AL$6)),$AN$6-SQRT((1-AU905)*($AN$6-$AL$6)*($AN$6-$AM$6))),$AM$6)</f>
        <v>3.60967694523863</v>
      </c>
      <c r="AM905" s="0" t="n">
        <f aca="false">IFERROR(IF(AV905&lt;($AM$7-$AL$7)/($AN$7-$AL$7),$AL$7+SQRT(AV905*($AN$7-$AL$7)*($AM$7-$AL$7)),$AN$7-SQRT((1-AV905)*($AN$7-$AL$7)*($AN$7-$AM$7))),$AM$7)</f>
        <v>0.869470321352876</v>
      </c>
      <c r="AN905" s="0" t="n">
        <f aca="false">IFERROR(IF(AW905&lt;($AM$8-$AL$8)/($AN$8-$AL$8),$AL$8+SQRT(AW905*($AN$8-$AL$8)*($AM$8-$AL$8)),$AN$8-SQRT((1-AW905)*($AN$8-$AL$8)*($AN$8-$AM$8))),$AM$8)</f>
        <v>1.05258621690691</v>
      </c>
      <c r="AO905" s="0" t="n">
        <f aca="false">IFERROR(IF(AX905&lt;($AM$9-$AL$9)/($AN$9-$AL$9),$AL$9+SQRT(AX905*($AN$9-$AL$9)*($AM$9-$AL$9)),$AN$9-SQRT((1-AX905)*($AN$9-$AL$9)*($AN$9-$AM$9))),$AM$9)</f>
        <v>0.729987814342621</v>
      </c>
      <c r="AP905" s="0" t="n">
        <f aca="false">IFERROR(IF(AY905&lt;($AM$10-$AL$10)/($AN$10-$AL$10),$AL$10+SQRT(AY905*($AN$10-$AL$10)*($AM$10-$AL$10)),$AN$10-SQRT((1-AY905)*($AN$10-$AL$10)*($AN$10-$AM$10))),$AM$10)</f>
        <v>0.935670396343791</v>
      </c>
      <c r="AQ905" s="0" t="n">
        <f aca="false">IFERROR(IF(AZ905&lt;($AM$11-$AL$11)/($AN$11-$AL$11),$AL$11+SQRT(AZ905*($AN$11-$AL$11)*($AM$11-$AL$11)),$AN$11-SQRT((1-AZ905)*($AN$11-$AL$11)*($AN$11-$AM$11))),$AM$11)</f>
        <v>0.793248394827629</v>
      </c>
      <c r="AR905" s="0" t="n">
        <f aca="false">SUMPRODUCT((B24:B31&lt;=$B$6)*(C24:C31*AM905+D24:D31*AO905*$B$8*AQ905)/(1+AL905/100)^B24:B31)+C32*AM905*AP905/(1+AL905/100)^$B$6</f>
        <v>7316988.91315513</v>
      </c>
      <c r="AS905" s="0" t="n">
        <f aca="false">SUMPRODUCT((K24:K26&lt;=$B$6)*(L24:L26*AN905+M24:M26*AO905*$B$8*AQ905)/(1+AL905/100)^K24:K26)+L27*AN905*AP905/(1+AL905/100)^$B$6</f>
        <v>8534286.03950811</v>
      </c>
      <c r="AT905" s="0" t="n">
        <f aca="false">AS905-AR905</f>
        <v>1217297.12635298</v>
      </c>
      <c r="AU905" s="0" t="n">
        <f aca="true">RAND()</f>
        <v>0.425285479217678</v>
      </c>
      <c r="AV905" s="0" t="n">
        <f aca="true">RAND()</f>
        <v>0.0536236172096866</v>
      </c>
      <c r="AW905" s="0" t="n">
        <f aca="true">RAND()</f>
        <v>0.653580428843323</v>
      </c>
      <c r="AX905" s="0" t="n">
        <f aca="true">RAND()</f>
        <v>0.0705258596614613</v>
      </c>
      <c r="AY905" s="0" t="n">
        <f aca="true">RAND()</f>
        <v>0.759234777001425</v>
      </c>
      <c r="AZ905" s="0" t="n">
        <f aca="true">RAND()</f>
        <v>0.825525607178156</v>
      </c>
    </row>
    <row r="906" customFormat="false" ht="15" hidden="false" customHeight="false" outlineLevel="0" collapsed="false">
      <c r="AK906" s="0" t="n">
        <v>893</v>
      </c>
      <c r="AL906" s="0" t="n">
        <f aca="false">IFERROR(IF(AU906&lt;($AM$6-$AL$6)/($AN$6-$AL$6),$AL$6+SQRT(AU906*($AN$6-$AL$6)*($AM$6-$AL$6)),$AN$6-SQRT((1-AU906)*($AN$6-$AL$6)*($AN$6-$AM$6))),$AM$6)</f>
        <v>3.68979083134311</v>
      </c>
      <c r="AM906" s="0" t="n">
        <f aca="false">IFERROR(IF(AV906&lt;($AM$7-$AL$7)/($AN$7-$AL$7),$AL$7+SQRT(AV906*($AN$7-$AL$7)*($AM$7-$AL$7)),$AN$7-SQRT((1-AV906)*($AN$7-$AL$7)*($AN$7-$AM$7))),$AM$7)</f>
        <v>0.911024408453904</v>
      </c>
      <c r="AN906" s="0" t="n">
        <f aca="false">IFERROR(IF(AW906&lt;($AM$8-$AL$8)/($AN$8-$AL$8),$AL$8+SQRT(AW906*($AN$8-$AL$8)*($AM$8-$AL$8)),$AN$8-SQRT((1-AW906)*($AN$8-$AL$8)*($AN$8-$AM$8))),$AM$8)</f>
        <v>1.0414918174853</v>
      </c>
      <c r="AO906" s="0" t="n">
        <f aca="false">IFERROR(IF(AX906&lt;($AM$9-$AL$9)/($AN$9-$AL$9),$AL$9+SQRT(AX906*($AN$9-$AL$9)*($AM$9-$AL$9)),$AN$9-SQRT((1-AX906)*($AN$9-$AL$9)*($AN$9-$AM$9))),$AM$9)</f>
        <v>1.34036373591295</v>
      </c>
      <c r="AP906" s="0" t="n">
        <f aca="false">IFERROR(IF(AY906&lt;($AM$10-$AL$10)/($AN$10-$AL$10),$AL$10+SQRT(AY906*($AN$10-$AL$10)*($AM$10-$AL$10)),$AN$10-SQRT((1-AY906)*($AN$10-$AL$10)*($AN$10-$AM$10))),$AM$10)</f>
        <v>0.588302043398547</v>
      </c>
      <c r="AQ906" s="0" t="n">
        <f aca="false">IFERROR(IF(AZ906&lt;($AM$11-$AL$11)/($AN$11-$AL$11),$AL$11+SQRT(AZ906*($AN$11-$AL$11)*($AM$11-$AL$11)),$AN$11-SQRT((1-AZ906)*($AN$11-$AL$11)*($AN$11-$AM$11))),$AM$11)</f>
        <v>0.754092102789382</v>
      </c>
      <c r="AR906" s="0" t="n">
        <f aca="false">SUMPRODUCT((B24:B31&lt;=$B$6)*(C24:C31*AM906+D24:D31*AO906*$B$8*AQ906)/(1+AL906/100)^B24:B31)+C32*AM906*AP906/(1+AL906/100)^$B$6</f>
        <v>7778492.77716189</v>
      </c>
      <c r="AS906" s="0" t="n">
        <f aca="false">SUMPRODUCT((K24:K26&lt;=$B$6)*(L24:L26*AN906+M24:M26*AO906*$B$8*AQ906)/(1+AL906/100)^K24:K26)+L27*AN906*AP906/(1+AL906/100)^$B$6</f>
        <v>8753780.86541798</v>
      </c>
      <c r="AT906" s="0" t="n">
        <f aca="false">AS906-AR906</f>
        <v>975288.08825609</v>
      </c>
      <c r="AU906" s="0" t="n">
        <f aca="true">RAND()</f>
        <v>0.452125762986993</v>
      </c>
      <c r="AV906" s="0" t="n">
        <f aca="true">RAND()</f>
        <v>0.136960214139327</v>
      </c>
      <c r="AW906" s="0" t="n">
        <f aca="true">RAND()</f>
        <v>0.613549669550361</v>
      </c>
      <c r="AX906" s="0" t="n">
        <f aca="true">RAND()</f>
        <v>0.709919999400854</v>
      </c>
      <c r="AY906" s="0" t="n">
        <f aca="true">RAND()</f>
        <v>0.0311890034734355</v>
      </c>
      <c r="AZ906" s="0" t="n">
        <f aca="true">RAND()</f>
        <v>0.753180841181438</v>
      </c>
    </row>
    <row r="907" customFormat="false" ht="15" hidden="false" customHeight="false" outlineLevel="0" collapsed="false">
      <c r="AK907" s="0" t="n">
        <v>894</v>
      </c>
      <c r="AL907" s="0" t="n">
        <f aca="false">IFERROR(IF(AU907&lt;($AM$6-$AL$6)/($AN$6-$AL$6),$AL$6+SQRT(AU907*($AN$6-$AL$6)*($AM$6-$AL$6)),$AN$6-SQRT((1-AU907)*($AN$6-$AL$6)*($AN$6-$AM$6))),$AM$6)</f>
        <v>2.73243119646253</v>
      </c>
      <c r="AM907" s="0" t="n">
        <f aca="false">IFERROR(IF(AV907&lt;($AM$7-$AL$7)/($AN$7-$AL$7),$AL$7+SQRT(AV907*($AN$7-$AL$7)*($AM$7-$AL$7)),$AN$7-SQRT((1-AV907)*($AN$7-$AL$7)*($AN$7-$AM$7))),$AM$7)</f>
        <v>1.02669786668676</v>
      </c>
      <c r="AN907" s="0" t="n">
        <f aca="false">IFERROR(IF(AW907&lt;($AM$8-$AL$8)/($AN$8-$AL$8),$AL$8+SQRT(AW907*($AN$8-$AL$8)*($AM$8-$AL$8)),$AN$8-SQRT((1-AW907)*($AN$8-$AL$8)*($AN$8-$AM$8))),$AM$8)</f>
        <v>0.945335488420828</v>
      </c>
      <c r="AO907" s="0" t="n">
        <f aca="false">IFERROR(IF(AX907&lt;($AM$9-$AL$9)/($AN$9-$AL$9),$AL$9+SQRT(AX907*($AN$9-$AL$9)*($AM$9-$AL$9)),$AN$9-SQRT((1-AX907)*($AN$9-$AL$9)*($AN$9-$AM$9))),$AM$9)</f>
        <v>0.943966410029271</v>
      </c>
      <c r="AP907" s="0" t="n">
        <f aca="false">IFERROR(IF(AY907&lt;($AM$10-$AL$10)/($AN$10-$AL$10),$AL$10+SQRT(AY907*($AN$10-$AL$10)*($AM$10-$AL$10)),$AN$10-SQRT((1-AY907)*($AN$10-$AL$10)*($AN$10-$AM$10))),$AM$10)</f>
        <v>0.891278727949369</v>
      </c>
      <c r="AQ907" s="0" t="n">
        <f aca="false">IFERROR(IF(AZ907&lt;($AM$11-$AL$11)/($AN$11-$AL$11),$AL$11+SQRT(AZ907*($AN$11-$AL$11)*($AM$11-$AL$11)),$AN$11-SQRT((1-AZ907)*($AN$11-$AL$11)*($AN$11-$AM$11))),$AM$11)</f>
        <v>0.519752917696014</v>
      </c>
      <c r="AR907" s="0" t="n">
        <f aca="false">SUMPRODUCT((B24:B31&lt;=$B$6)*(C24:C31*AM907+D24:D31*AO907*$B$8*AQ907)/(1+AL907/100)^B24:B31)+C32*AM907*AP907/(1+AL907/100)^$B$6</f>
        <v>9033032.33780891</v>
      </c>
      <c r="AS907" s="0" t="n">
        <f aca="false">SUMPRODUCT((K24:K26&lt;=$B$6)*(L24:L26*AN907+M24:M26*AO907*$B$8*AQ907)/(1+AL907/100)^K24:K26)+L27*AN907*AP907/(1+AL907/100)^$B$6</f>
        <v>7591754.702991</v>
      </c>
      <c r="AT907" s="0" t="n">
        <f aca="false">AS907-AR907</f>
        <v>-1441277.63481791</v>
      </c>
      <c r="AU907" s="0" t="n">
        <f aca="true">RAND()</f>
        <v>0.107291091510306</v>
      </c>
      <c r="AV907" s="0" t="n">
        <f aca="true">RAND()</f>
        <v>0.556765842291161</v>
      </c>
      <c r="AW907" s="0" t="n">
        <f aca="true">RAND()</f>
        <v>0.234693379939117</v>
      </c>
      <c r="AX907" s="0" t="n">
        <f aca="true">RAND()</f>
        <v>0.262808230979039</v>
      </c>
      <c r="AY907" s="0" t="n">
        <f aca="true">RAND()</f>
        <v>0.612396171782704</v>
      </c>
      <c r="AZ907" s="0" t="n">
        <f aca="true">RAND()</f>
        <v>0.197107529942495</v>
      </c>
    </row>
    <row r="908" customFormat="false" ht="15" hidden="false" customHeight="false" outlineLevel="0" collapsed="false">
      <c r="AK908" s="0" t="n">
        <v>895</v>
      </c>
      <c r="AL908" s="0" t="n">
        <f aca="false">IFERROR(IF(AU908&lt;($AM$6-$AL$6)/($AN$6-$AL$6),$AL$6+SQRT(AU908*($AN$6-$AL$6)*($AM$6-$AL$6)),$AN$6-SQRT((1-AU908)*($AN$6-$AL$6)*($AN$6-$AM$6))),$AM$6)</f>
        <v>3.68661652417422</v>
      </c>
      <c r="AM908" s="0" t="n">
        <f aca="false">IFERROR(IF(AV908&lt;($AM$7-$AL$7)/($AN$7-$AL$7),$AL$7+SQRT(AV908*($AN$7-$AL$7)*($AM$7-$AL$7)),$AN$7-SQRT((1-AV908)*($AN$7-$AL$7)*($AN$7-$AM$7))),$AM$7)</f>
        <v>1.05603563653176</v>
      </c>
      <c r="AN908" s="0" t="n">
        <f aca="false">IFERROR(IF(AW908&lt;($AM$8-$AL$8)/($AN$8-$AL$8),$AL$8+SQRT(AW908*($AN$8-$AL$8)*($AM$8-$AL$8)),$AN$8-SQRT((1-AW908)*($AN$8-$AL$8)*($AN$8-$AM$8))),$AM$8)</f>
        <v>0.941722422831908</v>
      </c>
      <c r="AO908" s="0" t="n">
        <f aca="false">IFERROR(IF(AX908&lt;($AM$9-$AL$9)/($AN$9-$AL$9),$AL$9+SQRT(AX908*($AN$9-$AL$9)*($AM$9-$AL$9)),$AN$9-SQRT((1-AX908)*($AN$9-$AL$9)*($AN$9-$AM$9))),$AM$9)</f>
        <v>0.940817741258142</v>
      </c>
      <c r="AP908" s="0" t="n">
        <f aca="false">IFERROR(IF(AY908&lt;($AM$10-$AL$10)/($AN$10-$AL$10),$AL$10+SQRT(AY908*($AN$10-$AL$10)*($AM$10-$AL$10)),$AN$10-SQRT((1-AY908)*($AN$10-$AL$10)*($AN$10-$AM$10))),$AM$10)</f>
        <v>0.996816899622621</v>
      </c>
      <c r="AQ908" s="0" t="n">
        <f aca="false">IFERROR(IF(AZ908&lt;($AM$11-$AL$11)/($AN$11-$AL$11),$AL$11+SQRT(AZ908*($AN$11-$AL$11)*($AM$11-$AL$11)),$AN$11-SQRT((1-AZ908)*($AN$11-$AL$11)*($AN$11-$AM$11))),$AM$11)</f>
        <v>0.511592394180968</v>
      </c>
      <c r="AR908" s="0" t="n">
        <f aca="false">SUMPRODUCT((B24:B31&lt;=$B$6)*(C24:C31*AM908+D24:D31*AO908*$B$8*AQ908)/(1+AL908/100)^B24:B31)+C32*AM908*AP908/(1+AL908/100)^$B$6</f>
        <v>8780787.49298318</v>
      </c>
      <c r="AS908" s="0" t="n">
        <f aca="false">SUMPRODUCT((K24:K26&lt;=$B$6)*(L24:L26*AN908+M24:M26*AO908*$B$8*AQ908)/(1+AL908/100)^K24:K26)+L27*AN908*AP908/(1+AL908/100)^$B$6</f>
        <v>7598899.43786151</v>
      </c>
      <c r="AT908" s="0" t="n">
        <f aca="false">AS908-AR908</f>
        <v>-1181888.05512167</v>
      </c>
      <c r="AU908" s="0" t="n">
        <f aca="true">RAND()</f>
        <v>0.451074497106235</v>
      </c>
      <c r="AV908" s="0" t="n">
        <f aca="true">RAND()</f>
        <v>0.66558067292766</v>
      </c>
      <c r="AW908" s="0" t="n">
        <f aca="true">RAND()</f>
        <v>0.223169390370512</v>
      </c>
      <c r="AX908" s="0" t="n">
        <f aca="true">RAND()</f>
        <v>0.259093708010573</v>
      </c>
      <c r="AY908" s="0" t="n">
        <f aca="true">RAND()</f>
        <v>0.987308127002536</v>
      </c>
      <c r="AZ908" s="0" t="n">
        <f aca="true">RAND()</f>
        <v>0.182740168470344</v>
      </c>
    </row>
    <row r="909" customFormat="false" ht="15" hidden="false" customHeight="false" outlineLevel="0" collapsed="false">
      <c r="AK909" s="0" t="n">
        <v>896</v>
      </c>
      <c r="AL909" s="0" t="n">
        <f aca="false">IFERROR(IF(AU909&lt;($AM$6-$AL$6)/($AN$6-$AL$6),$AL$6+SQRT(AU909*($AN$6-$AL$6)*($AM$6-$AL$6)),$AN$6-SQRT((1-AU909)*($AN$6-$AL$6)*($AN$6-$AM$6))),$AM$6)</f>
        <v>5.3731289607246</v>
      </c>
      <c r="AM909" s="0" t="n">
        <f aca="false">IFERROR(IF(AV909&lt;($AM$7-$AL$7)/($AN$7-$AL$7),$AL$7+SQRT(AV909*($AN$7-$AL$7)*($AM$7-$AL$7)),$AN$7-SQRT((1-AV909)*($AN$7-$AL$7)*($AN$7-$AM$7))),$AM$7)</f>
        <v>1.06550407648008</v>
      </c>
      <c r="AN909" s="0" t="n">
        <f aca="false">IFERROR(IF(AW909&lt;($AM$8-$AL$8)/($AN$8-$AL$8),$AL$8+SQRT(AW909*($AN$8-$AL$8)*($AM$8-$AL$8)),$AN$8-SQRT((1-AW909)*($AN$8-$AL$8)*($AN$8-$AM$8))),$AM$8)</f>
        <v>1.19325664430797</v>
      </c>
      <c r="AO909" s="0" t="n">
        <f aca="false">IFERROR(IF(AX909&lt;($AM$9-$AL$9)/($AN$9-$AL$9),$AL$9+SQRT(AX909*($AN$9-$AL$9)*($AM$9-$AL$9)),$AN$9-SQRT((1-AX909)*($AN$9-$AL$9)*($AN$9-$AM$9))),$AM$9)</f>
        <v>1.26138524381385</v>
      </c>
      <c r="AP909" s="0" t="n">
        <f aca="false">IFERROR(IF(AY909&lt;($AM$10-$AL$10)/($AN$10-$AL$10),$AL$10+SQRT(AY909*($AN$10-$AL$10)*($AM$10-$AL$10)),$AN$10-SQRT((1-AY909)*($AN$10-$AL$10)*($AN$10-$AM$10))),$AM$10)</f>
        <v>0.895180689370709</v>
      </c>
      <c r="AQ909" s="0" t="n">
        <f aca="false">IFERROR(IF(AZ909&lt;($AM$11-$AL$11)/($AN$11-$AL$11),$AL$11+SQRT(AZ909*($AN$11-$AL$11)*($AM$11-$AL$11)),$AN$11-SQRT((1-AZ909)*($AN$11-$AL$11)*($AN$11-$AM$11))),$AM$11)</f>
        <v>0.47220373223034</v>
      </c>
      <c r="AR909" s="0" t="n">
        <f aca="false">SUMPRODUCT((B24:B31&lt;=$B$6)*(C24:C31*AM909+D24:D31*AO909*$B$8*AQ909)/(1+AL909/100)^B24:B31)+C32*AM909*AP909/(1+AL909/100)^$B$6</f>
        <v>8206092.75588031</v>
      </c>
      <c r="AS909" s="0" t="n">
        <f aca="false">SUMPRODUCT((K24:K26&lt;=$B$6)*(L24:L26*AN909+M24:M26*AO909*$B$8*AQ909)/(1+AL909/100)^K24:K26)+L27*AN909*AP909/(1+AL909/100)^$B$6</f>
        <v>9868737.09083916</v>
      </c>
      <c r="AT909" s="0" t="n">
        <f aca="false">AS909-AR909</f>
        <v>1662644.33495885</v>
      </c>
      <c r="AU909" s="0" t="n">
        <f aca="true">RAND()</f>
        <v>0.867664531078349</v>
      </c>
      <c r="AV909" s="0" t="n">
        <f aca="true">RAND()</f>
        <v>0.697433370706936</v>
      </c>
      <c r="AW909" s="0" t="n">
        <f aca="true">RAND()</f>
        <v>0.971379480753847</v>
      </c>
      <c r="AX909" s="0" t="n">
        <f aca="true">RAND()</f>
        <v>0.636298827962721</v>
      </c>
      <c r="AY909" s="0" t="n">
        <f aca="true">RAND()</f>
        <v>0.624671109006034</v>
      </c>
      <c r="AZ909" s="0" t="n">
        <f aca="true">RAND()</f>
        <v>0.121037246506362</v>
      </c>
    </row>
    <row r="910" customFormat="false" ht="15" hidden="false" customHeight="false" outlineLevel="0" collapsed="false">
      <c r="AK910" s="0" t="n">
        <v>897</v>
      </c>
      <c r="AL910" s="0" t="n">
        <f aca="false">IFERROR(IF(AU910&lt;($AM$6-$AL$6)/($AN$6-$AL$6),$AL$6+SQRT(AU910*($AN$6-$AL$6)*($AM$6-$AL$6)),$AN$6-SQRT((1-AU910)*($AN$6-$AL$6)*($AN$6-$AM$6))),$AM$6)</f>
        <v>5.61447399797399</v>
      </c>
      <c r="AM910" s="0" t="n">
        <f aca="false">IFERROR(IF(AV910&lt;($AM$7-$AL$7)/($AN$7-$AL$7),$AL$7+SQRT(AV910*($AN$7-$AL$7)*($AM$7-$AL$7)),$AN$7-SQRT((1-AV910)*($AN$7-$AL$7)*($AN$7-$AM$7))),$AM$7)</f>
        <v>0.948082637920243</v>
      </c>
      <c r="AN910" s="0" t="n">
        <f aca="false">IFERROR(IF(AW910&lt;($AM$8-$AL$8)/($AN$8-$AL$8),$AL$8+SQRT(AW910*($AN$8-$AL$8)*($AM$8-$AL$8)),$AN$8-SQRT((1-AW910)*($AN$8-$AL$8)*($AN$8-$AM$8))),$AM$8)</f>
        <v>1.01882196948915</v>
      </c>
      <c r="AO910" s="0" t="n">
        <f aca="false">IFERROR(IF(AX910&lt;($AM$9-$AL$9)/($AN$9-$AL$9),$AL$9+SQRT(AX910*($AN$9-$AL$9)*($AM$9-$AL$9)),$AN$9-SQRT((1-AX910)*($AN$9-$AL$9)*($AN$9-$AM$9))),$AM$9)</f>
        <v>0.804297701701492</v>
      </c>
      <c r="AP910" s="0" t="n">
        <f aca="false">IFERROR(IF(AY910&lt;($AM$10-$AL$10)/($AN$10-$AL$10),$AL$10+SQRT(AY910*($AN$10-$AL$10)*($AM$10-$AL$10)),$AN$10-SQRT((1-AY910)*($AN$10-$AL$10)*($AN$10-$AM$10))),$AM$10)</f>
        <v>0.960860095250659</v>
      </c>
      <c r="AQ910" s="0" t="n">
        <f aca="false">IFERROR(IF(AZ910&lt;($AM$11-$AL$11)/($AN$11-$AL$11),$AL$11+SQRT(AZ910*($AN$11-$AL$11)*($AM$11-$AL$11)),$AN$11-SQRT((1-AZ910)*($AN$11-$AL$11)*($AN$11-$AM$11))),$AM$11)</f>
        <v>0.674640665044696</v>
      </c>
      <c r="AR910" s="0" t="n">
        <f aca="false">SUMPRODUCT((B24:B31&lt;=$B$6)*(C24:C31*AM910+D24:D31*AO910*$B$8*AQ910)/(1+AL910/100)^B24:B31)+C32*AM910*AP910/(1+AL910/100)^$B$6</f>
        <v>7226956.00823914</v>
      </c>
      <c r="AS910" s="0" t="n">
        <f aca="false">SUMPRODUCT((K24:K26&lt;=$B$6)*(L24:L26*AN910+M24:M26*AO910*$B$8*AQ910)/(1+AL910/100)^K24:K26)+L27*AN910*AP910/(1+AL910/100)^$B$6</f>
        <v>8414326.81504082</v>
      </c>
      <c r="AT910" s="0" t="n">
        <f aca="false">AS910-AR910</f>
        <v>1187370.80680168</v>
      </c>
      <c r="AU910" s="0" t="n">
        <f aca="true">RAND()</f>
        <v>0.904015884885491</v>
      </c>
      <c r="AV910" s="0" t="n">
        <f aca="true">RAND()</f>
        <v>0.243649640593532</v>
      </c>
      <c r="AW910" s="0" t="n">
        <f aca="true">RAND()</f>
        <v>0.524948606303321</v>
      </c>
      <c r="AX910" s="0" t="n">
        <f aca="true">RAND()</f>
        <v>0.123462788347747</v>
      </c>
      <c r="AY910" s="0" t="n">
        <f aca="true">RAND()</f>
        <v>0.849568109577786</v>
      </c>
      <c r="AZ910" s="0" t="n">
        <f aca="true">RAND()</f>
        <v>0.567923686356907</v>
      </c>
    </row>
    <row r="911" customFormat="false" ht="15" hidden="false" customHeight="false" outlineLevel="0" collapsed="false">
      <c r="AK911" s="0" t="n">
        <v>898</v>
      </c>
      <c r="AL911" s="0" t="n">
        <f aca="false">IFERROR(IF(AU911&lt;($AM$6-$AL$6)/($AN$6-$AL$6),$AL$6+SQRT(AU911*($AN$6-$AL$6)*($AM$6-$AL$6)),$AN$6-SQRT((1-AU911)*($AN$6-$AL$6)*($AN$6-$AM$6))),$AM$6)</f>
        <v>4.71163928540744</v>
      </c>
      <c r="AM911" s="0" t="n">
        <f aca="false">IFERROR(IF(AV911&lt;($AM$7-$AL$7)/($AN$7-$AL$7),$AL$7+SQRT(AV911*($AN$7-$AL$7)*($AM$7-$AL$7)),$AN$7-SQRT((1-AV911)*($AN$7-$AL$7)*($AN$7-$AM$7))),$AM$7)</f>
        <v>0.941633268064634</v>
      </c>
      <c r="AN911" s="0" t="n">
        <f aca="false">IFERROR(IF(AW911&lt;($AM$8-$AL$8)/($AN$8-$AL$8),$AL$8+SQRT(AW911*($AN$8-$AL$8)*($AM$8-$AL$8)),$AN$8-SQRT((1-AW911)*($AN$8-$AL$8)*($AN$8-$AM$8))),$AM$8)</f>
        <v>1.16194126673135</v>
      </c>
      <c r="AO911" s="0" t="n">
        <f aca="false">IFERROR(IF(AX911&lt;($AM$9-$AL$9)/($AN$9-$AL$9),$AL$9+SQRT(AX911*($AN$9-$AL$9)*($AM$9-$AL$9)),$AN$9-SQRT((1-AX911)*($AN$9-$AL$9)*($AN$9-$AM$9))),$AM$9)</f>
        <v>1.38671007174271</v>
      </c>
      <c r="AP911" s="0" t="n">
        <f aca="false">IFERROR(IF(AY911&lt;($AM$10-$AL$10)/($AN$10-$AL$10),$AL$10+SQRT(AY911*($AN$10-$AL$10)*($AM$10-$AL$10)),$AN$10-SQRT((1-AY911)*($AN$10-$AL$10)*($AN$10-$AM$10))),$AM$10)</f>
        <v>0.947515449283428</v>
      </c>
      <c r="AQ911" s="0" t="n">
        <f aca="false">IFERROR(IF(AZ911&lt;($AM$11-$AL$11)/($AN$11-$AL$11),$AL$11+SQRT(AZ911*($AN$11-$AL$11)*($AM$11-$AL$11)),$AN$11-SQRT((1-AZ911)*($AN$11-$AL$11)*($AN$11-$AM$11))),$AM$11)</f>
        <v>0.822467213215814</v>
      </c>
      <c r="AR911" s="0" t="n">
        <f aca="false">SUMPRODUCT((B24:B31&lt;=$B$6)*(C24:C31*AM911+D24:D31*AO911*$B$8*AQ911)/(1+AL911/100)^B24:B31)+C32*AM911*AP911/(1+AL911/100)^$B$6</f>
        <v>7617875.86388124</v>
      </c>
      <c r="AS911" s="0" t="n">
        <f aca="false">SUMPRODUCT((K24:K26&lt;=$B$6)*(L24:L26*AN911+M24:M26*AO911*$B$8*AQ911)/(1+AL911/100)^K24:K26)+L27*AN911*AP911/(1+AL911/100)^$B$6</f>
        <v>9572886.54508604</v>
      </c>
      <c r="AT911" s="0" t="n">
        <f aca="false">AS911-AR911</f>
        <v>1955010.6812048</v>
      </c>
      <c r="AU911" s="0" t="n">
        <f aca="true">RAND()</f>
        <v>0.738170261995471</v>
      </c>
      <c r="AV911" s="0" t="n">
        <f aca="true">RAND()</f>
        <v>0.222888695807426</v>
      </c>
      <c r="AW911" s="0" t="n">
        <f aca="true">RAND()</f>
        <v>0.931072528845517</v>
      </c>
      <c r="AX911" s="0" t="n">
        <f aca="true">RAND()</f>
        <v>0.749250309265449</v>
      </c>
      <c r="AY911" s="0" t="n">
        <f aca="true">RAND()</f>
        <v>0.801080309389395</v>
      </c>
      <c r="AZ911" s="0" t="n">
        <f aca="true">RAND()</f>
        <v>0.871355549455677</v>
      </c>
    </row>
    <row r="912" customFormat="false" ht="15" hidden="false" customHeight="false" outlineLevel="0" collapsed="false">
      <c r="AK912" s="0" t="n">
        <v>899</v>
      </c>
      <c r="AL912" s="0" t="n">
        <f aca="false">IFERROR(IF(AU912&lt;($AM$6-$AL$6)/($AN$6-$AL$6),$AL$6+SQRT(AU912*($AN$6-$AL$6)*($AM$6-$AL$6)),$AN$6-SQRT((1-AU912)*($AN$6-$AL$6)*($AN$6-$AM$6))),$AM$6)</f>
        <v>5.51514696106199</v>
      </c>
      <c r="AM912" s="0" t="n">
        <f aca="false">IFERROR(IF(AV912&lt;($AM$7-$AL$7)/($AN$7-$AL$7),$AL$7+SQRT(AV912*($AN$7-$AL$7)*($AM$7-$AL$7)),$AN$7-SQRT((1-AV912)*($AN$7-$AL$7)*($AN$7-$AM$7))),$AM$7)</f>
        <v>0.99601395724628</v>
      </c>
      <c r="AN912" s="0" t="n">
        <f aca="false">IFERROR(IF(AW912&lt;($AM$8-$AL$8)/($AN$8-$AL$8),$AL$8+SQRT(AW912*($AN$8-$AL$8)*($AM$8-$AL$8)),$AN$8-SQRT((1-AW912)*($AN$8-$AL$8)*($AN$8-$AM$8))),$AM$8)</f>
        <v>0.995770674000011</v>
      </c>
      <c r="AO912" s="0" t="n">
        <f aca="false">IFERROR(IF(AX912&lt;($AM$9-$AL$9)/($AN$9-$AL$9),$AL$9+SQRT(AX912*($AN$9-$AL$9)*($AM$9-$AL$9)),$AN$9-SQRT((1-AX912)*($AN$9-$AL$9)*($AN$9-$AM$9))),$AM$9)</f>
        <v>0.842125475779172</v>
      </c>
      <c r="AP912" s="0" t="n">
        <f aca="false">IFERROR(IF(AY912&lt;($AM$10-$AL$10)/($AN$10-$AL$10),$AL$10+SQRT(AY912*($AN$10-$AL$10)*($AM$10-$AL$10)),$AN$10-SQRT((1-AY912)*($AN$10-$AL$10)*($AN$10-$AM$10))),$AM$10)</f>
        <v>0.976769938377127</v>
      </c>
      <c r="AQ912" s="0" t="n">
        <f aca="false">IFERROR(IF(AZ912&lt;($AM$11-$AL$11)/($AN$11-$AL$11),$AL$11+SQRT(AZ912*($AN$11-$AL$11)*($AM$11-$AL$11)),$AN$11-SQRT((1-AZ912)*($AN$11-$AL$11)*($AN$11-$AM$11))),$AM$11)</f>
        <v>0.560505507725169</v>
      </c>
      <c r="AR912" s="0" t="n">
        <f aca="false">SUMPRODUCT((B24:B31&lt;=$B$6)*(C24:C31*AM912+D24:D31*AO912*$B$8*AQ912)/(1+AL912/100)^B24:B31)+C32*AM912*AP912/(1+AL912/100)^$B$6</f>
        <v>7601386.10872125</v>
      </c>
      <c r="AS912" s="0" t="n">
        <f aca="false">SUMPRODUCT((K24:K26&lt;=$B$6)*(L24:L26*AN912+M24:M26*AO912*$B$8*AQ912)/(1+AL912/100)^K24:K26)+L27*AN912*AP912/(1+AL912/100)^$B$6</f>
        <v>8207484.89629608</v>
      </c>
      <c r="AT912" s="0" t="n">
        <f aca="false">AS912-AR912</f>
        <v>606098.787574827</v>
      </c>
      <c r="AU912" s="0" t="n">
        <f aca="true">RAND()</f>
        <v>0.889760572637827</v>
      </c>
      <c r="AV912" s="0" t="n">
        <f aca="true">RAND()</f>
        <v>0.426905238170516</v>
      </c>
      <c r="AW912" s="0" t="n">
        <f aca="true">RAND()</f>
        <v>0.425846186649093</v>
      </c>
      <c r="AX912" s="0" t="n">
        <f aca="true">RAND()</f>
        <v>0.156066454902833</v>
      </c>
      <c r="AY912" s="0" t="n">
        <f aca="true">RAND()</f>
        <v>0.909238296560519</v>
      </c>
      <c r="AZ912" s="0" t="n">
        <f aca="true">RAND()</f>
        <v>0.276992324714891</v>
      </c>
    </row>
    <row r="913" customFormat="false" ht="15" hidden="false" customHeight="false" outlineLevel="0" collapsed="false">
      <c r="AK913" s="0" t="n">
        <v>900</v>
      </c>
      <c r="AL913" s="0" t="n">
        <f aca="false">IFERROR(IF(AU913&lt;($AM$6-$AL$6)/($AN$6-$AL$6),$AL$6+SQRT(AU913*($AN$6-$AL$6)*($AM$6-$AL$6)),$AN$6-SQRT((1-AU913)*($AN$6-$AL$6)*($AN$6-$AM$6))),$AM$6)</f>
        <v>5.67335944924805</v>
      </c>
      <c r="AM913" s="0" t="n">
        <f aca="false">IFERROR(IF(AV913&lt;($AM$7-$AL$7)/($AN$7-$AL$7),$AL$7+SQRT(AV913*($AN$7-$AL$7)*($AM$7-$AL$7)),$AN$7-SQRT((1-AV913)*($AN$7-$AL$7)*($AN$7-$AM$7))),$AM$7)</f>
        <v>0.935780819792</v>
      </c>
      <c r="AN913" s="0" t="n">
        <f aca="false">IFERROR(IF(AW913&lt;($AM$8-$AL$8)/($AN$8-$AL$8),$AL$8+SQRT(AW913*($AN$8-$AL$8)*($AM$8-$AL$8)),$AN$8-SQRT((1-AW913)*($AN$8-$AL$8)*($AN$8-$AM$8))),$AM$8)</f>
        <v>1.01718833769631</v>
      </c>
      <c r="AO913" s="0" t="n">
        <f aca="false">IFERROR(IF(AX913&lt;($AM$9-$AL$9)/($AN$9-$AL$9),$AL$9+SQRT(AX913*($AN$9-$AL$9)*($AM$9-$AL$9)),$AN$9-SQRT((1-AX913)*($AN$9-$AL$9)*($AN$9-$AM$9))),$AM$9)</f>
        <v>0.916992489372572</v>
      </c>
      <c r="AP913" s="0" t="n">
        <f aca="false">IFERROR(IF(AY913&lt;($AM$10-$AL$10)/($AN$10-$AL$10),$AL$10+SQRT(AY913*($AN$10-$AL$10)*($AM$10-$AL$10)),$AN$10-SQRT((1-AY913)*($AN$10-$AL$10)*($AN$10-$AM$10))),$AM$10)</f>
        <v>0.938049193677889</v>
      </c>
      <c r="AQ913" s="0" t="n">
        <f aca="false">IFERROR(IF(AZ913&lt;($AM$11-$AL$11)/($AN$11-$AL$11),$AL$11+SQRT(AZ913*($AN$11-$AL$11)*($AM$11-$AL$11)),$AN$11-SQRT((1-AZ913)*($AN$11-$AL$11)*($AN$11-$AM$11))),$AM$11)</f>
        <v>0.769921809432889</v>
      </c>
      <c r="AR913" s="0" t="n">
        <f aca="false">SUMPRODUCT((B24:B31&lt;=$B$6)*(C24:C31*AM913+D24:D31*AO913*$B$8*AQ913)/(1+AL913/100)^B24:B31)+C32*AM913*AP913/(1+AL913/100)^$B$6</f>
        <v>7153768.52123395</v>
      </c>
      <c r="AS913" s="0" t="n">
        <f aca="false">SUMPRODUCT((K24:K26&lt;=$B$6)*(L24:L26*AN913+M24:M26*AO913*$B$8*AQ913)/(1+AL913/100)^K24:K26)+L27*AN913*AP913/(1+AL913/100)^$B$6</f>
        <v>8424136.59596093</v>
      </c>
      <c r="AT913" s="0" t="n">
        <f aca="false">AS913-AR913</f>
        <v>1270368.07472698</v>
      </c>
      <c r="AU913" s="0" t="n">
        <f aca="true">RAND()</f>
        <v>0.912001242455028</v>
      </c>
      <c r="AV913" s="0" t="n">
        <f aca="true">RAND()</f>
        <v>0.204849233593194</v>
      </c>
      <c r="AW913" s="0" t="n">
        <f aca="true">RAND()</f>
        <v>0.518210932403474</v>
      </c>
      <c r="AX913" s="0" t="n">
        <f aca="true">RAND()</f>
        <v>0.231843648257513</v>
      </c>
      <c r="AY913" s="0" t="n">
        <f aca="true">RAND()</f>
        <v>0.767548384327395</v>
      </c>
      <c r="AZ913" s="0" t="n">
        <f aca="true">RAND()</f>
        <v>0.783934800919853</v>
      </c>
    </row>
    <row r="914" customFormat="false" ht="15" hidden="false" customHeight="false" outlineLevel="0" collapsed="false">
      <c r="AK914" s="0" t="n">
        <v>901</v>
      </c>
      <c r="AL914" s="0" t="n">
        <f aca="false">IFERROR(IF(AU914&lt;($AM$6-$AL$6)/($AN$6-$AL$6),$AL$6+SQRT(AU914*($AN$6-$AL$6)*($AM$6-$AL$6)),$AN$6-SQRT((1-AU914)*($AN$6-$AL$6)*($AN$6-$AM$6))),$AM$6)</f>
        <v>2.57039125284905</v>
      </c>
      <c r="AM914" s="0" t="n">
        <f aca="false">IFERROR(IF(AV914&lt;($AM$7-$AL$7)/($AN$7-$AL$7),$AL$7+SQRT(AV914*($AN$7-$AL$7)*($AM$7-$AL$7)),$AN$7-SQRT((1-AV914)*($AN$7-$AL$7)*($AN$7-$AM$7))),$AM$7)</f>
        <v>0.844142509797205</v>
      </c>
      <c r="AN914" s="0" t="n">
        <f aca="false">IFERROR(IF(AW914&lt;($AM$8-$AL$8)/($AN$8-$AL$8),$AL$8+SQRT(AW914*($AN$8-$AL$8)*($AM$8-$AL$8)),$AN$8-SQRT((1-AW914)*($AN$8-$AL$8)*($AN$8-$AM$8))),$AM$8)</f>
        <v>0.930362697917528</v>
      </c>
      <c r="AO914" s="0" t="n">
        <f aca="false">IFERROR(IF(AX914&lt;($AM$9-$AL$9)/($AN$9-$AL$9),$AL$9+SQRT(AX914*($AN$9-$AL$9)*($AM$9-$AL$9)),$AN$9-SQRT((1-AX914)*($AN$9-$AL$9)*($AN$9-$AM$9))),$AM$9)</f>
        <v>1.10944972396137</v>
      </c>
      <c r="AP914" s="0" t="n">
        <f aca="false">IFERROR(IF(AY914&lt;($AM$10-$AL$10)/($AN$10-$AL$10),$AL$10+SQRT(AY914*($AN$10-$AL$10)*($AM$10-$AL$10)),$AN$10-SQRT((1-AY914)*($AN$10-$AL$10)*($AN$10-$AM$10))),$AM$10)</f>
        <v>0.957848570818209</v>
      </c>
      <c r="AQ914" s="0" t="n">
        <f aca="false">IFERROR(IF(AZ914&lt;($AM$11-$AL$11)/($AN$11-$AL$11),$AL$11+SQRT(AZ914*($AN$11-$AL$11)*($AM$11-$AL$11)),$AN$11-SQRT((1-AZ914)*($AN$11-$AL$11)*($AN$11-$AM$11))),$AM$11)</f>
        <v>0.844086193539747</v>
      </c>
      <c r="AR914" s="0" t="n">
        <f aca="false">SUMPRODUCT((B24:B31&lt;=$B$6)*(C24:C31*AM914+D24:D31*AO914*$B$8*AQ914)/(1+AL914/100)^B24:B31)+C32*AM914*AP914/(1+AL914/100)^$B$6</f>
        <v>7671628.42060168</v>
      </c>
      <c r="AS914" s="0" t="n">
        <f aca="false">SUMPRODUCT((K24:K26&lt;=$B$6)*(L24:L26*AN914+M24:M26*AO914*$B$8*AQ914)/(1+AL914/100)^K24:K26)+L27*AN914*AP914/(1+AL914/100)^$B$6</f>
        <v>7447604.03211468</v>
      </c>
      <c r="AT914" s="0" t="n">
        <f aca="false">AS914-AR914</f>
        <v>-224024.388486993</v>
      </c>
      <c r="AU914" s="0" t="n">
        <f aca="true">RAND()</f>
        <v>0.0650692362653413</v>
      </c>
      <c r="AV914" s="0" t="n">
        <f aca="true">RAND()</f>
        <v>0.0216506796799591</v>
      </c>
      <c r="AW914" s="0" t="n">
        <f aca="true">RAND()</f>
        <v>0.188827033425962</v>
      </c>
      <c r="AX914" s="0" t="n">
        <f aca="true">RAND()</f>
        <v>0.471280137231683</v>
      </c>
      <c r="AY914" s="0" t="n">
        <f aca="true">RAND()</f>
        <v>0.838501255201105</v>
      </c>
      <c r="AZ914" s="0" t="n">
        <f aca="true">RAND()</f>
        <v>0.900779122265612</v>
      </c>
    </row>
    <row r="915" customFormat="false" ht="15" hidden="false" customHeight="false" outlineLevel="0" collapsed="false">
      <c r="AK915" s="0" t="n">
        <v>902</v>
      </c>
      <c r="AL915" s="0" t="n">
        <f aca="false">IFERROR(IF(AU915&lt;($AM$6-$AL$6)/($AN$6-$AL$6),$AL$6+SQRT(AU915*($AN$6-$AL$6)*($AM$6-$AL$6)),$AN$6-SQRT((1-AU915)*($AN$6-$AL$6)*($AN$6-$AM$6))),$AM$6)</f>
        <v>3.4031704195469</v>
      </c>
      <c r="AM915" s="0" t="n">
        <f aca="false">IFERROR(IF(AV915&lt;($AM$7-$AL$7)/($AN$7-$AL$7),$AL$7+SQRT(AV915*($AN$7-$AL$7)*($AM$7-$AL$7)),$AN$7-SQRT((1-AV915)*($AN$7-$AL$7)*($AN$7-$AM$7))),$AM$7)</f>
        <v>0.828478729881887</v>
      </c>
      <c r="AN915" s="0" t="n">
        <f aca="false">IFERROR(IF(AW915&lt;($AM$8-$AL$8)/($AN$8-$AL$8),$AL$8+SQRT(AW915*($AN$8-$AL$8)*($AM$8-$AL$8)),$AN$8-SQRT((1-AW915)*($AN$8-$AL$8)*($AN$8-$AM$8))),$AM$8)</f>
        <v>0.953325387245822</v>
      </c>
      <c r="AO915" s="0" t="n">
        <f aca="false">IFERROR(IF(AX915&lt;($AM$9-$AL$9)/($AN$9-$AL$9),$AL$9+SQRT(AX915*($AN$9-$AL$9)*($AM$9-$AL$9)),$AN$9-SQRT((1-AX915)*($AN$9-$AL$9)*($AN$9-$AM$9))),$AM$9)</f>
        <v>0.60658797604245</v>
      </c>
      <c r="AP915" s="0" t="n">
        <f aca="false">IFERROR(IF(AY915&lt;($AM$10-$AL$10)/($AN$10-$AL$10),$AL$10+SQRT(AY915*($AN$10-$AL$10)*($AM$10-$AL$10)),$AN$10-SQRT((1-AY915)*($AN$10-$AL$10)*($AN$10-$AM$10))),$AM$10)</f>
        <v>0.790643071665746</v>
      </c>
      <c r="AQ915" s="0" t="n">
        <f aca="false">IFERROR(IF(AZ915&lt;($AM$11-$AL$11)/($AN$11-$AL$11),$AL$11+SQRT(AZ915*($AN$11-$AL$11)*($AM$11-$AL$11)),$AN$11-SQRT((1-AZ915)*($AN$11-$AL$11)*($AN$11-$AM$11))),$AM$11)</f>
        <v>0.722265630892011</v>
      </c>
      <c r="AR915" s="0" t="n">
        <f aca="false">SUMPRODUCT((B24:B31&lt;=$B$6)*(C24:C31*AM915+D24:D31*AO915*$B$8*AQ915)/(1+AL915/100)^B24:B31)+C32*AM915*AP915/(1+AL915/100)^$B$6</f>
        <v>7031330.44861537</v>
      </c>
      <c r="AS915" s="0" t="n">
        <f aca="false">SUMPRODUCT((K24:K26&lt;=$B$6)*(L24:L26*AN915+M24:M26*AO915*$B$8*AQ915)/(1+AL915/100)^K24:K26)+L27*AN915*AP915/(1+AL915/100)^$B$6</f>
        <v>7803903.85542918</v>
      </c>
      <c r="AT915" s="0" t="n">
        <f aca="false">AS915-AR915</f>
        <v>772573.406813809</v>
      </c>
      <c r="AU915" s="0" t="n">
        <f aca="true">RAND()</f>
        <v>0.35314084845888</v>
      </c>
      <c r="AV915" s="0" t="n">
        <f aca="true">RAND()</f>
        <v>0.00901153395206096</v>
      </c>
      <c r="AW915" s="0" t="n">
        <f aca="true">RAND()</f>
        <v>0.261207493045348</v>
      </c>
      <c r="AX915" s="0" t="n">
        <f aca="true">RAND()</f>
        <v>0.0151479955157678</v>
      </c>
      <c r="AY915" s="0" t="n">
        <f aca="true">RAND()</f>
        <v>0.3378935804292</v>
      </c>
      <c r="AZ915" s="0" t="n">
        <f aca="true">RAND()</f>
        <v>0.685157633535458</v>
      </c>
    </row>
    <row r="916" customFormat="false" ht="15" hidden="false" customHeight="false" outlineLevel="0" collapsed="false">
      <c r="AK916" s="0" t="n">
        <v>903</v>
      </c>
      <c r="AL916" s="0" t="n">
        <f aca="false">IFERROR(IF(AU916&lt;($AM$6-$AL$6)/($AN$6-$AL$6),$AL$6+SQRT(AU916*($AN$6-$AL$6)*($AM$6-$AL$6)),$AN$6-SQRT((1-AU916)*($AN$6-$AL$6)*($AN$6-$AM$6))),$AM$6)</f>
        <v>3.54718161504559</v>
      </c>
      <c r="AM916" s="0" t="n">
        <f aca="false">IFERROR(IF(AV916&lt;($AM$7-$AL$7)/($AN$7-$AL$7),$AL$7+SQRT(AV916*($AN$7-$AL$7)*($AM$7-$AL$7)),$AN$7-SQRT((1-AV916)*($AN$7-$AL$7)*($AN$7-$AM$7))),$AM$7)</f>
        <v>1.03628292987464</v>
      </c>
      <c r="AN916" s="0" t="n">
        <f aca="false">IFERROR(IF(AW916&lt;($AM$8-$AL$8)/($AN$8-$AL$8),$AL$8+SQRT(AW916*($AN$8-$AL$8)*($AM$8-$AL$8)),$AN$8-SQRT((1-AW916)*($AN$8-$AL$8)*($AN$8-$AM$8))),$AM$8)</f>
        <v>1.13284330003431</v>
      </c>
      <c r="AO916" s="0" t="n">
        <f aca="false">IFERROR(IF(AX916&lt;($AM$9-$AL$9)/($AN$9-$AL$9),$AL$9+SQRT(AX916*($AN$9-$AL$9)*($AM$9-$AL$9)),$AN$9-SQRT((1-AX916)*($AN$9-$AL$9)*($AN$9-$AM$9))),$AM$9)</f>
        <v>1.24561363662944</v>
      </c>
      <c r="AP916" s="0" t="n">
        <f aca="false">IFERROR(IF(AY916&lt;($AM$10-$AL$10)/($AN$10-$AL$10),$AL$10+SQRT(AY916*($AN$10-$AL$10)*($AM$10-$AL$10)),$AN$10-SQRT((1-AY916)*($AN$10-$AL$10)*($AN$10-$AM$10))),$AM$10)</f>
        <v>0.994046824490817</v>
      </c>
      <c r="AQ916" s="0" t="n">
        <f aca="false">IFERROR(IF(AZ916&lt;($AM$11-$AL$11)/($AN$11-$AL$11),$AL$11+SQRT(AZ916*($AN$11-$AL$11)*($AM$11-$AL$11)),$AN$11-SQRT((1-AZ916)*($AN$11-$AL$11)*($AN$11-$AM$11))),$AM$11)</f>
        <v>0.635269115875636</v>
      </c>
      <c r="AR916" s="0" t="n">
        <f aca="false">SUMPRODUCT((B24:B31&lt;=$B$6)*(C24:C31*AM916+D24:D31*AO916*$B$8*AQ916)/(1+AL916/100)^B24:B31)+C32*AM916*AP916/(1+AL916/100)^$B$6</f>
        <v>8773845.63941563</v>
      </c>
      <c r="AS916" s="0" t="n">
        <f aca="false">SUMPRODUCT((K24:K26&lt;=$B$6)*(L24:L26*AN916+M24:M26*AO916*$B$8*AQ916)/(1+AL916/100)^K24:K26)+L27*AN916*AP916/(1+AL916/100)^$B$6</f>
        <v>9145440.78315132</v>
      </c>
      <c r="AT916" s="0" t="n">
        <f aca="false">AS916-AR916</f>
        <v>371595.143735694</v>
      </c>
      <c r="AU916" s="0" t="n">
        <f aca="true">RAND()</f>
        <v>0.403902260026042</v>
      </c>
      <c r="AV916" s="0" t="n">
        <f aca="true">RAND()</f>
        <v>0.594000123884746</v>
      </c>
      <c r="AW916" s="0" t="n">
        <f aca="true">RAND()</f>
        <v>0.877993845805763</v>
      </c>
      <c r="AX916" s="0" t="n">
        <f aca="true">RAND()</f>
        <v>0.620600809840363</v>
      </c>
      <c r="AY916" s="0" t="n">
        <f aca="true">RAND()</f>
        <v>0.976329059157842</v>
      </c>
      <c r="AZ916" s="0" t="n">
        <f aca="true">RAND()</f>
        <v>0.458797469632778</v>
      </c>
    </row>
    <row r="917" customFormat="false" ht="15" hidden="false" customHeight="false" outlineLevel="0" collapsed="false">
      <c r="AK917" s="0" t="n">
        <v>904</v>
      </c>
      <c r="AL917" s="0" t="n">
        <f aca="false">IFERROR(IF(AU917&lt;($AM$6-$AL$6)/($AN$6-$AL$6),$AL$6+SQRT(AU917*($AN$6-$AL$6)*($AM$6-$AL$6)),$AN$6-SQRT((1-AU917)*($AN$6-$AL$6)*($AN$6-$AM$6))),$AM$6)</f>
        <v>2.06106878185621</v>
      </c>
      <c r="AM917" s="0" t="n">
        <f aca="false">IFERROR(IF(AV917&lt;($AM$7-$AL$7)/($AN$7-$AL$7),$AL$7+SQRT(AV917*($AN$7-$AL$7)*($AM$7-$AL$7)),$AN$7-SQRT((1-AV917)*($AN$7-$AL$7)*($AN$7-$AM$7))),$AM$7)</f>
        <v>1.01664953206985</v>
      </c>
      <c r="AN917" s="0" t="n">
        <f aca="false">IFERROR(IF(AW917&lt;($AM$8-$AL$8)/($AN$8-$AL$8),$AL$8+SQRT(AW917*($AN$8-$AL$8)*($AM$8-$AL$8)),$AN$8-SQRT((1-AW917)*($AN$8-$AL$8)*($AN$8-$AM$8))),$AM$8)</f>
        <v>0.979618020730789</v>
      </c>
      <c r="AO917" s="0" t="n">
        <f aca="false">IFERROR(IF(AX917&lt;($AM$9-$AL$9)/($AN$9-$AL$9),$AL$9+SQRT(AX917*($AN$9-$AL$9)*($AM$9-$AL$9)),$AN$9-SQRT((1-AX917)*($AN$9-$AL$9)*($AN$9-$AM$9))),$AM$9)</f>
        <v>1.59367471712719</v>
      </c>
      <c r="AP917" s="0" t="n">
        <f aca="false">IFERROR(IF(AY917&lt;($AM$10-$AL$10)/($AN$10-$AL$10),$AL$10+SQRT(AY917*($AN$10-$AL$10)*($AM$10-$AL$10)),$AN$10-SQRT((1-AY917)*($AN$10-$AL$10)*($AN$10-$AM$10))),$AM$10)</f>
        <v>0.862932063408455</v>
      </c>
      <c r="AQ917" s="0" t="n">
        <f aca="false">IFERROR(IF(AZ917&lt;($AM$11-$AL$11)/($AN$11-$AL$11),$AL$11+SQRT(AZ917*($AN$11-$AL$11)*($AM$11-$AL$11)),$AN$11-SQRT((1-AZ917)*($AN$11-$AL$11)*($AN$11-$AM$11))),$AM$11)</f>
        <v>0.571564711002674</v>
      </c>
      <c r="AR917" s="0" t="n">
        <f aca="false">SUMPRODUCT((B24:B31&lt;=$B$6)*(C24:C31*AM917+D24:D31*AO917*$B$8*AQ917)/(1+AL917/100)^B24:B31)+C32*AM917*AP917/(1+AL917/100)^$B$6</f>
        <v>9492011.96291295</v>
      </c>
      <c r="AS917" s="0" t="n">
        <f aca="false">SUMPRODUCT((K24:K26&lt;=$B$6)*(L24:L26*AN917+M24:M26*AO917*$B$8*AQ917)/(1+AL917/100)^K24:K26)+L27*AN917*AP917/(1+AL917/100)^$B$6</f>
        <v>7853548.09969115</v>
      </c>
      <c r="AT917" s="0" t="n">
        <f aca="false">AS917-AR917</f>
        <v>-1638463.8632218</v>
      </c>
      <c r="AU917" s="0" t="n">
        <f aca="true">RAND()</f>
        <v>0.000745879223480159</v>
      </c>
      <c r="AV917" s="0" t="n">
        <f aca="true">RAND()</f>
        <v>0.515978303260274</v>
      </c>
      <c r="AW917" s="0" t="n">
        <f aca="true">RAND()</f>
        <v>0.358473704124958</v>
      </c>
      <c r="AX917" s="0" t="n">
        <f aca="true">RAND()</f>
        <v>0.889933176332221</v>
      </c>
      <c r="AY917" s="0" t="n">
        <f aca="true">RAND()</f>
        <v>0.526878730599676</v>
      </c>
      <c r="AZ917" s="0" t="n">
        <f aca="true">RAND()</f>
        <v>0.301009764334554</v>
      </c>
    </row>
    <row r="918" customFormat="false" ht="15" hidden="false" customHeight="false" outlineLevel="0" collapsed="false">
      <c r="AK918" s="0" t="n">
        <v>905</v>
      </c>
      <c r="AL918" s="0" t="n">
        <f aca="false">IFERROR(IF(AU918&lt;($AM$6-$AL$6)/($AN$6-$AL$6),$AL$6+SQRT(AU918*($AN$6-$AL$6)*($AM$6-$AL$6)),$AN$6-SQRT((1-AU918)*($AN$6-$AL$6)*($AN$6-$AM$6))),$AM$6)</f>
        <v>2.54033182329646</v>
      </c>
      <c r="AM918" s="0" t="n">
        <f aca="false">IFERROR(IF(AV918&lt;($AM$7-$AL$7)/($AN$7-$AL$7),$AL$7+SQRT(AV918*($AN$7-$AL$7)*($AM$7-$AL$7)),$AN$7-SQRT((1-AV918)*($AN$7-$AL$7)*($AN$7-$AM$7))),$AM$7)</f>
        <v>1.06588667813801</v>
      </c>
      <c r="AN918" s="0" t="n">
        <f aca="false">IFERROR(IF(AW918&lt;($AM$8-$AL$8)/($AN$8-$AL$8),$AL$8+SQRT(AW918*($AN$8-$AL$8)*($AM$8-$AL$8)),$AN$8-SQRT((1-AW918)*($AN$8-$AL$8)*($AN$8-$AM$8))),$AM$8)</f>
        <v>1.19785813977163</v>
      </c>
      <c r="AO918" s="0" t="n">
        <f aca="false">IFERROR(IF(AX918&lt;($AM$9-$AL$9)/($AN$9-$AL$9),$AL$9+SQRT(AX918*($AN$9-$AL$9)*($AM$9-$AL$9)),$AN$9-SQRT((1-AX918)*($AN$9-$AL$9)*($AN$9-$AM$9))),$AM$9)</f>
        <v>1.19901463751213</v>
      </c>
      <c r="AP918" s="0" t="n">
        <f aca="false">IFERROR(IF(AY918&lt;($AM$10-$AL$10)/($AN$10-$AL$10),$AL$10+SQRT(AY918*($AN$10-$AL$10)*($AM$10-$AL$10)),$AN$10-SQRT((1-AY918)*($AN$10-$AL$10)*($AN$10-$AM$10))),$AM$10)</f>
        <v>0.931092605032368</v>
      </c>
      <c r="AQ918" s="0" t="n">
        <f aca="false">IFERROR(IF(AZ918&lt;($AM$11-$AL$11)/($AN$11-$AL$11),$AL$11+SQRT(AZ918*($AN$11-$AL$11)*($AM$11-$AL$11)),$AN$11-SQRT((1-AZ918)*($AN$11-$AL$11)*($AN$11-$AM$11))),$AM$11)</f>
        <v>0.662205063144645</v>
      </c>
      <c r="AR918" s="0" t="n">
        <f aca="false">SUMPRODUCT((B24:B31&lt;=$B$6)*(C24:C31*AM918+D24:D31*AO918*$B$8*AQ918)/(1+AL918/100)^B24:B31)+C32*AM918*AP918/(1+AL918/100)^$B$6</f>
        <v>9579061.0373821</v>
      </c>
      <c r="AS918" s="0" t="n">
        <f aca="false">SUMPRODUCT((K24:K26&lt;=$B$6)*(L24:L26*AN918+M24:M26*AO918*$B$8*AQ918)/(1+AL918/100)^K24:K26)+L27*AN918*AP918/(1+AL918/100)^$B$6</f>
        <v>9561512.46220839</v>
      </c>
      <c r="AT918" s="0" t="n">
        <f aca="false">AS918-AR918</f>
        <v>-17548.575173717</v>
      </c>
      <c r="AU918" s="0" t="n">
        <f aca="true">RAND()</f>
        <v>0.0583916958533762</v>
      </c>
      <c r="AV918" s="0" t="n">
        <f aca="true">RAND()</f>
        <v>0.698686975226153</v>
      </c>
      <c r="AW918" s="0" t="n">
        <f aca="true">RAND()</f>
        <v>0.975833123661559</v>
      </c>
      <c r="AX918" s="0" t="n">
        <f aca="true">RAND()</f>
        <v>0.57228163272012</v>
      </c>
      <c r="AY918" s="0" t="n">
        <f aca="true">RAND()</f>
        <v>0.743363336454373</v>
      </c>
      <c r="AZ918" s="0" t="n">
        <f aca="true">RAND()</f>
        <v>0.53426359442811</v>
      </c>
    </row>
    <row r="919" customFormat="false" ht="15" hidden="false" customHeight="false" outlineLevel="0" collapsed="false">
      <c r="AK919" s="0" t="n">
        <v>906</v>
      </c>
      <c r="AL919" s="0" t="n">
        <f aca="false">IFERROR(IF(AU919&lt;($AM$6-$AL$6)/($AN$6-$AL$6),$AL$6+SQRT(AU919*($AN$6-$AL$6)*($AM$6-$AL$6)),$AN$6-SQRT((1-AU919)*($AN$6-$AL$6)*($AN$6-$AM$6))),$AM$6)</f>
        <v>4.02099696646239</v>
      </c>
      <c r="AM919" s="0" t="n">
        <f aca="false">IFERROR(IF(AV919&lt;($AM$7-$AL$7)/($AN$7-$AL$7),$AL$7+SQRT(AV919*($AN$7-$AL$7)*($AM$7-$AL$7)),$AN$7-SQRT((1-AV919)*($AN$7-$AL$7)*($AN$7-$AM$7))),$AM$7)</f>
        <v>0.991938667974538</v>
      </c>
      <c r="AN919" s="0" t="n">
        <f aca="false">IFERROR(IF(AW919&lt;($AM$8-$AL$8)/($AN$8-$AL$8),$AL$8+SQRT(AW919*($AN$8-$AL$8)*($AM$8-$AL$8)),$AN$8-SQRT((1-AW919)*($AN$8-$AL$8)*($AN$8-$AM$8))),$AM$8)</f>
        <v>1.06000491175679</v>
      </c>
      <c r="AO919" s="0" t="n">
        <f aca="false">IFERROR(IF(AX919&lt;($AM$9-$AL$9)/($AN$9-$AL$9),$AL$9+SQRT(AX919*($AN$9-$AL$9)*($AM$9-$AL$9)),$AN$9-SQRT((1-AX919)*($AN$9-$AL$9)*($AN$9-$AM$9))),$AM$9)</f>
        <v>0.800999235651322</v>
      </c>
      <c r="AP919" s="0" t="n">
        <f aca="false">IFERROR(IF(AY919&lt;($AM$10-$AL$10)/($AN$10-$AL$10),$AL$10+SQRT(AY919*($AN$10-$AL$10)*($AM$10-$AL$10)),$AN$10-SQRT((1-AY919)*($AN$10-$AL$10)*($AN$10-$AM$10))),$AM$10)</f>
        <v>0.872066278113904</v>
      </c>
      <c r="AQ919" s="0" t="n">
        <f aca="false">IFERROR(IF(AZ919&lt;($AM$11-$AL$11)/($AN$11-$AL$11),$AL$11+SQRT(AZ919*($AN$11-$AL$11)*($AM$11-$AL$11)),$AN$11-SQRT((1-AZ919)*($AN$11-$AL$11)*($AN$11-$AM$11))),$AM$11)</f>
        <v>0.601129471527168</v>
      </c>
      <c r="AR919" s="0" t="n">
        <f aca="false">SUMPRODUCT((B24:B31&lt;=$B$6)*(C24:C31*AM919+D24:D31*AO919*$B$8*AQ919)/(1+AL919/100)^B24:B31)+C32*AM919*AP919/(1+AL919/100)^$B$6</f>
        <v>8124265.62692227</v>
      </c>
      <c r="AS919" s="0" t="n">
        <f aca="false">SUMPRODUCT((K24:K26&lt;=$B$6)*(L24:L26*AN919+M24:M26*AO919*$B$8*AQ919)/(1+AL919/100)^K24:K26)+L27*AN919*AP919/(1+AL919/100)^$B$6</f>
        <v>8674106.40993588</v>
      </c>
      <c r="AT919" s="0" t="n">
        <f aca="false">AS919-AR919</f>
        <v>549840.783013604</v>
      </c>
      <c r="AU919" s="0" t="n">
        <f aca="true">RAND()</f>
        <v>0.556277046308684</v>
      </c>
      <c r="AV919" s="0" t="n">
        <f aca="true">RAND()</f>
        <v>0.409338358487109</v>
      </c>
      <c r="AW919" s="0" t="n">
        <f aca="true">RAND()</f>
        <v>0.679127701719594</v>
      </c>
      <c r="AX919" s="0" t="n">
        <f aca="true">RAND()</f>
        <v>0.120800719816907</v>
      </c>
      <c r="AY919" s="0" t="n">
        <f aca="true">RAND()</f>
        <v>0.553733261238133</v>
      </c>
      <c r="AZ919" s="0" t="n">
        <f aca="true">RAND()</f>
        <v>0.370118198458088</v>
      </c>
    </row>
    <row r="920" customFormat="false" ht="15" hidden="false" customHeight="false" outlineLevel="0" collapsed="false">
      <c r="AK920" s="0" t="n">
        <v>907</v>
      </c>
      <c r="AL920" s="0" t="n">
        <f aca="false">IFERROR(IF(AU920&lt;($AM$6-$AL$6)/($AN$6-$AL$6),$AL$6+SQRT(AU920*($AN$6-$AL$6)*($AM$6-$AL$6)),$AN$6-SQRT((1-AU920)*($AN$6-$AL$6)*($AN$6-$AM$6))),$AM$6)</f>
        <v>3.5830748656587</v>
      </c>
      <c r="AM920" s="0" t="n">
        <f aca="false">IFERROR(IF(AV920&lt;($AM$7-$AL$7)/($AN$7-$AL$7),$AL$7+SQRT(AV920*($AN$7-$AL$7)*($AM$7-$AL$7)),$AN$7-SQRT((1-AV920)*($AN$7-$AL$7)*($AN$7-$AM$7))),$AM$7)</f>
        <v>0.963511825907687</v>
      </c>
      <c r="AN920" s="0" t="n">
        <f aca="false">IFERROR(IF(AW920&lt;($AM$8-$AL$8)/($AN$8-$AL$8),$AL$8+SQRT(AW920*($AN$8-$AL$8)*($AM$8-$AL$8)),$AN$8-SQRT((1-AW920)*($AN$8-$AL$8)*($AN$8-$AM$8))),$AM$8)</f>
        <v>1.01907602788386</v>
      </c>
      <c r="AO920" s="0" t="n">
        <f aca="false">IFERROR(IF(AX920&lt;($AM$9-$AL$9)/($AN$9-$AL$9),$AL$9+SQRT(AX920*($AN$9-$AL$9)*($AM$9-$AL$9)),$AN$9-SQRT((1-AX920)*($AN$9-$AL$9)*($AN$9-$AM$9))),$AM$9)</f>
        <v>0.719585273668846</v>
      </c>
      <c r="AP920" s="0" t="n">
        <f aca="false">IFERROR(IF(AY920&lt;($AM$10-$AL$10)/($AN$10-$AL$10),$AL$10+SQRT(AY920*($AN$10-$AL$10)*($AM$10-$AL$10)),$AN$10-SQRT((1-AY920)*($AN$10-$AL$10)*($AN$10-$AM$10))),$AM$10)</f>
        <v>0.824840503232955</v>
      </c>
      <c r="AQ920" s="0" t="n">
        <f aca="false">IFERROR(IF(AZ920&lt;($AM$11-$AL$11)/($AN$11-$AL$11),$AL$11+SQRT(AZ920*($AN$11-$AL$11)*($AM$11-$AL$11)),$AN$11-SQRT((1-AZ920)*($AN$11-$AL$11)*($AN$11-$AM$11))),$AM$11)</f>
        <v>0.437546351326397</v>
      </c>
      <c r="AR920" s="0" t="n">
        <f aca="false">SUMPRODUCT((B24:B31&lt;=$B$6)*(C24:C31*AM920+D24:D31*AO920*$B$8*AQ920)/(1+AL920/100)^B24:B31)+C32*AM920*AP920/(1+AL920/100)^$B$6</f>
        <v>8036919.7881543</v>
      </c>
      <c r="AS920" s="0" t="n">
        <f aca="false">SUMPRODUCT((K24:K26&lt;=$B$6)*(L24:L26*AN920+M24:M26*AO920*$B$8*AQ920)/(1+AL920/100)^K24:K26)+L27*AN920*AP920/(1+AL920/100)^$B$6</f>
        <v>8316987.41417402</v>
      </c>
      <c r="AT920" s="0" t="n">
        <f aca="false">AS920-AR920</f>
        <v>280067.62601972</v>
      </c>
      <c r="AU920" s="0" t="n">
        <f aca="true">RAND()</f>
        <v>0.416231131315334</v>
      </c>
      <c r="AV920" s="0" t="n">
        <f aca="true">RAND()</f>
        <v>0.297067969018508</v>
      </c>
      <c r="AW920" s="0" t="n">
        <f aca="true">RAND()</f>
        <v>0.525992169796498</v>
      </c>
      <c r="AX920" s="0" t="n">
        <f aca="true">RAND()</f>
        <v>0.0642902565496294</v>
      </c>
      <c r="AY920" s="0" t="n">
        <f aca="true">RAND()</f>
        <v>0.422085410162558</v>
      </c>
      <c r="AZ920" s="0" t="n">
        <f aca="true">RAND()</f>
        <v>0.0772204031151208</v>
      </c>
    </row>
    <row r="921" customFormat="false" ht="15" hidden="false" customHeight="false" outlineLevel="0" collapsed="false">
      <c r="AK921" s="0" t="n">
        <v>908</v>
      </c>
      <c r="AL921" s="0" t="n">
        <f aca="false">IFERROR(IF(AU921&lt;($AM$6-$AL$6)/($AN$6-$AL$6),$AL$6+SQRT(AU921*($AN$6-$AL$6)*($AM$6-$AL$6)),$AN$6-SQRT((1-AU921)*($AN$6-$AL$6)*($AN$6-$AM$6))),$AM$6)</f>
        <v>4.1655615087979</v>
      </c>
      <c r="AM921" s="0" t="n">
        <f aca="false">IFERROR(IF(AV921&lt;($AM$7-$AL$7)/($AN$7-$AL$7),$AL$7+SQRT(AV921*($AN$7-$AL$7)*($AM$7-$AL$7)),$AN$7-SQRT((1-AV921)*($AN$7-$AL$7)*($AN$7-$AM$7))),$AM$7)</f>
        <v>1.15596163628486</v>
      </c>
      <c r="AN921" s="0" t="n">
        <f aca="false">IFERROR(IF(AW921&lt;($AM$8-$AL$8)/($AN$8-$AL$8),$AL$8+SQRT(AW921*($AN$8-$AL$8)*($AM$8-$AL$8)),$AN$8-SQRT((1-AW921)*($AN$8-$AL$8)*($AN$8-$AM$8))),$AM$8)</f>
        <v>0.964534324918677</v>
      </c>
      <c r="AO921" s="0" t="n">
        <f aca="false">IFERROR(IF(AX921&lt;($AM$9-$AL$9)/($AN$9-$AL$9),$AL$9+SQRT(AX921*($AN$9-$AL$9)*($AM$9-$AL$9)),$AN$9-SQRT((1-AX921)*($AN$9-$AL$9)*($AN$9-$AM$9))),$AM$9)</f>
        <v>1.60270098634258</v>
      </c>
      <c r="AP921" s="0" t="n">
        <f aca="false">IFERROR(IF(AY921&lt;($AM$10-$AL$10)/($AN$10-$AL$10),$AL$10+SQRT(AY921*($AN$10-$AL$10)*($AM$10-$AL$10)),$AN$10-SQRT((1-AY921)*($AN$10-$AL$10)*($AN$10-$AM$10))),$AM$10)</f>
        <v>0.951908603948924</v>
      </c>
      <c r="AQ921" s="0" t="n">
        <f aca="false">IFERROR(IF(AZ921&lt;($AM$11-$AL$11)/($AN$11-$AL$11),$AL$11+SQRT(AZ921*($AN$11-$AL$11)*($AM$11-$AL$11)),$AN$11-SQRT((1-AZ921)*($AN$11-$AL$11)*($AN$11-$AM$11))),$AM$11)</f>
        <v>0.751787427687434</v>
      </c>
      <c r="AR921" s="0" t="n">
        <f aca="false">SUMPRODUCT((B24:B31&lt;=$B$6)*(C24:C31*AM921+D24:D31*AO921*$B$8*AQ921)/(1+AL921/100)^B24:B31)+C32*AM921*AP921/(1+AL921/100)^$B$6</f>
        <v>9560839.59636382</v>
      </c>
      <c r="AS921" s="0" t="n">
        <f aca="false">SUMPRODUCT((K24:K26&lt;=$B$6)*(L24:L26*AN921+M24:M26*AO921*$B$8*AQ921)/(1+AL921/100)^K24:K26)+L27*AN921*AP921/(1+AL921/100)^$B$6</f>
        <v>7925820.70762154</v>
      </c>
      <c r="AT921" s="0" t="n">
        <f aca="false">AS921-AR921</f>
        <v>-1635018.88874228</v>
      </c>
      <c r="AU921" s="0" t="n">
        <f aca="true">RAND()</f>
        <v>0.598297921979597</v>
      </c>
      <c r="AV921" s="0" t="n">
        <f aca="true">RAND()</f>
        <v>0.9213936546647</v>
      </c>
      <c r="AW921" s="0" t="n">
        <f aca="true">RAND()</f>
        <v>0.300794934182718</v>
      </c>
      <c r="AX921" s="0" t="n">
        <f aca="true">RAND()</f>
        <v>0.894768995831228</v>
      </c>
      <c r="AY921" s="0" t="n">
        <f aca="true">RAND()</f>
        <v>0.816885545292262</v>
      </c>
      <c r="AZ921" s="0" t="n">
        <f aca="true">RAND()</f>
        <v>0.748532730391752</v>
      </c>
    </row>
    <row r="922" customFormat="false" ht="15" hidden="false" customHeight="false" outlineLevel="0" collapsed="false">
      <c r="AK922" s="0" t="n">
        <v>909</v>
      </c>
      <c r="AL922" s="0" t="n">
        <f aca="false">IFERROR(IF(AU922&lt;($AM$6-$AL$6)/($AN$6-$AL$6),$AL$6+SQRT(AU922*($AN$6-$AL$6)*($AM$6-$AL$6)),$AN$6-SQRT((1-AU922)*($AN$6-$AL$6)*($AN$6-$AM$6))),$AM$6)</f>
        <v>5.06702501570178</v>
      </c>
      <c r="AM922" s="0" t="n">
        <f aca="false">IFERROR(IF(AV922&lt;($AM$7-$AL$7)/($AN$7-$AL$7),$AL$7+SQRT(AV922*($AN$7-$AL$7)*($AM$7-$AL$7)),$AN$7-SQRT((1-AV922)*($AN$7-$AL$7)*($AN$7-$AM$7))),$AM$7)</f>
        <v>0.964340823768556</v>
      </c>
      <c r="AN922" s="0" t="n">
        <f aca="false">IFERROR(IF(AW922&lt;($AM$8-$AL$8)/($AN$8-$AL$8),$AL$8+SQRT(AW922*($AN$8-$AL$8)*($AM$8-$AL$8)),$AN$8-SQRT((1-AW922)*($AN$8-$AL$8)*($AN$8-$AM$8))),$AM$8)</f>
        <v>0.944717060663777</v>
      </c>
      <c r="AO922" s="0" t="n">
        <f aca="false">IFERROR(IF(AX922&lt;($AM$9-$AL$9)/($AN$9-$AL$9),$AL$9+SQRT(AX922*($AN$9-$AL$9)*($AM$9-$AL$9)),$AN$9-SQRT((1-AX922)*($AN$9-$AL$9)*($AN$9-$AM$9))),$AM$9)</f>
        <v>1.11047001437277</v>
      </c>
      <c r="AP922" s="0" t="n">
        <f aca="false">IFERROR(IF(AY922&lt;($AM$10-$AL$10)/($AN$10-$AL$10),$AL$10+SQRT(AY922*($AN$10-$AL$10)*($AM$10-$AL$10)),$AN$10-SQRT((1-AY922)*($AN$10-$AL$10)*($AN$10-$AM$10))),$AM$10)</f>
        <v>0.868745704158664</v>
      </c>
      <c r="AQ922" s="0" t="n">
        <f aca="false">IFERROR(IF(AZ922&lt;($AM$11-$AL$11)/($AN$11-$AL$11),$AL$11+SQRT(AZ922*($AN$11-$AL$11)*($AM$11-$AL$11)),$AN$11-SQRT((1-AZ922)*($AN$11-$AL$11)*($AN$11-$AM$11))),$AM$11)</f>
        <v>0.48238087523101</v>
      </c>
      <c r="AR922" s="0" t="n">
        <f aca="false">SUMPRODUCT((B24:B31&lt;=$B$6)*(C24:C31*AM922+D24:D31*AO922*$B$8*AQ922)/(1+AL922/100)^B24:B31)+C32*AM922*AP922/(1+AL922/100)^$B$6</f>
        <v>7528185.88078405</v>
      </c>
      <c r="AS922" s="0" t="n">
        <f aca="false">SUMPRODUCT((K24:K26&lt;=$B$6)*(L24:L26*AN922+M24:M26*AO922*$B$8*AQ922)/(1+AL922/100)^K24:K26)+L27*AN922*AP922/(1+AL922/100)^$B$6</f>
        <v>7812495.66050019</v>
      </c>
      <c r="AT922" s="0" t="n">
        <f aca="false">AS922-AR922</f>
        <v>284309.779716144</v>
      </c>
      <c r="AU922" s="0" t="n">
        <f aca="true">RAND()</f>
        <v>0.813180385503865</v>
      </c>
      <c r="AV922" s="0" t="n">
        <f aca="true">RAND()</f>
        <v>0.300087848410305</v>
      </c>
      <c r="AW922" s="0" t="n">
        <f aca="true">RAND()</f>
        <v>0.232700307190704</v>
      </c>
      <c r="AX922" s="0" t="n">
        <f aca="true">RAND()</f>
        <v>0.472490936446676</v>
      </c>
      <c r="AY922" s="0" t="n">
        <f aca="true">RAND()</f>
        <v>0.543893577341877</v>
      </c>
      <c r="AZ922" s="0" t="n">
        <f aca="true">RAND()</f>
        <v>0.13576646387767</v>
      </c>
    </row>
    <row r="923" customFormat="false" ht="15" hidden="false" customHeight="false" outlineLevel="0" collapsed="false">
      <c r="AK923" s="0" t="n">
        <v>910</v>
      </c>
      <c r="AL923" s="0" t="n">
        <f aca="false">IFERROR(IF(AU923&lt;($AM$6-$AL$6)/($AN$6-$AL$6),$AL$6+SQRT(AU923*($AN$6-$AL$6)*($AM$6-$AL$6)),$AN$6-SQRT((1-AU923)*($AN$6-$AL$6)*($AN$6-$AM$6))),$AM$6)</f>
        <v>3.32507866365532</v>
      </c>
      <c r="AM923" s="0" t="n">
        <f aca="false">IFERROR(IF(AV923&lt;($AM$7-$AL$7)/($AN$7-$AL$7),$AL$7+SQRT(AV923*($AN$7-$AL$7)*($AM$7-$AL$7)),$AN$7-SQRT((1-AV923)*($AN$7-$AL$7)*($AN$7-$AM$7))),$AM$7)</f>
        <v>1.01883095034756</v>
      </c>
      <c r="AN923" s="0" t="n">
        <f aca="false">IFERROR(IF(AW923&lt;($AM$8-$AL$8)/($AN$8-$AL$8),$AL$8+SQRT(AW923*($AN$8-$AL$8)*($AM$8-$AL$8)),$AN$8-SQRT((1-AW923)*($AN$8-$AL$8)*($AN$8-$AM$8))),$AM$8)</f>
        <v>1.07210663921333</v>
      </c>
      <c r="AO923" s="0" t="n">
        <f aca="false">IFERROR(IF(AX923&lt;($AM$9-$AL$9)/($AN$9-$AL$9),$AL$9+SQRT(AX923*($AN$9-$AL$9)*($AM$9-$AL$9)),$AN$9-SQRT((1-AX923)*($AN$9-$AL$9)*($AN$9-$AM$9))),$AM$9)</f>
        <v>0.878802441825662</v>
      </c>
      <c r="AP923" s="0" t="n">
        <f aca="false">IFERROR(IF(AY923&lt;($AM$10-$AL$10)/($AN$10-$AL$10),$AL$10+SQRT(AY923*($AN$10-$AL$10)*($AM$10-$AL$10)),$AN$10-SQRT((1-AY923)*($AN$10-$AL$10)*($AN$10-$AM$10))),$AM$10)</f>
        <v>0.998422033662167</v>
      </c>
      <c r="AQ923" s="0" t="n">
        <f aca="false">IFERROR(IF(AZ923&lt;($AM$11-$AL$11)/($AN$11-$AL$11),$AL$11+SQRT(AZ923*($AN$11-$AL$11)*($AM$11-$AL$11)),$AN$11-SQRT((1-AZ923)*($AN$11-$AL$11)*($AN$11-$AM$11))),$AM$11)</f>
        <v>0.773523510709107</v>
      </c>
      <c r="AR923" s="0" t="n">
        <f aca="false">SUMPRODUCT((B24:B31&lt;=$B$6)*(C24:C31*AM923+D24:D31*AO923*$B$8*AQ923)/(1+AL923/100)^B24:B31)+C32*AM923*AP923/(1+AL923/100)^$B$6</f>
        <v>8704277.31742458</v>
      </c>
      <c r="AS923" s="0" t="n">
        <f aca="false">SUMPRODUCT((K24:K26&lt;=$B$6)*(L24:L26*AN923+M24:M26*AO923*$B$8*AQ923)/(1+AL923/100)^K24:K26)+L27*AN923*AP923/(1+AL923/100)^$B$6</f>
        <v>8613328.82309187</v>
      </c>
      <c r="AT923" s="0" t="n">
        <f aca="false">AS923-AR923</f>
        <v>-90948.4943327066</v>
      </c>
      <c r="AU923" s="0" t="n">
        <f aca="true">RAND()</f>
        <v>0.324747658583931</v>
      </c>
      <c r="AV923" s="0" t="n">
        <f aca="true">RAND()</f>
        <v>0.524985515402541</v>
      </c>
      <c r="AW923" s="0" t="n">
        <f aca="true">RAND()</f>
        <v>0.718701797226885</v>
      </c>
      <c r="AX923" s="0" t="n">
        <f aca="true">RAND()</f>
        <v>0.191321719910778</v>
      </c>
      <c r="AY923" s="0" t="n">
        <f aca="true">RAND()</f>
        <v>0.993698094559723</v>
      </c>
      <c r="AZ923" s="0" t="n">
        <f aca="true">RAND()</f>
        <v>0.790646529789681</v>
      </c>
    </row>
    <row r="924" customFormat="false" ht="15" hidden="false" customHeight="false" outlineLevel="0" collapsed="false">
      <c r="AK924" s="0" t="n">
        <v>911</v>
      </c>
      <c r="AL924" s="0" t="n">
        <f aca="false">IFERROR(IF(AU924&lt;($AM$6-$AL$6)/($AN$6-$AL$6),$AL$6+SQRT(AU924*($AN$6-$AL$6)*($AM$6-$AL$6)),$AN$6-SQRT((1-AU924)*($AN$6-$AL$6)*($AN$6-$AM$6))),$AM$6)</f>
        <v>3.16244107160963</v>
      </c>
      <c r="AM924" s="0" t="n">
        <f aca="false">IFERROR(IF(AV924&lt;($AM$7-$AL$7)/($AN$7-$AL$7),$AL$7+SQRT(AV924*($AN$7-$AL$7)*($AM$7-$AL$7)),$AN$7-SQRT((1-AV924)*($AN$7-$AL$7)*($AN$7-$AM$7))),$AM$7)</f>
        <v>1.04400864137466</v>
      </c>
      <c r="AN924" s="0" t="n">
        <f aca="false">IFERROR(IF(AW924&lt;($AM$8-$AL$8)/($AN$8-$AL$8),$AL$8+SQRT(AW924*($AN$8-$AL$8)*($AM$8-$AL$8)),$AN$8-SQRT((1-AW924)*($AN$8-$AL$8)*($AN$8-$AM$8))),$AM$8)</f>
        <v>1.13393780187693</v>
      </c>
      <c r="AO924" s="0" t="n">
        <f aca="false">IFERROR(IF(AX924&lt;($AM$9-$AL$9)/($AN$9-$AL$9),$AL$9+SQRT(AX924*($AN$9-$AL$9)*($AM$9-$AL$9)),$AN$9-SQRT((1-AX924)*($AN$9-$AL$9)*($AN$9-$AM$9))),$AM$9)</f>
        <v>0.631418823983251</v>
      </c>
      <c r="AP924" s="0" t="n">
        <f aca="false">IFERROR(IF(AY924&lt;($AM$10-$AL$10)/($AN$10-$AL$10),$AL$10+SQRT(AY924*($AN$10-$AL$10)*($AM$10-$AL$10)),$AN$10-SQRT((1-AY924)*($AN$10-$AL$10)*($AN$10-$AM$10))),$AM$10)</f>
        <v>0.62372633283107</v>
      </c>
      <c r="AQ924" s="0" t="n">
        <f aca="false">IFERROR(IF(AZ924&lt;($AM$11-$AL$11)/($AN$11-$AL$11),$AL$11+SQRT(AZ924*($AN$11-$AL$11)*($AM$11-$AL$11)),$AN$11-SQRT((1-AZ924)*($AN$11-$AL$11)*($AN$11-$AM$11))),$AM$11)</f>
        <v>0.535205801726821</v>
      </c>
      <c r="AR924" s="0" t="n">
        <f aca="false">SUMPRODUCT((B24:B31&lt;=$B$6)*(C24:C31*AM924+D24:D31*AO924*$B$8*AQ924)/(1+AL924/100)^B24:B31)+C32*AM924*AP924/(1+AL924/100)^$B$6</f>
        <v>8937233.44112068</v>
      </c>
      <c r="AS924" s="0" t="n">
        <f aca="false">SUMPRODUCT((K24:K26&lt;=$B$6)*(L24:L26*AN924+M24:M26*AO924*$B$8*AQ924)/(1+AL924/100)^K24:K26)+L27*AN924*AP924/(1+AL924/100)^$B$6</f>
        <v>9392399.50855411</v>
      </c>
      <c r="AT924" s="0" t="n">
        <f aca="false">AS924-AR924</f>
        <v>455166.06743343</v>
      </c>
      <c r="AU924" s="0" t="n">
        <f aca="true">RAND()</f>
        <v>0.263657073556567</v>
      </c>
      <c r="AV924" s="0" t="n">
        <f aca="true">RAND()</f>
        <v>0.622822757081654</v>
      </c>
      <c r="AW924" s="0" t="n">
        <f aca="true">RAND()</f>
        <v>0.880262810371929</v>
      </c>
      <c r="AX924" s="0" t="n">
        <f aca="true">RAND()</f>
        <v>0.0230278763961876</v>
      </c>
      <c r="AY924" s="0" t="n">
        <f aca="true">RAND()</f>
        <v>0.061232821743299</v>
      </c>
      <c r="AZ924" s="0" t="n">
        <f aca="true">RAND()</f>
        <v>0.225803139452884</v>
      </c>
    </row>
    <row r="925" customFormat="false" ht="15" hidden="false" customHeight="false" outlineLevel="0" collapsed="false">
      <c r="AK925" s="0" t="n">
        <v>912</v>
      </c>
      <c r="AL925" s="0" t="n">
        <f aca="false">IFERROR(IF(AU925&lt;($AM$6-$AL$6)/($AN$6-$AL$6),$AL$6+SQRT(AU925*($AN$6-$AL$6)*($AM$6-$AL$6)),$AN$6-SQRT((1-AU925)*($AN$6-$AL$6)*($AN$6-$AM$6))),$AM$6)</f>
        <v>5.23647326094968</v>
      </c>
      <c r="AM925" s="0" t="n">
        <f aca="false">IFERROR(IF(AV925&lt;($AM$7-$AL$7)/($AN$7-$AL$7),$AL$7+SQRT(AV925*($AN$7-$AL$7)*($AM$7-$AL$7)),$AN$7-SQRT((1-AV925)*($AN$7-$AL$7)*($AN$7-$AM$7))),$AM$7)</f>
        <v>1.11408119567689</v>
      </c>
      <c r="AN925" s="0" t="n">
        <f aca="false">IFERROR(IF(AW925&lt;($AM$8-$AL$8)/($AN$8-$AL$8),$AL$8+SQRT(AW925*($AN$8-$AL$8)*($AM$8-$AL$8)),$AN$8-SQRT((1-AW925)*($AN$8-$AL$8)*($AN$8-$AM$8))),$AM$8)</f>
        <v>0.948085082243717</v>
      </c>
      <c r="AO925" s="0" t="n">
        <f aca="false">IFERROR(IF(AX925&lt;($AM$9-$AL$9)/($AN$9-$AL$9),$AL$9+SQRT(AX925*($AN$9-$AL$9)*($AM$9-$AL$9)),$AN$9-SQRT((1-AX925)*($AN$9-$AL$9)*($AN$9-$AM$9))),$AM$9)</f>
        <v>1.26537355485895</v>
      </c>
      <c r="AP925" s="0" t="n">
        <f aca="false">IFERROR(IF(AY925&lt;($AM$10-$AL$10)/($AN$10-$AL$10),$AL$10+SQRT(AY925*($AN$10-$AL$10)*($AM$10-$AL$10)),$AN$10-SQRT((1-AY925)*($AN$10-$AL$10)*($AN$10-$AM$10))),$AM$10)</f>
        <v>0.935642979264186</v>
      </c>
      <c r="AQ925" s="0" t="n">
        <f aca="false">IFERROR(IF(AZ925&lt;($AM$11-$AL$11)/($AN$11-$AL$11),$AL$11+SQRT(AZ925*($AN$11-$AL$11)*($AM$11-$AL$11)),$AN$11-SQRT((1-AZ925)*($AN$11-$AL$11)*($AN$11-$AM$11))),$AM$11)</f>
        <v>0.659397873929588</v>
      </c>
      <c r="AR925" s="0" t="n">
        <f aca="false">SUMPRODUCT((B24:B31&lt;=$B$6)*(C24:C31*AM925+D24:D31*AO925*$B$8*AQ925)/(1+AL925/100)^B24:B31)+C32*AM925*AP925/(1+AL925/100)^$B$6</f>
        <v>8676709.66869225</v>
      </c>
      <c r="AS925" s="0" t="n">
        <f aca="false">SUMPRODUCT((K24:K26&lt;=$B$6)*(L24:L26*AN925+M24:M26*AO925*$B$8*AQ925)/(1+AL925/100)^K24:K26)+L27*AN925*AP925/(1+AL925/100)^$B$6</f>
        <v>7841477.19994445</v>
      </c>
      <c r="AT925" s="0" t="n">
        <f aca="false">AS925-AR925</f>
        <v>-835232.4687478</v>
      </c>
      <c r="AU925" s="0" t="n">
        <f aca="true">RAND()</f>
        <v>0.844498672032727</v>
      </c>
      <c r="AV925" s="0" t="n">
        <f aca="true">RAND()</f>
        <v>0.835787365612221</v>
      </c>
      <c r="AW925" s="0" t="n">
        <f aca="true">RAND()</f>
        <v>0.243657684256982</v>
      </c>
      <c r="AX925" s="0" t="n">
        <f aca="true">RAND()</f>
        <v>0.640215990732952</v>
      </c>
      <c r="AY925" s="0" t="n">
        <f aca="true">RAND()</f>
        <v>0.759139221528703</v>
      </c>
      <c r="AZ925" s="0" t="n">
        <f aca="true">RAND()</f>
        <v>0.526490578433938</v>
      </c>
    </row>
    <row r="926" customFormat="false" ht="15" hidden="false" customHeight="false" outlineLevel="0" collapsed="false">
      <c r="AK926" s="0" t="n">
        <v>913</v>
      </c>
      <c r="AL926" s="0" t="n">
        <f aca="false">IFERROR(IF(AU926&lt;($AM$6-$AL$6)/($AN$6-$AL$6),$AL$6+SQRT(AU926*($AN$6-$AL$6)*($AM$6-$AL$6)),$AN$6-SQRT((1-AU926)*($AN$6-$AL$6)*($AN$6-$AM$6))),$AM$6)</f>
        <v>4.47243177810518</v>
      </c>
      <c r="AM926" s="0" t="n">
        <f aca="false">IFERROR(IF(AV926&lt;($AM$7-$AL$7)/($AN$7-$AL$7),$AL$7+SQRT(AV926*($AN$7-$AL$7)*($AM$7-$AL$7)),$AN$7-SQRT((1-AV926)*($AN$7-$AL$7)*($AN$7-$AM$7))),$AM$7)</f>
        <v>0.813988058422012</v>
      </c>
      <c r="AN926" s="0" t="n">
        <f aca="false">IFERROR(IF(AW926&lt;($AM$8-$AL$8)/($AN$8-$AL$8),$AL$8+SQRT(AW926*($AN$8-$AL$8)*($AM$8-$AL$8)),$AN$8-SQRT((1-AW926)*($AN$8-$AL$8)*($AN$8-$AM$8))),$AM$8)</f>
        <v>0.967388406843673</v>
      </c>
      <c r="AO926" s="0" t="n">
        <f aca="false">IFERROR(IF(AX926&lt;($AM$9-$AL$9)/($AN$9-$AL$9),$AL$9+SQRT(AX926*($AN$9-$AL$9)*($AM$9-$AL$9)),$AN$9-SQRT((1-AX926)*($AN$9-$AL$9)*($AN$9-$AM$9))),$AM$9)</f>
        <v>0.836621736599011</v>
      </c>
      <c r="AP926" s="0" t="n">
        <f aca="false">IFERROR(IF(AY926&lt;($AM$10-$AL$10)/($AN$10-$AL$10),$AL$10+SQRT(AY926*($AN$10-$AL$10)*($AM$10-$AL$10)),$AN$10-SQRT((1-AY926)*($AN$10-$AL$10)*($AN$10-$AM$10))),$AM$10)</f>
        <v>0.693954536830631</v>
      </c>
      <c r="AQ926" s="0" t="n">
        <f aca="false">IFERROR(IF(AZ926&lt;($AM$11-$AL$11)/($AN$11-$AL$11),$AL$11+SQRT(AZ926*($AN$11-$AL$11)*($AM$11-$AL$11)),$AN$11-SQRT((1-AZ926)*($AN$11-$AL$11)*($AN$11-$AM$11))),$AM$11)</f>
        <v>0.652890498301756</v>
      </c>
      <c r="AR926" s="0" t="n">
        <f aca="false">SUMPRODUCT((B24:B31&lt;=$B$6)*(C24:C31*AM926+D24:D31*AO926*$B$8*AQ926)/(1+AL926/100)^B24:B31)+C32*AM926*AP926/(1+AL926/100)^$B$6</f>
        <v>6568037.19522511</v>
      </c>
      <c r="AS926" s="0" t="n">
        <f aca="false">SUMPRODUCT((K24:K26&lt;=$B$6)*(L24:L26*AN926+M24:M26*AO926*$B$8*AQ926)/(1+AL926/100)^K24:K26)+L27*AN926*AP926/(1+AL926/100)^$B$6</f>
        <v>8058037.78965197</v>
      </c>
      <c r="AT926" s="0" t="n">
        <f aca="false">AS926-AR926</f>
        <v>1490000.59442686</v>
      </c>
      <c r="AU926" s="0" t="n">
        <f aca="true">RAND()</f>
        <v>0.680569944183374</v>
      </c>
      <c r="AV926" s="0" t="n">
        <f aca="true">RAND()</f>
        <v>0.00217406420464032</v>
      </c>
      <c r="AW926" s="0" t="n">
        <f aca="true">RAND()</f>
        <v>0.31132087495181</v>
      </c>
      <c r="AX926" s="0" t="n">
        <f aca="true">RAND()</f>
        <v>0.151085591401245</v>
      </c>
      <c r="AY926" s="0" t="n">
        <f aca="true">RAND()</f>
        <v>0.150473449428738</v>
      </c>
      <c r="AZ926" s="0" t="n">
        <f aca="true">RAND()</f>
        <v>0.508224464615496</v>
      </c>
    </row>
    <row r="927" customFormat="false" ht="15" hidden="false" customHeight="false" outlineLevel="0" collapsed="false">
      <c r="AK927" s="0" t="n">
        <v>914</v>
      </c>
      <c r="AL927" s="0" t="n">
        <f aca="false">IFERROR(IF(AU927&lt;($AM$6-$AL$6)/($AN$6-$AL$6),$AL$6+SQRT(AU927*($AN$6-$AL$6)*($AM$6-$AL$6)),$AN$6-SQRT((1-AU927)*($AN$6-$AL$6)*($AN$6-$AM$6))),$AM$6)</f>
        <v>2.99366878993253</v>
      </c>
      <c r="AM927" s="0" t="n">
        <f aca="false">IFERROR(IF(AV927&lt;($AM$7-$AL$7)/($AN$7-$AL$7),$AL$7+SQRT(AV927*($AN$7-$AL$7)*($AM$7-$AL$7)),$AN$7-SQRT((1-AV927)*($AN$7-$AL$7)*($AN$7-$AM$7))),$AM$7)</f>
        <v>0.961197659731952</v>
      </c>
      <c r="AN927" s="0" t="n">
        <f aca="false">IFERROR(IF(AW927&lt;($AM$8-$AL$8)/($AN$8-$AL$8),$AL$8+SQRT(AW927*($AN$8-$AL$8)*($AM$8-$AL$8)),$AN$8-SQRT((1-AW927)*($AN$8-$AL$8)*($AN$8-$AM$8))),$AM$8)</f>
        <v>0.967310491868783</v>
      </c>
      <c r="AO927" s="0" t="n">
        <f aca="false">IFERROR(IF(AX927&lt;($AM$9-$AL$9)/($AN$9-$AL$9),$AL$9+SQRT(AX927*($AN$9-$AL$9)*($AM$9-$AL$9)),$AN$9-SQRT((1-AX927)*($AN$9-$AL$9)*($AN$9-$AM$9))),$AM$9)</f>
        <v>1.60805977814314</v>
      </c>
      <c r="AP927" s="0" t="n">
        <f aca="false">IFERROR(IF(AY927&lt;($AM$10-$AL$10)/($AN$10-$AL$10),$AL$10+SQRT(AY927*($AN$10-$AL$10)*($AM$10-$AL$10)),$AN$10-SQRT((1-AY927)*($AN$10-$AL$10)*($AN$10-$AM$10))),$AM$10)</f>
        <v>0.845295418737073</v>
      </c>
      <c r="AQ927" s="0" t="n">
        <f aca="false">IFERROR(IF(AZ927&lt;($AM$11-$AL$11)/($AN$11-$AL$11),$AL$11+SQRT(AZ927*($AN$11-$AL$11)*($AM$11-$AL$11)),$AN$11-SQRT((1-AZ927)*($AN$11-$AL$11)*($AN$11-$AM$11))),$AM$11)</f>
        <v>0.655554551312703</v>
      </c>
      <c r="AR927" s="0" t="n">
        <f aca="false">SUMPRODUCT((B24:B31&lt;=$B$6)*(C24:C31*AM927+D24:D31*AO927*$B$8*AQ927)/(1+AL927/100)^B24:B31)+C32*AM927*AP927/(1+AL927/100)^$B$6</f>
        <v>8517471.30342941</v>
      </c>
      <c r="AS927" s="0" t="n">
        <f aca="false">SUMPRODUCT((K24:K26&lt;=$B$6)*(L24:L26*AN927+M24:M26*AO927*$B$8*AQ927)/(1+AL927/100)^K24:K26)+L27*AN927*AP927/(1+AL927/100)^$B$6</f>
        <v>7905454.06439162</v>
      </c>
      <c r="AT927" s="0" t="n">
        <f aca="false">AS927-AR927</f>
        <v>-612017.23903779</v>
      </c>
      <c r="AU927" s="0" t="n">
        <f aca="true">RAND()</f>
        <v>0.197475532817194</v>
      </c>
      <c r="AV927" s="0" t="n">
        <f aca="true">RAND()</f>
        <v>0.288718727811756</v>
      </c>
      <c r="AW927" s="0" t="n">
        <f aca="true">RAND()</f>
        <v>0.311031118770824</v>
      </c>
      <c r="AX927" s="0" t="n">
        <f aca="true">RAND()</f>
        <v>0.897588574993862</v>
      </c>
      <c r="AY927" s="0" t="n">
        <f aca="true">RAND()</f>
        <v>0.476915704803241</v>
      </c>
      <c r="AZ927" s="0" t="n">
        <f aca="true">RAND()</f>
        <v>0.515744215831047</v>
      </c>
    </row>
    <row r="928" customFormat="false" ht="15" hidden="false" customHeight="false" outlineLevel="0" collapsed="false">
      <c r="AK928" s="0" t="n">
        <v>915</v>
      </c>
      <c r="AL928" s="0" t="n">
        <f aca="false">IFERROR(IF(AU928&lt;($AM$6-$AL$6)/($AN$6-$AL$6),$AL$6+SQRT(AU928*($AN$6-$AL$6)*($AM$6-$AL$6)),$AN$6-SQRT((1-AU928)*($AN$6-$AL$6)*($AN$6-$AM$6))),$AM$6)</f>
        <v>3.16964682204183</v>
      </c>
      <c r="AM928" s="0" t="n">
        <f aca="false">IFERROR(IF(AV928&lt;($AM$7-$AL$7)/($AN$7-$AL$7),$AL$7+SQRT(AV928*($AN$7-$AL$7)*($AM$7-$AL$7)),$AN$7-SQRT((1-AV928)*($AN$7-$AL$7)*($AN$7-$AM$7))),$AM$7)</f>
        <v>1.09791489490603</v>
      </c>
      <c r="AN928" s="0" t="n">
        <f aca="false">IFERROR(IF(AW928&lt;($AM$8-$AL$8)/($AN$8-$AL$8),$AL$8+SQRT(AW928*($AN$8-$AL$8)*($AM$8-$AL$8)),$AN$8-SQRT((1-AW928)*($AN$8-$AL$8)*($AN$8-$AM$8))),$AM$8)</f>
        <v>0.986043479409816</v>
      </c>
      <c r="AO928" s="0" t="n">
        <f aca="false">IFERROR(IF(AX928&lt;($AM$9-$AL$9)/($AN$9-$AL$9),$AL$9+SQRT(AX928*($AN$9-$AL$9)*($AM$9-$AL$9)),$AN$9-SQRT((1-AX928)*($AN$9-$AL$9)*($AN$9-$AM$9))),$AM$9)</f>
        <v>1.6167156752935</v>
      </c>
      <c r="AP928" s="0" t="n">
        <f aca="false">IFERROR(IF(AY928&lt;($AM$10-$AL$10)/($AN$10-$AL$10),$AL$10+SQRT(AY928*($AN$10-$AL$10)*($AM$10-$AL$10)),$AN$10-SQRT((1-AY928)*($AN$10-$AL$10)*($AN$10-$AM$10))),$AM$10)</f>
        <v>0.590697787850223</v>
      </c>
      <c r="AQ928" s="0" t="n">
        <f aca="false">IFERROR(IF(AZ928&lt;($AM$11-$AL$11)/($AN$11-$AL$11),$AL$11+SQRT(AZ928*($AN$11-$AL$11)*($AM$11-$AL$11)),$AN$11-SQRT((1-AZ928)*($AN$11-$AL$11)*($AN$11-$AM$11))),$AM$11)</f>
        <v>0.690298691751191</v>
      </c>
      <c r="AR928" s="0" t="n">
        <f aca="false">SUMPRODUCT((B24:B31&lt;=$B$6)*(C24:C31*AM928+D24:D31*AO928*$B$8*AQ928)/(1+AL928/100)^B24:B31)+C32*AM928*AP928/(1+AL928/100)^$B$6</f>
        <v>9631163.11541694</v>
      </c>
      <c r="AS928" s="0" t="n">
        <f aca="false">SUMPRODUCT((K24:K26&lt;=$B$6)*(L24:L26*AN928+M24:M26*AO928*$B$8*AQ928)/(1+AL928/100)^K24:K26)+L27*AN928*AP928/(1+AL928/100)^$B$6</f>
        <v>8287190.36901194</v>
      </c>
      <c r="AT928" s="0" t="n">
        <f aca="false">AS928-AR928</f>
        <v>-1343972.746405</v>
      </c>
      <c r="AU928" s="0" t="n">
        <f aca="true">RAND()</f>
        <v>0.266419726605286</v>
      </c>
      <c r="AV928" s="0" t="n">
        <f aca="true">RAND()</f>
        <v>0.794401073853821</v>
      </c>
      <c r="AW928" s="0" t="n">
        <f aca="true">RAND()</f>
        <v>0.384579735899007</v>
      </c>
      <c r="AX928" s="0" t="n">
        <f aca="true">RAND()</f>
        <v>0.902062084289522</v>
      </c>
      <c r="AY928" s="0" t="n">
        <f aca="true">RAND()</f>
        <v>0.0329043548836959</v>
      </c>
      <c r="AZ928" s="0" t="n">
        <f aca="true">RAND()</f>
        <v>0.608510610893779</v>
      </c>
    </row>
    <row r="929" customFormat="false" ht="15" hidden="false" customHeight="false" outlineLevel="0" collapsed="false">
      <c r="AK929" s="0" t="n">
        <v>916</v>
      </c>
      <c r="AL929" s="0" t="n">
        <f aca="false">IFERROR(IF(AU929&lt;($AM$6-$AL$6)/($AN$6-$AL$6),$AL$6+SQRT(AU929*($AN$6-$AL$6)*($AM$6-$AL$6)),$AN$6-SQRT((1-AU929)*($AN$6-$AL$6)*($AN$6-$AM$6))),$AM$6)</f>
        <v>4.85559495105027</v>
      </c>
      <c r="AM929" s="0" t="n">
        <f aca="false">IFERROR(IF(AV929&lt;($AM$7-$AL$7)/($AN$7-$AL$7),$AL$7+SQRT(AV929*($AN$7-$AL$7)*($AM$7-$AL$7)),$AN$7-SQRT((1-AV929)*($AN$7-$AL$7)*($AN$7-$AM$7))),$AM$7)</f>
        <v>1.17150255731637</v>
      </c>
      <c r="AN929" s="0" t="n">
        <f aca="false">IFERROR(IF(AW929&lt;($AM$8-$AL$8)/($AN$8-$AL$8),$AL$8+SQRT(AW929*($AN$8-$AL$8)*($AM$8-$AL$8)),$AN$8-SQRT((1-AW929)*($AN$8-$AL$8)*($AN$8-$AM$8))),$AM$8)</f>
        <v>0.978880322887817</v>
      </c>
      <c r="AO929" s="0" t="n">
        <f aca="false">IFERROR(IF(AX929&lt;($AM$9-$AL$9)/($AN$9-$AL$9),$AL$9+SQRT(AX929*($AN$9-$AL$9)*($AM$9-$AL$9)),$AN$9-SQRT((1-AX929)*($AN$9-$AL$9)*($AN$9-$AM$9))),$AM$9)</f>
        <v>1.16419906168966</v>
      </c>
      <c r="AP929" s="0" t="n">
        <f aca="false">IFERROR(IF(AY929&lt;($AM$10-$AL$10)/($AN$10-$AL$10),$AL$10+SQRT(AY929*($AN$10-$AL$10)*($AM$10-$AL$10)),$AN$10-SQRT((1-AY929)*($AN$10-$AL$10)*($AN$10-$AM$10))),$AM$10)</f>
        <v>0.667683709387739</v>
      </c>
      <c r="AQ929" s="0" t="n">
        <f aca="false">IFERROR(IF(AZ929&lt;($AM$11-$AL$11)/($AN$11-$AL$11),$AL$11+SQRT(AZ929*($AN$11-$AL$11)*($AM$11-$AL$11)),$AN$11-SQRT((1-AZ929)*($AN$11-$AL$11)*($AN$11-$AM$11))),$AM$11)</f>
        <v>0.665126017912943</v>
      </c>
      <c r="AR929" s="0" t="n">
        <f aca="false">SUMPRODUCT((B24:B31&lt;=$B$6)*(C24:C31*AM929+D24:D31*AO929*$B$8*AQ929)/(1+AL929/100)^B24:B31)+C32*AM929*AP929/(1+AL929/100)^$B$6</f>
        <v>9279778.95334913</v>
      </c>
      <c r="AS929" s="0" t="n">
        <f aca="false">SUMPRODUCT((K24:K26&lt;=$B$6)*(L24:L26*AN929+M24:M26*AO929*$B$8*AQ929)/(1+AL929/100)^K24:K26)+L27*AN929*AP929/(1+AL929/100)^$B$6</f>
        <v>8199027.76164087</v>
      </c>
      <c r="AT929" s="0" t="n">
        <f aca="false">AS929-AR929</f>
        <v>-1080751.19170825</v>
      </c>
      <c r="AU929" s="0" t="n">
        <f aca="true">RAND()</f>
        <v>0.770076349301946</v>
      </c>
      <c r="AV929" s="0" t="n">
        <f aca="true">RAND()</f>
        <v>0.945228013263373</v>
      </c>
      <c r="AW929" s="0" t="n">
        <f aca="true">RAND()</f>
        <v>0.355535221293885</v>
      </c>
      <c r="AX929" s="0" t="n">
        <f aca="true">RAND()</f>
        <v>0.53429119434637</v>
      </c>
      <c r="AY929" s="0" t="n">
        <f aca="true">RAND()</f>
        <v>0.112471305576127</v>
      </c>
      <c r="AZ929" s="0" t="n">
        <f aca="true">RAND()</f>
        <v>0.542283331106765</v>
      </c>
    </row>
    <row r="930" customFormat="false" ht="15" hidden="false" customHeight="false" outlineLevel="0" collapsed="false">
      <c r="AK930" s="0" t="n">
        <v>917</v>
      </c>
      <c r="AL930" s="0" t="n">
        <f aca="false">IFERROR(IF(AU930&lt;($AM$6-$AL$6)/($AN$6-$AL$6),$AL$6+SQRT(AU930*($AN$6-$AL$6)*($AM$6-$AL$6)),$AN$6-SQRT((1-AU930)*($AN$6-$AL$6)*($AN$6-$AM$6))),$AM$6)</f>
        <v>2.67275695950264</v>
      </c>
      <c r="AM930" s="0" t="n">
        <f aca="false">IFERROR(IF(AV930&lt;($AM$7-$AL$7)/($AN$7-$AL$7),$AL$7+SQRT(AV930*($AN$7-$AL$7)*($AM$7-$AL$7)),$AN$7-SQRT((1-AV930)*($AN$7-$AL$7)*($AN$7-$AM$7))),$AM$7)</f>
        <v>1.07025829218129</v>
      </c>
      <c r="AN930" s="0" t="n">
        <f aca="false">IFERROR(IF(AW930&lt;($AM$8-$AL$8)/($AN$8-$AL$8),$AL$8+SQRT(AW930*($AN$8-$AL$8)*($AM$8-$AL$8)),$AN$8-SQRT((1-AW930)*($AN$8-$AL$8)*($AN$8-$AM$8))),$AM$8)</f>
        <v>1.06917201659972</v>
      </c>
      <c r="AO930" s="0" t="n">
        <f aca="false">IFERROR(IF(AX930&lt;($AM$9-$AL$9)/($AN$9-$AL$9),$AL$9+SQRT(AX930*($AN$9-$AL$9)*($AM$9-$AL$9)),$AN$9-SQRT((1-AX930)*($AN$9-$AL$9)*($AN$9-$AM$9))),$AM$9)</f>
        <v>0.928197853280421</v>
      </c>
      <c r="AP930" s="0" t="n">
        <f aca="false">IFERROR(IF(AY930&lt;($AM$10-$AL$10)/($AN$10-$AL$10),$AL$10+SQRT(AY930*($AN$10-$AL$10)*($AM$10-$AL$10)),$AN$10-SQRT((1-AY930)*($AN$10-$AL$10)*($AN$10-$AM$10))),$AM$10)</f>
        <v>0.948011111593818</v>
      </c>
      <c r="AQ930" s="0" t="n">
        <f aca="false">IFERROR(IF(AZ930&lt;($AM$11-$AL$11)/($AN$11-$AL$11),$AL$11+SQRT(AZ930*($AN$11-$AL$11)*($AM$11-$AL$11)),$AN$11-SQRT((1-AZ930)*($AN$11-$AL$11)*($AN$11-$AM$11))),$AM$11)</f>
        <v>0.765556274895599</v>
      </c>
      <c r="AR930" s="0" t="n">
        <f aca="false">SUMPRODUCT((B24:B31&lt;=$B$6)*(C24:C31*AM930+D24:D31*AO930*$B$8*AQ930)/(1+AL930/100)^B24:B31)+C32*AM930*AP930/(1+AL930/100)^$B$6</f>
        <v>9508188.17140133</v>
      </c>
      <c r="AS930" s="0" t="n">
        <f aca="false">SUMPRODUCT((K24:K26&lt;=$B$6)*(L24:L26*AN930+M24:M26*AO930*$B$8*AQ930)/(1+AL930/100)^K24:K26)+L27*AN930*AP930/(1+AL930/100)^$B$6</f>
        <v>8539062.75246166</v>
      </c>
      <c r="AT930" s="0" t="n">
        <f aca="false">AS930-AR930</f>
        <v>-969125.418939672</v>
      </c>
      <c r="AU930" s="0" t="n">
        <f aca="true">RAND()</f>
        <v>0.0905203853118478</v>
      </c>
      <c r="AV930" s="0" t="n">
        <f aca="true">RAND()</f>
        <v>0.712825941959221</v>
      </c>
      <c r="AW930" s="0" t="n">
        <f aca="true">RAND()</f>
        <v>0.709344359283447</v>
      </c>
      <c r="AX930" s="0" t="n">
        <f aca="true">RAND()</f>
        <v>0.244471202071948</v>
      </c>
      <c r="AY930" s="0" t="n">
        <f aca="true">RAND()</f>
        <v>0.802855824446114</v>
      </c>
      <c r="AZ930" s="0" t="n">
        <f aca="true">RAND()</f>
        <v>0.775657713302743</v>
      </c>
    </row>
    <row r="931" customFormat="false" ht="15" hidden="false" customHeight="false" outlineLevel="0" collapsed="false">
      <c r="AK931" s="0" t="n">
        <v>918</v>
      </c>
      <c r="AL931" s="0" t="n">
        <f aca="false">IFERROR(IF(AU931&lt;($AM$6-$AL$6)/($AN$6-$AL$6),$AL$6+SQRT(AU931*($AN$6-$AL$6)*($AM$6-$AL$6)),$AN$6-SQRT((1-AU931)*($AN$6-$AL$6)*($AN$6-$AM$6))),$AM$6)</f>
        <v>5.87762318660403</v>
      </c>
      <c r="AM931" s="0" t="n">
        <f aca="false">IFERROR(IF(AV931&lt;($AM$7-$AL$7)/($AN$7-$AL$7),$AL$7+SQRT(AV931*($AN$7-$AL$7)*($AM$7-$AL$7)),$AN$7-SQRT((1-AV931)*($AN$7-$AL$7)*($AN$7-$AM$7))),$AM$7)</f>
        <v>1.0129609576688</v>
      </c>
      <c r="AN931" s="0" t="n">
        <f aca="false">IFERROR(IF(AW931&lt;($AM$8-$AL$8)/($AN$8-$AL$8),$AL$8+SQRT(AW931*($AN$8-$AL$8)*($AM$8-$AL$8)),$AN$8-SQRT((1-AW931)*($AN$8-$AL$8)*($AN$8-$AM$8))),$AM$8)</f>
        <v>1.07309330461284</v>
      </c>
      <c r="AO931" s="0" t="n">
        <f aca="false">IFERROR(IF(AX931&lt;($AM$9-$AL$9)/($AN$9-$AL$9),$AL$9+SQRT(AX931*($AN$9-$AL$9)*($AM$9-$AL$9)),$AN$9-SQRT((1-AX931)*($AN$9-$AL$9)*($AN$9-$AM$9))),$AM$9)</f>
        <v>1.18207131667278</v>
      </c>
      <c r="AP931" s="0" t="n">
        <f aca="false">IFERROR(IF(AY931&lt;($AM$10-$AL$10)/($AN$10-$AL$10),$AL$10+SQRT(AY931*($AN$10-$AL$10)*($AM$10-$AL$10)),$AN$10-SQRT((1-AY931)*($AN$10-$AL$10)*($AN$10-$AM$10))),$AM$10)</f>
        <v>0.885566833866741</v>
      </c>
      <c r="AQ931" s="0" t="n">
        <f aca="false">IFERROR(IF(AZ931&lt;($AM$11-$AL$11)/($AN$11-$AL$11),$AL$11+SQRT(AZ931*($AN$11-$AL$11)*($AM$11-$AL$11)),$AN$11-SQRT((1-AZ931)*($AN$11-$AL$11)*($AN$11-$AM$11))),$AM$11)</f>
        <v>0.640151586337477</v>
      </c>
      <c r="AR931" s="0" t="n">
        <f aca="false">SUMPRODUCT((B24:B31&lt;=$B$6)*(C24:C31*AM931+D24:D31*AO931*$B$8*AQ931)/(1+AL931/100)^B24:B31)+C32*AM931*AP931/(1+AL931/100)^$B$6</f>
        <v>7680267.74242078</v>
      </c>
      <c r="AS931" s="0" t="n">
        <f aca="false">SUMPRODUCT((K24:K26&lt;=$B$6)*(L24:L26*AN931+M24:M26*AO931*$B$8*AQ931)/(1+AL931/100)^K24:K26)+L27*AN931*AP931/(1+AL931/100)^$B$6</f>
        <v>8920428.46916965</v>
      </c>
      <c r="AT931" s="0" t="n">
        <f aca="false">AS931-AR931</f>
        <v>1240160.72674887</v>
      </c>
      <c r="AU931" s="0" t="n">
        <f aca="true">RAND()</f>
        <v>0.937013514437556</v>
      </c>
      <c r="AV931" s="0" t="n">
        <f aca="true">RAND()</f>
        <v>0.500555488095187</v>
      </c>
      <c r="AW931" s="0" t="n">
        <f aca="true">RAND()</f>
        <v>0.721813521130616</v>
      </c>
      <c r="AX931" s="0" t="n">
        <f aca="true">RAND()</f>
        <v>0.553995112660404</v>
      </c>
      <c r="AY931" s="0" t="n">
        <f aca="true">RAND()</f>
        <v>0.594647133512093</v>
      </c>
      <c r="AZ931" s="0" t="n">
        <f aca="true">RAND()</f>
        <v>0.472257557909804</v>
      </c>
    </row>
    <row r="932" customFormat="false" ht="15" hidden="false" customHeight="false" outlineLevel="0" collapsed="false">
      <c r="AK932" s="0" t="n">
        <v>919</v>
      </c>
      <c r="AL932" s="0" t="n">
        <f aca="false">IFERROR(IF(AU932&lt;($AM$6-$AL$6)/($AN$6-$AL$6),$AL$6+SQRT(AU932*($AN$6-$AL$6)*($AM$6-$AL$6)),$AN$6-SQRT((1-AU932)*($AN$6-$AL$6)*($AN$6-$AM$6))),$AM$6)</f>
        <v>2.96742495145666</v>
      </c>
      <c r="AM932" s="0" t="n">
        <f aca="false">IFERROR(IF(AV932&lt;($AM$7-$AL$7)/($AN$7-$AL$7),$AL$7+SQRT(AV932*($AN$7-$AL$7)*($AM$7-$AL$7)),$AN$7-SQRT((1-AV932)*($AN$7-$AL$7)*($AN$7-$AM$7))),$AM$7)</f>
        <v>1.21205974380134</v>
      </c>
      <c r="AN932" s="0" t="n">
        <f aca="false">IFERROR(IF(AW932&lt;($AM$8-$AL$8)/($AN$8-$AL$8),$AL$8+SQRT(AW932*($AN$8-$AL$8)*($AM$8-$AL$8)),$AN$8-SQRT((1-AW932)*($AN$8-$AL$8)*($AN$8-$AM$8))),$AM$8)</f>
        <v>0.875682081666341</v>
      </c>
      <c r="AO932" s="0" t="n">
        <f aca="false">IFERROR(IF(AX932&lt;($AM$9-$AL$9)/($AN$9-$AL$9),$AL$9+SQRT(AX932*($AN$9-$AL$9)*($AM$9-$AL$9)),$AN$9-SQRT((1-AX932)*($AN$9-$AL$9)*($AN$9-$AM$9))),$AM$9)</f>
        <v>1.35884570779178</v>
      </c>
      <c r="AP932" s="0" t="n">
        <f aca="false">IFERROR(IF(AY932&lt;($AM$10-$AL$10)/($AN$10-$AL$10),$AL$10+SQRT(AY932*($AN$10-$AL$10)*($AM$10-$AL$10)),$AN$10-SQRT((1-AY932)*($AN$10-$AL$10)*($AN$10-$AM$10))),$AM$10)</f>
        <v>0.935234806507563</v>
      </c>
      <c r="AQ932" s="0" t="n">
        <f aca="false">IFERROR(IF(AZ932&lt;($AM$11-$AL$11)/($AN$11-$AL$11),$AL$11+SQRT(AZ932*($AN$11-$AL$11)*($AM$11-$AL$11)),$AN$11-SQRT((1-AZ932)*($AN$11-$AL$11)*($AN$11-$AM$11))),$AM$11)</f>
        <v>0.463211637324391</v>
      </c>
      <c r="AR932" s="0" t="n">
        <f aca="false">SUMPRODUCT((B24:B31&lt;=$B$6)*(C24:C31*AM932+D24:D31*AO932*$B$8*AQ932)/(1+AL932/100)^B24:B31)+C32*AM932*AP932/(1+AL932/100)^$B$6</f>
        <v>10524365.8091776</v>
      </c>
      <c r="AS932" s="0" t="n">
        <f aca="false">SUMPRODUCT((K24:K26&lt;=$B$6)*(L24:L26*AN932+M24:M26*AO932*$B$8*AQ932)/(1+AL932/100)^K24:K26)+L27*AN932*AP932/(1+AL932/100)^$B$6</f>
        <v>7047095.24813744</v>
      </c>
      <c r="AT932" s="0" t="n">
        <f aca="false">AS932-AR932</f>
        <v>-3477270.56104018</v>
      </c>
      <c r="AU932" s="0" t="n">
        <f aca="true">RAND()</f>
        <v>0.187182207340184</v>
      </c>
      <c r="AV932" s="0" t="n">
        <f aca="true">RAND()</f>
        <v>0.987204772974043</v>
      </c>
      <c r="AW932" s="0" t="n">
        <f aca="true">RAND()</f>
        <v>0.063641972059453</v>
      </c>
      <c r="AX932" s="0" t="n">
        <f aca="true">RAND()</f>
        <v>0.725947449055313</v>
      </c>
      <c r="AY932" s="0" t="n">
        <f aca="true">RAND()</f>
        <v>0.757717347182704</v>
      </c>
      <c r="AZ932" s="0" t="n">
        <f aca="true">RAND()</f>
        <v>0.10872668799228</v>
      </c>
    </row>
    <row r="933" customFormat="false" ht="15" hidden="false" customHeight="false" outlineLevel="0" collapsed="false">
      <c r="AK933" s="0" t="n">
        <v>920</v>
      </c>
      <c r="AL933" s="0" t="n">
        <f aca="false">IFERROR(IF(AU933&lt;($AM$6-$AL$6)/($AN$6-$AL$6),$AL$6+SQRT(AU933*($AN$6-$AL$6)*($AM$6-$AL$6)),$AN$6-SQRT((1-AU933)*($AN$6-$AL$6)*($AN$6-$AM$6))),$AM$6)</f>
        <v>2.35739890716753</v>
      </c>
      <c r="AM933" s="0" t="n">
        <f aca="false">IFERROR(IF(AV933&lt;($AM$7-$AL$7)/($AN$7-$AL$7),$AL$7+SQRT(AV933*($AN$7-$AL$7)*($AM$7-$AL$7)),$AN$7-SQRT((1-AV933)*($AN$7-$AL$7)*($AN$7-$AM$7))),$AM$7)</f>
        <v>0.923413699601964</v>
      </c>
      <c r="AN933" s="0" t="n">
        <f aca="false">IFERROR(IF(AW933&lt;($AM$8-$AL$8)/($AN$8-$AL$8),$AL$8+SQRT(AW933*($AN$8-$AL$8)*($AM$8-$AL$8)),$AN$8-SQRT((1-AW933)*($AN$8-$AL$8)*($AN$8-$AM$8))),$AM$8)</f>
        <v>1.05740679391915</v>
      </c>
      <c r="AO933" s="0" t="n">
        <f aca="false">IFERROR(IF(AX933&lt;($AM$9-$AL$9)/($AN$9-$AL$9),$AL$9+SQRT(AX933*($AN$9-$AL$9)*($AM$9-$AL$9)),$AN$9-SQRT((1-AX933)*($AN$9-$AL$9)*($AN$9-$AM$9))),$AM$9)</f>
        <v>0.912456068011421</v>
      </c>
      <c r="AP933" s="0" t="n">
        <f aca="false">IFERROR(IF(AY933&lt;($AM$10-$AL$10)/($AN$10-$AL$10),$AL$10+SQRT(AY933*($AN$10-$AL$10)*($AM$10-$AL$10)),$AN$10-SQRT((1-AY933)*($AN$10-$AL$10)*($AN$10-$AM$10))),$AM$10)</f>
        <v>0.901858447719397</v>
      </c>
      <c r="AQ933" s="0" t="n">
        <f aca="false">IFERROR(IF(AZ933&lt;($AM$11-$AL$11)/($AN$11-$AL$11),$AL$11+SQRT(AZ933*($AN$11-$AL$11)*($AM$11-$AL$11)),$AN$11-SQRT((1-AZ933)*($AN$11-$AL$11)*($AN$11-$AM$11))),$AM$11)</f>
        <v>0.589519259023694</v>
      </c>
      <c r="AR933" s="0" t="n">
        <f aca="false">SUMPRODUCT((B24:B31&lt;=$B$6)*(C24:C31*AM933+D24:D31*AO933*$B$8*AQ933)/(1+AL933/100)^B24:B31)+C32*AM933*AP933/(1+AL933/100)^$B$6</f>
        <v>8348216.76010091</v>
      </c>
      <c r="AS933" s="0" t="n">
        <f aca="false">SUMPRODUCT((K24:K26&lt;=$B$6)*(L24:L26*AN933+M24:M26*AO933*$B$8*AQ933)/(1+AL933/100)^K24:K26)+L27*AN933*AP933/(1+AL933/100)^$B$6</f>
        <v>8419190.59837008</v>
      </c>
      <c r="AT933" s="0" t="n">
        <f aca="false">AS933-AR933</f>
        <v>70973.8382691685</v>
      </c>
      <c r="AU933" s="0" t="n">
        <f aca="true">RAND()</f>
        <v>0.0255467957689084</v>
      </c>
      <c r="AV933" s="0" t="n">
        <f aca="true">RAND()</f>
        <v>0.169232680549374</v>
      </c>
      <c r="AW933" s="0" t="n">
        <f aca="true">RAND()</f>
        <v>0.67029206196887</v>
      </c>
      <c r="AX933" s="0" t="n">
        <f aca="true">RAND()</f>
        <v>0.226826677385922</v>
      </c>
      <c r="AY933" s="0" t="n">
        <f aca="true">RAND()</f>
        <v>0.645960848013772</v>
      </c>
      <c r="AZ933" s="0" t="n">
        <f aca="true">RAND()</f>
        <v>0.342128168757668</v>
      </c>
    </row>
    <row r="934" customFormat="false" ht="15" hidden="false" customHeight="false" outlineLevel="0" collapsed="false">
      <c r="AK934" s="0" t="n">
        <v>921</v>
      </c>
      <c r="AL934" s="0" t="n">
        <f aca="false">IFERROR(IF(AU934&lt;($AM$6-$AL$6)/($AN$6-$AL$6),$AL$6+SQRT(AU934*($AN$6-$AL$6)*($AM$6-$AL$6)),$AN$6-SQRT((1-AU934)*($AN$6-$AL$6)*($AN$6-$AM$6))),$AM$6)</f>
        <v>2.87373987311768</v>
      </c>
      <c r="AM934" s="0" t="n">
        <f aca="false">IFERROR(IF(AV934&lt;($AM$7-$AL$7)/($AN$7-$AL$7),$AL$7+SQRT(AV934*($AN$7-$AL$7)*($AM$7-$AL$7)),$AN$7-SQRT((1-AV934)*($AN$7-$AL$7)*($AN$7-$AM$7))),$AM$7)</f>
        <v>1.00889457878577</v>
      </c>
      <c r="AN934" s="0" t="n">
        <f aca="false">IFERROR(IF(AW934&lt;($AM$8-$AL$8)/($AN$8-$AL$8),$AL$8+SQRT(AW934*($AN$8-$AL$8)*($AM$8-$AL$8)),$AN$8-SQRT((1-AW934)*($AN$8-$AL$8)*($AN$8-$AM$8))),$AM$8)</f>
        <v>1.04710793008547</v>
      </c>
      <c r="AO934" s="0" t="n">
        <f aca="false">IFERROR(IF(AX934&lt;($AM$9-$AL$9)/($AN$9-$AL$9),$AL$9+SQRT(AX934*($AN$9-$AL$9)*($AM$9-$AL$9)),$AN$9-SQRT((1-AX934)*($AN$9-$AL$9)*($AN$9-$AM$9))),$AM$9)</f>
        <v>1.22483943702844</v>
      </c>
      <c r="AP934" s="0" t="n">
        <f aca="false">IFERROR(IF(AY934&lt;($AM$10-$AL$10)/($AN$10-$AL$10),$AL$10+SQRT(AY934*($AN$10-$AL$10)*($AM$10-$AL$10)),$AN$10-SQRT((1-AY934)*($AN$10-$AL$10)*($AN$10-$AM$10))),$AM$10)</f>
        <v>0.938350627543833</v>
      </c>
      <c r="AQ934" s="0" t="n">
        <f aca="false">IFERROR(IF(AZ934&lt;($AM$11-$AL$11)/($AN$11-$AL$11),$AL$11+SQRT(AZ934*($AN$11-$AL$11)*($AM$11-$AL$11)),$AN$11-SQRT((1-AZ934)*($AN$11-$AL$11)*($AN$11-$AM$11))),$AM$11)</f>
        <v>0.571044891990265</v>
      </c>
      <c r="AR934" s="0" t="n">
        <f aca="false">SUMPRODUCT((B24:B31&lt;=$B$6)*(C24:C31*AM934+D24:D31*AO934*$B$8*AQ934)/(1+AL934/100)^B24:B31)+C32*AM934*AP934/(1+AL934/100)^$B$6</f>
        <v>8864685.85301246</v>
      </c>
      <c r="AS934" s="0" t="n">
        <f aca="false">SUMPRODUCT((K24:K26&lt;=$B$6)*(L24:L26*AN934+M24:M26*AO934*$B$8*AQ934)/(1+AL934/100)^K24:K26)+L27*AN934*AP934/(1+AL934/100)^$B$6</f>
        <v>8403833.87291269</v>
      </c>
      <c r="AT934" s="0" t="n">
        <f aca="false">AS934-AR934</f>
        <v>-460851.980099773</v>
      </c>
      <c r="AU934" s="0" t="n">
        <f aca="true">RAND()</f>
        <v>0.152684273175141</v>
      </c>
      <c r="AV934" s="0" t="n">
        <f aca="true">RAND()</f>
        <v>0.483272674320953</v>
      </c>
      <c r="AW934" s="0" t="n">
        <f aca="true">RAND()</f>
        <v>0.634087181918193</v>
      </c>
      <c r="AX934" s="0" t="n">
        <f aca="true">RAND()</f>
        <v>0.599417401075742</v>
      </c>
      <c r="AY934" s="0" t="n">
        <f aca="true">RAND()</f>
        <v>0.768605090672287</v>
      </c>
      <c r="AZ934" s="0" t="n">
        <f aca="true">RAND()</f>
        <v>0.299858503975568</v>
      </c>
    </row>
    <row r="935" customFormat="false" ht="15" hidden="false" customHeight="false" outlineLevel="0" collapsed="false">
      <c r="AK935" s="0" t="n">
        <v>922</v>
      </c>
      <c r="AL935" s="0" t="n">
        <f aca="false">IFERROR(IF(AU935&lt;($AM$6-$AL$6)/($AN$6-$AL$6),$AL$6+SQRT(AU935*($AN$6-$AL$6)*($AM$6-$AL$6)),$AN$6-SQRT((1-AU935)*($AN$6-$AL$6)*($AN$6-$AM$6))),$AM$6)</f>
        <v>3.62905913061276</v>
      </c>
      <c r="AM935" s="0" t="n">
        <f aca="false">IFERROR(IF(AV935&lt;($AM$7-$AL$7)/($AN$7-$AL$7),$AL$7+SQRT(AV935*($AN$7-$AL$7)*($AM$7-$AL$7)),$AN$7-SQRT((1-AV935)*($AN$7-$AL$7)*($AN$7-$AM$7))),$AM$7)</f>
        <v>1.21820749556999</v>
      </c>
      <c r="AN935" s="0" t="n">
        <f aca="false">IFERROR(IF(AW935&lt;($AM$8-$AL$8)/($AN$8-$AL$8),$AL$8+SQRT(AW935*($AN$8-$AL$8)*($AM$8-$AL$8)),$AN$8-SQRT((1-AW935)*($AN$8-$AL$8)*($AN$8-$AM$8))),$AM$8)</f>
        <v>0.971864913538193</v>
      </c>
      <c r="AO935" s="0" t="n">
        <f aca="false">IFERROR(IF(AX935&lt;($AM$9-$AL$9)/($AN$9-$AL$9),$AL$9+SQRT(AX935*($AN$9-$AL$9)*($AM$9-$AL$9)),$AN$9-SQRT((1-AX935)*($AN$9-$AL$9)*($AN$9-$AM$9))),$AM$9)</f>
        <v>0.867499286615869</v>
      </c>
      <c r="AP935" s="0" t="n">
        <f aca="false">IFERROR(IF(AY935&lt;($AM$10-$AL$10)/($AN$10-$AL$10),$AL$10+SQRT(AY935*($AN$10-$AL$10)*($AM$10-$AL$10)),$AN$10-SQRT((1-AY935)*($AN$10-$AL$10)*($AN$10-$AM$10))),$AM$10)</f>
        <v>0.596007348904326</v>
      </c>
      <c r="AQ935" s="0" t="n">
        <f aca="false">IFERROR(IF(AZ935&lt;($AM$11-$AL$11)/($AN$11-$AL$11),$AL$11+SQRT(AZ935*($AN$11-$AL$11)*($AM$11-$AL$11)),$AN$11-SQRT((1-AZ935)*($AN$11-$AL$11)*($AN$11-$AM$11))),$AM$11)</f>
        <v>0.717401306565274</v>
      </c>
      <c r="AR935" s="0" t="n">
        <f aca="false">SUMPRODUCT((B24:B31&lt;=$B$6)*(C24:C31*AM935+D24:D31*AO935*$B$8*AQ935)/(1+AL935/100)^B24:B31)+C32*AM935*AP935/(1+AL935/100)^$B$6</f>
        <v>10227838.9906772</v>
      </c>
      <c r="AS935" s="0" t="n">
        <f aca="false">SUMPRODUCT((K24:K26&lt;=$B$6)*(L24:L26*AN935+M24:M26*AO935*$B$8*AQ935)/(1+AL935/100)^K24:K26)+L27*AN935*AP935/(1+AL935/100)^$B$6</f>
        <v>8128993.9311587</v>
      </c>
      <c r="AT935" s="0" t="n">
        <f aca="false">AS935-AR935</f>
        <v>-2098845.05951854</v>
      </c>
      <c r="AU935" s="0" t="n">
        <f aca="true">RAND()</f>
        <v>0.431837882754739</v>
      </c>
      <c r="AV935" s="0" t="n">
        <f aca="true">RAND()</f>
        <v>0.991015436996161</v>
      </c>
      <c r="AW935" s="0" t="n">
        <f aca="true">RAND()</f>
        <v>0.328194983394339</v>
      </c>
      <c r="AX935" s="0" t="n">
        <f aca="true">RAND()</f>
        <v>0.18007430088423</v>
      </c>
      <c r="AY935" s="0" t="n">
        <f aca="true">RAND()</f>
        <v>0.0368696441745477</v>
      </c>
      <c r="AZ935" s="0" t="n">
        <f aca="true">RAND()</f>
        <v>0.674032565179534</v>
      </c>
    </row>
    <row r="936" customFormat="false" ht="15" hidden="false" customHeight="false" outlineLevel="0" collapsed="false">
      <c r="AK936" s="0" t="n">
        <v>923</v>
      </c>
      <c r="AL936" s="0" t="n">
        <f aca="false">IFERROR(IF(AU936&lt;($AM$6-$AL$6)/($AN$6-$AL$6),$AL$6+SQRT(AU936*($AN$6-$AL$6)*($AM$6-$AL$6)),$AN$6-SQRT((1-AU936)*($AN$6-$AL$6)*($AN$6-$AM$6))),$AM$6)</f>
        <v>2.92451753283985</v>
      </c>
      <c r="AM936" s="0" t="n">
        <f aca="false">IFERROR(IF(AV936&lt;($AM$7-$AL$7)/($AN$7-$AL$7),$AL$7+SQRT(AV936*($AN$7-$AL$7)*($AM$7-$AL$7)),$AN$7-SQRT((1-AV936)*($AN$7-$AL$7)*($AN$7-$AM$7))),$AM$7)</f>
        <v>0.898908554776661</v>
      </c>
      <c r="AN936" s="0" t="n">
        <f aca="false">IFERROR(IF(AW936&lt;($AM$8-$AL$8)/($AN$8-$AL$8),$AL$8+SQRT(AW936*($AN$8-$AL$8)*($AM$8-$AL$8)),$AN$8-SQRT((1-AW936)*($AN$8-$AL$8)*($AN$8-$AM$8))),$AM$8)</f>
        <v>1.05866189977105</v>
      </c>
      <c r="AO936" s="0" t="n">
        <f aca="false">IFERROR(IF(AX936&lt;($AM$9-$AL$9)/($AN$9-$AL$9),$AL$9+SQRT(AX936*($AN$9-$AL$9)*($AM$9-$AL$9)),$AN$9-SQRT((1-AX936)*($AN$9-$AL$9)*($AN$9-$AM$9))),$AM$9)</f>
        <v>1.03665385757407</v>
      </c>
      <c r="AP936" s="0" t="n">
        <f aca="false">IFERROR(IF(AY936&lt;($AM$10-$AL$10)/($AN$10-$AL$10),$AL$10+SQRT(AY936*($AN$10-$AL$10)*($AM$10-$AL$10)),$AN$10-SQRT((1-AY936)*($AN$10-$AL$10)*($AN$10-$AM$10))),$AM$10)</f>
        <v>0.849173822163353</v>
      </c>
      <c r="AQ936" s="0" t="n">
        <f aca="false">IFERROR(IF(AZ936&lt;($AM$11-$AL$11)/($AN$11-$AL$11),$AL$11+SQRT(AZ936*($AN$11-$AL$11)*($AM$11-$AL$11)),$AN$11-SQRT((1-AZ936)*($AN$11-$AL$11)*($AN$11-$AM$11))),$AM$11)</f>
        <v>0.609627067994161</v>
      </c>
      <c r="AR936" s="0" t="n">
        <f aca="false">SUMPRODUCT((B24:B31&lt;=$B$6)*(C24:C31*AM936+D24:D31*AO936*$B$8*AQ936)/(1+AL936/100)^B24:B31)+C32*AM936*AP936/(1+AL936/100)^$B$6</f>
        <v>7886756.4312757</v>
      </c>
      <c r="AS936" s="0" t="n">
        <f aca="false">SUMPRODUCT((K24:K26&lt;=$B$6)*(L24:L26*AN936+M24:M26*AO936*$B$8*AQ936)/(1+AL936/100)^K24:K26)+L27*AN936*AP936/(1+AL936/100)^$B$6</f>
        <v>8578764.94285152</v>
      </c>
      <c r="AT936" s="0" t="n">
        <f aca="false">AS936-AR936</f>
        <v>692008.511575822</v>
      </c>
      <c r="AU936" s="0" t="n">
        <f aca="true">RAND()</f>
        <v>0.170946533705657</v>
      </c>
      <c r="AV936" s="0" t="n">
        <f aca="true">RAND()</f>
        <v>0.108698913422309</v>
      </c>
      <c r="AW936" s="0" t="n">
        <f aca="true">RAND()</f>
        <v>0.674575390229133</v>
      </c>
      <c r="AX936" s="0" t="n">
        <f aca="true">RAND()</f>
        <v>0.381309473248725</v>
      </c>
      <c r="AY936" s="0" t="n">
        <f aca="true">RAND()</f>
        <v>0.48768943233666</v>
      </c>
      <c r="AZ936" s="0" t="n">
        <f aca="true">RAND()</f>
        <v>0.391301719325145</v>
      </c>
    </row>
    <row r="937" customFormat="false" ht="15" hidden="false" customHeight="false" outlineLevel="0" collapsed="false">
      <c r="AK937" s="0" t="n">
        <v>924</v>
      </c>
      <c r="AL937" s="0" t="n">
        <f aca="false">IFERROR(IF(AU937&lt;($AM$6-$AL$6)/($AN$6-$AL$6),$AL$6+SQRT(AU937*($AN$6-$AL$6)*($AM$6-$AL$6)),$AN$6-SQRT((1-AU937)*($AN$6-$AL$6)*($AN$6-$AM$6))),$AM$6)</f>
        <v>4.65597269849715</v>
      </c>
      <c r="AM937" s="0" t="n">
        <f aca="false">IFERROR(IF(AV937&lt;($AM$7-$AL$7)/($AN$7-$AL$7),$AL$7+SQRT(AV937*($AN$7-$AL$7)*($AM$7-$AL$7)),$AN$7-SQRT((1-AV937)*($AN$7-$AL$7)*($AN$7-$AM$7))),$AM$7)</f>
        <v>1.09843005809098</v>
      </c>
      <c r="AN937" s="0" t="n">
        <f aca="false">IFERROR(IF(AW937&lt;($AM$8-$AL$8)/($AN$8-$AL$8),$AL$8+SQRT(AW937*($AN$8-$AL$8)*($AM$8-$AL$8)),$AN$8-SQRT((1-AW937)*($AN$8-$AL$8)*($AN$8-$AM$8))),$AM$8)</f>
        <v>0.967521668993375</v>
      </c>
      <c r="AO937" s="0" t="n">
        <f aca="false">IFERROR(IF(AX937&lt;($AM$9-$AL$9)/($AN$9-$AL$9),$AL$9+SQRT(AX937*($AN$9-$AL$9)*($AM$9-$AL$9)),$AN$9-SQRT((1-AX937)*($AN$9-$AL$9)*($AN$9-$AM$9))),$AM$9)</f>
        <v>1.2775669457397</v>
      </c>
      <c r="AP937" s="0" t="n">
        <f aca="false">IFERROR(IF(AY937&lt;($AM$10-$AL$10)/($AN$10-$AL$10),$AL$10+SQRT(AY937*($AN$10-$AL$10)*($AM$10-$AL$10)),$AN$10-SQRT((1-AY937)*($AN$10-$AL$10)*($AN$10-$AM$10))),$AM$10)</f>
        <v>0.981333914859984</v>
      </c>
      <c r="AQ937" s="0" t="n">
        <f aca="false">IFERROR(IF(AZ937&lt;($AM$11-$AL$11)/($AN$11-$AL$11),$AL$11+SQRT(AZ937*($AN$11-$AL$11)*($AM$11-$AL$11)),$AN$11-SQRT((1-AZ937)*($AN$11-$AL$11)*($AN$11-$AM$11))),$AM$11)</f>
        <v>0.601546178101645</v>
      </c>
      <c r="AR937" s="0" t="n">
        <f aca="false">SUMPRODUCT((B24:B31&lt;=$B$6)*(C24:C31*AM937+D24:D31*AO937*$B$8*AQ937)/(1+AL937/100)^B24:B31)+C32*AM937*AP937/(1+AL937/100)^$B$6</f>
        <v>8768942.25787765</v>
      </c>
      <c r="AS937" s="0" t="n">
        <f aca="false">SUMPRODUCT((K24:K26&lt;=$B$6)*(L24:L26*AN937+M24:M26*AO937*$B$8*AQ937)/(1+AL937/100)^K24:K26)+L27*AN937*AP937/(1+AL937/100)^$B$6</f>
        <v>7935193.58728909</v>
      </c>
      <c r="AT937" s="0" t="n">
        <f aca="false">AS937-AR937</f>
        <v>-833748.670588559</v>
      </c>
      <c r="AU937" s="0" t="n">
        <f aca="true">RAND()</f>
        <v>0.725276800490463</v>
      </c>
      <c r="AV937" s="0" t="n">
        <f aca="true">RAND()</f>
        <v>0.795791579641746</v>
      </c>
      <c r="AW937" s="0" t="n">
        <f aca="true">RAND()</f>
        <v>0.311816773136954</v>
      </c>
      <c r="AX937" s="0" t="n">
        <f aca="true">RAND()</f>
        <v>0.652060321408092</v>
      </c>
      <c r="AY937" s="0" t="n">
        <f aca="true">RAND()</f>
        <v>0.926729350377755</v>
      </c>
      <c r="AZ937" s="0" t="n">
        <f aca="true">RAND()</f>
        <v>0.371143255215139</v>
      </c>
    </row>
    <row r="938" customFormat="false" ht="15" hidden="false" customHeight="false" outlineLevel="0" collapsed="false">
      <c r="AK938" s="0" t="n">
        <v>925</v>
      </c>
      <c r="AL938" s="0" t="n">
        <f aca="false">IFERROR(IF(AU938&lt;($AM$6-$AL$6)/($AN$6-$AL$6),$AL$6+SQRT(AU938*($AN$6-$AL$6)*($AM$6-$AL$6)),$AN$6-SQRT((1-AU938)*($AN$6-$AL$6)*($AN$6-$AM$6))),$AM$6)</f>
        <v>3.29046356610572</v>
      </c>
      <c r="AM938" s="0" t="n">
        <f aca="false">IFERROR(IF(AV938&lt;($AM$7-$AL$7)/($AN$7-$AL$7),$AL$7+SQRT(AV938*($AN$7-$AL$7)*($AM$7-$AL$7)),$AN$7-SQRT((1-AV938)*($AN$7-$AL$7)*($AN$7-$AM$7))),$AM$7)</f>
        <v>0.991189144986562</v>
      </c>
      <c r="AN938" s="0" t="n">
        <f aca="false">IFERROR(IF(AW938&lt;($AM$8-$AL$8)/($AN$8-$AL$8),$AL$8+SQRT(AW938*($AN$8-$AL$8)*($AM$8-$AL$8)),$AN$8-SQRT((1-AW938)*($AN$8-$AL$8)*($AN$8-$AM$8))),$AM$8)</f>
        <v>1.13756035986552</v>
      </c>
      <c r="AO938" s="0" t="n">
        <f aca="false">IFERROR(IF(AX938&lt;($AM$9-$AL$9)/($AN$9-$AL$9),$AL$9+SQRT(AX938*($AN$9-$AL$9)*($AM$9-$AL$9)),$AN$9-SQRT((1-AX938)*($AN$9-$AL$9)*($AN$9-$AM$9))),$AM$9)</f>
        <v>1.77062022795677</v>
      </c>
      <c r="AP938" s="0" t="n">
        <f aca="false">IFERROR(IF(AY938&lt;($AM$10-$AL$10)/($AN$10-$AL$10),$AL$10+SQRT(AY938*($AN$10-$AL$10)*($AM$10-$AL$10)),$AN$10-SQRT((1-AY938)*($AN$10-$AL$10)*($AN$10-$AM$10))),$AM$10)</f>
        <v>0.739237812695337</v>
      </c>
      <c r="AQ938" s="0" t="n">
        <f aca="false">IFERROR(IF(AZ938&lt;($AM$11-$AL$11)/($AN$11-$AL$11),$AL$11+SQRT(AZ938*($AN$11-$AL$11)*($AM$11-$AL$11)),$AN$11-SQRT((1-AZ938)*($AN$11-$AL$11)*($AN$11-$AM$11))),$AM$11)</f>
        <v>0.643074162545671</v>
      </c>
      <c r="AR938" s="0" t="n">
        <f aca="false">SUMPRODUCT((B24:B31&lt;=$B$6)*(C24:C31*AM938+D24:D31*AO938*$B$8*AQ938)/(1+AL938/100)^B24:B31)+C32*AM938*AP938/(1+AL938/100)^$B$6</f>
        <v>8655936.71969073</v>
      </c>
      <c r="AS938" s="0" t="n">
        <f aca="false">SUMPRODUCT((K24:K26&lt;=$B$6)*(L24:L26*AN938+M24:M26*AO938*$B$8*AQ938)/(1+AL938/100)^K24:K26)+L27*AN938*AP938/(1+AL938/100)^$B$6</f>
        <v>9414170.56632496</v>
      </c>
      <c r="AT938" s="0" t="n">
        <f aca="false">AS938-AR938</f>
        <v>758233.846634228</v>
      </c>
      <c r="AU938" s="0" t="n">
        <f aca="true">RAND()</f>
        <v>0.311966972280544</v>
      </c>
      <c r="AV938" s="0" t="n">
        <f aca="true">RAND()</f>
        <v>0.40614765734103</v>
      </c>
      <c r="AW938" s="0" t="n">
        <f aca="true">RAND()</f>
        <v>0.887620687346041</v>
      </c>
      <c r="AX938" s="0" t="n">
        <f aca="true">RAND()</f>
        <v>0.964923280118263</v>
      </c>
      <c r="AY938" s="0" t="n">
        <f aca="true">RAND()</f>
        <v>0.228938924092996</v>
      </c>
      <c r="AZ938" s="0" t="n">
        <f aca="true">RAND()</f>
        <v>0.480407677577198</v>
      </c>
    </row>
    <row r="939" customFormat="false" ht="15" hidden="false" customHeight="false" outlineLevel="0" collapsed="false">
      <c r="AK939" s="0" t="n">
        <v>926</v>
      </c>
      <c r="AL939" s="0" t="n">
        <f aca="false">IFERROR(IF(AU939&lt;($AM$6-$AL$6)/($AN$6-$AL$6),$AL$6+SQRT(AU939*($AN$6-$AL$6)*($AM$6-$AL$6)),$AN$6-SQRT((1-AU939)*($AN$6-$AL$6)*($AN$6-$AM$6))),$AM$6)</f>
        <v>3.35611943785401</v>
      </c>
      <c r="AM939" s="0" t="n">
        <f aca="false">IFERROR(IF(AV939&lt;($AM$7-$AL$7)/($AN$7-$AL$7),$AL$7+SQRT(AV939*($AN$7-$AL$7)*($AM$7-$AL$7)),$AN$7-SQRT((1-AV939)*($AN$7-$AL$7)*($AN$7-$AM$7))),$AM$7)</f>
        <v>1.14305072959156</v>
      </c>
      <c r="AN939" s="0" t="n">
        <f aca="false">IFERROR(IF(AW939&lt;($AM$8-$AL$8)/($AN$8-$AL$8),$AL$8+SQRT(AW939*($AN$8-$AL$8)*($AM$8-$AL$8)),$AN$8-SQRT((1-AW939)*($AN$8-$AL$8)*($AN$8-$AM$8))),$AM$8)</f>
        <v>0.974319197978061</v>
      </c>
      <c r="AO939" s="0" t="n">
        <f aca="false">IFERROR(IF(AX939&lt;($AM$9-$AL$9)/($AN$9-$AL$9),$AL$9+SQRT(AX939*($AN$9-$AL$9)*($AM$9-$AL$9)),$AN$9-SQRT((1-AX939)*($AN$9-$AL$9)*($AN$9-$AM$9))),$AM$9)</f>
        <v>1.3631453886737</v>
      </c>
      <c r="AP939" s="0" t="n">
        <f aca="false">IFERROR(IF(AY939&lt;($AM$10-$AL$10)/($AN$10-$AL$10),$AL$10+SQRT(AY939*($AN$10-$AL$10)*($AM$10-$AL$10)),$AN$10-SQRT((1-AY939)*($AN$10-$AL$10)*($AN$10-$AM$10))),$AM$10)</f>
        <v>0.657496527675156</v>
      </c>
      <c r="AQ939" s="0" t="n">
        <f aca="false">IFERROR(IF(AZ939&lt;($AM$11-$AL$11)/($AN$11-$AL$11),$AL$11+SQRT(AZ939*($AN$11-$AL$11)*($AM$11-$AL$11)),$AN$11-SQRT((1-AZ939)*($AN$11-$AL$11)*($AN$11-$AM$11))),$AM$11)</f>
        <v>0.909553971253492</v>
      </c>
      <c r="AR939" s="0" t="n">
        <f aca="false">SUMPRODUCT((B24:B31&lt;=$B$6)*(C24:C31*AM939+D24:D31*AO939*$B$8*AQ939)/(1+AL939/100)^B24:B31)+C32*AM939*AP939/(1+AL939/100)^$B$6</f>
        <v>9931916.9603168</v>
      </c>
      <c r="AS939" s="0" t="n">
        <f aca="false">SUMPRODUCT((K24:K26&lt;=$B$6)*(L24:L26*AN939+M24:M26*AO939*$B$8*AQ939)/(1+AL939/100)^K24:K26)+L27*AN939*AP939/(1+AL939/100)^$B$6</f>
        <v>8158267.12416875</v>
      </c>
      <c r="AT939" s="0" t="n">
        <f aca="false">AS939-AR939</f>
        <v>-1773649.83614805</v>
      </c>
      <c r="AU939" s="0" t="n">
        <f aca="true">RAND()</f>
        <v>0.33610672244073</v>
      </c>
      <c r="AV939" s="0" t="n">
        <f aca="true">RAND()</f>
        <v>0.898327587192023</v>
      </c>
      <c r="AW939" s="0" t="n">
        <f aca="true">RAND()</f>
        <v>0.337635364263494</v>
      </c>
      <c r="AX939" s="0" t="n">
        <f aca="true">RAND()</f>
        <v>0.729610802688284</v>
      </c>
      <c r="AY939" s="0" t="n">
        <f aca="true">RAND()</f>
        <v>0.0992206249189247</v>
      </c>
      <c r="AZ939" s="0" t="n">
        <f aca="true">RAND()</f>
        <v>0.966610268914228</v>
      </c>
    </row>
    <row r="940" customFormat="false" ht="15" hidden="false" customHeight="false" outlineLevel="0" collapsed="false">
      <c r="AK940" s="0" t="n">
        <v>927</v>
      </c>
      <c r="AL940" s="0" t="n">
        <f aca="false">IFERROR(IF(AU940&lt;($AM$6-$AL$6)/($AN$6-$AL$6),$AL$6+SQRT(AU940*($AN$6-$AL$6)*($AM$6-$AL$6)),$AN$6-SQRT((1-AU940)*($AN$6-$AL$6)*($AN$6-$AM$6))),$AM$6)</f>
        <v>4.52612276269109</v>
      </c>
      <c r="AM940" s="0" t="n">
        <f aca="false">IFERROR(IF(AV940&lt;($AM$7-$AL$7)/($AN$7-$AL$7),$AL$7+SQRT(AV940*($AN$7-$AL$7)*($AM$7-$AL$7)),$AN$7-SQRT((1-AV940)*($AN$7-$AL$7)*($AN$7-$AM$7))),$AM$7)</f>
        <v>0.932053158867645</v>
      </c>
      <c r="AN940" s="0" t="n">
        <f aca="false">IFERROR(IF(AW940&lt;($AM$8-$AL$8)/($AN$8-$AL$8),$AL$8+SQRT(AW940*($AN$8-$AL$8)*($AM$8-$AL$8)),$AN$8-SQRT((1-AW940)*($AN$8-$AL$8)*($AN$8-$AM$8))),$AM$8)</f>
        <v>1.07161016011649</v>
      </c>
      <c r="AO940" s="0" t="n">
        <f aca="false">IFERROR(IF(AX940&lt;($AM$9-$AL$9)/($AN$9-$AL$9),$AL$9+SQRT(AX940*($AN$9-$AL$9)*($AM$9-$AL$9)),$AN$9-SQRT((1-AX940)*($AN$9-$AL$9)*($AN$9-$AM$9))),$AM$9)</f>
        <v>1.09923589190354</v>
      </c>
      <c r="AP940" s="0" t="n">
        <f aca="false">IFERROR(IF(AY940&lt;($AM$10-$AL$10)/($AN$10-$AL$10),$AL$10+SQRT(AY940*($AN$10-$AL$10)*($AM$10-$AL$10)),$AN$10-SQRT((1-AY940)*($AN$10-$AL$10)*($AN$10-$AM$10))),$AM$10)</f>
        <v>0.948647766581867</v>
      </c>
      <c r="AQ940" s="0" t="n">
        <f aca="false">IFERROR(IF(AZ940&lt;($AM$11-$AL$11)/($AN$11-$AL$11),$AL$11+SQRT(AZ940*($AN$11-$AL$11)*($AM$11-$AL$11)),$AN$11-SQRT((1-AZ940)*($AN$11-$AL$11)*($AN$11-$AM$11))),$AM$11)</f>
        <v>0.542624560128118</v>
      </c>
      <c r="AR940" s="0" t="n">
        <f aca="false">SUMPRODUCT((B24:B31&lt;=$B$6)*(C24:C31*AM940+D24:D31*AO940*$B$8*AQ940)/(1+AL940/100)^B24:B31)+C32*AM940*AP940/(1+AL940/100)^$B$6</f>
        <v>7475505.08782755</v>
      </c>
      <c r="AS940" s="0" t="n">
        <f aca="false">SUMPRODUCT((K24:K26&lt;=$B$6)*(L24:L26*AN940+M24:M26*AO940*$B$8*AQ940)/(1+AL940/100)^K24:K26)+L27*AN940*AP940/(1+AL940/100)^$B$6</f>
        <v>8775882.64078592</v>
      </c>
      <c r="AT940" s="0" t="n">
        <f aca="false">AS940-AR940</f>
        <v>1300377.55295837</v>
      </c>
      <c r="AU940" s="0" t="n">
        <f aca="true">RAND()</f>
        <v>0.693996570736242</v>
      </c>
      <c r="AV940" s="0" t="n">
        <f aca="true">RAND()</f>
        <v>0.193755964076926</v>
      </c>
      <c r="AW940" s="0" t="n">
        <f aca="true">RAND()</f>
        <v>0.71712946690076</v>
      </c>
      <c r="AX940" s="0" t="n">
        <f aca="true">RAND()</f>
        <v>0.459082681043454</v>
      </c>
      <c r="AY940" s="0" t="n">
        <f aca="true">RAND()</f>
        <v>0.805139273835589</v>
      </c>
      <c r="AZ940" s="0" t="n">
        <f aca="true">RAND()</f>
        <v>0.240272151744338</v>
      </c>
    </row>
    <row r="941" customFormat="false" ht="15" hidden="false" customHeight="false" outlineLevel="0" collapsed="false">
      <c r="AK941" s="0" t="n">
        <v>928</v>
      </c>
      <c r="AL941" s="0" t="n">
        <f aca="false">IFERROR(IF(AU941&lt;($AM$6-$AL$6)/($AN$6-$AL$6),$AL$6+SQRT(AU941*($AN$6-$AL$6)*($AM$6-$AL$6)),$AN$6-SQRT((1-AU941)*($AN$6-$AL$6)*($AN$6-$AM$6))),$AM$6)</f>
        <v>4.15655350815185</v>
      </c>
      <c r="AM941" s="0" t="n">
        <f aca="false">IFERROR(IF(AV941&lt;($AM$7-$AL$7)/($AN$7-$AL$7),$AL$7+SQRT(AV941*($AN$7-$AL$7)*($AM$7-$AL$7)),$AN$7-SQRT((1-AV941)*($AN$7-$AL$7)*($AN$7-$AM$7))),$AM$7)</f>
        <v>1.04273592203733</v>
      </c>
      <c r="AN941" s="0" t="n">
        <f aca="false">IFERROR(IF(AW941&lt;($AM$8-$AL$8)/($AN$8-$AL$8),$AL$8+SQRT(AW941*($AN$8-$AL$8)*($AM$8-$AL$8)),$AN$8-SQRT((1-AW941)*($AN$8-$AL$8)*($AN$8-$AM$8))),$AM$8)</f>
        <v>1.13112047300764</v>
      </c>
      <c r="AO941" s="0" t="n">
        <f aca="false">IFERROR(IF(AX941&lt;($AM$9-$AL$9)/($AN$9-$AL$9),$AL$9+SQRT(AX941*($AN$9-$AL$9)*($AM$9-$AL$9)),$AN$9-SQRT((1-AX941)*($AN$9-$AL$9)*($AN$9-$AM$9))),$AM$9)</f>
        <v>1.75056357906726</v>
      </c>
      <c r="AP941" s="0" t="n">
        <f aca="false">IFERROR(IF(AY941&lt;($AM$10-$AL$10)/($AN$10-$AL$10),$AL$10+SQRT(AY941*($AN$10-$AL$10)*($AM$10-$AL$10)),$AN$10-SQRT((1-AY941)*($AN$10-$AL$10)*($AN$10-$AM$10))),$AM$10)</f>
        <v>0.744269592847486</v>
      </c>
      <c r="AQ941" s="0" t="n">
        <f aca="false">IFERROR(IF(AZ941&lt;($AM$11-$AL$11)/($AN$11-$AL$11),$AL$11+SQRT(AZ941*($AN$11-$AL$11)*($AM$11-$AL$11)),$AN$11-SQRT((1-AZ941)*($AN$11-$AL$11)*($AN$11-$AM$11))),$AM$11)</f>
        <v>0.616514121292532</v>
      </c>
      <c r="AR941" s="0" t="n">
        <f aca="false">SUMPRODUCT((B24:B31&lt;=$B$6)*(C24:C31*AM941+D24:D31*AO941*$B$8*AQ941)/(1+AL941/100)^B24:B31)+C32*AM941*AP941/(1+AL941/100)^$B$6</f>
        <v>8644733.12292441</v>
      </c>
      <c r="AS941" s="0" t="n">
        <f aca="false">SUMPRODUCT((K24:K26&lt;=$B$6)*(L24:L26*AN941+M24:M26*AO941*$B$8*AQ941)/(1+AL941/100)^K24:K26)+L27*AN941*AP941/(1+AL941/100)^$B$6</f>
        <v>9409469.05268013</v>
      </c>
      <c r="AT941" s="0" t="n">
        <f aca="false">AS941-AR941</f>
        <v>764735.929755712</v>
      </c>
      <c r="AU941" s="0" t="n">
        <f aca="true">RAND()</f>
        <v>0.595740602399821</v>
      </c>
      <c r="AV941" s="0" t="n">
        <f aca="true">RAND()</f>
        <v>0.618147573211409</v>
      </c>
      <c r="AW941" s="0" t="n">
        <f aca="true">RAND()</f>
        <v>0.874379182773981</v>
      </c>
      <c r="AX941" s="0" t="n">
        <f aca="true">RAND()</f>
        <v>0.958520981274843</v>
      </c>
      <c r="AY941" s="0" t="n">
        <f aca="true">RAND()</f>
        <v>0.238670535959507</v>
      </c>
      <c r="AZ941" s="0" t="n">
        <f aca="true">RAND()</f>
        <v>0.408902812153402</v>
      </c>
    </row>
    <row r="942" customFormat="false" ht="15" hidden="false" customHeight="false" outlineLevel="0" collapsed="false">
      <c r="AK942" s="0" t="n">
        <v>929</v>
      </c>
      <c r="AL942" s="0" t="n">
        <f aca="false">IFERROR(IF(AU942&lt;($AM$6-$AL$6)/($AN$6-$AL$6),$AL$6+SQRT(AU942*($AN$6-$AL$6)*($AM$6-$AL$6)),$AN$6-SQRT((1-AU942)*($AN$6-$AL$6)*($AN$6-$AM$6))),$AM$6)</f>
        <v>3.46039474399577</v>
      </c>
      <c r="AM942" s="0" t="n">
        <f aca="false">IFERROR(IF(AV942&lt;($AM$7-$AL$7)/($AN$7-$AL$7),$AL$7+SQRT(AV942*($AN$7-$AL$7)*($AM$7-$AL$7)),$AN$7-SQRT((1-AV942)*($AN$7-$AL$7)*($AN$7-$AM$7))),$AM$7)</f>
        <v>0.89974523338898</v>
      </c>
      <c r="AN942" s="0" t="n">
        <f aca="false">IFERROR(IF(AW942&lt;($AM$8-$AL$8)/($AN$8-$AL$8),$AL$8+SQRT(AW942*($AN$8-$AL$8)*($AM$8-$AL$8)),$AN$8-SQRT((1-AW942)*($AN$8-$AL$8)*($AN$8-$AM$8))),$AM$8)</f>
        <v>0.943041147894169</v>
      </c>
      <c r="AO942" s="0" t="n">
        <f aca="false">IFERROR(IF(AX942&lt;($AM$9-$AL$9)/($AN$9-$AL$9),$AL$9+SQRT(AX942*($AN$9-$AL$9)*($AM$9-$AL$9)),$AN$9-SQRT((1-AX942)*($AN$9-$AL$9)*($AN$9-$AM$9))),$AM$9)</f>
        <v>0.771963336839115</v>
      </c>
      <c r="AP942" s="0" t="n">
        <f aca="false">IFERROR(IF(AY942&lt;($AM$10-$AL$10)/($AN$10-$AL$10),$AL$10+SQRT(AY942*($AN$10-$AL$10)*($AM$10-$AL$10)),$AN$10-SQRT((1-AY942)*($AN$10-$AL$10)*($AN$10-$AM$10))),$AM$10)</f>
        <v>0.784098088937554</v>
      </c>
      <c r="AQ942" s="0" t="n">
        <f aca="false">IFERROR(IF(AZ942&lt;($AM$11-$AL$11)/($AN$11-$AL$11),$AL$11+SQRT(AZ942*($AN$11-$AL$11)*($AM$11-$AL$11)),$AN$11-SQRT((1-AZ942)*($AN$11-$AL$11)*($AN$11-$AM$11))),$AM$11)</f>
        <v>0.594449577503434</v>
      </c>
      <c r="AR942" s="0" t="n">
        <f aca="false">SUMPRODUCT((B24:B31&lt;=$B$6)*(C24:C31*AM942+D24:D31*AO942*$B$8*AQ942)/(1+AL942/100)^B24:B31)+C32*AM942*AP942/(1+AL942/100)^$B$6</f>
        <v>7607444.22698975</v>
      </c>
      <c r="AS942" s="0" t="n">
        <f aca="false">SUMPRODUCT((K24:K26&lt;=$B$6)*(L24:L26*AN942+M24:M26*AO942*$B$8*AQ942)/(1+AL942/100)^K24:K26)+L27*AN942*AP942/(1+AL942/100)^$B$6</f>
        <v>7731900.2846415</v>
      </c>
      <c r="AT942" s="0" t="n">
        <f aca="false">AS942-AR942</f>
        <v>124456.057651754</v>
      </c>
      <c r="AU942" s="0" t="n">
        <f aca="true">RAND()</f>
        <v>0.373559731583363</v>
      </c>
      <c r="AV942" s="0" t="n">
        <f aca="true">RAND()</f>
        <v>0.11054568426469</v>
      </c>
      <c r="AW942" s="0" t="n">
        <f aca="true">RAND()</f>
        <v>0.227341888787571</v>
      </c>
      <c r="AX942" s="0" t="n">
        <f aca="true">RAND()</f>
        <v>0.0986187421128881</v>
      </c>
      <c r="AY942" s="0" t="n">
        <f aca="true">RAND()</f>
        <v>0.322846896551881</v>
      </c>
      <c r="AZ942" s="0" t="n">
        <f aca="true">RAND()</f>
        <v>0.353879810987554</v>
      </c>
    </row>
    <row r="943" customFormat="false" ht="15" hidden="false" customHeight="false" outlineLevel="0" collapsed="false">
      <c r="AK943" s="0" t="n">
        <v>930</v>
      </c>
      <c r="AL943" s="0" t="n">
        <f aca="false">IFERROR(IF(AU943&lt;($AM$6-$AL$6)/($AN$6-$AL$6),$AL$6+SQRT(AU943*($AN$6-$AL$6)*($AM$6-$AL$6)),$AN$6-SQRT((1-AU943)*($AN$6-$AL$6)*($AN$6-$AM$6))),$AM$6)</f>
        <v>2.80722567009557</v>
      </c>
      <c r="AM943" s="0" t="n">
        <f aca="false">IFERROR(IF(AV943&lt;($AM$7-$AL$7)/($AN$7-$AL$7),$AL$7+SQRT(AV943*($AN$7-$AL$7)*($AM$7-$AL$7)),$AN$7-SQRT((1-AV943)*($AN$7-$AL$7)*($AN$7-$AM$7))),$AM$7)</f>
        <v>1.02673978085304</v>
      </c>
      <c r="AN943" s="0" t="n">
        <f aca="false">IFERROR(IF(AW943&lt;($AM$8-$AL$8)/($AN$8-$AL$8),$AL$8+SQRT(AW943*($AN$8-$AL$8)*($AM$8-$AL$8)),$AN$8-SQRT((1-AW943)*($AN$8-$AL$8)*($AN$8-$AM$8))),$AM$8)</f>
        <v>1.06245432193651</v>
      </c>
      <c r="AO943" s="0" t="n">
        <f aca="false">IFERROR(IF(AX943&lt;($AM$9-$AL$9)/($AN$9-$AL$9),$AL$9+SQRT(AX943*($AN$9-$AL$9)*($AM$9-$AL$9)),$AN$9-SQRT((1-AX943)*($AN$9-$AL$9)*($AN$9-$AM$9))),$AM$9)</f>
        <v>0.607502781705705</v>
      </c>
      <c r="AP943" s="0" t="n">
        <f aca="false">IFERROR(IF(AY943&lt;($AM$10-$AL$10)/($AN$10-$AL$10),$AL$10+SQRT(AY943*($AN$10-$AL$10)*($AM$10-$AL$10)),$AN$10-SQRT((1-AY943)*($AN$10-$AL$10)*($AN$10-$AM$10))),$AM$10)</f>
        <v>0.867353350441364</v>
      </c>
      <c r="AQ943" s="0" t="n">
        <f aca="false">IFERROR(IF(AZ943&lt;($AM$11-$AL$11)/($AN$11-$AL$11),$AL$11+SQRT(AZ943*($AN$11-$AL$11)*($AM$11-$AL$11)),$AN$11-SQRT((1-AZ943)*($AN$11-$AL$11)*($AN$11-$AM$11))),$AM$11)</f>
        <v>0.813827354592595</v>
      </c>
      <c r="AR943" s="0" t="n">
        <f aca="false">SUMPRODUCT((B24:B31&lt;=$B$6)*(C24:C31*AM943+D24:D31*AO943*$B$8*AQ943)/(1+AL943/100)^B24:B31)+C32*AM943*AP943/(1+AL943/100)^$B$6</f>
        <v>8996923.851069</v>
      </c>
      <c r="AS943" s="0" t="n">
        <f aca="false">SUMPRODUCT((K24:K26&lt;=$B$6)*(L24:L26*AN943+M24:M26*AO943*$B$8*AQ943)/(1+AL943/100)^K24:K26)+L27*AN943*AP943/(1+AL943/100)^$B$6</f>
        <v>8559631.6828794</v>
      </c>
      <c r="AT943" s="0" t="n">
        <f aca="false">AS943-AR943</f>
        <v>-437292.168189598</v>
      </c>
      <c r="AU943" s="0" t="n">
        <f aca="true">RAND()</f>
        <v>0.130322656492249</v>
      </c>
      <c r="AV943" s="0" t="n">
        <f aca="true">RAND()</f>
        <v>0.556932218190669</v>
      </c>
      <c r="AW943" s="0" t="n">
        <f aca="true">RAND()</f>
        <v>0.687347721241821</v>
      </c>
      <c r="AX943" s="0" t="n">
        <f aca="true">RAND()</f>
        <v>0.0154091307659526</v>
      </c>
      <c r="AY943" s="0" t="n">
        <f aca="true">RAND()</f>
        <v>0.539793936321982</v>
      </c>
      <c r="AZ943" s="0" t="n">
        <f aca="true">RAND()</f>
        <v>0.858529575926566</v>
      </c>
    </row>
    <row r="944" customFormat="false" ht="15" hidden="false" customHeight="false" outlineLevel="0" collapsed="false">
      <c r="AK944" s="0" t="n">
        <v>931</v>
      </c>
      <c r="AL944" s="0" t="n">
        <f aca="false">IFERROR(IF(AU944&lt;($AM$6-$AL$6)/($AN$6-$AL$6),$AL$6+SQRT(AU944*($AN$6-$AL$6)*($AM$6-$AL$6)),$AN$6-SQRT((1-AU944)*($AN$6-$AL$6)*($AN$6-$AM$6))),$AM$6)</f>
        <v>4.37539510344966</v>
      </c>
      <c r="AM944" s="0" t="n">
        <f aca="false">IFERROR(IF(AV944&lt;($AM$7-$AL$7)/($AN$7-$AL$7),$AL$7+SQRT(AV944*($AN$7-$AL$7)*($AM$7-$AL$7)),$AN$7-SQRT((1-AV944)*($AN$7-$AL$7)*($AN$7-$AM$7))),$AM$7)</f>
        <v>0.953289264243989</v>
      </c>
      <c r="AN944" s="0" t="n">
        <f aca="false">IFERROR(IF(AW944&lt;($AM$8-$AL$8)/($AN$8-$AL$8),$AL$8+SQRT(AW944*($AN$8-$AL$8)*($AM$8-$AL$8)),$AN$8-SQRT((1-AW944)*($AN$8-$AL$8)*($AN$8-$AM$8))),$AM$8)</f>
        <v>0.915474637910837</v>
      </c>
      <c r="AO944" s="0" t="n">
        <f aca="false">IFERROR(IF(AX944&lt;($AM$9-$AL$9)/($AN$9-$AL$9),$AL$9+SQRT(AX944*($AN$9-$AL$9)*($AM$9-$AL$9)),$AN$9-SQRT((1-AX944)*($AN$9-$AL$9)*($AN$9-$AM$9))),$AM$9)</f>
        <v>1.29230281269747</v>
      </c>
      <c r="AP944" s="0" t="n">
        <f aca="false">IFERROR(IF(AY944&lt;($AM$10-$AL$10)/($AN$10-$AL$10),$AL$10+SQRT(AY944*($AN$10-$AL$10)*($AM$10-$AL$10)),$AN$10-SQRT((1-AY944)*($AN$10-$AL$10)*($AN$10-$AM$10))),$AM$10)</f>
        <v>0.94071347880929</v>
      </c>
      <c r="AQ944" s="0" t="n">
        <f aca="false">IFERROR(IF(AZ944&lt;($AM$11-$AL$11)/($AN$11-$AL$11),$AL$11+SQRT(AZ944*($AN$11-$AL$11)*($AM$11-$AL$11)),$AN$11-SQRT((1-AZ944)*($AN$11-$AL$11)*($AN$11-$AM$11))),$AM$11)</f>
        <v>0.685018894574286</v>
      </c>
      <c r="AR944" s="0" t="n">
        <f aca="false">SUMPRODUCT((B24:B31&lt;=$B$6)*(C24:C31*AM944+D24:D31*AO944*$B$8*AQ944)/(1+AL944/100)^B24:B31)+C32*AM944*AP944/(1+AL944/100)^$B$6</f>
        <v>7773515.45448339</v>
      </c>
      <c r="AS944" s="0" t="n">
        <f aca="false">SUMPRODUCT((K24:K26&lt;=$B$6)*(L24:L26*AN944+M24:M26*AO944*$B$8*AQ944)/(1+AL944/100)^K24:K26)+L27*AN944*AP944/(1+AL944/100)^$B$6</f>
        <v>7521643.3957262</v>
      </c>
      <c r="AT944" s="0" t="n">
        <f aca="false">AS944-AR944</f>
        <v>-251872.05875719</v>
      </c>
      <c r="AU944" s="0" t="n">
        <f aca="true">RAND()</f>
        <v>0.6555724568502</v>
      </c>
      <c r="AV944" s="0" t="n">
        <f aca="true">RAND()</f>
        <v>0.261084428138484</v>
      </c>
      <c r="AW944" s="0" t="n">
        <f aca="true">RAND()</f>
        <v>0.148159911118209</v>
      </c>
      <c r="AX944" s="0" t="n">
        <f aca="true">RAND()</f>
        <v>0.666109794056055</v>
      </c>
      <c r="AY944" s="0" t="n">
        <f aca="true">RAND()</f>
        <v>0.776913481616747</v>
      </c>
      <c r="AZ944" s="0" t="n">
        <f aca="true">RAND()</f>
        <v>0.595048584591001</v>
      </c>
    </row>
    <row r="945" customFormat="false" ht="15" hidden="false" customHeight="false" outlineLevel="0" collapsed="false">
      <c r="AK945" s="0" t="n">
        <v>932</v>
      </c>
      <c r="AL945" s="0" t="n">
        <f aca="false">IFERROR(IF(AU945&lt;($AM$6-$AL$6)/($AN$6-$AL$6),$AL$6+SQRT(AU945*($AN$6-$AL$6)*($AM$6-$AL$6)),$AN$6-SQRT((1-AU945)*($AN$6-$AL$6)*($AN$6-$AM$6))),$AM$6)</f>
        <v>3.85177882169723</v>
      </c>
      <c r="AM945" s="0" t="n">
        <f aca="false">IFERROR(IF(AV945&lt;($AM$7-$AL$7)/($AN$7-$AL$7),$AL$7+SQRT(AV945*($AN$7-$AL$7)*($AM$7-$AL$7)),$AN$7-SQRT((1-AV945)*($AN$7-$AL$7)*($AN$7-$AM$7))),$AM$7)</f>
        <v>0.940747092543272</v>
      </c>
      <c r="AN945" s="0" t="n">
        <f aca="false">IFERROR(IF(AW945&lt;($AM$8-$AL$8)/($AN$8-$AL$8),$AL$8+SQRT(AW945*($AN$8-$AL$8)*($AM$8-$AL$8)),$AN$8-SQRT((1-AW945)*($AN$8-$AL$8)*($AN$8-$AM$8))),$AM$8)</f>
        <v>1.11211244999531</v>
      </c>
      <c r="AO945" s="0" t="n">
        <f aca="false">IFERROR(IF(AX945&lt;($AM$9-$AL$9)/($AN$9-$AL$9),$AL$9+SQRT(AX945*($AN$9-$AL$9)*($AM$9-$AL$9)),$AN$9-SQRT((1-AX945)*($AN$9-$AL$9)*($AN$9-$AM$9))),$AM$9)</f>
        <v>1.26374229156315</v>
      </c>
      <c r="AP945" s="0" t="n">
        <f aca="false">IFERROR(IF(AY945&lt;($AM$10-$AL$10)/($AN$10-$AL$10),$AL$10+SQRT(AY945*($AN$10-$AL$10)*($AM$10-$AL$10)),$AN$10-SQRT((1-AY945)*($AN$10-$AL$10)*($AN$10-$AM$10))),$AM$10)</f>
        <v>0.652080511813003</v>
      </c>
      <c r="AQ945" s="0" t="n">
        <f aca="false">IFERROR(IF(AZ945&lt;($AM$11-$AL$11)/($AN$11-$AL$11),$AL$11+SQRT(AZ945*($AN$11-$AL$11)*($AM$11-$AL$11)),$AN$11-SQRT((1-AZ945)*($AN$11-$AL$11)*($AN$11-$AM$11))),$AM$11)</f>
        <v>0.704222261606643</v>
      </c>
      <c r="AR945" s="0" t="n">
        <f aca="false">SUMPRODUCT((B24:B31&lt;=$B$6)*(C24:C31*AM945+D24:D31*AO945*$B$8*AQ945)/(1+AL945/100)^B24:B31)+C32*AM945*AP945/(1+AL945/100)^$B$6</f>
        <v>7912035.93975886</v>
      </c>
      <c r="AS945" s="0" t="n">
        <f aca="false">SUMPRODUCT((K24:K26&lt;=$B$6)*(L24:L26*AN945+M24:M26*AO945*$B$8*AQ945)/(1+AL945/100)^K24:K26)+L27*AN945*AP945/(1+AL945/100)^$B$6</f>
        <v>9286051.76396821</v>
      </c>
      <c r="AT945" s="0" t="n">
        <f aca="false">AS945-AR945</f>
        <v>1374015.82420935</v>
      </c>
      <c r="AU945" s="0" t="n">
        <f aca="true">RAND()</f>
        <v>0.504435170624296</v>
      </c>
      <c r="AV945" s="0" t="n">
        <f aca="true">RAND()</f>
        <v>0.220108267326493</v>
      </c>
      <c r="AW945" s="0" t="n">
        <f aca="true">RAND()</f>
        <v>0.830995764921807</v>
      </c>
      <c r="AX945" s="0" t="n">
        <f aca="true">RAND()</f>
        <v>0.638616391178217</v>
      </c>
      <c r="AY945" s="0" t="n">
        <f aca="true">RAND()</f>
        <v>0.0925139282932194</v>
      </c>
      <c r="AZ945" s="0" t="n">
        <f aca="true">RAND()</f>
        <v>0.642920528452697</v>
      </c>
    </row>
    <row r="946" customFormat="false" ht="15" hidden="false" customHeight="false" outlineLevel="0" collapsed="false">
      <c r="AK946" s="0" t="n">
        <v>933</v>
      </c>
      <c r="AL946" s="0" t="n">
        <f aca="false">IFERROR(IF(AU946&lt;($AM$6-$AL$6)/($AN$6-$AL$6),$AL$6+SQRT(AU946*($AN$6-$AL$6)*($AM$6-$AL$6)),$AN$6-SQRT((1-AU946)*($AN$6-$AL$6)*($AN$6-$AM$6))),$AM$6)</f>
        <v>5.54990458149102</v>
      </c>
      <c r="AM946" s="0" t="n">
        <f aca="false">IFERROR(IF(AV946&lt;($AM$7-$AL$7)/($AN$7-$AL$7),$AL$7+SQRT(AV946*($AN$7-$AL$7)*($AM$7-$AL$7)),$AN$7-SQRT((1-AV946)*($AN$7-$AL$7)*($AN$7-$AM$7))),$AM$7)</f>
        <v>0.955034460265346</v>
      </c>
      <c r="AN946" s="0" t="n">
        <f aca="false">IFERROR(IF(AW946&lt;($AM$8-$AL$8)/($AN$8-$AL$8),$AL$8+SQRT(AW946*($AN$8-$AL$8)*($AM$8-$AL$8)),$AN$8-SQRT((1-AW946)*($AN$8-$AL$8)*($AN$8-$AM$8))),$AM$8)</f>
        <v>0.865280548092474</v>
      </c>
      <c r="AO946" s="0" t="n">
        <f aca="false">IFERROR(IF(AX946&lt;($AM$9-$AL$9)/($AN$9-$AL$9),$AL$9+SQRT(AX946*($AN$9-$AL$9)*($AM$9-$AL$9)),$AN$9-SQRT((1-AX946)*($AN$9-$AL$9)*($AN$9-$AM$9))),$AM$9)</f>
        <v>0.946274178434329</v>
      </c>
      <c r="AP946" s="0" t="n">
        <f aca="false">IFERROR(IF(AY946&lt;($AM$10-$AL$10)/($AN$10-$AL$10),$AL$10+SQRT(AY946*($AN$10-$AL$10)*($AM$10-$AL$10)),$AN$10-SQRT((1-AY946)*($AN$10-$AL$10)*($AN$10-$AM$10))),$AM$10)</f>
        <v>0.901825251940888</v>
      </c>
      <c r="AQ946" s="0" t="n">
        <f aca="false">IFERROR(IF(AZ946&lt;($AM$11-$AL$11)/($AN$11-$AL$11),$AL$11+SQRT(AZ946*($AN$11-$AL$11)*($AM$11-$AL$11)),$AN$11-SQRT((1-AZ946)*($AN$11-$AL$11)*($AN$11-$AM$11))),$AM$11)</f>
        <v>0.5785587460144</v>
      </c>
      <c r="AR946" s="0" t="n">
        <f aca="false">SUMPRODUCT((B24:B31&lt;=$B$6)*(C24:C31*AM946+D24:D31*AO946*$B$8*AQ946)/(1+AL946/100)^B24:B31)+C32*AM946*AP946/(1+AL946/100)^$B$6</f>
        <v>7302957.62499169</v>
      </c>
      <c r="AS946" s="0" t="n">
        <f aca="false">SUMPRODUCT((K24:K26&lt;=$B$6)*(L24:L26*AN946+M24:M26*AO946*$B$8*AQ946)/(1+AL946/100)^K24:K26)+L27*AN946*AP946/(1+AL946/100)^$B$6</f>
        <v>7169825.54005489</v>
      </c>
      <c r="AT946" s="0" t="n">
        <f aca="false">AS946-AR946</f>
        <v>-133132.084936799</v>
      </c>
      <c r="AU946" s="0" t="n">
        <f aca="true">RAND()</f>
        <v>0.894861163860964</v>
      </c>
      <c r="AV946" s="0" t="n">
        <f aca="true">RAND()</f>
        <v>0.267063154108523</v>
      </c>
      <c r="AW946" s="0" t="n">
        <f aca="true">RAND()</f>
        <v>0.0473505551028195</v>
      </c>
      <c r="AX946" s="0" t="n">
        <f aca="true">RAND()</f>
        <v>0.265547523116314</v>
      </c>
      <c r="AY946" s="0" t="n">
        <f aca="true">RAND()</f>
        <v>0.645854132389433</v>
      </c>
      <c r="AZ946" s="0" t="n">
        <f aca="true">RAND()</f>
        <v>0.316714183596388</v>
      </c>
    </row>
    <row r="947" customFormat="false" ht="15" hidden="false" customHeight="false" outlineLevel="0" collapsed="false">
      <c r="AK947" s="0" t="n">
        <v>934</v>
      </c>
      <c r="AL947" s="0" t="n">
        <f aca="false">IFERROR(IF(AU947&lt;($AM$6-$AL$6)/($AN$6-$AL$6),$AL$6+SQRT(AU947*($AN$6-$AL$6)*($AM$6-$AL$6)),$AN$6-SQRT((1-AU947)*($AN$6-$AL$6)*($AN$6-$AM$6))),$AM$6)</f>
        <v>2.35726401747023</v>
      </c>
      <c r="AM947" s="0" t="n">
        <f aca="false">IFERROR(IF(AV947&lt;($AM$7-$AL$7)/($AN$7-$AL$7),$AL$7+SQRT(AV947*($AN$7-$AL$7)*($AM$7-$AL$7)),$AN$7-SQRT((1-AV947)*($AN$7-$AL$7)*($AN$7-$AM$7))),$AM$7)</f>
        <v>1.02044797789599</v>
      </c>
      <c r="AN947" s="0" t="n">
        <f aca="false">IFERROR(IF(AW947&lt;($AM$8-$AL$8)/($AN$8-$AL$8),$AL$8+SQRT(AW947*($AN$8-$AL$8)*($AM$8-$AL$8)),$AN$8-SQRT((1-AW947)*($AN$8-$AL$8)*($AN$8-$AM$8))),$AM$8)</f>
        <v>1.05366200831755</v>
      </c>
      <c r="AO947" s="0" t="n">
        <f aca="false">IFERROR(IF(AX947&lt;($AM$9-$AL$9)/($AN$9-$AL$9),$AL$9+SQRT(AX947*($AN$9-$AL$9)*($AM$9-$AL$9)),$AN$9-SQRT((1-AX947)*($AN$9-$AL$9)*($AN$9-$AM$9))),$AM$9)</f>
        <v>1.03449987132238</v>
      </c>
      <c r="AP947" s="0" t="n">
        <f aca="false">IFERROR(IF(AY947&lt;($AM$10-$AL$10)/($AN$10-$AL$10),$AL$10+SQRT(AY947*($AN$10-$AL$10)*($AM$10-$AL$10)),$AN$10-SQRT((1-AY947)*($AN$10-$AL$10)*($AN$10-$AM$10))),$AM$10)</f>
        <v>0.874307130315229</v>
      </c>
      <c r="AQ947" s="0" t="n">
        <f aca="false">IFERROR(IF(AZ947&lt;($AM$11-$AL$11)/($AN$11-$AL$11),$AL$11+SQRT(AZ947*($AN$11-$AL$11)*($AM$11-$AL$11)),$AN$11-SQRT((1-AZ947)*($AN$11-$AL$11)*($AN$11-$AM$11))),$AM$11)</f>
        <v>0.850304028491065</v>
      </c>
      <c r="AR947" s="0" t="n">
        <f aca="false">SUMPRODUCT((B24:B31&lt;=$B$6)*(C24:C31*AM947+D24:D31*AO947*$B$8*AQ947)/(1+AL947/100)^B24:B31)+C32*AM947*AP947/(1+AL947/100)^$B$6</f>
        <v>9327945.92666246</v>
      </c>
      <c r="AS947" s="0" t="n">
        <f aca="false">SUMPRODUCT((K24:K26&lt;=$B$6)*(L24:L26*AN947+M24:M26*AO947*$B$8*AQ947)/(1+AL947/100)^K24:K26)+L27*AN947*AP947/(1+AL947/100)^$B$6</f>
        <v>8466408.46565382</v>
      </c>
      <c r="AT947" s="0" t="n">
        <f aca="false">AS947-AR947</f>
        <v>-861537.461008644</v>
      </c>
      <c r="AU947" s="0" t="n">
        <f aca="true">RAND()</f>
        <v>0.0255275156357933</v>
      </c>
      <c r="AV947" s="0" t="n">
        <f aca="true">RAND()</f>
        <v>0.531607725759661</v>
      </c>
      <c r="AW947" s="0" t="n">
        <f aca="true">RAND()</f>
        <v>0.657345715752022</v>
      </c>
      <c r="AX947" s="0" t="n">
        <f aca="true">RAND()</f>
        <v>0.378539667682332</v>
      </c>
      <c r="AY947" s="0" t="n">
        <f aca="true">RAND()</f>
        <v>0.560423311219288</v>
      </c>
      <c r="AZ947" s="0" t="n">
        <f aca="true">RAND()</f>
        <v>0.908535167812229</v>
      </c>
    </row>
    <row r="948" customFormat="false" ht="15" hidden="false" customHeight="false" outlineLevel="0" collapsed="false">
      <c r="AK948" s="0" t="n">
        <v>935</v>
      </c>
      <c r="AL948" s="0" t="n">
        <f aca="false">IFERROR(IF(AU948&lt;($AM$6-$AL$6)/($AN$6-$AL$6),$AL$6+SQRT(AU948*($AN$6-$AL$6)*($AM$6-$AL$6)),$AN$6-SQRT((1-AU948)*($AN$6-$AL$6)*($AN$6-$AM$6))),$AM$6)</f>
        <v>4.2225035837486</v>
      </c>
      <c r="AM948" s="0" t="n">
        <f aca="false">IFERROR(IF(AV948&lt;($AM$7-$AL$7)/($AN$7-$AL$7),$AL$7+SQRT(AV948*($AN$7-$AL$7)*($AM$7-$AL$7)),$AN$7-SQRT((1-AV948)*($AN$7-$AL$7)*($AN$7-$AM$7))),$AM$7)</f>
        <v>1.17238301375136</v>
      </c>
      <c r="AN948" s="0" t="n">
        <f aca="false">IFERROR(IF(AW948&lt;($AM$8-$AL$8)/($AN$8-$AL$8),$AL$8+SQRT(AW948*($AN$8-$AL$8)*($AM$8-$AL$8)),$AN$8-SQRT((1-AW948)*($AN$8-$AL$8)*($AN$8-$AM$8))),$AM$8)</f>
        <v>0.912851645479376</v>
      </c>
      <c r="AO948" s="0" t="n">
        <f aca="false">IFERROR(IF(AX948&lt;($AM$9-$AL$9)/($AN$9-$AL$9),$AL$9+SQRT(AX948*($AN$9-$AL$9)*($AM$9-$AL$9)),$AN$9-SQRT((1-AX948)*($AN$9-$AL$9)*($AN$9-$AM$9))),$AM$9)</f>
        <v>1.4160332193355</v>
      </c>
      <c r="AP948" s="0" t="n">
        <f aca="false">IFERROR(IF(AY948&lt;($AM$10-$AL$10)/($AN$10-$AL$10),$AL$10+SQRT(AY948*($AN$10-$AL$10)*($AM$10-$AL$10)),$AN$10-SQRT((1-AY948)*($AN$10-$AL$10)*($AN$10-$AM$10))),$AM$10)</f>
        <v>0.641126062986381</v>
      </c>
      <c r="AQ948" s="0" t="n">
        <f aca="false">IFERROR(IF(AZ948&lt;($AM$11-$AL$11)/($AN$11-$AL$11),$AL$11+SQRT(AZ948*($AN$11-$AL$11)*($AM$11-$AL$11)),$AN$11-SQRT((1-AZ948)*($AN$11-$AL$11)*($AN$11-$AM$11))),$AM$11)</f>
        <v>0.437983841281103</v>
      </c>
      <c r="AR948" s="0" t="n">
        <f aca="false">SUMPRODUCT((B24:B31&lt;=$B$6)*(C24:C31*AM948+D24:D31*AO948*$B$8*AQ948)/(1+AL948/100)^B24:B31)+C32*AM948*AP948/(1+AL948/100)^$B$6</f>
        <v>9540572.95202497</v>
      </c>
      <c r="AS948" s="0" t="n">
        <f aca="false">SUMPRODUCT((K24:K26&lt;=$B$6)*(L24:L26*AN948+M24:M26*AO948*$B$8*AQ948)/(1+AL948/100)^K24:K26)+L27*AN948*AP948/(1+AL948/100)^$B$6</f>
        <v>7631842.80342379</v>
      </c>
      <c r="AT948" s="0" t="n">
        <f aca="false">AS948-AR948</f>
        <v>-1908730.14860118</v>
      </c>
      <c r="AU948" s="0" t="n">
        <f aca="true">RAND()</f>
        <v>0.614275682885531</v>
      </c>
      <c r="AV948" s="0" t="n">
        <f aca="true">RAND()</f>
        <v>0.946449808406029</v>
      </c>
      <c r="AW948" s="0" t="n">
        <f aca="true">RAND()</f>
        <v>0.141505487637808</v>
      </c>
      <c r="AX948" s="0" t="n">
        <f aca="true">RAND()</f>
        <v>0.772655199386893</v>
      </c>
      <c r="AY948" s="0" t="n">
        <f aca="true">RAND()</f>
        <v>0.0796662626161442</v>
      </c>
      <c r="AZ948" s="0" t="n">
        <f aca="true">RAND()</f>
        <v>0.077712410019137</v>
      </c>
    </row>
    <row r="949" customFormat="false" ht="15" hidden="false" customHeight="false" outlineLevel="0" collapsed="false">
      <c r="AK949" s="0" t="n">
        <v>936</v>
      </c>
      <c r="AL949" s="0" t="n">
        <f aca="false">IFERROR(IF(AU949&lt;($AM$6-$AL$6)/($AN$6-$AL$6),$AL$6+SQRT(AU949*($AN$6-$AL$6)*($AM$6-$AL$6)),$AN$6-SQRT((1-AU949)*($AN$6-$AL$6)*($AN$6-$AM$6))),$AM$6)</f>
        <v>4.42915725385092</v>
      </c>
      <c r="AM949" s="0" t="n">
        <f aca="false">IFERROR(IF(AV949&lt;($AM$7-$AL$7)/($AN$7-$AL$7),$AL$7+SQRT(AV949*($AN$7-$AL$7)*($AM$7-$AL$7)),$AN$7-SQRT((1-AV949)*($AN$7-$AL$7)*($AN$7-$AM$7))),$AM$7)</f>
        <v>0.943080553801939</v>
      </c>
      <c r="AN949" s="0" t="n">
        <f aca="false">IFERROR(IF(AW949&lt;($AM$8-$AL$8)/($AN$8-$AL$8),$AL$8+SQRT(AW949*($AN$8-$AL$8)*($AM$8-$AL$8)),$AN$8-SQRT((1-AW949)*($AN$8-$AL$8)*($AN$8-$AM$8))),$AM$8)</f>
        <v>1.12970601384087</v>
      </c>
      <c r="AO949" s="0" t="n">
        <f aca="false">IFERROR(IF(AX949&lt;($AM$9-$AL$9)/($AN$9-$AL$9),$AL$9+SQRT(AX949*($AN$9-$AL$9)*($AM$9-$AL$9)),$AN$9-SQRT((1-AX949)*($AN$9-$AL$9)*($AN$9-$AM$9))),$AM$9)</f>
        <v>1.73879059007056</v>
      </c>
      <c r="AP949" s="0" t="n">
        <f aca="false">IFERROR(IF(AY949&lt;($AM$10-$AL$10)/($AN$10-$AL$10),$AL$10+SQRT(AY949*($AN$10-$AL$10)*($AM$10-$AL$10)),$AN$10-SQRT((1-AY949)*($AN$10-$AL$10)*($AN$10-$AM$10))),$AM$10)</f>
        <v>0.772887918615144</v>
      </c>
      <c r="AQ949" s="0" t="n">
        <f aca="false">IFERROR(IF(AZ949&lt;($AM$11-$AL$11)/($AN$11-$AL$11),$AL$11+SQRT(AZ949*($AN$11-$AL$11)*($AM$11-$AL$11)),$AN$11-SQRT((1-AZ949)*($AN$11-$AL$11)*($AN$11-$AM$11))),$AM$11)</f>
        <v>0.638526242919005</v>
      </c>
      <c r="AR949" s="0" t="n">
        <f aca="false">SUMPRODUCT((B24:B31&lt;=$B$6)*(C24:C31*AM949+D24:D31*AO949*$B$8*AQ949)/(1+AL949/100)^B24:B31)+C32*AM949*AP949/(1+AL949/100)^$B$6</f>
        <v>7741882.32082818</v>
      </c>
      <c r="AS949" s="0" t="n">
        <f aca="false">SUMPRODUCT((K24:K26&lt;=$B$6)*(L24:L26*AN949+M24:M26*AO949*$B$8*AQ949)/(1+AL949/100)^K24:K26)+L27*AN949*AP949/(1+AL949/100)^$B$6</f>
        <v>9396671.42569147</v>
      </c>
      <c r="AT949" s="0" t="n">
        <f aca="false">AS949-AR949</f>
        <v>1654789.1048633</v>
      </c>
      <c r="AU949" s="0" t="n">
        <f aca="true">RAND()</f>
        <v>0.669538378728634</v>
      </c>
      <c r="AV949" s="0" t="n">
        <f aca="true">RAND()</f>
        <v>0.227467165291884</v>
      </c>
      <c r="AW949" s="0" t="n">
        <f aca="true">RAND()</f>
        <v>0.871372061279534</v>
      </c>
      <c r="AX949" s="0" t="n">
        <f aca="true">RAND()</f>
        <v>0.954513096109543</v>
      </c>
      <c r="AY949" s="0" t="n">
        <f aca="true">RAND()</f>
        <v>0.297871264504421</v>
      </c>
      <c r="AZ949" s="0" t="n">
        <f aca="true">RAND()</f>
        <v>0.467755172019824</v>
      </c>
    </row>
    <row r="950" customFormat="false" ht="15" hidden="false" customHeight="false" outlineLevel="0" collapsed="false">
      <c r="AK950" s="0" t="n">
        <v>937</v>
      </c>
      <c r="AL950" s="0" t="n">
        <f aca="false">IFERROR(IF(AU950&lt;($AM$6-$AL$6)/($AN$6-$AL$6),$AL$6+SQRT(AU950*($AN$6-$AL$6)*($AM$6-$AL$6)),$AN$6-SQRT((1-AU950)*($AN$6-$AL$6)*($AN$6-$AM$6))),$AM$6)</f>
        <v>3.34314816820436</v>
      </c>
      <c r="AM950" s="0" t="n">
        <f aca="false">IFERROR(IF(AV950&lt;($AM$7-$AL$7)/($AN$7-$AL$7),$AL$7+SQRT(AV950*($AN$7-$AL$7)*($AM$7-$AL$7)),$AN$7-SQRT((1-AV950)*($AN$7-$AL$7)*($AN$7-$AM$7))),$AM$7)</f>
        <v>0.988800788897762</v>
      </c>
      <c r="AN950" s="0" t="n">
        <f aca="false">IFERROR(IF(AW950&lt;($AM$8-$AL$8)/($AN$8-$AL$8),$AL$8+SQRT(AW950*($AN$8-$AL$8)*($AM$8-$AL$8)),$AN$8-SQRT((1-AW950)*($AN$8-$AL$8)*($AN$8-$AM$8))),$AM$8)</f>
        <v>0.970217591699401</v>
      </c>
      <c r="AO950" s="0" t="n">
        <f aca="false">IFERROR(IF(AX950&lt;($AM$9-$AL$9)/($AN$9-$AL$9),$AL$9+SQRT(AX950*($AN$9-$AL$9)*($AM$9-$AL$9)),$AN$9-SQRT((1-AX950)*($AN$9-$AL$9)*($AN$9-$AM$9))),$AM$9)</f>
        <v>1.77723749192554</v>
      </c>
      <c r="AP950" s="0" t="n">
        <f aca="false">IFERROR(IF(AY950&lt;($AM$10-$AL$10)/($AN$10-$AL$10),$AL$10+SQRT(AY950*($AN$10-$AL$10)*($AM$10-$AL$10)),$AN$10-SQRT((1-AY950)*($AN$10-$AL$10)*($AN$10-$AM$10))),$AM$10)</f>
        <v>0.995702769045342</v>
      </c>
      <c r="AQ950" s="0" t="n">
        <f aca="false">IFERROR(IF(AZ950&lt;($AM$11-$AL$11)/($AN$11-$AL$11),$AL$11+SQRT(AZ950*($AN$11-$AL$11)*($AM$11-$AL$11)),$AN$11-SQRT((1-AZ950)*($AN$11-$AL$11)*($AN$11-$AM$11))),$AM$11)</f>
        <v>0.491888255270975</v>
      </c>
      <c r="AR950" s="0" t="n">
        <f aca="false">SUMPRODUCT((B24:B31&lt;=$B$6)*(C24:C31*AM950+D24:D31*AO950*$B$8*AQ950)/(1+AL950/100)^B24:B31)+C32*AM950*AP950/(1+AL950/100)^$B$6</f>
        <v>8503242.41317248</v>
      </c>
      <c r="AS950" s="0" t="n">
        <f aca="false">SUMPRODUCT((K24:K26&lt;=$B$6)*(L24:L26*AN950+M24:M26*AO950*$B$8*AQ950)/(1+AL950/100)^K24:K26)+L27*AN950*AP950/(1+AL950/100)^$B$6</f>
        <v>7827194.46060694</v>
      </c>
      <c r="AT950" s="0" t="n">
        <f aca="false">AS950-AR950</f>
        <v>-676047.952565534</v>
      </c>
      <c r="AU950" s="0" t="n">
        <f aca="true">RAND()</f>
        <v>0.331371734014644</v>
      </c>
      <c r="AV950" s="0" t="n">
        <f aca="true">RAND()</f>
        <v>0.396063754315749</v>
      </c>
      <c r="AW950" s="0" t="n">
        <f aca="true">RAND()</f>
        <v>0.321933650266042</v>
      </c>
      <c r="AX950" s="0" t="n">
        <f aca="true">RAND()</f>
        <v>0.966917909997585</v>
      </c>
      <c r="AY950" s="0" t="n">
        <f aca="true">RAND()</f>
        <v>0.982884940956879</v>
      </c>
      <c r="AZ950" s="0" t="n">
        <f aca="true">RAND()</f>
        <v>0.150290214330362</v>
      </c>
    </row>
    <row r="951" customFormat="false" ht="15" hidden="false" customHeight="false" outlineLevel="0" collapsed="false">
      <c r="AK951" s="0" t="n">
        <v>938</v>
      </c>
      <c r="AL951" s="0" t="n">
        <f aca="false">IFERROR(IF(AU951&lt;($AM$6-$AL$6)/($AN$6-$AL$6),$AL$6+SQRT(AU951*($AN$6-$AL$6)*($AM$6-$AL$6)),$AN$6-SQRT((1-AU951)*($AN$6-$AL$6)*($AN$6-$AM$6))),$AM$6)</f>
        <v>4.27177958579067</v>
      </c>
      <c r="AM951" s="0" t="n">
        <f aca="false">IFERROR(IF(AV951&lt;($AM$7-$AL$7)/($AN$7-$AL$7),$AL$7+SQRT(AV951*($AN$7-$AL$7)*($AM$7-$AL$7)),$AN$7-SQRT((1-AV951)*($AN$7-$AL$7)*($AN$7-$AM$7))),$AM$7)</f>
        <v>1.01076691300971</v>
      </c>
      <c r="AN951" s="0" t="n">
        <f aca="false">IFERROR(IF(AW951&lt;($AM$8-$AL$8)/($AN$8-$AL$8),$AL$8+SQRT(AW951*($AN$8-$AL$8)*($AM$8-$AL$8)),$AN$8-SQRT((1-AW951)*($AN$8-$AL$8)*($AN$8-$AM$8))),$AM$8)</f>
        <v>1.20218944130315</v>
      </c>
      <c r="AO951" s="0" t="n">
        <f aca="false">IFERROR(IF(AX951&lt;($AM$9-$AL$9)/($AN$9-$AL$9),$AL$9+SQRT(AX951*($AN$9-$AL$9)*($AM$9-$AL$9)),$AN$9-SQRT((1-AX951)*($AN$9-$AL$9)*($AN$9-$AM$9))),$AM$9)</f>
        <v>1.1770113242442</v>
      </c>
      <c r="AP951" s="0" t="n">
        <f aca="false">IFERROR(IF(AY951&lt;($AM$10-$AL$10)/($AN$10-$AL$10),$AL$10+SQRT(AY951*($AN$10-$AL$10)*($AM$10-$AL$10)),$AN$10-SQRT((1-AY951)*($AN$10-$AL$10)*($AN$10-$AM$10))),$AM$10)</f>
        <v>0.82455784459362</v>
      </c>
      <c r="AQ951" s="0" t="n">
        <f aca="false">IFERROR(IF(AZ951&lt;($AM$11-$AL$11)/($AN$11-$AL$11),$AL$11+SQRT(AZ951*($AN$11-$AL$11)*($AM$11-$AL$11)),$AN$11-SQRT((1-AZ951)*($AN$11-$AL$11)*($AN$11-$AM$11))),$AM$11)</f>
        <v>0.52952595289625</v>
      </c>
      <c r="AR951" s="0" t="n">
        <f aca="false">SUMPRODUCT((B24:B31&lt;=$B$6)*(C24:C31*AM951+D24:D31*AO951*$B$8*AQ951)/(1+AL951/100)^B24:B31)+C32*AM951*AP951/(1+AL951/100)^$B$6</f>
        <v>8212805.3135379</v>
      </c>
      <c r="AS951" s="0" t="n">
        <f aca="false">SUMPRODUCT((K24:K26&lt;=$B$6)*(L24:L26*AN951+M24:M26*AO951*$B$8*AQ951)/(1+AL951/100)^K24:K26)+L27*AN951*AP951/(1+AL951/100)^$B$6</f>
        <v>9903890.57542356</v>
      </c>
      <c r="AT951" s="0" t="n">
        <f aca="false">AS951-AR951</f>
        <v>1691085.26188566</v>
      </c>
      <c r="AU951" s="0" t="n">
        <f aca="true">RAND()</f>
        <v>0.627840668574573</v>
      </c>
      <c r="AV951" s="0" t="n">
        <f aca="true">RAND()</f>
        <v>0.491266934125311</v>
      </c>
      <c r="AW951" s="0" t="n">
        <f aca="true">RAND()</f>
        <v>0.97968133757418</v>
      </c>
      <c r="AX951" s="0" t="n">
        <f aca="true">RAND()</f>
        <v>0.548459759718473</v>
      </c>
      <c r="AY951" s="0" t="n">
        <f aca="true">RAND()</f>
        <v>0.421351177949024</v>
      </c>
      <c r="AZ951" s="0" t="n">
        <f aca="true">RAND()</f>
        <v>0.215029236950741</v>
      </c>
    </row>
    <row r="952" customFormat="false" ht="15" hidden="false" customHeight="false" outlineLevel="0" collapsed="false">
      <c r="AK952" s="0" t="n">
        <v>939</v>
      </c>
      <c r="AL952" s="0" t="n">
        <f aca="false">IFERROR(IF(AU952&lt;($AM$6-$AL$6)/($AN$6-$AL$6),$AL$6+SQRT(AU952*($AN$6-$AL$6)*($AM$6-$AL$6)),$AN$6-SQRT((1-AU952)*($AN$6-$AL$6)*($AN$6-$AM$6))),$AM$6)</f>
        <v>3.74097909574175</v>
      </c>
      <c r="AM952" s="0" t="n">
        <f aca="false">IFERROR(IF(AV952&lt;($AM$7-$AL$7)/($AN$7-$AL$7),$AL$7+SQRT(AV952*($AN$7-$AL$7)*($AM$7-$AL$7)),$AN$7-SQRT((1-AV952)*($AN$7-$AL$7)*($AN$7-$AM$7))),$AM$7)</f>
        <v>1.092448468226</v>
      </c>
      <c r="AN952" s="0" t="n">
        <f aca="false">IFERROR(IF(AW952&lt;($AM$8-$AL$8)/($AN$8-$AL$8),$AL$8+SQRT(AW952*($AN$8-$AL$8)*($AM$8-$AL$8)),$AN$8-SQRT((1-AW952)*($AN$8-$AL$8)*($AN$8-$AM$8))),$AM$8)</f>
        <v>0.873225609127175</v>
      </c>
      <c r="AO952" s="0" t="n">
        <f aca="false">IFERROR(IF(AX952&lt;($AM$9-$AL$9)/($AN$9-$AL$9),$AL$9+SQRT(AX952*($AN$9-$AL$9)*($AM$9-$AL$9)),$AN$9-SQRT((1-AX952)*($AN$9-$AL$9)*($AN$9-$AM$9))),$AM$9)</f>
        <v>1.43228186555533</v>
      </c>
      <c r="AP952" s="0" t="n">
        <f aca="false">IFERROR(IF(AY952&lt;($AM$10-$AL$10)/($AN$10-$AL$10),$AL$10+SQRT(AY952*($AN$10-$AL$10)*($AM$10-$AL$10)),$AN$10-SQRT((1-AY952)*($AN$10-$AL$10)*($AN$10-$AM$10))),$AM$10)</f>
        <v>0.778786323802095</v>
      </c>
      <c r="AQ952" s="0" t="n">
        <f aca="false">IFERROR(IF(AZ952&lt;($AM$11-$AL$11)/($AN$11-$AL$11),$AL$11+SQRT(AZ952*($AN$11-$AL$11)*($AM$11-$AL$11)),$AN$11-SQRT((1-AZ952)*($AN$11-$AL$11)*($AN$11-$AM$11))),$AM$11)</f>
        <v>0.765775689109256</v>
      </c>
      <c r="AR952" s="0" t="n">
        <f aca="false">SUMPRODUCT((B24:B31&lt;=$B$6)*(C24:C31*AM952+D24:D31*AO952*$B$8*AQ952)/(1+AL952/100)^B24:B31)+C32*AM952*AP952/(1+AL952/100)^$B$6</f>
        <v>9248488.67524212</v>
      </c>
      <c r="AS952" s="0" t="n">
        <f aca="false">SUMPRODUCT((K24:K26&lt;=$B$6)*(L24:L26*AN952+M24:M26*AO952*$B$8*AQ952)/(1+AL952/100)^K24:K26)+L27*AN952*AP952/(1+AL952/100)^$B$6</f>
        <v>7249136.63265008</v>
      </c>
      <c r="AT952" s="0" t="n">
        <f aca="false">AS952-AR952</f>
        <v>-1999352.04259205</v>
      </c>
      <c r="AU952" s="0" t="n">
        <f aca="true">RAND()</f>
        <v>0.468939137280386</v>
      </c>
      <c r="AV952" s="0" t="n">
        <f aca="true">RAND()</f>
        <v>0.779355687428145</v>
      </c>
      <c r="AW952" s="0" t="n">
        <f aca="true">RAND()</f>
        <v>0.0595776648005095</v>
      </c>
      <c r="AX952" s="0" t="n">
        <f aca="true">RAND()</f>
        <v>0.785130746548445</v>
      </c>
      <c r="AY952" s="0" t="n">
        <f aca="true">RAND()</f>
        <v>0.310887257356347</v>
      </c>
      <c r="AZ952" s="0" t="n">
        <f aca="true">RAND()</f>
        <v>0.776077437501046</v>
      </c>
    </row>
    <row r="953" customFormat="false" ht="15" hidden="false" customHeight="false" outlineLevel="0" collapsed="false">
      <c r="AK953" s="0" t="n">
        <v>940</v>
      </c>
      <c r="AL953" s="0" t="n">
        <f aca="false">IFERROR(IF(AU953&lt;($AM$6-$AL$6)/($AN$6-$AL$6),$AL$6+SQRT(AU953*($AN$6-$AL$6)*($AM$6-$AL$6)),$AN$6-SQRT((1-AU953)*($AN$6-$AL$6)*($AN$6-$AM$6))),$AM$6)</f>
        <v>4.61973081365453</v>
      </c>
      <c r="AM953" s="0" t="n">
        <f aca="false">IFERROR(IF(AV953&lt;($AM$7-$AL$7)/($AN$7-$AL$7),$AL$7+SQRT(AV953*($AN$7-$AL$7)*($AM$7-$AL$7)),$AN$7-SQRT((1-AV953)*($AN$7-$AL$7)*($AN$7-$AM$7))),$AM$7)</f>
        <v>0.943322733629253</v>
      </c>
      <c r="AN953" s="0" t="n">
        <f aca="false">IFERROR(IF(AW953&lt;($AM$8-$AL$8)/($AN$8-$AL$8),$AL$8+SQRT(AW953*($AN$8-$AL$8)*($AM$8-$AL$8)),$AN$8-SQRT((1-AW953)*($AN$8-$AL$8)*($AN$8-$AM$8))),$AM$8)</f>
        <v>1.16035948317713</v>
      </c>
      <c r="AO953" s="0" t="n">
        <f aca="false">IFERROR(IF(AX953&lt;($AM$9-$AL$9)/($AN$9-$AL$9),$AL$9+SQRT(AX953*($AN$9-$AL$9)*($AM$9-$AL$9)),$AN$9-SQRT((1-AX953)*($AN$9-$AL$9)*($AN$9-$AM$9))),$AM$9)</f>
        <v>0.746603952703398</v>
      </c>
      <c r="AP953" s="0" t="n">
        <f aca="false">IFERROR(IF(AY953&lt;($AM$10-$AL$10)/($AN$10-$AL$10),$AL$10+SQRT(AY953*($AN$10-$AL$10)*($AM$10-$AL$10)),$AN$10-SQRT((1-AY953)*($AN$10-$AL$10)*($AN$10-$AM$10))),$AM$10)</f>
        <v>0.941215363488032</v>
      </c>
      <c r="AQ953" s="0" t="n">
        <f aca="false">IFERROR(IF(AZ953&lt;($AM$11-$AL$11)/($AN$11-$AL$11),$AL$11+SQRT(AZ953*($AN$11-$AL$11)*($AM$11-$AL$11)),$AN$11-SQRT((1-AZ953)*($AN$11-$AL$11)*($AN$11-$AM$11))),$AM$11)</f>
        <v>0.795880046236586</v>
      </c>
      <c r="AR953" s="0" t="n">
        <f aca="false">SUMPRODUCT((B24:B31&lt;=$B$6)*(C24:C31*AM953+D24:D31*AO953*$B$8*AQ953)/(1+AL953/100)^B24:B31)+C32*AM953*AP953/(1+AL953/100)^$B$6</f>
        <v>7530175.6149929</v>
      </c>
      <c r="AS953" s="0" t="n">
        <f aca="false">SUMPRODUCT((K24:K26&lt;=$B$6)*(L24:L26*AN953+M24:M26*AO953*$B$8*AQ953)/(1+AL953/100)^K24:K26)+L27*AN953*AP953/(1+AL953/100)^$B$6</f>
        <v>9512151.17490723</v>
      </c>
      <c r="AT953" s="0" t="n">
        <f aca="false">AS953-AR953</f>
        <v>1981975.55991434</v>
      </c>
      <c r="AU953" s="0" t="n">
        <f aca="true">RAND()</f>
        <v>0.716715930026714</v>
      </c>
      <c r="AV953" s="0" t="n">
        <f aca="true">RAND()</f>
        <v>0.228237844166242</v>
      </c>
      <c r="AW953" s="0" t="n">
        <f aca="true">RAND()</f>
        <v>0.928574024388703</v>
      </c>
      <c r="AX953" s="0" t="n">
        <f aca="true">RAND()</f>
        <v>0.0810846793185866</v>
      </c>
      <c r="AY953" s="0" t="n">
        <f aca="true">RAND()</f>
        <v>0.778683987911505</v>
      </c>
      <c r="AZ953" s="0" t="n">
        <f aca="true">RAND()</f>
        <v>0.829938957043354</v>
      </c>
    </row>
    <row r="954" customFormat="false" ht="15" hidden="false" customHeight="false" outlineLevel="0" collapsed="false">
      <c r="AK954" s="0" t="n">
        <v>941</v>
      </c>
      <c r="AL954" s="0" t="n">
        <f aca="false">IFERROR(IF(AU954&lt;($AM$6-$AL$6)/($AN$6-$AL$6),$AL$6+SQRT(AU954*($AN$6-$AL$6)*($AM$6-$AL$6)),$AN$6-SQRT((1-AU954)*($AN$6-$AL$6)*($AN$6-$AM$6))),$AM$6)</f>
        <v>4.84229494543571</v>
      </c>
      <c r="AM954" s="0" t="n">
        <f aca="false">IFERROR(IF(AV954&lt;($AM$7-$AL$7)/($AN$7-$AL$7),$AL$7+SQRT(AV954*($AN$7-$AL$7)*($AM$7-$AL$7)),$AN$7-SQRT((1-AV954)*($AN$7-$AL$7)*($AN$7-$AM$7))),$AM$7)</f>
        <v>1.05216968418581</v>
      </c>
      <c r="AN954" s="0" t="n">
        <f aca="false">IFERROR(IF(AW954&lt;($AM$8-$AL$8)/($AN$8-$AL$8),$AL$8+SQRT(AW954*($AN$8-$AL$8)*($AM$8-$AL$8)),$AN$8-SQRT((1-AW954)*($AN$8-$AL$8)*($AN$8-$AM$8))),$AM$8)</f>
        <v>0.94323484197663</v>
      </c>
      <c r="AO954" s="0" t="n">
        <f aca="false">IFERROR(IF(AX954&lt;($AM$9-$AL$9)/($AN$9-$AL$9),$AL$9+SQRT(AX954*($AN$9-$AL$9)*($AM$9-$AL$9)),$AN$9-SQRT((1-AX954)*($AN$9-$AL$9)*($AN$9-$AM$9))),$AM$9)</f>
        <v>0.810816004978262</v>
      </c>
      <c r="AP954" s="0" t="n">
        <f aca="false">IFERROR(IF(AY954&lt;($AM$10-$AL$10)/($AN$10-$AL$10),$AL$10+SQRT(AY954*($AN$10-$AL$10)*($AM$10-$AL$10)),$AN$10-SQRT((1-AY954)*($AN$10-$AL$10)*($AN$10-$AM$10))),$AM$10)</f>
        <v>0.99070902504235</v>
      </c>
      <c r="AQ954" s="0" t="n">
        <f aca="false">IFERROR(IF(AZ954&lt;($AM$11-$AL$11)/($AN$11-$AL$11),$AL$11+SQRT(AZ954*($AN$11-$AL$11)*($AM$11-$AL$11)),$AN$11-SQRT((1-AZ954)*($AN$11-$AL$11)*($AN$11-$AM$11))),$AM$11)</f>
        <v>0.487007790947827</v>
      </c>
      <c r="AR954" s="0" t="n">
        <f aca="false">SUMPRODUCT((B24:B31&lt;=$B$6)*(C24:C31*AM954+D24:D31*AO954*$B$8*AQ954)/(1+AL954/100)^B24:B31)+C32*AM954*AP954/(1+AL954/100)^$B$6</f>
        <v>8243611.46222522</v>
      </c>
      <c r="AS954" s="0" t="n">
        <f aca="false">SUMPRODUCT((K24:K26&lt;=$B$6)*(L24:L26*AN954+M24:M26*AO954*$B$8*AQ954)/(1+AL954/100)^K24:K26)+L27*AN954*AP954/(1+AL954/100)^$B$6</f>
        <v>7718048.06058642</v>
      </c>
      <c r="AT954" s="0" t="n">
        <f aca="false">AS954-AR954</f>
        <v>-525563.401638801</v>
      </c>
      <c r="AU954" s="0" t="n">
        <f aca="true">RAND()</f>
        <v>0.767215444875385</v>
      </c>
      <c r="AV954" s="0" t="n">
        <f aca="true">RAND()</f>
        <v>0.652117032398719</v>
      </c>
      <c r="AW954" s="0" t="n">
        <f aca="true">RAND()</f>
        <v>0.22795799951189</v>
      </c>
      <c r="AX954" s="0" t="n">
        <f aca="true">RAND()</f>
        <v>0.128808785267529</v>
      </c>
      <c r="AY954" s="0" t="n">
        <f aca="true">RAND()</f>
        <v>0.963181389032054</v>
      </c>
      <c r="AZ954" s="0" t="n">
        <f aca="true">RAND()</f>
        <v>0.142742505613005</v>
      </c>
    </row>
    <row r="955" customFormat="false" ht="15" hidden="false" customHeight="false" outlineLevel="0" collapsed="false">
      <c r="AK955" s="0" t="n">
        <v>942</v>
      </c>
      <c r="AL955" s="0" t="n">
        <f aca="false">IFERROR(IF(AU955&lt;($AM$6-$AL$6)/($AN$6-$AL$6),$AL$6+SQRT(AU955*($AN$6-$AL$6)*($AM$6-$AL$6)),$AN$6-SQRT((1-AU955)*($AN$6-$AL$6)*($AN$6-$AM$6))),$AM$6)</f>
        <v>3.82317686984755</v>
      </c>
      <c r="AM955" s="0" t="n">
        <f aca="false">IFERROR(IF(AV955&lt;($AM$7-$AL$7)/($AN$7-$AL$7),$AL$7+SQRT(AV955*($AN$7-$AL$7)*($AM$7-$AL$7)),$AN$7-SQRT((1-AV955)*($AN$7-$AL$7)*($AN$7-$AM$7))),$AM$7)</f>
        <v>0.933109858785275</v>
      </c>
      <c r="AN955" s="0" t="n">
        <f aca="false">IFERROR(IF(AW955&lt;($AM$8-$AL$8)/($AN$8-$AL$8),$AL$8+SQRT(AW955*($AN$8-$AL$8)*($AM$8-$AL$8)),$AN$8-SQRT((1-AW955)*($AN$8-$AL$8)*($AN$8-$AM$8))),$AM$8)</f>
        <v>1.09789738692397</v>
      </c>
      <c r="AO955" s="0" t="n">
        <f aca="false">IFERROR(IF(AX955&lt;($AM$9-$AL$9)/($AN$9-$AL$9),$AL$9+SQRT(AX955*($AN$9-$AL$9)*($AM$9-$AL$9)),$AN$9-SQRT((1-AX955)*($AN$9-$AL$9)*($AN$9-$AM$9))),$AM$9)</f>
        <v>1.24928264051588</v>
      </c>
      <c r="AP955" s="0" t="n">
        <f aca="false">IFERROR(IF(AY955&lt;($AM$10-$AL$10)/($AN$10-$AL$10),$AL$10+SQRT(AY955*($AN$10-$AL$10)*($AM$10-$AL$10)),$AN$10-SQRT((1-AY955)*($AN$10-$AL$10)*($AN$10-$AM$10))),$AM$10)</f>
        <v>0.929559717773867</v>
      </c>
      <c r="AQ955" s="0" t="n">
        <f aca="false">IFERROR(IF(AZ955&lt;($AM$11-$AL$11)/($AN$11-$AL$11),$AL$11+SQRT(AZ955*($AN$11-$AL$11)*($AM$11-$AL$11)),$AN$11-SQRT((1-AZ955)*($AN$11-$AL$11)*($AN$11-$AM$11))),$AM$11)</f>
        <v>0.426384244822669</v>
      </c>
      <c r="AR955" s="0" t="n">
        <f aca="false">SUMPRODUCT((B24:B31&lt;=$B$6)*(C24:C31*AM955+D24:D31*AO955*$B$8*AQ955)/(1+AL955/100)^B24:B31)+C32*AM955*AP955/(1+AL955/100)^$B$6</f>
        <v>7738649.00455243</v>
      </c>
      <c r="AS955" s="0" t="n">
        <f aca="false">SUMPRODUCT((K24:K26&lt;=$B$6)*(L24:L26*AN955+M24:M26*AO955*$B$8*AQ955)/(1+AL955/100)^K24:K26)+L27*AN955*AP955/(1+AL955/100)^$B$6</f>
        <v>8924704.95707335</v>
      </c>
      <c r="AT955" s="0" t="n">
        <f aca="false">AS955-AR955</f>
        <v>1186055.95252092</v>
      </c>
      <c r="AU955" s="0" t="n">
        <f aca="true">RAND()</f>
        <v>0.49538973998642</v>
      </c>
      <c r="AV955" s="0" t="n">
        <f aca="true">RAND()</f>
        <v>0.196869272287064</v>
      </c>
      <c r="AW955" s="0" t="n">
        <f aca="true">RAND()</f>
        <v>0.794353734181723</v>
      </c>
      <c r="AX955" s="0" t="n">
        <f aca="true">RAND()</f>
        <v>0.624282297446124</v>
      </c>
      <c r="AY955" s="0" t="n">
        <f aca="true">RAND()</f>
        <v>0.738086204535858</v>
      </c>
      <c r="AZ955" s="0" t="n">
        <f aca="true">RAND()</f>
        <v>0.065195825875087</v>
      </c>
    </row>
    <row r="956" customFormat="false" ht="15" hidden="false" customHeight="false" outlineLevel="0" collapsed="false">
      <c r="AK956" s="0" t="n">
        <v>943</v>
      </c>
      <c r="AL956" s="0" t="n">
        <f aca="false">IFERROR(IF(AU956&lt;($AM$6-$AL$6)/($AN$6-$AL$6),$AL$6+SQRT(AU956*($AN$6-$AL$6)*($AM$6-$AL$6)),$AN$6-SQRT((1-AU956)*($AN$6-$AL$6)*($AN$6-$AM$6))),$AM$6)</f>
        <v>2.94067968392478</v>
      </c>
      <c r="AM956" s="0" t="n">
        <f aca="false">IFERROR(IF(AV956&lt;($AM$7-$AL$7)/($AN$7-$AL$7),$AL$7+SQRT(AV956*($AN$7-$AL$7)*($AM$7-$AL$7)),$AN$7-SQRT((1-AV956)*($AN$7-$AL$7)*($AN$7-$AM$7))),$AM$7)</f>
        <v>1.21357717660831</v>
      </c>
      <c r="AN956" s="0" t="n">
        <f aca="false">IFERROR(IF(AW956&lt;($AM$8-$AL$8)/($AN$8-$AL$8),$AL$8+SQRT(AW956*($AN$8-$AL$8)*($AM$8-$AL$8)),$AN$8-SQRT((1-AW956)*($AN$8-$AL$8)*($AN$8-$AM$8))),$AM$8)</f>
        <v>0.853140267457015</v>
      </c>
      <c r="AO956" s="0" t="n">
        <f aca="false">IFERROR(IF(AX956&lt;($AM$9-$AL$9)/($AN$9-$AL$9),$AL$9+SQRT(AX956*($AN$9-$AL$9)*($AM$9-$AL$9)),$AN$9-SQRT((1-AX956)*($AN$9-$AL$9)*($AN$9-$AM$9))),$AM$9)</f>
        <v>1.21503057334535</v>
      </c>
      <c r="AP956" s="0" t="n">
        <f aca="false">IFERROR(IF(AY956&lt;($AM$10-$AL$10)/($AN$10-$AL$10),$AL$10+SQRT(AY956*($AN$10-$AL$10)*($AM$10-$AL$10)),$AN$10-SQRT((1-AY956)*($AN$10-$AL$10)*($AN$10-$AM$10))),$AM$10)</f>
        <v>0.772944021124342</v>
      </c>
      <c r="AQ956" s="0" t="n">
        <f aca="false">IFERROR(IF(AZ956&lt;($AM$11-$AL$11)/($AN$11-$AL$11),$AL$11+SQRT(AZ956*($AN$11-$AL$11)*($AM$11-$AL$11)),$AN$11-SQRT((1-AZ956)*($AN$11-$AL$11)*($AN$11-$AM$11))),$AM$11)</f>
        <v>0.674605514308716</v>
      </c>
      <c r="AR956" s="0" t="n">
        <f aca="false">SUMPRODUCT((B24:B31&lt;=$B$6)*(C24:C31*AM956+D24:D31*AO956*$B$8*AQ956)/(1+AL956/100)^B24:B31)+C32*AM956*AP956/(1+AL956/100)^$B$6</f>
        <v>10637801.1850568</v>
      </c>
      <c r="AS956" s="0" t="n">
        <f aca="false">SUMPRODUCT((K24:K26&lt;=$B$6)*(L24:L26*AN956+M24:M26*AO956*$B$8*AQ956)/(1+AL956/100)^K24:K26)+L27*AN956*AP956/(1+AL956/100)^$B$6</f>
        <v>7009109.72501925</v>
      </c>
      <c r="AT956" s="0" t="n">
        <f aca="false">AS956-AR956</f>
        <v>-3628691.46003753</v>
      </c>
      <c r="AU956" s="0" t="n">
        <f aca="true">RAND()</f>
        <v>0.176975653549763</v>
      </c>
      <c r="AV956" s="0" t="n">
        <f aca="true">RAND()</f>
        <v>0.988207803877134</v>
      </c>
      <c r="AW956" s="0" t="n">
        <f aca="true">RAND()</f>
        <v>0.0313765336155902</v>
      </c>
      <c r="AX956" s="0" t="n">
        <f aca="true">RAND()</f>
        <v>0.589215332811652</v>
      </c>
      <c r="AY956" s="0" t="n">
        <f aca="true">RAND()</f>
        <v>0.297993754670101</v>
      </c>
      <c r="AZ956" s="0" t="n">
        <f aca="true">RAND()</f>
        <v>0.567830321149814</v>
      </c>
    </row>
    <row r="957" customFormat="false" ht="15" hidden="false" customHeight="false" outlineLevel="0" collapsed="false">
      <c r="AK957" s="0" t="n">
        <v>944</v>
      </c>
      <c r="AL957" s="0" t="n">
        <f aca="false">IFERROR(IF(AU957&lt;($AM$6-$AL$6)/($AN$6-$AL$6),$AL$6+SQRT(AU957*($AN$6-$AL$6)*($AM$6-$AL$6)),$AN$6-SQRT((1-AU957)*($AN$6-$AL$6)*($AN$6-$AM$6))),$AM$6)</f>
        <v>2.7456692611524</v>
      </c>
      <c r="AM957" s="0" t="n">
        <f aca="false">IFERROR(IF(AV957&lt;($AM$7-$AL$7)/($AN$7-$AL$7),$AL$7+SQRT(AV957*($AN$7-$AL$7)*($AM$7-$AL$7)),$AN$7-SQRT((1-AV957)*($AN$7-$AL$7)*($AN$7-$AM$7))),$AM$7)</f>
        <v>1.07067738060671</v>
      </c>
      <c r="AN957" s="0" t="n">
        <f aca="false">IFERROR(IF(AW957&lt;($AM$8-$AL$8)/($AN$8-$AL$8),$AL$8+SQRT(AW957*($AN$8-$AL$8)*($AM$8-$AL$8)),$AN$8-SQRT((1-AW957)*($AN$8-$AL$8)*($AN$8-$AM$8))),$AM$8)</f>
        <v>1.0708691022793</v>
      </c>
      <c r="AO957" s="0" t="n">
        <f aca="false">IFERROR(IF(AX957&lt;($AM$9-$AL$9)/($AN$9-$AL$9),$AL$9+SQRT(AX957*($AN$9-$AL$9)*($AM$9-$AL$9)),$AN$9-SQRT((1-AX957)*($AN$9-$AL$9)*($AN$9-$AM$9))),$AM$9)</f>
        <v>1.01869061907397</v>
      </c>
      <c r="AP957" s="0" t="n">
        <f aca="false">IFERROR(IF(AY957&lt;($AM$10-$AL$10)/($AN$10-$AL$10),$AL$10+SQRT(AY957*($AN$10-$AL$10)*($AM$10-$AL$10)),$AN$10-SQRT((1-AY957)*($AN$10-$AL$10)*($AN$10-$AM$10))),$AM$10)</f>
        <v>0.964990919899872</v>
      </c>
      <c r="AQ957" s="0" t="n">
        <f aca="false">IFERROR(IF(AZ957&lt;($AM$11-$AL$11)/($AN$11-$AL$11),$AL$11+SQRT(AZ957*($AN$11-$AL$11)*($AM$11-$AL$11)),$AN$11-SQRT((1-AZ957)*($AN$11-$AL$11)*($AN$11-$AM$11))),$AM$11)</f>
        <v>0.554807671005289</v>
      </c>
      <c r="AR957" s="0" t="n">
        <f aca="false">SUMPRODUCT((B24:B31&lt;=$B$6)*(C24:C31*AM957+D24:D31*AO957*$B$8*AQ957)/(1+AL957/100)^B24:B31)+C32*AM957*AP957/(1+AL957/100)^$B$6</f>
        <v>9419733.75486761</v>
      </c>
      <c r="AS957" s="0" t="n">
        <f aca="false">SUMPRODUCT((K24:K26&lt;=$B$6)*(L24:L26*AN957+M24:M26*AO957*$B$8*AQ957)/(1+AL957/100)^K24:K26)+L27*AN957*AP957/(1+AL957/100)^$B$6</f>
        <v>8529394.75214245</v>
      </c>
      <c r="AT957" s="0" t="n">
        <f aca="false">AS957-AR957</f>
        <v>-890339.00272516</v>
      </c>
      <c r="AU957" s="0" t="n">
        <f aca="true">RAND()</f>
        <v>0.111204529405514</v>
      </c>
      <c r="AV957" s="0" t="n">
        <f aca="true">RAND()</f>
        <v>0.714163539323815</v>
      </c>
      <c r="AW957" s="0" t="n">
        <f aca="true">RAND()</f>
        <v>0.714774413171345</v>
      </c>
      <c r="AX957" s="0" t="n">
        <f aca="true">RAND()</f>
        <v>0.358021265937714</v>
      </c>
      <c r="AY957" s="0" t="n">
        <f aca="true">RAND()</f>
        <v>0.864866222357318</v>
      </c>
      <c r="AZ957" s="0" t="n">
        <f aca="true">RAND()</f>
        <v>0.265007955931182</v>
      </c>
    </row>
    <row r="958" customFormat="false" ht="15" hidden="false" customHeight="false" outlineLevel="0" collapsed="false">
      <c r="AK958" s="0" t="n">
        <v>945</v>
      </c>
      <c r="AL958" s="0" t="n">
        <f aca="false">IFERROR(IF(AU958&lt;($AM$6-$AL$6)/($AN$6-$AL$6),$AL$6+SQRT(AU958*($AN$6-$AL$6)*($AM$6-$AL$6)),$AN$6-SQRT((1-AU958)*($AN$6-$AL$6)*($AN$6-$AM$6))),$AM$6)</f>
        <v>2.64164190826676</v>
      </c>
      <c r="AM958" s="0" t="n">
        <f aca="false">IFERROR(IF(AV958&lt;($AM$7-$AL$7)/($AN$7-$AL$7),$AL$7+SQRT(AV958*($AN$7-$AL$7)*($AM$7-$AL$7)),$AN$7-SQRT((1-AV958)*($AN$7-$AL$7)*($AN$7-$AM$7))),$AM$7)</f>
        <v>1.19915198516567</v>
      </c>
      <c r="AN958" s="0" t="n">
        <f aca="false">IFERROR(IF(AW958&lt;($AM$8-$AL$8)/($AN$8-$AL$8),$AL$8+SQRT(AW958*($AN$8-$AL$8)*($AM$8-$AL$8)),$AN$8-SQRT((1-AW958)*($AN$8-$AL$8)*($AN$8-$AM$8))),$AM$8)</f>
        <v>0.869735333402023</v>
      </c>
      <c r="AO958" s="0" t="n">
        <f aca="false">IFERROR(IF(AX958&lt;($AM$9-$AL$9)/($AN$9-$AL$9),$AL$9+SQRT(AX958*($AN$9-$AL$9)*($AM$9-$AL$9)),$AN$9-SQRT((1-AX958)*($AN$9-$AL$9)*($AN$9-$AM$9))),$AM$9)</f>
        <v>1.42543479163298</v>
      </c>
      <c r="AP958" s="0" t="n">
        <f aca="false">IFERROR(IF(AY958&lt;($AM$10-$AL$10)/($AN$10-$AL$10),$AL$10+SQRT(AY958*($AN$10-$AL$10)*($AM$10-$AL$10)),$AN$10-SQRT((1-AY958)*($AN$10-$AL$10)*($AN$10-$AM$10))),$AM$10)</f>
        <v>0.832839356299935</v>
      </c>
      <c r="AQ958" s="0" t="n">
        <f aca="false">IFERROR(IF(AZ958&lt;($AM$11-$AL$11)/($AN$11-$AL$11),$AL$11+SQRT(AZ958*($AN$11-$AL$11)*($AM$11-$AL$11)),$AN$11-SQRT((1-AZ958)*($AN$11-$AL$11)*($AN$11-$AM$11))),$AM$11)</f>
        <v>0.668088832963525</v>
      </c>
      <c r="AR958" s="0" t="n">
        <f aca="false">SUMPRODUCT((B24:B31&lt;=$B$6)*(C24:C31*AM958+D24:D31*AO958*$B$8*AQ958)/(1+AL958/100)^B24:B31)+C32*AM958*AP958/(1+AL958/100)^$B$6</f>
        <v>10743552.8129354</v>
      </c>
      <c r="AS958" s="0" t="n">
        <f aca="false">SUMPRODUCT((K24:K26&lt;=$B$6)*(L24:L26*AN958+M24:M26*AO958*$B$8*AQ958)/(1+AL958/100)^K24:K26)+L27*AN958*AP958/(1+AL958/100)^$B$6</f>
        <v>7085969.55169491</v>
      </c>
      <c r="AT958" s="0" t="n">
        <f aca="false">AS958-AR958</f>
        <v>-3657583.26124051</v>
      </c>
      <c r="AU958" s="0" t="n">
        <f aca="true">RAND()</f>
        <v>0.0823408676888407</v>
      </c>
      <c r="AV958" s="0" t="n">
        <f aca="true">RAND()</f>
        <v>0.977017594554736</v>
      </c>
      <c r="AW958" s="0" t="n">
        <f aca="true">RAND()</f>
        <v>0.0540335191632369</v>
      </c>
      <c r="AX958" s="0" t="n">
        <f aca="true">RAND()</f>
        <v>0.779916547556111</v>
      </c>
      <c r="AY958" s="0" t="n">
        <f aca="true">RAND()</f>
        <v>0.443128148408621</v>
      </c>
      <c r="AZ958" s="0" t="n">
        <f aca="true">RAND()</f>
        <v>0.550346845699939</v>
      </c>
    </row>
    <row r="959" customFormat="false" ht="15" hidden="false" customHeight="false" outlineLevel="0" collapsed="false">
      <c r="AK959" s="0" t="n">
        <v>946</v>
      </c>
      <c r="AL959" s="0" t="n">
        <f aca="false">IFERROR(IF(AU959&lt;($AM$6-$AL$6)/($AN$6-$AL$6),$AL$6+SQRT(AU959*($AN$6-$AL$6)*($AM$6-$AL$6)),$AN$6-SQRT((1-AU959)*($AN$6-$AL$6)*($AN$6-$AM$6))),$AM$6)</f>
        <v>4.13620606950202</v>
      </c>
      <c r="AM959" s="0" t="n">
        <f aca="false">IFERROR(IF(AV959&lt;($AM$7-$AL$7)/($AN$7-$AL$7),$AL$7+SQRT(AV959*($AN$7-$AL$7)*($AM$7-$AL$7)),$AN$7-SQRT((1-AV959)*($AN$7-$AL$7)*($AN$7-$AM$7))),$AM$7)</f>
        <v>0.971148760818777</v>
      </c>
      <c r="AN959" s="0" t="n">
        <f aca="false">IFERROR(IF(AW959&lt;($AM$8-$AL$8)/($AN$8-$AL$8),$AL$8+SQRT(AW959*($AN$8-$AL$8)*($AM$8-$AL$8)),$AN$8-SQRT((1-AW959)*($AN$8-$AL$8)*($AN$8-$AM$8))),$AM$8)</f>
        <v>1.13700402719161</v>
      </c>
      <c r="AO959" s="0" t="n">
        <f aca="false">IFERROR(IF(AX959&lt;($AM$9-$AL$9)/($AN$9-$AL$9),$AL$9+SQRT(AX959*($AN$9-$AL$9)*($AM$9-$AL$9)),$AN$9-SQRT((1-AX959)*($AN$9-$AL$9)*($AN$9-$AM$9))),$AM$9)</f>
        <v>0.884906645136014</v>
      </c>
      <c r="AP959" s="0" t="n">
        <f aca="false">IFERROR(IF(AY959&lt;($AM$10-$AL$10)/($AN$10-$AL$10),$AL$10+SQRT(AY959*($AN$10-$AL$10)*($AM$10-$AL$10)),$AN$10-SQRT((1-AY959)*($AN$10-$AL$10)*($AN$10-$AM$10))),$AM$10)</f>
        <v>0.705674926445304</v>
      </c>
      <c r="AQ959" s="0" t="n">
        <f aca="false">IFERROR(IF(AZ959&lt;($AM$11-$AL$11)/($AN$11-$AL$11),$AL$11+SQRT(AZ959*($AN$11-$AL$11)*($AM$11-$AL$11)),$AN$11-SQRT((1-AZ959)*($AN$11-$AL$11)*($AN$11-$AM$11))),$AM$11)</f>
        <v>0.565001461857193</v>
      </c>
      <c r="AR959" s="0" t="n">
        <f aca="false">SUMPRODUCT((B24:B31&lt;=$B$6)*(C24:C31*AM959+D24:D31*AO959*$B$8*AQ959)/(1+AL959/100)^B24:B31)+C32*AM959*AP959/(1+AL959/100)^$B$6</f>
        <v>7928807.10589085</v>
      </c>
      <c r="AS959" s="0" t="n">
        <f aca="false">SUMPRODUCT((K24:K26&lt;=$B$6)*(L24:L26*AN959+M24:M26*AO959*$B$8*AQ959)/(1+AL959/100)^K24:K26)+L27*AN959*AP959/(1+AL959/100)^$B$6</f>
        <v>9431880.82374699</v>
      </c>
      <c r="AT959" s="0" t="n">
        <f aca="false">AS959-AR959</f>
        <v>1503073.71785614</v>
      </c>
      <c r="AU959" s="0" t="n">
        <f aca="true">RAND()</f>
        <v>0.589934216182146</v>
      </c>
      <c r="AV959" s="0" t="n">
        <f aca="true">RAND()</f>
        <v>0.325465536997808</v>
      </c>
      <c r="AW959" s="0" t="n">
        <f aca="true">RAND()</f>
        <v>0.88650586781409</v>
      </c>
      <c r="AX959" s="0" t="n">
        <f aca="true">RAND()</f>
        <v>0.197537500626481</v>
      </c>
      <c r="AY959" s="0" t="n">
        <f aca="true">RAND()</f>
        <v>0.169208701473126</v>
      </c>
      <c r="AZ959" s="0" t="n">
        <f aca="true">RAND()</f>
        <v>0.286635815454895</v>
      </c>
    </row>
    <row r="960" customFormat="false" ht="15" hidden="false" customHeight="false" outlineLevel="0" collapsed="false">
      <c r="AK960" s="0" t="n">
        <v>947</v>
      </c>
      <c r="AL960" s="0" t="n">
        <f aca="false">IFERROR(IF(AU960&lt;($AM$6-$AL$6)/($AN$6-$AL$6),$AL$6+SQRT(AU960*($AN$6-$AL$6)*($AM$6-$AL$6)),$AN$6-SQRT((1-AU960)*($AN$6-$AL$6)*($AN$6-$AM$6))),$AM$6)</f>
        <v>3.23460122836976</v>
      </c>
      <c r="AM960" s="0" t="n">
        <f aca="false">IFERROR(IF(AV960&lt;($AM$7-$AL$7)/($AN$7-$AL$7),$AL$7+SQRT(AV960*($AN$7-$AL$7)*($AM$7-$AL$7)),$AN$7-SQRT((1-AV960)*($AN$7-$AL$7)*($AN$7-$AM$7))),$AM$7)</f>
        <v>1.05897556904342</v>
      </c>
      <c r="AN960" s="0" t="n">
        <f aca="false">IFERROR(IF(AW960&lt;($AM$8-$AL$8)/($AN$8-$AL$8),$AL$8+SQRT(AW960*($AN$8-$AL$8)*($AM$8-$AL$8)),$AN$8-SQRT((1-AW960)*($AN$8-$AL$8)*($AN$8-$AM$8))),$AM$8)</f>
        <v>0.882665788543789</v>
      </c>
      <c r="AO960" s="0" t="n">
        <f aca="false">IFERROR(IF(AX960&lt;($AM$9-$AL$9)/($AN$9-$AL$9),$AL$9+SQRT(AX960*($AN$9-$AL$9)*($AM$9-$AL$9)),$AN$9-SQRT((1-AX960)*($AN$9-$AL$9)*($AN$9-$AM$9))),$AM$9)</f>
        <v>1.78972244441563</v>
      </c>
      <c r="AP960" s="0" t="n">
        <f aca="false">IFERROR(IF(AY960&lt;($AM$10-$AL$10)/($AN$10-$AL$10),$AL$10+SQRT(AY960*($AN$10-$AL$10)*($AM$10-$AL$10)),$AN$10-SQRT((1-AY960)*($AN$10-$AL$10)*($AN$10-$AM$10))),$AM$10)</f>
        <v>0.94730172870684</v>
      </c>
      <c r="AQ960" s="0" t="n">
        <f aca="false">IFERROR(IF(AZ960&lt;($AM$11-$AL$11)/($AN$11-$AL$11),$AL$11+SQRT(AZ960*($AN$11-$AL$11)*($AM$11-$AL$11)),$AN$11-SQRT((1-AZ960)*($AN$11-$AL$11)*($AN$11-$AM$11))),$AM$11)</f>
        <v>0.721798154260696</v>
      </c>
      <c r="AR960" s="0" t="n">
        <f aca="false">SUMPRODUCT((B24:B31&lt;=$B$6)*(C24:C31*AM960+D24:D31*AO960*$B$8*AQ960)/(1+AL960/100)^B24:B31)+C32*AM960*AP960/(1+AL960/100)^$B$6</f>
        <v>9276931.06776028</v>
      </c>
      <c r="AS960" s="0" t="n">
        <f aca="false">SUMPRODUCT((K24:K26&lt;=$B$6)*(L24:L26*AN960+M24:M26*AO960*$B$8*AQ960)/(1+AL960/100)^K24:K26)+L27*AN960*AP960/(1+AL960/100)^$B$6</f>
        <v>7197983.52434543</v>
      </c>
      <c r="AT960" s="0" t="n">
        <f aca="false">AS960-AR960</f>
        <v>-2078947.54341484</v>
      </c>
      <c r="AU960" s="0" t="n">
        <f aca="true">RAND()</f>
        <v>0.291088604530273</v>
      </c>
      <c r="AV960" s="0" t="n">
        <f aca="true">RAND()</f>
        <v>0.675641482468565</v>
      </c>
      <c r="AW960" s="0" t="n">
        <f aca="true">RAND()</f>
        <v>0.0759292510618496</v>
      </c>
      <c r="AX960" s="0" t="n">
        <f aca="true">RAND()</f>
        <v>0.970522233078309</v>
      </c>
      <c r="AY960" s="0" t="n">
        <f aca="true">RAND()</f>
        <v>0.800315346016509</v>
      </c>
      <c r="AZ960" s="0" t="n">
        <f aca="true">RAND()</f>
        <v>0.684096869498956</v>
      </c>
    </row>
    <row r="961" customFormat="false" ht="15" hidden="false" customHeight="false" outlineLevel="0" collapsed="false">
      <c r="AK961" s="0" t="n">
        <v>948</v>
      </c>
      <c r="AL961" s="0" t="n">
        <f aca="false">IFERROR(IF(AU961&lt;($AM$6-$AL$6)/($AN$6-$AL$6),$AL$6+SQRT(AU961*($AN$6-$AL$6)*($AM$6-$AL$6)),$AN$6-SQRT((1-AU961)*($AN$6-$AL$6)*($AN$6-$AM$6))),$AM$6)</f>
        <v>3.57802037506305</v>
      </c>
      <c r="AM961" s="0" t="n">
        <f aca="false">IFERROR(IF(AV961&lt;($AM$7-$AL$7)/($AN$7-$AL$7),$AL$7+SQRT(AV961*($AN$7-$AL$7)*($AM$7-$AL$7)),$AN$7-SQRT((1-AV961)*($AN$7-$AL$7)*($AN$7-$AM$7))),$AM$7)</f>
        <v>1.00357216044353</v>
      </c>
      <c r="AN961" s="0" t="n">
        <f aca="false">IFERROR(IF(AW961&lt;($AM$8-$AL$8)/($AN$8-$AL$8),$AL$8+SQRT(AW961*($AN$8-$AL$8)*($AM$8-$AL$8)),$AN$8-SQRT((1-AW961)*($AN$8-$AL$8)*($AN$8-$AM$8))),$AM$8)</f>
        <v>1.06351627416417</v>
      </c>
      <c r="AO961" s="0" t="n">
        <f aca="false">IFERROR(IF(AX961&lt;($AM$9-$AL$9)/($AN$9-$AL$9),$AL$9+SQRT(AX961*($AN$9-$AL$9)*($AM$9-$AL$9)),$AN$9-SQRT((1-AX961)*($AN$9-$AL$9)*($AN$9-$AM$9))),$AM$9)</f>
        <v>0.793539649661697</v>
      </c>
      <c r="AP961" s="0" t="n">
        <f aca="false">IFERROR(IF(AY961&lt;($AM$10-$AL$10)/($AN$10-$AL$10),$AL$10+SQRT(AY961*($AN$10-$AL$10)*($AM$10-$AL$10)),$AN$10-SQRT((1-AY961)*($AN$10-$AL$10)*($AN$10-$AM$10))),$AM$10)</f>
        <v>0.827572399277298</v>
      </c>
      <c r="AQ961" s="0" t="n">
        <f aca="false">IFERROR(IF(AZ961&lt;($AM$11-$AL$11)/($AN$11-$AL$11),$AL$11+SQRT(AZ961*($AN$11-$AL$11)*($AM$11-$AL$11)),$AN$11-SQRT((1-AZ961)*($AN$11-$AL$11)*($AN$11-$AM$11))),$AM$11)</f>
        <v>0.68175006793981</v>
      </c>
      <c r="AR961" s="0" t="n">
        <f aca="false">SUMPRODUCT((B24:B31&lt;=$B$6)*(C24:C31*AM961+D24:D31*AO961*$B$8*AQ961)/(1+AL961/100)^B24:B31)+C32*AM961*AP961/(1+AL961/100)^$B$6</f>
        <v>8434388.6560056</v>
      </c>
      <c r="AS961" s="0" t="n">
        <f aca="false">SUMPRODUCT((K24:K26&lt;=$B$6)*(L24:L26*AN961+M24:M26*AO961*$B$8*AQ961)/(1+AL961/100)^K24:K26)+L27*AN961*AP961/(1+AL961/100)^$B$6</f>
        <v>8698787.40012181</v>
      </c>
      <c r="AT961" s="0" t="n">
        <f aca="false">AS961-AR961</f>
        <v>264398.744116211</v>
      </c>
      <c r="AU961" s="0" t="n">
        <f aca="true">RAND()</f>
        <v>0.414502772325817</v>
      </c>
      <c r="AV961" s="0" t="n">
        <f aca="true">RAND()</f>
        <v>0.460207287924727</v>
      </c>
      <c r="AW961" s="0" t="n">
        <f aca="true">RAND()</f>
        <v>0.690878399985664</v>
      </c>
      <c r="AX961" s="0" t="n">
        <f aca="true">RAND()</f>
        <v>0.114887367898016</v>
      </c>
      <c r="AY961" s="0" t="n">
        <f aca="true">RAND()</f>
        <v>0.429214707073142</v>
      </c>
      <c r="AZ961" s="0" t="n">
        <f aca="true">RAND()</f>
        <v>0.586599921402793</v>
      </c>
    </row>
    <row r="962" customFormat="false" ht="15" hidden="false" customHeight="false" outlineLevel="0" collapsed="false">
      <c r="AK962" s="0" t="n">
        <v>949</v>
      </c>
      <c r="AL962" s="0" t="n">
        <f aca="false">IFERROR(IF(AU962&lt;($AM$6-$AL$6)/($AN$6-$AL$6),$AL$6+SQRT(AU962*($AN$6-$AL$6)*($AM$6-$AL$6)),$AN$6-SQRT((1-AU962)*($AN$6-$AL$6)*($AN$6-$AM$6))),$AM$6)</f>
        <v>5.33738873244511</v>
      </c>
      <c r="AM962" s="0" t="n">
        <f aca="false">IFERROR(IF(AV962&lt;($AM$7-$AL$7)/($AN$7-$AL$7),$AL$7+SQRT(AV962*($AN$7-$AL$7)*($AM$7-$AL$7)),$AN$7-SQRT((1-AV962)*($AN$7-$AL$7)*($AN$7-$AM$7))),$AM$7)</f>
        <v>1.04078540450672</v>
      </c>
      <c r="AN962" s="0" t="n">
        <f aca="false">IFERROR(IF(AW962&lt;($AM$8-$AL$8)/($AN$8-$AL$8),$AL$8+SQRT(AW962*($AN$8-$AL$8)*($AM$8-$AL$8)),$AN$8-SQRT((1-AW962)*($AN$8-$AL$8)*($AN$8-$AM$8))),$AM$8)</f>
        <v>1.07150929005229</v>
      </c>
      <c r="AO962" s="0" t="n">
        <f aca="false">IFERROR(IF(AX962&lt;($AM$9-$AL$9)/($AN$9-$AL$9),$AL$9+SQRT(AX962*($AN$9-$AL$9)*($AM$9-$AL$9)),$AN$9-SQRT((1-AX962)*($AN$9-$AL$9)*($AN$9-$AM$9))),$AM$9)</f>
        <v>1.10343162434425</v>
      </c>
      <c r="AP962" s="0" t="n">
        <f aca="false">IFERROR(IF(AY962&lt;($AM$10-$AL$10)/($AN$10-$AL$10),$AL$10+SQRT(AY962*($AN$10-$AL$10)*($AM$10-$AL$10)),$AN$10-SQRT((1-AY962)*($AN$10-$AL$10)*($AN$10-$AM$10))),$AM$10)</f>
        <v>0.776567363223391</v>
      </c>
      <c r="AQ962" s="0" t="n">
        <f aca="false">IFERROR(IF(AZ962&lt;($AM$11-$AL$11)/($AN$11-$AL$11),$AL$11+SQRT(AZ962*($AN$11-$AL$11)*($AM$11-$AL$11)),$AN$11-SQRT((1-AZ962)*($AN$11-$AL$11)*($AN$11-$AM$11))),$AM$11)</f>
        <v>0.439316383041595</v>
      </c>
      <c r="AR962" s="0" t="n">
        <f aca="false">SUMPRODUCT((B24:B31&lt;=$B$6)*(C24:C31*AM962+D24:D31*AO962*$B$8*AQ962)/(1+AL962/100)^B24:B31)+C32*AM962*AP962/(1+AL962/100)^$B$6</f>
        <v>8013653.87971444</v>
      </c>
      <c r="AS962" s="0" t="n">
        <f aca="false">SUMPRODUCT((K24:K26&lt;=$B$6)*(L24:L26*AN962+M24:M26*AO962*$B$8*AQ962)/(1+AL962/100)^K24:K26)+L27*AN962*AP962/(1+AL962/100)^$B$6</f>
        <v>8912363.62051579</v>
      </c>
      <c r="AT962" s="0" t="n">
        <f aca="false">AS962-AR962</f>
        <v>898709.740801353</v>
      </c>
      <c r="AU962" s="0" t="n">
        <f aca="true">RAND()</f>
        <v>0.861786188649976</v>
      </c>
      <c r="AV962" s="0" t="n">
        <f aca="true">RAND()</f>
        <v>0.61092669362296</v>
      </c>
      <c r="AW962" s="0" t="n">
        <f aca="true">RAND()</f>
        <v>0.716809479665434</v>
      </c>
      <c r="AX962" s="0" t="n">
        <f aca="true">RAND()</f>
        <v>0.464110098516003</v>
      </c>
      <c r="AY962" s="0" t="n">
        <f aca="true">RAND()</f>
        <v>0.305958025601357</v>
      </c>
      <c r="AZ962" s="0" t="n">
        <f aca="true">RAND()</f>
        <v>0.079220630954255</v>
      </c>
    </row>
    <row r="963" customFormat="false" ht="15" hidden="false" customHeight="false" outlineLevel="0" collapsed="false">
      <c r="AK963" s="0" t="n">
        <v>950</v>
      </c>
      <c r="AL963" s="0" t="n">
        <f aca="false">IFERROR(IF(AU963&lt;($AM$6-$AL$6)/($AN$6-$AL$6),$AL$6+SQRT(AU963*($AN$6-$AL$6)*($AM$6-$AL$6)),$AN$6-SQRT((1-AU963)*($AN$6-$AL$6)*($AN$6-$AM$6))),$AM$6)</f>
        <v>4.03166622476594</v>
      </c>
      <c r="AM963" s="0" t="n">
        <f aca="false">IFERROR(IF(AV963&lt;($AM$7-$AL$7)/($AN$7-$AL$7),$AL$7+SQRT(AV963*($AN$7-$AL$7)*($AM$7-$AL$7)),$AN$7-SQRT((1-AV963)*($AN$7-$AL$7)*($AN$7-$AM$7))),$AM$7)</f>
        <v>1.10809174466422</v>
      </c>
      <c r="AN963" s="0" t="n">
        <f aca="false">IFERROR(IF(AW963&lt;($AM$8-$AL$8)/($AN$8-$AL$8),$AL$8+SQRT(AW963*($AN$8-$AL$8)*($AM$8-$AL$8)),$AN$8-SQRT((1-AW963)*($AN$8-$AL$8)*($AN$8-$AM$8))),$AM$8)</f>
        <v>0.997129295253136</v>
      </c>
      <c r="AO963" s="0" t="n">
        <f aca="false">IFERROR(IF(AX963&lt;($AM$9-$AL$9)/($AN$9-$AL$9),$AL$9+SQRT(AX963*($AN$9-$AL$9)*($AM$9-$AL$9)),$AN$9-SQRT((1-AX963)*($AN$9-$AL$9)*($AN$9-$AM$9))),$AM$9)</f>
        <v>1.49468005691932</v>
      </c>
      <c r="AP963" s="0" t="n">
        <f aca="false">IFERROR(IF(AY963&lt;($AM$10-$AL$10)/($AN$10-$AL$10),$AL$10+SQRT(AY963*($AN$10-$AL$10)*($AM$10-$AL$10)),$AN$10-SQRT((1-AY963)*($AN$10-$AL$10)*($AN$10-$AM$10))),$AM$10)</f>
        <v>0.895864780791839</v>
      </c>
      <c r="AQ963" s="0" t="n">
        <f aca="false">IFERROR(IF(AZ963&lt;($AM$11-$AL$11)/($AN$11-$AL$11),$AL$11+SQRT(AZ963*($AN$11-$AL$11)*($AM$11-$AL$11)),$AN$11-SQRT((1-AZ963)*($AN$11-$AL$11)*($AN$11-$AM$11))),$AM$11)</f>
        <v>0.652830960711355</v>
      </c>
      <c r="AR963" s="0" t="n">
        <f aca="false">SUMPRODUCT((B24:B31&lt;=$B$6)*(C24:C31*AM963+D24:D31*AO963*$B$8*AQ963)/(1+AL963/100)^B24:B31)+C32*AM963*AP963/(1+AL963/100)^$B$6</f>
        <v>9186381.32752637</v>
      </c>
      <c r="AS963" s="0" t="n">
        <f aca="false">SUMPRODUCT((K24:K26&lt;=$B$6)*(L24:L26*AN963+M24:M26*AO963*$B$8*AQ963)/(1+AL963/100)^K24:K26)+L27*AN963*AP963/(1+AL963/100)^$B$6</f>
        <v>8193530.72235389</v>
      </c>
      <c r="AT963" s="0" t="n">
        <f aca="false">AS963-AR963</f>
        <v>-992850.605172476</v>
      </c>
      <c r="AU963" s="0" t="n">
        <f aca="true">RAND()</f>
        <v>0.559449729940235</v>
      </c>
      <c r="AV963" s="0" t="n">
        <f aca="true">RAND()</f>
        <v>0.82099597393381</v>
      </c>
      <c r="AW963" s="0" t="n">
        <f aca="true">RAND()</f>
        <v>0.431777322744424</v>
      </c>
      <c r="AX963" s="0" t="n">
        <f aca="true">RAND()</f>
        <v>0.829767836749961</v>
      </c>
      <c r="AY963" s="0" t="n">
        <f aca="true">RAND()</f>
        <v>0.626835698685485</v>
      </c>
      <c r="AZ963" s="0" t="n">
        <f aca="true">RAND()</f>
        <v>0.508055747589384</v>
      </c>
    </row>
    <row r="964" customFormat="false" ht="15" hidden="false" customHeight="false" outlineLevel="0" collapsed="false">
      <c r="AK964" s="0" t="n">
        <v>951</v>
      </c>
      <c r="AL964" s="0" t="n">
        <f aca="false">IFERROR(IF(AU964&lt;($AM$6-$AL$6)/($AN$6-$AL$6),$AL$6+SQRT(AU964*($AN$6-$AL$6)*($AM$6-$AL$6)),$AN$6-SQRT((1-AU964)*($AN$6-$AL$6)*($AN$6-$AM$6))),$AM$6)</f>
        <v>4.46310401996025</v>
      </c>
      <c r="AM964" s="0" t="n">
        <f aca="false">IFERROR(IF(AV964&lt;($AM$7-$AL$7)/($AN$7-$AL$7),$AL$7+SQRT(AV964*($AN$7-$AL$7)*($AM$7-$AL$7)),$AN$7-SQRT((1-AV964)*($AN$7-$AL$7)*($AN$7-$AM$7))),$AM$7)</f>
        <v>1.18778242443861</v>
      </c>
      <c r="AN964" s="0" t="n">
        <f aca="false">IFERROR(IF(AW964&lt;($AM$8-$AL$8)/($AN$8-$AL$8),$AL$8+SQRT(AW964*($AN$8-$AL$8)*($AM$8-$AL$8)),$AN$8-SQRT((1-AW964)*($AN$8-$AL$8)*($AN$8-$AM$8))),$AM$8)</f>
        <v>1.02538792433884</v>
      </c>
      <c r="AO964" s="0" t="n">
        <f aca="false">IFERROR(IF(AX964&lt;($AM$9-$AL$9)/($AN$9-$AL$9),$AL$9+SQRT(AX964*($AN$9-$AL$9)*($AM$9-$AL$9)),$AN$9-SQRT((1-AX964)*($AN$9-$AL$9)*($AN$9-$AM$9))),$AM$9)</f>
        <v>1.36291531119997</v>
      </c>
      <c r="AP964" s="0" t="n">
        <f aca="false">IFERROR(IF(AY964&lt;($AM$10-$AL$10)/($AN$10-$AL$10),$AL$10+SQRT(AY964*($AN$10-$AL$10)*($AM$10-$AL$10)),$AN$10-SQRT((1-AY964)*($AN$10-$AL$10)*($AN$10-$AM$10))),$AM$10)</f>
        <v>0.766021872496367</v>
      </c>
      <c r="AQ964" s="0" t="n">
        <f aca="false">IFERROR(IF(AZ964&lt;($AM$11-$AL$11)/($AN$11-$AL$11),$AL$11+SQRT(AZ964*($AN$11-$AL$11)*($AM$11-$AL$11)),$AN$11-SQRT((1-AZ964)*($AN$11-$AL$11)*($AN$11-$AM$11))),$AM$11)</f>
        <v>0.80545280906617</v>
      </c>
      <c r="AR964" s="0" t="n">
        <f aca="false">SUMPRODUCT((B24:B31&lt;=$B$6)*(C24:C31*AM964+D24:D31*AO964*$B$8*AQ964)/(1+AL964/100)^B24:B31)+C32*AM964*AP964/(1+AL964/100)^$B$6</f>
        <v>9658255.99070214</v>
      </c>
      <c r="AS964" s="0" t="n">
        <f aca="false">SUMPRODUCT((K24:K26&lt;=$B$6)*(L24:L26*AN964+M24:M26*AO964*$B$8*AQ964)/(1+AL964/100)^K24:K26)+L27*AN964*AP964/(1+AL964/100)^$B$6</f>
        <v>8542214.18765787</v>
      </c>
      <c r="AT964" s="0" t="n">
        <f aca="false">AS964-AR964</f>
        <v>-1116041.80304427</v>
      </c>
      <c r="AU964" s="0" t="n">
        <f aca="true">RAND()</f>
        <v>0.678207939322908</v>
      </c>
      <c r="AV964" s="0" t="n">
        <f aca="true">RAND()</f>
        <v>0.965590873700115</v>
      </c>
      <c r="AW964" s="0" t="n">
        <f aca="true">RAND()</f>
        <v>0.551550359708297</v>
      </c>
      <c r="AX964" s="0" t="n">
        <f aca="true">RAND()</f>
        <v>0.729415399531044</v>
      </c>
      <c r="AY964" s="0" t="n">
        <f aca="true">RAND()</f>
        <v>0.283070546585894</v>
      </c>
      <c r="AZ964" s="0" t="n">
        <f aca="true">RAND()</f>
        <v>0.845515879590839</v>
      </c>
    </row>
    <row r="965" customFormat="false" ht="15" hidden="false" customHeight="false" outlineLevel="0" collapsed="false">
      <c r="AK965" s="0" t="n">
        <v>952</v>
      </c>
      <c r="AL965" s="0" t="n">
        <f aca="false">IFERROR(IF(AU965&lt;($AM$6-$AL$6)/($AN$6-$AL$6),$AL$6+SQRT(AU965*($AN$6-$AL$6)*($AM$6-$AL$6)),$AN$6-SQRT((1-AU965)*($AN$6-$AL$6)*($AN$6-$AM$6))),$AM$6)</f>
        <v>4.94088372875005</v>
      </c>
      <c r="AM965" s="0" t="n">
        <f aca="false">IFERROR(IF(AV965&lt;($AM$7-$AL$7)/($AN$7-$AL$7),$AL$7+SQRT(AV965*($AN$7-$AL$7)*($AM$7-$AL$7)),$AN$7-SQRT((1-AV965)*($AN$7-$AL$7)*($AN$7-$AM$7))),$AM$7)</f>
        <v>1.05337587324694</v>
      </c>
      <c r="AN965" s="0" t="n">
        <f aca="false">IFERROR(IF(AW965&lt;($AM$8-$AL$8)/($AN$8-$AL$8),$AL$8+SQRT(AW965*($AN$8-$AL$8)*($AM$8-$AL$8)),$AN$8-SQRT((1-AW965)*($AN$8-$AL$8)*($AN$8-$AM$8))),$AM$8)</f>
        <v>1.04252108139943</v>
      </c>
      <c r="AO965" s="0" t="n">
        <f aca="false">IFERROR(IF(AX965&lt;($AM$9-$AL$9)/($AN$9-$AL$9),$AL$9+SQRT(AX965*($AN$9-$AL$9)*($AM$9-$AL$9)),$AN$9-SQRT((1-AX965)*($AN$9-$AL$9)*($AN$9-$AM$9))),$AM$9)</f>
        <v>1.30925919099025</v>
      </c>
      <c r="AP965" s="0" t="n">
        <f aca="false">IFERROR(IF(AY965&lt;($AM$10-$AL$10)/($AN$10-$AL$10),$AL$10+SQRT(AY965*($AN$10-$AL$10)*($AM$10-$AL$10)),$AN$10-SQRT((1-AY965)*($AN$10-$AL$10)*($AN$10-$AM$10))),$AM$10)</f>
        <v>0.953832852931569</v>
      </c>
      <c r="AQ965" s="0" t="n">
        <f aca="false">IFERROR(IF(AZ965&lt;($AM$11-$AL$11)/($AN$11-$AL$11),$AL$11+SQRT(AZ965*($AN$11-$AL$11)*($AM$11-$AL$11)),$AN$11-SQRT((1-AZ965)*($AN$11-$AL$11)*($AN$11-$AM$11))),$AM$11)</f>
        <v>0.49838104352656</v>
      </c>
      <c r="AR965" s="0" t="n">
        <f aca="false">SUMPRODUCT((B24:B31&lt;=$B$6)*(C24:C31*AM965+D24:D31*AO965*$B$8*AQ965)/(1+AL965/100)^B24:B31)+C32*AM965*AP965/(1+AL965/100)^$B$6</f>
        <v>8280195.01846806</v>
      </c>
      <c r="AS965" s="0" t="n">
        <f aca="false">SUMPRODUCT((K24:K26&lt;=$B$6)*(L24:L26*AN965+M24:M26*AO965*$B$8*AQ965)/(1+AL965/100)^K24:K26)+L27*AN965*AP965/(1+AL965/100)^$B$6</f>
        <v>8574164.08859135</v>
      </c>
      <c r="AT965" s="0" t="n">
        <f aca="false">AS965-AR965</f>
        <v>293969.070123292</v>
      </c>
      <c r="AU965" s="0" t="n">
        <f aca="true">RAND()</f>
        <v>0.788002009073685</v>
      </c>
      <c r="AV965" s="0" t="n">
        <f aca="true">RAND()</f>
        <v>0.656346246920859</v>
      </c>
      <c r="AW965" s="0" t="n">
        <f aca="true">RAND()</f>
        <v>0.617355540767439</v>
      </c>
      <c r="AX965" s="0" t="n">
        <f aca="true">RAND()</f>
        <v>0.681918089845705</v>
      </c>
      <c r="AY965" s="0" t="n">
        <f aca="true">RAND()</f>
        <v>0.823857033600027</v>
      </c>
      <c r="AZ965" s="0" t="n">
        <f aca="true">RAND()</f>
        <v>0.160632809921171</v>
      </c>
    </row>
    <row r="966" customFormat="false" ht="15" hidden="false" customHeight="false" outlineLevel="0" collapsed="false">
      <c r="AK966" s="0" t="n">
        <v>953</v>
      </c>
      <c r="AL966" s="0" t="n">
        <f aca="false">IFERROR(IF(AU966&lt;($AM$6-$AL$6)/($AN$6-$AL$6),$AL$6+SQRT(AU966*($AN$6-$AL$6)*($AM$6-$AL$6)),$AN$6-SQRT((1-AU966)*($AN$6-$AL$6)*($AN$6-$AM$6))),$AM$6)</f>
        <v>4.42140571671692</v>
      </c>
      <c r="AM966" s="0" t="n">
        <f aca="false">IFERROR(IF(AV966&lt;($AM$7-$AL$7)/($AN$7-$AL$7),$AL$7+SQRT(AV966*($AN$7-$AL$7)*($AM$7-$AL$7)),$AN$7-SQRT((1-AV966)*($AN$7-$AL$7)*($AN$7-$AM$7))),$AM$7)</f>
        <v>1.20199776421866</v>
      </c>
      <c r="AN966" s="0" t="n">
        <f aca="false">IFERROR(IF(AW966&lt;($AM$8-$AL$8)/($AN$8-$AL$8),$AL$8+SQRT(AW966*($AN$8-$AL$8)*($AM$8-$AL$8)),$AN$8-SQRT((1-AW966)*($AN$8-$AL$8)*($AN$8-$AM$8))),$AM$8)</f>
        <v>1.07959199694701</v>
      </c>
      <c r="AO966" s="0" t="n">
        <f aca="false">IFERROR(IF(AX966&lt;($AM$9-$AL$9)/($AN$9-$AL$9),$AL$9+SQRT(AX966*($AN$9-$AL$9)*($AM$9-$AL$9)),$AN$9-SQRT((1-AX966)*($AN$9-$AL$9)*($AN$9-$AM$9))),$AM$9)</f>
        <v>1.31785905208045</v>
      </c>
      <c r="AP966" s="0" t="n">
        <f aca="false">IFERROR(IF(AY966&lt;($AM$10-$AL$10)/($AN$10-$AL$10),$AL$10+SQRT(AY966*($AN$10-$AL$10)*($AM$10-$AL$10)),$AN$10-SQRT((1-AY966)*($AN$10-$AL$10)*($AN$10-$AM$10))),$AM$10)</f>
        <v>0.740695517246912</v>
      </c>
      <c r="AQ966" s="0" t="n">
        <f aca="false">IFERROR(IF(AZ966&lt;($AM$11-$AL$11)/($AN$11-$AL$11),$AL$11+SQRT(AZ966*($AN$11-$AL$11)*($AM$11-$AL$11)),$AN$11-SQRT((1-AZ966)*($AN$11-$AL$11)*($AN$11-$AM$11))),$AM$11)</f>
        <v>0.739917504523594</v>
      </c>
      <c r="AR966" s="0" t="n">
        <f aca="false">SUMPRODUCT((B24:B31&lt;=$B$6)*(C24:C31*AM966+D24:D31*AO966*$B$8*AQ966)/(1+AL966/100)^B24:B31)+C32*AM966*AP966/(1+AL966/100)^$B$6</f>
        <v>9761975.45194769</v>
      </c>
      <c r="AS966" s="0" t="n">
        <f aca="false">SUMPRODUCT((K24:K26&lt;=$B$6)*(L24:L26*AN966+M24:M26*AO966*$B$8*AQ966)/(1+AL966/100)^K24:K26)+L27*AN966*AP966/(1+AL966/100)^$B$6</f>
        <v>8992118.10164211</v>
      </c>
      <c r="AT966" s="0" t="n">
        <f aca="false">AS966-AR966</f>
        <v>-769857.350305585</v>
      </c>
      <c r="AU966" s="0" t="n">
        <f aca="true">RAND()</f>
        <v>0.667542576110991</v>
      </c>
      <c r="AV966" s="0" t="n">
        <f aca="true">RAND()</f>
        <v>0.979518092088823</v>
      </c>
      <c r="AW966" s="0" t="n">
        <f aca="true">RAND()</f>
        <v>0.741876555515493</v>
      </c>
      <c r="AX966" s="0" t="n">
        <f aca="true">RAND()</f>
        <v>0.689789151447613</v>
      </c>
      <c r="AY966" s="0" t="n">
        <f aca="true">RAND()</f>
        <v>0.231737328091034</v>
      </c>
      <c r="AZ966" s="0" t="n">
        <f aca="true">RAND()</f>
        <v>0.723906512435776</v>
      </c>
    </row>
    <row r="967" customFormat="false" ht="15" hidden="false" customHeight="false" outlineLevel="0" collapsed="false">
      <c r="AK967" s="0" t="n">
        <v>954</v>
      </c>
      <c r="AL967" s="0" t="n">
        <f aca="false">IFERROR(IF(AU967&lt;($AM$6-$AL$6)/($AN$6-$AL$6),$AL$6+SQRT(AU967*($AN$6-$AL$6)*($AM$6-$AL$6)),$AN$6-SQRT((1-AU967)*($AN$6-$AL$6)*($AN$6-$AM$6))),$AM$6)</f>
        <v>3.33628026945686</v>
      </c>
      <c r="AM967" s="0" t="n">
        <f aca="false">IFERROR(IF(AV967&lt;($AM$7-$AL$7)/($AN$7-$AL$7),$AL$7+SQRT(AV967*($AN$7-$AL$7)*($AM$7-$AL$7)),$AN$7-SQRT((1-AV967)*($AN$7-$AL$7)*($AN$7-$AM$7))),$AM$7)</f>
        <v>0.958109966068077</v>
      </c>
      <c r="AN967" s="0" t="n">
        <f aca="false">IFERROR(IF(AW967&lt;($AM$8-$AL$8)/($AN$8-$AL$8),$AL$8+SQRT(AW967*($AN$8-$AL$8)*($AM$8-$AL$8)),$AN$8-SQRT((1-AW967)*($AN$8-$AL$8)*($AN$8-$AM$8))),$AM$8)</f>
        <v>0.987940162087271</v>
      </c>
      <c r="AO967" s="0" t="n">
        <f aca="false">IFERROR(IF(AX967&lt;($AM$9-$AL$9)/($AN$9-$AL$9),$AL$9+SQRT(AX967*($AN$9-$AL$9)*($AM$9-$AL$9)),$AN$9-SQRT((1-AX967)*($AN$9-$AL$9)*($AN$9-$AM$9))),$AM$9)</f>
        <v>0.654480224399562</v>
      </c>
      <c r="AP967" s="0" t="n">
        <f aca="false">IFERROR(IF(AY967&lt;($AM$10-$AL$10)/($AN$10-$AL$10),$AL$10+SQRT(AY967*($AN$10-$AL$10)*($AM$10-$AL$10)),$AN$10-SQRT((1-AY967)*($AN$10-$AL$10)*($AN$10-$AM$10))),$AM$10)</f>
        <v>0.889337224049556</v>
      </c>
      <c r="AQ967" s="0" t="n">
        <f aca="false">IFERROR(IF(AZ967&lt;($AM$11-$AL$11)/($AN$11-$AL$11),$AL$11+SQRT(AZ967*($AN$11-$AL$11)*($AM$11-$AL$11)),$AN$11-SQRT((1-AZ967)*($AN$11-$AL$11)*($AN$11-$AM$11))),$AM$11)</f>
        <v>0.601012895607243</v>
      </c>
      <c r="AR967" s="0" t="n">
        <f aca="false">SUMPRODUCT((B24:B31&lt;=$B$6)*(C24:C31*AM967+D24:D31*AO967*$B$8*AQ967)/(1+AL967/100)^B24:B31)+C32*AM967*AP967/(1+AL967/100)^$B$6</f>
        <v>8118292.31508208</v>
      </c>
      <c r="AS967" s="0" t="n">
        <f aca="false">SUMPRODUCT((K24:K26&lt;=$B$6)*(L24:L26*AN967+M24:M26*AO967*$B$8*AQ967)/(1+AL967/100)^K24:K26)+L27*AN967*AP967/(1+AL967/100)^$B$6</f>
        <v>7998060.36017987</v>
      </c>
      <c r="AT967" s="0" t="n">
        <f aca="false">AS967-AR967</f>
        <v>-120231.954902203</v>
      </c>
      <c r="AU967" s="0" t="n">
        <f aca="true">RAND()</f>
        <v>0.328857886801447</v>
      </c>
      <c r="AV967" s="0" t="n">
        <f aca="true">RAND()</f>
        <v>0.27776401522276</v>
      </c>
      <c r="AW967" s="0" t="n">
        <f aca="true">RAND()</f>
        <v>0.392461161393219</v>
      </c>
      <c r="AX967" s="0" t="n">
        <f aca="true">RAND()</f>
        <v>0.0318188529740518</v>
      </c>
      <c r="AY967" s="0" t="n">
        <f aca="true">RAND()</f>
        <v>0.606333896122458</v>
      </c>
      <c r="AZ967" s="0" t="n">
        <f aca="true">RAND()</f>
        <v>0.369831687027989</v>
      </c>
    </row>
    <row r="968" customFormat="false" ht="15" hidden="false" customHeight="false" outlineLevel="0" collapsed="false">
      <c r="AK968" s="0" t="n">
        <v>955</v>
      </c>
      <c r="AL968" s="0" t="n">
        <f aca="false">IFERROR(IF(AU968&lt;($AM$6-$AL$6)/($AN$6-$AL$6),$AL$6+SQRT(AU968*($AN$6-$AL$6)*($AM$6-$AL$6)),$AN$6-SQRT((1-AU968)*($AN$6-$AL$6)*($AN$6-$AM$6))),$AM$6)</f>
        <v>4.28468091527204</v>
      </c>
      <c r="AM968" s="0" t="n">
        <f aca="false">IFERROR(IF(AV968&lt;($AM$7-$AL$7)/($AN$7-$AL$7),$AL$7+SQRT(AV968*($AN$7-$AL$7)*($AM$7-$AL$7)),$AN$7-SQRT((1-AV968)*($AN$7-$AL$7)*($AN$7-$AM$7))),$AM$7)</f>
        <v>0.966715411004769</v>
      </c>
      <c r="AN968" s="0" t="n">
        <f aca="false">IFERROR(IF(AW968&lt;($AM$8-$AL$8)/($AN$8-$AL$8),$AL$8+SQRT(AW968*($AN$8-$AL$8)*($AM$8-$AL$8)),$AN$8-SQRT((1-AW968)*($AN$8-$AL$8)*($AN$8-$AM$8))),$AM$8)</f>
        <v>0.991341060323292</v>
      </c>
      <c r="AO968" s="0" t="n">
        <f aca="false">IFERROR(IF(AX968&lt;($AM$9-$AL$9)/($AN$9-$AL$9),$AL$9+SQRT(AX968*($AN$9-$AL$9)*($AM$9-$AL$9)),$AN$9-SQRT((1-AX968)*($AN$9-$AL$9)*($AN$9-$AM$9))),$AM$9)</f>
        <v>0.955542159743014</v>
      </c>
      <c r="AP968" s="0" t="n">
        <f aca="false">IFERROR(IF(AY968&lt;($AM$10-$AL$10)/($AN$10-$AL$10),$AL$10+SQRT(AY968*($AN$10-$AL$10)*($AM$10-$AL$10)),$AN$10-SQRT((1-AY968)*($AN$10-$AL$10)*($AN$10-$AM$10))),$AM$10)</f>
        <v>0.842249826720818</v>
      </c>
      <c r="AQ968" s="0" t="n">
        <f aca="false">IFERROR(IF(AZ968&lt;($AM$11-$AL$11)/($AN$11-$AL$11),$AL$11+SQRT(AZ968*($AN$11-$AL$11)*($AM$11-$AL$11)),$AN$11-SQRT((1-AZ968)*($AN$11-$AL$11)*($AN$11-$AM$11))),$AM$11)</f>
        <v>0.73056436684276</v>
      </c>
      <c r="AR968" s="0" t="n">
        <f aca="false">SUMPRODUCT((B24:B31&lt;=$B$6)*(C24:C31*AM968+D24:D31*AO968*$B$8*AQ968)/(1+AL968/100)^B24:B31)+C32*AM968*AP968/(1+AL968/100)^$B$6</f>
        <v>7874937.53249491</v>
      </c>
      <c r="AS968" s="0" t="n">
        <f aca="false">SUMPRODUCT((K24:K26&lt;=$B$6)*(L24:L26*AN968+M24:M26*AO968*$B$8*AQ968)/(1+AL968/100)^K24:K26)+L27*AN968*AP968/(1+AL968/100)^$B$6</f>
        <v>8173349.13100186</v>
      </c>
      <c r="AT968" s="0" t="n">
        <f aca="false">AS968-AR968</f>
        <v>298411.598506946</v>
      </c>
      <c r="AU968" s="0" t="n">
        <f aca="true">RAND()</f>
        <v>0.631352113405605</v>
      </c>
      <c r="AV968" s="0" t="n">
        <f aca="true">RAND()</f>
        <v>0.308822536294324</v>
      </c>
      <c r="AW968" s="0" t="n">
        <f aca="true">RAND()</f>
        <v>0.406793348507131</v>
      </c>
      <c r="AX968" s="0" t="n">
        <f aca="true">RAND()</f>
        <v>0.276691545737773</v>
      </c>
      <c r="AY968" s="0" t="n">
        <f aca="true">RAND()</f>
        <v>0.468539775561719</v>
      </c>
      <c r="AZ968" s="0" t="n">
        <f aca="true">RAND()</f>
        <v>0.703691590143498</v>
      </c>
    </row>
    <row r="969" customFormat="false" ht="15" hidden="false" customHeight="false" outlineLevel="0" collapsed="false">
      <c r="AK969" s="0" t="n">
        <v>956</v>
      </c>
      <c r="AL969" s="0" t="n">
        <f aca="false">IFERROR(IF(AU969&lt;($AM$6-$AL$6)/($AN$6-$AL$6),$AL$6+SQRT(AU969*($AN$6-$AL$6)*($AM$6-$AL$6)),$AN$6-SQRT((1-AU969)*($AN$6-$AL$6)*($AN$6-$AM$6))),$AM$6)</f>
        <v>3.25295259434649</v>
      </c>
      <c r="AM969" s="0" t="n">
        <f aca="false">IFERROR(IF(AV969&lt;($AM$7-$AL$7)/($AN$7-$AL$7),$AL$7+SQRT(AV969*($AN$7-$AL$7)*($AM$7-$AL$7)),$AN$7-SQRT((1-AV969)*($AN$7-$AL$7)*($AN$7-$AM$7))),$AM$7)</f>
        <v>0.85757002716751</v>
      </c>
      <c r="AN969" s="0" t="n">
        <f aca="false">IFERROR(IF(AW969&lt;($AM$8-$AL$8)/($AN$8-$AL$8),$AL$8+SQRT(AW969*($AN$8-$AL$8)*($AM$8-$AL$8)),$AN$8-SQRT((1-AW969)*($AN$8-$AL$8)*($AN$8-$AM$8))),$AM$8)</f>
        <v>0.999169309418889</v>
      </c>
      <c r="AO969" s="0" t="n">
        <f aca="false">IFERROR(IF(AX969&lt;($AM$9-$AL$9)/($AN$9-$AL$9),$AL$9+SQRT(AX969*($AN$9-$AL$9)*($AM$9-$AL$9)),$AN$9-SQRT((1-AX969)*($AN$9-$AL$9)*($AN$9-$AM$9))),$AM$9)</f>
        <v>1.16396904262619</v>
      </c>
      <c r="AP969" s="0" t="n">
        <f aca="false">IFERROR(IF(AY969&lt;($AM$10-$AL$10)/($AN$10-$AL$10),$AL$10+SQRT(AY969*($AN$10-$AL$10)*($AM$10-$AL$10)),$AN$10-SQRT((1-AY969)*($AN$10-$AL$10)*($AN$10-$AM$10))),$AM$10)</f>
        <v>0.820341130087033</v>
      </c>
      <c r="AQ969" s="0" t="n">
        <f aca="false">IFERROR(IF(AZ969&lt;($AM$11-$AL$11)/($AN$11-$AL$11),$AL$11+SQRT(AZ969*($AN$11-$AL$11)*($AM$11-$AL$11)),$AN$11-SQRT((1-AZ969)*($AN$11-$AL$11)*($AN$11-$AM$11))),$AM$11)</f>
        <v>0.6895941705445</v>
      </c>
      <c r="AR969" s="0" t="n">
        <f aca="false">SUMPRODUCT((B24:B31&lt;=$B$6)*(C24:C31*AM969+D24:D31*AO969*$B$8*AQ969)/(1+AL969/100)^B24:B31)+C32*AM969*AP969/(1+AL969/100)^$B$6</f>
        <v>7442983.6048399</v>
      </c>
      <c r="AS969" s="0" t="n">
        <f aca="false">SUMPRODUCT((K24:K26&lt;=$B$6)*(L24:L26*AN969+M24:M26*AO969*$B$8*AQ969)/(1+AL969/100)^K24:K26)+L27*AN969*AP969/(1+AL969/100)^$B$6</f>
        <v>8179289.43092355</v>
      </c>
      <c r="AT969" s="0" t="n">
        <f aca="false">AS969-AR969</f>
        <v>736305.82608365</v>
      </c>
      <c r="AU969" s="0" t="n">
        <f aca="true">RAND()</f>
        <v>0.297981786989264</v>
      </c>
      <c r="AV969" s="0" t="n">
        <f aca="true">RAND()</f>
        <v>0.036825644756309</v>
      </c>
      <c r="AW969" s="0" t="n">
        <f aca="true">RAND()</f>
        <v>0.440760153493303</v>
      </c>
      <c r="AX969" s="0" t="n">
        <f aca="true">RAND()</f>
        <v>0.534034825541757</v>
      </c>
      <c r="AY969" s="0" t="n">
        <f aca="true">RAND()</f>
        <v>0.41047375850175</v>
      </c>
      <c r="AZ969" s="0" t="n">
        <f aca="true">RAND()</f>
        <v>0.606727432816502</v>
      </c>
    </row>
    <row r="970" customFormat="false" ht="15" hidden="false" customHeight="false" outlineLevel="0" collapsed="false">
      <c r="AK970" s="0" t="n">
        <v>957</v>
      </c>
      <c r="AL970" s="0" t="n">
        <f aca="false">IFERROR(IF(AU970&lt;($AM$6-$AL$6)/($AN$6-$AL$6),$AL$6+SQRT(AU970*($AN$6-$AL$6)*($AM$6-$AL$6)),$AN$6-SQRT((1-AU970)*($AN$6-$AL$6)*($AN$6-$AM$6))),$AM$6)</f>
        <v>2.41762061032987</v>
      </c>
      <c r="AM970" s="0" t="n">
        <f aca="false">IFERROR(IF(AV970&lt;($AM$7-$AL$7)/($AN$7-$AL$7),$AL$7+SQRT(AV970*($AN$7-$AL$7)*($AM$7-$AL$7)),$AN$7-SQRT((1-AV970)*($AN$7-$AL$7)*($AN$7-$AM$7))),$AM$7)</f>
        <v>1.04414836720565</v>
      </c>
      <c r="AN970" s="0" t="n">
        <f aca="false">IFERROR(IF(AW970&lt;($AM$8-$AL$8)/($AN$8-$AL$8),$AL$8+SQRT(AW970*($AN$8-$AL$8)*($AM$8-$AL$8)),$AN$8-SQRT((1-AW970)*($AN$8-$AL$8)*($AN$8-$AM$8))),$AM$8)</f>
        <v>1.14940132112194</v>
      </c>
      <c r="AO970" s="0" t="n">
        <f aca="false">IFERROR(IF(AX970&lt;($AM$9-$AL$9)/($AN$9-$AL$9),$AL$9+SQRT(AX970*($AN$9-$AL$9)*($AM$9-$AL$9)),$AN$9-SQRT((1-AX970)*($AN$9-$AL$9)*($AN$9-$AM$9))),$AM$9)</f>
        <v>1.06354837946709</v>
      </c>
      <c r="AP970" s="0" t="n">
        <f aca="false">IFERROR(IF(AY970&lt;($AM$10-$AL$10)/($AN$10-$AL$10),$AL$10+SQRT(AY970*($AN$10-$AL$10)*($AM$10-$AL$10)),$AN$10-SQRT((1-AY970)*($AN$10-$AL$10)*($AN$10-$AM$10))),$AM$10)</f>
        <v>0.903031305667052</v>
      </c>
      <c r="AQ970" s="0" t="n">
        <f aca="false">IFERROR(IF(AZ970&lt;($AM$11-$AL$11)/($AN$11-$AL$11),$AL$11+SQRT(AZ970*($AN$11-$AL$11)*($AM$11-$AL$11)),$AN$11-SQRT((1-AZ970)*($AN$11-$AL$11)*($AN$11-$AM$11))),$AM$11)</f>
        <v>0.610960197522119</v>
      </c>
      <c r="AR970" s="0" t="n">
        <f aca="false">SUMPRODUCT((B24:B31&lt;=$B$6)*(C24:C31*AM970+D24:D31*AO970*$B$8*AQ970)/(1+AL970/100)^B24:B31)+C32*AM970*AP970/(1+AL970/100)^$B$6</f>
        <v>9417527.13857273</v>
      </c>
      <c r="AS970" s="0" t="n">
        <f aca="false">SUMPRODUCT((K24:K26&lt;=$B$6)*(L24:L26*AN970+M24:M26*AO970*$B$8*AQ970)/(1+AL970/100)^K24:K26)+L27*AN970*AP970/(1+AL970/100)^$B$6</f>
        <v>9170184.37655893</v>
      </c>
      <c r="AT970" s="0" t="n">
        <f aca="false">AS970-AR970</f>
        <v>-247342.762013802</v>
      </c>
      <c r="AU970" s="0" t="n">
        <f aca="true">RAND()</f>
        <v>0.0348813948344593</v>
      </c>
      <c r="AV970" s="0" t="n">
        <f aca="true">RAND()</f>
        <v>0.623334269119102</v>
      </c>
      <c r="AW970" s="0" t="n">
        <f aca="true">RAND()</f>
        <v>0.910043607182121</v>
      </c>
      <c r="AX970" s="0" t="n">
        <f aca="true">RAND()</f>
        <v>0.41537224160086</v>
      </c>
      <c r="AY970" s="0" t="n">
        <f aca="true">RAND()</f>
        <v>0.649736933390754</v>
      </c>
      <c r="AZ970" s="0" t="n">
        <f aca="true">RAND()</f>
        <v>0.39467854874692</v>
      </c>
    </row>
    <row r="971" customFormat="false" ht="15" hidden="false" customHeight="false" outlineLevel="0" collapsed="false">
      <c r="AK971" s="0" t="n">
        <v>958</v>
      </c>
      <c r="AL971" s="0" t="n">
        <f aca="false">IFERROR(IF(AU971&lt;($AM$6-$AL$6)/($AN$6-$AL$6),$AL$6+SQRT(AU971*($AN$6-$AL$6)*($AM$6-$AL$6)),$AN$6-SQRT((1-AU971)*($AN$6-$AL$6)*($AN$6-$AM$6))),$AM$6)</f>
        <v>2.32740314849417</v>
      </c>
      <c r="AM971" s="0" t="n">
        <f aca="false">IFERROR(IF(AV971&lt;($AM$7-$AL$7)/($AN$7-$AL$7),$AL$7+SQRT(AV971*($AN$7-$AL$7)*($AM$7-$AL$7)),$AN$7-SQRT((1-AV971)*($AN$7-$AL$7)*($AN$7-$AM$7))),$AM$7)</f>
        <v>0.915226609177754</v>
      </c>
      <c r="AN971" s="0" t="n">
        <f aca="false">IFERROR(IF(AW971&lt;($AM$8-$AL$8)/($AN$8-$AL$8),$AL$8+SQRT(AW971*($AN$8-$AL$8)*($AM$8-$AL$8)),$AN$8-SQRT((1-AW971)*($AN$8-$AL$8)*($AN$8-$AM$8))),$AM$8)</f>
        <v>1.05942145699263</v>
      </c>
      <c r="AO971" s="0" t="n">
        <f aca="false">IFERROR(IF(AX971&lt;($AM$9-$AL$9)/($AN$9-$AL$9),$AL$9+SQRT(AX971*($AN$9-$AL$9)*($AM$9-$AL$9)),$AN$9-SQRT((1-AX971)*($AN$9-$AL$9)*($AN$9-$AM$9))),$AM$9)</f>
        <v>1.15175351549073</v>
      </c>
      <c r="AP971" s="0" t="n">
        <f aca="false">IFERROR(IF(AY971&lt;($AM$10-$AL$10)/($AN$10-$AL$10),$AL$10+SQRT(AY971*($AN$10-$AL$10)*($AM$10-$AL$10)),$AN$10-SQRT((1-AY971)*($AN$10-$AL$10)*($AN$10-$AM$10))),$AM$10)</f>
        <v>0.633810365954367</v>
      </c>
      <c r="AQ971" s="0" t="n">
        <f aca="false">IFERROR(IF(AZ971&lt;($AM$11-$AL$11)/($AN$11-$AL$11),$AL$11+SQRT(AZ971*($AN$11-$AL$11)*($AM$11-$AL$11)),$AN$11-SQRT((1-AZ971)*($AN$11-$AL$11)*($AN$11-$AM$11))),$AM$11)</f>
        <v>0.55335441543983</v>
      </c>
      <c r="AR971" s="0" t="n">
        <f aca="false">SUMPRODUCT((B24:B31&lt;=$B$6)*(C24:C31*AM971+D24:D31*AO971*$B$8*AQ971)/(1+AL971/100)^B24:B31)+C32*AM971*AP971/(1+AL971/100)^$B$6</f>
        <v>8361666.85794829</v>
      </c>
      <c r="AS971" s="0" t="n">
        <f aca="false">SUMPRODUCT((K24:K26&lt;=$B$6)*(L24:L26*AN971+M24:M26*AO971*$B$8*AQ971)/(1+AL971/100)^K24:K26)+L27*AN971*AP971/(1+AL971/100)^$B$6</f>
        <v>8742900.65003517</v>
      </c>
      <c r="AT971" s="0" t="n">
        <f aca="false">AS971-AR971</f>
        <v>381233.792086875</v>
      </c>
      <c r="AU971" s="0" t="n">
        <f aca="true">RAND()</f>
        <v>0.0214385643287788</v>
      </c>
      <c r="AV971" s="0" t="n">
        <f aca="true">RAND()</f>
        <v>0.147524127362254</v>
      </c>
      <c r="AW971" s="0" t="n">
        <f aca="true">RAND()</f>
        <v>0.67715394617945</v>
      </c>
      <c r="AX971" s="0" t="n">
        <f aca="true">RAND()</f>
        <v>0.520318601011778</v>
      </c>
      <c r="AY971" s="0" t="n">
        <f aca="true">RAND()</f>
        <v>0.071620856147366</v>
      </c>
      <c r="AZ971" s="0" t="n">
        <f aca="true">RAND()</f>
        <v>0.261993713562685</v>
      </c>
    </row>
    <row r="972" customFormat="false" ht="15" hidden="false" customHeight="false" outlineLevel="0" collapsed="false">
      <c r="AK972" s="0" t="n">
        <v>959</v>
      </c>
      <c r="AL972" s="0" t="n">
        <f aca="false">IFERROR(IF(AU972&lt;($AM$6-$AL$6)/($AN$6-$AL$6),$AL$6+SQRT(AU972*($AN$6-$AL$6)*($AM$6-$AL$6)),$AN$6-SQRT((1-AU972)*($AN$6-$AL$6)*($AN$6-$AM$6))),$AM$6)</f>
        <v>4.27412787721637</v>
      </c>
      <c r="AM972" s="0" t="n">
        <f aca="false">IFERROR(IF(AV972&lt;($AM$7-$AL$7)/($AN$7-$AL$7),$AL$7+SQRT(AV972*($AN$7-$AL$7)*($AM$7-$AL$7)),$AN$7-SQRT((1-AV972)*($AN$7-$AL$7)*($AN$7-$AM$7))),$AM$7)</f>
        <v>1.16814300030995</v>
      </c>
      <c r="AN972" s="0" t="n">
        <f aca="false">IFERROR(IF(AW972&lt;($AM$8-$AL$8)/($AN$8-$AL$8),$AL$8+SQRT(AW972*($AN$8-$AL$8)*($AM$8-$AL$8)),$AN$8-SQRT((1-AW972)*($AN$8-$AL$8)*($AN$8-$AM$8))),$AM$8)</f>
        <v>0.950496132993286</v>
      </c>
      <c r="AO972" s="0" t="n">
        <f aca="false">IFERROR(IF(AX972&lt;($AM$9-$AL$9)/($AN$9-$AL$9),$AL$9+SQRT(AX972*($AN$9-$AL$9)*($AM$9-$AL$9)),$AN$9-SQRT((1-AX972)*($AN$9-$AL$9)*($AN$9-$AM$9))),$AM$9)</f>
        <v>1.00236741536278</v>
      </c>
      <c r="AP972" s="0" t="n">
        <f aca="false">IFERROR(IF(AY972&lt;($AM$10-$AL$10)/($AN$10-$AL$10),$AL$10+SQRT(AY972*($AN$10-$AL$10)*($AM$10-$AL$10)),$AN$10-SQRT((1-AY972)*($AN$10-$AL$10)*($AN$10-$AM$10))),$AM$10)</f>
        <v>0.841549768183327</v>
      </c>
      <c r="AQ972" s="0" t="n">
        <f aca="false">IFERROR(IF(AZ972&lt;($AM$11-$AL$11)/($AN$11-$AL$11),$AL$11+SQRT(AZ972*($AN$11-$AL$11)*($AM$11-$AL$11)),$AN$11-SQRT((1-AZ972)*($AN$11-$AL$11)*($AN$11-$AM$11))),$AM$11)</f>
        <v>0.654521036117055</v>
      </c>
      <c r="AR972" s="0" t="n">
        <f aca="false">SUMPRODUCT((B24:B31&lt;=$B$6)*(C24:C31*AM972+D24:D31*AO972*$B$8*AQ972)/(1+AL972/100)^B24:B31)+C32*AM972*AP972/(1+AL972/100)^$B$6</f>
        <v>9472053.46846861</v>
      </c>
      <c r="AS972" s="0" t="n">
        <f aca="false">SUMPRODUCT((K24:K26&lt;=$B$6)*(L24:L26*AN972+M24:M26*AO972*$B$8*AQ972)/(1+AL972/100)^K24:K26)+L27*AN972*AP972/(1+AL972/100)^$B$6</f>
        <v>7835132.54725818</v>
      </c>
      <c r="AT972" s="0" t="n">
        <f aca="false">AS972-AR972</f>
        <v>-1636920.92121043</v>
      </c>
      <c r="AU972" s="0" t="n">
        <f aca="true">RAND()</f>
        <v>0.628481058511553</v>
      </c>
      <c r="AV972" s="0" t="n">
        <f aca="true">RAND()</f>
        <v>0.940439392015494</v>
      </c>
      <c r="AW972" s="0" t="n">
        <f aca="true">RAND()</f>
        <v>0.251656511621477</v>
      </c>
      <c r="AX972" s="0" t="n">
        <f aca="true">RAND()</f>
        <v>0.336486150713369</v>
      </c>
      <c r="AY972" s="0" t="n">
        <f aca="true">RAND()</f>
        <v>0.466624976584337</v>
      </c>
      <c r="AZ972" s="0" t="n">
        <f aca="true">RAND()</f>
        <v>0.512833818425987</v>
      </c>
    </row>
    <row r="973" customFormat="false" ht="15" hidden="false" customHeight="false" outlineLevel="0" collapsed="false">
      <c r="AK973" s="0" t="n">
        <v>960</v>
      </c>
      <c r="AL973" s="0" t="n">
        <f aca="false">IFERROR(IF(AU973&lt;($AM$6-$AL$6)/($AN$6-$AL$6),$AL$6+SQRT(AU973*($AN$6-$AL$6)*($AM$6-$AL$6)),$AN$6-SQRT((1-AU973)*($AN$6-$AL$6)*($AN$6-$AM$6))),$AM$6)</f>
        <v>2.67994554880775</v>
      </c>
      <c r="AM973" s="0" t="n">
        <f aca="false">IFERROR(IF(AV973&lt;($AM$7-$AL$7)/($AN$7-$AL$7),$AL$7+SQRT(AV973*($AN$7-$AL$7)*($AM$7-$AL$7)),$AN$7-SQRT((1-AV973)*($AN$7-$AL$7)*($AN$7-$AM$7))),$AM$7)</f>
        <v>0.972947524335225</v>
      </c>
      <c r="AN973" s="0" t="n">
        <f aca="false">IFERROR(IF(AW973&lt;($AM$8-$AL$8)/($AN$8-$AL$8),$AL$8+SQRT(AW973*($AN$8-$AL$8)*($AM$8-$AL$8)),$AN$8-SQRT((1-AW973)*($AN$8-$AL$8)*($AN$8-$AM$8))),$AM$8)</f>
        <v>1.04292530191743</v>
      </c>
      <c r="AO973" s="0" t="n">
        <f aca="false">IFERROR(IF(AX973&lt;($AM$9-$AL$9)/($AN$9-$AL$9),$AL$9+SQRT(AX973*($AN$9-$AL$9)*($AM$9-$AL$9)),$AN$9-SQRT((1-AX973)*($AN$9-$AL$9)*($AN$9-$AM$9))),$AM$9)</f>
        <v>1.27463530085504</v>
      </c>
      <c r="AP973" s="0" t="n">
        <f aca="false">IFERROR(IF(AY973&lt;($AM$10-$AL$10)/($AN$10-$AL$10),$AL$10+SQRT(AY973*($AN$10-$AL$10)*($AM$10-$AL$10)),$AN$10-SQRT((1-AY973)*($AN$10-$AL$10)*($AN$10-$AM$10))),$AM$10)</f>
        <v>0.826688704287712</v>
      </c>
      <c r="AQ973" s="0" t="n">
        <f aca="false">IFERROR(IF(AZ973&lt;($AM$11-$AL$11)/($AN$11-$AL$11),$AL$11+SQRT(AZ973*($AN$11-$AL$11)*($AM$11-$AL$11)),$AN$11-SQRT((1-AZ973)*($AN$11-$AL$11)*($AN$11-$AM$11))),$AM$11)</f>
        <v>0.526269321635256</v>
      </c>
      <c r="AR973" s="0" t="n">
        <f aca="false">SUMPRODUCT((B24:B31&lt;=$B$6)*(C24:C31*AM973+D24:D31*AO973*$B$8*AQ973)/(1+AL973/100)^B24:B31)+C32*AM973*AP973/(1+AL973/100)^$B$6</f>
        <v>8663369.36451409</v>
      </c>
      <c r="AS973" s="0" t="n">
        <f aca="false">SUMPRODUCT((K24:K26&lt;=$B$6)*(L24:L26*AN973+M24:M26*AO973*$B$8*AQ973)/(1+AL973/100)^K24:K26)+L27*AN973*AP973/(1+AL973/100)^$B$6</f>
        <v>8448112.65978914</v>
      </c>
      <c r="AT973" s="0" t="n">
        <f aca="false">AS973-AR973</f>
        <v>-215256.704724956</v>
      </c>
      <c r="AU973" s="0" t="n">
        <f aca="true">RAND()</f>
        <v>0.092465189868695</v>
      </c>
      <c r="AV973" s="0" t="n">
        <f aca="true">RAND()</f>
        <v>0.332342735263147</v>
      </c>
      <c r="AW973" s="0" t="n">
        <f aca="true">RAND()</f>
        <v>0.618845061457905</v>
      </c>
      <c r="AX973" s="0" t="n">
        <f aca="true">RAND()</f>
        <v>0.649230702156226</v>
      </c>
      <c r="AY973" s="0" t="n">
        <f aca="true">RAND()</f>
        <v>0.426902038036738</v>
      </c>
      <c r="AZ973" s="0" t="n">
        <f aca="true">RAND()</f>
        <v>0.208970636380731</v>
      </c>
    </row>
    <row r="974" customFormat="false" ht="15" hidden="false" customHeight="false" outlineLevel="0" collapsed="false">
      <c r="AK974" s="0" t="n">
        <v>961</v>
      </c>
      <c r="AL974" s="0" t="n">
        <f aca="false">IFERROR(IF(AU974&lt;($AM$6-$AL$6)/($AN$6-$AL$6),$AL$6+SQRT(AU974*($AN$6-$AL$6)*($AM$6-$AL$6)),$AN$6-SQRT((1-AU974)*($AN$6-$AL$6)*($AN$6-$AM$6))),$AM$6)</f>
        <v>3.87620964885058</v>
      </c>
      <c r="AM974" s="0" t="n">
        <f aca="false">IFERROR(IF(AV974&lt;($AM$7-$AL$7)/($AN$7-$AL$7),$AL$7+SQRT(AV974*($AN$7-$AL$7)*($AM$7-$AL$7)),$AN$7-SQRT((1-AV974)*($AN$7-$AL$7)*($AN$7-$AM$7))),$AM$7)</f>
        <v>1.06991858940001</v>
      </c>
      <c r="AN974" s="0" t="n">
        <f aca="false">IFERROR(IF(AW974&lt;($AM$8-$AL$8)/($AN$8-$AL$8),$AL$8+SQRT(AW974*($AN$8-$AL$8)*($AM$8-$AL$8)),$AN$8-SQRT((1-AW974)*($AN$8-$AL$8)*($AN$8-$AM$8))),$AM$8)</f>
        <v>0.928764015491123</v>
      </c>
      <c r="AO974" s="0" t="n">
        <f aca="false">IFERROR(IF(AX974&lt;($AM$9-$AL$9)/($AN$9-$AL$9),$AL$9+SQRT(AX974*($AN$9-$AL$9)*($AM$9-$AL$9)),$AN$9-SQRT((1-AX974)*($AN$9-$AL$9)*($AN$9-$AM$9))),$AM$9)</f>
        <v>1.26192192257571</v>
      </c>
      <c r="AP974" s="0" t="n">
        <f aca="false">IFERROR(IF(AY974&lt;($AM$10-$AL$10)/($AN$10-$AL$10),$AL$10+SQRT(AY974*($AN$10-$AL$10)*($AM$10-$AL$10)),$AN$10-SQRT((1-AY974)*($AN$10-$AL$10)*($AN$10-$AM$10))),$AM$10)</f>
        <v>0.93279490562081</v>
      </c>
      <c r="AQ974" s="0" t="n">
        <f aca="false">IFERROR(IF(AZ974&lt;($AM$11-$AL$11)/($AN$11-$AL$11),$AL$11+SQRT(AZ974*($AN$11-$AL$11)*($AM$11-$AL$11)),$AN$11-SQRT((1-AZ974)*($AN$11-$AL$11)*($AN$11-$AM$11))),$AM$11)</f>
        <v>0.974086012849772</v>
      </c>
      <c r="AR974" s="0" t="n">
        <f aca="false">SUMPRODUCT((B24:B31&lt;=$B$6)*(C24:C31*AM974+D24:D31*AO974*$B$8*AQ974)/(1+AL974/100)^B24:B31)+C32*AM974*AP974/(1+AL974/100)^$B$6</f>
        <v>9018687.85983226</v>
      </c>
      <c r="AS974" s="0" t="n">
        <f aca="false">SUMPRODUCT((K24:K26&lt;=$B$6)*(L24:L26*AN974+M24:M26*AO974*$B$8*AQ974)/(1+AL974/100)^K24:K26)+L27*AN974*AP974/(1+AL974/100)^$B$6</f>
        <v>7627377.40450033</v>
      </c>
      <c r="AT974" s="0" t="n">
        <f aca="false">AS974-AR974</f>
        <v>-1391310.45533193</v>
      </c>
      <c r="AU974" s="0" t="n">
        <f aca="true">RAND()</f>
        <v>0.512096692103289</v>
      </c>
      <c r="AV974" s="0" t="n">
        <f aca="true">RAND()</f>
        <v>0.711739427167274</v>
      </c>
      <c r="AW974" s="0" t="n">
        <f aca="true">RAND()</f>
        <v>0.184224129837758</v>
      </c>
      <c r="AX974" s="0" t="n">
        <f aca="true">RAND()</f>
        <v>0.636827167750442</v>
      </c>
      <c r="AY974" s="0" t="n">
        <f aca="true">RAND()</f>
        <v>0.749245721325304</v>
      </c>
      <c r="AZ974" s="0" t="n">
        <f aca="true">RAND()</f>
        <v>0.997259041918277</v>
      </c>
    </row>
    <row r="975" customFormat="false" ht="15" hidden="false" customHeight="false" outlineLevel="0" collapsed="false">
      <c r="AK975" s="0" t="n">
        <v>962</v>
      </c>
      <c r="AL975" s="0" t="n">
        <f aca="false">IFERROR(IF(AU975&lt;($AM$6-$AL$6)/($AN$6-$AL$6),$AL$6+SQRT(AU975*($AN$6-$AL$6)*($AM$6-$AL$6)),$AN$6-SQRT((1-AU975)*($AN$6-$AL$6)*($AN$6-$AM$6))),$AM$6)</f>
        <v>2.86346969697966</v>
      </c>
      <c r="AM975" s="0" t="n">
        <f aca="false">IFERROR(IF(AV975&lt;($AM$7-$AL$7)/($AN$7-$AL$7),$AL$7+SQRT(AV975*($AN$7-$AL$7)*($AM$7-$AL$7)),$AN$7-SQRT((1-AV975)*($AN$7-$AL$7)*($AN$7-$AM$7))),$AM$7)</f>
        <v>1.02227801580441</v>
      </c>
      <c r="AN975" s="0" t="n">
        <f aca="false">IFERROR(IF(AW975&lt;($AM$8-$AL$8)/($AN$8-$AL$8),$AL$8+SQRT(AW975*($AN$8-$AL$8)*($AM$8-$AL$8)),$AN$8-SQRT((1-AW975)*($AN$8-$AL$8)*($AN$8-$AM$8))),$AM$8)</f>
        <v>1.02084952154086</v>
      </c>
      <c r="AO975" s="0" t="n">
        <f aca="false">IFERROR(IF(AX975&lt;($AM$9-$AL$9)/($AN$9-$AL$9),$AL$9+SQRT(AX975*($AN$9-$AL$9)*($AM$9-$AL$9)),$AN$9-SQRT((1-AX975)*($AN$9-$AL$9)*($AN$9-$AM$9))),$AM$9)</f>
        <v>1.31567483468119</v>
      </c>
      <c r="AP975" s="0" t="n">
        <f aca="false">IFERROR(IF(AY975&lt;($AM$10-$AL$10)/($AN$10-$AL$10),$AL$10+SQRT(AY975*($AN$10-$AL$10)*($AM$10-$AL$10)),$AN$10-SQRT((1-AY975)*($AN$10-$AL$10)*($AN$10-$AM$10))),$AM$10)</f>
        <v>0.835719446894639</v>
      </c>
      <c r="AQ975" s="0" t="n">
        <f aca="false">IFERROR(IF(AZ975&lt;($AM$11-$AL$11)/($AN$11-$AL$11),$AL$11+SQRT(AZ975*($AN$11-$AL$11)*($AM$11-$AL$11)),$AN$11-SQRT((1-AZ975)*($AN$11-$AL$11)*($AN$11-$AM$11))),$AM$11)</f>
        <v>0.744861908459997</v>
      </c>
      <c r="AR975" s="0" t="n">
        <f aca="false">SUMPRODUCT((B24:B31&lt;=$B$6)*(C24:C31*AM975+D24:D31*AO975*$B$8*AQ975)/(1+AL975/100)^B24:B31)+C32*AM975*AP975/(1+AL975/100)^$B$6</f>
        <v>9087476.44722399</v>
      </c>
      <c r="AS975" s="0" t="n">
        <f aca="false">SUMPRODUCT((K24:K26&lt;=$B$6)*(L24:L26*AN975+M24:M26*AO975*$B$8*AQ975)/(1+AL975/100)^K24:K26)+L27*AN975*AP975/(1+AL975/100)^$B$6</f>
        <v>8322048.97358012</v>
      </c>
      <c r="AT975" s="0" t="n">
        <f aca="false">AS975-AR975</f>
        <v>-765427.473643871</v>
      </c>
      <c r="AU975" s="0" t="n">
        <f aca="true">RAND()</f>
        <v>0.149115983520428</v>
      </c>
      <c r="AV975" s="0" t="n">
        <f aca="true">RAND()</f>
        <v>0.539046203680196</v>
      </c>
      <c r="AW975" s="0" t="n">
        <f aca="true">RAND()</f>
        <v>0.533244961972854</v>
      </c>
      <c r="AX975" s="0" t="n">
        <f aca="true">RAND()</f>
        <v>0.687799378740924</v>
      </c>
      <c r="AY975" s="0" t="n">
        <f aca="true">RAND()</f>
        <v>0.45083018809297</v>
      </c>
      <c r="AZ975" s="0" t="n">
        <f aca="true">RAND()</f>
        <v>0.734304303042143</v>
      </c>
    </row>
    <row r="976" customFormat="false" ht="15" hidden="false" customHeight="false" outlineLevel="0" collapsed="false">
      <c r="AK976" s="0" t="n">
        <v>963</v>
      </c>
      <c r="AL976" s="0" t="n">
        <f aca="false">IFERROR(IF(AU976&lt;($AM$6-$AL$6)/($AN$6-$AL$6),$AL$6+SQRT(AU976*($AN$6-$AL$6)*($AM$6-$AL$6)),$AN$6-SQRT((1-AU976)*($AN$6-$AL$6)*($AN$6-$AM$6))),$AM$6)</f>
        <v>3.11258286292584</v>
      </c>
      <c r="AM976" s="0" t="n">
        <f aca="false">IFERROR(IF(AV976&lt;($AM$7-$AL$7)/($AN$7-$AL$7),$AL$7+SQRT(AV976*($AN$7-$AL$7)*($AM$7-$AL$7)),$AN$7-SQRT((1-AV976)*($AN$7-$AL$7)*($AN$7-$AM$7))),$AM$7)</f>
        <v>1.17604089040306</v>
      </c>
      <c r="AN976" s="0" t="n">
        <f aca="false">IFERROR(IF(AW976&lt;($AM$8-$AL$8)/($AN$8-$AL$8),$AL$8+SQRT(AW976*($AN$8-$AL$8)*($AM$8-$AL$8)),$AN$8-SQRT((1-AW976)*($AN$8-$AL$8)*($AN$8-$AM$8))),$AM$8)</f>
        <v>1.01488085681993</v>
      </c>
      <c r="AO976" s="0" t="n">
        <f aca="false">IFERROR(IF(AX976&lt;($AM$9-$AL$9)/($AN$9-$AL$9),$AL$9+SQRT(AX976*($AN$9-$AL$9)*($AM$9-$AL$9)),$AN$9-SQRT((1-AX976)*($AN$9-$AL$9)*($AN$9-$AM$9))),$AM$9)</f>
        <v>1.22856003506462</v>
      </c>
      <c r="AP976" s="0" t="n">
        <f aca="false">IFERROR(IF(AY976&lt;($AM$10-$AL$10)/($AN$10-$AL$10),$AL$10+SQRT(AY976*($AN$10-$AL$10)*($AM$10-$AL$10)),$AN$10-SQRT((1-AY976)*($AN$10-$AL$10)*($AN$10-$AM$10))),$AM$10)</f>
        <v>0.923051037920065</v>
      </c>
      <c r="AQ976" s="0" t="n">
        <f aca="false">IFERROR(IF(AZ976&lt;($AM$11-$AL$11)/($AN$11-$AL$11),$AL$11+SQRT(AZ976*($AN$11-$AL$11)*($AM$11-$AL$11)),$AN$11-SQRT((1-AZ976)*($AN$11-$AL$11)*($AN$11-$AM$11))),$AM$11)</f>
        <v>0.41832494829001</v>
      </c>
      <c r="AR976" s="0" t="n">
        <f aca="false">SUMPRODUCT((B24:B31&lt;=$B$6)*(C24:C31*AM976+D24:D31*AO976*$B$8*AQ976)/(1+AL976/100)^B24:B31)+C32*AM976*AP976/(1+AL976/100)^$B$6</f>
        <v>10097281.1666365</v>
      </c>
      <c r="AS976" s="0" t="n">
        <f aca="false">SUMPRODUCT((K24:K26&lt;=$B$6)*(L24:L26*AN976+M24:M26*AO976*$B$8*AQ976)/(1+AL976/100)^K24:K26)+L27*AN976*AP976/(1+AL976/100)^$B$6</f>
        <v>8172513.79984429</v>
      </c>
      <c r="AT976" s="0" t="n">
        <f aca="false">AS976-AR976</f>
        <v>-1924767.3667922</v>
      </c>
      <c r="AU976" s="0" t="n">
        <f aca="true">RAND()</f>
        <v>0.244399400119106</v>
      </c>
      <c r="AV976" s="0" t="n">
        <f aca="true">RAND()</f>
        <v>0.951378223178913</v>
      </c>
      <c r="AW976" s="0" t="n">
        <f aca="true">RAND()</f>
        <v>0.508613231202386</v>
      </c>
      <c r="AX976" s="0" t="n">
        <f aca="true">RAND()</f>
        <v>0.603253587000329</v>
      </c>
      <c r="AY976" s="0" t="n">
        <f aca="true">RAND()</f>
        <v>0.715888722740977</v>
      </c>
      <c r="AZ976" s="0" t="n">
        <f aca="true">RAND()</f>
        <v>0.0571460954605448</v>
      </c>
    </row>
    <row r="977" customFormat="false" ht="15" hidden="false" customHeight="false" outlineLevel="0" collapsed="false">
      <c r="AK977" s="0" t="n">
        <v>964</v>
      </c>
      <c r="AL977" s="0" t="n">
        <f aca="false">IFERROR(IF(AU977&lt;($AM$6-$AL$6)/($AN$6-$AL$6),$AL$6+SQRT(AU977*($AN$6-$AL$6)*($AM$6-$AL$6)),$AN$6-SQRT((1-AU977)*($AN$6-$AL$6)*($AN$6-$AM$6))),$AM$6)</f>
        <v>5.02212811558609</v>
      </c>
      <c r="AM977" s="0" t="n">
        <f aca="false">IFERROR(IF(AV977&lt;($AM$7-$AL$7)/($AN$7-$AL$7),$AL$7+SQRT(AV977*($AN$7-$AL$7)*($AM$7-$AL$7)),$AN$7-SQRT((1-AV977)*($AN$7-$AL$7)*($AN$7-$AM$7))),$AM$7)</f>
        <v>0.995267689162098</v>
      </c>
      <c r="AN977" s="0" t="n">
        <f aca="false">IFERROR(IF(AW977&lt;($AM$8-$AL$8)/($AN$8-$AL$8),$AL$8+SQRT(AW977*($AN$8-$AL$8)*($AM$8-$AL$8)),$AN$8-SQRT((1-AW977)*($AN$8-$AL$8)*($AN$8-$AM$8))),$AM$8)</f>
        <v>1.10568104963381</v>
      </c>
      <c r="AO977" s="0" t="n">
        <f aca="false">IFERROR(IF(AX977&lt;($AM$9-$AL$9)/($AN$9-$AL$9),$AL$9+SQRT(AX977*($AN$9-$AL$9)*($AM$9-$AL$9)),$AN$9-SQRT((1-AX977)*($AN$9-$AL$9)*($AN$9-$AM$9))),$AM$9)</f>
        <v>0.906165204901176</v>
      </c>
      <c r="AP977" s="0" t="n">
        <f aca="false">IFERROR(IF(AY977&lt;($AM$10-$AL$10)/($AN$10-$AL$10),$AL$10+SQRT(AY977*($AN$10-$AL$10)*($AM$10-$AL$10)),$AN$10-SQRT((1-AY977)*($AN$10-$AL$10)*($AN$10-$AM$10))),$AM$10)</f>
        <v>0.862899148821685</v>
      </c>
      <c r="AQ977" s="0" t="n">
        <f aca="false">IFERROR(IF(AZ977&lt;($AM$11-$AL$11)/($AN$11-$AL$11),$AL$11+SQRT(AZ977*($AN$11-$AL$11)*($AM$11-$AL$11)),$AN$11-SQRT((1-AZ977)*($AN$11-$AL$11)*($AN$11-$AM$11))),$AM$11)</f>
        <v>0.673741980752962</v>
      </c>
      <c r="AR977" s="0" t="n">
        <f aca="false">SUMPRODUCT((B24:B31&lt;=$B$6)*(C24:C31*AM977+D24:D31*AO977*$B$8*AQ977)/(1+AL977/100)^B24:B31)+C32*AM977*AP977/(1+AL977/100)^$B$6</f>
        <v>7799254.10460318</v>
      </c>
      <c r="AS977" s="0" t="n">
        <f aca="false">SUMPRODUCT((K24:K26&lt;=$B$6)*(L24:L26*AN977+M24:M26*AO977*$B$8*AQ977)/(1+AL977/100)^K24:K26)+L27*AN977*AP977/(1+AL977/100)^$B$6</f>
        <v>9142604.492052</v>
      </c>
      <c r="AT977" s="0" t="n">
        <f aca="false">AS977-AR977</f>
        <v>1343350.38744882</v>
      </c>
      <c r="AU977" s="0" t="n">
        <f aca="true">RAND()</f>
        <v>0.804401140442248</v>
      </c>
      <c r="AV977" s="0" t="n">
        <f aca="true">RAND()</f>
        <v>0.423660782563397</v>
      </c>
      <c r="AW977" s="0" t="n">
        <f aca="true">RAND()</f>
        <v>0.81486258280179</v>
      </c>
      <c r="AX977" s="0" t="n">
        <f aca="true">RAND()</f>
        <v>0.219960231563219</v>
      </c>
      <c r="AY977" s="0" t="n">
        <f aca="true">RAND()</f>
        <v>0.526783168862014</v>
      </c>
      <c r="AZ977" s="0" t="n">
        <f aca="true">RAND()</f>
        <v>0.565533489293874</v>
      </c>
    </row>
    <row r="978" customFormat="false" ht="15" hidden="false" customHeight="false" outlineLevel="0" collapsed="false">
      <c r="AK978" s="0" t="n">
        <v>965</v>
      </c>
      <c r="AL978" s="0" t="n">
        <f aca="false">IFERROR(IF(AU978&lt;($AM$6-$AL$6)/($AN$6-$AL$6),$AL$6+SQRT(AU978*($AN$6-$AL$6)*($AM$6-$AL$6)),$AN$6-SQRT((1-AU978)*($AN$6-$AL$6)*($AN$6-$AM$6))),$AM$6)</f>
        <v>2.57724031003574</v>
      </c>
      <c r="AM978" s="0" t="n">
        <f aca="false">IFERROR(IF(AV978&lt;($AM$7-$AL$7)/($AN$7-$AL$7),$AL$7+SQRT(AV978*($AN$7-$AL$7)*($AM$7-$AL$7)),$AN$7-SQRT((1-AV978)*($AN$7-$AL$7)*($AN$7-$AM$7))),$AM$7)</f>
        <v>1.22472094431198</v>
      </c>
      <c r="AN978" s="0" t="n">
        <f aca="false">IFERROR(IF(AW978&lt;($AM$8-$AL$8)/($AN$8-$AL$8),$AL$8+SQRT(AW978*($AN$8-$AL$8)*($AM$8-$AL$8)),$AN$8-SQRT((1-AW978)*($AN$8-$AL$8)*($AN$8-$AM$8))),$AM$8)</f>
        <v>1.05123627320858</v>
      </c>
      <c r="AO978" s="0" t="n">
        <f aca="false">IFERROR(IF(AX978&lt;($AM$9-$AL$9)/($AN$9-$AL$9),$AL$9+SQRT(AX978*($AN$9-$AL$9)*($AM$9-$AL$9)),$AN$9-SQRT((1-AX978)*($AN$9-$AL$9)*($AN$9-$AM$9))),$AM$9)</f>
        <v>1.29101235214215</v>
      </c>
      <c r="AP978" s="0" t="n">
        <f aca="false">IFERROR(IF(AY978&lt;($AM$10-$AL$10)/($AN$10-$AL$10),$AL$10+SQRT(AY978*($AN$10-$AL$10)*($AM$10-$AL$10)),$AN$10-SQRT((1-AY978)*($AN$10-$AL$10)*($AN$10-$AM$10))),$AM$10)</f>
        <v>0.98693565885017</v>
      </c>
      <c r="AQ978" s="0" t="n">
        <f aca="false">IFERROR(IF(AZ978&lt;($AM$11-$AL$11)/($AN$11-$AL$11),$AL$11+SQRT(AZ978*($AN$11-$AL$11)*($AM$11-$AL$11)),$AN$11-SQRT((1-AZ978)*($AN$11-$AL$11)*($AN$11-$AM$11))),$AM$11)</f>
        <v>0.518336616587011</v>
      </c>
      <c r="AR978" s="0" t="n">
        <f aca="false">SUMPRODUCT((B24:B31&lt;=$B$6)*(C24:C31*AM978+D24:D31*AO978*$B$8*AQ978)/(1+AL978/100)^B24:B31)+C32*AM978*AP978/(1+AL978/100)^$B$6</f>
        <v>10890687.6842957</v>
      </c>
      <c r="AS978" s="0" t="n">
        <f aca="false">SUMPRODUCT((K24:K26&lt;=$B$6)*(L24:L26*AN978+M24:M26*AO978*$B$8*AQ978)/(1+AL978/100)^K24:K26)+L27*AN978*AP978/(1+AL978/100)^$B$6</f>
        <v>8336111.72133749</v>
      </c>
      <c r="AT978" s="0" t="n">
        <f aca="false">AS978-AR978</f>
        <v>-2554575.9629582</v>
      </c>
      <c r="AU978" s="0" t="n">
        <f aca="true">RAND()</f>
        <v>0.0666412751060306</v>
      </c>
      <c r="AV978" s="0" t="n">
        <f aca="true">RAND()</f>
        <v>0.994319727497973</v>
      </c>
      <c r="AW978" s="0" t="n">
        <f aca="true">RAND()</f>
        <v>0.648826496995434</v>
      </c>
      <c r="AX978" s="0" t="n">
        <f aca="true">RAND()</f>
        <v>0.664891010123325</v>
      </c>
      <c r="AY978" s="0" t="n">
        <f aca="true">RAND()</f>
        <v>0.948425343439398</v>
      </c>
      <c r="AZ978" s="0" t="n">
        <f aca="true">RAND()</f>
        <v>0.194575012827198</v>
      </c>
    </row>
    <row r="979" customFormat="false" ht="15" hidden="false" customHeight="false" outlineLevel="0" collapsed="false">
      <c r="AK979" s="0" t="n">
        <v>966</v>
      </c>
      <c r="AL979" s="0" t="n">
        <f aca="false">IFERROR(IF(AU979&lt;($AM$6-$AL$6)/($AN$6-$AL$6),$AL$6+SQRT(AU979*($AN$6-$AL$6)*($AM$6-$AL$6)),$AN$6-SQRT((1-AU979)*($AN$6-$AL$6)*($AN$6-$AM$6))),$AM$6)</f>
        <v>4.15861776366659</v>
      </c>
      <c r="AM979" s="0" t="n">
        <f aca="false">IFERROR(IF(AV979&lt;($AM$7-$AL$7)/($AN$7-$AL$7),$AL$7+SQRT(AV979*($AN$7-$AL$7)*($AM$7-$AL$7)),$AN$7-SQRT((1-AV979)*($AN$7-$AL$7)*($AN$7-$AM$7))),$AM$7)</f>
        <v>1.10909621338477</v>
      </c>
      <c r="AN979" s="0" t="n">
        <f aca="false">IFERROR(IF(AW979&lt;($AM$8-$AL$8)/($AN$8-$AL$8),$AL$8+SQRT(AW979*($AN$8-$AL$8)*($AM$8-$AL$8)),$AN$8-SQRT((1-AW979)*($AN$8-$AL$8)*($AN$8-$AM$8))),$AM$8)</f>
        <v>1.1183950876889</v>
      </c>
      <c r="AO979" s="0" t="n">
        <f aca="false">IFERROR(IF(AX979&lt;($AM$9-$AL$9)/($AN$9-$AL$9),$AL$9+SQRT(AX979*($AN$9-$AL$9)*($AM$9-$AL$9)),$AN$9-SQRT((1-AX979)*($AN$9-$AL$9)*($AN$9-$AM$9))),$AM$9)</f>
        <v>1.22792694274825</v>
      </c>
      <c r="AP979" s="0" t="n">
        <f aca="false">IFERROR(IF(AY979&lt;($AM$10-$AL$10)/($AN$10-$AL$10),$AL$10+SQRT(AY979*($AN$10-$AL$10)*($AM$10-$AL$10)),$AN$10-SQRT((1-AY979)*($AN$10-$AL$10)*($AN$10-$AM$10))),$AM$10)</f>
        <v>0.792028284845273</v>
      </c>
      <c r="AQ979" s="0" t="n">
        <f aca="false">IFERROR(IF(AZ979&lt;($AM$11-$AL$11)/($AN$11-$AL$11),$AL$11+SQRT(AZ979*($AN$11-$AL$11)*($AM$11-$AL$11)),$AN$11-SQRT((1-AZ979)*($AN$11-$AL$11)*($AN$11-$AM$11))),$AM$11)</f>
        <v>0.622000654610115</v>
      </c>
      <c r="AR979" s="0" t="n">
        <f aca="false">SUMPRODUCT((B24:B31&lt;=$B$6)*(C24:C31*AM979+D24:D31*AO979*$B$8*AQ979)/(1+AL979/100)^B24:B31)+C32*AM979*AP979/(1+AL979/100)^$B$6</f>
        <v>9087657.71802039</v>
      </c>
      <c r="AS979" s="0" t="n">
        <f aca="false">SUMPRODUCT((K24:K26&lt;=$B$6)*(L24:L26*AN979+M24:M26*AO979*$B$8*AQ979)/(1+AL979/100)^K24:K26)+L27*AN979*AP979/(1+AL979/100)^$B$6</f>
        <v>9243452.03228613</v>
      </c>
      <c r="AT979" s="0" t="n">
        <f aca="false">AS979-AR979</f>
        <v>155794.314265743</v>
      </c>
      <c r="AU979" s="0" t="n">
        <f aca="true">RAND()</f>
        <v>0.596327349352447</v>
      </c>
      <c r="AV979" s="0" t="n">
        <f aca="true">RAND()</f>
        <v>0.823521092599905</v>
      </c>
      <c r="AW979" s="0" t="n">
        <f aca="true">RAND()</f>
        <v>0.846045751605216</v>
      </c>
      <c r="AX979" s="0" t="n">
        <f aca="true">RAND()</f>
        <v>0.602602129510621</v>
      </c>
      <c r="AY979" s="0" t="n">
        <f aca="true">RAND()</f>
        <v>0.341122076598687</v>
      </c>
      <c r="AZ979" s="0" t="n">
        <f aca="true">RAND()</f>
        <v>0.423201720691193</v>
      </c>
    </row>
    <row r="980" customFormat="false" ht="15" hidden="false" customHeight="false" outlineLevel="0" collapsed="false">
      <c r="AK980" s="0" t="n">
        <v>967</v>
      </c>
      <c r="AL980" s="0" t="n">
        <f aca="false">IFERROR(IF(AU980&lt;($AM$6-$AL$6)/($AN$6-$AL$6),$AL$6+SQRT(AU980*($AN$6-$AL$6)*($AM$6-$AL$6)),$AN$6-SQRT((1-AU980)*($AN$6-$AL$6)*($AN$6-$AM$6))),$AM$6)</f>
        <v>3.34758030594377</v>
      </c>
      <c r="AM980" s="0" t="n">
        <f aca="false">IFERROR(IF(AV980&lt;($AM$7-$AL$7)/($AN$7-$AL$7),$AL$7+SQRT(AV980*($AN$7-$AL$7)*($AM$7-$AL$7)),$AN$7-SQRT((1-AV980)*($AN$7-$AL$7)*($AN$7-$AM$7))),$AM$7)</f>
        <v>0.945431325875961</v>
      </c>
      <c r="AN980" s="0" t="n">
        <f aca="false">IFERROR(IF(AW980&lt;($AM$8-$AL$8)/($AN$8-$AL$8),$AL$8+SQRT(AW980*($AN$8-$AL$8)*($AM$8-$AL$8)),$AN$8-SQRT((1-AW980)*($AN$8-$AL$8)*($AN$8-$AM$8))),$AM$8)</f>
        <v>0.841579178957335</v>
      </c>
      <c r="AO980" s="0" t="n">
        <f aca="false">IFERROR(IF(AX980&lt;($AM$9-$AL$9)/($AN$9-$AL$9),$AL$9+SQRT(AX980*($AN$9-$AL$9)*($AM$9-$AL$9)),$AN$9-SQRT((1-AX980)*($AN$9-$AL$9)*($AN$9-$AM$9))),$AM$9)</f>
        <v>1.48775643418579</v>
      </c>
      <c r="AP980" s="0" t="n">
        <f aca="false">IFERROR(IF(AY980&lt;($AM$10-$AL$10)/($AN$10-$AL$10),$AL$10+SQRT(AY980*($AN$10-$AL$10)*($AM$10-$AL$10)),$AN$10-SQRT((1-AY980)*($AN$10-$AL$10)*($AN$10-$AM$10))),$AM$10)</f>
        <v>0.938122862663083</v>
      </c>
      <c r="AQ980" s="0" t="n">
        <f aca="false">IFERROR(IF(AZ980&lt;($AM$11-$AL$11)/($AN$11-$AL$11),$AL$11+SQRT(AZ980*($AN$11-$AL$11)*($AM$11-$AL$11)),$AN$11-SQRT((1-AZ980)*($AN$11-$AL$11)*($AN$11-$AM$11))),$AM$11)</f>
        <v>0.674484169294614</v>
      </c>
      <c r="AR980" s="0" t="n">
        <f aca="false">SUMPRODUCT((B24:B31&lt;=$B$6)*(C24:C31*AM980+D24:D31*AO980*$B$8*AQ980)/(1+AL980/100)^B24:B31)+C32*AM980*AP980/(1+AL980/100)^$B$6</f>
        <v>8183930.56043632</v>
      </c>
      <c r="AS980" s="0" t="n">
        <f aca="false">SUMPRODUCT((K24:K26&lt;=$B$6)*(L24:L26*AN980+M24:M26*AO980*$B$8*AQ980)/(1+AL980/100)^K24:K26)+L27*AN980*AP980/(1+AL980/100)^$B$6</f>
        <v>6854300.42730215</v>
      </c>
      <c r="AT980" s="0" t="n">
        <f aca="false">AS980-AR980</f>
        <v>-1329630.13313417</v>
      </c>
      <c r="AU980" s="0" t="n">
        <f aca="true">RAND()</f>
        <v>0.332991518923509</v>
      </c>
      <c r="AV980" s="0" t="n">
        <f aca="true">RAND()</f>
        <v>0.23500300606711</v>
      </c>
      <c r="AW980" s="0" t="n">
        <f aca="true">RAND()</f>
        <v>0.0192092013640679</v>
      </c>
      <c r="AX980" s="0" t="n">
        <f aca="true">RAND()</f>
        <v>0.825071019521295</v>
      </c>
      <c r="AY980" s="0" t="n">
        <f aca="true">RAND()</f>
        <v>0.76780657115238</v>
      </c>
      <c r="AZ980" s="0" t="n">
        <f aca="true">RAND()</f>
        <v>0.567507934531356</v>
      </c>
    </row>
    <row r="981" customFormat="false" ht="15" hidden="false" customHeight="false" outlineLevel="0" collapsed="false">
      <c r="AK981" s="0" t="n">
        <v>968</v>
      </c>
      <c r="AL981" s="0" t="n">
        <f aca="false">IFERROR(IF(AU981&lt;($AM$6-$AL$6)/($AN$6-$AL$6),$AL$6+SQRT(AU981*($AN$6-$AL$6)*($AM$6-$AL$6)),$AN$6-SQRT((1-AU981)*($AN$6-$AL$6)*($AN$6-$AM$6))),$AM$6)</f>
        <v>2.81117270277654</v>
      </c>
      <c r="AM981" s="0" t="n">
        <f aca="false">IFERROR(IF(AV981&lt;($AM$7-$AL$7)/($AN$7-$AL$7),$AL$7+SQRT(AV981*($AN$7-$AL$7)*($AM$7-$AL$7)),$AN$7-SQRT((1-AV981)*($AN$7-$AL$7)*($AN$7-$AM$7))),$AM$7)</f>
        <v>1.10622540896646</v>
      </c>
      <c r="AN981" s="0" t="n">
        <f aca="false">IFERROR(IF(AW981&lt;($AM$8-$AL$8)/($AN$8-$AL$8),$AL$8+SQRT(AW981*($AN$8-$AL$8)*($AM$8-$AL$8)),$AN$8-SQRT((1-AW981)*($AN$8-$AL$8)*($AN$8-$AM$8))),$AM$8)</f>
        <v>1.03124209042312</v>
      </c>
      <c r="AO981" s="0" t="n">
        <f aca="false">IFERROR(IF(AX981&lt;($AM$9-$AL$9)/($AN$9-$AL$9),$AL$9+SQRT(AX981*($AN$9-$AL$9)*($AM$9-$AL$9)),$AN$9-SQRT((1-AX981)*($AN$9-$AL$9)*($AN$9-$AM$9))),$AM$9)</f>
        <v>0.924243971551383</v>
      </c>
      <c r="AP981" s="0" t="n">
        <f aca="false">IFERROR(IF(AY981&lt;($AM$10-$AL$10)/($AN$10-$AL$10),$AL$10+SQRT(AY981*($AN$10-$AL$10)*($AM$10-$AL$10)),$AN$10-SQRT((1-AY981)*($AN$10-$AL$10)*($AN$10-$AM$10))),$AM$10)</f>
        <v>0.564489721609475</v>
      </c>
      <c r="AQ981" s="0" t="n">
        <f aca="false">IFERROR(IF(AZ981&lt;($AM$11-$AL$11)/($AN$11-$AL$11),$AL$11+SQRT(AZ981*($AN$11-$AL$11)*($AM$11-$AL$11)),$AN$11-SQRT((1-AZ981)*($AN$11-$AL$11)*($AN$11-$AM$11))),$AM$11)</f>
        <v>0.621601224886141</v>
      </c>
      <c r="AR981" s="0" t="n">
        <f aca="false">SUMPRODUCT((B24:B31&lt;=$B$6)*(C24:C31*AM981+D24:D31*AO981*$B$8*AQ981)/(1+AL981/100)^B24:B31)+C32*AM981*AP981/(1+AL981/100)^$B$6</f>
        <v>9746570.15207339</v>
      </c>
      <c r="AS981" s="0" t="n">
        <f aca="false">SUMPRODUCT((K24:K26&lt;=$B$6)*(L24:L26*AN981+M24:M26*AO981*$B$8*AQ981)/(1+AL981/100)^K24:K26)+L27*AN981*AP981/(1+AL981/100)^$B$6</f>
        <v>8606134.6987456</v>
      </c>
      <c r="AT981" s="0" t="n">
        <f aca="false">AS981-AR981</f>
        <v>-1140435.45332779</v>
      </c>
      <c r="AU981" s="0" t="n">
        <f aca="true">RAND()</f>
        <v>0.131600230745959</v>
      </c>
      <c r="AV981" s="0" t="n">
        <f aca="true">RAND()</f>
        <v>0.81625659531678</v>
      </c>
      <c r="AW981" s="0" t="n">
        <f aca="true">RAND()</f>
        <v>0.574622017756017</v>
      </c>
      <c r="AX981" s="0" t="n">
        <f aca="true">RAND()</f>
        <v>0.23997726319692</v>
      </c>
      <c r="AY981" s="0" t="n">
        <f aca="true">RAND()</f>
        <v>0.0166356967730703</v>
      </c>
      <c r="AZ981" s="0" t="n">
        <f aca="true">RAND()</f>
        <v>0.422152440197004</v>
      </c>
    </row>
    <row r="982" customFormat="false" ht="15" hidden="false" customHeight="false" outlineLevel="0" collapsed="false">
      <c r="AK982" s="0" t="n">
        <v>969</v>
      </c>
      <c r="AL982" s="0" t="n">
        <f aca="false">IFERROR(IF(AU982&lt;($AM$6-$AL$6)/($AN$6-$AL$6),$AL$6+SQRT(AU982*($AN$6-$AL$6)*($AM$6-$AL$6)),$AN$6-SQRT((1-AU982)*($AN$6-$AL$6)*($AN$6-$AM$6))),$AM$6)</f>
        <v>3.36207516599509</v>
      </c>
      <c r="AM982" s="0" t="n">
        <f aca="false">IFERROR(IF(AV982&lt;($AM$7-$AL$7)/($AN$7-$AL$7),$AL$7+SQRT(AV982*($AN$7-$AL$7)*($AM$7-$AL$7)),$AN$7-SQRT((1-AV982)*($AN$7-$AL$7)*($AN$7-$AM$7))),$AM$7)</f>
        <v>0.942700898927221</v>
      </c>
      <c r="AN982" s="0" t="n">
        <f aca="false">IFERROR(IF(AW982&lt;($AM$8-$AL$8)/($AN$8-$AL$8),$AL$8+SQRT(AW982*($AN$8-$AL$8)*($AM$8-$AL$8)),$AN$8-SQRT((1-AW982)*($AN$8-$AL$8)*($AN$8-$AM$8))),$AM$8)</f>
        <v>1.01764344677368</v>
      </c>
      <c r="AO982" s="0" t="n">
        <f aca="false">IFERROR(IF(AX982&lt;($AM$9-$AL$9)/($AN$9-$AL$9),$AL$9+SQRT(AX982*($AN$9-$AL$9)*($AM$9-$AL$9)),$AN$9-SQRT((1-AX982)*($AN$9-$AL$9)*($AN$9-$AM$9))),$AM$9)</f>
        <v>1.18934403380919</v>
      </c>
      <c r="AP982" s="0" t="n">
        <f aca="false">IFERROR(IF(AY982&lt;($AM$10-$AL$10)/($AN$10-$AL$10),$AL$10+SQRT(AY982*($AN$10-$AL$10)*($AM$10-$AL$10)),$AN$10-SQRT((1-AY982)*($AN$10-$AL$10)*($AN$10-$AM$10))),$AM$10)</f>
        <v>0.612577349145993</v>
      </c>
      <c r="AQ982" s="0" t="n">
        <f aca="false">IFERROR(IF(AZ982&lt;($AM$11-$AL$11)/($AN$11-$AL$11),$AL$11+SQRT(AZ982*($AN$11-$AL$11)*($AM$11-$AL$11)),$AN$11-SQRT((1-AZ982)*($AN$11-$AL$11)*($AN$11-$AM$11))),$AM$11)</f>
        <v>0.665499896342246</v>
      </c>
      <c r="AR982" s="0" t="n">
        <f aca="false">SUMPRODUCT((B24:B31&lt;=$B$6)*(C24:C31*AM982+D24:D31*AO982*$B$8*AQ982)/(1+AL982/100)^B24:B31)+C32*AM982*AP982/(1+AL982/100)^$B$6</f>
        <v>8124160.91071877</v>
      </c>
      <c r="AS982" s="0" t="n">
        <f aca="false">SUMPRODUCT((K24:K26&lt;=$B$6)*(L24:L26*AN982+M24:M26*AO982*$B$8*AQ982)/(1+AL982/100)^K24:K26)+L27*AN982*AP982/(1+AL982/100)^$B$6</f>
        <v>8502740.1796967</v>
      </c>
      <c r="AT982" s="0" t="n">
        <f aca="false">AS982-AR982</f>
        <v>378579.26897793</v>
      </c>
      <c r="AU982" s="0" t="n">
        <f aca="true">RAND()</f>
        <v>0.338275145106517</v>
      </c>
      <c r="AV982" s="0" t="n">
        <f aca="true">RAND()</f>
        <v>0.226261628384855</v>
      </c>
      <c r="AW982" s="0" t="n">
        <f aca="true">RAND()</f>
        <v>0.520092730424757</v>
      </c>
      <c r="AX982" s="0" t="n">
        <f aca="true">RAND()</f>
        <v>0.561891269652825</v>
      </c>
      <c r="AY982" s="0" t="n">
        <f aca="true">RAND()</f>
        <v>0.0506946381629554</v>
      </c>
      <c r="AZ982" s="0" t="n">
        <f aca="true">RAND()</f>
        <v>0.54330481899164</v>
      </c>
    </row>
    <row r="983" customFormat="false" ht="15" hidden="false" customHeight="false" outlineLevel="0" collapsed="false">
      <c r="AK983" s="0" t="n">
        <v>970</v>
      </c>
      <c r="AL983" s="0" t="n">
        <f aca="false">IFERROR(IF(AU983&lt;($AM$6-$AL$6)/($AN$6-$AL$6),$AL$6+SQRT(AU983*($AN$6-$AL$6)*($AM$6-$AL$6)),$AN$6-SQRT((1-AU983)*($AN$6-$AL$6)*($AN$6-$AM$6))),$AM$6)</f>
        <v>3.8630625673571</v>
      </c>
      <c r="AM983" s="0" t="n">
        <f aca="false">IFERROR(IF(AV983&lt;($AM$7-$AL$7)/($AN$7-$AL$7),$AL$7+SQRT(AV983*($AN$7-$AL$7)*($AM$7-$AL$7)),$AN$7-SQRT((1-AV983)*($AN$7-$AL$7)*($AN$7-$AM$7))),$AM$7)</f>
        <v>0.963353826293757</v>
      </c>
      <c r="AN983" s="0" t="n">
        <f aca="false">IFERROR(IF(AW983&lt;($AM$8-$AL$8)/($AN$8-$AL$8),$AL$8+SQRT(AW983*($AN$8-$AL$8)*($AM$8-$AL$8)),$AN$8-SQRT((1-AW983)*($AN$8-$AL$8)*($AN$8-$AM$8))),$AM$8)</f>
        <v>0.991276624629183</v>
      </c>
      <c r="AO983" s="0" t="n">
        <f aca="false">IFERROR(IF(AX983&lt;($AM$9-$AL$9)/($AN$9-$AL$9),$AL$9+SQRT(AX983*($AN$9-$AL$9)*($AM$9-$AL$9)),$AN$9-SQRT((1-AX983)*($AN$9-$AL$9)*($AN$9-$AM$9))),$AM$9)</f>
        <v>0.667842032509229</v>
      </c>
      <c r="AP983" s="0" t="n">
        <f aca="false">IFERROR(IF(AY983&lt;($AM$10-$AL$10)/($AN$10-$AL$10),$AL$10+SQRT(AY983*($AN$10-$AL$10)*($AM$10-$AL$10)),$AN$10-SQRT((1-AY983)*($AN$10-$AL$10)*($AN$10-$AM$10))),$AM$10)</f>
        <v>0.852735558114924</v>
      </c>
      <c r="AQ983" s="0" t="n">
        <f aca="false">IFERROR(IF(AZ983&lt;($AM$11-$AL$11)/($AN$11-$AL$11),$AL$11+SQRT(AZ983*($AN$11-$AL$11)*($AM$11-$AL$11)),$AN$11-SQRT((1-AZ983)*($AN$11-$AL$11)*($AN$11-$AM$11))),$AM$11)</f>
        <v>0.575415559934781</v>
      </c>
      <c r="AR983" s="0" t="n">
        <f aca="false">SUMPRODUCT((B24:B31&lt;=$B$6)*(C24:C31*AM983+D24:D31*AO983*$B$8*AQ983)/(1+AL983/100)^B24:B31)+C32*AM983*AP983/(1+AL983/100)^$B$6</f>
        <v>7933783.15660611</v>
      </c>
      <c r="AS983" s="0" t="n">
        <f aca="false">SUMPRODUCT((K24:K26&lt;=$B$6)*(L24:L26*AN983+M24:M26*AO983*$B$8*AQ983)/(1+AL983/100)^K24:K26)+L27*AN983*AP983/(1+AL983/100)^$B$6</f>
        <v>8104186.02788339</v>
      </c>
      <c r="AT983" s="0" t="n">
        <f aca="false">AS983-AR983</f>
        <v>170402.871277276</v>
      </c>
      <c r="AU983" s="0" t="n">
        <f aca="true">RAND()</f>
        <v>0.50798117718419</v>
      </c>
      <c r="AV983" s="0" t="n">
        <f aca="true">RAND()</f>
        <v>0.29649413960901</v>
      </c>
      <c r="AW983" s="0" t="n">
        <f aca="true">RAND()</f>
        <v>0.406519412550372</v>
      </c>
      <c r="AX983" s="0" t="n">
        <f aca="true">RAND()</f>
        <v>0.037561263835772</v>
      </c>
      <c r="AY983" s="0" t="n">
        <f aca="true">RAND()</f>
        <v>0.497689495834587</v>
      </c>
      <c r="AZ983" s="0" t="n">
        <f aca="true">RAND()</f>
        <v>0.309607063894648</v>
      </c>
    </row>
    <row r="984" customFormat="false" ht="15" hidden="false" customHeight="false" outlineLevel="0" collapsed="false">
      <c r="AK984" s="0" t="n">
        <v>971</v>
      </c>
      <c r="AL984" s="0" t="n">
        <f aca="false">IFERROR(IF(AU984&lt;($AM$6-$AL$6)/($AN$6-$AL$6),$AL$6+SQRT(AU984*($AN$6-$AL$6)*($AM$6-$AL$6)),$AN$6-SQRT((1-AU984)*($AN$6-$AL$6)*($AN$6-$AM$6))),$AM$6)</f>
        <v>4.16712206272951</v>
      </c>
      <c r="AM984" s="0" t="n">
        <f aca="false">IFERROR(IF(AV984&lt;($AM$7-$AL$7)/($AN$7-$AL$7),$AL$7+SQRT(AV984*($AN$7-$AL$7)*($AM$7-$AL$7)),$AN$7-SQRT((1-AV984)*($AN$7-$AL$7)*($AN$7-$AM$7))),$AM$7)</f>
        <v>0.991452146659906</v>
      </c>
      <c r="AN984" s="0" t="n">
        <f aca="false">IFERROR(IF(AW984&lt;($AM$8-$AL$8)/($AN$8-$AL$8),$AL$8+SQRT(AW984*($AN$8-$AL$8)*($AM$8-$AL$8)),$AN$8-SQRT((1-AW984)*($AN$8-$AL$8)*($AN$8-$AM$8))),$AM$8)</f>
        <v>0.994400939680836</v>
      </c>
      <c r="AO984" s="0" t="n">
        <f aca="false">IFERROR(IF(AX984&lt;($AM$9-$AL$9)/($AN$9-$AL$9),$AL$9+SQRT(AX984*($AN$9-$AL$9)*($AM$9-$AL$9)),$AN$9-SQRT((1-AX984)*($AN$9-$AL$9)*($AN$9-$AM$9))),$AM$9)</f>
        <v>0.934818150616331</v>
      </c>
      <c r="AP984" s="0" t="n">
        <f aca="false">IFERROR(IF(AY984&lt;($AM$10-$AL$10)/($AN$10-$AL$10),$AL$10+SQRT(AY984*($AN$10-$AL$10)*($AM$10-$AL$10)),$AN$10-SQRT((1-AY984)*($AN$10-$AL$10)*($AN$10-$AM$10))),$AM$10)</f>
        <v>0.94905868217321</v>
      </c>
      <c r="AQ984" s="0" t="n">
        <f aca="false">IFERROR(IF(AZ984&lt;($AM$11-$AL$11)/($AN$11-$AL$11),$AL$11+SQRT(AZ984*($AN$11-$AL$11)*($AM$11-$AL$11)),$AN$11-SQRT((1-AZ984)*($AN$11-$AL$11)*($AN$11-$AM$11))),$AM$11)</f>
        <v>0.511609951223253</v>
      </c>
      <c r="AR984" s="0" t="n">
        <f aca="false">SUMPRODUCT((B24:B31&lt;=$B$6)*(C24:C31*AM984+D24:D31*AO984*$B$8*AQ984)/(1+AL984/100)^B24:B31)+C32*AM984*AP984/(1+AL984/100)^$B$6</f>
        <v>8052913.65157115</v>
      </c>
      <c r="AS984" s="0" t="n">
        <f aca="false">SUMPRODUCT((K24:K26&lt;=$B$6)*(L24:L26*AN984+M24:M26*AO984*$B$8*AQ984)/(1+AL984/100)^K24:K26)+L27*AN984*AP984/(1+AL984/100)^$B$6</f>
        <v>8104757.3845192</v>
      </c>
      <c r="AT984" s="0" t="n">
        <f aca="false">AS984-AR984</f>
        <v>51843.7329480508</v>
      </c>
      <c r="AU984" s="0" t="n">
        <f aca="true">RAND()</f>
        <v>0.598740129626304</v>
      </c>
      <c r="AV984" s="0" t="n">
        <f aca="true">RAND()</f>
        <v>0.407265827340958</v>
      </c>
      <c r="AW984" s="0" t="n">
        <f aca="true">RAND()</f>
        <v>0.419908059431023</v>
      </c>
      <c r="AX984" s="0" t="n">
        <f aca="true">RAND()</f>
        <v>0.252089098807209</v>
      </c>
      <c r="AY984" s="0" t="n">
        <f aca="true">RAND()</f>
        <v>0.80661480014056</v>
      </c>
      <c r="AZ984" s="0" t="n">
        <f aca="true">RAND()</f>
        <v>0.182770495741663</v>
      </c>
    </row>
    <row r="985" customFormat="false" ht="15" hidden="false" customHeight="false" outlineLevel="0" collapsed="false">
      <c r="AK985" s="0" t="n">
        <v>972</v>
      </c>
      <c r="AL985" s="0" t="n">
        <f aca="false">IFERROR(IF(AU985&lt;($AM$6-$AL$6)/($AN$6-$AL$6),$AL$6+SQRT(AU985*($AN$6-$AL$6)*($AM$6-$AL$6)),$AN$6-SQRT((1-AU985)*($AN$6-$AL$6)*($AN$6-$AM$6))),$AM$6)</f>
        <v>5.54135072604368</v>
      </c>
      <c r="AM985" s="0" t="n">
        <f aca="false">IFERROR(IF(AV985&lt;($AM$7-$AL$7)/($AN$7-$AL$7),$AL$7+SQRT(AV985*($AN$7-$AL$7)*($AM$7-$AL$7)),$AN$7-SQRT((1-AV985)*($AN$7-$AL$7)*($AN$7-$AM$7))),$AM$7)</f>
        <v>1.0020720962723</v>
      </c>
      <c r="AN985" s="0" t="n">
        <f aca="false">IFERROR(IF(AW985&lt;($AM$8-$AL$8)/($AN$8-$AL$8),$AL$8+SQRT(AW985*($AN$8-$AL$8)*($AM$8-$AL$8)),$AN$8-SQRT((1-AW985)*($AN$8-$AL$8)*($AN$8-$AM$8))),$AM$8)</f>
        <v>1.00816613159163</v>
      </c>
      <c r="AO985" s="0" t="n">
        <f aca="false">IFERROR(IF(AX985&lt;($AM$9-$AL$9)/($AN$9-$AL$9),$AL$9+SQRT(AX985*($AN$9-$AL$9)*($AM$9-$AL$9)),$AN$9-SQRT((1-AX985)*($AN$9-$AL$9)*($AN$9-$AM$9))),$AM$9)</f>
        <v>0.865231828386134</v>
      </c>
      <c r="AP985" s="0" t="n">
        <f aca="false">IFERROR(IF(AY985&lt;($AM$10-$AL$10)/($AN$10-$AL$10),$AL$10+SQRT(AY985*($AN$10-$AL$10)*($AM$10-$AL$10)),$AN$10-SQRT((1-AY985)*($AN$10-$AL$10)*($AN$10-$AM$10))),$AM$10)</f>
        <v>0.972379090255819</v>
      </c>
      <c r="AQ985" s="0" t="n">
        <f aca="false">IFERROR(IF(AZ985&lt;($AM$11-$AL$11)/($AN$11-$AL$11),$AL$11+SQRT(AZ985*($AN$11-$AL$11)*($AM$11-$AL$11)),$AN$11-SQRT((1-AZ985)*($AN$11-$AL$11)*($AN$11-$AM$11))),$AM$11)</f>
        <v>0.720088976891978</v>
      </c>
      <c r="AR985" s="0" t="n">
        <f aca="false">SUMPRODUCT((B24:B31&lt;=$B$6)*(C24:C31*AM985+D24:D31*AO985*$B$8*AQ985)/(1+AL985/100)^B24:B31)+C32*AM985*AP985/(1+AL985/100)^$B$6</f>
        <v>7672022.34800351</v>
      </c>
      <c r="AS985" s="0" t="n">
        <f aca="false">SUMPRODUCT((K24:K26&lt;=$B$6)*(L24:L26*AN985+M24:M26*AO985*$B$8*AQ985)/(1+AL985/100)^K24:K26)+L27*AN985*AP985/(1+AL985/100)^$B$6</f>
        <v>8322712.95880997</v>
      </c>
      <c r="AT985" s="0" t="n">
        <f aca="false">AS985-AR985</f>
        <v>650690.610806466</v>
      </c>
      <c r="AU985" s="0" t="n">
        <f aca="true">RAND()</f>
        <v>0.893617114779336</v>
      </c>
      <c r="AV985" s="0" t="n">
        <f aca="true">RAND()</f>
        <v>0.453615596028324</v>
      </c>
      <c r="AW985" s="0" t="n">
        <f aca="true">RAND()</f>
        <v>0.480145600805705</v>
      </c>
      <c r="AX985" s="0" t="n">
        <f aca="true">RAND()</f>
        <v>0.177859051288371</v>
      </c>
      <c r="AY985" s="0" t="n">
        <f aca="true">RAND()</f>
        <v>0.892568019643662</v>
      </c>
      <c r="AZ985" s="0" t="n">
        <f aca="true">RAND()</f>
        <v>0.680203343439266</v>
      </c>
    </row>
    <row r="986" customFormat="false" ht="15" hidden="false" customHeight="false" outlineLevel="0" collapsed="false">
      <c r="AK986" s="0" t="n">
        <v>973</v>
      </c>
      <c r="AL986" s="0" t="n">
        <f aca="false">IFERROR(IF(AU986&lt;($AM$6-$AL$6)/($AN$6-$AL$6),$AL$6+SQRT(AU986*($AN$6-$AL$6)*($AM$6-$AL$6)),$AN$6-SQRT((1-AU986)*($AN$6-$AL$6)*($AN$6-$AM$6))),$AM$6)</f>
        <v>3.71281263774048</v>
      </c>
      <c r="AM986" s="0" t="n">
        <f aca="false">IFERROR(IF(AV986&lt;($AM$7-$AL$7)/($AN$7-$AL$7),$AL$7+SQRT(AV986*($AN$7-$AL$7)*($AM$7-$AL$7)),$AN$7-SQRT((1-AV986)*($AN$7-$AL$7)*($AN$7-$AM$7))),$AM$7)</f>
        <v>1.21121951972972</v>
      </c>
      <c r="AN986" s="0" t="n">
        <f aca="false">IFERROR(IF(AW986&lt;($AM$8-$AL$8)/($AN$8-$AL$8),$AL$8+SQRT(AW986*($AN$8-$AL$8)*($AM$8-$AL$8)),$AN$8-SQRT((1-AW986)*($AN$8-$AL$8)*($AN$8-$AM$8))),$AM$8)</f>
        <v>0.995714609747306</v>
      </c>
      <c r="AO986" s="0" t="n">
        <f aca="false">IFERROR(IF(AX986&lt;($AM$9-$AL$9)/($AN$9-$AL$9),$AL$9+SQRT(AX986*($AN$9-$AL$9)*($AM$9-$AL$9)),$AN$9-SQRT((1-AX986)*($AN$9-$AL$9)*($AN$9-$AM$9))),$AM$9)</f>
        <v>1.40193312284776</v>
      </c>
      <c r="AP986" s="0" t="n">
        <f aca="false">IFERROR(IF(AY986&lt;($AM$10-$AL$10)/($AN$10-$AL$10),$AL$10+SQRT(AY986*($AN$10-$AL$10)*($AM$10-$AL$10)),$AN$10-SQRT((1-AY986)*($AN$10-$AL$10)*($AN$10-$AM$10))),$AM$10)</f>
        <v>0.761529069489696</v>
      </c>
      <c r="AQ986" s="0" t="n">
        <f aca="false">IFERROR(IF(AZ986&lt;($AM$11-$AL$11)/($AN$11-$AL$11),$AL$11+SQRT(AZ986*($AN$11-$AL$11)*($AM$11-$AL$11)),$AN$11-SQRT((1-AZ986)*($AN$11-$AL$11)*($AN$11-$AM$11))),$AM$11)</f>
        <v>0.789531568544505</v>
      </c>
      <c r="AR986" s="0" t="n">
        <f aca="false">SUMPRODUCT((B24:B31&lt;=$B$6)*(C24:C31*AM986+D24:D31*AO986*$B$8*AQ986)/(1+AL986/100)^B24:B31)+C32*AM986*AP986/(1+AL986/100)^$B$6</f>
        <v>10241147.1966097</v>
      </c>
      <c r="AS986" s="0" t="n">
        <f aca="false">SUMPRODUCT((K24:K26&lt;=$B$6)*(L24:L26*AN986+M24:M26*AO986*$B$8*AQ986)/(1+AL986/100)^K24:K26)+L27*AN986*AP986/(1+AL986/100)^$B$6</f>
        <v>8262132.98303036</v>
      </c>
      <c r="AT986" s="0" t="n">
        <f aca="false">AS986-AR986</f>
        <v>-1979014.21357937</v>
      </c>
      <c r="AU986" s="0" t="n">
        <f aca="true">RAND()</f>
        <v>0.459719962270064</v>
      </c>
      <c r="AV986" s="0" t="n">
        <f aca="true">RAND()</f>
        <v>0.986631772000055</v>
      </c>
      <c r="AW986" s="0" t="n">
        <f aca="true">RAND()</f>
        <v>0.425602316317114</v>
      </c>
      <c r="AX986" s="0" t="n">
        <f aca="true">RAND()</f>
        <v>0.761544006968909</v>
      </c>
      <c r="AY986" s="0" t="n">
        <f aca="true">RAND()</f>
        <v>0.273589816752585</v>
      </c>
      <c r="AZ986" s="0" t="n">
        <f aca="true">RAND()</f>
        <v>0.819196079023116</v>
      </c>
    </row>
    <row r="987" customFormat="false" ht="15" hidden="false" customHeight="false" outlineLevel="0" collapsed="false">
      <c r="AK987" s="0" t="n">
        <v>974</v>
      </c>
      <c r="AL987" s="0" t="n">
        <f aca="false">IFERROR(IF(AU987&lt;($AM$6-$AL$6)/($AN$6-$AL$6),$AL$6+SQRT(AU987*($AN$6-$AL$6)*($AM$6-$AL$6)),$AN$6-SQRT((1-AU987)*($AN$6-$AL$6)*($AN$6-$AM$6))),$AM$6)</f>
        <v>3.44331832913654</v>
      </c>
      <c r="AM987" s="0" t="n">
        <f aca="false">IFERROR(IF(AV987&lt;($AM$7-$AL$7)/($AN$7-$AL$7),$AL$7+SQRT(AV987*($AN$7-$AL$7)*($AM$7-$AL$7)),$AN$7-SQRT((1-AV987)*($AN$7-$AL$7)*($AN$7-$AM$7))),$AM$7)</f>
        <v>0.891273194490394</v>
      </c>
      <c r="AN987" s="0" t="n">
        <f aca="false">IFERROR(IF(AW987&lt;($AM$8-$AL$8)/($AN$8-$AL$8),$AL$8+SQRT(AW987*($AN$8-$AL$8)*($AM$8-$AL$8)),$AN$8-SQRT((1-AW987)*($AN$8-$AL$8)*($AN$8-$AM$8))),$AM$8)</f>
        <v>0.860726615547915</v>
      </c>
      <c r="AO987" s="0" t="n">
        <f aca="false">IFERROR(IF(AX987&lt;($AM$9-$AL$9)/($AN$9-$AL$9),$AL$9+SQRT(AX987*($AN$9-$AL$9)*($AM$9-$AL$9)),$AN$9-SQRT((1-AX987)*($AN$9-$AL$9)*($AN$9-$AM$9))),$AM$9)</f>
        <v>1.00846364016579</v>
      </c>
      <c r="AP987" s="0" t="n">
        <f aca="false">IFERROR(IF(AY987&lt;($AM$10-$AL$10)/($AN$10-$AL$10),$AL$10+SQRT(AY987*($AN$10-$AL$10)*($AM$10-$AL$10)),$AN$10-SQRT((1-AY987)*($AN$10-$AL$10)*($AN$10-$AM$10))),$AM$10)</f>
        <v>0.880808742809758</v>
      </c>
      <c r="AQ987" s="0" t="n">
        <f aca="false">IFERROR(IF(AZ987&lt;($AM$11-$AL$11)/($AN$11-$AL$11),$AL$11+SQRT(AZ987*($AN$11-$AL$11)*($AM$11-$AL$11)),$AN$11-SQRT((1-AZ987)*($AN$11-$AL$11)*($AN$11-$AM$11))),$AM$11)</f>
        <v>0.833777220115085</v>
      </c>
      <c r="AR987" s="0" t="n">
        <f aca="false">SUMPRODUCT((B24:B31&lt;=$B$6)*(C24:C31*AM987+D24:D31*AO987*$B$8*AQ987)/(1+AL987/100)^B24:B31)+C32*AM987*AP987/(1+AL987/100)^$B$6</f>
        <v>7647328.01103383</v>
      </c>
      <c r="AS987" s="0" t="n">
        <f aca="false">SUMPRODUCT((K24:K26&lt;=$B$6)*(L24:L26*AN987+M24:M26*AO987*$B$8*AQ987)/(1+AL987/100)^K24:K26)+L27*AN987*AP987/(1+AL987/100)^$B$6</f>
        <v>7036921.97619475</v>
      </c>
      <c r="AT987" s="0" t="n">
        <f aca="false">AS987-AR987</f>
        <v>-610406.034839081</v>
      </c>
      <c r="AU987" s="0" t="n">
        <f aca="true">RAND()</f>
        <v>0.367500774607195</v>
      </c>
      <c r="AV987" s="0" t="n">
        <f aca="true">RAND()</f>
        <v>0.0925644003609031</v>
      </c>
      <c r="AW987" s="0" t="n">
        <f aca="true">RAND()</f>
        <v>0.0409746870656029</v>
      </c>
      <c r="AX987" s="0" t="n">
        <f aca="true">RAND()</f>
        <v>0.344570431417816</v>
      </c>
      <c r="AY987" s="0" t="n">
        <f aca="true">RAND()</f>
        <v>0.580061194401392</v>
      </c>
      <c r="AZ987" s="0" t="n">
        <f aca="true">RAND()</f>
        <v>0.887224438560535</v>
      </c>
    </row>
    <row r="988" customFormat="false" ht="15" hidden="false" customHeight="false" outlineLevel="0" collapsed="false">
      <c r="AK988" s="0" t="n">
        <v>975</v>
      </c>
      <c r="AL988" s="0" t="n">
        <f aca="false">IFERROR(IF(AU988&lt;($AM$6-$AL$6)/($AN$6-$AL$6),$AL$6+SQRT(AU988*($AN$6-$AL$6)*($AM$6-$AL$6)),$AN$6-SQRT((1-AU988)*($AN$6-$AL$6)*($AN$6-$AM$6))),$AM$6)</f>
        <v>4.56321789868676</v>
      </c>
      <c r="AM988" s="0" t="n">
        <f aca="false">IFERROR(IF(AV988&lt;($AM$7-$AL$7)/($AN$7-$AL$7),$AL$7+SQRT(AV988*($AN$7-$AL$7)*($AM$7-$AL$7)),$AN$7-SQRT((1-AV988)*($AN$7-$AL$7)*($AN$7-$AM$7))),$AM$7)</f>
        <v>0.95788561292104</v>
      </c>
      <c r="AN988" s="0" t="n">
        <f aca="false">IFERROR(IF(AW988&lt;($AM$8-$AL$8)/($AN$8-$AL$8),$AL$8+SQRT(AW988*($AN$8-$AL$8)*($AM$8-$AL$8)),$AN$8-SQRT((1-AW988)*($AN$8-$AL$8)*($AN$8-$AM$8))),$AM$8)</f>
        <v>0.911662474751207</v>
      </c>
      <c r="AO988" s="0" t="n">
        <f aca="false">IFERROR(IF(AX988&lt;($AM$9-$AL$9)/($AN$9-$AL$9),$AL$9+SQRT(AX988*($AN$9-$AL$9)*($AM$9-$AL$9)),$AN$9-SQRT((1-AX988)*($AN$9-$AL$9)*($AN$9-$AM$9))),$AM$9)</f>
        <v>0.620560093717721</v>
      </c>
      <c r="AP988" s="0" t="n">
        <f aca="false">IFERROR(IF(AY988&lt;($AM$10-$AL$10)/($AN$10-$AL$10),$AL$10+SQRT(AY988*($AN$10-$AL$10)*($AM$10-$AL$10)),$AN$10-SQRT((1-AY988)*($AN$10-$AL$10)*($AN$10-$AM$10))),$AM$10)</f>
        <v>0.742346578656685</v>
      </c>
      <c r="AQ988" s="0" t="n">
        <f aca="false">IFERROR(IF(AZ988&lt;($AM$11-$AL$11)/($AN$11-$AL$11),$AL$11+SQRT(AZ988*($AN$11-$AL$11)*($AM$11-$AL$11)),$AN$11-SQRT((1-AZ988)*($AN$11-$AL$11)*($AN$11-$AM$11))),$AM$11)</f>
        <v>0.467114439156034</v>
      </c>
      <c r="AR988" s="0" t="n">
        <f aca="false">SUMPRODUCT((B24:B31&lt;=$B$6)*(C24:C31*AM988+D24:D31*AO988*$B$8*AQ988)/(1+AL988/100)^B24:B31)+C32*AM988*AP988/(1+AL988/100)^$B$6</f>
        <v>7603012.93709132</v>
      </c>
      <c r="AS988" s="0" t="n">
        <f aca="false">SUMPRODUCT((K24:K26&lt;=$B$6)*(L24:L26*AN988+M24:M26*AO988*$B$8*AQ988)/(1+AL988/100)^K24:K26)+L27*AN988*AP988/(1+AL988/100)^$B$6</f>
        <v>7554706.8769171</v>
      </c>
      <c r="AT988" s="0" t="n">
        <f aca="false">AS988-AR988</f>
        <v>-48306.060174223</v>
      </c>
      <c r="AU988" s="0" t="n">
        <f aca="true">RAND()</f>
        <v>0.703104649535971</v>
      </c>
      <c r="AV988" s="0" t="n">
        <f aca="true">RAND()</f>
        <v>0.27697629741614</v>
      </c>
      <c r="AW988" s="0" t="n">
        <f aca="true">RAND()</f>
        <v>0.13853898075071</v>
      </c>
      <c r="AX988" s="0" t="n">
        <f aca="true">RAND()</f>
        <v>0.0193796482629677</v>
      </c>
      <c r="AY988" s="0" t="n">
        <f aca="true">RAND()</f>
        <v>0.234927456746403</v>
      </c>
      <c r="AZ988" s="0" t="n">
        <f aca="true">RAND()</f>
        <v>0.113988717446676</v>
      </c>
    </row>
    <row r="989" customFormat="false" ht="15" hidden="false" customHeight="false" outlineLevel="0" collapsed="false">
      <c r="AK989" s="0" t="n">
        <v>976</v>
      </c>
      <c r="AL989" s="0" t="n">
        <f aca="false">IFERROR(IF(AU989&lt;($AM$6-$AL$6)/($AN$6-$AL$6),$AL$6+SQRT(AU989*($AN$6-$AL$6)*($AM$6-$AL$6)),$AN$6-SQRT((1-AU989)*($AN$6-$AL$6)*($AN$6-$AM$6))),$AM$6)</f>
        <v>4.12090614505037</v>
      </c>
      <c r="AM989" s="0" t="n">
        <f aca="false">IFERROR(IF(AV989&lt;($AM$7-$AL$7)/($AN$7-$AL$7),$AL$7+SQRT(AV989*($AN$7-$AL$7)*($AM$7-$AL$7)),$AN$7-SQRT((1-AV989)*($AN$7-$AL$7)*($AN$7-$AM$7))),$AM$7)</f>
        <v>1.21287399542681</v>
      </c>
      <c r="AN989" s="0" t="n">
        <f aca="false">IFERROR(IF(AW989&lt;($AM$8-$AL$8)/($AN$8-$AL$8),$AL$8+SQRT(AW989*($AN$8-$AL$8)*($AM$8-$AL$8)),$AN$8-SQRT((1-AW989)*($AN$8-$AL$8)*($AN$8-$AM$8))),$AM$8)</f>
        <v>0.920661293848003</v>
      </c>
      <c r="AO989" s="0" t="n">
        <f aca="false">IFERROR(IF(AX989&lt;($AM$9-$AL$9)/($AN$9-$AL$9),$AL$9+SQRT(AX989*($AN$9-$AL$9)*($AM$9-$AL$9)),$AN$9-SQRT((1-AX989)*($AN$9-$AL$9)*($AN$9-$AM$9))),$AM$9)</f>
        <v>0.833783562060108</v>
      </c>
      <c r="AP989" s="0" t="n">
        <f aca="false">IFERROR(IF(AY989&lt;($AM$10-$AL$10)/($AN$10-$AL$10),$AL$10+SQRT(AY989*($AN$10-$AL$10)*($AM$10-$AL$10)),$AN$10-SQRT((1-AY989)*($AN$10-$AL$10)*($AN$10-$AM$10))),$AM$10)</f>
        <v>0.927110456316984</v>
      </c>
      <c r="AQ989" s="0" t="n">
        <f aca="false">IFERROR(IF(AZ989&lt;($AM$11-$AL$11)/($AN$11-$AL$11),$AL$11+SQRT(AZ989*($AN$11-$AL$11)*($AM$11-$AL$11)),$AN$11-SQRT((1-AZ989)*($AN$11-$AL$11)*($AN$11-$AM$11))),$AM$11)</f>
        <v>0.698121634614211</v>
      </c>
      <c r="AR989" s="0" t="n">
        <f aca="false">SUMPRODUCT((B24:B31&lt;=$B$6)*(C24:C31*AM989+D24:D31*AO989*$B$8*AQ989)/(1+AL989/100)^B24:B31)+C32*AM989*AP989/(1+AL989/100)^$B$6</f>
        <v>9875796.27901842</v>
      </c>
      <c r="AS989" s="0" t="n">
        <f aca="false">SUMPRODUCT((K24:K26&lt;=$B$6)*(L24:L26*AN989+M24:M26*AO989*$B$8*AQ989)/(1+AL989/100)^K24:K26)+L27*AN989*AP989/(1+AL989/100)^$B$6</f>
        <v>7524861.27745847</v>
      </c>
      <c r="AT989" s="0" t="n">
        <f aca="false">AS989-AR989</f>
        <v>-2350935.00155996</v>
      </c>
      <c r="AU989" s="0" t="n">
        <f aca="true">RAND()</f>
        <v>0.585540928719564</v>
      </c>
      <c r="AV989" s="0" t="n">
        <f aca="true">RAND()</f>
        <v>0.987748086972722</v>
      </c>
      <c r="AW989" s="0" t="n">
        <f aca="true">RAND()</f>
        <v>0.161768309256379</v>
      </c>
      <c r="AX989" s="0" t="n">
        <f aca="true">RAND()</f>
        <v>0.148548621735378</v>
      </c>
      <c r="AY989" s="0" t="n">
        <f aca="true">RAND()</f>
        <v>0.72969336758121</v>
      </c>
      <c r="AZ989" s="0" t="n">
        <f aca="true">RAND()</f>
        <v>0.628038581681649</v>
      </c>
    </row>
    <row r="990" customFormat="false" ht="15" hidden="false" customHeight="false" outlineLevel="0" collapsed="false">
      <c r="AK990" s="0" t="n">
        <v>977</v>
      </c>
      <c r="AL990" s="0" t="n">
        <f aca="false">IFERROR(IF(AU990&lt;($AM$6-$AL$6)/($AN$6-$AL$6),$AL$6+SQRT(AU990*($AN$6-$AL$6)*($AM$6-$AL$6)),$AN$6-SQRT((1-AU990)*($AN$6-$AL$6)*($AN$6-$AM$6))),$AM$6)</f>
        <v>3.20295234696814</v>
      </c>
      <c r="AM990" s="0" t="n">
        <f aca="false">IFERROR(IF(AV990&lt;($AM$7-$AL$7)/($AN$7-$AL$7),$AL$7+SQRT(AV990*($AN$7-$AL$7)*($AM$7-$AL$7)),$AN$7-SQRT((1-AV990)*($AN$7-$AL$7)*($AN$7-$AM$7))),$AM$7)</f>
        <v>0.826535776022603</v>
      </c>
      <c r="AN990" s="0" t="n">
        <f aca="false">IFERROR(IF(AW990&lt;($AM$8-$AL$8)/($AN$8-$AL$8),$AL$8+SQRT(AW990*($AN$8-$AL$8)*($AM$8-$AL$8)),$AN$8-SQRT((1-AW990)*($AN$8-$AL$8)*($AN$8-$AM$8))),$AM$8)</f>
        <v>0.988711399460427</v>
      </c>
      <c r="AO990" s="0" t="n">
        <f aca="false">IFERROR(IF(AX990&lt;($AM$9-$AL$9)/($AN$9-$AL$9),$AL$9+SQRT(AX990*($AN$9-$AL$9)*($AM$9-$AL$9)),$AN$9-SQRT((1-AX990)*($AN$9-$AL$9)*($AN$9-$AM$9))),$AM$9)</f>
        <v>1.74888138673486</v>
      </c>
      <c r="AP990" s="0" t="n">
        <f aca="false">IFERROR(IF(AY990&lt;($AM$10-$AL$10)/($AN$10-$AL$10),$AL$10+SQRT(AY990*($AN$10-$AL$10)*($AM$10-$AL$10)),$AN$10-SQRT((1-AY990)*($AN$10-$AL$10)*($AN$10-$AM$10))),$AM$10)</f>
        <v>0.784509480271572</v>
      </c>
      <c r="AQ990" s="0" t="n">
        <f aca="false">IFERROR(IF(AZ990&lt;($AM$11-$AL$11)/($AN$11-$AL$11),$AL$11+SQRT(AZ990*($AN$11-$AL$11)*($AM$11-$AL$11)),$AN$11-SQRT((1-AZ990)*($AN$11-$AL$11)*($AN$11-$AM$11))),$AM$11)</f>
        <v>0.599420002514947</v>
      </c>
      <c r="AR990" s="0" t="n">
        <f aca="false">SUMPRODUCT((B24:B31&lt;=$B$6)*(C24:C31*AM990+D24:D31*AO990*$B$8*AQ990)/(1+AL990/100)^B24:B31)+C32*AM990*AP990/(1+AL990/100)^$B$6</f>
        <v>7281472.44883413</v>
      </c>
      <c r="AS990" s="0" t="n">
        <f aca="false">SUMPRODUCT((K24:K26&lt;=$B$6)*(L24:L26*AN990+M24:M26*AO990*$B$8*AQ990)/(1+AL990/100)^K24:K26)+L27*AN990*AP990/(1+AL990/100)^$B$6</f>
        <v>8146312.4830483</v>
      </c>
      <c r="AT990" s="0" t="n">
        <f aca="false">AS990-AR990</f>
        <v>864840.034214173</v>
      </c>
      <c r="AU990" s="0" t="n">
        <f aca="true">RAND()</f>
        <v>0.279121456030262</v>
      </c>
      <c r="AV990" s="0" t="n">
        <f aca="true">RAND()</f>
        <v>0.00782386010135255</v>
      </c>
      <c r="AW990" s="0" t="n">
        <f aca="true">RAND()</f>
        <v>0.395688803181252</v>
      </c>
      <c r="AX990" s="0" t="n">
        <f aca="true">RAND()</f>
        <v>0.957959628047863</v>
      </c>
      <c r="AY990" s="0" t="n">
        <f aca="true">RAND()</f>
        <v>0.3237825774576</v>
      </c>
      <c r="AZ990" s="0" t="n">
        <f aca="true">RAND()</f>
        <v>0.365927909820615</v>
      </c>
    </row>
    <row r="991" customFormat="false" ht="15" hidden="false" customHeight="false" outlineLevel="0" collapsed="false">
      <c r="AK991" s="0" t="n">
        <v>978</v>
      </c>
      <c r="AL991" s="0" t="n">
        <f aca="false">IFERROR(IF(AU991&lt;($AM$6-$AL$6)/($AN$6-$AL$6),$AL$6+SQRT(AU991*($AN$6-$AL$6)*($AM$6-$AL$6)),$AN$6-SQRT((1-AU991)*($AN$6-$AL$6)*($AN$6-$AM$6))),$AM$6)</f>
        <v>4.73788617901951</v>
      </c>
      <c r="AM991" s="0" t="n">
        <f aca="false">IFERROR(IF(AV991&lt;($AM$7-$AL$7)/($AN$7-$AL$7),$AL$7+SQRT(AV991*($AN$7-$AL$7)*($AM$7-$AL$7)),$AN$7-SQRT((1-AV991)*($AN$7-$AL$7)*($AN$7-$AM$7))),$AM$7)</f>
        <v>1.02477120730238</v>
      </c>
      <c r="AN991" s="0" t="n">
        <f aca="false">IFERROR(IF(AW991&lt;($AM$8-$AL$8)/($AN$8-$AL$8),$AL$8+SQRT(AW991*($AN$8-$AL$8)*($AM$8-$AL$8)),$AN$8-SQRT((1-AW991)*($AN$8-$AL$8)*($AN$8-$AM$8))),$AM$8)</f>
        <v>1.06310526055226</v>
      </c>
      <c r="AO991" s="0" t="n">
        <f aca="false">IFERROR(IF(AX991&lt;($AM$9-$AL$9)/($AN$9-$AL$9),$AL$9+SQRT(AX991*($AN$9-$AL$9)*($AM$9-$AL$9)),$AN$9-SQRT((1-AX991)*($AN$9-$AL$9)*($AN$9-$AM$9))),$AM$9)</f>
        <v>1.89999335506832</v>
      </c>
      <c r="AP991" s="0" t="n">
        <f aca="false">IFERROR(IF(AY991&lt;($AM$10-$AL$10)/($AN$10-$AL$10),$AL$10+SQRT(AY991*($AN$10-$AL$10)*($AM$10-$AL$10)),$AN$10-SQRT((1-AY991)*($AN$10-$AL$10)*($AN$10-$AM$10))),$AM$10)</f>
        <v>0.870490658253668</v>
      </c>
      <c r="AQ991" s="0" t="n">
        <f aca="false">IFERROR(IF(AZ991&lt;($AM$11-$AL$11)/($AN$11-$AL$11),$AL$11+SQRT(AZ991*($AN$11-$AL$11)*($AM$11-$AL$11)),$AN$11-SQRT((1-AZ991)*($AN$11-$AL$11)*($AN$11-$AM$11))),$AM$11)</f>
        <v>0.542004105499483</v>
      </c>
      <c r="AR991" s="0" t="n">
        <f aca="false">SUMPRODUCT((B24:B31&lt;=$B$6)*(C24:C31*AM991+D24:D31*AO991*$B$8*AQ991)/(1+AL991/100)^B24:B31)+C32*AM991*AP991/(1+AL991/100)^$B$6</f>
        <v>8233909.65770096</v>
      </c>
      <c r="AS991" s="0" t="n">
        <f aca="false">SUMPRODUCT((K24:K26&lt;=$B$6)*(L24:L26*AN991+M24:M26*AO991*$B$8*AQ991)/(1+AL991/100)^K24:K26)+L27*AN991*AP991/(1+AL991/100)^$B$6</f>
        <v>8802433.78041135</v>
      </c>
      <c r="AT991" s="0" t="n">
        <f aca="false">AS991-AR991</f>
        <v>568524.122710386</v>
      </c>
      <c r="AU991" s="0" t="n">
        <f aca="true">RAND()</f>
        <v>0.744142053046453</v>
      </c>
      <c r="AV991" s="0" t="n">
        <f aca="true">RAND()</f>
        <v>0.549084363910882</v>
      </c>
      <c r="AW991" s="0" t="n">
        <f aca="true">RAND()</f>
        <v>0.689514278815655</v>
      </c>
      <c r="AX991" s="0" t="n">
        <f aca="true">RAND()</f>
        <v>0.993332447313006</v>
      </c>
      <c r="AY991" s="0" t="n">
        <f aca="true">RAND()</f>
        <v>0.549053311412945</v>
      </c>
      <c r="AZ991" s="0" t="n">
        <f aca="true">RAND()</f>
        <v>0.239044845218795</v>
      </c>
    </row>
    <row r="992" customFormat="false" ht="15" hidden="false" customHeight="false" outlineLevel="0" collapsed="false">
      <c r="AK992" s="0" t="n">
        <v>979</v>
      </c>
      <c r="AL992" s="0" t="n">
        <f aca="false">IFERROR(IF(AU992&lt;($AM$6-$AL$6)/($AN$6-$AL$6),$AL$6+SQRT(AU992*($AN$6-$AL$6)*($AM$6-$AL$6)),$AN$6-SQRT((1-AU992)*($AN$6-$AL$6)*($AN$6-$AM$6))),$AM$6)</f>
        <v>4.26827854159907</v>
      </c>
      <c r="AM992" s="0" t="n">
        <f aca="false">IFERROR(IF(AV992&lt;($AM$7-$AL$7)/($AN$7-$AL$7),$AL$7+SQRT(AV992*($AN$7-$AL$7)*($AM$7-$AL$7)),$AN$7-SQRT((1-AV992)*($AN$7-$AL$7)*($AN$7-$AM$7))),$AM$7)</f>
        <v>1.05041869621303</v>
      </c>
      <c r="AN992" s="0" t="n">
        <f aca="false">IFERROR(IF(AW992&lt;($AM$8-$AL$8)/($AN$8-$AL$8),$AL$8+SQRT(AW992*($AN$8-$AL$8)*($AM$8-$AL$8)),$AN$8-SQRT((1-AW992)*($AN$8-$AL$8)*($AN$8-$AM$8))),$AM$8)</f>
        <v>1.19579234756187</v>
      </c>
      <c r="AO992" s="0" t="n">
        <f aca="false">IFERROR(IF(AX992&lt;($AM$9-$AL$9)/($AN$9-$AL$9),$AL$9+SQRT(AX992*($AN$9-$AL$9)*($AM$9-$AL$9)),$AN$9-SQRT((1-AX992)*($AN$9-$AL$9)*($AN$9-$AM$9))),$AM$9)</f>
        <v>0.847967767470419</v>
      </c>
      <c r="AP992" s="0" t="n">
        <f aca="false">IFERROR(IF(AY992&lt;($AM$10-$AL$10)/($AN$10-$AL$10),$AL$10+SQRT(AY992*($AN$10-$AL$10)*($AM$10-$AL$10)),$AN$10-SQRT((1-AY992)*($AN$10-$AL$10)*($AN$10-$AM$10))),$AM$10)</f>
        <v>0.781920591631959</v>
      </c>
      <c r="AQ992" s="0" t="n">
        <f aca="false">IFERROR(IF(AZ992&lt;($AM$11-$AL$11)/($AN$11-$AL$11),$AL$11+SQRT(AZ992*($AN$11-$AL$11)*($AM$11-$AL$11)),$AN$11-SQRT((1-AZ992)*($AN$11-$AL$11)*($AN$11-$AM$11))),$AM$11)</f>
        <v>0.696020952024938</v>
      </c>
      <c r="AR992" s="0" t="n">
        <f aca="false">SUMPRODUCT((B24:B31&lt;=$B$6)*(C24:C31*AM992+D24:D31*AO992*$B$8*AQ992)/(1+AL992/100)^B24:B31)+C32*AM992*AP992/(1+AL992/100)^$B$6</f>
        <v>8525168.71842137</v>
      </c>
      <c r="AS992" s="0" t="n">
        <f aca="false">SUMPRODUCT((K24:K26&lt;=$B$6)*(L24:L26*AN992+M24:M26*AO992*$B$8*AQ992)/(1+AL992/100)^K24:K26)+L27*AN992*AP992/(1+AL992/100)^$B$6</f>
        <v>9878886.08229338</v>
      </c>
      <c r="AT992" s="0" t="n">
        <f aca="false">AS992-AR992</f>
        <v>1353717.36387201</v>
      </c>
      <c r="AU992" s="0" t="n">
        <f aca="true">RAND()</f>
        <v>0.626884893685595</v>
      </c>
      <c r="AV992" s="0" t="n">
        <f aca="true">RAND()</f>
        <v>0.645931583810605</v>
      </c>
      <c r="AW992" s="0" t="n">
        <f aca="true">RAND()</f>
        <v>0.973880270374638</v>
      </c>
      <c r="AX992" s="0" t="n">
        <f aca="true">RAND()</f>
        <v>0.161442089597797</v>
      </c>
      <c r="AY992" s="0" t="n">
        <f aca="true">RAND()</f>
        <v>0.317916879944454</v>
      </c>
      <c r="AZ992" s="0" t="n">
        <f aca="true">RAND()</f>
        <v>0.622843830172142</v>
      </c>
    </row>
    <row r="993" customFormat="false" ht="15" hidden="false" customHeight="false" outlineLevel="0" collapsed="false">
      <c r="AK993" s="0" t="n">
        <v>980</v>
      </c>
      <c r="AL993" s="0" t="n">
        <f aca="false">IFERROR(IF(AU993&lt;($AM$6-$AL$6)/($AN$6-$AL$6),$AL$6+SQRT(AU993*($AN$6-$AL$6)*($AM$6-$AL$6)),$AN$6-SQRT((1-AU993)*($AN$6-$AL$6)*($AN$6-$AM$6))),$AM$6)</f>
        <v>5.33546666259574</v>
      </c>
      <c r="AM993" s="0" t="n">
        <f aca="false">IFERROR(IF(AV993&lt;($AM$7-$AL$7)/($AN$7-$AL$7),$AL$7+SQRT(AV993*($AN$7-$AL$7)*($AM$7-$AL$7)),$AN$7-SQRT((1-AV993)*($AN$7-$AL$7)*($AN$7-$AM$7))),$AM$7)</f>
        <v>0.949079784874269</v>
      </c>
      <c r="AN993" s="0" t="n">
        <f aca="false">IFERROR(IF(AW993&lt;($AM$8-$AL$8)/($AN$8-$AL$8),$AL$8+SQRT(AW993*($AN$8-$AL$8)*($AM$8-$AL$8)),$AN$8-SQRT((1-AW993)*($AN$8-$AL$8)*($AN$8-$AM$8))),$AM$8)</f>
        <v>1.05671413926512</v>
      </c>
      <c r="AO993" s="0" t="n">
        <f aca="false">IFERROR(IF(AX993&lt;($AM$9-$AL$9)/($AN$9-$AL$9),$AL$9+SQRT(AX993*($AN$9-$AL$9)*($AM$9-$AL$9)),$AN$9-SQRT((1-AX993)*($AN$9-$AL$9)*($AN$9-$AM$9))),$AM$9)</f>
        <v>0.657472571563326</v>
      </c>
      <c r="AP993" s="0" t="n">
        <f aca="false">IFERROR(IF(AY993&lt;($AM$10-$AL$10)/($AN$10-$AL$10),$AL$10+SQRT(AY993*($AN$10-$AL$10)*($AM$10-$AL$10)),$AN$10-SQRT((1-AY993)*($AN$10-$AL$10)*($AN$10-$AM$10))),$AM$10)</f>
        <v>0.975974701683806</v>
      </c>
      <c r="AQ993" s="0" t="n">
        <f aca="false">IFERROR(IF(AZ993&lt;($AM$11-$AL$11)/($AN$11-$AL$11),$AL$11+SQRT(AZ993*($AN$11-$AL$11)*($AM$11-$AL$11)),$AN$11-SQRT((1-AZ993)*($AN$11-$AL$11)*($AN$11-$AM$11))),$AM$11)</f>
        <v>0.56398940639656</v>
      </c>
      <c r="AR993" s="0" t="n">
        <f aca="false">SUMPRODUCT((B24:B31&lt;=$B$6)*(C24:C31*AM993+D24:D31*AO993*$B$8*AQ993)/(1+AL993/100)^B24:B31)+C32*AM993*AP993/(1+AL993/100)^$B$6</f>
        <v>7280650.19070803</v>
      </c>
      <c r="AS993" s="0" t="n">
        <f aca="false">SUMPRODUCT((K24:K26&lt;=$B$6)*(L24:L26*AN993+M24:M26*AO993*$B$8*AQ993)/(1+AL993/100)^K24:K26)+L27*AN993*AP993/(1+AL993/100)^$B$6</f>
        <v>8688687.04798612</v>
      </c>
      <c r="AT993" s="0" t="n">
        <f aca="false">AS993-AR993</f>
        <v>1408036.85727809</v>
      </c>
      <c r="AU993" s="0" t="n">
        <f aca="true">RAND()</f>
        <v>0.861466438433492</v>
      </c>
      <c r="AV993" s="0" t="n">
        <f aca="true">RAND()</f>
        <v>0.246942025090648</v>
      </c>
      <c r="AW993" s="0" t="n">
        <f aca="true">RAND()</f>
        <v>0.667916231466447</v>
      </c>
      <c r="AX993" s="0" t="n">
        <f aca="true">RAND()</f>
        <v>0.0330634810596889</v>
      </c>
      <c r="AY993" s="0" t="n">
        <f aca="true">RAND()</f>
        <v>0.906207666571951</v>
      </c>
      <c r="AZ993" s="0" t="n">
        <f aca="true">RAND()</f>
        <v>0.284450639549421</v>
      </c>
    </row>
    <row r="994" customFormat="false" ht="15" hidden="false" customHeight="false" outlineLevel="0" collapsed="false">
      <c r="AK994" s="0" t="n">
        <v>981</v>
      </c>
      <c r="AL994" s="0" t="n">
        <f aca="false">IFERROR(IF(AU994&lt;($AM$6-$AL$6)/($AN$6-$AL$6),$AL$6+SQRT(AU994*($AN$6-$AL$6)*($AM$6-$AL$6)),$AN$6-SQRT((1-AU994)*($AN$6-$AL$6)*($AN$6-$AM$6))),$AM$6)</f>
        <v>3.10105706378556</v>
      </c>
      <c r="AM994" s="0" t="n">
        <f aca="false">IFERROR(IF(AV994&lt;($AM$7-$AL$7)/($AN$7-$AL$7),$AL$7+SQRT(AV994*($AN$7-$AL$7)*($AM$7-$AL$7)),$AN$7-SQRT((1-AV994)*($AN$7-$AL$7)*($AN$7-$AM$7))),$AM$7)</f>
        <v>0.94577312293806</v>
      </c>
      <c r="AN994" s="0" t="n">
        <f aca="false">IFERROR(IF(AW994&lt;($AM$8-$AL$8)/($AN$8-$AL$8),$AL$8+SQRT(AW994*($AN$8-$AL$8)*($AM$8-$AL$8)),$AN$8-SQRT((1-AW994)*($AN$8-$AL$8)*($AN$8-$AM$8))),$AM$8)</f>
        <v>0.958479371489864</v>
      </c>
      <c r="AO994" s="0" t="n">
        <f aca="false">IFERROR(IF(AX994&lt;($AM$9-$AL$9)/($AN$9-$AL$9),$AL$9+SQRT(AX994*($AN$9-$AL$9)*($AM$9-$AL$9)),$AN$9-SQRT((1-AX994)*($AN$9-$AL$9)*($AN$9-$AM$9))),$AM$9)</f>
        <v>1.31641944664883</v>
      </c>
      <c r="AP994" s="0" t="n">
        <f aca="false">IFERROR(IF(AY994&lt;($AM$10-$AL$10)/($AN$10-$AL$10),$AL$10+SQRT(AY994*($AN$10-$AL$10)*($AM$10-$AL$10)),$AN$10-SQRT((1-AY994)*($AN$10-$AL$10)*($AN$10-$AM$10))),$AM$10)</f>
        <v>0.918710036667451</v>
      </c>
      <c r="AQ994" s="0" t="n">
        <f aca="false">IFERROR(IF(AZ994&lt;($AM$11-$AL$11)/($AN$11-$AL$11),$AL$11+SQRT(AZ994*($AN$11-$AL$11)*($AM$11-$AL$11)),$AN$11-SQRT((1-AZ994)*($AN$11-$AL$11)*($AN$11-$AM$11))),$AM$11)</f>
        <v>0.6316866228119</v>
      </c>
      <c r="AR994" s="0" t="n">
        <f aca="false">SUMPRODUCT((B24:B31&lt;=$B$6)*(C24:C31*AM994+D24:D31*AO994*$B$8*AQ994)/(1+AL994/100)^B24:B31)+C32*AM994*AP994/(1+AL994/100)^$B$6</f>
        <v>8255138.42348213</v>
      </c>
      <c r="AS994" s="0" t="n">
        <f aca="false">SUMPRODUCT((K24:K26&lt;=$B$6)*(L24:L26*AN994+M24:M26*AO994*$B$8*AQ994)/(1+AL994/100)^K24:K26)+L27*AN994*AP994/(1+AL994/100)^$B$6</f>
        <v>7759952.66625259</v>
      </c>
      <c r="AT994" s="0" t="n">
        <f aca="false">AS994-AR994</f>
        <v>-495185.757229536</v>
      </c>
      <c r="AU994" s="0" t="n">
        <f aca="true">RAND()</f>
        <v>0.239912199007176</v>
      </c>
      <c r="AV994" s="0" t="n">
        <f aca="true">RAND()</f>
        <v>0.236108926345719</v>
      </c>
      <c r="AW994" s="0" t="n">
        <f aca="true">RAND()</f>
        <v>0.279063457642469</v>
      </c>
      <c r="AX994" s="0" t="n">
        <f aca="true">RAND()</f>
        <v>0.688478418053401</v>
      </c>
      <c r="AY994" s="0" t="n">
        <f aca="true">RAND()</f>
        <v>0.701272379224232</v>
      </c>
      <c r="AZ994" s="0" t="n">
        <f aca="true">RAND()</f>
        <v>0.449044962254544</v>
      </c>
    </row>
    <row r="995" customFormat="false" ht="15" hidden="false" customHeight="false" outlineLevel="0" collapsed="false">
      <c r="AK995" s="0" t="n">
        <v>982</v>
      </c>
      <c r="AL995" s="0" t="n">
        <f aca="false">IFERROR(IF(AU995&lt;($AM$6-$AL$6)/($AN$6-$AL$6),$AL$6+SQRT(AU995*($AN$6-$AL$6)*($AM$6-$AL$6)),$AN$6-SQRT((1-AU995)*($AN$6-$AL$6)*($AN$6-$AM$6))),$AM$6)</f>
        <v>2.87042136662137</v>
      </c>
      <c r="AM995" s="0" t="n">
        <f aca="false">IFERROR(IF(AV995&lt;($AM$7-$AL$7)/($AN$7-$AL$7),$AL$7+SQRT(AV995*($AN$7-$AL$7)*($AM$7-$AL$7)),$AN$7-SQRT((1-AV995)*($AN$7-$AL$7)*($AN$7-$AM$7))),$AM$7)</f>
        <v>1.02620335439088</v>
      </c>
      <c r="AN995" s="0" t="n">
        <f aca="false">IFERROR(IF(AW995&lt;($AM$8-$AL$8)/($AN$8-$AL$8),$AL$8+SQRT(AW995*($AN$8-$AL$8)*($AM$8-$AL$8)),$AN$8-SQRT((1-AW995)*($AN$8-$AL$8)*($AN$8-$AM$8))),$AM$8)</f>
        <v>0.915264377358227</v>
      </c>
      <c r="AO995" s="0" t="n">
        <f aca="false">IFERROR(IF(AX995&lt;($AM$9-$AL$9)/($AN$9-$AL$9),$AL$9+SQRT(AX995*($AN$9-$AL$9)*($AM$9-$AL$9)),$AN$9-SQRT((1-AX995)*($AN$9-$AL$9)*($AN$9-$AM$9))),$AM$9)</f>
        <v>1.13058814450841</v>
      </c>
      <c r="AP995" s="0" t="n">
        <f aca="false">IFERROR(IF(AY995&lt;($AM$10-$AL$10)/($AN$10-$AL$10),$AL$10+SQRT(AY995*($AN$10-$AL$10)*($AM$10-$AL$10)),$AN$10-SQRT((1-AY995)*($AN$10-$AL$10)*($AN$10-$AM$10))),$AM$10)</f>
        <v>0.706228146355739</v>
      </c>
      <c r="AQ995" s="0" t="n">
        <f aca="false">IFERROR(IF(AZ995&lt;($AM$11-$AL$11)/($AN$11-$AL$11),$AL$11+SQRT(AZ995*($AN$11-$AL$11)*($AM$11-$AL$11)),$AN$11-SQRT((1-AZ995)*($AN$11-$AL$11)*($AN$11-$AM$11))),$AM$11)</f>
        <v>0.742780369782214</v>
      </c>
      <c r="AR995" s="0" t="n">
        <f aca="false">SUMPRODUCT((B24:B31&lt;=$B$6)*(C24:C31*AM995+D24:D31*AO995*$B$8*AQ995)/(1+AL995/100)^B24:B31)+C32*AM995*AP995/(1+AL995/100)^$B$6</f>
        <v>9088875.51623409</v>
      </c>
      <c r="AS995" s="0" t="n">
        <f aca="false">SUMPRODUCT((K24:K26&lt;=$B$6)*(L24:L26*AN995+M24:M26*AO995*$B$8*AQ995)/(1+AL995/100)^K24:K26)+L27*AN995*AP995/(1+AL995/100)^$B$6</f>
        <v>7563920.38624961</v>
      </c>
      <c r="AT995" s="0" t="n">
        <f aca="false">AS995-AR995</f>
        <v>-1524955.12998449</v>
      </c>
      <c r="AU995" s="0" t="n">
        <f aca="true">RAND()</f>
        <v>0.151526671094202</v>
      </c>
      <c r="AV995" s="0" t="n">
        <f aca="true">RAND()</f>
        <v>0.554800545903174</v>
      </c>
      <c r="AW995" s="0" t="n">
        <f aca="true">RAND()</f>
        <v>0.14762085208644</v>
      </c>
      <c r="AX995" s="0" t="n">
        <f aca="true">RAND()</f>
        <v>0.496082017020444</v>
      </c>
      <c r="AY995" s="0" t="n">
        <f aca="true">RAND()</f>
        <v>0.170120193397297</v>
      </c>
      <c r="AZ995" s="0" t="n">
        <f aca="true">RAND()</f>
        <v>0.729951272778064</v>
      </c>
    </row>
    <row r="996" customFormat="false" ht="15" hidden="false" customHeight="false" outlineLevel="0" collapsed="false">
      <c r="AK996" s="0" t="n">
        <v>983</v>
      </c>
      <c r="AL996" s="0" t="n">
        <f aca="false">IFERROR(IF(AU996&lt;($AM$6-$AL$6)/($AN$6-$AL$6),$AL$6+SQRT(AU996*($AN$6-$AL$6)*($AM$6-$AL$6)),$AN$6-SQRT((1-AU996)*($AN$6-$AL$6)*($AN$6-$AM$6))),$AM$6)</f>
        <v>3.95161633690069</v>
      </c>
      <c r="AM996" s="0" t="n">
        <f aca="false">IFERROR(IF(AV996&lt;($AM$7-$AL$7)/($AN$7-$AL$7),$AL$7+SQRT(AV996*($AN$7-$AL$7)*($AM$7-$AL$7)),$AN$7-SQRT((1-AV996)*($AN$7-$AL$7)*($AN$7-$AM$7))),$AM$7)</f>
        <v>1.0059434621366</v>
      </c>
      <c r="AN996" s="0" t="n">
        <f aca="false">IFERROR(IF(AW996&lt;($AM$8-$AL$8)/($AN$8-$AL$8),$AL$8+SQRT(AW996*($AN$8-$AL$8)*($AM$8-$AL$8)),$AN$8-SQRT((1-AW996)*($AN$8-$AL$8)*($AN$8-$AM$8))),$AM$8)</f>
        <v>1.18853678512059</v>
      </c>
      <c r="AO996" s="0" t="n">
        <f aca="false">IFERROR(IF(AX996&lt;($AM$9-$AL$9)/($AN$9-$AL$9),$AL$9+SQRT(AX996*($AN$9-$AL$9)*($AM$9-$AL$9)),$AN$9-SQRT((1-AX996)*($AN$9-$AL$9)*($AN$9-$AM$9))),$AM$9)</f>
        <v>1.48585080599255</v>
      </c>
      <c r="AP996" s="0" t="n">
        <f aca="false">IFERROR(IF(AY996&lt;($AM$10-$AL$10)/($AN$10-$AL$10),$AL$10+SQRT(AY996*($AN$10-$AL$10)*($AM$10-$AL$10)),$AN$10-SQRT((1-AY996)*($AN$10-$AL$10)*($AN$10-$AM$10))),$AM$10)</f>
        <v>0.85955662931054</v>
      </c>
      <c r="AQ996" s="0" t="n">
        <f aca="false">IFERROR(IF(AZ996&lt;($AM$11-$AL$11)/($AN$11-$AL$11),$AL$11+SQRT(AZ996*($AN$11-$AL$11)*($AM$11-$AL$11)),$AN$11-SQRT((1-AZ996)*($AN$11-$AL$11)*($AN$11-$AM$11))),$AM$11)</f>
        <v>0.558238386312228</v>
      </c>
      <c r="AR996" s="0" t="n">
        <f aca="false">SUMPRODUCT((B24:B31&lt;=$B$6)*(C24:C31*AM996+D24:D31*AO996*$B$8*AQ996)/(1+AL996/100)^B24:B31)+C32*AM996*AP996/(1+AL996/100)^$B$6</f>
        <v>8362685.94000353</v>
      </c>
      <c r="AS996" s="0" t="n">
        <f aca="false">SUMPRODUCT((K24:K26&lt;=$B$6)*(L24:L26*AN996+M24:M26*AO996*$B$8*AQ996)/(1+AL996/100)^K24:K26)+L27*AN996*AP996/(1+AL996/100)^$B$6</f>
        <v>9755571.16904634</v>
      </c>
      <c r="AT996" s="0" t="n">
        <f aca="false">AS996-AR996</f>
        <v>1392885.22904282</v>
      </c>
      <c r="AU996" s="0" t="n">
        <f aca="true">RAND()</f>
        <v>0.535367852127462</v>
      </c>
      <c r="AV996" s="0" t="n">
        <f aca="true">RAND()</f>
        <v>0.470545834010047</v>
      </c>
      <c r="AW996" s="0" t="n">
        <f aca="true">RAND()</f>
        <v>0.966420206370552</v>
      </c>
      <c r="AX996" s="0" t="n">
        <f aca="true">RAND()</f>
        <v>0.82376707086766</v>
      </c>
      <c r="AY996" s="0" t="n">
        <f aca="true">RAND()</f>
        <v>0.517123878724629</v>
      </c>
      <c r="AZ996" s="0" t="n">
        <f aca="true">RAND()</f>
        <v>0.272192098633238</v>
      </c>
    </row>
    <row r="997" customFormat="false" ht="15" hidden="false" customHeight="false" outlineLevel="0" collapsed="false">
      <c r="AK997" s="0" t="n">
        <v>984</v>
      </c>
      <c r="AL997" s="0" t="n">
        <f aca="false">IFERROR(IF(AU997&lt;($AM$6-$AL$6)/($AN$6-$AL$6),$AL$6+SQRT(AU997*($AN$6-$AL$6)*($AM$6-$AL$6)),$AN$6-SQRT((1-AU997)*($AN$6-$AL$6)*($AN$6-$AM$6))),$AM$6)</f>
        <v>4.80188830553467</v>
      </c>
      <c r="AM997" s="0" t="n">
        <f aca="false">IFERROR(IF(AV997&lt;($AM$7-$AL$7)/($AN$7-$AL$7),$AL$7+SQRT(AV997*($AN$7-$AL$7)*($AM$7-$AL$7)),$AN$7-SQRT((1-AV997)*($AN$7-$AL$7)*($AN$7-$AM$7))),$AM$7)</f>
        <v>0.989889945562436</v>
      </c>
      <c r="AN997" s="0" t="n">
        <f aca="false">IFERROR(IF(AW997&lt;($AM$8-$AL$8)/($AN$8-$AL$8),$AL$8+SQRT(AW997*($AN$8-$AL$8)*($AM$8-$AL$8)),$AN$8-SQRT((1-AW997)*($AN$8-$AL$8)*($AN$8-$AM$8))),$AM$8)</f>
        <v>1.00576268903227</v>
      </c>
      <c r="AO997" s="0" t="n">
        <f aca="false">IFERROR(IF(AX997&lt;($AM$9-$AL$9)/($AN$9-$AL$9),$AL$9+SQRT(AX997*($AN$9-$AL$9)*($AM$9-$AL$9)),$AN$9-SQRT((1-AX997)*($AN$9-$AL$9)*($AN$9-$AM$9))),$AM$9)</f>
        <v>0.874455029071099</v>
      </c>
      <c r="AP997" s="0" t="n">
        <f aca="false">IFERROR(IF(AY997&lt;($AM$10-$AL$10)/($AN$10-$AL$10),$AL$10+SQRT(AY997*($AN$10-$AL$10)*($AM$10-$AL$10)),$AN$10-SQRT((1-AY997)*($AN$10-$AL$10)*($AN$10-$AM$10))),$AM$10)</f>
        <v>0.646171843570665</v>
      </c>
      <c r="AQ997" s="0" t="n">
        <f aca="false">IFERROR(IF(AZ997&lt;($AM$11-$AL$11)/($AN$11-$AL$11),$AL$11+SQRT(AZ997*($AN$11-$AL$11)*($AM$11-$AL$11)),$AN$11-SQRT((1-AZ997)*($AN$11-$AL$11)*($AN$11-$AM$11))),$AM$11)</f>
        <v>0.782807580850079</v>
      </c>
      <c r="AR997" s="0" t="n">
        <f aca="false">SUMPRODUCT((B24:B31&lt;=$B$6)*(C24:C31*AM997+D24:D31*AO997*$B$8*AQ997)/(1+AL997/100)^B24:B31)+C32*AM997*AP997/(1+AL997/100)^$B$6</f>
        <v>7869813.26153405</v>
      </c>
      <c r="AS997" s="0" t="n">
        <f aca="false">SUMPRODUCT((K24:K26&lt;=$B$6)*(L24:L26*AN997+M24:M26*AO997*$B$8*AQ997)/(1+AL997/100)^K24:K26)+L27*AN997*AP997/(1+AL997/100)^$B$6</f>
        <v>8425085.76238244</v>
      </c>
      <c r="AT997" s="0" t="n">
        <f aca="false">AS997-AR997</f>
        <v>555272.50084839</v>
      </c>
      <c r="AU997" s="0" t="n">
        <f aca="true">RAND()</f>
        <v>0.758415248932737</v>
      </c>
      <c r="AV997" s="0" t="n">
        <f aca="true">RAND()</f>
        <v>0.400646571396719</v>
      </c>
      <c r="AW997" s="0" t="n">
        <f aca="true">RAND()</f>
        <v>0.469761208277792</v>
      </c>
      <c r="AX997" s="0" t="n">
        <f aca="true">RAND()</f>
        <v>0.186955425062184</v>
      </c>
      <c r="AY997" s="0" t="n">
        <f aca="true">RAND()</f>
        <v>0.0854648314113882</v>
      </c>
      <c r="AZ997" s="0" t="n">
        <f aca="true">RAND()</f>
        <v>0.807458992097162</v>
      </c>
    </row>
    <row r="998" customFormat="false" ht="15" hidden="false" customHeight="false" outlineLevel="0" collapsed="false">
      <c r="AK998" s="0" t="n">
        <v>985</v>
      </c>
      <c r="AL998" s="0" t="n">
        <f aca="false">IFERROR(IF(AU998&lt;($AM$6-$AL$6)/($AN$6-$AL$6),$AL$6+SQRT(AU998*($AN$6-$AL$6)*($AM$6-$AL$6)),$AN$6-SQRT((1-AU998)*($AN$6-$AL$6)*($AN$6-$AM$6))),$AM$6)</f>
        <v>4.47389244182038</v>
      </c>
      <c r="AM998" s="0" t="n">
        <f aca="false">IFERROR(IF(AV998&lt;($AM$7-$AL$7)/($AN$7-$AL$7),$AL$7+SQRT(AV998*($AN$7-$AL$7)*($AM$7-$AL$7)),$AN$7-SQRT((1-AV998)*($AN$7-$AL$7)*($AN$7-$AM$7))),$AM$7)</f>
        <v>1.09021054842911</v>
      </c>
      <c r="AN998" s="0" t="n">
        <f aca="false">IFERROR(IF(AW998&lt;($AM$8-$AL$8)/($AN$8-$AL$8),$AL$8+SQRT(AW998*($AN$8-$AL$8)*($AM$8-$AL$8)),$AN$8-SQRT((1-AW998)*($AN$8-$AL$8)*($AN$8-$AM$8))),$AM$8)</f>
        <v>1.0069658888514</v>
      </c>
      <c r="AO998" s="0" t="n">
        <f aca="false">IFERROR(IF(AX998&lt;($AM$9-$AL$9)/($AN$9-$AL$9),$AL$9+SQRT(AX998*($AN$9-$AL$9)*($AM$9-$AL$9)),$AN$9-SQRT((1-AX998)*($AN$9-$AL$9)*($AN$9-$AM$9))),$AM$9)</f>
        <v>1.31309930912306</v>
      </c>
      <c r="AP998" s="0" t="n">
        <f aca="false">IFERROR(IF(AY998&lt;($AM$10-$AL$10)/($AN$10-$AL$10),$AL$10+SQRT(AY998*($AN$10-$AL$10)*($AM$10-$AL$10)),$AN$10-SQRT((1-AY998)*($AN$10-$AL$10)*($AN$10-$AM$10))),$AM$10)</f>
        <v>0.771091738138646</v>
      </c>
      <c r="AQ998" s="0" t="n">
        <f aca="false">IFERROR(IF(AZ998&lt;($AM$11-$AL$11)/($AN$11-$AL$11),$AL$11+SQRT(AZ998*($AN$11-$AL$11)*($AM$11-$AL$11)),$AN$11-SQRT((1-AZ998)*($AN$11-$AL$11)*($AN$11-$AM$11))),$AM$11)</f>
        <v>0.574117649436136</v>
      </c>
      <c r="AR998" s="0" t="n">
        <f aca="false">SUMPRODUCT((B24:B31&lt;=$B$6)*(C24:C31*AM998+D24:D31*AO998*$B$8*AQ998)/(1+AL998/100)^B24:B31)+C32*AM998*AP998/(1+AL998/100)^$B$6</f>
        <v>8795371.36567355</v>
      </c>
      <c r="AS998" s="0" t="n">
        <f aca="false">SUMPRODUCT((K24:K26&lt;=$B$6)*(L24:L26*AN998+M24:M26*AO998*$B$8*AQ998)/(1+AL998/100)^K24:K26)+L27*AN998*AP998/(1+AL998/100)^$B$6</f>
        <v>8359302.46140642</v>
      </c>
      <c r="AT998" s="0" t="n">
        <f aca="false">AS998-AR998</f>
        <v>-436068.904267129</v>
      </c>
      <c r="AU998" s="0" t="n">
        <f aca="true">RAND()</f>
        <v>0.680939030225389</v>
      </c>
      <c r="AV998" s="0" t="n">
        <f aca="true">RAND()</f>
        <v>0.773042943703775</v>
      </c>
      <c r="AW998" s="0" t="n">
        <f aca="true">RAND()</f>
        <v>0.47497262949521</v>
      </c>
      <c r="AX998" s="0" t="n">
        <f aca="true">RAND()</f>
        <v>0.685444960581855</v>
      </c>
      <c r="AY998" s="0" t="n">
        <f aca="true">RAND()</f>
        <v>0.293962921948128</v>
      </c>
      <c r="AZ998" s="0" t="n">
        <f aca="true">RAND()</f>
        <v>0.306695860132215</v>
      </c>
    </row>
    <row r="999" customFormat="false" ht="15" hidden="false" customHeight="false" outlineLevel="0" collapsed="false">
      <c r="AK999" s="0" t="n">
        <v>986</v>
      </c>
      <c r="AL999" s="0" t="n">
        <f aca="false">IFERROR(IF(AU999&lt;($AM$6-$AL$6)/($AN$6-$AL$6),$AL$6+SQRT(AU999*($AN$6-$AL$6)*($AM$6-$AL$6)),$AN$6-SQRT((1-AU999)*($AN$6-$AL$6)*($AN$6-$AM$6))),$AM$6)</f>
        <v>3.28126876667419</v>
      </c>
      <c r="AM999" s="0" t="n">
        <f aca="false">IFERROR(IF(AV999&lt;($AM$7-$AL$7)/($AN$7-$AL$7),$AL$7+SQRT(AV999*($AN$7-$AL$7)*($AM$7-$AL$7)),$AN$7-SQRT((1-AV999)*($AN$7-$AL$7)*($AN$7-$AM$7))),$AM$7)</f>
        <v>1.05228262686291</v>
      </c>
      <c r="AN999" s="0" t="n">
        <f aca="false">IFERROR(IF(AW999&lt;($AM$8-$AL$8)/($AN$8-$AL$8),$AL$8+SQRT(AW999*($AN$8-$AL$8)*($AM$8-$AL$8)),$AN$8-SQRT((1-AW999)*($AN$8-$AL$8)*($AN$8-$AM$8))),$AM$8)</f>
        <v>0.926915139192602</v>
      </c>
      <c r="AO999" s="0" t="n">
        <f aca="false">IFERROR(IF(AX999&lt;($AM$9-$AL$9)/($AN$9-$AL$9),$AL$9+SQRT(AX999*($AN$9-$AL$9)*($AM$9-$AL$9)),$AN$9-SQRT((1-AX999)*($AN$9-$AL$9)*($AN$9-$AM$9))),$AM$9)</f>
        <v>1.35136099176446</v>
      </c>
      <c r="AP999" s="0" t="n">
        <f aca="false">IFERROR(IF(AY999&lt;($AM$10-$AL$10)/($AN$10-$AL$10),$AL$10+SQRT(AY999*($AN$10-$AL$10)*($AM$10-$AL$10)),$AN$10-SQRT((1-AY999)*($AN$10-$AL$10)*($AN$10-$AM$10))),$AM$10)</f>
        <v>0.613849481212256</v>
      </c>
      <c r="AQ999" s="0" t="n">
        <f aca="false">IFERROR(IF(AZ999&lt;($AM$11-$AL$11)/($AN$11-$AL$11),$AL$11+SQRT(AZ999*($AN$11-$AL$11)*($AM$11-$AL$11)),$AN$11-SQRT((1-AZ999)*($AN$11-$AL$11)*($AN$11-$AM$11))),$AM$11)</f>
        <v>0.719107224068314</v>
      </c>
      <c r="AR999" s="0" t="n">
        <f aca="false">SUMPRODUCT((B24:B31&lt;=$B$6)*(C24:C31*AM999+D24:D31*AO999*$B$8*AQ999)/(1+AL999/100)^B24:B31)+C32*AM999*AP999/(1+AL999/100)^$B$6</f>
        <v>9137652.17011058</v>
      </c>
      <c r="AS999" s="0" t="n">
        <f aca="false">SUMPRODUCT((K24:K26&lt;=$B$6)*(L24:L26*AN999+M24:M26*AO999*$B$8*AQ999)/(1+AL999/100)^K24:K26)+L27*AN999*AP999/(1+AL999/100)^$B$6</f>
        <v>7767928.48414617</v>
      </c>
      <c r="AT999" s="0" t="n">
        <f aca="false">AS999-AR999</f>
        <v>-1369723.6859644</v>
      </c>
      <c r="AU999" s="0" t="n">
        <f aca="true">RAND()</f>
        <v>0.308551900714354</v>
      </c>
      <c r="AV999" s="0" t="n">
        <f aca="true">RAND()</f>
        <v>0.65251413653127</v>
      </c>
      <c r="AW999" s="0" t="n">
        <f aca="true">RAND()</f>
        <v>0.17897169506975</v>
      </c>
      <c r="AX999" s="0" t="n">
        <f aca="true">RAND()</f>
        <v>0.719511624663476</v>
      </c>
      <c r="AY999" s="0" t="n">
        <f aca="true">RAND()</f>
        <v>0.0518468174891996</v>
      </c>
      <c r="AZ999" s="0" t="n">
        <f aca="true">RAND()</f>
        <v>0.677956116038333</v>
      </c>
    </row>
    <row r="1000" customFormat="false" ht="15" hidden="false" customHeight="false" outlineLevel="0" collapsed="false">
      <c r="AK1000" s="0" t="n">
        <v>987</v>
      </c>
      <c r="AL1000" s="0" t="n">
        <f aca="false">IFERROR(IF(AU1000&lt;($AM$6-$AL$6)/($AN$6-$AL$6),$AL$6+SQRT(AU1000*($AN$6-$AL$6)*($AM$6-$AL$6)),$AN$6-SQRT((1-AU1000)*($AN$6-$AL$6)*($AN$6-$AM$6))),$AM$6)</f>
        <v>3.73199785828376</v>
      </c>
      <c r="AM1000" s="0" t="n">
        <f aca="false">IFERROR(IF(AV1000&lt;($AM$7-$AL$7)/($AN$7-$AL$7),$AL$7+SQRT(AV1000*($AN$7-$AL$7)*($AM$7-$AL$7)),$AN$7-SQRT((1-AV1000)*($AN$7-$AL$7)*($AN$7-$AM$7))),$AM$7)</f>
        <v>1.063331114111</v>
      </c>
      <c r="AN1000" s="0" t="n">
        <f aca="false">IFERROR(IF(AW1000&lt;($AM$8-$AL$8)/($AN$8-$AL$8),$AL$8+SQRT(AW1000*($AN$8-$AL$8)*($AM$8-$AL$8)),$AN$8-SQRT((1-AW1000)*($AN$8-$AL$8)*($AN$8-$AM$8))),$AM$8)</f>
        <v>1.00373613144197</v>
      </c>
      <c r="AO1000" s="0" t="n">
        <f aca="false">IFERROR(IF(AX1000&lt;($AM$9-$AL$9)/($AN$9-$AL$9),$AL$9+SQRT(AX1000*($AN$9-$AL$9)*($AM$9-$AL$9)),$AN$9-SQRT((1-AX1000)*($AN$9-$AL$9)*($AN$9-$AM$9))),$AM$9)</f>
        <v>1.21102417753513</v>
      </c>
      <c r="AP1000" s="0" t="n">
        <f aca="false">IFERROR(IF(AY1000&lt;($AM$10-$AL$10)/($AN$10-$AL$10),$AL$10+SQRT(AY1000*($AN$10-$AL$10)*($AM$10-$AL$10)),$AN$10-SQRT((1-AY1000)*($AN$10-$AL$10)*($AN$10-$AM$10))),$AM$10)</f>
        <v>0.634205571493966</v>
      </c>
      <c r="AQ1000" s="0" t="n">
        <f aca="false">IFERROR(IF(AZ1000&lt;($AM$11-$AL$11)/($AN$11-$AL$11),$AL$11+SQRT(AZ1000*($AN$11-$AL$11)*($AM$11-$AL$11)),$AN$11-SQRT((1-AZ1000)*($AN$11-$AL$11)*($AN$11-$AM$11))),$AM$11)</f>
        <v>0.789696788272091</v>
      </c>
      <c r="AR1000" s="0" t="n">
        <f aca="false">SUMPRODUCT((B24:B31&lt;=$B$6)*(C24:C31*AM1000+D24:D31*AO1000*$B$8*AQ1000)/(1+AL1000/100)^B24:B31)+C32*AM1000*AP1000/(1+AL1000/100)^$B$6</f>
        <v>8989883.44618098</v>
      </c>
      <c r="AS1000" s="0" t="n">
        <f aca="false">SUMPRODUCT((K24:K26&lt;=$B$6)*(L24:L26*AN1000+M24:M26*AO1000*$B$8*AQ1000)/(1+AL1000/100)^K24:K26)+L27*AN1000*AP1000/(1+AL1000/100)^$B$6</f>
        <v>8403600.0379747</v>
      </c>
      <c r="AT1000" s="0" t="n">
        <f aca="false">AS1000-AR1000</f>
        <v>-586283.40820628</v>
      </c>
      <c r="AU1000" s="0" t="n">
        <f aca="true">RAND()</f>
        <v>0.466008100086905</v>
      </c>
      <c r="AV1000" s="0" t="n">
        <f aca="true">RAND()</f>
        <v>0.690264240364073</v>
      </c>
      <c r="AW1000" s="0" t="n">
        <f aca="true">RAND()</f>
        <v>0.460925395936299</v>
      </c>
      <c r="AX1000" s="0" t="n">
        <f aca="true">RAND()</f>
        <v>0.585011434377249</v>
      </c>
      <c r="AY1000" s="0" t="n">
        <f aca="true">RAND()</f>
        <v>0.0720445416800876</v>
      </c>
      <c r="AZ1000" s="0" t="n">
        <f aca="true">RAND()</f>
        <v>0.819479833211945</v>
      </c>
    </row>
    <row r="1001" customFormat="false" ht="15" hidden="false" customHeight="false" outlineLevel="0" collapsed="false">
      <c r="AK1001" s="0" t="n">
        <v>988</v>
      </c>
      <c r="AL1001" s="0" t="n">
        <f aca="false">IFERROR(IF(AU1001&lt;($AM$6-$AL$6)/($AN$6-$AL$6),$AL$6+SQRT(AU1001*($AN$6-$AL$6)*($AM$6-$AL$6)),$AN$6-SQRT((1-AU1001)*($AN$6-$AL$6)*($AN$6-$AM$6))),$AM$6)</f>
        <v>3.39362284412352</v>
      </c>
      <c r="AM1001" s="0" t="n">
        <f aca="false">IFERROR(IF(AV1001&lt;($AM$7-$AL$7)/($AN$7-$AL$7),$AL$7+SQRT(AV1001*($AN$7-$AL$7)*($AM$7-$AL$7)),$AN$7-SQRT((1-AV1001)*($AN$7-$AL$7)*($AN$7-$AM$7))),$AM$7)</f>
        <v>1.11999389450545</v>
      </c>
      <c r="AN1001" s="0" t="n">
        <f aca="false">IFERROR(IF(AW1001&lt;($AM$8-$AL$8)/($AN$8-$AL$8),$AL$8+SQRT(AW1001*($AN$8-$AL$8)*($AM$8-$AL$8)),$AN$8-SQRT((1-AW1001)*($AN$8-$AL$8)*($AN$8-$AM$8))),$AM$8)</f>
        <v>1.00079444579767</v>
      </c>
      <c r="AO1001" s="0" t="n">
        <f aca="false">IFERROR(IF(AX1001&lt;($AM$9-$AL$9)/($AN$9-$AL$9),$AL$9+SQRT(AX1001*($AN$9-$AL$9)*($AM$9-$AL$9)),$AN$9-SQRT((1-AX1001)*($AN$9-$AL$9)*($AN$9-$AM$9))),$AM$9)</f>
        <v>1.48692145178369</v>
      </c>
      <c r="AP1001" s="0" t="n">
        <f aca="false">IFERROR(IF(AY1001&lt;($AM$10-$AL$10)/($AN$10-$AL$10),$AL$10+SQRT(AY1001*($AN$10-$AL$10)*($AM$10-$AL$10)),$AN$10-SQRT((1-AY1001)*($AN$10-$AL$10)*($AN$10-$AM$10))),$AM$10)</f>
        <v>0.746260349978976</v>
      </c>
      <c r="AQ1001" s="0" t="n">
        <f aca="false">IFERROR(IF(AZ1001&lt;($AM$11-$AL$11)/($AN$11-$AL$11),$AL$11+SQRT(AZ1001*($AN$11-$AL$11)*($AM$11-$AL$11)),$AN$11-SQRT((1-AZ1001)*($AN$11-$AL$11)*($AN$11-$AM$11))),$AM$11)</f>
        <v>0.584958868692217</v>
      </c>
      <c r="AR1001" s="0" t="n">
        <f aca="false">SUMPRODUCT((B24:B31&lt;=$B$6)*(C24:C31*AM1001+D24:D31*AO1001*$B$8*AQ1001)/(1+AL1001/100)^B24:B31)+C32*AM1001*AP1001/(1+AL1001/100)^$B$6</f>
        <v>9597796.85545466</v>
      </c>
      <c r="AS1001" s="0" t="n">
        <f aca="false">SUMPRODUCT((K24:K26&lt;=$B$6)*(L24:L26*AN1001+M24:M26*AO1001*$B$8*AQ1001)/(1+AL1001/100)^K24:K26)+L27*AN1001*AP1001/(1+AL1001/100)^$B$6</f>
        <v>8269725.56578315</v>
      </c>
      <c r="AT1001" s="0" t="n">
        <f aca="false">AS1001-AR1001</f>
        <v>-1328071.28967151</v>
      </c>
      <c r="AU1001" s="0" t="n">
        <f aca="true">RAND()</f>
        <v>0.349702190478613</v>
      </c>
      <c r="AV1001" s="0" t="n">
        <f aca="true">RAND()</f>
        <v>0.849763666970132</v>
      </c>
      <c r="AW1001" s="0" t="n">
        <f aca="true">RAND()</f>
        <v>0.447969704486323</v>
      </c>
      <c r="AX1001" s="0" t="n">
        <f aca="true">RAND()</f>
        <v>0.824500268906828</v>
      </c>
      <c r="AY1001" s="0" t="n">
        <f aca="true">RAND()</f>
        <v>0.242576639887071</v>
      </c>
      <c r="AZ1001" s="0" t="n">
        <f aca="true">RAND()</f>
        <v>0.331434925903461</v>
      </c>
    </row>
    <row r="1002" customFormat="false" ht="15" hidden="false" customHeight="false" outlineLevel="0" collapsed="false">
      <c r="AK1002" s="0" t="n">
        <v>989</v>
      </c>
      <c r="AL1002" s="0" t="n">
        <f aca="false">IFERROR(IF(AU1002&lt;($AM$6-$AL$6)/($AN$6-$AL$6),$AL$6+SQRT(AU1002*($AN$6-$AL$6)*($AM$6-$AL$6)),$AN$6-SQRT((1-AU1002)*($AN$6-$AL$6)*($AN$6-$AM$6))),$AM$6)</f>
        <v>3.90339558185677</v>
      </c>
      <c r="AM1002" s="0" t="n">
        <f aca="false">IFERROR(IF(AV1002&lt;($AM$7-$AL$7)/($AN$7-$AL$7),$AL$7+SQRT(AV1002*($AN$7-$AL$7)*($AM$7-$AL$7)),$AN$7-SQRT((1-AV1002)*($AN$7-$AL$7)*($AN$7-$AM$7))),$AM$7)</f>
        <v>1.15890730495367</v>
      </c>
      <c r="AN1002" s="0" t="n">
        <f aca="false">IFERROR(IF(AW1002&lt;($AM$8-$AL$8)/($AN$8-$AL$8),$AL$8+SQRT(AW1002*($AN$8-$AL$8)*($AM$8-$AL$8)),$AN$8-SQRT((1-AW1002)*($AN$8-$AL$8)*($AN$8-$AM$8))),$AM$8)</f>
        <v>0.987167408000051</v>
      </c>
      <c r="AO1002" s="0" t="n">
        <f aca="false">IFERROR(IF(AX1002&lt;($AM$9-$AL$9)/($AN$9-$AL$9),$AL$9+SQRT(AX1002*($AN$9-$AL$9)*($AM$9-$AL$9)),$AN$9-SQRT((1-AX1002)*($AN$9-$AL$9)*($AN$9-$AM$9))),$AM$9)</f>
        <v>0.87214088242052</v>
      </c>
      <c r="AP1002" s="0" t="n">
        <f aca="false">IFERROR(IF(AY1002&lt;($AM$10-$AL$10)/($AN$10-$AL$10),$AL$10+SQRT(AY1002*($AN$10-$AL$10)*($AM$10-$AL$10)),$AN$10-SQRT((1-AY1002)*($AN$10-$AL$10)*($AN$10-$AM$10))),$AM$10)</f>
        <v>0.9732901555086</v>
      </c>
      <c r="AQ1002" s="0" t="n">
        <f aca="false">IFERROR(IF(AZ1002&lt;($AM$11-$AL$11)/($AN$11-$AL$11),$AL$11+SQRT(AZ1002*($AN$11-$AL$11)*($AM$11-$AL$11)),$AN$11-SQRT((1-AZ1002)*($AN$11-$AL$11)*($AN$11-$AM$11))),$AM$11)</f>
        <v>0.629260434886261</v>
      </c>
      <c r="AR1002" s="0" t="n">
        <f aca="false">SUMPRODUCT((B24:B31&lt;=$B$6)*(C24:C31*AM1002+D24:D31*AO1002*$B$8*AQ1002)/(1+AL1002/100)^B24:B31)+C32*AM1002*AP1002/(1+AL1002/100)^$B$6</f>
        <v>9535255.69522038</v>
      </c>
      <c r="AS1002" s="0" t="n">
        <f aca="false">SUMPRODUCT((K24:K26&lt;=$B$6)*(L24:L26*AN1002+M24:M26*AO1002*$B$8*AQ1002)/(1+AL1002/100)^K24:K26)+L27*AN1002*AP1002/(1+AL1002/100)^$B$6</f>
        <v>8010618.47704599</v>
      </c>
      <c r="AT1002" s="0" t="n">
        <f aca="false">AS1002-AR1002</f>
        <v>-1524637.2181744</v>
      </c>
      <c r="AU1002" s="0" t="n">
        <f aca="true">RAND()</f>
        <v>0.520552053876791</v>
      </c>
      <c r="AV1002" s="0" t="n">
        <f aca="true">RAND()</f>
        <v>0.926241074748412</v>
      </c>
      <c r="AW1002" s="0" t="n">
        <f aca="true">RAND()</f>
        <v>0.389240429082861</v>
      </c>
      <c r="AX1002" s="0" t="n">
        <f aca="true">RAND()</f>
        <v>0.184651781824965</v>
      </c>
      <c r="AY1002" s="0" t="n">
        <f aca="true">RAND()</f>
        <v>0.89601428520542</v>
      </c>
      <c r="AZ1002" s="0" t="n">
        <f aca="true">RAND()</f>
        <v>0.442499730536694</v>
      </c>
    </row>
    <row r="1003" customFormat="false" ht="15" hidden="false" customHeight="false" outlineLevel="0" collapsed="false">
      <c r="AK1003" s="0" t="n">
        <v>990</v>
      </c>
      <c r="AL1003" s="0" t="n">
        <f aca="false">IFERROR(IF(AU1003&lt;($AM$6-$AL$6)/($AN$6-$AL$6),$AL$6+SQRT(AU1003*($AN$6-$AL$6)*($AM$6-$AL$6)),$AN$6-SQRT((1-AU1003)*($AN$6-$AL$6)*($AN$6-$AM$6))),$AM$6)</f>
        <v>3.3476881098723</v>
      </c>
      <c r="AM1003" s="0" t="n">
        <f aca="false">IFERROR(IF(AV1003&lt;($AM$7-$AL$7)/($AN$7-$AL$7),$AL$7+SQRT(AV1003*($AN$7-$AL$7)*($AM$7-$AL$7)),$AN$7-SQRT((1-AV1003)*($AN$7-$AL$7)*($AN$7-$AM$7))),$AM$7)</f>
        <v>0.973326212085331</v>
      </c>
      <c r="AN1003" s="0" t="n">
        <f aca="false">IFERROR(IF(AW1003&lt;($AM$8-$AL$8)/($AN$8-$AL$8),$AL$8+SQRT(AW1003*($AN$8-$AL$8)*($AM$8-$AL$8)),$AN$8-SQRT((1-AW1003)*($AN$8-$AL$8)*($AN$8-$AM$8))),$AM$8)</f>
        <v>0.977780680504766</v>
      </c>
      <c r="AO1003" s="0" t="n">
        <f aca="false">IFERROR(IF(AX1003&lt;($AM$9-$AL$9)/($AN$9-$AL$9),$AL$9+SQRT(AX1003*($AN$9-$AL$9)*($AM$9-$AL$9)),$AN$9-SQRT((1-AX1003)*($AN$9-$AL$9)*($AN$9-$AM$9))),$AM$9)</f>
        <v>1.38387938456239</v>
      </c>
      <c r="AP1003" s="0" t="n">
        <f aca="false">IFERROR(IF(AY1003&lt;($AM$10-$AL$10)/($AN$10-$AL$10),$AL$10+SQRT(AY1003*($AN$10-$AL$10)*($AM$10-$AL$10)),$AN$10-SQRT((1-AY1003)*($AN$10-$AL$10)*($AN$10-$AM$10))),$AM$10)</f>
        <v>0.947850234094073</v>
      </c>
      <c r="AQ1003" s="0" t="n">
        <f aca="false">IFERROR(IF(AZ1003&lt;($AM$11-$AL$11)/($AN$11-$AL$11),$AL$11+SQRT(AZ1003*($AN$11-$AL$11)*($AM$11-$AL$11)),$AN$11-SQRT((1-AZ1003)*($AN$11-$AL$11)*($AN$11-$AM$11))),$AM$11)</f>
        <v>0.514540072972609</v>
      </c>
      <c r="AR1003" s="0" t="n">
        <f aca="false">SUMPRODUCT((B24:B31&lt;=$B$6)*(C24:C31*AM1003+D24:D31*AO1003*$B$8*AQ1003)/(1+AL1003/100)^B24:B31)+C32*AM1003*AP1003/(1+AL1003/100)^$B$6</f>
        <v>8328823.454581</v>
      </c>
      <c r="AS1003" s="0" t="n">
        <f aca="false">SUMPRODUCT((K24:K26&lt;=$B$6)*(L24:L26*AN1003+M24:M26*AO1003*$B$8*AQ1003)/(1+AL1003/100)^K24:K26)+L27*AN1003*AP1003/(1+AL1003/100)^$B$6</f>
        <v>7907166.05400355</v>
      </c>
      <c r="AT1003" s="0" t="n">
        <f aca="false">AS1003-AR1003</f>
        <v>-421657.400577454</v>
      </c>
      <c r="AU1003" s="0" t="n">
        <f aca="true">RAND()</f>
        <v>0.333030892861591</v>
      </c>
      <c r="AV1003" s="0" t="n">
        <f aca="true">RAND()</f>
        <v>0.333799731064992</v>
      </c>
      <c r="AW1003" s="0" t="n">
        <f aca="true">RAND()</f>
        <v>0.351177448452642</v>
      </c>
      <c r="AX1003" s="0" t="n">
        <f aca="true">RAND()</f>
        <v>0.746930258155187</v>
      </c>
      <c r="AY1003" s="0" t="n">
        <f aca="true">RAND()</f>
        <v>0.802279328712464</v>
      </c>
      <c r="AZ1003" s="0" t="n">
        <f aca="true">RAND()</f>
        <v>0.187867113922826</v>
      </c>
    </row>
    <row r="1004" customFormat="false" ht="15" hidden="false" customHeight="false" outlineLevel="0" collapsed="false">
      <c r="AK1004" s="0" t="n">
        <v>991</v>
      </c>
      <c r="AL1004" s="0" t="n">
        <f aca="false">IFERROR(IF(AU1004&lt;($AM$6-$AL$6)/($AN$6-$AL$6),$AL$6+SQRT(AU1004*($AN$6-$AL$6)*($AM$6-$AL$6)),$AN$6-SQRT((1-AU1004)*($AN$6-$AL$6)*($AN$6-$AM$6))),$AM$6)</f>
        <v>6.08501228204216</v>
      </c>
      <c r="AM1004" s="0" t="n">
        <f aca="false">IFERROR(IF(AV1004&lt;($AM$7-$AL$7)/($AN$7-$AL$7),$AL$7+SQRT(AV1004*($AN$7-$AL$7)*($AM$7-$AL$7)),$AN$7-SQRT((1-AV1004)*($AN$7-$AL$7)*($AN$7-$AM$7))),$AM$7)</f>
        <v>1.06805818595708</v>
      </c>
      <c r="AN1004" s="0" t="n">
        <f aca="false">IFERROR(IF(AW1004&lt;($AM$8-$AL$8)/($AN$8-$AL$8),$AL$8+SQRT(AW1004*($AN$8-$AL$8)*($AM$8-$AL$8)),$AN$8-SQRT((1-AW1004)*($AN$8-$AL$8)*($AN$8-$AM$8))),$AM$8)</f>
        <v>1.04714524793459</v>
      </c>
      <c r="AO1004" s="0" t="n">
        <f aca="false">IFERROR(IF(AX1004&lt;($AM$9-$AL$9)/($AN$9-$AL$9),$AL$9+SQRT(AX1004*($AN$9-$AL$9)*($AM$9-$AL$9)),$AN$9-SQRT((1-AX1004)*($AN$9-$AL$9)*($AN$9-$AM$9))),$AM$9)</f>
        <v>1.3550222527641</v>
      </c>
      <c r="AP1004" s="0" t="n">
        <f aca="false">IFERROR(IF(AY1004&lt;($AM$10-$AL$10)/($AN$10-$AL$10),$AL$10+SQRT(AY1004*($AN$10-$AL$10)*($AM$10-$AL$10)),$AN$10-SQRT((1-AY1004)*($AN$10-$AL$10)*($AN$10-$AM$10))),$AM$10)</f>
        <v>0.87323765022097</v>
      </c>
      <c r="AQ1004" s="0" t="n">
        <f aca="false">IFERROR(IF(AZ1004&lt;($AM$11-$AL$11)/($AN$11-$AL$11),$AL$11+SQRT(AZ1004*($AN$11-$AL$11)*($AM$11-$AL$11)),$AN$11-SQRT((1-AZ1004)*($AN$11-$AL$11)*($AN$11-$AM$11))),$AM$11)</f>
        <v>0.744723631858289</v>
      </c>
      <c r="AR1004" s="0" t="n">
        <f aca="false">SUMPRODUCT((B24:B31&lt;=$B$6)*(C24:C31*AM1004+D24:D31*AO1004*$B$8*AQ1004)/(1+AL1004/100)^B24:B31)+C32*AM1004*AP1004/(1+AL1004/100)^$B$6</f>
        <v>8074910.03854427</v>
      </c>
      <c r="AS1004" s="0" t="n">
        <f aca="false">SUMPRODUCT((K24:K26&lt;=$B$6)*(L24:L26*AN1004+M24:M26*AO1004*$B$8*AQ1004)/(1+AL1004/100)^K24:K26)+L27*AN1004*AP1004/(1+AL1004/100)^$B$6</f>
        <v>8734217.23301279</v>
      </c>
      <c r="AT1004" s="0" t="n">
        <f aca="false">AS1004-AR1004</f>
        <v>659307.194468521</v>
      </c>
      <c r="AU1004" s="0" t="n">
        <f aca="true">RAND()</f>
        <v>0.958139873799315</v>
      </c>
      <c r="AV1004" s="0" t="n">
        <f aca="true">RAND()</f>
        <v>0.705752678246864</v>
      </c>
      <c r="AW1004" s="0" t="n">
        <f aca="true">RAND()</f>
        <v>0.634221773906505</v>
      </c>
      <c r="AX1004" s="0" t="n">
        <f aca="true">RAND()</f>
        <v>0.722669137047003</v>
      </c>
      <c r="AY1004" s="0" t="n">
        <f aca="true">RAND()</f>
        <v>0.557225374169884</v>
      </c>
      <c r="AZ1004" s="0" t="n">
        <f aca="true">RAND()</f>
        <v>0.734016228034194</v>
      </c>
    </row>
    <row r="1005" customFormat="false" ht="15" hidden="false" customHeight="false" outlineLevel="0" collapsed="false">
      <c r="AK1005" s="0" t="n">
        <v>992</v>
      </c>
      <c r="AL1005" s="0" t="n">
        <f aca="false">IFERROR(IF(AU1005&lt;($AM$6-$AL$6)/($AN$6-$AL$6),$AL$6+SQRT(AU1005*($AN$6-$AL$6)*($AM$6-$AL$6)),$AN$6-SQRT((1-AU1005)*($AN$6-$AL$6)*($AN$6-$AM$6))),$AM$6)</f>
        <v>3.88536106309792</v>
      </c>
      <c r="AM1005" s="0" t="n">
        <f aca="false">IFERROR(IF(AV1005&lt;($AM$7-$AL$7)/($AN$7-$AL$7),$AL$7+SQRT(AV1005*($AN$7-$AL$7)*($AM$7-$AL$7)),$AN$7-SQRT((1-AV1005)*($AN$7-$AL$7)*($AN$7-$AM$7))),$AM$7)</f>
        <v>0.934302895544436</v>
      </c>
      <c r="AN1005" s="0" t="n">
        <f aca="false">IFERROR(IF(AW1005&lt;($AM$8-$AL$8)/($AN$8-$AL$8),$AL$8+SQRT(AW1005*($AN$8-$AL$8)*($AM$8-$AL$8)),$AN$8-SQRT((1-AW1005)*($AN$8-$AL$8)*($AN$8-$AM$8))),$AM$8)</f>
        <v>1.06968440718351</v>
      </c>
      <c r="AO1005" s="0" t="n">
        <f aca="false">IFERROR(IF(AX1005&lt;($AM$9-$AL$9)/($AN$9-$AL$9),$AL$9+SQRT(AX1005*($AN$9-$AL$9)*($AM$9-$AL$9)),$AN$9-SQRT((1-AX1005)*($AN$9-$AL$9)*($AN$9-$AM$9))),$AM$9)</f>
        <v>1.86862776672413</v>
      </c>
      <c r="AP1005" s="0" t="n">
        <f aca="false">IFERROR(IF(AY1005&lt;($AM$10-$AL$10)/($AN$10-$AL$10),$AL$10+SQRT(AY1005*($AN$10-$AL$10)*($AM$10-$AL$10)),$AN$10-SQRT((1-AY1005)*($AN$10-$AL$10)*($AN$10-$AM$10))),$AM$10)</f>
        <v>0.757886857554794</v>
      </c>
      <c r="AQ1005" s="0" t="n">
        <f aca="false">IFERROR(IF(AZ1005&lt;($AM$11-$AL$11)/($AN$11-$AL$11),$AL$11+SQRT(AZ1005*($AN$11-$AL$11)*($AM$11-$AL$11)),$AN$11-SQRT((1-AZ1005)*($AN$11-$AL$11)*($AN$11-$AM$11))),$AM$11)</f>
        <v>0.424056137108116</v>
      </c>
      <c r="AR1005" s="0" t="n">
        <f aca="false">SUMPRODUCT((B24:B31&lt;=$B$6)*(C24:C31*AM1005+D24:D31*AO1005*$B$8*AQ1005)/(1+AL1005/100)^B24:B31)+C32*AM1005*AP1005/(1+AL1005/100)^$B$6</f>
        <v>7809265.06054661</v>
      </c>
      <c r="AS1005" s="0" t="n">
        <f aca="false">SUMPRODUCT((K24:K26&lt;=$B$6)*(L24:L26*AN1005+M24:M26*AO1005*$B$8*AQ1005)/(1+AL1005/100)^K24:K26)+L27*AN1005*AP1005/(1+AL1005/100)^$B$6</f>
        <v>8851384.07106034</v>
      </c>
      <c r="AT1005" s="0" t="n">
        <f aca="false">AS1005-AR1005</f>
        <v>1042119.01051373</v>
      </c>
      <c r="AU1005" s="0" t="n">
        <f aca="true">RAND()</f>
        <v>0.514951214636673</v>
      </c>
      <c r="AV1005" s="0" t="n">
        <f aca="true">RAND()</f>
        <v>0.200414086129109</v>
      </c>
      <c r="AW1005" s="0" t="n">
        <f aca="true">RAND()</f>
        <v>0.71098921766435</v>
      </c>
      <c r="AX1005" s="0" t="n">
        <f aca="true">RAND()</f>
        <v>0.988494224216074</v>
      </c>
      <c r="AY1005" s="0" t="n">
        <f aca="true">RAND()</f>
        <v>0.266022525197947</v>
      </c>
      <c r="AZ1005" s="0" t="n">
        <f aca="true">RAND()</f>
        <v>0.0628160210375004</v>
      </c>
    </row>
    <row r="1006" customFormat="false" ht="15" hidden="false" customHeight="false" outlineLevel="0" collapsed="false">
      <c r="AK1006" s="0" t="n">
        <v>993</v>
      </c>
      <c r="AL1006" s="0" t="n">
        <f aca="false">IFERROR(IF(AU1006&lt;($AM$6-$AL$6)/($AN$6-$AL$6),$AL$6+SQRT(AU1006*($AN$6-$AL$6)*($AM$6-$AL$6)),$AN$6-SQRT((1-AU1006)*($AN$6-$AL$6)*($AN$6-$AM$6))),$AM$6)</f>
        <v>3.27579322146168</v>
      </c>
      <c r="AM1006" s="0" t="n">
        <f aca="false">IFERROR(IF(AV1006&lt;($AM$7-$AL$7)/($AN$7-$AL$7),$AL$7+SQRT(AV1006*($AN$7-$AL$7)*($AM$7-$AL$7)),$AN$7-SQRT((1-AV1006)*($AN$7-$AL$7)*($AN$7-$AM$7))),$AM$7)</f>
        <v>1.02959662765155</v>
      </c>
      <c r="AN1006" s="0" t="n">
        <f aca="false">IFERROR(IF(AW1006&lt;($AM$8-$AL$8)/($AN$8-$AL$8),$AL$8+SQRT(AW1006*($AN$8-$AL$8)*($AM$8-$AL$8)),$AN$8-SQRT((1-AW1006)*($AN$8-$AL$8)*($AN$8-$AM$8))),$AM$8)</f>
        <v>1.09162478190253</v>
      </c>
      <c r="AO1006" s="0" t="n">
        <f aca="false">IFERROR(IF(AX1006&lt;($AM$9-$AL$9)/($AN$9-$AL$9),$AL$9+SQRT(AX1006*($AN$9-$AL$9)*($AM$9-$AL$9)),$AN$9-SQRT((1-AX1006)*($AN$9-$AL$9)*($AN$9-$AM$9))),$AM$9)</f>
        <v>1.43972096735876</v>
      </c>
      <c r="AP1006" s="0" t="n">
        <f aca="false">IFERROR(IF(AY1006&lt;($AM$10-$AL$10)/($AN$10-$AL$10),$AL$10+SQRT(AY1006*($AN$10-$AL$10)*($AM$10-$AL$10)),$AN$10-SQRT((1-AY1006)*($AN$10-$AL$10)*($AN$10-$AM$10))),$AM$10)</f>
        <v>0.803572302337403</v>
      </c>
      <c r="AQ1006" s="0" t="n">
        <f aca="false">IFERROR(IF(AZ1006&lt;($AM$11-$AL$11)/($AN$11-$AL$11),$AL$11+SQRT(AZ1006*($AN$11-$AL$11)*($AM$11-$AL$11)),$AN$11-SQRT((1-AZ1006)*($AN$11-$AL$11)*($AN$11-$AM$11))),$AM$11)</f>
        <v>0.647266481246046</v>
      </c>
      <c r="AR1006" s="0" t="n">
        <f aca="false">SUMPRODUCT((B24:B31&lt;=$B$6)*(C24:C31*AM1006+D24:D31*AO1006*$B$8*AQ1006)/(1+AL1006/100)^B24:B31)+C32*AM1006*AP1006/(1+AL1006/100)^$B$6</f>
        <v>8916461.59529342</v>
      </c>
      <c r="AS1006" s="0" t="n">
        <f aca="false">SUMPRODUCT((K24:K26&lt;=$B$6)*(L24:L26*AN1006+M24:M26*AO1006*$B$8*AQ1006)/(1+AL1006/100)^K24:K26)+L27*AN1006*AP1006/(1+AL1006/100)^$B$6</f>
        <v>8959124.22916902</v>
      </c>
      <c r="AT1006" s="0" t="n">
        <f aca="false">AS1006-AR1006</f>
        <v>42662.6338755991</v>
      </c>
      <c r="AU1006" s="0" t="n">
        <f aca="true">RAND()</f>
        <v>0.306514193534462</v>
      </c>
      <c r="AV1006" s="0" t="n">
        <f aca="true">RAND()</f>
        <v>0.568198697399387</v>
      </c>
      <c r="AW1006" s="0" t="n">
        <f aca="true">RAND()</f>
        <v>0.777042580378488</v>
      </c>
      <c r="AX1006" s="0" t="n">
        <f aca="true">RAND()</f>
        <v>0.790724937055067</v>
      </c>
      <c r="AY1006" s="0" t="n">
        <f aca="true">RAND()</f>
        <v>0.368624570985727</v>
      </c>
      <c r="AZ1006" s="0" t="n">
        <f aca="true">RAND()</f>
        <v>0.492220444885756</v>
      </c>
    </row>
    <row r="1007" customFormat="false" ht="15" hidden="false" customHeight="false" outlineLevel="0" collapsed="false">
      <c r="AK1007" s="0" t="n">
        <v>994</v>
      </c>
      <c r="AL1007" s="0" t="n">
        <f aca="false">IFERROR(IF(AU1007&lt;($AM$6-$AL$6)/($AN$6-$AL$6),$AL$6+SQRT(AU1007*($AN$6-$AL$6)*($AM$6-$AL$6)),$AN$6-SQRT((1-AU1007)*($AN$6-$AL$6)*($AN$6-$AM$6))),$AM$6)</f>
        <v>2.73345877439781</v>
      </c>
      <c r="AM1007" s="0" t="n">
        <f aca="false">IFERROR(IF(AV1007&lt;($AM$7-$AL$7)/($AN$7-$AL$7),$AL$7+SQRT(AV1007*($AN$7-$AL$7)*($AM$7-$AL$7)),$AN$7-SQRT((1-AV1007)*($AN$7-$AL$7)*($AN$7-$AM$7))),$AM$7)</f>
        <v>1.15773080264778</v>
      </c>
      <c r="AN1007" s="0" t="n">
        <f aca="false">IFERROR(IF(AW1007&lt;($AM$8-$AL$8)/($AN$8-$AL$8),$AL$8+SQRT(AW1007*($AN$8-$AL$8)*($AM$8-$AL$8)),$AN$8-SQRT((1-AW1007)*($AN$8-$AL$8)*($AN$8-$AM$8))),$AM$8)</f>
        <v>0.99133384976712</v>
      </c>
      <c r="AO1007" s="0" t="n">
        <f aca="false">IFERROR(IF(AX1007&lt;($AM$9-$AL$9)/($AN$9-$AL$9),$AL$9+SQRT(AX1007*($AN$9-$AL$9)*($AM$9-$AL$9)),$AN$9-SQRT((1-AX1007)*($AN$9-$AL$9)*($AN$9-$AM$9))),$AM$9)</f>
        <v>1.46499201543348</v>
      </c>
      <c r="AP1007" s="0" t="n">
        <f aca="false">IFERROR(IF(AY1007&lt;($AM$10-$AL$10)/($AN$10-$AL$10),$AL$10+SQRT(AY1007*($AN$10-$AL$10)*($AM$10-$AL$10)),$AN$10-SQRT((1-AY1007)*($AN$10-$AL$10)*($AN$10-$AM$10))),$AM$10)</f>
        <v>0.834800677165822</v>
      </c>
      <c r="AQ1007" s="0" t="n">
        <f aca="false">IFERROR(IF(AZ1007&lt;($AM$11-$AL$11)/($AN$11-$AL$11),$AL$11+SQRT(AZ1007*($AN$11-$AL$11)*($AM$11-$AL$11)),$AN$11-SQRT((1-AZ1007)*($AN$11-$AL$11)*($AN$11-$AM$11))),$AM$11)</f>
        <v>0.609372276089173</v>
      </c>
      <c r="AR1007" s="0" t="n">
        <f aca="false">SUMPRODUCT((B24:B31&lt;=$B$6)*(C24:C31*AM1007+D24:D31*AO1007*$B$8*AQ1007)/(1+AL1007/100)^B24:B31)+C32*AM1007*AP1007/(1+AL1007/100)^$B$6</f>
        <v>10304239.670695</v>
      </c>
      <c r="AS1007" s="0" t="n">
        <f aca="false">SUMPRODUCT((K24:K26&lt;=$B$6)*(L24:L26*AN1007+M24:M26*AO1007*$B$8*AQ1007)/(1+AL1007/100)^K24:K26)+L27*AN1007*AP1007/(1+AL1007/100)^$B$6</f>
        <v>8060809.43009405</v>
      </c>
      <c r="AT1007" s="0" t="n">
        <f aca="false">AS1007-AR1007</f>
        <v>-2243430.24060092</v>
      </c>
      <c r="AU1007" s="0" t="n">
        <f aca="true">RAND()</f>
        <v>0.107592354748228</v>
      </c>
      <c r="AV1007" s="0" t="n">
        <f aca="true">RAND()</f>
        <v>0.924323513066455</v>
      </c>
      <c r="AW1007" s="0" t="n">
        <f aca="true">RAND()</f>
        <v>0.406762689630076</v>
      </c>
      <c r="AX1007" s="0" t="n">
        <f aca="true">RAND()</f>
        <v>0.809177637633377</v>
      </c>
      <c r="AY1007" s="0" t="n">
        <f aca="true">RAND()</f>
        <v>0.448365973722772</v>
      </c>
      <c r="AZ1007" s="0" t="n">
        <f aca="true">RAND()</f>
        <v>0.390657980459573</v>
      </c>
    </row>
    <row r="1008" customFormat="false" ht="15" hidden="false" customHeight="false" outlineLevel="0" collapsed="false">
      <c r="AK1008" s="0" t="n">
        <v>995</v>
      </c>
      <c r="AL1008" s="0" t="n">
        <f aca="false">IFERROR(IF(AU1008&lt;($AM$6-$AL$6)/($AN$6-$AL$6),$AL$6+SQRT(AU1008*($AN$6-$AL$6)*($AM$6-$AL$6)),$AN$6-SQRT((1-AU1008)*($AN$6-$AL$6)*($AN$6-$AM$6))),$AM$6)</f>
        <v>6.18523997493905</v>
      </c>
      <c r="AM1008" s="0" t="n">
        <f aca="false">IFERROR(IF(AV1008&lt;($AM$7-$AL$7)/($AN$7-$AL$7),$AL$7+SQRT(AV1008*($AN$7-$AL$7)*($AM$7-$AL$7)),$AN$7-SQRT((1-AV1008)*($AN$7-$AL$7)*($AN$7-$AM$7))),$AM$7)</f>
        <v>0.988535727431479</v>
      </c>
      <c r="AN1008" s="0" t="n">
        <f aca="false">IFERROR(IF(AW1008&lt;($AM$8-$AL$8)/($AN$8-$AL$8),$AL$8+SQRT(AW1008*($AN$8-$AL$8)*($AM$8-$AL$8)),$AN$8-SQRT((1-AW1008)*($AN$8-$AL$8)*($AN$8-$AM$8))),$AM$8)</f>
        <v>0.916831159039392</v>
      </c>
      <c r="AO1008" s="0" t="n">
        <f aca="false">IFERROR(IF(AX1008&lt;($AM$9-$AL$9)/($AN$9-$AL$9),$AL$9+SQRT(AX1008*($AN$9-$AL$9)*($AM$9-$AL$9)),$AN$9-SQRT((1-AX1008)*($AN$9-$AL$9)*($AN$9-$AM$9))),$AM$9)</f>
        <v>1.32805048991692</v>
      </c>
      <c r="AP1008" s="0" t="n">
        <f aca="false">IFERROR(IF(AY1008&lt;($AM$10-$AL$10)/($AN$10-$AL$10),$AL$10+SQRT(AY1008*($AN$10-$AL$10)*($AM$10-$AL$10)),$AN$10-SQRT((1-AY1008)*($AN$10-$AL$10)*($AN$10-$AM$10))),$AM$10)</f>
        <v>0.849893366774195</v>
      </c>
      <c r="AQ1008" s="0" t="n">
        <f aca="false">IFERROR(IF(AZ1008&lt;($AM$11-$AL$11)/($AN$11-$AL$11),$AL$11+SQRT(AZ1008*($AN$11-$AL$11)*($AM$11-$AL$11)),$AN$11-SQRT((1-AZ1008)*($AN$11-$AL$11)*($AN$11-$AM$11))),$AM$11)</f>
        <v>0.356403091637996</v>
      </c>
      <c r="AR1008" s="0" t="n">
        <f aca="false">SUMPRODUCT((B24:B31&lt;=$B$6)*(C24:C31*AM1008+D24:D31*AO1008*$B$8*AQ1008)/(1+AL1008/100)^B24:B31)+C32*AM1008*AP1008/(1+AL1008/100)^$B$6</f>
        <v>7352203.78809912</v>
      </c>
      <c r="AS1008" s="0" t="n">
        <f aca="false">SUMPRODUCT((K24:K26&lt;=$B$6)*(L24:L26*AN1008+M24:M26*AO1008*$B$8*AQ1008)/(1+AL1008/100)^K24:K26)+L27*AN1008*AP1008/(1+AL1008/100)^$B$6</f>
        <v>7634587.80366316</v>
      </c>
      <c r="AT1008" s="0" t="n">
        <f aca="false">AS1008-AR1008</f>
        <v>282384.015564042</v>
      </c>
      <c r="AU1008" s="0" t="n">
        <f aca="true">RAND()</f>
        <v>0.966808305078134</v>
      </c>
      <c r="AV1008" s="0" t="n">
        <f aca="true">RAND()</f>
        <v>0.394952450201301</v>
      </c>
      <c r="AW1008" s="0" t="n">
        <f aca="true">RAND()</f>
        <v>0.151661330249864</v>
      </c>
      <c r="AX1008" s="0" t="n">
        <f aca="true">RAND()</f>
        <v>0.698989237266077</v>
      </c>
      <c r="AY1008" s="0" t="n">
        <f aca="true">RAND()</f>
        <v>0.489701472450324</v>
      </c>
      <c r="AZ1008" s="0" t="n">
        <f aca="true">RAND()</f>
        <v>0.0129849336584661</v>
      </c>
    </row>
    <row r="1009" customFormat="false" ht="15" hidden="false" customHeight="false" outlineLevel="0" collapsed="false">
      <c r="AK1009" s="0" t="n">
        <v>996</v>
      </c>
      <c r="AL1009" s="0" t="n">
        <f aca="false">IFERROR(IF(AU1009&lt;($AM$6-$AL$6)/($AN$6-$AL$6),$AL$6+SQRT(AU1009*($AN$6-$AL$6)*($AM$6-$AL$6)),$AN$6-SQRT((1-AU1009)*($AN$6-$AL$6)*($AN$6-$AM$6))),$AM$6)</f>
        <v>2.98058086566715</v>
      </c>
      <c r="AM1009" s="0" t="n">
        <f aca="false">IFERROR(IF(AV1009&lt;($AM$7-$AL$7)/($AN$7-$AL$7),$AL$7+SQRT(AV1009*($AN$7-$AL$7)*($AM$7-$AL$7)),$AN$7-SQRT((1-AV1009)*($AN$7-$AL$7)*($AN$7-$AM$7))),$AM$7)</f>
        <v>1.13617160708223</v>
      </c>
      <c r="AN1009" s="0" t="n">
        <f aca="false">IFERROR(IF(AW1009&lt;($AM$8-$AL$8)/($AN$8-$AL$8),$AL$8+SQRT(AW1009*($AN$8-$AL$8)*($AM$8-$AL$8)),$AN$8-SQRT((1-AW1009)*($AN$8-$AL$8)*($AN$8-$AM$8))),$AM$8)</f>
        <v>1.07150669993937</v>
      </c>
      <c r="AO1009" s="0" t="n">
        <f aca="false">IFERROR(IF(AX1009&lt;($AM$9-$AL$9)/($AN$9-$AL$9),$AL$9+SQRT(AX1009*($AN$9-$AL$9)*($AM$9-$AL$9)),$AN$9-SQRT((1-AX1009)*($AN$9-$AL$9)*($AN$9-$AM$9))),$AM$9)</f>
        <v>1.16021445161181</v>
      </c>
      <c r="AP1009" s="0" t="n">
        <f aca="false">IFERROR(IF(AY1009&lt;($AM$10-$AL$10)/($AN$10-$AL$10),$AL$10+SQRT(AY1009*($AN$10-$AL$10)*($AM$10-$AL$10)),$AN$10-SQRT((1-AY1009)*($AN$10-$AL$10)*($AN$10-$AM$10))),$AM$10)</f>
        <v>0.594373615806341</v>
      </c>
      <c r="AQ1009" s="0" t="n">
        <f aca="false">IFERROR(IF(AZ1009&lt;($AM$11-$AL$11)/($AN$11-$AL$11),$AL$11+SQRT(AZ1009*($AN$11-$AL$11)*($AM$11-$AL$11)),$AN$11-SQRT((1-AZ1009)*($AN$11-$AL$11)*($AN$11-$AM$11))),$AM$11)</f>
        <v>0.619480571947258</v>
      </c>
      <c r="AR1009" s="0" t="n">
        <f aca="false">SUMPRODUCT((B24:B31&lt;=$B$6)*(C24:C31*AM1009+D24:D31*AO1009*$B$8*AQ1009)/(1+AL1009/100)^B24:B31)+C32*AM1009*AP1009/(1+AL1009/100)^$B$6</f>
        <v>9944388.64490349</v>
      </c>
      <c r="AS1009" s="0" t="n">
        <f aca="false">SUMPRODUCT((K24:K26&lt;=$B$6)*(L24:L26*AN1009+M24:M26*AO1009*$B$8*AQ1009)/(1+AL1009/100)^K24:K26)+L27*AN1009*AP1009/(1+AL1009/100)^$B$6</f>
        <v>8937026.47778302</v>
      </c>
      <c r="AT1009" s="0" t="n">
        <f aca="false">AS1009-AR1009</f>
        <v>-1007362.16712047</v>
      </c>
      <c r="AU1009" s="0" t="n">
        <f aca="true">RAND()</f>
        <v>0.192307766822508</v>
      </c>
      <c r="AV1009" s="0" t="n">
        <f aca="true">RAND()</f>
        <v>0.884827528584509</v>
      </c>
      <c r="AW1009" s="0" t="n">
        <f aca="true">RAND()</f>
        <v>0.716801260741925</v>
      </c>
      <c r="AX1009" s="0" t="n">
        <f aca="true">RAND()</f>
        <v>0.529840155145565</v>
      </c>
      <c r="AY1009" s="0" t="n">
        <f aca="true">RAND()</f>
        <v>0.0356255174414516</v>
      </c>
      <c r="AZ1009" s="0" t="n">
        <f aca="true">RAND()</f>
        <v>0.416603411639783</v>
      </c>
    </row>
    <row r="1010" customFormat="false" ht="15" hidden="false" customHeight="false" outlineLevel="0" collapsed="false">
      <c r="AK1010" s="0" t="n">
        <v>997</v>
      </c>
      <c r="AL1010" s="0" t="n">
        <f aca="false">IFERROR(IF(AU1010&lt;($AM$6-$AL$6)/($AN$6-$AL$6),$AL$6+SQRT(AU1010*($AN$6-$AL$6)*($AM$6-$AL$6)),$AN$6-SQRT((1-AU1010)*($AN$6-$AL$6)*($AN$6-$AM$6))),$AM$6)</f>
        <v>3.05950750181655</v>
      </c>
      <c r="AM1010" s="0" t="n">
        <f aca="false">IFERROR(IF(AV1010&lt;($AM$7-$AL$7)/($AN$7-$AL$7),$AL$7+SQRT(AV1010*($AN$7-$AL$7)*($AM$7-$AL$7)),$AN$7-SQRT((1-AV1010)*($AN$7-$AL$7)*($AN$7-$AM$7))),$AM$7)</f>
        <v>1.07702116989177</v>
      </c>
      <c r="AN1010" s="0" t="n">
        <f aca="false">IFERROR(IF(AW1010&lt;($AM$8-$AL$8)/($AN$8-$AL$8),$AL$8+SQRT(AW1010*($AN$8-$AL$8)*($AM$8-$AL$8)),$AN$8-SQRT((1-AW1010)*($AN$8-$AL$8)*($AN$8-$AM$8))),$AM$8)</f>
        <v>1.04536846277943</v>
      </c>
      <c r="AO1010" s="0" t="n">
        <f aca="false">IFERROR(IF(AX1010&lt;($AM$9-$AL$9)/($AN$9-$AL$9),$AL$9+SQRT(AX1010*($AN$9-$AL$9)*($AM$9-$AL$9)),$AN$9-SQRT((1-AX1010)*($AN$9-$AL$9)*($AN$9-$AM$9))),$AM$9)</f>
        <v>0.767719166616614</v>
      </c>
      <c r="AP1010" s="0" t="n">
        <f aca="false">IFERROR(IF(AY1010&lt;($AM$10-$AL$10)/($AN$10-$AL$10),$AL$10+SQRT(AY1010*($AN$10-$AL$10)*($AM$10-$AL$10)),$AN$10-SQRT((1-AY1010)*($AN$10-$AL$10)*($AN$10-$AM$10))),$AM$10)</f>
        <v>0.963212832061368</v>
      </c>
      <c r="AQ1010" s="0" t="n">
        <f aca="false">IFERROR(IF(AZ1010&lt;($AM$11-$AL$11)/($AN$11-$AL$11),$AL$11+SQRT(AZ1010*($AN$11-$AL$11)*($AM$11-$AL$11)),$AN$11-SQRT((1-AZ1010)*($AN$11-$AL$11)*($AN$11-$AM$11))),$AM$11)</f>
        <v>0.944748024712855</v>
      </c>
      <c r="AR1010" s="0" t="n">
        <f aca="false">SUMPRODUCT((B24:B31&lt;=$B$6)*(C24:C31*AM1010+D24:D31*AO1010*$B$8*AQ1010)/(1+AL1010/100)^B24:B31)+C32*AM1010*AP1010/(1+AL1010/100)^$B$6</f>
        <v>9349521.50487768</v>
      </c>
      <c r="AS1010" s="0" t="n">
        <f aca="false">SUMPRODUCT((K24:K26&lt;=$B$6)*(L24:L26*AN1010+M24:M26*AO1010*$B$8*AQ1010)/(1+AL1010/100)^K24:K26)+L27*AN1010*AP1010/(1+AL1010/100)^$B$6</f>
        <v>8397547.26339775</v>
      </c>
      <c r="AT1010" s="0" t="n">
        <f aca="false">AS1010-AR1010</f>
        <v>-951974.24147993</v>
      </c>
      <c r="AU1010" s="0" t="n">
        <f aca="true">RAND()</f>
        <v>0.223625943587999</v>
      </c>
      <c r="AV1010" s="0" t="n">
        <f aca="true">RAND()</f>
        <v>0.734029549639014</v>
      </c>
      <c r="AW1010" s="0" t="n">
        <f aca="true">RAND()</f>
        <v>0.627786079775528</v>
      </c>
      <c r="AX1010" s="0" t="n">
        <f aca="true">RAND()</f>
        <v>0.0955647362318589</v>
      </c>
      <c r="AY1010" s="0" t="n">
        <f aca="true">RAND()</f>
        <v>0.858264511145254</v>
      </c>
      <c r="AZ1010" s="0" t="n">
        <f aca="true">RAND()</f>
        <v>0.98753967031375</v>
      </c>
    </row>
    <row r="1011" customFormat="false" ht="15" hidden="false" customHeight="false" outlineLevel="0" collapsed="false">
      <c r="AK1011" s="0" t="n">
        <v>998</v>
      </c>
      <c r="AL1011" s="0" t="n">
        <f aca="false">IFERROR(IF(AU1011&lt;($AM$6-$AL$6)/($AN$6-$AL$6),$AL$6+SQRT(AU1011*($AN$6-$AL$6)*($AM$6-$AL$6)),$AN$6-SQRT((1-AU1011)*($AN$6-$AL$6)*($AN$6-$AM$6))),$AM$6)</f>
        <v>2.50843486245837</v>
      </c>
      <c r="AM1011" s="0" t="n">
        <f aca="false">IFERROR(IF(AV1011&lt;($AM$7-$AL$7)/($AN$7-$AL$7),$AL$7+SQRT(AV1011*($AN$7-$AL$7)*($AM$7-$AL$7)),$AN$7-SQRT((1-AV1011)*($AN$7-$AL$7)*($AN$7-$AM$7))),$AM$7)</f>
        <v>0.994110077110317</v>
      </c>
      <c r="AN1011" s="0" t="n">
        <f aca="false">IFERROR(IF(AW1011&lt;($AM$8-$AL$8)/($AN$8-$AL$8),$AL$8+SQRT(AW1011*($AN$8-$AL$8)*($AM$8-$AL$8)),$AN$8-SQRT((1-AW1011)*($AN$8-$AL$8)*($AN$8-$AM$8))),$AM$8)</f>
        <v>0.973101789539996</v>
      </c>
      <c r="AO1011" s="0" t="n">
        <f aca="false">IFERROR(IF(AX1011&lt;($AM$9-$AL$9)/($AN$9-$AL$9),$AL$9+SQRT(AX1011*($AN$9-$AL$9)*($AM$9-$AL$9)),$AN$9-SQRT((1-AX1011)*($AN$9-$AL$9)*($AN$9-$AM$9))),$AM$9)</f>
        <v>0.648644233191478</v>
      </c>
      <c r="AP1011" s="0" t="n">
        <f aca="false">IFERROR(IF(AY1011&lt;($AM$10-$AL$10)/($AN$10-$AL$10),$AL$10+SQRT(AY1011*($AN$10-$AL$10)*($AM$10-$AL$10)),$AN$10-SQRT((1-AY1011)*($AN$10-$AL$10)*($AN$10-$AM$10))),$AM$10)</f>
        <v>0.826611979955405</v>
      </c>
      <c r="AQ1011" s="0" t="n">
        <f aca="false">IFERROR(IF(AZ1011&lt;($AM$11-$AL$11)/($AN$11-$AL$11),$AL$11+SQRT(AZ1011*($AN$11-$AL$11)*($AM$11-$AL$11)),$AN$11-SQRT((1-AZ1011)*($AN$11-$AL$11)*($AN$11-$AM$11))),$AM$11)</f>
        <v>0.734789394175197</v>
      </c>
      <c r="AR1011" s="0" t="n">
        <f aca="false">SUMPRODUCT((B24:B31&lt;=$B$6)*(C24:C31*AM1011+D24:D31*AO1011*$B$8*AQ1011)/(1+AL1011/100)^B24:B31)+C32*AM1011*AP1011/(1+AL1011/100)^$B$6</f>
        <v>8877285.14880476</v>
      </c>
      <c r="AS1011" s="0" t="n">
        <f aca="false">SUMPRODUCT((K24:K26&lt;=$B$6)*(L24:L26*AN1011+M24:M26*AO1011*$B$8*AQ1011)/(1+AL1011/100)^K24:K26)+L27*AN1011*AP1011/(1+AL1011/100)^$B$6</f>
        <v>7842128.6132135</v>
      </c>
      <c r="AT1011" s="0" t="n">
        <f aca="false">AS1011-AR1011</f>
        <v>-1035156.53559126</v>
      </c>
      <c r="AU1011" s="0" t="n">
        <f aca="true">RAND()</f>
        <v>0.0517012018726132</v>
      </c>
      <c r="AV1011" s="0" t="n">
        <f aca="true">RAND()</f>
        <v>0.418652467064147</v>
      </c>
      <c r="AW1011" s="0" t="n">
        <f aca="true">RAND()</f>
        <v>0.332935883799436</v>
      </c>
      <c r="AX1011" s="0" t="n">
        <f aca="true">RAND()</f>
        <v>0.0294601440814432</v>
      </c>
      <c r="AY1011" s="0" t="n">
        <f aca="true">RAND()</f>
        <v>0.426701541801559</v>
      </c>
      <c r="AZ1011" s="0" t="n">
        <f aca="true">RAND()</f>
        <v>0.712911569624657</v>
      </c>
    </row>
    <row r="1012" customFormat="false" ht="15" hidden="false" customHeight="false" outlineLevel="0" collapsed="false">
      <c r="AK1012" s="0" t="n">
        <v>999</v>
      </c>
      <c r="AL1012" s="0" t="n">
        <f aca="false">IFERROR(IF(AU1012&lt;($AM$6-$AL$6)/($AN$6-$AL$6),$AL$6+SQRT(AU1012*($AN$6-$AL$6)*($AM$6-$AL$6)),$AN$6-SQRT((1-AU1012)*($AN$6-$AL$6)*($AN$6-$AM$6))),$AM$6)</f>
        <v>6.16315776242547</v>
      </c>
      <c r="AM1012" s="0" t="n">
        <f aca="false">IFERROR(IF(AV1012&lt;($AM$7-$AL$7)/($AN$7-$AL$7),$AL$7+SQRT(AV1012*($AN$7-$AL$7)*($AM$7-$AL$7)),$AN$7-SQRT((1-AV1012)*($AN$7-$AL$7)*($AN$7-$AM$7))),$AM$7)</f>
        <v>0.911485802651657</v>
      </c>
      <c r="AN1012" s="0" t="n">
        <f aca="false">IFERROR(IF(AW1012&lt;($AM$8-$AL$8)/($AN$8-$AL$8),$AL$8+SQRT(AW1012*($AN$8-$AL$8)*($AM$8-$AL$8)),$AN$8-SQRT((1-AW1012)*($AN$8-$AL$8)*($AN$8-$AM$8))),$AM$8)</f>
        <v>1.07027807472898</v>
      </c>
      <c r="AO1012" s="0" t="n">
        <f aca="false">IFERROR(IF(AX1012&lt;($AM$9-$AL$9)/($AN$9-$AL$9),$AL$9+SQRT(AX1012*($AN$9-$AL$9)*($AM$9-$AL$9)),$AN$9-SQRT((1-AX1012)*($AN$9-$AL$9)*($AN$9-$AM$9))),$AM$9)</f>
        <v>1.72666566240322</v>
      </c>
      <c r="AP1012" s="0" t="n">
        <f aca="false">IFERROR(IF(AY1012&lt;($AM$10-$AL$10)/($AN$10-$AL$10),$AL$10+SQRT(AY1012*($AN$10-$AL$10)*($AM$10-$AL$10)),$AN$10-SQRT((1-AY1012)*($AN$10-$AL$10)*($AN$10-$AM$10))),$AM$10)</f>
        <v>0.999959350749222</v>
      </c>
      <c r="AQ1012" s="0" t="n">
        <f aca="false">IFERROR(IF(AZ1012&lt;($AM$11-$AL$11)/($AN$11-$AL$11),$AL$11+SQRT(AZ1012*($AN$11-$AL$11)*($AM$11-$AL$11)),$AN$11-SQRT((1-AZ1012)*($AN$11-$AL$11)*($AN$11-$AM$11))),$AM$11)</f>
        <v>0.734383632100397</v>
      </c>
      <c r="AR1012" s="0" t="n">
        <f aca="false">SUMPRODUCT((B24:B31&lt;=$B$6)*(C24:C31*AM1012+D24:D31*AO1012*$B$8*AQ1012)/(1+AL1012/100)^B24:B31)+C32*AM1012*AP1012/(1+AL1012/100)^$B$6</f>
        <v>6946576.87415949</v>
      </c>
      <c r="AS1012" s="0" t="n">
        <f aca="false">SUMPRODUCT((K24:K26&lt;=$B$6)*(L24:L26*AN1012+M24:M26*AO1012*$B$8*AQ1012)/(1+AL1012/100)^K24:K26)+L27*AN1012*AP1012/(1+AL1012/100)^$B$6</f>
        <v>8896246.92714441</v>
      </c>
      <c r="AT1012" s="0" t="n">
        <f aca="false">AS1012-AR1012</f>
        <v>1949670.05298492</v>
      </c>
      <c r="AU1012" s="0" t="n">
        <f aca="true">RAND()</f>
        <v>0.964984753470563</v>
      </c>
      <c r="AV1012" s="0" t="n">
        <f aca="true">RAND()</f>
        <v>0.13810093547649</v>
      </c>
      <c r="AW1012" s="0" t="n">
        <f aca="true">RAND()</f>
        <v>0.712889151794477</v>
      </c>
      <c r="AX1012" s="0" t="n">
        <f aca="true">RAND()</f>
        <v>0.950192226593687</v>
      </c>
      <c r="AY1012" s="0" t="n">
        <f aca="true">RAND()</f>
        <v>0.999837409606332</v>
      </c>
      <c r="AZ1012" s="0" t="n">
        <f aca="true">RAND()</f>
        <v>0.712032428995196</v>
      </c>
    </row>
    <row r="1013" customFormat="false" ht="15" hidden="false" customHeight="false" outlineLevel="0" collapsed="false">
      <c r="AK1013" s="0" t="n">
        <v>1000</v>
      </c>
      <c r="AL1013" s="0" t="n">
        <f aca="false">IFERROR(IF(AU1013&lt;($AM$6-$AL$6)/($AN$6-$AL$6),$AL$6+SQRT(AU1013*($AN$6-$AL$6)*($AM$6-$AL$6)),$AN$6-SQRT((1-AU1013)*($AN$6-$AL$6)*($AN$6-$AM$6))),$AM$6)</f>
        <v>6.12620125431874</v>
      </c>
      <c r="AM1013" s="0" t="n">
        <f aca="false">IFERROR(IF(AV1013&lt;($AM$7-$AL$7)/($AN$7-$AL$7),$AL$7+SQRT(AV1013*($AN$7-$AL$7)*($AM$7-$AL$7)),$AN$7-SQRT((1-AV1013)*($AN$7-$AL$7)*($AN$7-$AM$7))),$AM$7)</f>
        <v>1.18557099129926</v>
      </c>
      <c r="AN1013" s="0" t="n">
        <f aca="false">IFERROR(IF(AW1013&lt;($AM$8-$AL$8)/($AN$8-$AL$8),$AL$8+SQRT(AW1013*($AN$8-$AL$8)*($AM$8-$AL$8)),$AN$8-SQRT((1-AW1013)*($AN$8-$AL$8)*($AN$8-$AM$8))),$AM$8)</f>
        <v>1.05216613163566</v>
      </c>
      <c r="AO1013" s="0" t="n">
        <f aca="false">IFERROR(IF(AX1013&lt;($AM$9-$AL$9)/($AN$9-$AL$9),$AL$9+SQRT(AX1013*($AN$9-$AL$9)*($AM$9-$AL$9)),$AN$9-SQRT((1-AX1013)*($AN$9-$AL$9)*($AN$9-$AM$9))),$AM$9)</f>
        <v>1.50848137441357</v>
      </c>
      <c r="AP1013" s="0" t="n">
        <f aca="false">IFERROR(IF(AY1013&lt;($AM$10-$AL$10)/($AN$10-$AL$10),$AL$10+SQRT(AY1013*($AN$10-$AL$10)*($AM$10-$AL$10)),$AN$10-SQRT((1-AY1013)*($AN$10-$AL$10)*($AN$10-$AM$10))),$AM$10)</f>
        <v>0.616161552431285</v>
      </c>
      <c r="AQ1013" s="0" t="n">
        <f aca="false">IFERROR(IF(AZ1013&lt;($AM$11-$AL$11)/($AN$11-$AL$11),$AL$11+SQRT(AZ1013*($AN$11-$AL$11)*($AM$11-$AL$11)),$AN$11-SQRT((1-AZ1013)*($AN$11-$AL$11)*($AN$11-$AM$11))),$AM$11)</f>
        <v>0.740158069455007</v>
      </c>
      <c r="AR1013" s="0" t="n">
        <f aca="false">SUMPRODUCT((B24:B31&lt;=$B$6)*(C24:C31*AM1013+D24:D31*AO1013*$B$8*AQ1013)/(1+AL1013/100)^B24:B31)+C32*AM1013*AP1013/(1+AL1013/100)^$B$6</f>
        <v>8962655.56735977</v>
      </c>
      <c r="AS1013" s="0" t="n">
        <f aca="false">SUMPRODUCT((K24:K26&lt;=$B$6)*(L24:L26*AN1013+M24:M26*AO1013*$B$8*AQ1013)/(1+AL1013/100)^K24:K26)+L27*AN1013*AP1013/(1+AL1013/100)^$B$6</f>
        <v>8879099.74008884</v>
      </c>
      <c r="AT1013" s="0" t="n">
        <f aca="false">AS1013-AR1013</f>
        <v>-83555.8272709251</v>
      </c>
      <c r="AU1013" s="0" t="n">
        <f aca="true">RAND()</f>
        <v>0.961823787602293</v>
      </c>
      <c r="AV1013" s="0" t="n">
        <f aca="true">RAND()</f>
        <v>0.963101358558574</v>
      </c>
      <c r="AW1013" s="0" t="n">
        <f aca="true">RAND()</f>
        <v>0.652104538026674</v>
      </c>
      <c r="AX1013" s="0" t="n">
        <f aca="true">RAND()</f>
        <v>0.838939627134416</v>
      </c>
      <c r="AY1013" s="0" t="n">
        <f aca="true">RAND()</f>
        <v>0.0539740250529845</v>
      </c>
      <c r="AZ1013" s="0" t="n">
        <f aca="true">RAND()</f>
        <v>0.724417025023066</v>
      </c>
    </row>
  </sheetData>
  <conditionalFormatting sqref="D65:D89">
    <cfRule type="colorScale" priority="2">
      <colorScale>
        <cfvo type="min" val="0"/>
        <cfvo type="num" val="0"/>
        <cfvo type="max" val="0"/>
        <color rgb="FFF8CDB9"/>
        <color rgb="FFFFFFFF"/>
        <color rgb="FFB7D3F6"/>
      </colorScale>
    </cfRule>
  </conditionalFormatting>
  <conditionalFormatting sqref="G130:G137">
    <cfRule type="cellIs" priority="3" operator="equal" aboveAverage="0" equalAverage="0" bottom="0" percent="0" rank="0" text="" dxfId="0">
      <formula>"YES"</formula>
    </cfRule>
  </conditionalFormatting>
  <conditionalFormatting sqref="K143:K154">
    <cfRule type="colorScale" priority="4">
      <colorScale>
        <cfvo type="min" val="0"/>
        <cfvo type="num" val="0"/>
        <cfvo type="max" val="0"/>
        <color rgb="FFF8CDB9"/>
        <color rgb="FFFFFFFF"/>
        <color rgb="FFB7D3F6"/>
      </colorScale>
    </cfRule>
  </conditionalFormatting>
  <conditionalFormatting sqref="B160:H164">
    <cfRule type="colorScale" priority="5">
      <colorScale>
        <cfvo type="min" val="0"/>
        <cfvo type="num" val="0"/>
        <cfvo type="max" val="0"/>
        <color rgb="FFF39C7A"/>
        <color rgb="FFFFFFFF"/>
        <color rgb="FF6DA7EC"/>
      </colorScale>
    </cfRule>
  </conditionalFormatting>
  <dataValidations count="1">
    <dataValidation allowBlank="false" errorStyle="stop" operator="between" showDropDown="false" showErrorMessage="false" showInputMessage="false" sqref="B16 B18" type="list">
      <formula1>"Initial,Rehabilitation"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0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36"/>
    <col collapsed="false" customWidth="true" hidden="false" outlineLevel="0" max="18" min="8" style="0" width="14"/>
  </cols>
  <sheetData>
    <row r="1" customFormat="false" ht="17.35" hidden="false" customHeight="false" outlineLevel="0" collapsed="false">
      <c r="A1" s="4" t="s">
        <v>222</v>
      </c>
    </row>
    <row r="2" customFormat="false" ht="15" hidden="false" customHeight="false" outlineLevel="0" collapsed="false">
      <c r="A2" s="5" t="s">
        <v>18</v>
      </c>
    </row>
    <row r="4" customFormat="false" ht="17.35" hidden="false" customHeight="false" outlineLevel="0" collapsed="false">
      <c r="A4" s="6" t="s">
        <v>19</v>
      </c>
      <c r="B4" s="6" t="s">
        <v>20</v>
      </c>
      <c r="C4" s="6" t="s">
        <v>21</v>
      </c>
      <c r="AK4" s="4" t="s">
        <v>22</v>
      </c>
    </row>
    <row r="5" customFormat="false" ht="23.85" hidden="false" customHeight="false" outlineLevel="0" collapsed="false">
      <c r="A5" s="7" t="s">
        <v>23</v>
      </c>
      <c r="B5" s="8" t="n">
        <v>3</v>
      </c>
      <c r="C5" s="5" t="s">
        <v>24</v>
      </c>
      <c r="AK5" s="6" t="s">
        <v>25</v>
      </c>
      <c r="AL5" s="6" t="s">
        <v>26</v>
      </c>
      <c r="AM5" s="6" t="s">
        <v>27</v>
      </c>
      <c r="AN5" s="6" t="s">
        <v>28</v>
      </c>
      <c r="BB5" s="9" t="s">
        <v>29</v>
      </c>
    </row>
    <row r="6" customFormat="false" ht="15" hidden="false" customHeight="false" outlineLevel="0" collapsed="false">
      <c r="A6" s="7" t="s">
        <v>30</v>
      </c>
      <c r="B6" s="10" t="n">
        <v>30</v>
      </c>
      <c r="C6" s="5" t="s">
        <v>31</v>
      </c>
      <c r="AK6" s="7" t="s">
        <v>23</v>
      </c>
      <c r="AL6" s="10" t="n">
        <v>2</v>
      </c>
      <c r="AM6" s="10" t="n">
        <v>3</v>
      </c>
      <c r="AN6" s="10" t="n">
        <v>7</v>
      </c>
      <c r="BB6" s="7" t="s">
        <v>32</v>
      </c>
      <c r="BC6" s="11" t="n">
        <f aca="false">COUNT($AT$14:$AT$1013)</f>
        <v>1000</v>
      </c>
    </row>
    <row r="7" customFormat="false" ht="15" hidden="false" customHeight="false" outlineLevel="0" collapsed="false">
      <c r="A7" s="7" t="s">
        <v>33</v>
      </c>
      <c r="B7" s="10" t="n">
        <v>2027</v>
      </c>
      <c r="C7" s="5"/>
      <c r="AK7" s="7" t="s">
        <v>34</v>
      </c>
      <c r="AL7" s="10" t="n">
        <v>0.8</v>
      </c>
      <c r="AM7" s="10" t="n">
        <v>1</v>
      </c>
      <c r="AN7" s="10" t="n">
        <v>1.25</v>
      </c>
      <c r="BB7" s="7" t="s">
        <v>35</v>
      </c>
      <c r="BC7" s="12" t="n">
        <f aca="false">COUNTIF($AT$14:$AT$1013,"&lt;0")/COUNT($AT$14:$AT$1013)</f>
        <v>0.235</v>
      </c>
    </row>
    <row r="8" customFormat="false" ht="15" hidden="false" customHeight="false" outlineLevel="0" collapsed="false">
      <c r="A8" s="7" t="s">
        <v>36</v>
      </c>
      <c r="B8" s="13" t="n">
        <v>4344.12</v>
      </c>
      <c r="C8" s="5" t="s">
        <v>37</v>
      </c>
      <c r="AK8" s="7" t="s">
        <v>38</v>
      </c>
      <c r="AL8" s="10" t="n">
        <v>0.8</v>
      </c>
      <c r="AM8" s="10" t="n">
        <v>1</v>
      </c>
      <c r="AN8" s="10" t="n">
        <v>1.25</v>
      </c>
      <c r="BB8" s="7" t="s">
        <v>39</v>
      </c>
      <c r="BC8" s="14" t="n">
        <f aca="false">AVERAGE($AT$14:$AT$1013)</f>
        <v>1522436.33730605</v>
      </c>
    </row>
    <row r="9" customFormat="false" ht="15" hidden="false" customHeight="false" outlineLevel="0" collapsed="false">
      <c r="A9" s="7" t="s">
        <v>40</v>
      </c>
      <c r="B9" s="15" t="n">
        <v>1</v>
      </c>
      <c r="C9" s="5" t="s">
        <v>41</v>
      </c>
      <c r="AK9" s="7" t="s">
        <v>42</v>
      </c>
      <c r="AL9" s="10" t="n">
        <v>0.5</v>
      </c>
      <c r="AM9" s="10" t="n">
        <v>1</v>
      </c>
      <c r="AN9" s="10" t="n">
        <v>2</v>
      </c>
      <c r="BB9" s="7" t="s">
        <v>43</v>
      </c>
      <c r="BC9" s="14" t="n">
        <f aca="false">PERCENTILE($AT$14:$AT$1013,0.1)</f>
        <v>-1140495.20880855</v>
      </c>
    </row>
    <row r="10" customFormat="false" ht="15" hidden="false" customHeight="false" outlineLevel="0" collapsed="false">
      <c r="A10" s="7" t="s">
        <v>42</v>
      </c>
      <c r="B10" s="10" t="n">
        <v>1</v>
      </c>
      <c r="C10" s="5" t="s">
        <v>44</v>
      </c>
      <c r="AK10" s="7" t="s">
        <v>45</v>
      </c>
      <c r="AL10" s="10" t="n">
        <v>0.5</v>
      </c>
      <c r="AM10" s="10" t="n">
        <v>1</v>
      </c>
      <c r="AN10" s="10" t="n">
        <v>1</v>
      </c>
      <c r="BB10" s="7" t="s">
        <v>46</v>
      </c>
      <c r="BC10" s="14" t="n">
        <f aca="false">PERCENTILE($AT$14:$AT$1013,0.5)</f>
        <v>1460078.97129594</v>
      </c>
    </row>
    <row r="11" customFormat="false" ht="15" hidden="false" customHeight="false" outlineLevel="0" collapsed="false">
      <c r="A11" s="7" t="s">
        <v>34</v>
      </c>
      <c r="B11" s="10" t="n">
        <v>1</v>
      </c>
      <c r="C11" s="5" t="s">
        <v>47</v>
      </c>
      <c r="AK11" s="7" t="s">
        <v>48</v>
      </c>
      <c r="AL11" s="10" t="n">
        <v>0.3</v>
      </c>
      <c r="AM11" s="10" t="n">
        <v>0.65</v>
      </c>
      <c r="AN11" s="10" t="n">
        <v>1</v>
      </c>
      <c r="BB11" s="7" t="s">
        <v>49</v>
      </c>
      <c r="BC11" s="14" t="n">
        <f aca="false">PERCENTILE($AT$14:$AT$1013,0.9)</f>
        <v>4259821.83577617</v>
      </c>
    </row>
    <row r="12" customFormat="false" ht="15" hidden="false" customHeight="false" outlineLevel="0" collapsed="false">
      <c r="A12" s="7" t="s">
        <v>38</v>
      </c>
      <c r="B12" s="10" t="n">
        <v>1</v>
      </c>
      <c r="C12" s="5" t="s">
        <v>50</v>
      </c>
    </row>
    <row r="13" customFormat="false" ht="23.85" hidden="false" customHeight="false" outlineLevel="0" collapsed="false">
      <c r="A13" s="7" t="s">
        <v>45</v>
      </c>
      <c r="B13" s="10" t="n">
        <v>1</v>
      </c>
      <c r="C13" s="5" t="s">
        <v>51</v>
      </c>
      <c r="AK13" s="6" t="s">
        <v>52</v>
      </c>
      <c r="AL13" s="6" t="s">
        <v>53</v>
      </c>
      <c r="AM13" s="6" t="s">
        <v>54</v>
      </c>
      <c r="AN13" s="6" t="s">
        <v>55</v>
      </c>
      <c r="AO13" s="6" t="s">
        <v>56</v>
      </c>
      <c r="AP13" s="6" t="s">
        <v>57</v>
      </c>
      <c r="AQ13" s="6" t="s">
        <v>58</v>
      </c>
      <c r="AR13" s="6" t="s">
        <v>59</v>
      </c>
      <c r="AS13" s="6" t="s">
        <v>60</v>
      </c>
      <c r="AT13" s="6" t="s">
        <v>61</v>
      </c>
      <c r="AU13" s="6" t="s">
        <v>62</v>
      </c>
      <c r="AV13" s="6" t="s">
        <v>63</v>
      </c>
      <c r="AW13" s="6" t="s">
        <v>64</v>
      </c>
      <c r="AX13" s="6" t="s">
        <v>65</v>
      </c>
      <c r="AY13" s="6" t="s">
        <v>66</v>
      </c>
      <c r="AZ13" s="6" t="s">
        <v>67</v>
      </c>
      <c r="BB13" s="9" t="s">
        <v>68</v>
      </c>
    </row>
    <row r="14" customFormat="false" ht="23.85" hidden="false" customHeight="false" outlineLevel="0" collapsed="false">
      <c r="A14" s="7" t="s">
        <v>69</v>
      </c>
      <c r="B14" s="16" t="n">
        <v>74488.89</v>
      </c>
      <c r="C14" s="5"/>
      <c r="AK14" s="0" t="n">
        <v>1</v>
      </c>
      <c r="AL14" s="17" t="n">
        <f aca="false">IFERROR(IF(AU14&lt;($AM$6-$AL$6)/($AN$6-$AL$6),$AL$6+SQRT(AU14*($AN$6-$AL$6)*($AM$6-$AL$6)),$AN$6-SQRT((1-AU14)*($AN$6-$AL$6)*($AN$6-$AM$6))),$AM$6)</f>
        <v>5.79792329912626</v>
      </c>
      <c r="AM14" s="17" t="n">
        <f aca="false">IFERROR(IF(AV14&lt;($AM$7-$AL$7)/($AN$7-$AL$7),$AL$7+SQRT(AV14*($AN$7-$AL$7)*($AM$7-$AL$7)),$AN$7-SQRT((1-AV14)*($AN$7-$AL$7)*($AN$7-$AM$7))),$AM$7)</f>
        <v>1.00782302745084</v>
      </c>
      <c r="AN14" s="17" t="n">
        <f aca="false">IFERROR(IF(AW14&lt;($AM$8-$AL$8)/($AN$8-$AL$8),$AL$8+SQRT(AW14*($AN$8-$AL$8)*($AM$8-$AL$8)),$AN$8-SQRT((1-AW14)*($AN$8-$AL$8)*($AN$8-$AM$8))),$AM$8)</f>
        <v>1.11021441966927</v>
      </c>
      <c r="AO14" s="17" t="n">
        <f aca="false">IFERROR(IF(AX14&lt;($AM$9-$AL$9)/($AN$9-$AL$9),$AL$9+SQRT(AX14*($AN$9-$AL$9)*($AM$9-$AL$9)),$AN$9-SQRT((1-AX14)*($AN$9-$AL$9)*($AN$9-$AM$9))),$AM$9)</f>
        <v>0.76947640512532</v>
      </c>
      <c r="AP14" s="17" t="n">
        <f aca="false">IFERROR(IF(AY14&lt;($AM$10-$AL$10)/($AN$10-$AL$10),$AL$10+SQRT(AY14*($AN$10-$AL$10)*($AM$10-$AL$10)),$AN$10-SQRT((1-AY14)*($AN$10-$AL$10)*($AN$10-$AM$10))),$AM$10)</f>
        <v>0.674356667957259</v>
      </c>
      <c r="AQ14" s="17" t="n">
        <f aca="false">IFERROR(IF(AZ14&lt;($AM$11-$AL$11)/($AN$11-$AL$11),$AL$11+SQRT(AZ14*($AN$11-$AL$11)*($AM$11-$AL$11)),$AN$11-SQRT((1-AZ14)*($AN$11-$AL$11)*($AN$11-$AM$11))),$AM$11)</f>
        <v>0.340705763237556</v>
      </c>
      <c r="AR14" s="17" t="n">
        <f aca="false">SUMPRODUCT((B24:B31&lt;=$B$6)*(C24:C31*AM14+D24:D31*AO14*$B$8*AQ14)/(1+AL14/100)^B24:B31)+C32*AM14*AP14/(1+AL14/100)^$B$6</f>
        <v>12278529.4552875</v>
      </c>
      <c r="AS14" s="17" t="n">
        <f aca="false">SUMPRODUCT((K24:K26&lt;=$B$6)*(L24:L26*AN14+M24:M26*AO14*$B$8*AQ14)/(1+AL14/100)^K24:K26)+L27*AN14*AP14/(1+AL14/100)^$B$6</f>
        <v>16935166.9012153</v>
      </c>
      <c r="AT14" s="17" t="n">
        <f aca="false">AS14-AR14</f>
        <v>4656637.44592784</v>
      </c>
      <c r="AU14" s="17" t="n">
        <f aca="true">RAND()</f>
        <v>0.927750580260825</v>
      </c>
      <c r="AV14" s="17" t="n">
        <f aca="true">RAND()</f>
        <v>0.478669457483765</v>
      </c>
      <c r="AW14" s="17" t="n">
        <f aca="true">RAND()</f>
        <v>0.82631103583646</v>
      </c>
      <c r="AX14" s="17" t="n">
        <f aca="true">RAND()</f>
        <v>0.0968233772256872</v>
      </c>
      <c r="AY14" s="17" t="n">
        <f aca="true">RAND()</f>
        <v>0.121600990644632</v>
      </c>
      <c r="AZ14" s="17" t="n">
        <f aca="true">RAND()</f>
        <v>0.00676309861531426</v>
      </c>
      <c r="BB14" s="6" t="s">
        <v>70</v>
      </c>
      <c r="BC14" s="6" t="s">
        <v>32</v>
      </c>
      <c r="BD14" s="6" t="s">
        <v>71</v>
      </c>
    </row>
    <row r="15" customFormat="false" ht="15" hidden="false" customHeight="false" outlineLevel="0" collapsed="false">
      <c r="A15" s="7" t="s">
        <v>72</v>
      </c>
      <c r="B15" s="18" t="n">
        <v>0.125</v>
      </c>
      <c r="C15" s="5" t="s">
        <v>73</v>
      </c>
      <c r="AK15" s="0" t="n">
        <v>2</v>
      </c>
      <c r="AL15" s="17" t="n">
        <f aca="false">IFERROR(IF(AU15&lt;($AM$6-$AL$6)/($AN$6-$AL$6),$AL$6+SQRT(AU15*($AN$6-$AL$6)*($AM$6-$AL$6)),$AN$6-SQRT((1-AU15)*($AN$6-$AL$6)*($AN$6-$AM$6))),$AM$6)</f>
        <v>6.08993664700178</v>
      </c>
      <c r="AM15" s="17" t="n">
        <f aca="false">IFERROR(IF(AV15&lt;($AM$7-$AL$7)/($AN$7-$AL$7),$AL$7+SQRT(AV15*($AN$7-$AL$7)*($AM$7-$AL$7)),$AN$7-SQRT((1-AV15)*($AN$7-$AL$7)*($AN$7-$AM$7))),$AM$7)</f>
        <v>0.964593566834336</v>
      </c>
      <c r="AN15" s="17" t="n">
        <f aca="false">IFERROR(IF(AW15&lt;($AM$8-$AL$8)/($AN$8-$AL$8),$AL$8+SQRT(AW15*($AN$8-$AL$8)*($AM$8-$AL$8)),$AN$8-SQRT((1-AW15)*($AN$8-$AL$8)*($AN$8-$AM$8))),$AM$8)</f>
        <v>1.00247713448018</v>
      </c>
      <c r="AO15" s="17" t="n">
        <f aca="false">IFERROR(IF(AX15&lt;($AM$9-$AL$9)/($AN$9-$AL$9),$AL$9+SQRT(AX15*($AN$9-$AL$9)*($AM$9-$AL$9)),$AN$9-SQRT((1-AX15)*($AN$9-$AL$9)*($AN$9-$AM$9))),$AM$9)</f>
        <v>1.39614549432608</v>
      </c>
      <c r="AP15" s="17" t="n">
        <f aca="false">IFERROR(IF(AY15&lt;($AM$10-$AL$10)/($AN$10-$AL$10),$AL$10+SQRT(AY15*($AN$10-$AL$10)*($AM$10-$AL$10)),$AN$10-SQRT((1-AY15)*($AN$10-$AL$10)*($AN$10-$AM$10))),$AM$10)</f>
        <v>0.69974101948375</v>
      </c>
      <c r="AQ15" s="17" t="n">
        <f aca="false">IFERROR(IF(AZ15&lt;($AM$11-$AL$11)/($AN$11-$AL$11),$AL$11+SQRT(AZ15*($AN$11-$AL$11)*($AM$11-$AL$11)),$AN$11-SQRT((1-AZ15)*($AN$11-$AL$11)*($AN$11-$AM$11))),$AM$11)</f>
        <v>0.582209768228815</v>
      </c>
      <c r="AR15" s="17" t="n">
        <f aca="false">SUMPRODUCT((B24:B31&lt;=$B$6)*(C24:C31*AM15+D24:D31*AO15*$B$8*AQ15)/(1+AL15/100)^B24:B31)+C32*AM15*AP15/(1+AL15/100)^$B$6</f>
        <v>11705801.9528448</v>
      </c>
      <c r="AS15" s="17" t="n">
        <f aca="false">SUMPRODUCT((K24:K26&lt;=$B$6)*(L24:L26*AN15+M24:M26*AO15*$B$8*AQ15)/(1+AL15/100)^K24:K26)+L27*AN15*AP15/(1+AL15/100)^$B$6</f>
        <v>15314766.1150184</v>
      </c>
      <c r="AT15" s="17" t="n">
        <f aca="false">AS15-AR15</f>
        <v>3608964.1621736</v>
      </c>
      <c r="AU15" s="17" t="n">
        <f aca="true">RAND()</f>
        <v>0.958589234676482</v>
      </c>
      <c r="AV15" s="17" t="n">
        <f aca="true">RAND()</f>
        <v>0.301011580480544</v>
      </c>
      <c r="AW15" s="17" t="n">
        <f aca="true">RAND()</f>
        <v>0.455399387065385</v>
      </c>
      <c r="AX15" s="17" t="n">
        <f aca="true">RAND()</f>
        <v>0.756906490651535</v>
      </c>
      <c r="AY15" s="17" t="n">
        <f aca="true">RAND()</f>
        <v>0.159585899457631</v>
      </c>
      <c r="AZ15" s="17" t="n">
        <f aca="true">RAND()</f>
        <v>0.325070829729638</v>
      </c>
      <c r="BB15" s="19" t="n">
        <f aca="false">PERCENTILE($AT$14:$AT$1013,0.01)+(PERCENTILE($AT$14:$AT$1013,0.99)-PERCENTILE($AT$14:$AT$1013,0.01))*1/20</f>
        <v>-2524176.9177895</v>
      </c>
      <c r="BC15" s="17" t="n">
        <f aca="false">COUNTIF($AT$14:$AT$1013,"&lt;="&amp;BB15)</f>
        <v>19</v>
      </c>
      <c r="BD15" s="12" t="n">
        <f aca="false">COUNTIF($AT$14:$AT$1013,"&lt;="&amp;BB15)/COUNT($AT$14:$AT$1013)</f>
        <v>0.019</v>
      </c>
    </row>
    <row r="16" customFormat="false" ht="15" hidden="false" customHeight="false" outlineLevel="0" collapsed="false">
      <c r="A16" s="7" t="s">
        <v>74</v>
      </c>
      <c r="B16" s="10" t="s">
        <v>75</v>
      </c>
      <c r="C16" s="5" t="s">
        <v>76</v>
      </c>
      <c r="AK16" s="0" t="n">
        <v>3</v>
      </c>
      <c r="AL16" s="17" t="n">
        <f aca="false">IFERROR(IF(AU16&lt;($AM$6-$AL$6)/($AN$6-$AL$6),$AL$6+SQRT(AU16*($AN$6-$AL$6)*($AM$6-$AL$6)),$AN$6-SQRT((1-AU16)*($AN$6-$AL$6)*($AN$6-$AM$6))),$AM$6)</f>
        <v>4.49508149927921</v>
      </c>
      <c r="AM16" s="17" t="n">
        <f aca="false">IFERROR(IF(AV16&lt;($AM$7-$AL$7)/($AN$7-$AL$7),$AL$7+SQRT(AV16*($AN$7-$AL$7)*($AM$7-$AL$7)),$AN$7-SQRT((1-AV16)*($AN$7-$AL$7)*($AN$7-$AM$7))),$AM$7)</f>
        <v>0.925936055460946</v>
      </c>
      <c r="AN16" s="17" t="n">
        <f aca="false">IFERROR(IF(AW16&lt;($AM$8-$AL$8)/($AN$8-$AL$8),$AL$8+SQRT(AW16*($AN$8-$AL$8)*($AM$8-$AL$8)),$AN$8-SQRT((1-AW16)*($AN$8-$AL$8)*($AN$8-$AM$8))),$AM$8)</f>
        <v>0.842877946965887</v>
      </c>
      <c r="AO16" s="17" t="n">
        <f aca="false">IFERROR(IF(AX16&lt;($AM$9-$AL$9)/($AN$9-$AL$9),$AL$9+SQRT(AX16*($AN$9-$AL$9)*($AM$9-$AL$9)),$AN$9-SQRT((1-AX16)*($AN$9-$AL$9)*($AN$9-$AM$9))),$AM$9)</f>
        <v>1.56460259908388</v>
      </c>
      <c r="AP16" s="17" t="n">
        <f aca="false">IFERROR(IF(AY16&lt;($AM$10-$AL$10)/($AN$10-$AL$10),$AL$10+SQRT(AY16*($AN$10-$AL$10)*($AM$10-$AL$10)),$AN$10-SQRT((1-AY16)*($AN$10-$AL$10)*($AN$10-$AM$10))),$AM$10)</f>
        <v>0.931049162198268</v>
      </c>
      <c r="AQ16" s="17" t="n">
        <f aca="false">IFERROR(IF(AZ16&lt;($AM$11-$AL$11)/($AN$11-$AL$11),$AL$11+SQRT(AZ16*($AN$11-$AL$11)*($AM$11-$AL$11)),$AN$11-SQRT((1-AZ16)*($AN$11-$AL$11)*($AN$11-$AM$11))),$AM$11)</f>
        <v>0.621435440014489</v>
      </c>
      <c r="AR16" s="17" t="n">
        <f aca="false">SUMPRODUCT((B24:B31&lt;=$B$6)*(C24:C31*AM16+D24:D31*AO16*$B$8*AQ16)/(1+AL16/100)^B24:B31)+C32*AM16*AP16/(1+AL16/100)^$B$6</f>
        <v>11961368.6079873</v>
      </c>
      <c r="AS16" s="17" t="n">
        <f aca="false">SUMPRODUCT((K24:K26&lt;=$B$6)*(L24:L26*AN16+M24:M26*AO16*$B$8*AQ16)/(1+AL16/100)^K24:K26)+L27*AN16*AP16/(1+AL16/100)^$B$6</f>
        <v>12567933.6587046</v>
      </c>
      <c r="AT16" s="17" t="n">
        <f aca="false">AS16-AR16</f>
        <v>606565.050717348</v>
      </c>
      <c r="AU16" s="17" t="n">
        <f aca="true">RAND()</f>
        <v>0.686269165237336</v>
      </c>
      <c r="AV16" s="17" t="n">
        <f aca="true">RAND()</f>
        <v>0.176221000722915</v>
      </c>
      <c r="AW16" s="17" t="n">
        <f aca="true">RAND()</f>
        <v>0.020427981511216</v>
      </c>
      <c r="AX16" s="17" t="n">
        <f aca="true">RAND()</f>
        <v>0.873619402183657</v>
      </c>
      <c r="AY16" s="17" t="n">
        <f aca="true">RAND()</f>
        <v>0.743213520927315</v>
      </c>
      <c r="AZ16" s="17" t="n">
        <f aca="true">RAND()</f>
        <v>0.42171731468289</v>
      </c>
      <c r="BB16" s="19" t="n">
        <f aca="false">PERCENTILE($AT$14:$AT$1013,0.01)+(PERCENTILE($AT$14:$AT$1013,0.99)-PERCENTILE($AT$14:$AT$1013,0.01))*2/20</f>
        <v>-2064184.29747029</v>
      </c>
      <c r="BC16" s="17" t="n">
        <f aca="false">COUNTIF($AT$14:$AT$1013,"&lt;="&amp;BB16)-COUNTIF($AT$14:$AT$1013,"&lt;="&amp;BB15)</f>
        <v>11</v>
      </c>
      <c r="BD16" s="12" t="n">
        <f aca="false">COUNTIF($AT$14:$AT$1013,"&lt;="&amp;BB16)/COUNT($AT$14:$AT$1013)</f>
        <v>0.03</v>
      </c>
    </row>
    <row r="17" customFormat="false" ht="15" hidden="false" customHeight="false" outlineLevel="0" collapsed="false">
      <c r="A17" s="7" t="s">
        <v>77</v>
      </c>
      <c r="B17" s="18" t="n">
        <v>0.25</v>
      </c>
      <c r="C17" s="5" t="s">
        <v>78</v>
      </c>
      <c r="AK17" s="0" t="n">
        <v>4</v>
      </c>
      <c r="AL17" s="17" t="n">
        <f aca="false">IFERROR(IF(AU17&lt;($AM$6-$AL$6)/($AN$6-$AL$6),$AL$6+SQRT(AU17*($AN$6-$AL$6)*($AM$6-$AL$6)),$AN$6-SQRT((1-AU17)*($AN$6-$AL$6)*($AN$6-$AM$6))),$AM$6)</f>
        <v>3.33960484506123</v>
      </c>
      <c r="AM17" s="17" t="n">
        <f aca="false">IFERROR(IF(AV17&lt;($AM$7-$AL$7)/($AN$7-$AL$7),$AL$7+SQRT(AV17*($AN$7-$AL$7)*($AM$7-$AL$7)),$AN$7-SQRT((1-AV17)*($AN$7-$AL$7)*($AN$7-$AM$7))),$AM$7)</f>
        <v>1.0183223031611</v>
      </c>
      <c r="AN17" s="17" t="n">
        <f aca="false">IFERROR(IF(AW17&lt;($AM$8-$AL$8)/($AN$8-$AL$8),$AL$8+SQRT(AW17*($AN$8-$AL$8)*($AM$8-$AL$8)),$AN$8-SQRT((1-AW17)*($AN$8-$AL$8)*($AN$8-$AM$8))),$AM$8)</f>
        <v>1.18449488055291</v>
      </c>
      <c r="AO17" s="17" t="n">
        <f aca="false">IFERROR(IF(AX17&lt;($AM$9-$AL$9)/($AN$9-$AL$9),$AL$9+SQRT(AX17*($AN$9-$AL$9)*($AM$9-$AL$9)),$AN$9-SQRT((1-AX17)*($AN$9-$AL$9)*($AN$9-$AM$9))),$AM$9)</f>
        <v>1.46831865516521</v>
      </c>
      <c r="AP17" s="17" t="n">
        <f aca="false">IFERROR(IF(AY17&lt;($AM$10-$AL$10)/($AN$10-$AL$10),$AL$10+SQRT(AY17*($AN$10-$AL$10)*($AM$10-$AL$10)),$AN$10-SQRT((1-AY17)*($AN$10-$AL$10)*($AN$10-$AM$10))),$AM$10)</f>
        <v>0.745149829123605</v>
      </c>
      <c r="AQ17" s="17" t="n">
        <f aca="false">IFERROR(IF(AZ17&lt;($AM$11-$AL$11)/($AN$11-$AL$11),$AL$11+SQRT(AZ17*($AN$11-$AL$11)*($AM$11-$AL$11)),$AN$11-SQRT((1-AZ17)*($AN$11-$AL$11)*($AN$11-$AM$11))),$AM$11)</f>
        <v>0.781104638191934</v>
      </c>
      <c r="AR17" s="17" t="n">
        <f aca="false">SUMPRODUCT((B24:B31&lt;=$B$6)*(C24:C31*AM17+D24:D31*AO17*$B$8*AQ17)/(1+AL17/100)^B24:B31)+C32*AM17*AP17/(1+AL17/100)^$B$6</f>
        <v>13928034.8402697</v>
      </c>
      <c r="AS17" s="17" t="n">
        <f aca="false">SUMPRODUCT((K24:K26&lt;=$B$6)*(L24:L26*AN17+M24:M26*AO17*$B$8*AQ17)/(1+AL17/100)^K24:K26)+L27*AN17*AP17/(1+AL17/100)^$B$6</f>
        <v>17662882.431885</v>
      </c>
      <c r="AT17" s="17" t="n">
        <f aca="false">AS17-AR17</f>
        <v>3734847.59161533</v>
      </c>
      <c r="AU17" s="17" t="n">
        <f aca="true">RAND()</f>
        <v>0.33007536548504</v>
      </c>
      <c r="AV17" s="17" t="n">
        <f aca="true">RAND()</f>
        <v>0.52289284255488</v>
      </c>
      <c r="AW17" s="17" t="n">
        <f aca="true">RAND()</f>
        <v>0.961858482899751</v>
      </c>
      <c r="AX17" s="17" t="n">
        <f aca="true">RAND()</f>
        <v>0.811543298369782</v>
      </c>
      <c r="AY17" s="17" t="n">
        <f aca="true">RAND()</f>
        <v>0.24039375487733</v>
      </c>
      <c r="AZ17" s="17" t="n">
        <f aca="true">RAND()</f>
        <v>0.804427839097615</v>
      </c>
      <c r="BB17" s="19" t="n">
        <f aca="false">PERCENTILE($AT$14:$AT$1013,0.01)+(PERCENTILE($AT$14:$AT$1013,0.99)-PERCENTILE($AT$14:$AT$1013,0.01))*3/20</f>
        <v>-1604191.67715109</v>
      </c>
      <c r="BC17" s="17" t="n">
        <f aca="false">COUNTIF($AT$14:$AT$1013,"&lt;="&amp;BB17)-COUNTIF($AT$14:$AT$1013,"&lt;="&amp;BB16)</f>
        <v>30</v>
      </c>
      <c r="BD17" s="12" t="n">
        <f aca="false">COUNTIF($AT$14:$AT$1013,"&lt;="&amp;BB17)/COUNT($AT$14:$AT$1013)</f>
        <v>0.06</v>
      </c>
    </row>
    <row r="18" customFormat="false" ht="15" hidden="false" customHeight="false" outlineLevel="0" collapsed="false">
      <c r="A18" s="7" t="s">
        <v>79</v>
      </c>
      <c r="B18" s="10" t="s">
        <v>80</v>
      </c>
      <c r="C18" s="5" t="s">
        <v>81</v>
      </c>
      <c r="AK18" s="0" t="n">
        <v>5</v>
      </c>
      <c r="AL18" s="17" t="n">
        <f aca="false">IFERROR(IF(AU18&lt;($AM$6-$AL$6)/($AN$6-$AL$6),$AL$6+SQRT(AU18*($AN$6-$AL$6)*($AM$6-$AL$6)),$AN$6-SQRT((1-AU18)*($AN$6-$AL$6)*($AN$6-$AM$6))),$AM$6)</f>
        <v>2.76468469456779</v>
      </c>
      <c r="AM18" s="17" t="n">
        <f aca="false">IFERROR(IF(AV18&lt;($AM$7-$AL$7)/($AN$7-$AL$7),$AL$7+SQRT(AV18*($AN$7-$AL$7)*($AM$7-$AL$7)),$AN$7-SQRT((1-AV18)*($AN$7-$AL$7)*($AN$7-$AM$7))),$AM$7)</f>
        <v>1.07216985494364</v>
      </c>
      <c r="AN18" s="17" t="n">
        <f aca="false">IFERROR(IF(AW18&lt;($AM$8-$AL$8)/($AN$8-$AL$8),$AL$8+SQRT(AW18*($AN$8-$AL$8)*($AM$8-$AL$8)),$AN$8-SQRT((1-AW18)*($AN$8-$AL$8)*($AN$8-$AM$8))),$AM$8)</f>
        <v>1.02920146025411</v>
      </c>
      <c r="AO18" s="17" t="n">
        <f aca="false">IFERROR(IF(AX18&lt;($AM$9-$AL$9)/($AN$9-$AL$9),$AL$9+SQRT(AX18*($AN$9-$AL$9)*($AM$9-$AL$9)),$AN$9-SQRT((1-AX18)*($AN$9-$AL$9)*($AN$9-$AM$9))),$AM$9)</f>
        <v>0.608624719471455</v>
      </c>
      <c r="AP18" s="17" t="n">
        <f aca="false">IFERROR(IF(AY18&lt;($AM$10-$AL$10)/($AN$10-$AL$10),$AL$10+SQRT(AY18*($AN$10-$AL$10)*($AM$10-$AL$10)),$AN$10-SQRT((1-AY18)*($AN$10-$AL$10)*($AN$10-$AM$10))),$AM$10)</f>
        <v>0.954030179760557</v>
      </c>
      <c r="AQ18" s="17" t="n">
        <f aca="false">IFERROR(IF(AZ18&lt;($AM$11-$AL$11)/($AN$11-$AL$11),$AL$11+SQRT(AZ18*($AN$11-$AL$11)*($AM$11-$AL$11)),$AN$11-SQRT((1-AZ18)*($AN$11-$AL$11)*($AN$11-$AM$11))),$AM$11)</f>
        <v>0.776274649011533</v>
      </c>
      <c r="AR18" s="17" t="n">
        <f aca="false">SUMPRODUCT((B24:B31&lt;=$B$6)*(C24:C31*AM18+D24:D31*AO18*$B$8*AQ18)/(1+AL18/100)^B24:B31)+C32*AM18*AP18/(1+AL18/100)^$B$6</f>
        <v>14925361.7772298</v>
      </c>
      <c r="AS18" s="17" t="n">
        <f aca="false">SUMPRODUCT((K24:K26&lt;=$B$6)*(L24:L26*AN18+M24:M26*AO18*$B$8*AQ18)/(1+AL18/100)^K24:K26)+L27*AN18*AP18/(1+AL18/100)^$B$6</f>
        <v>14819803.3041165</v>
      </c>
      <c r="AT18" s="17" t="n">
        <f aca="false">AS18-AR18</f>
        <v>-105558.473113349</v>
      </c>
      <c r="AU18" s="17" t="n">
        <f aca="true">RAND()</f>
        <v>0.116948536421245</v>
      </c>
      <c r="AV18" s="17" t="n">
        <f aca="true">RAND()</f>
        <v>0.718901684526521</v>
      </c>
      <c r="AW18" s="17" t="n">
        <f aca="true">RAND()</f>
        <v>0.566648931965175</v>
      </c>
      <c r="AX18" s="17" t="n">
        <f aca="true">RAND()</f>
        <v>0.0157324395736697</v>
      </c>
      <c r="AY18" s="17" t="n">
        <f aca="true">RAND()</f>
        <v>0.824573616533614</v>
      </c>
      <c r="AZ18" s="17" t="n">
        <f aca="true">RAND()</f>
        <v>0.795701907449335</v>
      </c>
      <c r="BB18" s="19" t="n">
        <f aca="false">PERCENTILE($AT$14:$AT$1013,0.01)+(PERCENTILE($AT$14:$AT$1013,0.99)-PERCENTILE($AT$14:$AT$1013,0.01))*4/20</f>
        <v>-1144199.05683188</v>
      </c>
      <c r="BC18" s="17" t="n">
        <f aca="false">COUNTIF($AT$14:$AT$1013,"&lt;="&amp;BB18)-COUNTIF($AT$14:$AT$1013,"&lt;="&amp;BB17)</f>
        <v>40</v>
      </c>
      <c r="BD18" s="12" t="n">
        <f aca="false">COUNTIF($AT$14:$AT$1013,"&lt;="&amp;BB18)/COUNT($AT$14:$AT$1013)</f>
        <v>0.1</v>
      </c>
    </row>
    <row r="19" customFormat="false" ht="15" hidden="false" customHeight="false" outlineLevel="0" collapsed="false">
      <c r="AK19" s="0" t="n">
        <v>6</v>
      </c>
      <c r="AL19" s="0" t="n">
        <f aca="false">IFERROR(IF(AU19&lt;($AM$6-$AL$6)/($AN$6-$AL$6),$AL$6+SQRT(AU19*($AN$6-$AL$6)*($AM$6-$AL$6)),$AN$6-SQRT((1-AU19)*($AN$6-$AL$6)*($AN$6-$AM$6))),$AM$6)</f>
        <v>2.44049242892387</v>
      </c>
      <c r="AM19" s="0" t="n">
        <f aca="false">IFERROR(IF(AV19&lt;($AM$7-$AL$7)/($AN$7-$AL$7),$AL$7+SQRT(AV19*($AN$7-$AL$7)*($AM$7-$AL$7)),$AN$7-SQRT((1-AV19)*($AN$7-$AL$7)*($AN$7-$AM$7))),$AM$7)</f>
        <v>1.00728006720727</v>
      </c>
      <c r="AN19" s="0" t="n">
        <f aca="false">IFERROR(IF(AW19&lt;($AM$8-$AL$8)/($AN$8-$AL$8),$AL$8+SQRT(AW19*($AN$8-$AL$8)*($AM$8-$AL$8)),$AN$8-SQRT((1-AW19)*($AN$8-$AL$8)*($AN$8-$AM$8))),$AM$8)</f>
        <v>0.858759884054586</v>
      </c>
      <c r="AO19" s="0" t="n">
        <f aca="false">IFERROR(IF(AX19&lt;($AM$9-$AL$9)/($AN$9-$AL$9),$AL$9+SQRT(AX19*($AN$9-$AL$9)*($AM$9-$AL$9)),$AN$9-SQRT((1-AX19)*($AN$9-$AL$9)*($AN$9-$AM$9))),$AM$9)</f>
        <v>1.16282594652447</v>
      </c>
      <c r="AP19" s="0" t="n">
        <f aca="false">IFERROR(IF(AY19&lt;($AM$10-$AL$10)/($AN$10-$AL$10),$AL$10+SQRT(AY19*($AN$10-$AL$10)*($AM$10-$AL$10)),$AN$10-SQRT((1-AY19)*($AN$10-$AL$10)*($AN$10-$AM$10))),$AM$10)</f>
        <v>0.892070782270905</v>
      </c>
      <c r="AQ19" s="0" t="n">
        <f aca="false">IFERROR(IF(AZ19&lt;($AM$11-$AL$11)/($AN$11-$AL$11),$AL$11+SQRT(AZ19*($AN$11-$AL$11)*($AM$11-$AL$11)),$AN$11-SQRT((1-AZ19)*($AN$11-$AL$11)*($AN$11-$AM$11))),$AM$11)</f>
        <v>0.634432581566192</v>
      </c>
      <c r="AR19" s="0" t="n">
        <f aca="false">SUMPRODUCT((B24:B31&lt;=$B$6)*(C24:C31*AM19+D24:D31*AO19*$B$8*AQ19)/(1+AL19/100)^B24:B31)+C32*AM19*AP19/(1+AL19/100)^$B$6</f>
        <v>14350880.9424048</v>
      </c>
      <c r="AS19" s="0" t="n">
        <f aca="false">SUMPRODUCT((K24:K26&lt;=$B$6)*(L24:L26*AN19+M24:M26*AO19*$B$8*AQ19)/(1+AL19/100)^K24:K26)+L27*AN19*AP19/(1+AL19/100)^$B$6</f>
        <v>12390376.1819895</v>
      </c>
      <c r="AT19" s="0" t="n">
        <f aca="false">AS19-AR19</f>
        <v>-1960504.7604153</v>
      </c>
      <c r="AU19" s="0" t="n">
        <f aca="true">RAND()</f>
        <v>0.0388067159878498</v>
      </c>
      <c r="AV19" s="0" t="n">
        <f aca="true">RAND()</f>
        <v>0.476329193111923</v>
      </c>
      <c r="AW19" s="0" t="n">
        <f aca="true">RAND()</f>
        <v>0.0383635997123147</v>
      </c>
      <c r="AX19" s="0" t="n">
        <f aca="true">RAND()</f>
        <v>0.532759736124903</v>
      </c>
      <c r="AY19" s="0" t="n">
        <f aca="true">RAND()</f>
        <v>0.614877993242079</v>
      </c>
      <c r="AZ19" s="0" t="n">
        <f aca="true">RAND()</f>
        <v>0.456510822910316</v>
      </c>
      <c r="BB19" s="19" t="n">
        <f aca="false">PERCENTILE($AT$14:$AT$1013,0.01)+(PERCENTILE($AT$14:$AT$1013,0.99)-PERCENTILE($AT$14:$AT$1013,0.01))*5/20</f>
        <v>-684206.436512675</v>
      </c>
      <c r="BC19" s="17" t="n">
        <f aca="false">COUNTIF($AT$14:$AT$1013,"&lt;="&amp;BB19)-COUNTIF($AT$14:$AT$1013,"&lt;="&amp;BB18)</f>
        <v>53</v>
      </c>
      <c r="BD19" s="12" t="n">
        <f aca="false">COUNTIF($AT$14:$AT$1013,"&lt;="&amp;BB19)/COUNT($AT$14:$AT$1013)</f>
        <v>0.153</v>
      </c>
    </row>
    <row r="20" customFormat="false" ht="15" hidden="false" customHeight="false" outlineLevel="0" collapsed="false">
      <c r="A20" s="5" t="s">
        <v>82</v>
      </c>
      <c r="AK20" s="0" t="n">
        <v>7</v>
      </c>
      <c r="AL20" s="17" t="n">
        <f aca="false">IFERROR(IF(AU20&lt;($AM$6-$AL$6)/($AN$6-$AL$6),$AL$6+SQRT(AU20*($AN$6-$AL$6)*($AM$6-$AL$6)),$AN$6-SQRT((1-AU20)*($AN$6-$AL$6)*($AN$6-$AM$6))),$AM$6)</f>
        <v>4.60124055597849</v>
      </c>
      <c r="AM20" s="17" t="n">
        <f aca="false">IFERROR(IF(AV20&lt;($AM$7-$AL$7)/($AN$7-$AL$7),$AL$7+SQRT(AV20*($AN$7-$AL$7)*($AM$7-$AL$7)),$AN$7-SQRT((1-AV20)*($AN$7-$AL$7)*($AN$7-$AM$7))),$AM$7)</f>
        <v>1.16797426722228</v>
      </c>
      <c r="AN20" s="17" t="n">
        <f aca="false">IFERROR(IF(AW20&lt;($AM$8-$AL$8)/($AN$8-$AL$8),$AL$8+SQRT(AW20*($AN$8-$AL$8)*($AM$8-$AL$8)),$AN$8-SQRT((1-AW20)*($AN$8-$AL$8)*($AN$8-$AM$8))),$AM$8)</f>
        <v>0.998282598270583</v>
      </c>
      <c r="AO20" s="17" t="n">
        <f aca="false">IFERROR(IF(AX20&lt;($AM$9-$AL$9)/($AN$9-$AL$9),$AL$9+SQRT(AX20*($AN$9-$AL$9)*($AM$9-$AL$9)),$AN$9-SQRT((1-AX20)*($AN$9-$AL$9)*($AN$9-$AM$9))),$AM$9)</f>
        <v>1.77227062200477</v>
      </c>
      <c r="AP20" s="17" t="n">
        <f aca="false">IFERROR(IF(AY20&lt;($AM$10-$AL$10)/($AN$10-$AL$10),$AL$10+SQRT(AY20*($AN$10-$AL$10)*($AM$10-$AL$10)),$AN$10-SQRT((1-AY20)*($AN$10-$AL$10)*($AN$10-$AM$10))),$AM$10)</f>
        <v>0.831388374054545</v>
      </c>
      <c r="AQ20" s="17" t="n">
        <f aca="false">IFERROR(IF(AZ20&lt;($AM$11-$AL$11)/($AN$11-$AL$11),$AL$11+SQRT(AZ20*($AN$11-$AL$11)*($AM$11-$AL$11)),$AN$11-SQRT((1-AZ20)*($AN$11-$AL$11)*($AN$11-$AM$11))),$AM$11)</f>
        <v>0.889905601586842</v>
      </c>
      <c r="AR20" s="17" t="n">
        <f aca="false">SUMPRODUCT((B24:B31&lt;=$B$6)*(C24:C31*AM20+D24:D31*AO20*$B$8*AQ20)/(1+AL20/100)^B24:B31)+C32*AM20*AP20/(1+AL20/100)^$B$6</f>
        <v>15088532.1664573</v>
      </c>
      <c r="AS20" s="17" t="n">
        <f aca="false">SUMPRODUCT((K24:K26&lt;=$B$6)*(L24:L26*AN20+M24:M26*AO20*$B$8*AQ20)/(1+AL20/100)^K24:K26)+L27*AN20*AP20/(1+AL20/100)^$B$6</f>
        <v>15023343.8288149</v>
      </c>
      <c r="AT20" s="17" t="n">
        <f aca="false">AS20-AR20</f>
        <v>-65188.3376424015</v>
      </c>
      <c r="AU20" s="17" t="n">
        <f aca="true">RAND()</f>
        <v>0.71229765648588</v>
      </c>
      <c r="AV20" s="17" t="n">
        <f aca="true">RAND()</f>
        <v>0.940193592553577</v>
      </c>
      <c r="AW20" s="17" t="n">
        <f aca="true">RAND()</f>
        <v>0.436844319743703</v>
      </c>
      <c r="AX20" s="17" t="n">
        <f aca="true">RAND()</f>
        <v>0.96542622026527</v>
      </c>
      <c r="AY20" s="17" t="n">
        <f aca="true">RAND()</f>
        <v>0.43927301783406</v>
      </c>
      <c r="AZ20" s="17" t="n">
        <f aca="true">RAND()</f>
        <v>0.950527442604265</v>
      </c>
      <c r="BB20" s="19" t="n">
        <f aca="false">PERCENTILE($AT$14:$AT$1013,0.01)+(PERCENTILE($AT$14:$AT$1013,0.99)-PERCENTILE($AT$14:$AT$1013,0.01))*6/20</f>
        <v>-224213.816193469</v>
      </c>
      <c r="BC20" s="17" t="n">
        <f aca="false">COUNTIF($AT$14:$AT$1013,"&lt;="&amp;BB20)-COUNTIF($AT$14:$AT$1013,"&lt;="&amp;BB19)</f>
        <v>55</v>
      </c>
      <c r="BD20" s="12" t="n">
        <f aca="false">COUNTIF($AT$14:$AT$1013,"&lt;="&amp;BB20)/COUNT($AT$14:$AT$1013)</f>
        <v>0.208</v>
      </c>
    </row>
    <row r="21" customFormat="false" ht="15" hidden="false" customHeight="false" outlineLevel="0" collapsed="false">
      <c r="AK21" s="0" t="n">
        <v>8</v>
      </c>
      <c r="AL21" s="0" t="n">
        <f aca="false">IFERROR(IF(AU21&lt;($AM$6-$AL$6)/($AN$6-$AL$6),$AL$6+SQRT(AU21*($AN$6-$AL$6)*($AM$6-$AL$6)),$AN$6-SQRT((1-AU21)*($AN$6-$AL$6)*($AN$6-$AM$6))),$AM$6)</f>
        <v>3.19442315686291</v>
      </c>
      <c r="AM21" s="0" t="n">
        <f aca="false">IFERROR(IF(AV21&lt;($AM$7-$AL$7)/($AN$7-$AL$7),$AL$7+SQRT(AV21*($AN$7-$AL$7)*($AM$7-$AL$7)),$AN$7-SQRT((1-AV21)*($AN$7-$AL$7)*($AN$7-$AM$7))),$AM$7)</f>
        <v>0.905332892715882</v>
      </c>
      <c r="AN21" s="0" t="n">
        <f aca="false">IFERROR(IF(AW21&lt;($AM$8-$AL$8)/($AN$8-$AL$8),$AL$8+SQRT(AW21*($AN$8-$AL$8)*($AM$8-$AL$8)),$AN$8-SQRT((1-AW21)*($AN$8-$AL$8)*($AN$8-$AM$8))),$AM$8)</f>
        <v>0.946794250756967</v>
      </c>
      <c r="AO21" s="0" t="n">
        <f aca="false">IFERROR(IF(AX21&lt;($AM$9-$AL$9)/($AN$9-$AL$9),$AL$9+SQRT(AX21*($AN$9-$AL$9)*($AM$9-$AL$9)),$AN$9-SQRT((1-AX21)*($AN$9-$AL$9)*($AN$9-$AM$9))),$AM$9)</f>
        <v>0.744023767556945</v>
      </c>
      <c r="AP21" s="0" t="n">
        <f aca="false">IFERROR(IF(AY21&lt;($AM$10-$AL$10)/($AN$10-$AL$10),$AL$10+SQRT(AY21*($AN$10-$AL$10)*($AM$10-$AL$10)),$AN$10-SQRT((1-AY21)*($AN$10-$AL$10)*($AN$10-$AM$10))),$AM$10)</f>
        <v>0.786571049690228</v>
      </c>
      <c r="AQ21" s="0" t="n">
        <f aca="false">IFERROR(IF(AZ21&lt;($AM$11-$AL$11)/($AN$11-$AL$11),$AL$11+SQRT(AZ21*($AN$11-$AL$11)*($AM$11-$AL$11)),$AN$11-SQRT((1-AZ21)*($AN$11-$AL$11)*($AN$11-$AM$11))),$AM$11)</f>
        <v>0.887098101280684</v>
      </c>
      <c r="AR21" s="0" t="n">
        <f aca="false">SUMPRODUCT((B24:B31&lt;=$B$6)*(C24:C31*AM21+D24:D31*AO21*$B$8*AQ21)/(1+AL21/100)^B24:B31)+C32*AM21*AP21/(1+AL21/100)^$B$6</f>
        <v>12399087.3963955</v>
      </c>
      <c r="AS21" s="0" t="n">
        <f aca="false">SUMPRODUCT((K24:K26&lt;=$B$6)*(L24:L26*AN21+M24:M26*AO21*$B$8*AQ21)/(1+AL21/100)^K24:K26)+L27*AN21*AP21/(1+AL21/100)^$B$6</f>
        <v>14016268.6921399</v>
      </c>
      <c r="AT21" s="0" t="n">
        <f aca="false">AS21-AR21</f>
        <v>1617181.29574442</v>
      </c>
      <c r="AU21" s="0" t="n">
        <f aca="true">RAND()</f>
        <v>0.275879244548935</v>
      </c>
      <c r="AV21" s="0" t="n">
        <f aca="true">RAND()</f>
        <v>0.123277980976617</v>
      </c>
      <c r="AW21" s="0" t="n">
        <f aca="true">RAND()</f>
        <v>0.239428356169993</v>
      </c>
      <c r="AX21" s="0" t="n">
        <f aca="true">RAND()</f>
        <v>0.0793967988435811</v>
      </c>
      <c r="AY21" s="0" t="n">
        <f aca="true">RAND()</f>
        <v>0.328491866082237</v>
      </c>
      <c r="AZ21" s="0" t="n">
        <f aca="true">RAND()</f>
        <v>0.947972086798259</v>
      </c>
      <c r="BB21" s="19" t="n">
        <f aca="false">PERCENTILE($AT$14:$AT$1013,0.01)+(PERCENTILE($AT$14:$AT$1013,0.99)-PERCENTILE($AT$14:$AT$1013,0.01))*7/20</f>
        <v>235778.804125737</v>
      </c>
      <c r="BC21" s="17" t="n">
        <f aca="false">COUNTIF($AT$14:$AT$1013,"&lt;="&amp;BB21)-COUNTIF($AT$14:$AT$1013,"&lt;="&amp;BB20)</f>
        <v>66</v>
      </c>
      <c r="BD21" s="12" t="n">
        <f aca="false">COUNTIF($AT$14:$AT$1013,"&lt;="&amp;BB21)/COUNT($AT$14:$AT$1013)</f>
        <v>0.274</v>
      </c>
    </row>
    <row r="22" customFormat="false" ht="15" hidden="false" customHeight="false" outlineLevel="0" collapsed="false">
      <c r="A22" s="9" t="s">
        <v>223</v>
      </c>
      <c r="J22" s="9" t="s">
        <v>224</v>
      </c>
      <c r="AK22" s="0" t="n">
        <v>9</v>
      </c>
      <c r="AL22" s="17" t="n">
        <f aca="false">IFERROR(IF(AU22&lt;($AM$6-$AL$6)/($AN$6-$AL$6),$AL$6+SQRT(AU22*($AN$6-$AL$6)*($AM$6-$AL$6)),$AN$6-SQRT((1-AU22)*($AN$6-$AL$6)*($AN$6-$AM$6))),$AM$6)</f>
        <v>2.68711290886144</v>
      </c>
      <c r="AM22" s="17" t="n">
        <f aca="false">IFERROR(IF(AV22&lt;($AM$7-$AL$7)/($AN$7-$AL$7),$AL$7+SQRT(AV22*($AN$7-$AL$7)*($AM$7-$AL$7)),$AN$7-SQRT((1-AV22)*($AN$7-$AL$7)*($AN$7-$AM$7))),$AM$7)</f>
        <v>0.966517151365518</v>
      </c>
      <c r="AN22" s="17" t="n">
        <f aca="false">IFERROR(IF(AW22&lt;($AM$8-$AL$8)/($AN$8-$AL$8),$AL$8+SQRT(AW22*($AN$8-$AL$8)*($AM$8-$AL$8)),$AN$8-SQRT((1-AW22)*($AN$8-$AL$8)*($AN$8-$AM$8))),$AM$8)</f>
        <v>0.981644534614063</v>
      </c>
      <c r="AO22" s="17" t="n">
        <f aca="false">IFERROR(IF(AX22&lt;($AM$9-$AL$9)/($AN$9-$AL$9),$AL$9+SQRT(AX22*($AN$9-$AL$9)*($AM$9-$AL$9)),$AN$9-SQRT((1-AX22)*($AN$9-$AL$9)*($AN$9-$AM$9))),$AM$9)</f>
        <v>1.2821387206758</v>
      </c>
      <c r="AP22" s="17" t="n">
        <f aca="false">IFERROR(IF(AY22&lt;($AM$10-$AL$10)/($AN$10-$AL$10),$AL$10+SQRT(AY22*($AN$10-$AL$10)*($AM$10-$AL$10)),$AN$10-SQRT((1-AY22)*($AN$10-$AL$10)*($AN$10-$AM$10))),$AM$10)</f>
        <v>0.940679098808087</v>
      </c>
      <c r="AQ22" s="17" t="n">
        <f aca="false">IFERROR(IF(AZ22&lt;($AM$11-$AL$11)/($AN$11-$AL$11),$AL$11+SQRT(AZ22*($AN$11-$AL$11)*($AM$11-$AL$11)),$AN$11-SQRT((1-AZ22)*($AN$11-$AL$11)*($AN$11-$AM$11))),$AM$11)</f>
        <v>0.62846247961991</v>
      </c>
      <c r="AR22" s="17" t="n">
        <f aca="false">SUMPRODUCT((B24:B31&lt;=$B$6)*(C24:C31*AM22+D24:D31*AO22*$B$8*AQ22)/(1+AL22/100)^B24:B31)+C32*AM22*AP22/(1+AL22/100)^$B$6</f>
        <v>13594015.9497659</v>
      </c>
      <c r="AS22" s="17" t="n">
        <f aca="false">SUMPRODUCT((K24:K26&lt;=$B$6)*(L24:L26*AN22+M24:M26*AO22*$B$8*AQ22)/(1+AL22/100)^K24:K26)+L27*AN22*AP22/(1+AL22/100)^$B$6</f>
        <v>14156713.3869659</v>
      </c>
      <c r="AT22" s="17" t="n">
        <f aca="false">AS22-AR22</f>
        <v>562697.437200055</v>
      </c>
      <c r="AU22" s="17" t="n">
        <f aca="true">RAND()</f>
        <v>0.0944248299048055</v>
      </c>
      <c r="AV22" s="17" t="n">
        <f aca="true">RAND()</f>
        <v>0.308088463320964</v>
      </c>
      <c r="AW22" s="17" t="n">
        <f aca="true">RAND()</f>
        <v>0.366608188390661</v>
      </c>
      <c r="AX22" s="17" t="n">
        <f aca="true">RAND()</f>
        <v>0.65645012243135</v>
      </c>
      <c r="AY22" s="17" t="n">
        <f aca="true">RAND()</f>
        <v>0.776792272505231</v>
      </c>
      <c r="AZ22" s="17" t="n">
        <f aca="true">RAND()</f>
        <v>0.440357553134938</v>
      </c>
      <c r="BB22" s="19" t="n">
        <f aca="false">PERCENTILE($AT$14:$AT$1013,0.01)+(PERCENTILE($AT$14:$AT$1013,0.99)-PERCENTILE($AT$14:$AT$1013,0.01))*8/20</f>
        <v>695771.424444943</v>
      </c>
      <c r="BC22" s="17" t="n">
        <f aca="false">COUNTIF($AT$14:$AT$1013,"&lt;="&amp;BB22)-COUNTIF($AT$14:$AT$1013,"&lt;="&amp;BB21)</f>
        <v>86</v>
      </c>
      <c r="BD22" s="12" t="n">
        <f aca="false">COUNTIF($AT$14:$AT$1013,"&lt;="&amp;BB22)/COUNT($AT$14:$AT$1013)</f>
        <v>0.36</v>
      </c>
    </row>
    <row r="23" customFormat="false" ht="23.85" hidden="false" customHeight="false" outlineLevel="0" collapsed="false">
      <c r="A23" s="20" t="s">
        <v>85</v>
      </c>
      <c r="B23" s="20" t="s">
        <v>86</v>
      </c>
      <c r="C23" s="20" t="s">
        <v>87</v>
      </c>
      <c r="D23" s="20" t="s">
        <v>88</v>
      </c>
      <c r="E23" s="20" t="s">
        <v>89</v>
      </c>
      <c r="F23" s="20" t="s">
        <v>90</v>
      </c>
      <c r="G23" s="20" t="s">
        <v>91</v>
      </c>
      <c r="J23" s="21" t="s">
        <v>85</v>
      </c>
      <c r="K23" s="21" t="s">
        <v>86</v>
      </c>
      <c r="L23" s="21" t="s">
        <v>87</v>
      </c>
      <c r="M23" s="21" t="s">
        <v>88</v>
      </c>
      <c r="N23" s="21" t="s">
        <v>89</v>
      </c>
      <c r="O23" s="21" t="s">
        <v>90</v>
      </c>
      <c r="P23" s="21" t="s">
        <v>91</v>
      </c>
      <c r="AK23" s="0" t="n">
        <v>10</v>
      </c>
      <c r="AL23" s="17" t="n">
        <f aca="false">IFERROR(IF(AU23&lt;($AM$6-$AL$6)/($AN$6-$AL$6),$AL$6+SQRT(AU23*($AN$6-$AL$6)*($AM$6-$AL$6)),$AN$6-SQRT((1-AU23)*($AN$6-$AL$6)*($AN$6-$AM$6))),$AM$6)</f>
        <v>4.4199041411687</v>
      </c>
      <c r="AM23" s="17" t="n">
        <f aca="false">IFERROR(IF(AV23&lt;($AM$7-$AL$7)/($AN$7-$AL$7),$AL$7+SQRT(AV23*($AN$7-$AL$7)*($AM$7-$AL$7)),$AN$7-SQRT((1-AV23)*($AN$7-$AL$7)*($AN$7-$AM$7))),$AM$7)</f>
        <v>1.02990730093156</v>
      </c>
      <c r="AN23" s="17" t="n">
        <f aca="false">IFERROR(IF(AW23&lt;($AM$8-$AL$8)/($AN$8-$AL$8),$AL$8+SQRT(AW23*($AN$8-$AL$8)*($AM$8-$AL$8)),$AN$8-SQRT((1-AW23)*($AN$8-$AL$8)*($AN$8-$AM$8))),$AM$8)</f>
        <v>1.1219656861309</v>
      </c>
      <c r="AO23" s="17" t="n">
        <f aca="false">IFERROR(IF(AX23&lt;($AM$9-$AL$9)/($AN$9-$AL$9),$AL$9+SQRT(AX23*($AN$9-$AL$9)*($AM$9-$AL$9)),$AN$9-SQRT((1-AX23)*($AN$9-$AL$9)*($AN$9-$AM$9))),$AM$9)</f>
        <v>1.72100978273396</v>
      </c>
      <c r="AP23" s="17" t="n">
        <f aca="false">IFERROR(IF(AY23&lt;($AM$10-$AL$10)/($AN$10-$AL$10),$AL$10+SQRT(AY23*($AN$10-$AL$10)*($AM$10-$AL$10)),$AN$10-SQRT((1-AY23)*($AN$10-$AL$10)*($AN$10-$AM$10))),$AM$10)</f>
        <v>0.958935339299441</v>
      </c>
      <c r="AQ23" s="17" t="n">
        <f aca="false">IFERROR(IF(AZ23&lt;($AM$11-$AL$11)/($AN$11-$AL$11),$AL$11+SQRT(AZ23*($AN$11-$AL$11)*($AM$11-$AL$11)),$AN$11-SQRT((1-AZ23)*($AN$11-$AL$11)*($AN$11-$AM$11))),$AM$11)</f>
        <v>0.542470048564799</v>
      </c>
      <c r="AR23" s="17" t="n">
        <f aca="false">SUMPRODUCT((B24:B31&lt;=$B$6)*(C24:C31*AM23+D24:D31*AO23*$B$8*AQ23)/(1+AL23/100)^B24:B31)+C32*AM23*AP23/(1+AL23/100)^$B$6</f>
        <v>13320233.6929986</v>
      </c>
      <c r="AS23" s="17" t="n">
        <f aca="false">SUMPRODUCT((K24:K26&lt;=$B$6)*(L24:L26*AN23+M24:M26*AO23*$B$8*AQ23)/(1+AL23/100)^K24:K26)+L27*AN23*AP23/(1+AL23/100)^$B$6</f>
        <v>16663470.7239049</v>
      </c>
      <c r="AT23" s="17" t="n">
        <f aca="false">AS23-AR23</f>
        <v>3343237.03090631</v>
      </c>
      <c r="AU23" s="17" t="n">
        <f aca="true">RAND()</f>
        <v>0.66715526796208</v>
      </c>
      <c r="AV23" s="17" t="n">
        <f aca="true">RAND()</f>
        <v>0.569415145037965</v>
      </c>
      <c r="AW23" s="17" t="n">
        <f aca="true">RAND()</f>
        <v>0.854286350862834</v>
      </c>
      <c r="AX23" s="17" t="n">
        <f aca="true">RAND()</f>
        <v>0.948109639113233</v>
      </c>
      <c r="AY23" s="17" t="n">
        <f aca="true">RAND()</f>
        <v>0.842486582631574</v>
      </c>
      <c r="AZ23" s="17" t="n">
        <f aca="true">RAND()</f>
        <v>0.239966222249044</v>
      </c>
      <c r="BB23" s="19" t="n">
        <f aca="false">PERCENTILE($AT$14:$AT$1013,0.01)+(PERCENTILE($AT$14:$AT$1013,0.99)-PERCENTILE($AT$14:$AT$1013,0.01))*9/20</f>
        <v>1155764.04476415</v>
      </c>
      <c r="BC23" s="17" t="n">
        <f aca="false">COUNTIF($AT$14:$AT$1013,"&lt;="&amp;BB23)-COUNTIF($AT$14:$AT$1013,"&lt;="&amp;BB22)</f>
        <v>81</v>
      </c>
      <c r="BD23" s="12" t="n">
        <f aca="false">COUNTIF($AT$14:$AT$1013,"&lt;="&amp;BB23)/COUNT($AT$14:$AT$1013)</f>
        <v>0.441</v>
      </c>
    </row>
    <row r="24" customFormat="false" ht="15" hidden="false" customHeight="false" outlineLevel="0" collapsed="false">
      <c r="A24" s="7" t="s">
        <v>92</v>
      </c>
      <c r="B24" s="7" t="n">
        <v>0</v>
      </c>
      <c r="C24" s="22" t="n">
        <v>9009181.19</v>
      </c>
      <c r="D24" s="10" t="n">
        <v>0</v>
      </c>
      <c r="E24" s="14" t="n">
        <f aca="false">C24*$B$11</f>
        <v>9009181.19</v>
      </c>
      <c r="F24" s="14" t="n">
        <f aca="false">D24*$B$10*$B$8*$B$9</f>
        <v>0</v>
      </c>
      <c r="G24" s="14" t="n">
        <f aca="false">IF(B24&gt;$B$6,0,(E24+F24)/(1+$B$5/100)^B24)</f>
        <v>9009181.19</v>
      </c>
      <c r="J24" s="7" t="s">
        <v>92</v>
      </c>
      <c r="K24" s="7" t="n">
        <v>0</v>
      </c>
      <c r="L24" s="22" t="n">
        <v>15445398.25</v>
      </c>
      <c r="M24" s="10" t="n">
        <v>0</v>
      </c>
      <c r="N24" s="14" t="n">
        <f aca="false">L24*$B$12</f>
        <v>15445398.25</v>
      </c>
      <c r="O24" s="14" t="n">
        <f aca="false">M24*$B$10*$B$8*$B$9</f>
        <v>0</v>
      </c>
      <c r="P24" s="14" t="n">
        <f aca="false">IF(K24&gt;$B$6,0,(N24+O24)/(1+$B$5/100)^K24)</f>
        <v>15445398.25</v>
      </c>
      <c r="AK24" s="0" t="n">
        <v>11</v>
      </c>
      <c r="AL24" s="17" t="n">
        <f aca="false">IFERROR(IF(AU24&lt;($AM$6-$AL$6)/($AN$6-$AL$6),$AL$6+SQRT(AU24*($AN$6-$AL$6)*($AM$6-$AL$6)),$AN$6-SQRT((1-AU24)*($AN$6-$AL$6)*($AN$6-$AM$6))),$AM$6)</f>
        <v>3.91448400573011</v>
      </c>
      <c r="AM24" s="17" t="n">
        <f aca="false">IFERROR(IF(AV24&lt;($AM$7-$AL$7)/($AN$7-$AL$7),$AL$7+SQRT(AV24*($AN$7-$AL$7)*($AM$7-$AL$7)),$AN$7-SQRT((1-AV24)*($AN$7-$AL$7)*($AN$7-$AM$7))),$AM$7)</f>
        <v>0.938475729231132</v>
      </c>
      <c r="AN24" s="17" t="n">
        <f aca="false">IFERROR(IF(AW24&lt;($AM$8-$AL$8)/($AN$8-$AL$8),$AL$8+SQRT(AW24*($AN$8-$AL$8)*($AM$8-$AL$8)),$AN$8-SQRT((1-AW24)*($AN$8-$AL$8)*($AN$8-$AM$8))),$AM$8)</f>
        <v>0.921762036876596</v>
      </c>
      <c r="AO24" s="17" t="n">
        <f aca="false">IFERROR(IF(AX24&lt;($AM$9-$AL$9)/($AN$9-$AL$9),$AL$9+SQRT(AX24*($AN$9-$AL$9)*($AM$9-$AL$9)),$AN$9-SQRT((1-AX24)*($AN$9-$AL$9)*($AN$9-$AM$9))),$AM$9)</f>
        <v>1.20539685238297</v>
      </c>
      <c r="AP24" s="17" t="n">
        <f aca="false">IFERROR(IF(AY24&lt;($AM$10-$AL$10)/($AN$10-$AL$10),$AL$10+SQRT(AY24*($AN$10-$AL$10)*($AM$10-$AL$10)),$AN$10-SQRT((1-AY24)*($AN$10-$AL$10)*($AN$10-$AM$10))),$AM$10)</f>
        <v>0.852770065704873</v>
      </c>
      <c r="AQ24" s="17" t="n">
        <f aca="false">IFERROR(IF(AZ24&lt;($AM$11-$AL$11)/($AN$11-$AL$11),$AL$11+SQRT(AZ24*($AN$11-$AL$11)*($AM$11-$AL$11)),$AN$11-SQRT((1-AZ24)*($AN$11-$AL$11)*($AN$11-$AM$11))),$AM$11)</f>
        <v>0.346607398569272</v>
      </c>
      <c r="AR24" s="17" t="n">
        <f aca="false">SUMPRODUCT((B24:B31&lt;=$B$6)*(C24:C31*AM24+D24:D31*AO24*$B$8*AQ24)/(1+AL24/100)^B24:B31)+C32*AM24*AP24/(1+AL24/100)^$B$6</f>
        <v>12352053.3592958</v>
      </c>
      <c r="AS24" s="17" t="n">
        <f aca="false">SUMPRODUCT((K24:K26&lt;=$B$6)*(L24:L26*AN24+M24:M26*AO24*$B$8*AQ24)/(1+AL24/100)^K24:K26)+L27*AN24*AP24/(1+AL24/100)^$B$6</f>
        <v>13690197.2092836</v>
      </c>
      <c r="AT24" s="17" t="n">
        <f aca="false">AS24-AR24</f>
        <v>1338143.84998774</v>
      </c>
      <c r="AU24" s="17" t="n">
        <f aca="true">RAND()</f>
        <v>0.523979552455234</v>
      </c>
      <c r="AV24" s="17" t="n">
        <f aca="true">RAND()</f>
        <v>0.213061417623265</v>
      </c>
      <c r="AW24" s="17" t="n">
        <f aca="true">RAND()</f>
        <v>0.16473326249264</v>
      </c>
      <c r="AX24" s="17" t="n">
        <f aca="true">RAND()</f>
        <v>0.579070558531408</v>
      </c>
      <c r="AY24" s="17" t="n">
        <f aca="true">RAND()</f>
        <v>0.497786877029682</v>
      </c>
      <c r="AZ24" s="17" t="n">
        <f aca="true">RAND()</f>
        <v>0.00886632490365295</v>
      </c>
      <c r="BB24" s="19" t="n">
        <f aca="false">PERCENTILE($AT$14:$AT$1013,0.01)+(PERCENTILE($AT$14:$AT$1013,0.99)-PERCENTILE($AT$14:$AT$1013,0.01))*10/20</f>
        <v>1615756.66508335</v>
      </c>
      <c r="BC24" s="17" t="n">
        <f aca="false">COUNTIF($AT$14:$AT$1013,"&lt;="&amp;BB24)-COUNTIF($AT$14:$AT$1013,"&lt;="&amp;BB23)</f>
        <v>91</v>
      </c>
      <c r="BD24" s="12" t="n">
        <f aca="false">COUNTIF($AT$14:$AT$1013,"&lt;="&amp;BB24)/COUNT($AT$14:$AT$1013)</f>
        <v>0.532</v>
      </c>
    </row>
    <row r="25" customFormat="false" ht="15" hidden="false" customHeight="false" outlineLevel="0" collapsed="false">
      <c r="A25" s="7" t="s">
        <v>93</v>
      </c>
      <c r="B25" s="7" t="n">
        <v>4</v>
      </c>
      <c r="C25" s="22" t="n">
        <v>714698.49</v>
      </c>
      <c r="D25" s="10" t="n">
        <v>8</v>
      </c>
      <c r="E25" s="14" t="n">
        <f aca="false">C25*$B$11</f>
        <v>714698.49</v>
      </c>
      <c r="F25" s="14" t="n">
        <f aca="false">D25*$B$10*$B$8*$B$9</f>
        <v>34752.96</v>
      </c>
      <c r="G25" s="14" t="n">
        <f aca="false">IF(B25&gt;$B$6,0,(E25+F25)/(1+$B$5/100)^B25)</f>
        <v>665877.906366632</v>
      </c>
      <c r="J25" s="7" t="s">
        <v>93</v>
      </c>
      <c r="K25" s="7" t="n">
        <v>19</v>
      </c>
      <c r="L25" s="22" t="n">
        <v>432674.93</v>
      </c>
      <c r="M25" s="10" t="n">
        <v>11</v>
      </c>
      <c r="N25" s="14" t="n">
        <f aca="false">L25*$B$12</f>
        <v>432674.93</v>
      </c>
      <c r="O25" s="14" t="n">
        <f aca="false">M25*$B$10*$B$8*$B$9</f>
        <v>47785.32</v>
      </c>
      <c r="P25" s="14" t="n">
        <f aca="false">IF(K25&gt;$B$6,0,(N25+O25)/(1+$B$5/100)^K25)</f>
        <v>273999.767013564</v>
      </c>
      <c r="AK25" s="0" t="n">
        <v>12</v>
      </c>
      <c r="AL25" s="17" t="n">
        <f aca="false">IFERROR(IF(AU25&lt;($AM$6-$AL$6)/($AN$6-$AL$6),$AL$6+SQRT(AU25*($AN$6-$AL$6)*($AM$6-$AL$6)),$AN$6-SQRT((1-AU25)*($AN$6-$AL$6)*($AN$6-$AM$6))),$AM$6)</f>
        <v>3.30781959526379</v>
      </c>
      <c r="AM25" s="17" t="n">
        <f aca="false">IFERROR(IF(AV25&lt;($AM$7-$AL$7)/($AN$7-$AL$7),$AL$7+SQRT(AV25*($AN$7-$AL$7)*($AM$7-$AL$7)),$AN$7-SQRT((1-AV25)*($AN$7-$AL$7)*($AN$7-$AM$7))),$AM$7)</f>
        <v>1.11840211422701</v>
      </c>
      <c r="AN25" s="17" t="n">
        <f aca="false">IFERROR(IF(AW25&lt;($AM$8-$AL$8)/($AN$8-$AL$8),$AL$8+SQRT(AW25*($AN$8-$AL$8)*($AM$8-$AL$8)),$AN$8-SQRT((1-AW25)*($AN$8-$AL$8)*($AN$8-$AM$8))),$AM$8)</f>
        <v>1.10966116509779</v>
      </c>
      <c r="AO25" s="17" t="n">
        <f aca="false">IFERROR(IF(AX25&lt;($AM$9-$AL$9)/($AN$9-$AL$9),$AL$9+SQRT(AX25*($AN$9-$AL$9)*($AM$9-$AL$9)),$AN$9-SQRT((1-AX25)*($AN$9-$AL$9)*($AN$9-$AM$9))),$AM$9)</f>
        <v>1.1879499694137</v>
      </c>
      <c r="AP25" s="17" t="n">
        <f aca="false">IFERROR(IF(AY25&lt;($AM$10-$AL$10)/($AN$10-$AL$10),$AL$10+SQRT(AY25*($AN$10-$AL$10)*($AM$10-$AL$10)),$AN$10-SQRT((1-AY25)*($AN$10-$AL$10)*($AN$10-$AM$10))),$AM$10)</f>
        <v>0.955576564034827</v>
      </c>
      <c r="AQ25" s="17" t="n">
        <f aca="false">IFERROR(IF(AZ25&lt;($AM$11-$AL$11)/($AN$11-$AL$11),$AL$11+SQRT(AZ25*($AN$11-$AL$11)*($AM$11-$AL$11)),$AN$11-SQRT((1-AZ25)*($AN$11-$AL$11)*($AN$11-$AM$11))),$AM$11)</f>
        <v>0.588636739305389</v>
      </c>
      <c r="AR25" s="17" t="n">
        <f aca="false">SUMPRODUCT((B24:B31&lt;=$B$6)*(C24:C31*AM25+D24:D31*AO25*$B$8*AQ25)/(1+AL25/100)^B24:B31)+C32*AM25*AP25/(1+AL25/100)^$B$6</f>
        <v>15177149.138408</v>
      </c>
      <c r="AS25" s="17" t="n">
        <f aca="false">SUMPRODUCT((K24:K26&lt;=$B$6)*(L24:L26*AN25+M24:M26*AO25*$B$8*AQ25)/(1+AL25/100)^K24:K26)+L27*AN25*AP25/(1+AL25/100)^$B$6</f>
        <v>16177375.5729931</v>
      </c>
      <c r="AT25" s="17" t="n">
        <f aca="false">AS25-AR25</f>
        <v>1000226.43458506</v>
      </c>
      <c r="AU25" s="17" t="n">
        <f aca="true">RAND()</f>
        <v>0.318390192944096</v>
      </c>
      <c r="AV25" s="17" t="n">
        <f aca="true">RAND()</f>
        <v>0.846062190756265</v>
      </c>
      <c r="AW25" s="17" t="n">
        <f aca="true">RAND()</f>
        <v>0.824933434829236</v>
      </c>
      <c r="AX25" s="17" t="n">
        <f aca="true">RAND()</f>
        <v>0.560383165216525</v>
      </c>
      <c r="AY25" s="17" t="n">
        <f aca="true">RAND()</f>
        <v>0.830200022791116</v>
      </c>
      <c r="AZ25" s="17" t="n">
        <f aca="true">RAND()</f>
        <v>0.340045580721826</v>
      </c>
      <c r="BB25" s="19" t="n">
        <f aca="false">PERCENTILE($AT$14:$AT$1013,0.01)+(PERCENTILE($AT$14:$AT$1013,0.99)-PERCENTILE($AT$14:$AT$1013,0.01))*11/20</f>
        <v>2075749.28540256</v>
      </c>
      <c r="BC25" s="17" t="n">
        <f aca="false">COUNTIF($AT$14:$AT$1013,"&lt;="&amp;BB25)-COUNTIF($AT$14:$AT$1013,"&lt;="&amp;BB24)</f>
        <v>78</v>
      </c>
      <c r="BD25" s="12" t="n">
        <f aca="false">COUNTIF($AT$14:$AT$1013,"&lt;="&amp;BB25)/COUNT($AT$14:$AT$1013)</f>
        <v>0.61</v>
      </c>
    </row>
    <row r="26" customFormat="false" ht="15" hidden="false" customHeight="false" outlineLevel="0" collapsed="false">
      <c r="A26" s="7" t="s">
        <v>94</v>
      </c>
      <c r="B26" s="7" t="n">
        <v>8</v>
      </c>
      <c r="C26" s="22" t="n">
        <v>714698.49</v>
      </c>
      <c r="D26" s="10" t="n">
        <v>8</v>
      </c>
      <c r="E26" s="14" t="n">
        <f aca="false">C26*$B$11</f>
        <v>714698.49</v>
      </c>
      <c r="F26" s="14" t="n">
        <f aca="false">D26*$B$10*$B$8*$B$9</f>
        <v>34752.96</v>
      </c>
      <c r="G26" s="14" t="n">
        <f aca="false">IF(B26&gt;$B$6,0,(E26+F26)/(1+$B$5/100)^B26)</f>
        <v>591623.895299969</v>
      </c>
      <c r="J26" s="7" t="s">
        <v>95</v>
      </c>
      <c r="K26" s="7" t="n">
        <v>27</v>
      </c>
      <c r="L26" s="22" t="n">
        <v>604639.4</v>
      </c>
      <c r="M26" s="10" t="n">
        <v>20</v>
      </c>
      <c r="N26" s="14" t="n">
        <f aca="false">L26*$B$12</f>
        <v>604639.4</v>
      </c>
      <c r="O26" s="14" t="n">
        <f aca="false">M26*$B$10*$B$8*$B$9</f>
        <v>86882.4</v>
      </c>
      <c r="P26" s="14" t="n">
        <f aca="false">IF(K26&gt;$B$6,0,(N26+O26)/(1+$B$5/100)^K26)</f>
        <v>311315.546183285</v>
      </c>
      <c r="AK26" s="0" t="n">
        <v>13</v>
      </c>
      <c r="AL26" s="17" t="n">
        <f aca="false">IFERROR(IF(AU26&lt;($AM$6-$AL$6)/($AN$6-$AL$6),$AL$6+SQRT(AU26*($AN$6-$AL$6)*($AM$6-$AL$6)),$AN$6-SQRT((1-AU26)*($AN$6-$AL$6)*($AN$6-$AM$6))),$AM$6)</f>
        <v>2.61770433002785</v>
      </c>
      <c r="AM26" s="17" t="n">
        <f aca="false">IFERROR(IF(AV26&lt;($AM$7-$AL$7)/($AN$7-$AL$7),$AL$7+SQRT(AV26*($AN$7-$AL$7)*($AM$7-$AL$7)),$AN$7-SQRT((1-AV26)*($AN$7-$AL$7)*($AN$7-$AM$7))),$AM$7)</f>
        <v>0.870033408922794</v>
      </c>
      <c r="AN26" s="17" t="n">
        <f aca="false">IFERROR(IF(AW26&lt;($AM$8-$AL$8)/($AN$8-$AL$8),$AL$8+SQRT(AW26*($AN$8-$AL$8)*($AM$8-$AL$8)),$AN$8-SQRT((1-AW26)*($AN$8-$AL$8)*($AN$8-$AM$8))),$AM$8)</f>
        <v>1.10473740045965</v>
      </c>
      <c r="AO26" s="17" t="n">
        <f aca="false">IFERROR(IF(AX26&lt;($AM$9-$AL$9)/($AN$9-$AL$9),$AL$9+SQRT(AX26*($AN$9-$AL$9)*($AM$9-$AL$9)),$AN$9-SQRT((1-AX26)*($AN$9-$AL$9)*($AN$9-$AM$9))),$AM$9)</f>
        <v>0.932979698797055</v>
      </c>
      <c r="AP26" s="17" t="n">
        <f aca="false">IFERROR(IF(AY26&lt;($AM$10-$AL$10)/($AN$10-$AL$10),$AL$10+SQRT(AY26*($AN$10-$AL$10)*($AM$10-$AL$10)),$AN$10-SQRT((1-AY26)*($AN$10-$AL$10)*($AN$10-$AM$10))),$AM$10)</f>
        <v>0.888210168811194</v>
      </c>
      <c r="AQ26" s="17" t="n">
        <f aca="false">IFERROR(IF(AZ26&lt;($AM$11-$AL$11)/($AN$11-$AL$11),$AL$11+SQRT(AZ26*($AN$11-$AL$11)*($AM$11-$AL$11)),$AN$11-SQRT((1-AZ26)*($AN$11-$AL$11)*($AN$11-$AM$11))),$AM$11)</f>
        <v>0.852889110082862</v>
      </c>
      <c r="AR26" s="17" t="n">
        <f aca="false">SUMPRODUCT((B24:B31&lt;=$B$6)*(C24:C31*AM26+D24:D31*AO26*$B$8*AQ26)/(1+AL26/100)^B24:B31)+C32*AM26*AP26/(1+AL26/100)^$B$6</f>
        <v>12307574.2042753</v>
      </c>
      <c r="AS26" s="17" t="n">
        <f aca="false">SUMPRODUCT((K24:K26&lt;=$B$6)*(L24:L26*AN26+M24:M26*AO26*$B$8*AQ26)/(1+AL26/100)^K24:K26)+L27*AN26*AP26/(1+AL26/100)^$B$6</f>
        <v>16000611.3901565</v>
      </c>
      <c r="AT26" s="17" t="n">
        <f aca="false">AS26-AR26</f>
        <v>3693037.1858812</v>
      </c>
      <c r="AU26" s="17" t="n">
        <f aca="true">RAND()</f>
        <v>0.0763117278670317</v>
      </c>
      <c r="AV26" s="17" t="n">
        <f aca="true">RAND()</f>
        <v>0.0544964262816363</v>
      </c>
      <c r="AW26" s="17" t="n">
        <f aca="true">RAND()</f>
        <v>0.812433574886933</v>
      </c>
      <c r="AX26" s="17" t="n">
        <f aca="true">RAND()</f>
        <v>0.249961892760518</v>
      </c>
      <c r="AY26" s="17" t="n">
        <f aca="true">RAND()</f>
        <v>0.602828540673663</v>
      </c>
      <c r="AZ26" s="17" t="n">
        <f aca="true">RAND()</f>
        <v>0.911666881909338</v>
      </c>
      <c r="BB26" s="19" t="n">
        <f aca="false">PERCENTILE($AT$14:$AT$1013,0.01)+(PERCENTILE($AT$14:$AT$1013,0.99)-PERCENTILE($AT$14:$AT$1013,0.01))*12/20</f>
        <v>2535741.90572177</v>
      </c>
      <c r="BC26" s="17" t="n">
        <f aca="false">COUNTIF($AT$14:$AT$1013,"&lt;="&amp;BB26)-COUNTIF($AT$14:$AT$1013,"&lt;="&amp;BB25)</f>
        <v>77</v>
      </c>
      <c r="BD26" s="12" t="n">
        <f aca="false">COUNTIF($AT$14:$AT$1013,"&lt;="&amp;BB26)/COUNT($AT$14:$AT$1013)</f>
        <v>0.687</v>
      </c>
    </row>
    <row r="27" customFormat="false" ht="15" hidden="false" customHeight="false" outlineLevel="0" collapsed="false">
      <c r="A27" s="7" t="s">
        <v>96</v>
      </c>
      <c r="B27" s="7" t="n">
        <v>12</v>
      </c>
      <c r="C27" s="22" t="n">
        <v>805448.74</v>
      </c>
      <c r="D27" s="10" t="n">
        <v>10</v>
      </c>
      <c r="E27" s="14" t="n">
        <f aca="false">C27*$B$11</f>
        <v>805448.74</v>
      </c>
      <c r="F27" s="14" t="n">
        <f aca="false">D27*$B$10*$B$8*$B$9</f>
        <v>43441.2</v>
      </c>
      <c r="G27" s="14" t="n">
        <f aca="false">IF(B27&gt;$B$6,0,(E27+F27)/(1+$B$5/100)^B27)</f>
        <v>595394.32441422</v>
      </c>
      <c r="J27" s="7" t="s">
        <v>97</v>
      </c>
      <c r="K27" s="17" t="n">
        <f aca="false">$B$6</f>
        <v>30</v>
      </c>
      <c r="L27" s="14" t="n">
        <f aca="false">-$B$17*IF($B$18="Initial",L24,SUMPRODUCT(ISNUMBER(SEARCH("Rehab",J25:J26))*L25:L26))</f>
        <v>-3861349.5625</v>
      </c>
      <c r="N27" s="14" t="n">
        <f aca="false">L27*$B$12*$B$13</f>
        <v>-3861349.5625</v>
      </c>
      <c r="P27" s="14" t="n">
        <f aca="false">N27/(1+$B$5/100)^K27</f>
        <v>-1590824.89361254</v>
      </c>
      <c r="AK27" s="0" t="n">
        <v>14</v>
      </c>
      <c r="AL27" s="17" t="n">
        <f aca="false">IFERROR(IF(AU27&lt;($AM$6-$AL$6)/($AN$6-$AL$6),$AL$6+SQRT(AU27*($AN$6-$AL$6)*($AM$6-$AL$6)),$AN$6-SQRT((1-AU27)*($AN$6-$AL$6)*($AN$6-$AM$6))),$AM$6)</f>
        <v>2.89702914088337</v>
      </c>
      <c r="AM27" s="17" t="n">
        <f aca="false">IFERROR(IF(AV27&lt;($AM$7-$AL$7)/($AN$7-$AL$7),$AL$7+SQRT(AV27*($AN$7-$AL$7)*($AM$7-$AL$7)),$AN$7-SQRT((1-AV27)*($AN$7-$AL$7)*($AN$7-$AM$7))),$AM$7)</f>
        <v>1.02604066596207</v>
      </c>
      <c r="AN27" s="17" t="n">
        <f aca="false">IFERROR(IF(AW27&lt;($AM$8-$AL$8)/($AN$8-$AL$8),$AL$8+SQRT(AW27*($AN$8-$AL$8)*($AM$8-$AL$8)),$AN$8-SQRT((1-AW27)*($AN$8-$AL$8)*($AN$8-$AM$8))),$AM$8)</f>
        <v>1.08343474962387</v>
      </c>
      <c r="AO27" s="17" t="n">
        <f aca="false">IFERROR(IF(AX27&lt;($AM$9-$AL$9)/($AN$9-$AL$9),$AL$9+SQRT(AX27*($AN$9-$AL$9)*($AM$9-$AL$9)),$AN$9-SQRT((1-AX27)*($AN$9-$AL$9)*($AN$9-$AM$9))),$AM$9)</f>
        <v>0.959114315131927</v>
      </c>
      <c r="AP27" s="17" t="n">
        <f aca="false">IFERROR(IF(AY27&lt;($AM$10-$AL$10)/($AN$10-$AL$10),$AL$10+SQRT(AY27*($AN$10-$AL$10)*($AM$10-$AL$10)),$AN$10-SQRT((1-AY27)*($AN$10-$AL$10)*($AN$10-$AM$10))),$AM$10)</f>
        <v>0.970506919695566</v>
      </c>
      <c r="AQ27" s="17" t="n">
        <f aca="false">IFERROR(IF(AZ27&lt;($AM$11-$AL$11)/($AN$11-$AL$11),$AL$11+SQRT(AZ27*($AN$11-$AL$11)*($AM$11-$AL$11)),$AN$11-SQRT((1-AZ27)*($AN$11-$AL$11)*($AN$11-$AM$11))),$AM$11)</f>
        <v>0.860229208023793</v>
      </c>
      <c r="AR27" s="17" t="n">
        <f aca="false">SUMPRODUCT((B24:B31&lt;=$B$6)*(C24:C31*AM27+D24:D31*AO27*$B$8*AQ27)/(1+AL27/100)^B24:B31)+C32*AM27*AP27/(1+AL27/100)^$B$6</f>
        <v>14256713.6576369</v>
      </c>
      <c r="AS27" s="17" t="n">
        <f aca="false">SUMPRODUCT((K24:K26&lt;=$B$6)*(L24:L26*AN27+M24:M26*AO27*$B$8*AQ27)/(1+AL27/100)^K24:K26)+L27*AN27*AP27/(1+AL27/100)^$B$6</f>
        <v>15641926.5191403</v>
      </c>
      <c r="AT27" s="17" t="n">
        <f aca="false">AS27-AR27</f>
        <v>1385212.86150339</v>
      </c>
      <c r="AU27" s="17" t="n">
        <f aca="true">RAND()</f>
        <v>0.160932255918792</v>
      </c>
      <c r="AV27" s="17" t="n">
        <f aca="true">RAND()</f>
        <v>0.554153037309227</v>
      </c>
      <c r="AW27" s="17" t="n">
        <f aca="true">RAND()</f>
        <v>0.753386821041231</v>
      </c>
      <c r="AX27" s="17" t="n">
        <f aca="true">RAND()</f>
        <v>0.281047939145411</v>
      </c>
      <c r="AY27" s="17" t="n">
        <f aca="true">RAND()</f>
        <v>0.885507045925637</v>
      </c>
      <c r="AZ27" s="17" t="n">
        <f aca="true">RAND()</f>
        <v>0.92026173759324</v>
      </c>
      <c r="BB27" s="19" t="n">
        <f aca="false">PERCENTILE($AT$14:$AT$1013,0.01)+(PERCENTILE($AT$14:$AT$1013,0.99)-PERCENTILE($AT$14:$AT$1013,0.01))*13/20</f>
        <v>2995734.52604097</v>
      </c>
      <c r="BC27" s="17" t="n">
        <f aca="false">COUNTIF($AT$14:$AT$1013,"&lt;="&amp;BB27)-COUNTIF($AT$14:$AT$1013,"&lt;="&amp;BB26)</f>
        <v>69</v>
      </c>
      <c r="BD27" s="12" t="n">
        <f aca="false">COUNTIF($AT$14:$AT$1013,"&lt;="&amp;BB27)/COUNT($AT$14:$AT$1013)</f>
        <v>0.756</v>
      </c>
    </row>
    <row r="28" customFormat="false" ht="15" hidden="false" customHeight="false" outlineLevel="0" collapsed="false">
      <c r="A28" s="7" t="s">
        <v>98</v>
      </c>
      <c r="B28" s="7" t="n">
        <v>16</v>
      </c>
      <c r="C28" s="22" t="n">
        <v>825031.76</v>
      </c>
      <c r="D28" s="10" t="n">
        <v>10</v>
      </c>
      <c r="E28" s="14" t="n">
        <f aca="false">C28*$B$11</f>
        <v>825031.76</v>
      </c>
      <c r="F28" s="14" t="n">
        <f aca="false">D28*$B$10*$B$8*$B$9</f>
        <v>43441.2</v>
      </c>
      <c r="G28" s="14" t="n">
        <f aca="false">IF(B28&gt;$B$6,0,(E28+F28)/(1+$B$5/100)^B28)</f>
        <v>541203.636278632</v>
      </c>
      <c r="J28" s="9" t="s">
        <v>99</v>
      </c>
      <c r="P28" s="23" t="n">
        <f aca="false">SUM(P24:P27)</f>
        <v>14439888.6695843</v>
      </c>
      <c r="AK28" s="0" t="n">
        <v>15</v>
      </c>
      <c r="AL28" s="17" t="n">
        <f aca="false">IFERROR(IF(AU28&lt;($AM$6-$AL$6)/($AN$6-$AL$6),$AL$6+SQRT(AU28*($AN$6-$AL$6)*($AM$6-$AL$6)),$AN$6-SQRT((1-AU28)*($AN$6-$AL$6)*($AN$6-$AM$6))),$AM$6)</f>
        <v>4.08966903493876</v>
      </c>
      <c r="AM28" s="17" t="n">
        <f aca="false">IFERROR(IF(AV28&lt;($AM$7-$AL$7)/($AN$7-$AL$7),$AL$7+SQRT(AV28*($AN$7-$AL$7)*($AM$7-$AL$7)),$AN$7-SQRT((1-AV28)*($AN$7-$AL$7)*($AN$7-$AM$7))),$AM$7)</f>
        <v>1.17102817183786</v>
      </c>
      <c r="AN28" s="17" t="n">
        <f aca="false">IFERROR(IF(AW28&lt;($AM$8-$AL$8)/($AN$8-$AL$8),$AL$8+SQRT(AW28*($AN$8-$AL$8)*($AM$8-$AL$8)),$AN$8-SQRT((1-AW28)*($AN$8-$AL$8)*($AN$8-$AM$8))),$AM$8)</f>
        <v>1.0116078810139</v>
      </c>
      <c r="AO28" s="17" t="n">
        <f aca="false">IFERROR(IF(AX28&lt;($AM$9-$AL$9)/($AN$9-$AL$9),$AL$9+SQRT(AX28*($AN$9-$AL$9)*($AM$9-$AL$9)),$AN$9-SQRT((1-AX28)*($AN$9-$AL$9)*($AN$9-$AM$9))),$AM$9)</f>
        <v>0.960407350242666</v>
      </c>
      <c r="AP28" s="17" t="n">
        <f aca="false">IFERROR(IF(AY28&lt;($AM$10-$AL$10)/($AN$10-$AL$10),$AL$10+SQRT(AY28*($AN$10-$AL$10)*($AM$10-$AL$10)),$AN$10-SQRT((1-AY28)*($AN$10-$AL$10)*($AN$10-$AM$10))),$AM$10)</f>
        <v>0.673794491909922</v>
      </c>
      <c r="AQ28" s="17" t="n">
        <f aca="false">IFERROR(IF(AZ28&lt;($AM$11-$AL$11)/($AN$11-$AL$11),$AL$11+SQRT(AZ28*($AN$11-$AL$11)*($AM$11-$AL$11)),$AN$11-SQRT((1-AZ28)*($AN$11-$AL$11)*($AN$11-$AM$11))),$AM$11)</f>
        <v>0.676077201957457</v>
      </c>
      <c r="AR28" s="17" t="n">
        <f aca="false">SUMPRODUCT((B24:B31&lt;=$B$6)*(C24:C31*AM28+D24:D31*AO28*$B$8*AQ28)/(1+AL28/100)^B24:B31)+C32*AM28*AP28/(1+AL28/100)^$B$6</f>
        <v>15338302.8079858</v>
      </c>
      <c r="AS28" s="17" t="n">
        <f aca="false">SUMPRODUCT((K24:K26&lt;=$B$6)*(L24:L26*AN28+M24:M26*AO28*$B$8*AQ28)/(1+AL28/100)^K24:K26)+L27*AN28*AP28/(1+AL28/100)^$B$6</f>
        <v>15279149.4103361</v>
      </c>
      <c r="AT28" s="17" t="n">
        <f aca="false">AS28-AR28</f>
        <v>-59153.3976497389</v>
      </c>
      <c r="AU28" s="17" t="n">
        <f aca="true">RAND()</f>
        <v>0.576498683690286</v>
      </c>
      <c r="AV28" s="17" t="n">
        <f aca="true">RAND()</f>
        <v>0.944564003170932</v>
      </c>
      <c r="AW28" s="17" t="n">
        <f aca="true">RAND()</f>
        <v>0.494837312047281</v>
      </c>
      <c r="AX28" s="17" t="n">
        <f aca="true">RAND()</f>
        <v>0.282633237543297</v>
      </c>
      <c r="AY28" s="17" t="n">
        <f aca="true">RAND()</f>
        <v>0.120818101672911</v>
      </c>
      <c r="AZ28" s="17" t="n">
        <f aca="true">RAND()</f>
        <v>0.571730697584856</v>
      </c>
      <c r="BB28" s="19" t="n">
        <f aca="false">PERCENTILE($AT$14:$AT$1013,0.01)+(PERCENTILE($AT$14:$AT$1013,0.99)-PERCENTILE($AT$14:$AT$1013,0.01))*14/20</f>
        <v>3455727.14636018</v>
      </c>
      <c r="BC28" s="17" t="n">
        <f aca="false">COUNTIF($AT$14:$AT$1013,"&lt;="&amp;BB28)-COUNTIF($AT$14:$AT$1013,"&lt;="&amp;BB27)</f>
        <v>60</v>
      </c>
      <c r="BD28" s="12" t="n">
        <f aca="false">COUNTIF($AT$14:$AT$1013,"&lt;="&amp;BB28)/COUNT($AT$14:$AT$1013)</f>
        <v>0.816</v>
      </c>
    </row>
    <row r="29" customFormat="false" ht="15" hidden="false" customHeight="false" outlineLevel="0" collapsed="false">
      <c r="A29" s="7" t="s">
        <v>95</v>
      </c>
      <c r="B29" s="7" t="n">
        <v>20</v>
      </c>
      <c r="C29" s="22" t="n">
        <v>3270106.16</v>
      </c>
      <c r="D29" s="10" t="n">
        <v>21</v>
      </c>
      <c r="E29" s="14" t="n">
        <f aca="false">C29*$B$11</f>
        <v>3270106.16</v>
      </c>
      <c r="F29" s="14" t="n">
        <f aca="false">D29*$B$10*$B$8*$B$9</f>
        <v>91226.52</v>
      </c>
      <c r="G29" s="14" t="n">
        <f aca="false">IF(B29&gt;$B$6,0,(E29+F29)/(1+$B$5/100)^B29)</f>
        <v>1861088.40667017</v>
      </c>
      <c r="J29" s="5" t="s">
        <v>100</v>
      </c>
      <c r="AK29" s="0" t="n">
        <v>16</v>
      </c>
      <c r="AL29" s="17" t="n">
        <f aca="false">IFERROR(IF(AU29&lt;($AM$6-$AL$6)/($AN$6-$AL$6),$AL$6+SQRT(AU29*($AN$6-$AL$6)*($AM$6-$AL$6)),$AN$6-SQRT((1-AU29)*($AN$6-$AL$6)*($AN$6-$AM$6))),$AM$6)</f>
        <v>4.98103612425167</v>
      </c>
      <c r="AM29" s="17" t="n">
        <f aca="false">IFERROR(IF(AV29&lt;($AM$7-$AL$7)/($AN$7-$AL$7),$AL$7+SQRT(AV29*($AN$7-$AL$7)*($AM$7-$AL$7)),$AN$7-SQRT((1-AV29)*($AN$7-$AL$7)*($AN$7-$AM$7))),$AM$7)</f>
        <v>1.0548981962229</v>
      </c>
      <c r="AN29" s="17" t="n">
        <f aca="false">IFERROR(IF(AW29&lt;($AM$8-$AL$8)/($AN$8-$AL$8),$AL$8+SQRT(AW29*($AN$8-$AL$8)*($AM$8-$AL$8)),$AN$8-SQRT((1-AW29)*($AN$8-$AL$8)*($AN$8-$AM$8))),$AM$8)</f>
        <v>0.982631826301194</v>
      </c>
      <c r="AO29" s="17" t="n">
        <f aca="false">IFERROR(IF(AX29&lt;($AM$9-$AL$9)/($AN$9-$AL$9),$AL$9+SQRT(AX29*($AN$9-$AL$9)*($AM$9-$AL$9)),$AN$9-SQRT((1-AX29)*($AN$9-$AL$9)*($AN$9-$AM$9))),$AM$9)</f>
        <v>0.869924496076754</v>
      </c>
      <c r="AP29" s="17" t="n">
        <f aca="false">IFERROR(IF(AY29&lt;($AM$10-$AL$10)/($AN$10-$AL$10),$AL$10+SQRT(AY29*($AN$10-$AL$10)*($AM$10-$AL$10)),$AN$10-SQRT((1-AY29)*($AN$10-$AL$10)*($AN$10-$AM$10))),$AM$10)</f>
        <v>0.92759284039625</v>
      </c>
      <c r="AQ29" s="17" t="n">
        <f aca="false">IFERROR(IF(AZ29&lt;($AM$11-$AL$11)/($AN$11-$AL$11),$AL$11+SQRT(AZ29*($AN$11-$AL$11)*($AM$11-$AL$11)),$AN$11-SQRT((1-AZ29)*($AN$11-$AL$11)*($AN$11-$AM$11))),$AM$11)</f>
        <v>0.507970044298029</v>
      </c>
      <c r="AR29" s="17" t="n">
        <f aca="false">SUMPRODUCT((B24:B31&lt;=$B$6)*(C24:C31*AM29+D24:D31*AO29*$B$8*AQ29)/(1+AL29/100)^B24:B31)+C32*AM29*AP29/(1+AL29/100)^$B$6</f>
        <v>13252933.6974651</v>
      </c>
      <c r="AS29" s="17" t="n">
        <f aca="false">SUMPRODUCT((K24:K26&lt;=$B$6)*(L24:L26*AN29+M24:M26*AO29*$B$8*AQ29)/(1+AL29/100)^K24:K26)+L27*AN29*AP29/(1+AL29/100)^$B$6</f>
        <v>14705834.7335459</v>
      </c>
      <c r="AT29" s="17" t="n">
        <f aca="false">AS29-AR29</f>
        <v>1452901.03608081</v>
      </c>
      <c r="AU29" s="17" t="n">
        <f aca="true">RAND()</f>
        <v>0.796189243421165</v>
      </c>
      <c r="AV29" s="17" t="n">
        <f aca="true">RAND()</f>
        <v>0.661646988114846</v>
      </c>
      <c r="AW29" s="17" t="n">
        <f aca="true">RAND()</f>
        <v>0.370604266423437</v>
      </c>
      <c r="AX29" s="17" t="n">
        <f aca="true">RAND()</f>
        <v>0.182458843730187</v>
      </c>
      <c r="AY29" s="17" t="n">
        <f aca="true">RAND()</f>
        <v>0.731342548632531</v>
      </c>
      <c r="AZ29" s="17" t="n">
        <f aca="true">RAND()</f>
        <v>0.176536895205405</v>
      </c>
      <c r="BB29" s="19" t="n">
        <f aca="false">PERCENTILE($AT$14:$AT$1013,0.01)+(PERCENTILE($AT$14:$AT$1013,0.99)-PERCENTILE($AT$14:$AT$1013,0.01))*15/20</f>
        <v>3915719.76667939</v>
      </c>
      <c r="BC29" s="17" t="n">
        <f aca="false">COUNTIF($AT$14:$AT$1013,"&lt;="&amp;BB29)-COUNTIF($AT$14:$AT$1013,"&lt;="&amp;BB28)</f>
        <v>55</v>
      </c>
      <c r="BD29" s="12" t="n">
        <f aca="false">COUNTIF($AT$14:$AT$1013,"&lt;="&amp;BB29)/COUNT($AT$14:$AT$1013)</f>
        <v>0.871</v>
      </c>
    </row>
    <row r="30" customFormat="false" ht="15" hidden="false" customHeight="false" outlineLevel="0" collapsed="false">
      <c r="A30" s="7" t="s">
        <v>101</v>
      </c>
      <c r="B30" s="7" t="n">
        <v>24</v>
      </c>
      <c r="C30" s="22" t="n">
        <v>714698.49</v>
      </c>
      <c r="D30" s="10" t="n">
        <v>8</v>
      </c>
      <c r="E30" s="14" t="n">
        <f aca="false">C30*$B$11</f>
        <v>714698.49</v>
      </c>
      <c r="F30" s="14" t="n">
        <f aca="false">D30*$B$10*$B$8*$B$9</f>
        <v>34752.96</v>
      </c>
      <c r="G30" s="14" t="n">
        <f aca="false">IF(B30&gt;$B$6,0,(E30+F30)/(1+$B$5/100)^B30)</f>
        <v>368680.452003563</v>
      </c>
      <c r="AK30" s="0" t="n">
        <v>17</v>
      </c>
      <c r="AL30" s="17" t="n">
        <f aca="false">IFERROR(IF(AU30&lt;($AM$6-$AL$6)/($AN$6-$AL$6),$AL$6+SQRT(AU30*($AN$6-$AL$6)*($AM$6-$AL$6)),$AN$6-SQRT((1-AU30)*($AN$6-$AL$6)*($AN$6-$AM$6))),$AM$6)</f>
        <v>3.26715361337703</v>
      </c>
      <c r="AM30" s="17" t="n">
        <f aca="false">IFERROR(IF(AV30&lt;($AM$7-$AL$7)/($AN$7-$AL$7),$AL$7+SQRT(AV30*($AN$7-$AL$7)*($AM$7-$AL$7)),$AN$7-SQRT((1-AV30)*($AN$7-$AL$7)*($AN$7-$AM$7))),$AM$7)</f>
        <v>0.842693813992025</v>
      </c>
      <c r="AN30" s="17" t="n">
        <f aca="false">IFERROR(IF(AW30&lt;($AM$8-$AL$8)/($AN$8-$AL$8),$AL$8+SQRT(AW30*($AN$8-$AL$8)*($AM$8-$AL$8)),$AN$8-SQRT((1-AW30)*($AN$8-$AL$8)*($AN$8-$AM$8))),$AM$8)</f>
        <v>0.913974746672063</v>
      </c>
      <c r="AO30" s="17" t="n">
        <f aca="false">IFERROR(IF(AX30&lt;($AM$9-$AL$9)/($AN$9-$AL$9),$AL$9+SQRT(AX30*($AN$9-$AL$9)*($AM$9-$AL$9)),$AN$9-SQRT((1-AX30)*($AN$9-$AL$9)*($AN$9-$AM$9))),$AM$9)</f>
        <v>1.09192112547725</v>
      </c>
      <c r="AP30" s="17" t="n">
        <f aca="false">IFERROR(IF(AY30&lt;($AM$10-$AL$10)/($AN$10-$AL$10),$AL$10+SQRT(AY30*($AN$10-$AL$10)*($AM$10-$AL$10)),$AN$10-SQRT((1-AY30)*($AN$10-$AL$10)*($AN$10-$AM$10))),$AM$10)</f>
        <v>0.573016993074708</v>
      </c>
      <c r="AQ30" s="17" t="n">
        <f aca="false">IFERROR(IF(AZ30&lt;($AM$11-$AL$11)/($AN$11-$AL$11),$AL$11+SQRT(AZ30*($AN$11-$AL$11)*($AM$11-$AL$11)),$AN$11-SQRT((1-AZ30)*($AN$11-$AL$11)*($AN$11-$AM$11))),$AM$11)</f>
        <v>0.792627897689166</v>
      </c>
      <c r="AR30" s="17" t="n">
        <f aca="false">SUMPRODUCT((B24:B31&lt;=$B$6)*(C24:C31*AM30+D24:D31*AO30*$B$8*AQ30)/(1+AL30/100)^B24:B31)+C32*AM30*AP30/(1+AL30/100)^$B$6</f>
        <v>11575196.2420449</v>
      </c>
      <c r="AS30" s="17" t="n">
        <f aca="false">SUMPRODUCT((K24:K26&lt;=$B$6)*(L24:L26*AN30+M24:M26*AO30*$B$8*AQ30)/(1+AL30/100)^K24:K26)+L27*AN30*AP30/(1+AL30/100)^$B$6</f>
        <v>13846535.3445443</v>
      </c>
      <c r="AT30" s="17" t="n">
        <f aca="false">AS30-AR30</f>
        <v>2271339.10249942</v>
      </c>
      <c r="AU30" s="17" t="n">
        <f aca="true">RAND()</f>
        <v>0.30329289269379</v>
      </c>
      <c r="AV30" s="17" t="n">
        <f aca="true">RAND()</f>
        <v>0.0202529083687287</v>
      </c>
      <c r="AW30" s="17" t="n">
        <f aca="true">RAND()</f>
        <v>0.144336031988454</v>
      </c>
      <c r="AX30" s="17" t="n">
        <f aca="true">RAND()</f>
        <v>0.450261838430332</v>
      </c>
      <c r="AY30" s="17" t="n">
        <f aca="true">RAND()</f>
        <v>0.0213259251106878</v>
      </c>
      <c r="AZ30" s="17" t="n">
        <f aca="true">RAND()</f>
        <v>0.82447678033953</v>
      </c>
      <c r="BB30" s="19" t="n">
        <f aca="false">PERCENTILE($AT$14:$AT$1013,0.01)+(PERCENTILE($AT$14:$AT$1013,0.99)-PERCENTILE($AT$14:$AT$1013,0.01))*16/20</f>
        <v>4375712.38699859</v>
      </c>
      <c r="BC30" s="17" t="n">
        <f aca="false">COUNTIF($AT$14:$AT$1013,"&lt;="&amp;BB30)-COUNTIF($AT$14:$AT$1013,"&lt;="&amp;BB29)</f>
        <v>37</v>
      </c>
      <c r="BD30" s="12" t="n">
        <f aca="false">COUNTIF($AT$14:$AT$1013,"&lt;="&amp;BB30)/COUNT($AT$14:$AT$1013)</f>
        <v>0.908</v>
      </c>
    </row>
    <row r="31" customFormat="false" ht="15" hidden="false" customHeight="false" outlineLevel="0" collapsed="false">
      <c r="A31" s="7" t="s">
        <v>102</v>
      </c>
      <c r="B31" s="7" t="n">
        <v>28</v>
      </c>
      <c r="C31" s="22" t="n">
        <v>847814.9</v>
      </c>
      <c r="D31" s="10" t="n">
        <v>10</v>
      </c>
      <c r="E31" s="14" t="n">
        <f aca="false">C31*$B$11</f>
        <v>847814.9</v>
      </c>
      <c r="F31" s="14" t="n">
        <f aca="false">D31*$B$10*$B$8*$B$9</f>
        <v>43441.2</v>
      </c>
      <c r="G31" s="14" t="n">
        <f aca="false">IF(B31&gt;$B$6,0,(E31+F31)/(1+$B$5/100)^B31)</f>
        <v>389547.322431336</v>
      </c>
      <c r="AK31" s="0" t="n">
        <v>18</v>
      </c>
      <c r="AL31" s="17" t="n">
        <f aca="false">IFERROR(IF(AU31&lt;($AM$6-$AL$6)/($AN$6-$AL$6),$AL$6+SQRT(AU31*($AN$6-$AL$6)*($AM$6-$AL$6)),$AN$6-SQRT((1-AU31)*($AN$6-$AL$6)*($AN$6-$AM$6))),$AM$6)</f>
        <v>6.38855721086642</v>
      </c>
      <c r="AM31" s="17" t="n">
        <f aca="false">IFERROR(IF(AV31&lt;($AM$7-$AL$7)/($AN$7-$AL$7),$AL$7+SQRT(AV31*($AN$7-$AL$7)*($AM$7-$AL$7)),$AN$7-SQRT((1-AV31)*($AN$7-$AL$7)*($AN$7-$AM$7))),$AM$7)</f>
        <v>0.966592373252836</v>
      </c>
      <c r="AN31" s="17" t="n">
        <f aca="false">IFERROR(IF(AW31&lt;($AM$8-$AL$8)/($AN$8-$AL$8),$AL$8+SQRT(AW31*($AN$8-$AL$8)*($AM$8-$AL$8)),$AN$8-SQRT((1-AW31)*($AN$8-$AL$8)*($AN$8-$AM$8))),$AM$8)</f>
        <v>1.01607601361972</v>
      </c>
      <c r="AO31" s="17" t="n">
        <f aca="false">IFERROR(IF(AX31&lt;($AM$9-$AL$9)/($AN$9-$AL$9),$AL$9+SQRT(AX31*($AN$9-$AL$9)*($AM$9-$AL$9)),$AN$9-SQRT((1-AX31)*($AN$9-$AL$9)*($AN$9-$AM$9))),$AM$9)</f>
        <v>1.59229079390925</v>
      </c>
      <c r="AP31" s="17" t="n">
        <f aca="false">IFERROR(IF(AY31&lt;($AM$10-$AL$10)/($AN$10-$AL$10),$AL$10+SQRT(AY31*($AN$10-$AL$10)*($AM$10-$AL$10)),$AN$10-SQRT((1-AY31)*($AN$10-$AL$10)*($AN$10-$AM$10))),$AM$10)</f>
        <v>0.860360478160155</v>
      </c>
      <c r="AQ31" s="17" t="n">
        <f aca="false">IFERROR(IF(AZ31&lt;($AM$11-$AL$11)/($AN$11-$AL$11),$AL$11+SQRT(AZ31*($AN$11-$AL$11)*($AM$11-$AL$11)),$AN$11-SQRT((1-AZ31)*($AN$11-$AL$11)*($AN$11-$AM$11))),$AM$11)</f>
        <v>0.709634187808008</v>
      </c>
      <c r="AR31" s="17" t="n">
        <f aca="false">SUMPRODUCT((B24:B31&lt;=$B$6)*(C24:C31*AM31+D24:D31*AO31*$B$8*AQ31)/(1+AL31/100)^B24:B31)+C32*AM31*AP31/(1+AL31/100)^$B$6</f>
        <v>11642284.5089293</v>
      </c>
      <c r="AS31" s="17" t="n">
        <f aca="false">SUMPRODUCT((K24:K26&lt;=$B$6)*(L24:L26*AN31+M24:M26*AO31*$B$8*AQ31)/(1+AL31/100)^K24:K26)+L27*AN31*AP31/(1+AL31/100)^$B$6</f>
        <v>15453127.5307434</v>
      </c>
      <c r="AT31" s="17" t="n">
        <f aca="false">AS31-AR31</f>
        <v>3810843.02181405</v>
      </c>
      <c r="AU31" s="17" t="n">
        <f aca="true">RAND()</f>
        <v>0.981306885780827</v>
      </c>
      <c r="AV31" s="17" t="n">
        <f aca="true">RAND()</f>
        <v>0.308366875844579</v>
      </c>
      <c r="AW31" s="17" t="n">
        <f aca="true">RAND()</f>
        <v>0.513596165297401</v>
      </c>
      <c r="AX31" s="17" t="n">
        <f aca="true">RAND()</f>
        <v>0.889182135512564</v>
      </c>
      <c r="AY31" s="17" t="n">
        <f aca="true">RAND()</f>
        <v>0.519438696879263</v>
      </c>
      <c r="AZ31" s="17" t="n">
        <f aca="true">RAND()</f>
        <v>0.655868143306468</v>
      </c>
      <c r="BB31" s="19" t="n">
        <f aca="false">PERCENTILE($AT$14:$AT$1013,0.01)+(PERCENTILE($AT$14:$AT$1013,0.99)-PERCENTILE($AT$14:$AT$1013,0.01))*17/20</f>
        <v>4835705.0073178</v>
      </c>
      <c r="BC31" s="17" t="n">
        <f aca="false">COUNTIF($AT$14:$AT$1013,"&lt;="&amp;BB31)-COUNTIF($AT$14:$AT$1013,"&lt;="&amp;BB30)</f>
        <v>29</v>
      </c>
      <c r="BD31" s="12" t="n">
        <f aca="false">COUNTIF($AT$14:$AT$1013,"&lt;="&amp;BB31)/COUNT($AT$14:$AT$1013)</f>
        <v>0.937</v>
      </c>
    </row>
    <row r="32" customFormat="false" ht="15" hidden="false" customHeight="false" outlineLevel="0" collapsed="false">
      <c r="A32" s="7" t="s">
        <v>97</v>
      </c>
      <c r="B32" s="17" t="n">
        <f aca="false">$B$6</f>
        <v>30</v>
      </c>
      <c r="C32" s="14" t="n">
        <f aca="false">-$B$15*IF($B$16="Initial",C24,SUMPRODUCT(ISNUMBER(SEARCH("Rehab",A25:A31))*C25:C31))</f>
        <v>-408763.27</v>
      </c>
      <c r="E32" s="14" t="n">
        <f aca="false">C32*$B$11*$B$13</f>
        <v>-408763.27</v>
      </c>
      <c r="G32" s="14" t="n">
        <f aca="false">E32/(1+$B$5/100)^B32</f>
        <v>-168405.055016426</v>
      </c>
      <c r="AK32" s="0" t="n">
        <v>19</v>
      </c>
      <c r="AL32" s="17" t="n">
        <f aca="false">IFERROR(IF(AU32&lt;($AM$6-$AL$6)/($AN$6-$AL$6),$AL$6+SQRT(AU32*($AN$6-$AL$6)*($AM$6-$AL$6)),$AN$6-SQRT((1-AU32)*($AN$6-$AL$6)*($AN$6-$AM$6))),$AM$6)</f>
        <v>3.33241069963022</v>
      </c>
      <c r="AM32" s="17" t="n">
        <f aca="false">IFERROR(IF(AV32&lt;($AM$7-$AL$7)/($AN$7-$AL$7),$AL$7+SQRT(AV32*($AN$7-$AL$7)*($AM$7-$AL$7)),$AN$7-SQRT((1-AV32)*($AN$7-$AL$7)*($AN$7-$AM$7))),$AM$7)</f>
        <v>0.949550097975613</v>
      </c>
      <c r="AN32" s="17" t="n">
        <f aca="false">IFERROR(IF(AW32&lt;($AM$8-$AL$8)/($AN$8-$AL$8),$AL$8+SQRT(AW32*($AN$8-$AL$8)*($AM$8-$AL$8)),$AN$8-SQRT((1-AW32)*($AN$8-$AL$8)*($AN$8-$AM$8))),$AM$8)</f>
        <v>1.015323966691</v>
      </c>
      <c r="AO32" s="17" t="n">
        <f aca="false">IFERROR(IF(AX32&lt;($AM$9-$AL$9)/($AN$9-$AL$9),$AL$9+SQRT(AX32*($AN$9-$AL$9)*($AM$9-$AL$9)),$AN$9-SQRT((1-AX32)*($AN$9-$AL$9)*($AN$9-$AM$9))),$AM$9)</f>
        <v>1.75172905851481</v>
      </c>
      <c r="AP32" s="17" t="n">
        <f aca="false">IFERROR(IF(AY32&lt;($AM$10-$AL$10)/($AN$10-$AL$10),$AL$10+SQRT(AY32*($AN$10-$AL$10)*($AM$10-$AL$10)),$AN$10-SQRT((1-AY32)*($AN$10-$AL$10)*($AN$10-$AM$10))),$AM$10)</f>
        <v>0.883159028202967</v>
      </c>
      <c r="AQ32" s="17" t="n">
        <f aca="false">IFERROR(IF(AZ32&lt;($AM$11-$AL$11)/($AN$11-$AL$11),$AL$11+SQRT(AZ32*($AN$11-$AL$11)*($AM$11-$AL$11)),$AN$11-SQRT((1-AZ32)*($AN$11-$AL$11)*($AN$11-$AM$11))),$AM$11)</f>
        <v>0.405462748640164</v>
      </c>
      <c r="AR32" s="17" t="n">
        <f aca="false">SUMPRODUCT((B24:B31&lt;=$B$6)*(C24:C31*AM32+D24:D31*AO32*$B$8*AQ32)/(1+AL32/100)^B24:B31)+C32*AM32*AP32/(1+AL32/100)^$B$6</f>
        <v>12902908.6974778</v>
      </c>
      <c r="AS32" s="17" t="n">
        <f aca="false">SUMPRODUCT((K24:K26&lt;=$B$6)*(L24:L26*AN32+M24:M26*AO32*$B$8*AQ32)/(1+AL32/100)^K24:K26)+L27*AN32*AP32/(1+AL32/100)^$B$6</f>
        <v>14919705.6061626</v>
      </c>
      <c r="AT32" s="17" t="n">
        <f aca="false">AS32-AR32</f>
        <v>2016796.90868483</v>
      </c>
      <c r="AU32" s="17" t="n">
        <f aca="true">RAND()</f>
        <v>0.327439436190654</v>
      </c>
      <c r="AV32" s="17" t="n">
        <f aca="true">RAND()</f>
        <v>0.248502575605728</v>
      </c>
      <c r="AW32" s="17" t="n">
        <f aca="true">RAND()</f>
        <v>0.510463639025374</v>
      </c>
      <c r="AX32" s="17" t="n">
        <f aca="true">RAND()</f>
        <v>0.958907693076037</v>
      </c>
      <c r="AY32" s="17" t="n">
        <f aca="true">RAND()</f>
        <v>0.587243363573767</v>
      </c>
      <c r="AZ32" s="17" t="n">
        <f aca="true">RAND()</f>
        <v>0.0453975157172998</v>
      </c>
      <c r="BB32" s="19" t="n">
        <f aca="false">PERCENTILE($AT$14:$AT$1013,0.01)+(PERCENTILE($AT$14:$AT$1013,0.99)-PERCENTILE($AT$14:$AT$1013,0.01))*18/20</f>
        <v>5295697.627637</v>
      </c>
      <c r="BC32" s="17" t="n">
        <f aca="false">COUNTIF($AT$14:$AT$1013,"&lt;="&amp;BB32)-COUNTIF($AT$14:$AT$1013,"&lt;="&amp;BB31)</f>
        <v>33</v>
      </c>
      <c r="BD32" s="12" t="n">
        <f aca="false">COUNTIF($AT$14:$AT$1013,"&lt;="&amp;BB32)/COUNT($AT$14:$AT$1013)</f>
        <v>0.97</v>
      </c>
    </row>
    <row r="33" customFormat="false" ht="15" hidden="false" customHeight="false" outlineLevel="0" collapsed="false">
      <c r="A33" s="9" t="s">
        <v>99</v>
      </c>
      <c r="G33" s="23" t="n">
        <f aca="false">SUM(G24:G32)</f>
        <v>13854192.0784481</v>
      </c>
      <c r="AK33" s="0" t="n">
        <v>20</v>
      </c>
      <c r="AL33" s="17" t="n">
        <f aca="false">IFERROR(IF(AU33&lt;($AM$6-$AL$6)/($AN$6-$AL$6),$AL$6+SQRT(AU33*($AN$6-$AL$6)*($AM$6-$AL$6)),$AN$6-SQRT((1-AU33)*($AN$6-$AL$6)*($AN$6-$AM$6))),$AM$6)</f>
        <v>5.05544521454377</v>
      </c>
      <c r="AM33" s="17" t="n">
        <f aca="false">IFERROR(IF(AV33&lt;($AM$7-$AL$7)/($AN$7-$AL$7),$AL$7+SQRT(AV33*($AN$7-$AL$7)*($AM$7-$AL$7)),$AN$7-SQRT((1-AV33)*($AN$7-$AL$7)*($AN$7-$AM$7))),$AM$7)</f>
        <v>0.98089411336683</v>
      </c>
      <c r="AN33" s="17" t="n">
        <f aca="false">IFERROR(IF(AW33&lt;($AM$8-$AL$8)/($AN$8-$AL$8),$AL$8+SQRT(AW33*($AN$8-$AL$8)*($AM$8-$AL$8)),$AN$8-SQRT((1-AW33)*($AN$8-$AL$8)*($AN$8-$AM$8))),$AM$8)</f>
        <v>0.974264593699754</v>
      </c>
      <c r="AO33" s="17" t="n">
        <f aca="false">IFERROR(IF(AX33&lt;($AM$9-$AL$9)/($AN$9-$AL$9),$AL$9+SQRT(AX33*($AN$9-$AL$9)*($AM$9-$AL$9)),$AN$9-SQRT((1-AX33)*($AN$9-$AL$9)*($AN$9-$AM$9))),$AM$9)</f>
        <v>1.65198734980044</v>
      </c>
      <c r="AP33" s="17" t="n">
        <f aca="false">IFERROR(IF(AY33&lt;($AM$10-$AL$10)/($AN$10-$AL$10),$AL$10+SQRT(AY33*($AN$10-$AL$10)*($AM$10-$AL$10)),$AN$10-SQRT((1-AY33)*($AN$10-$AL$10)*($AN$10-$AM$10))),$AM$10)</f>
        <v>0.979562394293421</v>
      </c>
      <c r="AQ33" s="17" t="n">
        <f aca="false">IFERROR(IF(AZ33&lt;($AM$11-$AL$11)/($AN$11-$AL$11),$AL$11+SQRT(AZ33*($AN$11-$AL$11)*($AM$11-$AL$11)),$AN$11-SQRT((1-AZ33)*($AN$11-$AL$11)*($AN$11-$AM$11))),$AM$11)</f>
        <v>0.772727887989807</v>
      </c>
      <c r="AR33" s="17" t="n">
        <f aca="false">SUMPRODUCT((B24:B31&lt;=$B$6)*(C24:C31*AM33+D24:D31*AO33*$B$8*AQ33)/(1+AL33/100)^B24:B31)+C32*AM33*AP33/(1+AL33/100)^$B$6</f>
        <v>12413439.170765</v>
      </c>
      <c r="AS33" s="17" t="n">
        <f aca="false">SUMPRODUCT((K24:K26&lt;=$B$6)*(L24:L26*AN33+M24:M26*AO33*$B$8*AQ33)/(1+AL33/100)^K24:K26)+L27*AN33*AP33/(1+AL33/100)^$B$6</f>
        <v>14582543.5923966</v>
      </c>
      <c r="AT33" s="17" t="n">
        <f aca="false">AS33-AR33</f>
        <v>2169104.42163158</v>
      </c>
      <c r="AU33" s="17" t="n">
        <f aca="true">RAND()</f>
        <v>0.810935334317964</v>
      </c>
      <c r="AV33" s="17" t="n">
        <f aca="true">RAND()</f>
        <v>0.363585336119684</v>
      </c>
      <c r="AW33" s="17" t="n">
        <f aca="true">RAND()</f>
        <v>0.337423873526003</v>
      </c>
      <c r="AX33" s="17" t="n">
        <f aca="true">RAND()</f>
        <v>0.919258130200718</v>
      </c>
      <c r="AY33" s="17" t="n">
        <f aca="true">RAND()</f>
        <v>0.919920360081755</v>
      </c>
      <c r="AZ33" s="17" t="n">
        <f aca="true">RAND()</f>
        <v>0.789173008581331</v>
      </c>
      <c r="BB33" s="19" t="n">
        <f aca="false">PERCENTILE($AT$14:$AT$1013,0.01)+(PERCENTILE($AT$14:$AT$1013,0.99)-PERCENTILE($AT$14:$AT$1013,0.01))*19/20</f>
        <v>5755690.24795621</v>
      </c>
      <c r="BC33" s="17" t="n">
        <f aca="false">COUNTIF($AT$14:$AT$1013,"&lt;="&amp;BB33)-COUNTIF($AT$14:$AT$1013,"&lt;="&amp;BB32)</f>
        <v>11</v>
      </c>
      <c r="BD33" s="12" t="n">
        <f aca="false">COUNTIF($AT$14:$AT$1013,"&lt;="&amp;BB33)/COUNT($AT$14:$AT$1013)</f>
        <v>0.981</v>
      </c>
    </row>
    <row r="34" customFormat="false" ht="15" hidden="false" customHeight="false" outlineLevel="0" collapsed="false">
      <c r="A34" s="5" t="s">
        <v>100</v>
      </c>
      <c r="AK34" s="0" t="n">
        <v>21</v>
      </c>
      <c r="AL34" s="17" t="n">
        <f aca="false">IFERROR(IF(AU34&lt;($AM$6-$AL$6)/($AN$6-$AL$6),$AL$6+SQRT(AU34*($AN$6-$AL$6)*($AM$6-$AL$6)),$AN$6-SQRT((1-AU34)*($AN$6-$AL$6)*($AN$6-$AM$6))),$AM$6)</f>
        <v>3.69039092173501</v>
      </c>
      <c r="AM34" s="17" t="n">
        <f aca="false">IFERROR(IF(AV34&lt;($AM$7-$AL$7)/($AN$7-$AL$7),$AL$7+SQRT(AV34*($AN$7-$AL$7)*($AM$7-$AL$7)),$AN$7-SQRT((1-AV34)*($AN$7-$AL$7)*($AN$7-$AM$7))),$AM$7)</f>
        <v>0.959542413353163</v>
      </c>
      <c r="AN34" s="17" t="n">
        <f aca="false">IFERROR(IF(AW34&lt;($AM$8-$AL$8)/($AN$8-$AL$8),$AL$8+SQRT(AW34*($AN$8-$AL$8)*($AM$8-$AL$8)),$AN$8-SQRT((1-AW34)*($AN$8-$AL$8)*($AN$8-$AM$8))),$AM$8)</f>
        <v>0.892203368303021</v>
      </c>
      <c r="AO34" s="17" t="n">
        <f aca="false">IFERROR(IF(AX34&lt;($AM$9-$AL$9)/($AN$9-$AL$9),$AL$9+SQRT(AX34*($AN$9-$AL$9)*($AM$9-$AL$9)),$AN$9-SQRT((1-AX34)*($AN$9-$AL$9)*($AN$9-$AM$9))),$AM$9)</f>
        <v>1.00520150565958</v>
      </c>
      <c r="AP34" s="17" t="n">
        <f aca="false">IFERROR(IF(AY34&lt;($AM$10-$AL$10)/($AN$10-$AL$10),$AL$10+SQRT(AY34*($AN$10-$AL$10)*($AM$10-$AL$10)),$AN$10-SQRT((1-AY34)*($AN$10-$AL$10)*($AN$10-$AM$10))),$AM$10)</f>
        <v>0.776614858343708</v>
      </c>
      <c r="AQ34" s="17" t="n">
        <f aca="false">IFERROR(IF(AZ34&lt;($AM$11-$AL$11)/($AN$11-$AL$11),$AL$11+SQRT(AZ34*($AN$11-$AL$11)*($AM$11-$AL$11)),$AN$11-SQRT((1-AZ34)*($AN$11-$AL$11)*($AN$11-$AM$11))),$AM$11)</f>
        <v>0.724306987954349</v>
      </c>
      <c r="AR34" s="17" t="n">
        <f aca="false">SUMPRODUCT((B24:B31&lt;=$B$6)*(C24:C31*AM34+D24:D31*AO34*$B$8*AQ34)/(1+AL34/100)^B24:B31)+C32*AM34*AP34/(1+AL34/100)^$B$6</f>
        <v>12827643.4807565</v>
      </c>
      <c r="AS34" s="17" t="n">
        <f aca="false">SUMPRODUCT((K24:K26&lt;=$B$6)*(L24:L26*AN34+M24:M26*AO34*$B$8*AQ34)/(1+AL34/100)^K24:K26)+L27*AN34*AP34/(1+AL34/100)^$B$6</f>
        <v>13316277.6299604</v>
      </c>
      <c r="AT34" s="17" t="n">
        <f aca="false">AS34-AR34</f>
        <v>488634.149203893</v>
      </c>
      <c r="AU34" s="17" t="n">
        <f aca="true">RAND()</f>
        <v>0.452324387453297</v>
      </c>
      <c r="AV34" s="17" t="n">
        <f aca="true">RAND()</f>
        <v>0.282819796206128</v>
      </c>
      <c r="AW34" s="17" t="n">
        <f aca="true">RAND()</f>
        <v>0.0944606791824732</v>
      </c>
      <c r="AX34" s="17" t="n">
        <f aca="true">RAND()</f>
        <v>0.340250637105357</v>
      </c>
      <c r="AY34" s="17" t="n">
        <f aca="true">RAND()</f>
        <v>0.306063119426039</v>
      </c>
      <c r="AZ34" s="17" t="n">
        <f aca="true">RAND()</f>
        <v>0.689768829017129</v>
      </c>
      <c r="BB34" s="19" t="n">
        <f aca="false">PERCENTILE($AT$14:$AT$1013,0.01)+(PERCENTILE($AT$14:$AT$1013,0.99)-PERCENTILE($AT$14:$AT$1013,0.01))*20/20</f>
        <v>6215682.86827542</v>
      </c>
      <c r="BC34" s="17" t="n">
        <f aca="false">COUNTIF($AT$14:$AT$1013,"&lt;="&amp;BB34)-COUNTIF($AT$14:$AT$1013,"&lt;="&amp;BB33)</f>
        <v>9</v>
      </c>
      <c r="BD34" s="12" t="n">
        <f aca="false">COUNTIF($AT$14:$AT$1013,"&lt;="&amp;BB34)/COUNT($AT$14:$AT$1013)</f>
        <v>0.99</v>
      </c>
    </row>
    <row r="35" customFormat="false" ht="15" hidden="false" customHeight="false" outlineLevel="0" collapsed="false">
      <c r="AK35" s="0" t="n">
        <v>22</v>
      </c>
      <c r="AL35" s="0" t="n">
        <f aca="false">IFERROR(IF(AU35&lt;($AM$6-$AL$6)/($AN$6-$AL$6),$AL$6+SQRT(AU35*($AN$6-$AL$6)*($AM$6-$AL$6)),$AN$6-SQRT((1-AU35)*($AN$6-$AL$6)*($AN$6-$AM$6))),$AM$6)</f>
        <v>3.68208640851621</v>
      </c>
      <c r="AM35" s="0" t="n">
        <f aca="false">IFERROR(IF(AV35&lt;($AM$7-$AL$7)/($AN$7-$AL$7),$AL$7+SQRT(AV35*($AN$7-$AL$7)*($AM$7-$AL$7)),$AN$7-SQRT((1-AV35)*($AN$7-$AL$7)*($AN$7-$AM$7))),$AM$7)</f>
        <v>1.01218070222103</v>
      </c>
      <c r="AN35" s="0" t="n">
        <f aca="false">IFERROR(IF(AW35&lt;($AM$8-$AL$8)/($AN$8-$AL$8),$AL$8+SQRT(AW35*($AN$8-$AL$8)*($AM$8-$AL$8)),$AN$8-SQRT((1-AW35)*($AN$8-$AL$8)*($AN$8-$AM$8))),$AM$8)</f>
        <v>1.11522174359607</v>
      </c>
      <c r="AO35" s="0" t="n">
        <f aca="false">IFERROR(IF(AX35&lt;($AM$9-$AL$9)/($AN$9-$AL$9),$AL$9+SQRT(AX35*($AN$9-$AL$9)*($AM$9-$AL$9)),$AN$9-SQRT((1-AX35)*($AN$9-$AL$9)*($AN$9-$AM$9))),$AM$9)</f>
        <v>1.31375170602555</v>
      </c>
      <c r="AP35" s="0" t="n">
        <f aca="false">IFERROR(IF(AY35&lt;($AM$10-$AL$10)/($AN$10-$AL$10),$AL$10+SQRT(AY35*($AN$10-$AL$10)*($AM$10-$AL$10)),$AN$10-SQRT((1-AY35)*($AN$10-$AL$10)*($AN$10-$AM$10))),$AM$10)</f>
        <v>0.899517551419085</v>
      </c>
      <c r="AQ35" s="0" t="n">
        <f aca="false">IFERROR(IF(AZ35&lt;($AM$11-$AL$11)/($AN$11-$AL$11),$AL$11+SQRT(AZ35*($AN$11-$AL$11)*($AM$11-$AL$11)),$AN$11-SQRT((1-AZ35)*($AN$11-$AL$11)*($AN$11-$AM$11))),$AM$11)</f>
        <v>0.562759051524993</v>
      </c>
      <c r="AR35" s="0" t="n">
        <f aca="false">SUMPRODUCT((B24:B31&lt;=$B$6)*(C24:C31*AM35+D24:D31*AO35*$B$8*AQ35)/(1+AL35/100)^B24:B31)+C32*AM35*AP35/(1+AL35/100)^$B$6</f>
        <v>13514309.4680853</v>
      </c>
      <c r="AS35" s="0" t="n">
        <f aca="false">SUMPRODUCT((K24:K26&lt;=$B$6)*(L24:L26*AN35+M24:M26*AO35*$B$8*AQ35)/(1+AL35/100)^K24:K26)+L27*AN35*AP35/(1+AL35/100)^$B$6</f>
        <v>16454597.5224404</v>
      </c>
      <c r="AT35" s="0" t="n">
        <f aca="false">AS35-AR35</f>
        <v>2940288.05435508</v>
      </c>
      <c r="AU35" s="0" t="n">
        <f aca="true">RAND()</f>
        <v>0.449572469972355</v>
      </c>
      <c r="AV35" s="0" t="n">
        <f aca="true">RAND()</f>
        <v>0.497262058701474</v>
      </c>
      <c r="AW35" s="0" t="n">
        <f aca="true">RAND()</f>
        <v>0.838531747561926</v>
      </c>
      <c r="AX35" s="0" t="n">
        <f aca="true">RAND()</f>
        <v>0.686042186011437</v>
      </c>
      <c r="AY35" s="0" t="n">
        <f aca="true">RAND()</f>
        <v>0.638457095567605</v>
      </c>
      <c r="AZ35" s="0" t="n">
        <f aca="true">RAND()</f>
        <v>0.281805384319648</v>
      </c>
    </row>
    <row r="36" customFormat="false" ht="15" hidden="false" customHeight="false" outlineLevel="0" collapsed="false">
      <c r="AK36" s="0" t="n">
        <v>23</v>
      </c>
      <c r="AL36" s="0" t="n">
        <f aca="false">IFERROR(IF(AU36&lt;($AM$6-$AL$6)/($AN$6-$AL$6),$AL$6+SQRT(AU36*($AN$6-$AL$6)*($AM$6-$AL$6)),$AN$6-SQRT((1-AU36)*($AN$6-$AL$6)*($AN$6-$AM$6))),$AM$6)</f>
        <v>5.67166157462243</v>
      </c>
      <c r="AM36" s="0" t="n">
        <f aca="false">IFERROR(IF(AV36&lt;($AM$7-$AL$7)/($AN$7-$AL$7),$AL$7+SQRT(AV36*($AN$7-$AL$7)*($AM$7-$AL$7)),$AN$7-SQRT((1-AV36)*($AN$7-$AL$7)*($AN$7-$AM$7))),$AM$7)</f>
        <v>1.15350992229138</v>
      </c>
      <c r="AN36" s="0" t="n">
        <f aca="false">IFERROR(IF(AW36&lt;($AM$8-$AL$8)/($AN$8-$AL$8),$AL$8+SQRT(AW36*($AN$8-$AL$8)*($AM$8-$AL$8)),$AN$8-SQRT((1-AW36)*($AN$8-$AL$8)*($AN$8-$AM$8))),$AM$8)</f>
        <v>1.02452727077546</v>
      </c>
      <c r="AO36" s="0" t="n">
        <f aca="false">IFERROR(IF(AX36&lt;($AM$9-$AL$9)/($AN$9-$AL$9),$AL$9+SQRT(AX36*($AN$9-$AL$9)*($AM$9-$AL$9)),$AN$9-SQRT((1-AX36)*($AN$9-$AL$9)*($AN$9-$AM$9))),$AM$9)</f>
        <v>0.684944682689382</v>
      </c>
      <c r="AP36" s="0" t="n">
        <f aca="false">IFERROR(IF(AY36&lt;($AM$10-$AL$10)/($AN$10-$AL$10),$AL$10+SQRT(AY36*($AN$10-$AL$10)*($AM$10-$AL$10)),$AN$10-SQRT((1-AY36)*($AN$10-$AL$10)*($AN$10-$AM$10))),$AM$10)</f>
        <v>0.795691556660476</v>
      </c>
      <c r="AQ36" s="0" t="n">
        <f aca="false">IFERROR(IF(AZ36&lt;($AM$11-$AL$11)/($AN$11-$AL$11),$AL$11+SQRT(AZ36*($AN$11-$AL$11)*($AM$11-$AL$11)),$AN$11-SQRT((1-AZ36)*($AN$11-$AL$11)*($AN$11-$AM$11))),$AM$11)</f>
        <v>0.642379972623501</v>
      </c>
      <c r="AR36" s="0" t="n">
        <f aca="false">SUMPRODUCT((B24:B31&lt;=$B$6)*(C24:C31*AM36+D24:D31*AO36*$B$8*AQ36)/(1+AL36/100)^B24:B31)+C32*AM36*AP36/(1+AL36/100)^$B$6</f>
        <v>14125638.0032621</v>
      </c>
      <c r="AS36" s="0" t="n">
        <f aca="false">SUMPRODUCT((K24:K26&lt;=$B$6)*(L24:L26*AN36+M24:M26*AO36*$B$8*AQ36)/(1+AL36/100)^K24:K26)+L27*AN36*AP36/(1+AL36/100)^$B$6</f>
        <v>15533790.4818731</v>
      </c>
      <c r="AT36" s="0" t="n">
        <f aca="false">AS36-AR36</f>
        <v>1408152.47861099</v>
      </c>
      <c r="AU36" s="0" t="n">
        <f aca="true">RAND()</f>
        <v>0.911775851383271</v>
      </c>
      <c r="AV36" s="0" t="n">
        <f aca="true">RAND()</f>
        <v>0.917241465811418</v>
      </c>
      <c r="AW36" s="0" t="n">
        <f aca="true">RAND()</f>
        <v>0.548107096675877</v>
      </c>
      <c r="AX36" s="0" t="n">
        <f aca="true">RAND()</f>
        <v>0.0456060475401015</v>
      </c>
      <c r="AY36" s="0" t="n">
        <f aca="true">RAND()</f>
        <v>0.349733986721182</v>
      </c>
      <c r="AZ36" s="0" t="n">
        <f aca="true">RAND()</f>
        <v>0.478465492463957</v>
      </c>
    </row>
    <row r="37" customFormat="false" ht="17.35" hidden="false" customHeight="false" outlineLevel="0" collapsed="false">
      <c r="A37" s="4" t="s">
        <v>103</v>
      </c>
      <c r="G37" s="4" t="s">
        <v>104</v>
      </c>
      <c r="AK37" s="0" t="n">
        <v>24</v>
      </c>
      <c r="AL37" s="17" t="n">
        <f aca="false">IFERROR(IF(AU37&lt;($AM$6-$AL$6)/($AN$6-$AL$6),$AL$6+SQRT(AU37*($AN$6-$AL$6)*($AM$6-$AL$6)),$AN$6-SQRT((1-AU37)*($AN$6-$AL$6)*($AN$6-$AM$6))),$AM$6)</f>
        <v>3.75431171597099</v>
      </c>
      <c r="AM37" s="17" t="n">
        <f aca="false">IFERROR(IF(AV37&lt;($AM$7-$AL$7)/($AN$7-$AL$7),$AL$7+SQRT(AV37*($AN$7-$AL$7)*($AM$7-$AL$7)),$AN$7-SQRT((1-AV37)*($AN$7-$AL$7)*($AN$7-$AM$7))),$AM$7)</f>
        <v>1.02563895094488</v>
      </c>
      <c r="AN37" s="17" t="n">
        <f aca="false">IFERROR(IF(AW37&lt;($AM$8-$AL$8)/($AN$8-$AL$8),$AL$8+SQRT(AW37*($AN$8-$AL$8)*($AM$8-$AL$8)),$AN$8-SQRT((1-AW37)*($AN$8-$AL$8)*($AN$8-$AM$8))),$AM$8)</f>
        <v>0.941400350691118</v>
      </c>
      <c r="AO37" s="17" t="n">
        <f aca="false">IFERROR(IF(AX37&lt;($AM$9-$AL$9)/($AN$9-$AL$9),$AL$9+SQRT(AX37*($AN$9-$AL$9)*($AM$9-$AL$9)),$AN$9-SQRT((1-AX37)*($AN$9-$AL$9)*($AN$9-$AM$9))),$AM$9)</f>
        <v>0.926910755084158</v>
      </c>
      <c r="AP37" s="17" t="n">
        <f aca="false">IFERROR(IF(AY37&lt;($AM$10-$AL$10)/($AN$10-$AL$10),$AL$10+SQRT(AY37*($AN$10-$AL$10)*($AM$10-$AL$10)),$AN$10-SQRT((1-AY37)*($AN$10-$AL$10)*($AN$10-$AM$10))),$AM$10)</f>
        <v>0.94491625315921</v>
      </c>
      <c r="AQ37" s="17" t="n">
        <f aca="false">IFERROR(IF(AZ37&lt;($AM$11-$AL$11)/($AN$11-$AL$11),$AL$11+SQRT(AZ37*($AN$11-$AL$11)*($AM$11-$AL$11)),$AN$11-SQRT((1-AZ37)*($AN$11-$AL$11)*($AN$11-$AM$11))),$AM$11)</f>
        <v>0.558536316011109</v>
      </c>
      <c r="AR37" s="17" t="n">
        <f aca="false">SUMPRODUCT((B24:B31&lt;=$B$6)*(C24:C31*AM37+D24:D31*AO37*$B$8*AQ37)/(1+AL37/100)^B24:B31)+C32*AM37*AP37/(1+AL37/100)^$B$6</f>
        <v>13598712.1220859</v>
      </c>
      <c r="AS37" s="17" t="n">
        <f aca="false">SUMPRODUCT((K24:K26&lt;=$B$6)*(L24:L26*AN37+M24:M26*AO37*$B$8*AQ37)/(1+AL37/100)^K24:K26)+L27*AN37*AP37/(1+AL37/100)^$B$6</f>
        <v>13844960.3041973</v>
      </c>
      <c r="AT37" s="17" t="n">
        <f aca="false">AS37-AR37</f>
        <v>246248.182111429</v>
      </c>
      <c r="AU37" s="17" t="n">
        <f aca="true">RAND()</f>
        <v>0.473275378145841</v>
      </c>
      <c r="AV37" s="17" t="n">
        <f aca="true">RAND()</f>
        <v>0.552552174816778</v>
      </c>
      <c r="AW37" s="17" t="n">
        <f aca="true">RAND()</f>
        <v>0.222156213061901</v>
      </c>
      <c r="AX37" s="17" t="n">
        <f aca="true">RAND()</f>
        <v>0.243003723742034</v>
      </c>
      <c r="AY37" s="17" t="n">
        <f aca="true">RAND()</f>
        <v>0.791801889300922</v>
      </c>
      <c r="AZ37" s="17" t="n">
        <f aca="true">RAND()</f>
        <v>0.272820517128963</v>
      </c>
    </row>
    <row r="38" customFormat="false" ht="15" hidden="false" customHeight="false" outlineLevel="0" collapsed="false">
      <c r="A38" s="6" t="s">
        <v>105</v>
      </c>
      <c r="B38" s="6" t="s">
        <v>106</v>
      </c>
      <c r="C38" s="6" t="s">
        <v>107</v>
      </c>
      <c r="D38" s="6" t="s">
        <v>61</v>
      </c>
      <c r="G38" s="6" t="s">
        <v>105</v>
      </c>
      <c r="H38" s="6" t="s">
        <v>106</v>
      </c>
      <c r="I38" s="6" t="s">
        <v>107</v>
      </c>
      <c r="J38" s="6" t="s">
        <v>61</v>
      </c>
      <c r="AK38" s="0" t="n">
        <v>25</v>
      </c>
      <c r="AL38" s="17" t="n">
        <f aca="false">IFERROR(IF(AU38&lt;($AM$6-$AL$6)/($AN$6-$AL$6),$AL$6+SQRT(AU38*($AN$6-$AL$6)*($AM$6-$AL$6)),$AN$6-SQRT((1-AU38)*($AN$6-$AL$6)*($AN$6-$AM$6))),$AM$6)</f>
        <v>3.00144014821847</v>
      </c>
      <c r="AM38" s="17" t="n">
        <f aca="false">IFERROR(IF(AV38&lt;($AM$7-$AL$7)/($AN$7-$AL$7),$AL$7+SQRT(AV38*($AN$7-$AL$7)*($AM$7-$AL$7)),$AN$7-SQRT((1-AV38)*($AN$7-$AL$7)*($AN$7-$AM$7))),$AM$7)</f>
        <v>1.17962556165354</v>
      </c>
      <c r="AN38" s="17" t="n">
        <f aca="false">IFERROR(IF(AW38&lt;($AM$8-$AL$8)/($AN$8-$AL$8),$AL$8+SQRT(AW38*($AN$8-$AL$8)*($AM$8-$AL$8)),$AN$8-SQRT((1-AW38)*($AN$8-$AL$8)*($AN$8-$AM$8))),$AM$8)</f>
        <v>1.11983542283926</v>
      </c>
      <c r="AO38" s="17" t="n">
        <f aca="false">IFERROR(IF(AX38&lt;($AM$9-$AL$9)/($AN$9-$AL$9),$AL$9+SQRT(AX38*($AN$9-$AL$9)*($AM$9-$AL$9)),$AN$9-SQRT((1-AX38)*($AN$9-$AL$9)*($AN$9-$AM$9))),$AM$9)</f>
        <v>1.430867347858</v>
      </c>
      <c r="AP38" s="17" t="n">
        <f aca="false">IFERROR(IF(AY38&lt;($AM$10-$AL$10)/($AN$10-$AL$10),$AL$10+SQRT(AY38*($AN$10-$AL$10)*($AM$10-$AL$10)),$AN$10-SQRT((1-AY38)*($AN$10-$AL$10)*($AN$10-$AM$10))),$AM$10)</f>
        <v>0.822050730525323</v>
      </c>
      <c r="AQ38" s="17" t="n">
        <f aca="false">IFERROR(IF(AZ38&lt;($AM$11-$AL$11)/($AN$11-$AL$11),$AL$11+SQRT(AZ38*($AN$11-$AL$11)*($AM$11-$AL$11)),$AN$11-SQRT((1-AZ38)*($AN$11-$AL$11)*($AN$11-$AM$11))),$AM$11)</f>
        <v>0.715443930290924</v>
      </c>
      <c r="AR38" s="17" t="n">
        <f aca="false">SUMPRODUCT((B24:B31&lt;=$B$6)*(C24:C31*AM38+D24:D31*AO38*$B$8*AQ38)/(1+AL38/100)^B24:B31)+C32*AM38*AP38/(1+AL38/100)^$B$6</f>
        <v>16345297.3434083</v>
      </c>
      <c r="AS38" s="17" t="n">
        <f aca="false">SUMPRODUCT((K24:K26&lt;=$B$6)*(L24:L26*AN38+M24:M26*AO38*$B$8*AQ38)/(1+AL38/100)^K24:K26)+L27*AN38*AP38/(1+AL38/100)^$B$6</f>
        <v>16481332.2304867</v>
      </c>
      <c r="AT38" s="17" t="n">
        <f aca="false">AS38-AR38</f>
        <v>136034.887078391</v>
      </c>
      <c r="AU38" s="17" t="n">
        <f aca="true">RAND()</f>
        <v>0.200575955586043</v>
      </c>
      <c r="AV38" s="17" t="n">
        <f aca="true">RAND()</f>
        <v>0.955977230465955</v>
      </c>
      <c r="AW38" s="17" t="n">
        <f aca="true">RAND()</f>
        <v>0.849397180911688</v>
      </c>
      <c r="AX38" s="17" t="n">
        <f aca="true">RAND()</f>
        <v>0.784058682843873</v>
      </c>
      <c r="AY38" s="17" t="n">
        <f aca="true">RAND()</f>
        <v>0.414866692127577</v>
      </c>
      <c r="AZ38" s="17" t="n">
        <f aca="true">RAND()</f>
        <v>0.669501400782545</v>
      </c>
    </row>
    <row r="39" customFormat="false" ht="15" hidden="false" customHeight="false" outlineLevel="0" collapsed="false">
      <c r="A39" s="24" t="s">
        <v>108</v>
      </c>
      <c r="B39" s="25" t="n">
        <f aca="false">E24</f>
        <v>9009181.19</v>
      </c>
      <c r="C39" s="25" t="n">
        <f aca="false">N24</f>
        <v>15445398.25</v>
      </c>
      <c r="D39" s="25" t="n">
        <f aca="false">C39-B39</f>
        <v>6436217.06</v>
      </c>
      <c r="G39" s="24" t="s">
        <v>109</v>
      </c>
      <c r="H39" s="25" t="n">
        <f aca="false">B39+B40+B41+B43</f>
        <v>13651747.1084019</v>
      </c>
      <c r="I39" s="25" t="n">
        <f aca="false">C39+C40+C41+C43</f>
        <v>14373523.8636829</v>
      </c>
      <c r="J39" s="25" t="n">
        <f aca="false">I39-H39</f>
        <v>721776.755281076</v>
      </c>
      <c r="AK39" s="0" t="n">
        <v>26</v>
      </c>
      <c r="AL39" s="17" t="n">
        <f aca="false">IFERROR(IF(AU39&lt;($AM$6-$AL$6)/($AN$6-$AL$6),$AL$6+SQRT(AU39*($AN$6-$AL$6)*($AM$6-$AL$6)),$AN$6-SQRT((1-AU39)*($AN$6-$AL$6)*($AN$6-$AM$6))),$AM$6)</f>
        <v>5.22574273211062</v>
      </c>
      <c r="AM39" s="17" t="n">
        <f aca="false">IFERROR(IF(AV39&lt;($AM$7-$AL$7)/($AN$7-$AL$7),$AL$7+SQRT(AV39*($AN$7-$AL$7)*($AM$7-$AL$7)),$AN$7-SQRT((1-AV39)*($AN$7-$AL$7)*($AN$7-$AM$7))),$AM$7)</f>
        <v>1.07035648656912</v>
      </c>
      <c r="AN39" s="17" t="n">
        <f aca="false">IFERROR(IF(AW39&lt;($AM$8-$AL$8)/($AN$8-$AL$8),$AL$8+SQRT(AW39*($AN$8-$AL$8)*($AM$8-$AL$8)),$AN$8-SQRT((1-AW39)*($AN$8-$AL$8)*($AN$8-$AM$8))),$AM$8)</f>
        <v>1.05589777214253</v>
      </c>
      <c r="AO39" s="17" t="n">
        <f aca="false">IFERROR(IF(AX39&lt;($AM$9-$AL$9)/($AN$9-$AL$9),$AL$9+SQRT(AX39*($AN$9-$AL$9)*($AM$9-$AL$9)),$AN$9-SQRT((1-AX39)*($AN$9-$AL$9)*($AN$9-$AM$9))),$AM$9)</f>
        <v>0.591932146527091</v>
      </c>
      <c r="AP39" s="17" t="n">
        <f aca="false">IFERROR(IF(AY39&lt;($AM$10-$AL$10)/($AN$10-$AL$10),$AL$10+SQRT(AY39*($AN$10-$AL$10)*($AM$10-$AL$10)),$AN$10-SQRT((1-AY39)*($AN$10-$AL$10)*($AN$10-$AM$10))),$AM$10)</f>
        <v>0.757691806213128</v>
      </c>
      <c r="AQ39" s="17" t="n">
        <f aca="false">IFERROR(IF(AZ39&lt;($AM$11-$AL$11)/($AN$11-$AL$11),$AL$11+SQRT(AZ39*($AN$11-$AL$11)*($AM$11-$AL$11)),$AN$11-SQRT((1-AZ39)*($AN$11-$AL$11)*($AN$11-$AM$11))),$AM$11)</f>
        <v>0.817698618841654</v>
      </c>
      <c r="AR39" s="17" t="n">
        <f aca="false">SUMPRODUCT((B24:B31&lt;=$B$6)*(C24:C31*AM39+D24:D31*AO39*$B$8*AQ39)/(1+AL39/100)^B24:B31)+C32*AM39*AP39/(1+AL39/100)^$B$6</f>
        <v>13341319.6456876</v>
      </c>
      <c r="AS39" s="17" t="n">
        <f aca="false">SUMPRODUCT((K24:K26&lt;=$B$6)*(L24:L26*AN39+M24:M26*AO39*$B$8*AQ39)/(1+AL39/100)^K24:K26)+L27*AN39*AP39/(1+AL39/100)^$B$6</f>
        <v>15992931.5512052</v>
      </c>
      <c r="AT39" s="17" t="n">
        <f aca="false">AS39-AR39</f>
        <v>2651611.90551766</v>
      </c>
      <c r="AU39" s="17" t="n">
        <f aca="true">RAND()</f>
        <v>0.842600557367086</v>
      </c>
      <c r="AV39" s="17" t="n">
        <f aca="true">RAND()</f>
        <v>0.713139627397411</v>
      </c>
      <c r="AW39" s="17" t="n">
        <f aca="true">RAND()</f>
        <v>0.665105112362372</v>
      </c>
      <c r="AX39" s="17" t="n">
        <f aca="true">RAND()</f>
        <v>0.0112686927534379</v>
      </c>
      <c r="AY39" s="17" t="n">
        <f aca="true">RAND()</f>
        <v>0.265620267957537</v>
      </c>
      <c r="AZ39" s="17" t="n">
        <f aca="true">RAND()</f>
        <v>0.864351862970447</v>
      </c>
    </row>
    <row r="40" customFormat="false" ht="15" hidden="false" customHeight="false" outlineLevel="0" collapsed="false">
      <c r="A40" s="24" t="s">
        <v>110</v>
      </c>
      <c r="B40" s="25" t="n">
        <f aca="false">SUMPRODUCT((B25:B31&lt;=$B$6)*ISNUMBER(SEARCH("Maintenance",A25:A31))*E25:E31/(1+$B$5/100)^B25:B31)</f>
        <v>3000392.4790109</v>
      </c>
      <c r="C40" s="25" t="n">
        <f aca="false">SUMPRODUCT((K25:K26&lt;=$B$6)*ISNUMBER(SEARCH("Maintenance",J25:J26))*N25:N26/(1+$B$5/100)^K25:K26)</f>
        <v>246748.466730828</v>
      </c>
      <c r="D40" s="25" t="n">
        <f aca="false">C40-B40</f>
        <v>-2753644.01228008</v>
      </c>
      <c r="G40" s="24" t="s">
        <v>111</v>
      </c>
      <c r="H40" s="25" t="n">
        <f aca="false">(B39+B40+B41+B43)*(($B$5/100)*(1+$B$5/100)^$B$6/((1+$B$5/100)^$B$6-1))</f>
        <v>696502.025898062</v>
      </c>
      <c r="I40" s="25" t="n">
        <f aca="false">(C39+C40+C41+C43)*(($B$5/100)*(1+$B$5/100)^$B$6/((1+$B$5/100)^$B$6-1))</f>
        <v>733326.541347078</v>
      </c>
      <c r="J40" s="25" t="n">
        <f aca="false">I40-H40</f>
        <v>36824.5154490157</v>
      </c>
      <c r="AK40" s="0" t="n">
        <v>27</v>
      </c>
      <c r="AL40" s="17" t="n">
        <f aca="false">IFERROR(IF(AU40&lt;($AM$6-$AL$6)/($AN$6-$AL$6),$AL$6+SQRT(AU40*($AN$6-$AL$6)*($AM$6-$AL$6)),$AN$6-SQRT((1-AU40)*($AN$6-$AL$6)*($AN$6-$AM$6))),$AM$6)</f>
        <v>2.2882238343213</v>
      </c>
      <c r="AM40" s="17" t="n">
        <f aca="false">IFERROR(IF(AV40&lt;($AM$7-$AL$7)/($AN$7-$AL$7),$AL$7+SQRT(AV40*($AN$7-$AL$7)*($AM$7-$AL$7)),$AN$7-SQRT((1-AV40)*($AN$7-$AL$7)*($AN$7-$AM$7))),$AM$7)</f>
        <v>1.13410864991207</v>
      </c>
      <c r="AN40" s="17" t="n">
        <f aca="false">IFERROR(IF(AW40&lt;($AM$8-$AL$8)/($AN$8-$AL$8),$AL$8+SQRT(AW40*($AN$8-$AL$8)*($AM$8-$AL$8)),$AN$8-SQRT((1-AW40)*($AN$8-$AL$8)*($AN$8-$AM$8))),$AM$8)</f>
        <v>0.923552804634631</v>
      </c>
      <c r="AO40" s="17" t="n">
        <f aca="false">IFERROR(IF(AX40&lt;($AM$9-$AL$9)/($AN$9-$AL$9),$AL$9+SQRT(AX40*($AN$9-$AL$9)*($AM$9-$AL$9)),$AN$9-SQRT((1-AX40)*($AN$9-$AL$9)*($AN$9-$AM$9))),$AM$9)</f>
        <v>1.1694481659361</v>
      </c>
      <c r="AP40" s="17" t="n">
        <f aca="false">IFERROR(IF(AY40&lt;($AM$10-$AL$10)/($AN$10-$AL$10),$AL$10+SQRT(AY40*($AN$10-$AL$10)*($AM$10-$AL$10)),$AN$10-SQRT((1-AY40)*($AN$10-$AL$10)*($AN$10-$AM$10))),$AM$10)</f>
        <v>0.748883594869245</v>
      </c>
      <c r="AQ40" s="17" t="n">
        <f aca="false">IFERROR(IF(AZ40&lt;($AM$11-$AL$11)/($AN$11-$AL$11),$AL$11+SQRT(AZ40*($AN$11-$AL$11)*($AM$11-$AL$11)),$AN$11-SQRT((1-AZ40)*($AN$11-$AL$11)*($AN$11-$AM$11))),$AM$11)</f>
        <v>0.661624361477984</v>
      </c>
      <c r="AR40" s="17" t="n">
        <f aca="false">SUMPRODUCT((B24:B31&lt;=$B$6)*(C24:C31*AM40+D24:D31*AO40*$B$8*AQ40)/(1+AL40/100)^B24:B31)+C32*AM40*AP40/(1+AL40/100)^$B$6</f>
        <v>16320336.1082887</v>
      </c>
      <c r="AS40" s="17" t="n">
        <f aca="false">SUMPRODUCT((K24:K26&lt;=$B$6)*(L24:L26*AN40+M24:M26*AO40*$B$8*AQ40)/(1+AL40/100)^K24:K26)+L27*AN40*AP40/(1+AL40/100)^$B$6</f>
        <v>13533615.0787352</v>
      </c>
      <c r="AT40" s="17" t="n">
        <f aca="false">AS40-AR40</f>
        <v>-2786721.0295535</v>
      </c>
      <c r="AU40" s="17" t="n">
        <f aca="true">RAND()</f>
        <v>0.0166145957341742</v>
      </c>
      <c r="AV40" s="17" t="n">
        <f aca="true">RAND()</f>
        <v>0.88061506644264</v>
      </c>
      <c r="AW40" s="17" t="n">
        <f aca="true">RAND()</f>
        <v>0.169614394812038</v>
      </c>
      <c r="AX40" s="17" t="n">
        <f aca="true">RAND()</f>
        <v>0.540122433955398</v>
      </c>
      <c r="AY40" s="17" t="n">
        <f aca="true">RAND()</f>
        <v>0.247772175180154</v>
      </c>
      <c r="AZ40" s="17" t="n">
        <f aca="true">RAND()</f>
        <v>0.532660927570686</v>
      </c>
    </row>
    <row r="41" customFormat="false" ht="15" hidden="false" customHeight="false" outlineLevel="0" collapsed="false">
      <c r="A41" s="24" t="s">
        <v>112</v>
      </c>
      <c r="B41" s="25" t="n">
        <f aca="false">SUMPRODUCT((B25:B31&lt;=$B$6)*ISNUMBER(SEARCH("Rehabilitation",A25:A31))*E25:E31/(1+$B$5/100)^B25:B31)</f>
        <v>1810578.49440738</v>
      </c>
      <c r="C41" s="25" t="n">
        <f aca="false">SUMPRODUCT((K25:K26&lt;=$B$6)*ISNUMBER(SEARCH("Rehabilitation",J25:J26))*N25:N26/(1+$B$5/100)^K25:K26)</f>
        <v>272202.040564641</v>
      </c>
      <c r="D41" s="25" t="n">
        <f aca="false">C41-B41</f>
        <v>-1538376.45384274</v>
      </c>
      <c r="G41" s="24" t="s">
        <v>113</v>
      </c>
      <c r="H41" s="25" t="n">
        <f aca="false">B42</f>
        <v>202444.970046242</v>
      </c>
      <c r="I41" s="25" t="n">
        <f aca="false">C42</f>
        <v>66364.8059013802</v>
      </c>
      <c r="J41" s="25" t="n">
        <f aca="false">I41-H41</f>
        <v>-136080.164144862</v>
      </c>
      <c r="AK41" s="0" t="n">
        <v>28</v>
      </c>
      <c r="AL41" s="17" t="n">
        <f aca="false">IFERROR(IF(AU41&lt;($AM$6-$AL$6)/($AN$6-$AL$6),$AL$6+SQRT(AU41*($AN$6-$AL$6)*($AM$6-$AL$6)),$AN$6-SQRT((1-AU41)*($AN$6-$AL$6)*($AN$6-$AM$6))),$AM$6)</f>
        <v>4.08351676270844</v>
      </c>
      <c r="AM41" s="17" t="n">
        <f aca="false">IFERROR(IF(AV41&lt;($AM$7-$AL$7)/($AN$7-$AL$7),$AL$7+SQRT(AV41*($AN$7-$AL$7)*($AM$7-$AL$7)),$AN$7-SQRT((1-AV41)*($AN$7-$AL$7)*($AN$7-$AM$7))),$AM$7)</f>
        <v>1.21055371220594</v>
      </c>
      <c r="AN41" s="17" t="n">
        <f aca="false">IFERROR(IF(AW41&lt;($AM$8-$AL$8)/($AN$8-$AL$8),$AL$8+SQRT(AW41*($AN$8-$AL$8)*($AM$8-$AL$8)),$AN$8-SQRT((1-AW41)*($AN$8-$AL$8)*($AN$8-$AM$8))),$AM$8)</f>
        <v>1.05402872149223</v>
      </c>
      <c r="AO41" s="17" t="n">
        <f aca="false">IFERROR(IF(AX41&lt;($AM$9-$AL$9)/($AN$9-$AL$9),$AL$9+SQRT(AX41*($AN$9-$AL$9)*($AM$9-$AL$9)),$AN$9-SQRT((1-AX41)*($AN$9-$AL$9)*($AN$9-$AM$9))),$AM$9)</f>
        <v>0.973776504714075</v>
      </c>
      <c r="AP41" s="17" t="n">
        <f aca="false">IFERROR(IF(AY41&lt;($AM$10-$AL$10)/($AN$10-$AL$10),$AL$10+SQRT(AY41*($AN$10-$AL$10)*($AM$10-$AL$10)),$AN$10-SQRT((1-AY41)*($AN$10-$AL$10)*($AN$10-$AM$10))),$AM$10)</f>
        <v>0.877018995236587</v>
      </c>
      <c r="AQ41" s="17" t="n">
        <f aca="false">IFERROR(IF(AZ41&lt;($AM$11-$AL$11)/($AN$11-$AL$11),$AL$11+SQRT(AZ41*($AN$11-$AL$11)*($AM$11-$AL$11)),$AN$11-SQRT((1-AZ41)*($AN$11-$AL$11)*($AN$11-$AM$11))),$AM$11)</f>
        <v>0.412364003149125</v>
      </c>
      <c r="AR41" s="17" t="n">
        <f aca="false">SUMPRODUCT((B24:B31&lt;=$B$6)*(C24:C31*AM41+D24:D31*AO41*$B$8*AQ41)/(1+AL41/100)^B24:B31)+C32*AM41*AP41/(1+AL41/100)^$B$6</f>
        <v>15783522.8104434</v>
      </c>
      <c r="AS41" s="17" t="n">
        <f aca="false">SUMPRODUCT((K24:K26&lt;=$B$6)*(L24:L26*AN41+M24:M26*AO41*$B$8*AQ41)/(1+AL41/100)^K24:K26)+L27*AN41*AP41/(1+AL41/100)^$B$6</f>
        <v>15655838.0014129</v>
      </c>
      <c r="AT41" s="17" t="n">
        <f aca="false">AS41-AR41</f>
        <v>-127684.809030566</v>
      </c>
      <c r="AU41" s="17" t="n">
        <f aca="true">RAND()</f>
        <v>0.574706276329866</v>
      </c>
      <c r="AV41" s="17" t="n">
        <f aca="true">RAND()</f>
        <v>0.986168803371276</v>
      </c>
      <c r="AW41" s="17" t="n">
        <f aca="true">RAND()</f>
        <v>0.658624515555838</v>
      </c>
      <c r="AX41" s="17" t="n">
        <f aca="true">RAND()</f>
        <v>0.299285568558781</v>
      </c>
      <c r="AY41" s="17" t="n">
        <f aca="true">RAND()</f>
        <v>0.568573291076822</v>
      </c>
      <c r="AZ41" s="17" t="n">
        <f aca="true">RAND()</f>
        <v>0.0515333436885573</v>
      </c>
    </row>
    <row r="42" customFormat="false" ht="15" hidden="false" customHeight="false" outlineLevel="0" collapsed="false">
      <c r="A42" s="24" t="s">
        <v>114</v>
      </c>
      <c r="B42" s="25" t="n">
        <f aca="false">SUMPRODUCT((B24:B31&lt;=$B$6)*F24:F31/(1+$B$5/100)^B24:B31)</f>
        <v>202444.970046242</v>
      </c>
      <c r="C42" s="25" t="n">
        <f aca="false">SUMPRODUCT((K24:K26&lt;=$B$6)*O24:O26/(1+$B$5/100)^K24:K26)</f>
        <v>66364.8059013802</v>
      </c>
      <c r="D42" s="25" t="n">
        <f aca="false">C42-B42</f>
        <v>-136080.164144862</v>
      </c>
      <c r="G42" s="24" t="s">
        <v>115</v>
      </c>
      <c r="H42" s="25" t="n">
        <f aca="false">B42*(($B$5/100)*(1+$B$5/100)^$B$6/((1+$B$5/100)^$B$6-1))</f>
        <v>10328.59242487</v>
      </c>
      <c r="I42" s="25" t="n">
        <f aca="false">C42*(($B$5/100)*(1+$B$5/100)^$B$6/((1+$B$5/100)^$B$6-1))</f>
        <v>3385.88324202074</v>
      </c>
      <c r="J42" s="25" t="n">
        <f aca="false">I42-H42</f>
        <v>-6942.70918284924</v>
      </c>
      <c r="AK42" s="0" t="n">
        <v>29</v>
      </c>
      <c r="AL42" s="17" t="n">
        <f aca="false">IFERROR(IF(AU42&lt;($AM$6-$AL$6)/($AN$6-$AL$6),$AL$6+SQRT(AU42*($AN$6-$AL$6)*($AM$6-$AL$6)),$AN$6-SQRT((1-AU42)*($AN$6-$AL$6)*($AN$6-$AM$6))),$AM$6)</f>
        <v>4.65956179439966</v>
      </c>
      <c r="AM42" s="17" t="n">
        <f aca="false">IFERROR(IF(AV42&lt;($AM$7-$AL$7)/($AN$7-$AL$7),$AL$7+SQRT(AV42*($AN$7-$AL$7)*($AM$7-$AL$7)),$AN$7-SQRT((1-AV42)*($AN$7-$AL$7)*($AN$7-$AM$7))),$AM$7)</f>
        <v>0.958031670399169</v>
      </c>
      <c r="AN42" s="17" t="n">
        <f aca="false">IFERROR(IF(AW42&lt;($AM$8-$AL$8)/($AN$8-$AL$8),$AL$8+SQRT(AW42*($AN$8-$AL$8)*($AM$8-$AL$8)),$AN$8-SQRT((1-AW42)*($AN$8-$AL$8)*($AN$8-$AM$8))),$AM$8)</f>
        <v>1.19450091330425</v>
      </c>
      <c r="AO42" s="17" t="n">
        <f aca="false">IFERROR(IF(AX42&lt;($AM$9-$AL$9)/($AN$9-$AL$9),$AL$9+SQRT(AX42*($AN$9-$AL$9)*($AM$9-$AL$9)),$AN$9-SQRT((1-AX42)*($AN$9-$AL$9)*($AN$9-$AM$9))),$AM$9)</f>
        <v>1.54809879901644</v>
      </c>
      <c r="AP42" s="17" t="n">
        <f aca="false">IFERROR(IF(AY42&lt;($AM$10-$AL$10)/($AN$10-$AL$10),$AL$10+SQRT(AY42*($AN$10-$AL$10)*($AM$10-$AL$10)),$AN$10-SQRT((1-AY42)*($AN$10-$AL$10)*($AN$10-$AM$10))),$AM$10)</f>
        <v>0.998924272841717</v>
      </c>
      <c r="AQ42" s="17" t="n">
        <f aca="false">IFERROR(IF(AZ42&lt;($AM$11-$AL$11)/($AN$11-$AL$11),$AL$11+SQRT(AZ42*($AN$11-$AL$11)*($AM$11-$AL$11)),$AN$11-SQRT((1-AZ42)*($AN$11-$AL$11)*($AN$11-$AM$11))),$AM$11)</f>
        <v>0.627258276328893</v>
      </c>
      <c r="AR42" s="17" t="n">
        <f aca="false">SUMPRODUCT((B24:B31&lt;=$B$6)*(C24:C31*AM42+D24:D31*AO42*$B$8*AQ42)/(1+AL42/100)^B24:B31)+C32*AM42*AP42/(1+AL42/100)^$B$6</f>
        <v>12277260.6252114</v>
      </c>
      <c r="AS42" s="17" t="n">
        <f aca="false">SUMPRODUCT((K24:K26&lt;=$B$6)*(L24:L26*AN42+M24:M26*AO42*$B$8*AQ42)/(1+AL42/100)^K24:K26)+L27*AN42*AP42/(1+AL42/100)^$B$6</f>
        <v>17747324.1312782</v>
      </c>
      <c r="AT42" s="17" t="n">
        <f aca="false">AS42-AR42</f>
        <v>5470063.50606677</v>
      </c>
      <c r="AU42" s="17" t="n">
        <f aca="true">RAND()</f>
        <v>0.726117450288314</v>
      </c>
      <c r="AV42" s="17" t="n">
        <f aca="true">RAND()</f>
        <v>0.277488987212794</v>
      </c>
      <c r="AW42" s="17" t="n">
        <f aca="true">RAND()</f>
        <v>0.972620901119442</v>
      </c>
      <c r="AX42" s="17" t="n">
        <f aca="true">RAND()</f>
        <v>0.863856869699745</v>
      </c>
      <c r="AY42" s="17" t="n">
        <f aca="true">RAND()</f>
        <v>0.995701720122545</v>
      </c>
      <c r="AZ42" s="17" t="n">
        <f aca="true">RAND()</f>
        <v>0.437134609901053</v>
      </c>
    </row>
    <row r="43" customFormat="false" ht="15" hidden="false" customHeight="false" outlineLevel="0" collapsed="false">
      <c r="A43" s="24" t="s">
        <v>116</v>
      </c>
      <c r="B43" s="25" t="n">
        <f aca="false">G32</f>
        <v>-168405.055016426</v>
      </c>
      <c r="C43" s="25" t="n">
        <f aca="false">P27</f>
        <v>-1590824.89361254</v>
      </c>
      <c r="D43" s="25" t="n">
        <f aca="false">C43-B43</f>
        <v>-1422419.83859611</v>
      </c>
      <c r="G43" s="24" t="s">
        <v>117</v>
      </c>
      <c r="H43" s="25" t="n">
        <f aca="false">B44</f>
        <v>13854192.0784481</v>
      </c>
      <c r="I43" s="25" t="n">
        <f aca="false">C44</f>
        <v>14439888.6695843</v>
      </c>
      <c r="J43" s="25" t="n">
        <f aca="false">I43-H43</f>
        <v>585696.591136213</v>
      </c>
      <c r="AK43" s="0" t="n">
        <v>30</v>
      </c>
      <c r="AL43" s="17" t="n">
        <f aca="false">IFERROR(IF(AU43&lt;($AM$6-$AL$6)/($AN$6-$AL$6),$AL$6+SQRT(AU43*($AN$6-$AL$6)*($AM$6-$AL$6)),$AN$6-SQRT((1-AU43)*($AN$6-$AL$6)*($AN$6-$AM$6))),$AM$6)</f>
        <v>3.31982636946756</v>
      </c>
      <c r="AM43" s="17" t="n">
        <f aca="false">IFERROR(IF(AV43&lt;($AM$7-$AL$7)/($AN$7-$AL$7),$AL$7+SQRT(AV43*($AN$7-$AL$7)*($AM$7-$AL$7)),$AN$7-SQRT((1-AV43)*($AN$7-$AL$7)*($AN$7-$AM$7))),$AM$7)</f>
        <v>0.895929264124107</v>
      </c>
      <c r="AN43" s="17" t="n">
        <f aca="false">IFERROR(IF(AW43&lt;($AM$8-$AL$8)/($AN$8-$AL$8),$AL$8+SQRT(AW43*($AN$8-$AL$8)*($AM$8-$AL$8)),$AN$8-SQRT((1-AW43)*($AN$8-$AL$8)*($AN$8-$AM$8))),$AM$8)</f>
        <v>0.974581258556158</v>
      </c>
      <c r="AO43" s="17" t="n">
        <f aca="false">IFERROR(IF(AX43&lt;($AM$9-$AL$9)/($AN$9-$AL$9),$AL$9+SQRT(AX43*($AN$9-$AL$9)*($AM$9-$AL$9)),$AN$9-SQRT((1-AX43)*($AN$9-$AL$9)*($AN$9-$AM$9))),$AM$9)</f>
        <v>1.74954278161444</v>
      </c>
      <c r="AP43" s="17" t="n">
        <f aca="false">IFERROR(IF(AY43&lt;($AM$10-$AL$10)/($AN$10-$AL$10),$AL$10+SQRT(AY43*($AN$10-$AL$10)*($AM$10-$AL$10)),$AN$10-SQRT((1-AY43)*($AN$10-$AL$10)*($AN$10-$AM$10))),$AM$10)</f>
        <v>0.876769824750849</v>
      </c>
      <c r="AQ43" s="17" t="n">
        <f aca="false">IFERROR(IF(AZ43&lt;($AM$11-$AL$11)/($AN$11-$AL$11),$AL$11+SQRT(AZ43*($AN$11-$AL$11)*($AM$11-$AL$11)),$AN$11-SQRT((1-AZ43)*($AN$11-$AL$11)*($AN$11-$AM$11))),$AM$11)</f>
        <v>0.698246274571788</v>
      </c>
      <c r="AR43" s="17" t="n">
        <f aca="false">SUMPRODUCT((B24:B31&lt;=$B$6)*(C24:C31*AM43+D24:D31*AO43*$B$8*AQ43)/(1+AL43/100)^B24:B31)+C32*AM43*AP43/(1+AL43/100)^$B$6</f>
        <v>12289379.0684737</v>
      </c>
      <c r="AS43" s="17" t="n">
        <f aca="false">SUMPRODUCT((K24:K26&lt;=$B$6)*(L24:L26*AN43+M24:M26*AO43*$B$8*AQ43)/(1+AL43/100)^K24:K26)+L27*AN43*AP43/(1+AL43/100)^$B$6</f>
        <v>14360222.5535959</v>
      </c>
      <c r="AT43" s="17" t="n">
        <f aca="false">AS43-AR43</f>
        <v>2070843.4851222</v>
      </c>
      <c r="AU43" s="17" t="n">
        <f aca="true">RAND()</f>
        <v>0.322816102456685</v>
      </c>
      <c r="AV43" s="17" t="n">
        <f aca="true">RAND()</f>
        <v>0.102249152393253</v>
      </c>
      <c r="AW43" s="17" t="n">
        <f aca="true">RAND()</f>
        <v>0.338651287100579</v>
      </c>
      <c r="AX43" s="17" t="n">
        <f aca="true">RAND()</f>
        <v>0.958180787839046</v>
      </c>
      <c r="AY43" s="17" t="n">
        <f aca="true">RAND()</f>
        <v>0.567822003371142</v>
      </c>
      <c r="AZ43" s="17" t="n">
        <f aca="true">RAND()</f>
        <v>0.628345670164061</v>
      </c>
    </row>
    <row r="44" customFormat="false" ht="15" hidden="false" customHeight="false" outlineLevel="0" collapsed="false">
      <c r="A44" s="24" t="s">
        <v>99</v>
      </c>
      <c r="B44" s="25" t="n">
        <f aca="false">G33</f>
        <v>13854192.0784481</v>
      </c>
      <c r="C44" s="25" t="n">
        <f aca="false">P28</f>
        <v>14439888.6695843</v>
      </c>
      <c r="D44" s="25" t="n">
        <f aca="false">C44-B44</f>
        <v>585696.591136213</v>
      </c>
      <c r="G44" s="24" t="s">
        <v>118</v>
      </c>
      <c r="H44" s="25" t="n">
        <f aca="false">B44*(($B$5/100)*(1+$B$5/100)^$B$6/((1+$B$5/100)^$B$6-1))</f>
        <v>706830.618322932</v>
      </c>
      <c r="I44" s="25" t="n">
        <f aca="false">C44*(($B$5/100)*(1+$B$5/100)^$B$6/((1+$B$5/100)^$B$6-1))</f>
        <v>736712.424589099</v>
      </c>
      <c r="J44" s="25" t="n">
        <f aca="false">I44-H44</f>
        <v>29881.8062661664</v>
      </c>
      <c r="AK44" s="0" t="n">
        <v>31</v>
      </c>
      <c r="AL44" s="17" t="n">
        <f aca="false">IFERROR(IF(AU44&lt;($AM$6-$AL$6)/($AN$6-$AL$6),$AL$6+SQRT(AU44*($AN$6-$AL$6)*($AM$6-$AL$6)),$AN$6-SQRT((1-AU44)*($AN$6-$AL$6)*($AN$6-$AM$6))),$AM$6)</f>
        <v>5.29914834082466</v>
      </c>
      <c r="AM44" s="17" t="n">
        <f aca="false">IFERROR(IF(AV44&lt;($AM$7-$AL$7)/($AN$7-$AL$7),$AL$7+SQRT(AV44*($AN$7-$AL$7)*($AM$7-$AL$7)),$AN$7-SQRT((1-AV44)*($AN$7-$AL$7)*($AN$7-$AM$7))),$AM$7)</f>
        <v>0.933724966164391</v>
      </c>
      <c r="AN44" s="17" t="n">
        <f aca="false">IFERROR(IF(AW44&lt;($AM$8-$AL$8)/($AN$8-$AL$8),$AL$8+SQRT(AW44*($AN$8-$AL$8)*($AM$8-$AL$8)),$AN$8-SQRT((1-AW44)*($AN$8-$AL$8)*($AN$8-$AM$8))),$AM$8)</f>
        <v>0.85467999541889</v>
      </c>
      <c r="AO44" s="17" t="n">
        <f aca="false">IFERROR(IF(AX44&lt;($AM$9-$AL$9)/($AN$9-$AL$9),$AL$9+SQRT(AX44*($AN$9-$AL$9)*($AM$9-$AL$9)),$AN$9-SQRT((1-AX44)*($AN$9-$AL$9)*($AN$9-$AM$9))),$AM$9)</f>
        <v>1.1851046759317</v>
      </c>
      <c r="AP44" s="17" t="n">
        <f aca="false">IFERROR(IF(AY44&lt;($AM$10-$AL$10)/($AN$10-$AL$10),$AL$10+SQRT(AY44*($AN$10-$AL$10)*($AM$10-$AL$10)),$AN$10-SQRT((1-AY44)*($AN$10-$AL$10)*($AN$10-$AM$10))),$AM$10)</f>
        <v>0.846573652705961</v>
      </c>
      <c r="AQ44" s="17" t="n">
        <f aca="false">IFERROR(IF(AZ44&lt;($AM$11-$AL$11)/($AN$11-$AL$11),$AL$11+SQRT(AZ44*($AN$11-$AL$11)*($AM$11-$AL$11)),$AN$11-SQRT((1-AZ44)*($AN$11-$AL$11)*($AN$11-$AM$11))),$AM$11)</f>
        <v>0.551447693001784</v>
      </c>
      <c r="AR44" s="17" t="n">
        <f aca="false">SUMPRODUCT((B24:B31&lt;=$B$6)*(C24:C31*AM44+D24:D31*AO44*$B$8*AQ44)/(1+AL44/100)^B24:B31)+C32*AM44*AP44/(1+AL44/100)^$B$6</f>
        <v>11632264.991275</v>
      </c>
      <c r="AS44" s="17" t="n">
        <f aca="false">SUMPRODUCT((K24:K26&lt;=$B$6)*(L24:L26*AN44+M24:M26*AO44*$B$8*AQ44)/(1+AL44/100)^K24:K26)+L27*AN44*AP44/(1+AL44/100)^$B$6</f>
        <v>12899932.7739545</v>
      </c>
      <c r="AT44" s="17" t="n">
        <f aca="false">AS44-AR44</f>
        <v>1267667.7826795</v>
      </c>
      <c r="AU44" s="17" t="n">
        <f aca="true">RAND()</f>
        <v>0.855355181674025</v>
      </c>
      <c r="AV44" s="17" t="n">
        <f aca="true">RAND()</f>
        <v>0.198692961951863</v>
      </c>
      <c r="AW44" s="17" t="n">
        <f aca="true">RAND()</f>
        <v>0.0332211322112199</v>
      </c>
      <c r="AX44" s="17" t="n">
        <f aca="true">RAND()</f>
        <v>0.557297073874417</v>
      </c>
      <c r="AY44" s="17" t="n">
        <f aca="true">RAND()</f>
        <v>0.480453186999809</v>
      </c>
      <c r="AZ44" s="17" t="n">
        <f aca="true">RAND()</f>
        <v>0.258065070677222</v>
      </c>
    </row>
    <row r="45" customFormat="false" ht="15" hidden="false" customHeight="false" outlineLevel="0" collapsed="false">
      <c r="A45" s="24" t="s">
        <v>119</v>
      </c>
      <c r="B45" s="25" t="n">
        <f aca="false">G33*($B$5/100)*(1+$B$5/100)^$B$6/((1+$B$5/100)^$B$6-1)</f>
        <v>706830.618322932</v>
      </c>
      <c r="C45" s="25" t="n">
        <f aca="false">P28*($B$5/100)*(1+$B$5/100)^$B$6/((1+$B$5/100)^$B$6-1)</f>
        <v>736712.424589099</v>
      </c>
      <c r="D45" s="25" t="n">
        <f aca="false">C45-B45</f>
        <v>29881.8062661664</v>
      </c>
      <c r="G45" s="24" t="s">
        <v>120</v>
      </c>
      <c r="H45" s="26" t="n">
        <f aca="false">IFERROR((H43-MIN(H43,I43))/MIN(H43,I43),0)</f>
        <v>0</v>
      </c>
      <c r="I45" s="26" t="n">
        <f aca="false">IFERROR((I43-MIN(H43,I43))/MIN(H43,I43),0)</f>
        <v>0.0422757666285959</v>
      </c>
      <c r="J45" s="27"/>
      <c r="AK45" s="0" t="n">
        <v>32</v>
      </c>
      <c r="AL45" s="17" t="n">
        <f aca="false">IFERROR(IF(AU45&lt;($AM$6-$AL$6)/($AN$6-$AL$6),$AL$6+SQRT(AU45*($AN$6-$AL$6)*($AM$6-$AL$6)),$AN$6-SQRT((1-AU45)*($AN$6-$AL$6)*($AN$6-$AM$6))),$AM$6)</f>
        <v>3.25524951802313</v>
      </c>
      <c r="AM45" s="17" t="n">
        <f aca="false">IFERROR(IF(AV45&lt;($AM$7-$AL$7)/($AN$7-$AL$7),$AL$7+SQRT(AV45*($AN$7-$AL$7)*($AM$7-$AL$7)),$AN$7-SQRT((1-AV45)*($AN$7-$AL$7)*($AN$7-$AM$7))),$AM$7)</f>
        <v>1.01669850401719</v>
      </c>
      <c r="AN45" s="17" t="n">
        <f aca="false">IFERROR(IF(AW45&lt;($AM$8-$AL$8)/($AN$8-$AL$8),$AL$8+SQRT(AW45*($AN$8-$AL$8)*($AM$8-$AL$8)),$AN$8-SQRT((1-AW45)*($AN$8-$AL$8)*($AN$8-$AM$8))),$AM$8)</f>
        <v>1.10826285746603</v>
      </c>
      <c r="AO45" s="17" t="n">
        <f aca="false">IFERROR(IF(AX45&lt;($AM$9-$AL$9)/($AN$9-$AL$9),$AL$9+SQRT(AX45*($AN$9-$AL$9)*($AM$9-$AL$9)),$AN$9-SQRT((1-AX45)*($AN$9-$AL$9)*($AN$9-$AM$9))),$AM$9)</f>
        <v>1.13557415613095</v>
      </c>
      <c r="AP45" s="17" t="n">
        <f aca="false">IFERROR(IF(AY45&lt;($AM$10-$AL$10)/($AN$10-$AL$10),$AL$10+SQRT(AY45*($AN$10-$AL$10)*($AM$10-$AL$10)),$AN$10-SQRT((1-AY45)*($AN$10-$AL$10)*($AN$10-$AM$10))),$AM$10)</f>
        <v>0.976253419479396</v>
      </c>
      <c r="AQ45" s="17" t="n">
        <f aca="false">IFERROR(IF(AZ45&lt;($AM$11-$AL$11)/($AN$11-$AL$11),$AL$11+SQRT(AZ45*($AN$11-$AL$11)*($AM$11-$AL$11)),$AN$11-SQRT((1-AZ45)*($AN$11-$AL$11)*($AN$11-$AM$11))),$AM$11)</f>
        <v>0.479234971404704</v>
      </c>
      <c r="AR45" s="17" t="n">
        <f aca="false">SUMPRODUCT((B24:B31&lt;=$B$6)*(C24:C31*AM45+D24:D31*AO45*$B$8*AQ45)/(1+AL45/100)^B24:B31)+C32*AM45*AP45/(1+AL45/100)^$B$6</f>
        <v>13812383.3000725</v>
      </c>
      <c r="AS45" s="17" t="n">
        <f aca="false">SUMPRODUCT((K24:K26&lt;=$B$6)*(L24:L26*AN45+M24:M26*AO45*$B$8*AQ45)/(1+AL45/100)^K24:K26)+L27*AN45*AP45/(1+AL45/100)^$B$6</f>
        <v>16096677.5697989</v>
      </c>
      <c r="AT45" s="17" t="n">
        <f aca="false">AS45-AR45</f>
        <v>2284294.26972643</v>
      </c>
      <c r="AU45" s="17" t="n">
        <f aca="true">RAND()</f>
        <v>0.298842191386701</v>
      </c>
      <c r="AV45" s="17" t="n">
        <f aca="true">RAND()</f>
        <v>0.516181439752734</v>
      </c>
      <c r="AW45" s="17" t="n">
        <f aca="true">RAND()</f>
        <v>0.821427399344939</v>
      </c>
      <c r="AX45" s="17" t="n">
        <f aca="true">RAND()</f>
        <v>0.50184530696752</v>
      </c>
      <c r="AY45" s="17" t="n">
        <f aca="true">RAND()</f>
        <v>0.907269278263268</v>
      </c>
      <c r="AZ45" s="17" t="n">
        <f aca="true">RAND()</f>
        <v>0.131123163161</v>
      </c>
    </row>
    <row r="46" customFormat="false" ht="15" hidden="false" customHeight="false" outlineLevel="0" collapsed="false">
      <c r="A46" s="24" t="s">
        <v>121</v>
      </c>
      <c r="B46" s="28" t="n">
        <f aca="false">IFERROR(G33/$B$14,0)</f>
        <v>185.990046011534</v>
      </c>
      <c r="C46" s="28" t="n">
        <f aca="false">IFERROR(P28/$B$14,0)</f>
        <v>193.852917791959</v>
      </c>
      <c r="D46" s="28" t="n">
        <f aca="false">C46-B46</f>
        <v>7.86287178042542</v>
      </c>
      <c r="G46" s="29" t="s">
        <v>122</v>
      </c>
      <c r="H46" s="29" t="str">
        <f aca="false">IF(H43&lt;=I43,"lowest","")</f>
        <v>lowest</v>
      </c>
      <c r="I46" s="29" t="str">
        <f aca="false">IF(I43&lt;H43,"lowest","")</f>
        <v/>
      </c>
      <c r="J46" s="27"/>
      <c r="AK46" s="0" t="n">
        <v>33</v>
      </c>
      <c r="AL46" s="17" t="n">
        <f aca="false">IFERROR(IF(AU46&lt;($AM$6-$AL$6)/($AN$6-$AL$6),$AL$6+SQRT(AU46*($AN$6-$AL$6)*($AM$6-$AL$6)),$AN$6-SQRT((1-AU46)*($AN$6-$AL$6)*($AN$6-$AM$6))),$AM$6)</f>
        <v>3.34749747259914</v>
      </c>
      <c r="AM46" s="17" t="n">
        <f aca="false">IFERROR(IF(AV46&lt;($AM$7-$AL$7)/($AN$7-$AL$7),$AL$7+SQRT(AV46*($AN$7-$AL$7)*($AM$7-$AL$7)),$AN$7-SQRT((1-AV46)*($AN$7-$AL$7)*($AN$7-$AM$7))),$AM$7)</f>
        <v>1.06630956369567</v>
      </c>
      <c r="AN46" s="17" t="n">
        <f aca="false">IFERROR(IF(AW46&lt;($AM$8-$AL$8)/($AN$8-$AL$8),$AL$8+SQRT(AW46*($AN$8-$AL$8)*($AM$8-$AL$8)),$AN$8-SQRT((1-AW46)*($AN$8-$AL$8)*($AN$8-$AM$8))),$AM$8)</f>
        <v>1.00677099263054</v>
      </c>
      <c r="AO46" s="17" t="n">
        <f aca="false">IFERROR(IF(AX46&lt;($AM$9-$AL$9)/($AN$9-$AL$9),$AL$9+SQRT(AX46*($AN$9-$AL$9)*($AM$9-$AL$9)),$AN$9-SQRT((1-AX46)*($AN$9-$AL$9)*($AN$9-$AM$9))),$AM$9)</f>
        <v>1.15790961966088</v>
      </c>
      <c r="AP46" s="17" t="n">
        <f aca="false">IFERROR(IF(AY46&lt;($AM$10-$AL$10)/($AN$10-$AL$10),$AL$10+SQRT(AY46*($AN$10-$AL$10)*($AM$10-$AL$10)),$AN$10-SQRT((1-AY46)*($AN$10-$AL$10)*($AN$10-$AM$10))),$AM$10)</f>
        <v>0.663912462537528</v>
      </c>
      <c r="AQ46" s="17" t="n">
        <f aca="false">IFERROR(IF(AZ46&lt;($AM$11-$AL$11)/($AN$11-$AL$11),$AL$11+SQRT(AZ46*($AN$11-$AL$11)*($AM$11-$AL$11)),$AN$11-SQRT((1-AZ46)*($AN$11-$AL$11)*($AN$11-$AM$11))),$AM$11)</f>
        <v>0.703767396319558</v>
      </c>
      <c r="AR46" s="17" t="n">
        <f aca="false">SUMPRODUCT((B24:B31&lt;=$B$6)*(C24:C31*AM46+D24:D31*AO46*$B$8*AQ46)/(1+AL46/100)^B24:B31)+C32*AM46*AP46/(1+AL46/100)^$B$6</f>
        <v>14517425.775164</v>
      </c>
      <c r="AS46" s="17" t="n">
        <f aca="false">SUMPRODUCT((K24:K26&lt;=$B$6)*(L24:L26*AN46+M24:M26*AO46*$B$8*AQ46)/(1+AL46/100)^K24:K26)+L27*AN46*AP46/(1+AL46/100)^$B$6</f>
        <v>15122026.7332141</v>
      </c>
      <c r="AT46" s="17" t="n">
        <f aca="false">AS46-AR46</f>
        <v>604600.958050111</v>
      </c>
      <c r="AU46" s="17" t="n">
        <f aca="true">RAND()</f>
        <v>0.332961264366515</v>
      </c>
      <c r="AV46" s="17" t="n">
        <f aca="true">RAND()</f>
        <v>0.7000695432029</v>
      </c>
      <c r="AW46" s="17" t="n">
        <f aca="true">RAND()</f>
        <v>0.474130221991701</v>
      </c>
      <c r="AX46" s="17" t="n">
        <f aca="true">RAND()</f>
        <v>0.527255860893544</v>
      </c>
      <c r="AY46" s="17" t="n">
        <f aca="true">RAND()</f>
        <v>0.107469181500466</v>
      </c>
      <c r="AZ46" s="17" t="n">
        <f aca="true">RAND()</f>
        <v>0.641821406190637</v>
      </c>
    </row>
    <row r="47" customFormat="false" ht="15" hidden="false" customHeight="false" outlineLevel="0" collapsed="false">
      <c r="A47" s="24" t="s">
        <v>123</v>
      </c>
      <c r="B47" s="30" t="n">
        <f aca="false">SUMPRODUCT((B24:B31&lt;=$B$6)*D24:D31)*$B$10</f>
        <v>75</v>
      </c>
      <c r="C47" s="30" t="n">
        <f aca="false">SUMPRODUCT((K24:K26&lt;=$B$6)*M24:M26)*$B$10</f>
        <v>31</v>
      </c>
      <c r="D47" s="30" t="n">
        <f aca="false">C47-B47</f>
        <v>-44</v>
      </c>
      <c r="G47" s="5" t="s">
        <v>124</v>
      </c>
      <c r="AK47" s="0" t="n">
        <v>34</v>
      </c>
      <c r="AL47" s="17" t="n">
        <f aca="false">IFERROR(IF(AU47&lt;($AM$6-$AL$6)/($AN$6-$AL$6),$AL$6+SQRT(AU47*($AN$6-$AL$6)*($AM$6-$AL$6)),$AN$6-SQRT((1-AU47)*($AN$6-$AL$6)*($AN$6-$AM$6))),$AM$6)</f>
        <v>2.60545411792287</v>
      </c>
      <c r="AM47" s="17" t="n">
        <f aca="false">IFERROR(IF(AV47&lt;($AM$7-$AL$7)/($AN$7-$AL$7),$AL$7+SQRT(AV47*($AN$7-$AL$7)*($AM$7-$AL$7)),$AN$7-SQRT((1-AV47)*($AN$7-$AL$7)*($AN$7-$AM$7))),$AM$7)</f>
        <v>0.905747528305054</v>
      </c>
      <c r="AN47" s="17" t="n">
        <f aca="false">IFERROR(IF(AW47&lt;($AM$8-$AL$8)/($AN$8-$AL$8),$AL$8+SQRT(AW47*($AN$8-$AL$8)*($AM$8-$AL$8)),$AN$8-SQRT((1-AW47)*($AN$8-$AL$8)*($AN$8-$AM$8))),$AM$8)</f>
        <v>1.14155242813039</v>
      </c>
      <c r="AO47" s="17" t="n">
        <f aca="false">IFERROR(IF(AX47&lt;($AM$9-$AL$9)/($AN$9-$AL$9),$AL$9+SQRT(AX47*($AN$9-$AL$9)*($AM$9-$AL$9)),$AN$9-SQRT((1-AX47)*($AN$9-$AL$9)*($AN$9-$AM$9))),$AM$9)</f>
        <v>0.777047036273957</v>
      </c>
      <c r="AP47" s="17" t="n">
        <f aca="false">IFERROR(IF(AY47&lt;($AM$10-$AL$10)/($AN$10-$AL$10),$AL$10+SQRT(AY47*($AN$10-$AL$10)*($AM$10-$AL$10)),$AN$10-SQRT((1-AY47)*($AN$10-$AL$10)*($AN$10-$AM$10))),$AM$10)</f>
        <v>0.680406910851749</v>
      </c>
      <c r="AQ47" s="17" t="n">
        <f aca="false">IFERROR(IF(AZ47&lt;($AM$11-$AL$11)/($AN$11-$AL$11),$AL$11+SQRT(AZ47*($AN$11-$AL$11)*($AM$11-$AL$11)),$AN$11-SQRT((1-AZ47)*($AN$11-$AL$11)*($AN$11-$AM$11))),$AM$11)</f>
        <v>0.362138246601916</v>
      </c>
      <c r="AR47" s="17" t="n">
        <f aca="false">SUMPRODUCT((B24:B31&lt;=$B$6)*(C24:C31*AM47+D24:D31*AO47*$B$8*AQ47)/(1+AL47/100)^B24:B31)+C32*AM47*AP47/(1+AL47/100)^$B$6</f>
        <v>12739628.9914945</v>
      </c>
      <c r="AS47" s="17" t="n">
        <f aca="false">SUMPRODUCT((K24:K26&lt;=$B$6)*(L24:L26*AN47+M24:M26*AO47*$B$8*AQ47)/(1+AL47/100)^K24:K26)+L27*AN47*AP47/(1+AL47/100)^$B$6</f>
        <v>16913426.1369821</v>
      </c>
      <c r="AT47" s="17" t="n">
        <f aca="false">AS47-AR47</f>
        <v>4173797.14548761</v>
      </c>
      <c r="AU47" s="17" t="n">
        <f aca="true">RAND()</f>
        <v>0.0733149377819529</v>
      </c>
      <c r="AV47" s="17" t="n">
        <f aca="true">RAND()</f>
        <v>0.124250441584757</v>
      </c>
      <c r="AW47" s="17" t="n">
        <f aca="true">RAND()</f>
        <v>0.895458881382993</v>
      </c>
      <c r="AX47" s="17" t="n">
        <f aca="true">RAND()</f>
        <v>0.102340080410911</v>
      </c>
      <c r="AY47" s="17" t="n">
        <f aca="true">RAND()</f>
        <v>0.130186613932283</v>
      </c>
      <c r="AZ47" s="17" t="n">
        <f aca="true">RAND()</f>
        <v>0.0157598436357571</v>
      </c>
    </row>
    <row r="48" customFormat="false" ht="15" hidden="false" customHeight="false" outlineLevel="0" collapsed="false">
      <c r="A48" s="24" t="s">
        <v>125</v>
      </c>
      <c r="B48" s="31" t="n">
        <f aca="false">1-(SUMPRODUCT((B24:B31&lt;=$B$6)*D24:D31)*$B$10)/($B$6*365)</f>
        <v>0.993150684931507</v>
      </c>
      <c r="C48" s="31" t="n">
        <f aca="false">1-(SUMPRODUCT((K24:K26&lt;=$B$6)*M24:M26)*$B$10)/($B$6*365)</f>
        <v>0.99716894977169</v>
      </c>
      <c r="D48" s="31" t="n">
        <f aca="false">C48-B48</f>
        <v>0.00401826484018264</v>
      </c>
      <c r="AK48" s="0" t="n">
        <v>35</v>
      </c>
      <c r="AL48" s="17" t="n">
        <f aca="false">IFERROR(IF(AU48&lt;($AM$6-$AL$6)/($AN$6-$AL$6),$AL$6+SQRT(AU48*($AN$6-$AL$6)*($AM$6-$AL$6)),$AN$6-SQRT((1-AU48)*($AN$6-$AL$6)*($AN$6-$AM$6))),$AM$6)</f>
        <v>3.37614592339233</v>
      </c>
      <c r="AM48" s="17" t="n">
        <f aca="false">IFERROR(IF(AV48&lt;($AM$7-$AL$7)/($AN$7-$AL$7),$AL$7+SQRT(AV48*($AN$7-$AL$7)*($AM$7-$AL$7)),$AN$7-SQRT((1-AV48)*($AN$7-$AL$7)*($AN$7-$AM$7))),$AM$7)</f>
        <v>0.904719280841343</v>
      </c>
      <c r="AN48" s="17" t="n">
        <f aca="false">IFERROR(IF(AW48&lt;($AM$8-$AL$8)/($AN$8-$AL$8),$AL$8+SQRT(AW48*($AN$8-$AL$8)*($AM$8-$AL$8)),$AN$8-SQRT((1-AW48)*($AN$8-$AL$8)*($AN$8-$AM$8))),$AM$8)</f>
        <v>0.996552065802452</v>
      </c>
      <c r="AO48" s="17" t="n">
        <f aca="false">IFERROR(IF(AX48&lt;($AM$9-$AL$9)/($AN$9-$AL$9),$AL$9+SQRT(AX48*($AN$9-$AL$9)*($AM$9-$AL$9)),$AN$9-SQRT((1-AX48)*($AN$9-$AL$9)*($AN$9-$AM$9))),$AM$9)</f>
        <v>0.744219630260442</v>
      </c>
      <c r="AP48" s="17" t="n">
        <f aca="false">IFERROR(IF(AY48&lt;($AM$10-$AL$10)/($AN$10-$AL$10),$AL$10+SQRT(AY48*($AN$10-$AL$10)*($AM$10-$AL$10)),$AN$10-SQRT((1-AY48)*($AN$10-$AL$10)*($AN$10-$AM$10))),$AM$10)</f>
        <v>0.914768862829752</v>
      </c>
      <c r="AQ48" s="17" t="n">
        <f aca="false">IFERROR(IF(AZ48&lt;($AM$11-$AL$11)/($AN$11-$AL$11),$AL$11+SQRT(AZ48*($AN$11-$AL$11)*($AM$11-$AL$11)),$AN$11-SQRT((1-AZ48)*($AN$11-$AL$11)*($AN$11-$AM$11))),$AM$11)</f>
        <v>0.583315273096582</v>
      </c>
      <c r="AR48" s="17" t="n">
        <f aca="false">SUMPRODUCT((B24:B31&lt;=$B$6)*(C24:C31*AM48+D24:D31*AO48*$B$8*AQ48)/(1+AL48/100)^B24:B31)+C32*AM48*AP48/(1+AL48/100)^$B$6</f>
        <v>12216011.5209215</v>
      </c>
      <c r="AS48" s="17" t="n">
        <f aca="false">SUMPRODUCT((K24:K26&lt;=$B$6)*(L24:L26*AN48+M24:M26*AO48*$B$8*AQ48)/(1+AL48/100)^K24:K26)+L27*AN48*AP48/(1+AL48/100)^$B$6</f>
        <v>14593859.4853102</v>
      </c>
      <c r="AT48" s="17" t="n">
        <f aca="false">AS48-AR48</f>
        <v>2377847.96438873</v>
      </c>
      <c r="AU48" s="17" t="n">
        <f aca="true">RAND()</f>
        <v>0.3433840815727</v>
      </c>
      <c r="AV48" s="17" t="n">
        <f aca="true">RAND()</f>
        <v>0.121845864221422</v>
      </c>
      <c r="AW48" s="17" t="n">
        <f aca="true">RAND()</f>
        <v>0.42925238412457</v>
      </c>
      <c r="AX48" s="17" t="n">
        <f aca="true">RAND()</f>
        <v>0.0795243037393958</v>
      </c>
      <c r="AY48" s="17" t="n">
        <f aca="true">RAND()</f>
        <v>0.688132838292344</v>
      </c>
      <c r="AZ48" s="17" t="n">
        <f aca="true">RAND()</f>
        <v>0.327622628448127</v>
      </c>
    </row>
    <row r="49" customFormat="false" ht="15" hidden="false" customHeight="false" outlineLevel="0" collapsed="false">
      <c r="A49" s="24" t="s">
        <v>126</v>
      </c>
      <c r="B49" s="25" t="n">
        <f aca="false">SUMPRODUCT((B24:B31&lt;=$B$6)*F24:F31)</f>
        <v>325809</v>
      </c>
      <c r="C49" s="25" t="n">
        <f aca="false">SUMPRODUCT((K24:K26&lt;=$B$6)*O24:O26)</f>
        <v>134667.72</v>
      </c>
      <c r="D49" s="25" t="n">
        <f aca="false">C49-B49</f>
        <v>-191141.28</v>
      </c>
      <c r="AK49" s="0" t="n">
        <v>36</v>
      </c>
      <c r="AL49" s="17" t="n">
        <f aca="false">IFERROR(IF(AU49&lt;($AM$6-$AL$6)/($AN$6-$AL$6),$AL$6+SQRT(AU49*($AN$6-$AL$6)*($AM$6-$AL$6)),$AN$6-SQRT((1-AU49)*($AN$6-$AL$6)*($AN$6-$AM$6))),$AM$6)</f>
        <v>2.63858758033294</v>
      </c>
      <c r="AM49" s="17" t="n">
        <f aca="false">IFERROR(IF(AV49&lt;($AM$7-$AL$7)/($AN$7-$AL$7),$AL$7+SQRT(AV49*($AN$7-$AL$7)*($AM$7-$AL$7)),$AN$7-SQRT((1-AV49)*($AN$7-$AL$7)*($AN$7-$AM$7))),$AM$7)</f>
        <v>0.85079878860673</v>
      </c>
      <c r="AN49" s="17" t="n">
        <f aca="false">IFERROR(IF(AW49&lt;($AM$8-$AL$8)/($AN$8-$AL$8),$AL$8+SQRT(AW49*($AN$8-$AL$8)*($AM$8-$AL$8)),$AN$8-SQRT((1-AW49)*($AN$8-$AL$8)*($AN$8-$AM$8))),$AM$8)</f>
        <v>1.21758993085126</v>
      </c>
      <c r="AO49" s="17" t="n">
        <f aca="false">IFERROR(IF(AX49&lt;($AM$9-$AL$9)/($AN$9-$AL$9),$AL$9+SQRT(AX49*($AN$9-$AL$9)*($AM$9-$AL$9)),$AN$9-SQRT((1-AX49)*($AN$9-$AL$9)*($AN$9-$AM$9))),$AM$9)</f>
        <v>0.700054315395212</v>
      </c>
      <c r="AP49" s="17" t="n">
        <f aca="false">IFERROR(IF(AY49&lt;($AM$10-$AL$10)/($AN$10-$AL$10),$AL$10+SQRT(AY49*($AN$10-$AL$10)*($AM$10-$AL$10)),$AN$10-SQRT((1-AY49)*($AN$10-$AL$10)*($AN$10-$AM$10))),$AM$10)</f>
        <v>0.896215094755466</v>
      </c>
      <c r="AQ49" s="17" t="n">
        <f aca="false">IFERROR(IF(AZ49&lt;($AM$11-$AL$11)/($AN$11-$AL$11),$AL$11+SQRT(AZ49*($AN$11-$AL$11)*($AM$11-$AL$11)),$AN$11-SQRT((1-AZ49)*($AN$11-$AL$11)*($AN$11-$AM$11))),$AM$11)</f>
        <v>0.442563667314313</v>
      </c>
      <c r="AR49" s="17" t="n">
        <f aca="false">SUMPRODUCT((B24:B31&lt;=$B$6)*(C24:C31*AM49+D24:D31*AO49*$B$8*AQ49)/(1+AL49/100)^B24:B31)+C32*AM49*AP49/(1+AL49/100)^$B$6</f>
        <v>11920165.4741173</v>
      </c>
      <c r="AS49" s="17" t="n">
        <f aca="false">SUMPRODUCT((K24:K26&lt;=$B$6)*(L24:L26*AN49+M24:M26*AO49*$B$8*AQ49)/(1+AL49/100)^K24:K26)+L27*AN49*AP49/(1+AL49/100)^$B$6</f>
        <v>17585125.8638161</v>
      </c>
      <c r="AT49" s="17" t="n">
        <f aca="false">AS49-AR49</f>
        <v>5664960.38969877</v>
      </c>
      <c r="AU49" s="17" t="n">
        <f aca="true">RAND()</f>
        <v>0.0815588195510964</v>
      </c>
      <c r="AV49" s="17" t="n">
        <f aca="true">RAND()</f>
        <v>0.0286724102656808</v>
      </c>
      <c r="AW49" s="17" t="n">
        <f aca="true">RAND()</f>
        <v>0.990662999269102</v>
      </c>
      <c r="AX49" s="17" t="n">
        <f aca="true">RAND()</f>
        <v>0.0533623054776624</v>
      </c>
      <c r="AY49" s="17" t="n">
        <f aca="true">RAND()</f>
        <v>0.62794560524833</v>
      </c>
      <c r="AZ49" s="17" t="n">
        <f aca="true">RAND()</f>
        <v>0.0829567315841069</v>
      </c>
    </row>
    <row r="50" customFormat="false" ht="15" hidden="false" customHeight="false" outlineLevel="0" collapsed="false">
      <c r="A50" s="9" t="s">
        <v>127</v>
      </c>
      <c r="B50" s="9" t="str">
        <f aca="false">IF(C44&lt;B44,"PCC","HMA")</f>
        <v>HMA</v>
      </c>
      <c r="C50" s="14" t="n">
        <f aca="false">ABS(D44)</f>
        <v>585696.591136213</v>
      </c>
      <c r="D50" s="32" t="n">
        <f aca="false">IFERROR(ABS(D44)/MAX(B44,C44),0)</f>
        <v>0.0405610184772342</v>
      </c>
      <c r="E50" s="5" t="str">
        <f aca="false">IF(D50&lt;0.1,"Margin inside estimating noise (&lt;10%): treat as a tie on cost; decide on closures and constructability","Margin outside estimating noise")</f>
        <v>Margin inside estimating noise (&lt;10%): treat as a tie on cost; decide on closures and constructability</v>
      </c>
      <c r="AK50" s="0" t="n">
        <v>37</v>
      </c>
      <c r="AL50" s="17" t="n">
        <f aca="false">IFERROR(IF(AU50&lt;($AM$6-$AL$6)/($AN$6-$AL$6),$AL$6+SQRT(AU50*($AN$6-$AL$6)*($AM$6-$AL$6)),$AN$6-SQRT((1-AU50)*($AN$6-$AL$6)*($AN$6-$AM$6))),$AM$6)</f>
        <v>5.42968712937087</v>
      </c>
      <c r="AM50" s="17" t="n">
        <f aca="false">IFERROR(IF(AV50&lt;($AM$7-$AL$7)/($AN$7-$AL$7),$AL$7+SQRT(AV50*($AN$7-$AL$7)*($AM$7-$AL$7)),$AN$7-SQRT((1-AV50)*($AN$7-$AL$7)*($AN$7-$AM$7))),$AM$7)</f>
        <v>1.05673812647187</v>
      </c>
      <c r="AN50" s="17" t="n">
        <f aca="false">IFERROR(IF(AW50&lt;($AM$8-$AL$8)/($AN$8-$AL$8),$AL$8+SQRT(AW50*($AN$8-$AL$8)*($AM$8-$AL$8)),$AN$8-SQRT((1-AW50)*($AN$8-$AL$8)*($AN$8-$AM$8))),$AM$8)</f>
        <v>1.01599508812327</v>
      </c>
      <c r="AO50" s="17" t="n">
        <f aca="false">IFERROR(IF(AX50&lt;($AM$9-$AL$9)/($AN$9-$AL$9),$AL$9+SQRT(AX50*($AN$9-$AL$9)*($AM$9-$AL$9)),$AN$9-SQRT((1-AX50)*($AN$9-$AL$9)*($AN$9-$AM$9))),$AM$9)</f>
        <v>0.990115916487714</v>
      </c>
      <c r="AP50" s="17" t="n">
        <f aca="false">IFERROR(IF(AY50&lt;($AM$10-$AL$10)/($AN$10-$AL$10),$AL$10+SQRT(AY50*($AN$10-$AL$10)*($AM$10-$AL$10)),$AN$10-SQRT((1-AY50)*($AN$10-$AL$10)*($AN$10-$AM$10))),$AM$10)</f>
        <v>0.819731666740401</v>
      </c>
      <c r="AQ50" s="17" t="n">
        <f aca="false">IFERROR(IF(AZ50&lt;($AM$11-$AL$11)/($AN$11-$AL$11),$AL$11+SQRT(AZ50*($AN$11-$AL$11)*($AM$11-$AL$11)),$AN$11-SQRT((1-AZ50)*($AN$11-$AL$11)*($AN$11-$AM$11))),$AM$11)</f>
        <v>0.68744153496006</v>
      </c>
      <c r="AR50" s="17" t="n">
        <f aca="false">SUMPRODUCT((B24:B31&lt;=$B$6)*(C24:C31*AM50+D24:D31*AO50*$B$8*AQ50)/(1+AL50/100)^B24:B31)+C32*AM50*AP50/(1+AL50/100)^$B$6</f>
        <v>13093676.8308289</v>
      </c>
      <c r="AS50" s="17" t="n">
        <f aca="false">SUMPRODUCT((K24:K26&lt;=$B$6)*(L24:L26*AN50+M24:M26*AO50*$B$8*AQ50)/(1+AL50/100)^K24:K26)+L27*AN50*AP50/(1+AL50/100)^$B$6</f>
        <v>15368596.4811455</v>
      </c>
      <c r="AT50" s="17" t="n">
        <f aca="false">AS50-AR50</f>
        <v>2274919.65031664</v>
      </c>
      <c r="AU50" s="17" t="n">
        <f aca="true">RAND()</f>
        <v>0.876705874416826</v>
      </c>
      <c r="AV50" s="17" t="n">
        <f aca="true">RAND()</f>
        <v>0.667998651025764</v>
      </c>
      <c r="AW50" s="17" t="n">
        <f aca="true">RAND()</f>
        <v>0.513259566378357</v>
      </c>
      <c r="AX50" s="17" t="n">
        <f aca="true">RAND()</f>
        <v>0.320284815459456</v>
      </c>
      <c r="AY50" s="17" t="n">
        <f aca="true">RAND()</f>
        <v>0.40891335486638</v>
      </c>
      <c r="AZ50" s="17" t="n">
        <f aca="true">RAND()</f>
        <v>0.601253901762762</v>
      </c>
    </row>
    <row r="51" customFormat="false" ht="15" hidden="false" customHeight="false" outlineLevel="0" collapsed="false">
      <c r="A51" s="9" t="s">
        <v>128</v>
      </c>
      <c r="B51" s="0" t="str">
        <f aca="false">IF((SUMPRODUCT((K24:K26&lt;=$B$6)*(L24:L26*$B$12+M24:M26*$B$10*$B$8*$B$9)/(1+7/100)^K24:K26)+L27*$B$12*$B$13/(1+7/100)^$B$6)&lt;(SUMPRODUCT((B24:B31&lt;=$B$6)*(C24:C31*$B$11+D24:D31*$B$10*$B$8*$B$9)/(1+7/100)^B24:B31)+C32*$B$11*$B$13/(1+7/100)^$B$6),"PCC","HMA")</f>
        <v>HMA</v>
      </c>
      <c r="C51" s="9" t="str">
        <f aca="false">IF(B51=B50,"Yes","No - decision depends on the discount rate")</f>
        <v>Yes</v>
      </c>
      <c r="AK51" s="0" t="n">
        <v>38</v>
      </c>
      <c r="AL51" s="17" t="n">
        <f aca="false">IFERROR(IF(AU51&lt;($AM$6-$AL$6)/($AN$6-$AL$6),$AL$6+SQRT(AU51*($AN$6-$AL$6)*($AM$6-$AL$6)),$AN$6-SQRT((1-AU51)*($AN$6-$AL$6)*($AN$6-$AM$6))),$AM$6)</f>
        <v>3.20984081214187</v>
      </c>
      <c r="AM51" s="17" t="n">
        <f aca="false">IFERROR(IF(AV51&lt;($AM$7-$AL$7)/($AN$7-$AL$7),$AL$7+SQRT(AV51*($AN$7-$AL$7)*($AM$7-$AL$7)),$AN$7-SQRT((1-AV51)*($AN$7-$AL$7)*($AN$7-$AM$7))),$AM$7)</f>
        <v>0.949041324727029</v>
      </c>
      <c r="AN51" s="17" t="n">
        <f aca="false">IFERROR(IF(AW51&lt;($AM$8-$AL$8)/($AN$8-$AL$8),$AL$8+SQRT(AW51*($AN$8-$AL$8)*($AM$8-$AL$8)),$AN$8-SQRT((1-AW51)*($AN$8-$AL$8)*($AN$8-$AM$8))),$AM$8)</f>
        <v>0.951587404658505</v>
      </c>
      <c r="AO51" s="17" t="n">
        <f aca="false">IFERROR(IF(AX51&lt;($AM$9-$AL$9)/($AN$9-$AL$9),$AL$9+SQRT(AX51*($AN$9-$AL$9)*($AM$9-$AL$9)),$AN$9-SQRT((1-AX51)*($AN$9-$AL$9)*($AN$9-$AM$9))),$AM$9)</f>
        <v>0.931539918716305</v>
      </c>
      <c r="AP51" s="17" t="n">
        <f aca="false">IFERROR(IF(AY51&lt;($AM$10-$AL$10)/($AN$10-$AL$10),$AL$10+SQRT(AY51*($AN$10-$AL$10)*($AM$10-$AL$10)),$AN$10-SQRT((1-AY51)*($AN$10-$AL$10)*($AN$10-$AM$10))),$AM$10)</f>
        <v>0.631460683211818</v>
      </c>
      <c r="AQ51" s="17" t="n">
        <f aca="false">IFERROR(IF(AZ51&lt;($AM$11-$AL$11)/($AN$11-$AL$11),$AL$11+SQRT(AZ51*($AN$11-$AL$11)*($AM$11-$AL$11)),$AN$11-SQRT((1-AZ51)*($AN$11-$AL$11)*($AN$11-$AM$11))),$AM$11)</f>
        <v>0.689983336308801</v>
      </c>
      <c r="AR51" s="17" t="n">
        <f aca="false">SUMPRODUCT((B24:B31&lt;=$B$6)*(C24:C31*AM51+D24:D31*AO51*$B$8*AQ51)/(1+AL51/100)^B24:B31)+C32*AM51*AP51/(1+AL51/100)^$B$6</f>
        <v>13001074.5976232</v>
      </c>
      <c r="AS51" s="17" t="n">
        <f aca="false">SUMPRODUCT((K24:K26&lt;=$B$6)*(L24:L26*AN51+M24:M26*AO51*$B$8*AQ51)/(1+AL51/100)^K24:K26)+L27*AN51*AP51/(1+AL51/100)^$B$6</f>
        <v>14310072.2073399</v>
      </c>
      <c r="AT51" s="17" t="n">
        <f aca="false">AS51-AR51</f>
        <v>1308997.60971671</v>
      </c>
      <c r="AU51" s="17" t="n">
        <f aca="true">RAND()</f>
        <v>0.281734666534731</v>
      </c>
      <c r="AV51" s="17" t="n">
        <f aca="true">RAND()</f>
        <v>0.246814627515418</v>
      </c>
      <c r="AW51" s="17" t="n">
        <f aca="true">RAND()</f>
        <v>0.25531934723446</v>
      </c>
      <c r="AX51" s="17" t="n">
        <f aca="true">RAND()</f>
        <v>0.248302268594233</v>
      </c>
      <c r="AY51" s="17" t="n">
        <f aca="true">RAND()</f>
        <v>0.0691276449220719</v>
      </c>
      <c r="AZ51" s="17" t="n">
        <f aca="true">RAND()</f>
        <v>0.60771293156644</v>
      </c>
    </row>
    <row r="52" customFormat="false" ht="15" hidden="false" customHeight="false" outlineLevel="0" collapsed="false">
      <c r="A52" s="9" t="s">
        <v>129</v>
      </c>
      <c r="B52" s="33" t="n">
        <f aca="false">BC7</f>
        <v>0.235</v>
      </c>
      <c r="C52" s="5" t="str">
        <f aca="false">"P10 "&amp;TEXT(BC9,"$#,##0,,")&amp;"M   P90 "&amp;TEXT(BC11,"$#,##0,,")&amp;"M   (PCC - HMA)"</f>
        <v>P10 -$1M   P90 $4M   (PCC - HMA)</v>
      </c>
      <c r="AK52" s="0" t="n">
        <v>39</v>
      </c>
      <c r="AL52" s="17" t="n">
        <f aca="false">IFERROR(IF(AU52&lt;($AM$6-$AL$6)/($AN$6-$AL$6),$AL$6+SQRT(AU52*($AN$6-$AL$6)*($AM$6-$AL$6)),$AN$6-SQRT((1-AU52)*($AN$6-$AL$6)*($AN$6-$AM$6))),$AM$6)</f>
        <v>3.74525721495698</v>
      </c>
      <c r="AM52" s="17" t="n">
        <f aca="false">IFERROR(IF(AV52&lt;($AM$7-$AL$7)/($AN$7-$AL$7),$AL$7+SQRT(AV52*($AN$7-$AL$7)*($AM$7-$AL$7)),$AN$7-SQRT((1-AV52)*($AN$7-$AL$7)*($AN$7-$AM$7))),$AM$7)</f>
        <v>0.901664976352861</v>
      </c>
      <c r="AN52" s="17" t="n">
        <f aca="false">IFERROR(IF(AW52&lt;($AM$8-$AL$8)/($AN$8-$AL$8),$AL$8+SQRT(AW52*($AN$8-$AL$8)*($AM$8-$AL$8)),$AN$8-SQRT((1-AW52)*($AN$8-$AL$8)*($AN$8-$AM$8))),$AM$8)</f>
        <v>1.01157740664833</v>
      </c>
      <c r="AO52" s="17" t="n">
        <f aca="false">IFERROR(IF(AX52&lt;($AM$9-$AL$9)/($AN$9-$AL$9),$AL$9+SQRT(AX52*($AN$9-$AL$9)*($AM$9-$AL$9)),$AN$9-SQRT((1-AX52)*($AN$9-$AL$9)*($AN$9-$AM$9))),$AM$9)</f>
        <v>1.11829379261741</v>
      </c>
      <c r="AP52" s="17" t="n">
        <f aca="false">IFERROR(IF(AY52&lt;($AM$10-$AL$10)/($AN$10-$AL$10),$AL$10+SQRT(AY52*($AN$10-$AL$10)*($AM$10-$AL$10)),$AN$10-SQRT((1-AY52)*($AN$10-$AL$10)*($AN$10-$AM$10))),$AM$10)</f>
        <v>0.817275099391508</v>
      </c>
      <c r="AQ52" s="17" t="n">
        <f aca="false">IFERROR(IF(AZ52&lt;($AM$11-$AL$11)/($AN$11-$AL$11),$AL$11+SQRT(AZ52*($AN$11-$AL$11)*($AM$11-$AL$11)),$AN$11-SQRT((1-AZ52)*($AN$11-$AL$11)*($AN$11-$AM$11))),$AM$11)</f>
        <v>0.795824450899889</v>
      </c>
      <c r="AR52" s="17" t="n">
        <f aca="false">SUMPRODUCT((B24:B31&lt;=$B$6)*(C24:C31*AM52+D24:D31*AO52*$B$8*AQ52)/(1+AL52/100)^B24:B31)+C32*AM52*AP52/(1+AL52/100)^$B$6</f>
        <v>12054629.5641035</v>
      </c>
      <c r="AS52" s="17" t="n">
        <f aca="false">SUMPRODUCT((K24:K26&lt;=$B$6)*(L24:L26*AN52+M24:M26*AO52*$B$8*AQ52)/(1+AL52/100)^K24:K26)+L27*AN52*AP52/(1+AL52/100)^$B$6</f>
        <v>15058920.0998675</v>
      </c>
      <c r="AT52" s="17" t="n">
        <f aca="false">AS52-AR52</f>
        <v>3004290.53576399</v>
      </c>
      <c r="AU52" s="17" t="n">
        <f aca="true">RAND()</f>
        <v>0.470332470160521</v>
      </c>
      <c r="AV52" s="17" t="n">
        <f aca="true">RAND()</f>
        <v>0.114841860186976</v>
      </c>
      <c r="AW52" s="17" t="n">
        <f aca="true">RAND()</f>
        <v>0.494708150928571</v>
      </c>
      <c r="AX52" s="17" t="n">
        <f aca="true">RAND()</f>
        <v>0.481729442575338</v>
      </c>
      <c r="AY52" s="17" t="n">
        <f aca="true">RAND()</f>
        <v>0.402653954775565</v>
      </c>
      <c r="AZ52" s="17" t="n">
        <f aca="true">RAND()</f>
        <v>0.829846306733339</v>
      </c>
    </row>
    <row r="53" customFormat="false" ht="15" hidden="false" customHeight="false" outlineLevel="0" collapsed="false">
      <c r="AK53" s="0" t="n">
        <v>40</v>
      </c>
      <c r="AL53" s="0" t="n">
        <f aca="false">IFERROR(IF(AU53&lt;($AM$6-$AL$6)/($AN$6-$AL$6),$AL$6+SQRT(AU53*($AN$6-$AL$6)*($AM$6-$AL$6)),$AN$6-SQRT((1-AU53)*($AN$6-$AL$6)*($AN$6-$AM$6))),$AM$6)</f>
        <v>3.37310725884439</v>
      </c>
      <c r="AM53" s="0" t="n">
        <f aca="false">IFERROR(IF(AV53&lt;($AM$7-$AL$7)/($AN$7-$AL$7),$AL$7+SQRT(AV53*($AN$7-$AL$7)*($AM$7-$AL$7)),$AN$7-SQRT((1-AV53)*($AN$7-$AL$7)*($AN$7-$AM$7))),$AM$7)</f>
        <v>0.907923181719729</v>
      </c>
      <c r="AN53" s="0" t="n">
        <f aca="false">IFERROR(IF(AW53&lt;($AM$8-$AL$8)/($AN$8-$AL$8),$AL$8+SQRT(AW53*($AN$8-$AL$8)*($AM$8-$AL$8)),$AN$8-SQRT((1-AW53)*($AN$8-$AL$8)*($AN$8-$AM$8))),$AM$8)</f>
        <v>0.981314786317045</v>
      </c>
      <c r="AO53" s="0" t="n">
        <f aca="false">IFERROR(IF(AX53&lt;($AM$9-$AL$9)/($AN$9-$AL$9),$AL$9+SQRT(AX53*($AN$9-$AL$9)*($AM$9-$AL$9)),$AN$9-SQRT((1-AX53)*($AN$9-$AL$9)*($AN$9-$AM$9))),$AM$9)</f>
        <v>1.08250272635452</v>
      </c>
      <c r="AP53" s="0" t="n">
        <f aca="false">IFERROR(IF(AY53&lt;($AM$10-$AL$10)/($AN$10-$AL$10),$AL$10+SQRT(AY53*($AN$10-$AL$10)*($AM$10-$AL$10)),$AN$10-SQRT((1-AY53)*($AN$10-$AL$10)*($AN$10-$AM$10))),$AM$10)</f>
        <v>0.902668164120702</v>
      </c>
      <c r="AQ53" s="0" t="n">
        <f aca="false">IFERROR(IF(AZ53&lt;($AM$11-$AL$11)/($AN$11-$AL$11),$AL$11+SQRT(AZ53*($AN$11-$AL$11)*($AM$11-$AL$11)),$AN$11-SQRT((1-AZ53)*($AN$11-$AL$11)*($AN$11-$AM$11))),$AM$11)</f>
        <v>0.800086514218788</v>
      </c>
      <c r="AR53" s="0" t="n">
        <f aca="false">SUMPRODUCT((B24:B31&lt;=$B$6)*(C24:C31*AM53+D24:D31*AO53*$B$8*AQ53)/(1+AL53/100)^B24:B31)+C32*AM53*AP53/(1+AL53/100)^$B$6</f>
        <v>12345264.4590711</v>
      </c>
      <c r="AS53" s="0" t="n">
        <f aca="false">SUMPRODUCT((K24:K26&lt;=$B$6)*(L24:L26*AN53+M24:M26*AO53*$B$8*AQ53)/(1+AL53/100)^K24:K26)+L27*AN53*AP53/(1+AL53/100)^$B$6</f>
        <v>14413594.5534799</v>
      </c>
      <c r="AT53" s="0" t="n">
        <f aca="false">AS53-AR53</f>
        <v>2068330.09440883</v>
      </c>
      <c r="AU53" s="0" t="n">
        <f aca="true">RAND()</f>
        <v>0.342282452207637</v>
      </c>
      <c r="AV53" s="0" t="n">
        <f aca="true">RAND()</f>
        <v>0.129415701694552</v>
      </c>
      <c r="AW53" s="0" t="n">
        <f aca="true">RAND()</f>
        <v>0.365278352635507</v>
      </c>
      <c r="AX53" s="0" t="n">
        <f aca="true">RAND()</f>
        <v>0.438799168568739</v>
      </c>
      <c r="AY53" s="0" t="n">
        <f aca="true">RAND()</f>
        <v>0.648566601585346</v>
      </c>
      <c r="AZ53" s="0" t="n">
        <f aca="true">RAND()</f>
        <v>0.836875911031857</v>
      </c>
    </row>
    <row r="54" customFormat="false" ht="17.35" hidden="false" customHeight="false" outlineLevel="0" collapsed="false">
      <c r="A54" s="4" t="s">
        <v>130</v>
      </c>
      <c r="AK54" s="0" t="n">
        <v>41</v>
      </c>
      <c r="AL54" s="17" t="n">
        <f aca="false">IFERROR(IF(AU54&lt;($AM$6-$AL$6)/($AN$6-$AL$6),$AL$6+SQRT(AU54*($AN$6-$AL$6)*($AM$6-$AL$6)),$AN$6-SQRT((1-AU54)*($AN$6-$AL$6)*($AN$6-$AM$6))),$AM$6)</f>
        <v>4.4156208371064</v>
      </c>
      <c r="AM54" s="17" t="n">
        <f aca="false">IFERROR(IF(AV54&lt;($AM$7-$AL$7)/($AN$7-$AL$7),$AL$7+SQRT(AV54*($AN$7-$AL$7)*($AM$7-$AL$7)),$AN$7-SQRT((1-AV54)*($AN$7-$AL$7)*($AN$7-$AM$7))),$AM$7)</f>
        <v>1.01660176821474</v>
      </c>
      <c r="AN54" s="17" t="n">
        <f aca="false">IFERROR(IF(AW54&lt;($AM$8-$AL$8)/($AN$8-$AL$8),$AL$8+SQRT(AW54*($AN$8-$AL$8)*($AM$8-$AL$8)),$AN$8-SQRT((1-AW54)*($AN$8-$AL$8)*($AN$8-$AM$8))),$AM$8)</f>
        <v>1.01430951646997</v>
      </c>
      <c r="AO54" s="17" t="n">
        <f aca="false">IFERROR(IF(AX54&lt;($AM$9-$AL$9)/($AN$9-$AL$9),$AL$9+SQRT(AX54*($AN$9-$AL$9)*($AM$9-$AL$9)),$AN$9-SQRT((1-AX54)*($AN$9-$AL$9)*($AN$9-$AM$9))),$AM$9)</f>
        <v>1.07037481986177</v>
      </c>
      <c r="AP54" s="17" t="n">
        <f aca="false">IFERROR(IF(AY54&lt;($AM$10-$AL$10)/($AN$10-$AL$10),$AL$10+SQRT(AY54*($AN$10-$AL$10)*($AM$10-$AL$10)),$AN$10-SQRT((1-AY54)*($AN$10-$AL$10)*($AN$10-$AM$10))),$AM$10)</f>
        <v>0.845697350239911</v>
      </c>
      <c r="AQ54" s="17" t="n">
        <f aca="false">IFERROR(IF(AZ54&lt;($AM$11-$AL$11)/($AN$11-$AL$11),$AL$11+SQRT(AZ54*($AN$11-$AL$11)*($AM$11-$AL$11)),$AN$11-SQRT((1-AZ54)*($AN$11-$AL$11)*($AN$11-$AM$11))),$AM$11)</f>
        <v>0.670199134558912</v>
      </c>
      <c r="AR54" s="17" t="n">
        <f aca="false">SUMPRODUCT((B24:B31&lt;=$B$6)*(C24:C31*AM54+D24:D31*AO54*$B$8*AQ54)/(1+AL54/100)^B24:B31)+C32*AM54*AP54/(1+AL54/100)^$B$6</f>
        <v>13129733.9857153</v>
      </c>
      <c r="AS54" s="17" t="n">
        <f aca="false">SUMPRODUCT((K24:K26&lt;=$B$6)*(L24:L26*AN54+M24:M26*AO54*$B$8*AQ54)/(1+AL54/100)^K24:K26)+L27*AN54*AP54/(1+AL54/100)^$B$6</f>
        <v>15178927.0668757</v>
      </c>
      <c r="AT54" s="17" t="n">
        <f aca="false">AS54-AR54</f>
        <v>2049193.08116032</v>
      </c>
      <c r="AU54" s="17" t="n">
        <f aca="true">RAND()</f>
        <v>0.666049217120068</v>
      </c>
      <c r="AV54" s="17" t="n">
        <f aca="true">RAND()</f>
        <v>0.51578013688457</v>
      </c>
      <c r="AW54" s="17" t="n">
        <f aca="true">RAND()</f>
        <v>0.50622218643005</v>
      </c>
      <c r="AX54" s="17" t="n">
        <f aca="true">RAND()</f>
        <v>0.423864682968644</v>
      </c>
      <c r="AY54" s="17" t="n">
        <f aca="true">RAND()</f>
        <v>0.478026631851583</v>
      </c>
      <c r="AZ54" s="17" t="n">
        <f aca="true">RAND()</f>
        <v>0.556046486344119</v>
      </c>
    </row>
    <row r="55" customFormat="false" ht="15" hidden="false" customHeight="false" outlineLevel="0" collapsed="false">
      <c r="A55" s="6" t="s">
        <v>131</v>
      </c>
      <c r="B55" s="6" t="s">
        <v>132</v>
      </c>
      <c r="C55" s="6" t="s">
        <v>133</v>
      </c>
      <c r="D55" s="6" t="s">
        <v>134</v>
      </c>
      <c r="AK55" s="0" t="n">
        <v>42</v>
      </c>
      <c r="AL55" s="17" t="n">
        <f aca="false">IFERROR(IF(AU55&lt;($AM$6-$AL$6)/($AN$6-$AL$6),$AL$6+SQRT(AU55*($AN$6-$AL$6)*($AM$6-$AL$6)),$AN$6-SQRT((1-AU55)*($AN$6-$AL$6)*($AN$6-$AM$6))),$AM$6)</f>
        <v>5.47942900929325</v>
      </c>
      <c r="AM55" s="17" t="n">
        <f aca="false">IFERROR(IF(AV55&lt;($AM$7-$AL$7)/($AN$7-$AL$7),$AL$7+SQRT(AV55*($AN$7-$AL$7)*($AM$7-$AL$7)),$AN$7-SQRT((1-AV55)*($AN$7-$AL$7)*($AN$7-$AM$7))),$AM$7)</f>
        <v>0.931475254259661</v>
      </c>
      <c r="AN55" s="17" t="n">
        <f aca="false">IFERROR(IF(AW55&lt;($AM$8-$AL$8)/($AN$8-$AL$8),$AL$8+SQRT(AW55*($AN$8-$AL$8)*($AM$8-$AL$8)),$AN$8-SQRT((1-AW55)*($AN$8-$AL$8)*($AN$8-$AM$8))),$AM$8)</f>
        <v>1.06971029020811</v>
      </c>
      <c r="AO55" s="17" t="n">
        <f aca="false">IFERROR(IF(AX55&lt;($AM$9-$AL$9)/($AN$9-$AL$9),$AL$9+SQRT(AX55*($AN$9-$AL$9)*($AM$9-$AL$9)),$AN$9-SQRT((1-AX55)*($AN$9-$AL$9)*($AN$9-$AM$9))),$AM$9)</f>
        <v>1.41041563270602</v>
      </c>
      <c r="AP55" s="17" t="n">
        <f aca="false">IFERROR(IF(AY55&lt;($AM$10-$AL$10)/($AN$10-$AL$10),$AL$10+SQRT(AY55*($AN$10-$AL$10)*($AM$10-$AL$10)),$AN$10-SQRT((1-AY55)*($AN$10-$AL$10)*($AN$10-$AM$10))),$AM$10)</f>
        <v>0.875600529274475</v>
      </c>
      <c r="AQ55" s="17" t="n">
        <f aca="false">IFERROR(IF(AZ55&lt;($AM$11-$AL$11)/($AN$11-$AL$11),$AL$11+SQRT(AZ55*($AN$11-$AL$11)*($AM$11-$AL$11)),$AN$11-SQRT((1-AZ55)*($AN$11-$AL$11)*($AN$11-$AM$11))),$AM$11)</f>
        <v>0.591520944733524</v>
      </c>
      <c r="AR55" s="17" t="n">
        <f aca="false">SUMPRODUCT((B24:B31&lt;=$B$6)*(C24:C31*AM55+D24:D31*AO55*$B$8*AQ55)/(1+AL55/100)^B24:B31)+C32*AM55*AP55/(1+AL55/100)^$B$6</f>
        <v>11549343.535503</v>
      </c>
      <c r="AS55" s="17" t="n">
        <f aca="false">SUMPRODUCT((K24:K26&lt;=$B$6)*(L24:L26*AN55+M24:M26*AO55*$B$8*AQ55)/(1+AL55/100)^K24:K26)+L27*AN55*AP55/(1+AL55/100)^$B$6</f>
        <v>16144977.1612444</v>
      </c>
      <c r="AT55" s="17" t="n">
        <f aca="false">AS55-AR55</f>
        <v>4595633.62574139</v>
      </c>
      <c r="AU55" s="17" t="n">
        <f aca="true">RAND()</f>
        <v>0.884393193111055</v>
      </c>
      <c r="AV55" s="17" t="n">
        <f aca="true">RAND()</f>
        <v>0.192063805362695</v>
      </c>
      <c r="AW55" s="17" t="n">
        <f aca="true">RAND()</f>
        <v>0.711072182605836</v>
      </c>
      <c r="AX55" s="17" t="n">
        <f aca="true">RAND()</f>
        <v>0.768260182561709</v>
      </c>
      <c r="AY55" s="17" t="n">
        <f aca="true">RAND()</f>
        <v>0.564303030365064</v>
      </c>
      <c r="AZ55" s="17" t="n">
        <f aca="true">RAND()</f>
        <v>0.346875351911536</v>
      </c>
    </row>
    <row r="56" customFormat="false" ht="15" hidden="false" customHeight="false" outlineLevel="0" collapsed="false">
      <c r="A56" s="24" t="s">
        <v>36</v>
      </c>
      <c r="B56" s="34" t="n">
        <f aca="false">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23041.4539683668</v>
      </c>
      <c r="C56" s="34" t="n">
        <f aca="false">$B$8</f>
        <v>4344.12</v>
      </c>
      <c r="D56" s="5" t="s">
        <v>135</v>
      </c>
      <c r="AK56" s="0" t="n">
        <v>43</v>
      </c>
      <c r="AL56" s="17" t="n">
        <f aca="false">IFERROR(IF(AU56&lt;($AM$6-$AL$6)/($AN$6-$AL$6),$AL$6+SQRT(AU56*($AN$6-$AL$6)*($AM$6-$AL$6)),$AN$6-SQRT((1-AU56)*($AN$6-$AL$6)*($AN$6-$AM$6))),$AM$6)</f>
        <v>2.77727901002869</v>
      </c>
      <c r="AM56" s="17" t="n">
        <f aca="false">IFERROR(IF(AV56&lt;($AM$7-$AL$7)/($AN$7-$AL$7),$AL$7+SQRT(AV56*($AN$7-$AL$7)*($AM$7-$AL$7)),$AN$7-SQRT((1-AV56)*($AN$7-$AL$7)*($AN$7-$AM$7))),$AM$7)</f>
        <v>0.911138444047218</v>
      </c>
      <c r="AN56" s="17" t="n">
        <f aca="false">IFERROR(IF(AW56&lt;($AM$8-$AL$8)/($AN$8-$AL$8),$AL$8+SQRT(AW56*($AN$8-$AL$8)*($AM$8-$AL$8)),$AN$8-SQRT((1-AW56)*($AN$8-$AL$8)*($AN$8-$AM$8))),$AM$8)</f>
        <v>1.09964754721751</v>
      </c>
      <c r="AO56" s="17" t="n">
        <f aca="false">IFERROR(IF(AX56&lt;($AM$9-$AL$9)/($AN$9-$AL$9),$AL$9+SQRT(AX56*($AN$9-$AL$9)*($AM$9-$AL$9)),$AN$9-SQRT((1-AX56)*($AN$9-$AL$9)*($AN$9-$AM$9))),$AM$9)</f>
        <v>1.20250123959161</v>
      </c>
      <c r="AP56" s="17" t="n">
        <f aca="false">IFERROR(IF(AY56&lt;($AM$10-$AL$10)/($AN$10-$AL$10),$AL$10+SQRT(AY56*($AN$10-$AL$10)*($AM$10-$AL$10)),$AN$10-SQRT((1-AY56)*($AN$10-$AL$10)*($AN$10-$AM$10))),$AM$10)</f>
        <v>0.978342376016666</v>
      </c>
      <c r="AQ56" s="17" t="n">
        <f aca="false">IFERROR(IF(AZ56&lt;($AM$11-$AL$11)/($AN$11-$AL$11),$AL$11+SQRT(AZ56*($AN$11-$AL$11)*($AM$11-$AL$11)),$AN$11-SQRT((1-AZ56)*($AN$11-$AL$11)*($AN$11-$AM$11))),$AM$11)</f>
        <v>0.526963812448845</v>
      </c>
      <c r="AR56" s="17" t="n">
        <f aca="false">SUMPRODUCT((B24:B31&lt;=$B$6)*(C24:C31*AM56+D24:D31*AO56*$B$8*AQ56)/(1+AL56/100)^B24:B31)+C32*AM56*AP56/(1+AL56/100)^$B$6</f>
        <v>12719733.687532</v>
      </c>
      <c r="AS56" s="17" t="n">
        <f aca="false">SUMPRODUCT((K24:K26&lt;=$B$6)*(L24:L26*AN56+M24:M26*AO56*$B$8*AQ56)/(1+AL56/100)^K24:K26)+L27*AN56*AP56/(1+AL56/100)^$B$6</f>
        <v>15802544.626079</v>
      </c>
      <c r="AT56" s="17" t="n">
        <f aca="false">AS56-AR56</f>
        <v>3082810.93854696</v>
      </c>
      <c r="AU56" s="17" t="n">
        <f aca="true">RAND()</f>
        <v>0.120832531886236</v>
      </c>
      <c r="AV56" s="17" t="n">
        <f aca="true">RAND()</f>
        <v>0.137241708280408</v>
      </c>
      <c r="AW56" s="17" t="n">
        <f aca="true">RAND()</f>
        <v>0.799059021709225</v>
      </c>
      <c r="AX56" s="17" t="n">
        <f aca="true">RAND()</f>
        <v>0.575997151431392</v>
      </c>
      <c r="AY56" s="17" t="n">
        <f aca="true">RAND()</f>
        <v>0.915245714773078</v>
      </c>
      <c r="AZ56" s="17" t="n">
        <f aca="true">RAND()</f>
        <v>0.210255396576793</v>
      </c>
    </row>
    <row r="57" customFormat="false" ht="15" hidden="false" customHeight="false" outlineLevel="0" collapsed="false">
      <c r="A57" s="24" t="s">
        <v>38</v>
      </c>
      <c r="B57" s="35" t="n">
        <f aca="false">IFERROR((G33-SUMPRODUCT((K24:K26&lt;=$B$6)*O24:O26/(1+$B$5/100)^K24:K26))/(((SUMPRODUCT((K24:K26&lt;=$B$6)*N24:N26/(1+$B$5/100)^K24:K26)+P27))/$B$12),"n/a")</f>
        <v>0.959251704961782</v>
      </c>
      <c r="C57" s="35" t="n">
        <f aca="false">$B$12</f>
        <v>1</v>
      </c>
      <c r="D57" s="5" t="s">
        <v>136</v>
      </c>
      <c r="AK57" s="0" t="n">
        <v>44</v>
      </c>
      <c r="AL57" s="17" t="n">
        <f aca="false">IFERROR(IF(AU57&lt;($AM$6-$AL$6)/($AN$6-$AL$6),$AL$6+SQRT(AU57*($AN$6-$AL$6)*($AM$6-$AL$6)),$AN$6-SQRT((1-AU57)*($AN$6-$AL$6)*($AN$6-$AM$6))),$AM$6)</f>
        <v>3.33966158424502</v>
      </c>
      <c r="AM57" s="17" t="n">
        <f aca="false">IFERROR(IF(AV57&lt;($AM$7-$AL$7)/($AN$7-$AL$7),$AL$7+SQRT(AV57*($AN$7-$AL$7)*($AM$7-$AL$7)),$AN$7-SQRT((1-AV57)*($AN$7-$AL$7)*($AN$7-$AM$7))),$AM$7)</f>
        <v>1.11106062440787</v>
      </c>
      <c r="AN57" s="17" t="n">
        <f aca="false">IFERROR(IF(AW57&lt;($AM$8-$AL$8)/($AN$8-$AL$8),$AL$8+SQRT(AW57*($AN$8-$AL$8)*($AM$8-$AL$8)),$AN$8-SQRT((1-AW57)*($AN$8-$AL$8)*($AN$8-$AM$8))),$AM$8)</f>
        <v>1.00340667455464</v>
      </c>
      <c r="AO57" s="17" t="n">
        <f aca="false">IFERROR(IF(AX57&lt;($AM$9-$AL$9)/($AN$9-$AL$9),$AL$9+SQRT(AX57*($AN$9-$AL$9)*($AM$9-$AL$9)),$AN$9-SQRT((1-AX57)*($AN$9-$AL$9)*($AN$9-$AM$9))),$AM$9)</f>
        <v>0.964241578594883</v>
      </c>
      <c r="AP57" s="17" t="n">
        <f aca="false">IFERROR(IF(AY57&lt;($AM$10-$AL$10)/($AN$10-$AL$10),$AL$10+SQRT(AY57*($AN$10-$AL$10)*($AM$10-$AL$10)),$AN$10-SQRT((1-AY57)*($AN$10-$AL$10)*($AN$10-$AM$10))),$AM$10)</f>
        <v>0.93454195441072</v>
      </c>
      <c r="AQ57" s="17" t="n">
        <f aca="false">IFERROR(IF(AZ57&lt;($AM$11-$AL$11)/($AN$11-$AL$11),$AL$11+SQRT(AZ57*($AN$11-$AL$11)*($AM$11-$AL$11)),$AN$11-SQRT((1-AZ57)*($AN$11-$AL$11)*($AN$11-$AM$11))),$AM$11)</f>
        <v>0.816963823326784</v>
      </c>
      <c r="AR57" s="17" t="n">
        <f aca="false">SUMPRODUCT((B24:B31&lt;=$B$6)*(C24:C31*AM57+D24:D31*AO57*$B$8*AQ57)/(1+AL57/100)^B24:B31)+C32*AM57*AP57/(1+AL57/100)^$B$6</f>
        <v>15075032.1695258</v>
      </c>
      <c r="AS57" s="17" t="n">
        <f aca="false">SUMPRODUCT((K24:K26&lt;=$B$6)*(L24:L26*AN57+M24:M26*AO57*$B$8*AQ57)/(1+AL57/100)^K24:K26)+L27*AN57*AP57/(1+AL57/100)^$B$6</f>
        <v>14677384.6514249</v>
      </c>
      <c r="AT57" s="17" t="n">
        <f aca="false">AS57-AR57</f>
        <v>-397647.518100912</v>
      </c>
      <c r="AU57" s="17" t="n">
        <f aca="true">RAND()</f>
        <v>0.330096134107416</v>
      </c>
      <c r="AV57" s="17" t="n">
        <f aca="true">RAND()</f>
        <v>0.828407554756173</v>
      </c>
      <c r="AW57" s="17" t="n">
        <f aca="true">RAND()</f>
        <v>0.459482060851553</v>
      </c>
      <c r="AX57" s="17" t="n">
        <f aca="true">RAND()</f>
        <v>0.287360324395025</v>
      </c>
      <c r="AY57" s="17" t="n">
        <f aca="true">RAND()</f>
        <v>0.755306840572354</v>
      </c>
      <c r="AZ57" s="17" t="n">
        <f aca="true">RAND()</f>
        <v>0.863256155219801</v>
      </c>
    </row>
    <row r="58" customFormat="false" ht="15" hidden="false" customHeight="false" outlineLevel="0" collapsed="false">
      <c r="A58" s="24" t="s">
        <v>34</v>
      </c>
      <c r="B58" s="35" t="n">
        <f aca="false">IFERROR((P28-SUMPRODUCT((B24:B31&lt;=$B$6)*F24:F31/(1+$B$5/100)^B24:B31))/(((SUMPRODUCT((B24:B31&lt;=$B$6)*E24:E31/(1+$B$5/100)^B24:B31)+G32))/$B$11),"n/a")</f>
        <v>1.04290268391917</v>
      </c>
      <c r="C58" s="35" t="n">
        <f aca="false">$B$11</f>
        <v>1</v>
      </c>
      <c r="D58" s="5" t="s">
        <v>137</v>
      </c>
      <c r="AK58" s="0" t="n">
        <v>45</v>
      </c>
      <c r="AL58" s="17" t="n">
        <f aca="false">IFERROR(IF(AU58&lt;($AM$6-$AL$6)/($AN$6-$AL$6),$AL$6+SQRT(AU58*($AN$6-$AL$6)*($AM$6-$AL$6)),$AN$6-SQRT((1-AU58)*($AN$6-$AL$6)*($AN$6-$AM$6))),$AM$6)</f>
        <v>3.70412620736656</v>
      </c>
      <c r="AM58" s="17" t="n">
        <f aca="false">IFERROR(IF(AV58&lt;($AM$7-$AL$7)/($AN$7-$AL$7),$AL$7+SQRT(AV58*($AN$7-$AL$7)*($AM$7-$AL$7)),$AN$7-SQRT((1-AV58)*($AN$7-$AL$7)*($AN$7-$AM$7))),$AM$7)</f>
        <v>1.04867157427877</v>
      </c>
      <c r="AN58" s="17" t="n">
        <f aca="false">IFERROR(IF(AW58&lt;($AM$8-$AL$8)/($AN$8-$AL$8),$AL$8+SQRT(AW58*($AN$8-$AL$8)*($AM$8-$AL$8)),$AN$8-SQRT((1-AW58)*($AN$8-$AL$8)*($AN$8-$AM$8))),$AM$8)</f>
        <v>0.960734583076056</v>
      </c>
      <c r="AO58" s="17" t="n">
        <f aca="false">IFERROR(IF(AX58&lt;($AM$9-$AL$9)/($AN$9-$AL$9),$AL$9+SQRT(AX58*($AN$9-$AL$9)*($AM$9-$AL$9)),$AN$9-SQRT((1-AX58)*($AN$9-$AL$9)*($AN$9-$AM$9))),$AM$9)</f>
        <v>1.13579196279124</v>
      </c>
      <c r="AP58" s="17" t="n">
        <f aca="false">IFERROR(IF(AY58&lt;($AM$10-$AL$10)/($AN$10-$AL$10),$AL$10+SQRT(AY58*($AN$10-$AL$10)*($AM$10-$AL$10)),$AN$10-SQRT((1-AY58)*($AN$10-$AL$10)*($AN$10-$AM$10))),$AM$10)</f>
        <v>0.784983172272105</v>
      </c>
      <c r="AQ58" s="17" t="n">
        <f aca="false">IFERROR(IF(AZ58&lt;($AM$11-$AL$11)/($AN$11-$AL$11),$AL$11+SQRT(AZ58*($AN$11-$AL$11)*($AM$11-$AL$11)),$AN$11-SQRT((1-AZ58)*($AN$11-$AL$11)*($AN$11-$AM$11))),$AM$11)</f>
        <v>0.623204389216074</v>
      </c>
      <c r="AR58" s="17" t="n">
        <f aca="false">SUMPRODUCT((B24:B31&lt;=$B$6)*(C24:C31*AM58+D24:D31*AO58*$B$8*AQ58)/(1+AL58/100)^B24:B31)+C32*AM58*AP58/(1+AL58/100)^$B$6</f>
        <v>13992652.4551207</v>
      </c>
      <c r="AS58" s="17" t="n">
        <f aca="false">SUMPRODUCT((K24:K26&lt;=$B$6)*(L24:L26*AN58+M24:M26*AO58*$B$8*AQ58)/(1+AL58/100)^K24:K26)+L27*AN58*AP58/(1+AL58/100)^$B$6</f>
        <v>14326798.379957</v>
      </c>
      <c r="AT58" s="17" t="n">
        <f aca="false">AS58-AR58</f>
        <v>334145.924836312</v>
      </c>
      <c r="AU58" s="17" t="n">
        <f aca="true">RAND()</f>
        <v>0.456860797151604</v>
      </c>
      <c r="AV58" s="17" t="n">
        <f aca="true">RAND()</f>
        <v>0.639705466636558</v>
      </c>
      <c r="AW58" s="17" t="n">
        <f aca="true">RAND()</f>
        <v>0.287062291073707</v>
      </c>
      <c r="AX58" s="17" t="n">
        <f aca="true">RAND()</f>
        <v>0.502096312282516</v>
      </c>
      <c r="AY58" s="17" t="n">
        <f aca="true">RAND()</f>
        <v>0.32486163391309</v>
      </c>
      <c r="AZ58" s="17" t="n">
        <f aca="true">RAND()</f>
        <v>0.426371743708308</v>
      </c>
    </row>
    <row r="59" customFormat="false" ht="15" hidden="false" customHeight="false" outlineLevel="0" collapsed="false">
      <c r="A59" s="24" t="s">
        <v>138</v>
      </c>
      <c r="B59" s="26" t="n">
        <f aca="false">IFERROR((P28-P27-G33)/(N24/(1+$B$5/100)^$B$6),"n/a")</f>
        <v>0.342042907030167</v>
      </c>
      <c r="C59" s="26" t="n">
        <f aca="false">IFERROR(-L27*$B$13/L24,0)</f>
        <v>0.25</v>
      </c>
      <c r="D59" s="5" t="s">
        <v>139</v>
      </c>
      <c r="AK59" s="0" t="n">
        <v>46</v>
      </c>
      <c r="AL59" s="17" t="n">
        <f aca="false">IFERROR(IF(AU59&lt;($AM$6-$AL$6)/($AN$6-$AL$6),$AL$6+SQRT(AU59*($AN$6-$AL$6)*($AM$6-$AL$6)),$AN$6-SQRT((1-AU59)*($AN$6-$AL$6)*($AN$6-$AM$6))),$AM$6)</f>
        <v>3.72249984089796</v>
      </c>
      <c r="AM59" s="17" t="n">
        <f aca="false">IFERROR(IF(AV59&lt;($AM$7-$AL$7)/($AN$7-$AL$7),$AL$7+SQRT(AV59*($AN$7-$AL$7)*($AM$7-$AL$7)),$AN$7-SQRT((1-AV59)*($AN$7-$AL$7)*($AN$7-$AM$7))),$AM$7)</f>
        <v>1.07716071952212</v>
      </c>
      <c r="AN59" s="17" t="n">
        <f aca="false">IFERROR(IF(AW59&lt;($AM$8-$AL$8)/($AN$8-$AL$8),$AL$8+SQRT(AW59*($AN$8-$AL$8)*($AM$8-$AL$8)),$AN$8-SQRT((1-AW59)*($AN$8-$AL$8)*($AN$8-$AM$8))),$AM$8)</f>
        <v>1.10787909770202</v>
      </c>
      <c r="AO59" s="17" t="n">
        <f aca="false">IFERROR(IF(AX59&lt;($AM$9-$AL$9)/($AN$9-$AL$9),$AL$9+SQRT(AX59*($AN$9-$AL$9)*($AM$9-$AL$9)),$AN$9-SQRT((1-AX59)*($AN$9-$AL$9)*($AN$9-$AM$9))),$AM$9)</f>
        <v>1.61418597942637</v>
      </c>
      <c r="AP59" s="17" t="n">
        <f aca="false">IFERROR(IF(AY59&lt;($AM$10-$AL$10)/($AN$10-$AL$10),$AL$10+SQRT(AY59*($AN$10-$AL$10)*($AM$10-$AL$10)),$AN$10-SQRT((1-AY59)*($AN$10-$AL$10)*($AN$10-$AM$10))),$AM$10)</f>
        <v>0.969845791871998</v>
      </c>
      <c r="AQ59" s="17" t="n">
        <f aca="false">IFERROR(IF(AZ59&lt;($AM$11-$AL$11)/($AN$11-$AL$11),$AL$11+SQRT(AZ59*($AN$11-$AL$11)*($AM$11-$AL$11)),$AN$11-SQRT((1-AZ59)*($AN$11-$AL$11)*($AN$11-$AM$11))),$AM$11)</f>
        <v>0.962414406464339</v>
      </c>
      <c r="AR59" s="17" t="n">
        <f aca="false">SUMPRODUCT((B24:B31&lt;=$B$6)*(C24:C31*AM59+D24:D31*AO59*$B$8*AQ59)/(1+AL59/100)^B24:B31)+C32*AM59*AP59/(1+AL59/100)^$B$6</f>
        <v>14483529.2456788</v>
      </c>
      <c r="AS59" s="17" t="n">
        <f aca="false">SUMPRODUCT((K24:K26&lt;=$B$6)*(L24:L26*AN59+M24:M26*AO59*$B$8*AQ59)/(1+AL59/100)^K24:K26)+L27*AN59*AP59/(1+AL59/100)^$B$6</f>
        <v>16302143.8409381</v>
      </c>
      <c r="AT59" s="17" t="n">
        <f aca="false">AS59-AR59</f>
        <v>1818614.59525923</v>
      </c>
      <c r="AU59" s="17" t="n">
        <f aca="true">RAND()</f>
        <v>0.462899635354305</v>
      </c>
      <c r="AV59" s="17" t="n">
        <f aca="true">RAND()</f>
        <v>0.73445851665679</v>
      </c>
      <c r="AW59" s="17" t="n">
        <f aca="true">RAND()</f>
        <v>0.820459103377837</v>
      </c>
      <c r="AX59" s="17" t="n">
        <f aca="true">RAND()</f>
        <v>0.900765027685875</v>
      </c>
      <c r="AY59" s="17" t="n">
        <f aca="true">RAND()</f>
        <v>0.883020272559298</v>
      </c>
      <c r="AZ59" s="17" t="n">
        <f aca="true">RAND()</f>
        <v>0.994233972075804</v>
      </c>
    </row>
    <row r="60" customFormat="false" ht="15" hidden="false" customHeight="false" outlineLevel="0" collapsed="false">
      <c r="A60" s="7" t="s">
        <v>23</v>
      </c>
      <c r="B60" s="36" t="n">
        <f aca="false">IFERROR(INDEX($A$65:$A$89,MATCH(TRUE(),INDEX($E$65:$E$89&lt;&gt;$E$65,0),0)),"none in 2-8%")</f>
        <v>2.5</v>
      </c>
      <c r="C60" s="36" t="n">
        <f aca="false">$B$5</f>
        <v>3</v>
      </c>
      <c r="D60" s="5" t="s">
        <v>140</v>
      </c>
      <c r="AK60" s="0" t="n">
        <v>47</v>
      </c>
      <c r="AL60" s="17" t="n">
        <f aca="false">IFERROR(IF(AU60&lt;($AM$6-$AL$6)/($AN$6-$AL$6),$AL$6+SQRT(AU60*($AN$6-$AL$6)*($AM$6-$AL$6)),$AN$6-SQRT((1-AU60)*($AN$6-$AL$6)*($AN$6-$AM$6))),$AM$6)</f>
        <v>4.9316839394449</v>
      </c>
      <c r="AM60" s="17" t="n">
        <f aca="false">IFERROR(IF(AV60&lt;($AM$7-$AL$7)/($AN$7-$AL$7),$AL$7+SQRT(AV60*($AN$7-$AL$7)*($AM$7-$AL$7)),$AN$7-SQRT((1-AV60)*($AN$7-$AL$7)*($AN$7-$AM$7))),$AM$7)</f>
        <v>0.95037514785145</v>
      </c>
      <c r="AN60" s="17" t="n">
        <f aca="false">IFERROR(IF(AW60&lt;($AM$8-$AL$8)/($AN$8-$AL$8),$AL$8+SQRT(AW60*($AN$8-$AL$8)*($AM$8-$AL$8)),$AN$8-SQRT((1-AW60)*($AN$8-$AL$8)*($AN$8-$AM$8))),$AM$8)</f>
        <v>1.09824088690985</v>
      </c>
      <c r="AO60" s="17" t="n">
        <f aca="false">IFERROR(IF(AX60&lt;($AM$9-$AL$9)/($AN$9-$AL$9),$AL$9+SQRT(AX60*($AN$9-$AL$9)*($AM$9-$AL$9)),$AN$9-SQRT((1-AX60)*($AN$9-$AL$9)*($AN$9-$AM$9))),$AM$9)</f>
        <v>0.945082734619914</v>
      </c>
      <c r="AP60" s="17" t="n">
        <f aca="false">IFERROR(IF(AY60&lt;($AM$10-$AL$10)/($AN$10-$AL$10),$AL$10+SQRT(AY60*($AN$10-$AL$10)*($AM$10-$AL$10)),$AN$10-SQRT((1-AY60)*($AN$10-$AL$10)*($AN$10-$AM$10))),$AM$10)</f>
        <v>0.91888719620421</v>
      </c>
      <c r="AQ60" s="17" t="n">
        <f aca="false">IFERROR(IF(AZ60&lt;($AM$11-$AL$11)/($AN$11-$AL$11),$AL$11+SQRT(AZ60*($AN$11-$AL$11)*($AM$11-$AL$11)),$AN$11-SQRT((1-AZ60)*($AN$11-$AL$11)*($AN$11-$AM$11))),$AM$11)</f>
        <v>0.417833654560229</v>
      </c>
      <c r="AR60" s="17" t="n">
        <f aca="false">SUMPRODUCT((B24:B31&lt;=$B$6)*(C24:C31*AM60+D24:D31*AO60*$B$8*AQ60)/(1+AL60/100)^B24:B31)+C32*AM60*AP60/(1+AL60/100)^$B$6</f>
        <v>11963477.3790743</v>
      </c>
      <c r="AS60" s="17" t="n">
        <f aca="false">SUMPRODUCT((K24:K26&lt;=$B$6)*(L24:L26*AN60+M24:M26*AO60*$B$8*AQ60)/(1+AL60/100)^K24:K26)+L27*AN60*AP60/(1+AL60/100)^$B$6</f>
        <v>16431691.1671872</v>
      </c>
      <c r="AT60" s="17" t="n">
        <f aca="false">AS60-AR60</f>
        <v>4468213.78811291</v>
      </c>
      <c r="AU60" s="17" t="n">
        <f aca="true">RAND()</f>
        <v>0.786103433682493</v>
      </c>
      <c r="AV60" s="17" t="n">
        <f aca="true">RAND()</f>
        <v>0.251252056570505</v>
      </c>
      <c r="AW60" s="17" t="n">
        <f aca="true">RAND()</f>
        <v>0.795281525280809</v>
      </c>
      <c r="AX60" s="17" t="n">
        <f aca="true">RAND()</f>
        <v>0.264131520875654</v>
      </c>
      <c r="AY60" s="17" t="n">
        <f aca="true">RAND()</f>
        <v>0.701865932575299</v>
      </c>
      <c r="AZ60" s="17" t="n">
        <f aca="true">RAND()</f>
        <v>0.0566725312123239</v>
      </c>
    </row>
    <row r="61" customFormat="false" ht="15" hidden="false" customHeight="false" outlineLevel="0" collapsed="false">
      <c r="AK61" s="0" t="n">
        <v>48</v>
      </c>
      <c r="AL61" s="0" t="n">
        <f aca="false">IFERROR(IF(AU61&lt;($AM$6-$AL$6)/($AN$6-$AL$6),$AL$6+SQRT(AU61*($AN$6-$AL$6)*($AM$6-$AL$6)),$AN$6-SQRT((1-AU61)*($AN$6-$AL$6)*($AN$6-$AM$6))),$AM$6)</f>
        <v>3.87046346273607</v>
      </c>
      <c r="AM61" s="0" t="n">
        <f aca="false">IFERROR(IF(AV61&lt;($AM$7-$AL$7)/($AN$7-$AL$7),$AL$7+SQRT(AV61*($AN$7-$AL$7)*($AM$7-$AL$7)),$AN$7-SQRT((1-AV61)*($AN$7-$AL$7)*($AN$7-$AM$7))),$AM$7)</f>
        <v>1.09125193526697</v>
      </c>
      <c r="AN61" s="0" t="n">
        <f aca="false">IFERROR(IF(AW61&lt;($AM$8-$AL$8)/($AN$8-$AL$8),$AL$8+SQRT(AW61*($AN$8-$AL$8)*($AM$8-$AL$8)),$AN$8-SQRT((1-AW61)*($AN$8-$AL$8)*($AN$8-$AM$8))),$AM$8)</f>
        <v>1.02432281743065</v>
      </c>
      <c r="AO61" s="0" t="n">
        <f aca="false">IFERROR(IF(AX61&lt;($AM$9-$AL$9)/($AN$9-$AL$9),$AL$9+SQRT(AX61*($AN$9-$AL$9)*($AM$9-$AL$9)),$AN$9-SQRT((1-AX61)*($AN$9-$AL$9)*($AN$9-$AM$9))),$AM$9)</f>
        <v>1.31906374221647</v>
      </c>
      <c r="AP61" s="0" t="n">
        <f aca="false">IFERROR(IF(AY61&lt;($AM$10-$AL$10)/($AN$10-$AL$10),$AL$10+SQRT(AY61*($AN$10-$AL$10)*($AM$10-$AL$10)),$AN$10-SQRT((1-AY61)*($AN$10-$AL$10)*($AN$10-$AM$10))),$AM$10)</f>
        <v>0.816874010618686</v>
      </c>
      <c r="AQ61" s="0" t="n">
        <f aca="false">IFERROR(IF(AZ61&lt;($AM$11-$AL$11)/($AN$11-$AL$11),$AL$11+SQRT(AZ61*($AN$11-$AL$11)*($AM$11-$AL$11)),$AN$11-SQRT((1-AZ61)*($AN$11-$AL$11)*($AN$11-$AM$11))),$AM$11)</f>
        <v>0.571848322055552</v>
      </c>
      <c r="AR61" s="0" t="n">
        <f aca="false">SUMPRODUCT((B24:B31&lt;=$B$6)*(C24:C31*AM61+D24:D31*AO61*$B$8*AQ61)/(1+AL61/100)^B24:B31)+C32*AM61*AP61/(1+AL61/100)^$B$6</f>
        <v>14445136.0639496</v>
      </c>
      <c r="AS61" s="0" t="n">
        <f aca="false">SUMPRODUCT((K24:K26&lt;=$B$6)*(L24:L26*AN61+M24:M26*AO61*$B$8*AQ61)/(1+AL61/100)^K24:K26)+L27*AN61*AP61/(1+AL61/100)^$B$6</f>
        <v>15265535.925048</v>
      </c>
      <c r="AT61" s="0" t="n">
        <f aca="false">AS61-AR61</f>
        <v>820399.861098398</v>
      </c>
      <c r="AU61" s="0" t="n">
        <f aca="true">RAND()</f>
        <v>0.510300053096503</v>
      </c>
      <c r="AV61" s="0" t="n">
        <f aca="true">RAND()</f>
        <v>0.775991572831256</v>
      </c>
      <c r="AW61" s="0" t="n">
        <f aca="true">RAND()</f>
        <v>0.547287193489416</v>
      </c>
      <c r="AX61" s="0" t="n">
        <f aca="true">RAND()</f>
        <v>0.690883875223845</v>
      </c>
      <c r="AY61" s="0" t="n">
        <f aca="true">RAND()</f>
        <v>0.401636554422284</v>
      </c>
      <c r="AZ61" s="0" t="n">
        <f aca="true">RAND()</f>
        <v>0.301638817160895</v>
      </c>
    </row>
    <row r="62" customFormat="false" ht="15" hidden="false" customHeight="false" outlineLevel="0" collapsed="false">
      <c r="AK62" s="0" t="n">
        <v>49</v>
      </c>
      <c r="AL62" s="0" t="n">
        <f aca="false">IFERROR(IF(AU62&lt;($AM$6-$AL$6)/($AN$6-$AL$6),$AL$6+SQRT(AU62*($AN$6-$AL$6)*($AM$6-$AL$6)),$AN$6-SQRT((1-AU62)*($AN$6-$AL$6)*($AN$6-$AM$6))),$AM$6)</f>
        <v>4.2299959130206</v>
      </c>
      <c r="AM62" s="0" t="n">
        <f aca="false">IFERROR(IF(AV62&lt;($AM$7-$AL$7)/($AN$7-$AL$7),$AL$7+SQRT(AV62*($AN$7-$AL$7)*($AM$7-$AL$7)),$AN$7-SQRT((1-AV62)*($AN$7-$AL$7)*($AN$7-$AM$7))),$AM$7)</f>
        <v>0.898871711536196</v>
      </c>
      <c r="AN62" s="0" t="n">
        <f aca="false">IFERROR(IF(AW62&lt;($AM$8-$AL$8)/($AN$8-$AL$8),$AL$8+SQRT(AW62*($AN$8-$AL$8)*($AM$8-$AL$8)),$AN$8-SQRT((1-AW62)*($AN$8-$AL$8)*($AN$8-$AM$8))),$AM$8)</f>
        <v>0.92186375026805</v>
      </c>
      <c r="AO62" s="0" t="n">
        <f aca="false">IFERROR(IF(AX62&lt;($AM$9-$AL$9)/($AN$9-$AL$9),$AL$9+SQRT(AX62*($AN$9-$AL$9)*($AM$9-$AL$9)),$AN$9-SQRT((1-AX62)*($AN$9-$AL$9)*($AN$9-$AM$9))),$AM$9)</f>
        <v>1.36868328794647</v>
      </c>
      <c r="AP62" s="0" t="n">
        <f aca="false">IFERROR(IF(AY62&lt;($AM$10-$AL$10)/($AN$10-$AL$10),$AL$10+SQRT(AY62*($AN$10-$AL$10)*($AM$10-$AL$10)),$AN$10-SQRT((1-AY62)*($AN$10-$AL$10)*($AN$10-$AM$10))),$AM$10)</f>
        <v>0.750175383173669</v>
      </c>
      <c r="AQ62" s="0" t="n">
        <f aca="false">IFERROR(IF(AZ62&lt;($AM$11-$AL$11)/($AN$11-$AL$11),$AL$11+SQRT(AZ62*($AN$11-$AL$11)*($AM$11-$AL$11)),$AN$11-SQRT((1-AZ62)*($AN$11-$AL$11)*($AN$11-$AM$11))),$AM$11)</f>
        <v>0.652309763413071</v>
      </c>
      <c r="AR62" s="0" t="n">
        <f aca="false">SUMPRODUCT((B24:B31&lt;=$B$6)*(C24:C31*AM62+D24:D31*AO62*$B$8*AQ62)/(1+AL62/100)^B24:B31)+C32*AM62*AP62/(1+AL62/100)^$B$6</f>
        <v>11758084.6691083</v>
      </c>
      <c r="AS62" s="0" t="n">
        <f aca="false">SUMPRODUCT((K24:K26&lt;=$B$6)*(L24:L26*AN62+M24:M26*AO62*$B$8*AQ62)/(1+AL62/100)^K24:K26)+L27*AN62*AP62/(1+AL62/100)^$B$6</f>
        <v>13876447.6770585</v>
      </c>
      <c r="AT62" s="0" t="n">
        <f aca="false">AS62-AR62</f>
        <v>2118363.00795023</v>
      </c>
      <c r="AU62" s="0" t="n">
        <f aca="true">RAND()</f>
        <v>0.61635386790587</v>
      </c>
      <c r="AV62" s="0" t="n">
        <f aca="true">RAND()</f>
        <v>0.108617948245519</v>
      </c>
      <c r="AW62" s="0" t="n">
        <f aca="true">RAND()</f>
        <v>0.165008595882151</v>
      </c>
      <c r="AX62" s="0" t="n">
        <f aca="true">RAND()</f>
        <v>0.734292806054616</v>
      </c>
      <c r="AY62" s="0" t="n">
        <f aca="true">RAND()</f>
        <v>0.250350889384368</v>
      </c>
      <c r="AZ62" s="0" t="n">
        <f aca="true">RAND()</f>
        <v>0.50657754849847</v>
      </c>
    </row>
    <row r="63" customFormat="false" ht="17.35" hidden="false" customHeight="false" outlineLevel="0" collapsed="false">
      <c r="A63" s="4" t="s">
        <v>141</v>
      </c>
      <c r="AK63" s="0" t="n">
        <v>50</v>
      </c>
      <c r="AL63" s="17" t="n">
        <f aca="false">IFERROR(IF(AU63&lt;($AM$6-$AL$6)/($AN$6-$AL$6),$AL$6+SQRT(AU63*($AN$6-$AL$6)*($AM$6-$AL$6)),$AN$6-SQRT((1-AU63)*($AN$6-$AL$6)*($AN$6-$AM$6))),$AM$6)</f>
        <v>5.71396998179163</v>
      </c>
      <c r="AM63" s="17" t="n">
        <f aca="false">IFERROR(IF(AV63&lt;($AM$7-$AL$7)/($AN$7-$AL$7),$AL$7+SQRT(AV63*($AN$7-$AL$7)*($AM$7-$AL$7)),$AN$7-SQRT((1-AV63)*($AN$7-$AL$7)*($AN$7-$AM$7))),$AM$7)</f>
        <v>1.20040320649412</v>
      </c>
      <c r="AN63" s="17" t="n">
        <f aca="false">IFERROR(IF(AW63&lt;($AM$8-$AL$8)/($AN$8-$AL$8),$AL$8+SQRT(AW63*($AN$8-$AL$8)*($AM$8-$AL$8)),$AN$8-SQRT((1-AW63)*($AN$8-$AL$8)*($AN$8-$AM$8))),$AM$8)</f>
        <v>1.03651267524852</v>
      </c>
      <c r="AO63" s="17" t="n">
        <f aca="false">IFERROR(IF(AX63&lt;($AM$9-$AL$9)/($AN$9-$AL$9),$AL$9+SQRT(AX63*($AN$9-$AL$9)*($AM$9-$AL$9)),$AN$9-SQRT((1-AX63)*($AN$9-$AL$9)*($AN$9-$AM$9))),$AM$9)</f>
        <v>1.20689623866509</v>
      </c>
      <c r="AP63" s="17" t="n">
        <f aca="false">IFERROR(IF(AY63&lt;($AM$10-$AL$10)/($AN$10-$AL$10),$AL$10+SQRT(AY63*($AN$10-$AL$10)*($AM$10-$AL$10)),$AN$10-SQRT((1-AY63)*($AN$10-$AL$10)*($AN$10-$AM$10))),$AM$10)</f>
        <v>0.721326047449097</v>
      </c>
      <c r="AQ63" s="17" t="n">
        <f aca="false">IFERROR(IF(AZ63&lt;($AM$11-$AL$11)/($AN$11-$AL$11),$AL$11+SQRT(AZ63*($AN$11-$AL$11)*($AM$11-$AL$11)),$AN$11-SQRT((1-AZ63)*($AN$11-$AL$11)*($AN$11-$AM$11))),$AM$11)</f>
        <v>0.584072205897195</v>
      </c>
      <c r="AR63" s="17" t="n">
        <f aca="false">SUMPRODUCT((B24:B31&lt;=$B$6)*(C24:C31*AM63+D24:D31*AO63*$B$8*AQ63)/(1+AL63/100)^B24:B31)+C32*AM63*AP63/(1+AL63/100)^$B$6</f>
        <v>14718694.1680098</v>
      </c>
      <c r="AS63" s="17" t="n">
        <f aca="false">SUMPRODUCT((K24:K26&lt;=$B$6)*(L24:L26*AN63+M24:M26*AO63*$B$8*AQ63)/(1+AL63/100)^K24:K26)+L27*AN63*AP63/(1+AL63/100)^$B$6</f>
        <v>15785466.2966905</v>
      </c>
      <c r="AT63" s="17" t="n">
        <f aca="false">AS63-AR63</f>
        <v>1066772.1286807</v>
      </c>
      <c r="AU63" s="17" t="n">
        <f aca="true">RAND()</f>
        <v>0.917306339613349</v>
      </c>
      <c r="AV63" s="17" t="n">
        <f aca="true">RAND()</f>
        <v>0.978134738434978</v>
      </c>
      <c r="AW63" s="17" t="n">
        <f aca="true">RAND()</f>
        <v>0.594872552626291</v>
      </c>
      <c r="AX63" s="17" t="n">
        <f aca="true">RAND()</f>
        <v>0.580657615837616</v>
      </c>
      <c r="AY63" s="17" t="n">
        <f aca="true">RAND()</f>
        <v>0.195940877117759</v>
      </c>
      <c r="AZ63" s="17" t="n">
        <f aca="true">RAND()</f>
        <v>0.329375584339994</v>
      </c>
    </row>
    <row r="64" customFormat="false" ht="15" hidden="false" customHeight="false" outlineLevel="0" collapsed="false">
      <c r="A64" s="6" t="s">
        <v>142</v>
      </c>
      <c r="B64" s="6" t="s">
        <v>59</v>
      </c>
      <c r="C64" s="6" t="s">
        <v>60</v>
      </c>
      <c r="D64" s="6" t="s">
        <v>61</v>
      </c>
      <c r="E64" s="6" t="s">
        <v>143</v>
      </c>
      <c r="AK64" s="0" t="n">
        <v>51</v>
      </c>
      <c r="AL64" s="17" t="n">
        <f aca="false">IFERROR(IF(AU64&lt;($AM$6-$AL$6)/($AN$6-$AL$6),$AL$6+SQRT(AU64*($AN$6-$AL$6)*($AM$6-$AL$6)),$AN$6-SQRT((1-AU64)*($AN$6-$AL$6)*($AN$6-$AM$6))),$AM$6)</f>
        <v>4.79625779914957</v>
      </c>
      <c r="AM64" s="17" t="n">
        <f aca="false">IFERROR(IF(AV64&lt;($AM$7-$AL$7)/($AN$7-$AL$7),$AL$7+SQRT(AV64*($AN$7-$AL$7)*($AM$7-$AL$7)),$AN$7-SQRT((1-AV64)*($AN$7-$AL$7)*($AN$7-$AM$7))),$AM$7)</f>
        <v>1.04892274933322</v>
      </c>
      <c r="AN64" s="17" t="n">
        <f aca="false">IFERROR(IF(AW64&lt;($AM$8-$AL$8)/($AN$8-$AL$8),$AL$8+SQRT(AW64*($AN$8-$AL$8)*($AM$8-$AL$8)),$AN$8-SQRT((1-AW64)*($AN$8-$AL$8)*($AN$8-$AM$8))),$AM$8)</f>
        <v>0.895277686951249</v>
      </c>
      <c r="AO64" s="17" t="n">
        <f aca="false">IFERROR(IF(AX64&lt;($AM$9-$AL$9)/($AN$9-$AL$9),$AL$9+SQRT(AX64*($AN$9-$AL$9)*($AM$9-$AL$9)),$AN$9-SQRT((1-AX64)*($AN$9-$AL$9)*($AN$9-$AM$9))),$AM$9)</f>
        <v>1.28203755239066</v>
      </c>
      <c r="AP64" s="17" t="n">
        <f aca="false">IFERROR(IF(AY64&lt;($AM$10-$AL$10)/($AN$10-$AL$10),$AL$10+SQRT(AY64*($AN$10-$AL$10)*($AM$10-$AL$10)),$AN$10-SQRT((1-AY64)*($AN$10-$AL$10)*($AN$10-$AM$10))),$AM$10)</f>
        <v>0.966759387394485</v>
      </c>
      <c r="AQ64" s="17" t="n">
        <f aca="false">IFERROR(IF(AZ64&lt;($AM$11-$AL$11)/($AN$11-$AL$11),$AL$11+SQRT(AZ64*($AN$11-$AL$11)*($AM$11-$AL$11)),$AN$11-SQRT((1-AZ64)*($AN$11-$AL$11)*($AN$11-$AM$11))),$AM$11)</f>
        <v>0.672977315025261</v>
      </c>
      <c r="AR64" s="17" t="n">
        <f aca="false">SUMPRODUCT((B24:B31&lt;=$B$6)*(C24:C31*AM64+D24:D31*AO64*$B$8*AQ64)/(1+AL64/100)^B24:B31)+C32*AM64*AP64/(1+AL64/100)^$B$6</f>
        <v>13337945.3088775</v>
      </c>
      <c r="AS64" s="17" t="n">
        <f aca="false">SUMPRODUCT((K24:K26&lt;=$B$6)*(L24:L26*AN64+M24:M26*AO64*$B$8*AQ64)/(1+AL64/100)^K24:K26)+L27*AN64*AP64/(1+AL64/100)^$B$6</f>
        <v>13358186.7571212</v>
      </c>
      <c r="AT64" s="17" t="n">
        <f aca="false">AS64-AR64</f>
        <v>20241.4482436813</v>
      </c>
      <c r="AU64" s="17" t="n">
        <f aca="true">RAND()</f>
        <v>0.757176015609544</v>
      </c>
      <c r="AV64" s="17" t="n">
        <f aca="true">RAND()</f>
        <v>0.640603904571454</v>
      </c>
      <c r="AW64" s="17" t="n">
        <f aca="true">RAND()</f>
        <v>0.100864862564225</v>
      </c>
      <c r="AX64" s="17" t="n">
        <f aca="true">RAND()</f>
        <v>0.656353282548535</v>
      </c>
      <c r="AY64" s="17" t="n">
        <f aca="true">RAND()</f>
        <v>0.871457302883501</v>
      </c>
      <c r="AZ64" s="17" t="n">
        <f aca="true">RAND()</f>
        <v>0.563494544946581</v>
      </c>
    </row>
    <row r="65" customFormat="false" ht="15" hidden="false" customHeight="false" outlineLevel="0" collapsed="false">
      <c r="A65" s="36" t="n">
        <v>2</v>
      </c>
      <c r="B65" s="14" t="n">
        <f aca="false">SUMPRODUCT((B24:B31&lt;=$B$6)*(C24:C31*$B$11+D24:D31*$B$10*$B$8*$B$9)/(1+$A65/100)^B24:B31)+C32*$B$11*$B$13/(1+$A65/100)^$B$6</f>
        <v>14657466.624319</v>
      </c>
      <c r="C65" s="14" t="n">
        <f aca="false">SUMPRODUCT((K24:K26&lt;=$B$6)*(L24:L26*$B$12+M24:M26*$B$10*$B$8*$B$9)/(1+$A65/100)^K24:K26)+L27*$B$12*$B$13/(1+$A65/100)^$B$6</f>
        <v>14048598.6340011</v>
      </c>
      <c r="D65" s="14" t="n">
        <f aca="false">C65-B65</f>
        <v>-608867.990317881</v>
      </c>
      <c r="E65" s="0" t="str">
        <f aca="false">IF(D65&lt;0,"PCC","HMA")</f>
        <v>PCC</v>
      </c>
      <c r="AK65" s="0" t="n">
        <v>52</v>
      </c>
      <c r="AL65" s="17" t="n">
        <f aca="false">IFERROR(IF(AU65&lt;($AM$6-$AL$6)/($AN$6-$AL$6),$AL$6+SQRT(AU65*($AN$6-$AL$6)*($AM$6-$AL$6)),$AN$6-SQRT((1-AU65)*($AN$6-$AL$6)*($AN$6-$AM$6))),$AM$6)</f>
        <v>2.68746507082711</v>
      </c>
      <c r="AM65" s="17" t="n">
        <f aca="false">IFERROR(IF(AV65&lt;($AM$7-$AL$7)/($AN$7-$AL$7),$AL$7+SQRT(AV65*($AN$7-$AL$7)*($AM$7-$AL$7)),$AN$7-SQRT((1-AV65)*($AN$7-$AL$7)*($AN$7-$AM$7))),$AM$7)</f>
        <v>0.922212409500662</v>
      </c>
      <c r="AN65" s="17" t="n">
        <f aca="false">IFERROR(IF(AW65&lt;($AM$8-$AL$8)/($AN$8-$AL$8),$AL$8+SQRT(AW65*($AN$8-$AL$8)*($AM$8-$AL$8)),$AN$8-SQRT((1-AW65)*($AN$8-$AL$8)*($AN$8-$AM$8))),$AM$8)</f>
        <v>1.21576992462685</v>
      </c>
      <c r="AO65" s="17" t="n">
        <f aca="false">IFERROR(IF(AX65&lt;($AM$9-$AL$9)/($AN$9-$AL$9),$AL$9+SQRT(AX65*($AN$9-$AL$9)*($AM$9-$AL$9)),$AN$9-SQRT((1-AX65)*($AN$9-$AL$9)*($AN$9-$AM$9))),$AM$9)</f>
        <v>1.18652324778346</v>
      </c>
      <c r="AP65" s="17" t="n">
        <f aca="false">IFERROR(IF(AY65&lt;($AM$10-$AL$10)/($AN$10-$AL$10),$AL$10+SQRT(AY65*($AN$10-$AL$10)*($AM$10-$AL$10)),$AN$10-SQRT((1-AY65)*($AN$10-$AL$10)*($AN$10-$AM$10))),$AM$10)</f>
        <v>0.636036839239608</v>
      </c>
      <c r="AQ65" s="17" t="n">
        <f aca="false">IFERROR(IF(AZ65&lt;($AM$11-$AL$11)/($AN$11-$AL$11),$AL$11+SQRT(AZ65*($AN$11-$AL$11)*($AM$11-$AL$11)),$AN$11-SQRT((1-AZ65)*($AN$11-$AL$11)*($AN$11-$AM$11))),$AM$11)</f>
        <v>0.659446455015507</v>
      </c>
      <c r="AR65" s="17" t="n">
        <f aca="false">SUMPRODUCT((B24:B31&lt;=$B$6)*(C24:C31*AM65+D24:D31*AO65*$B$8*AQ65)/(1+AL65/100)^B24:B31)+C32*AM65*AP65/(1+AL65/100)^$B$6</f>
        <v>13025336.7406429</v>
      </c>
      <c r="AS65" s="17" t="n">
        <f aca="false">SUMPRODUCT((K24:K26&lt;=$B$6)*(L24:L26*AN65+M24:M26*AO65*$B$8*AQ65)/(1+AL65/100)^K24:K26)+L27*AN65*AP65/(1+AL65/100)^$B$6</f>
        <v>18163351.1702149</v>
      </c>
      <c r="AT65" s="17" t="n">
        <f aca="false">AS65-AR65</f>
        <v>5138014.42957206</v>
      </c>
      <c r="AU65" s="17" t="n">
        <f aca="true">RAND()</f>
        <v>0.0945216447214643</v>
      </c>
      <c r="AV65" s="17" t="n">
        <f aca="true">RAND()</f>
        <v>0.165954144843971</v>
      </c>
      <c r="AW65" s="17" t="n">
        <f aca="true">RAND()</f>
        <v>0.989584906132873</v>
      </c>
      <c r="AX65" s="17" t="n">
        <f aca="true">RAND()</f>
        <v>0.55883704906882</v>
      </c>
      <c r="AY65" s="17" t="n">
        <f aca="true">RAND()</f>
        <v>0.0740240865212113</v>
      </c>
      <c r="AZ65" s="17" t="n">
        <f aca="true">RAND()</f>
        <v>0.526625644891817</v>
      </c>
    </row>
    <row r="66" customFormat="false" ht="15" hidden="false" customHeight="false" outlineLevel="0" collapsed="false">
      <c r="A66" s="36" t="n">
        <v>2.25</v>
      </c>
      <c r="B66" s="14" t="n">
        <f aca="false">SUMPRODUCT((B24:B31&lt;=$B$6)*(C24:C31*$B$11+D24:D31*$B$10*$B$8*$B$9)/(1+$A66/100)^B24:B31)+C32*$B$11*$B$13/(1+$A66/100)^$B$6</f>
        <v>14442034.8295926</v>
      </c>
      <c r="C66" s="14" t="n">
        <f aca="false">SUMPRODUCT((K24:K26&lt;=$B$6)*(L24:L26*$B$12+M24:M26*$B$10*$B$8*$B$9)/(1+$A66/100)^K24:K26)+L27*$B$12*$B$13/(1+$A66/100)^$B$6</f>
        <v>14158641.5905216</v>
      </c>
      <c r="D66" s="14" t="n">
        <f aca="false">C66-B66</f>
        <v>-283393.239071002</v>
      </c>
      <c r="E66" s="0" t="str">
        <f aca="false">IF(D66&lt;0,"PCC","HMA")</f>
        <v>PCC</v>
      </c>
      <c r="AK66" s="0" t="n">
        <v>53</v>
      </c>
      <c r="AL66" s="17" t="n">
        <f aca="false">IFERROR(IF(AU66&lt;($AM$6-$AL$6)/($AN$6-$AL$6),$AL$6+SQRT(AU66*($AN$6-$AL$6)*($AM$6-$AL$6)),$AN$6-SQRT((1-AU66)*($AN$6-$AL$6)*($AN$6-$AM$6))),$AM$6)</f>
        <v>3.66003896589571</v>
      </c>
      <c r="AM66" s="17" t="n">
        <f aca="false">IFERROR(IF(AV66&lt;($AM$7-$AL$7)/($AN$7-$AL$7),$AL$7+SQRT(AV66*($AN$7-$AL$7)*($AM$7-$AL$7)),$AN$7-SQRT((1-AV66)*($AN$7-$AL$7)*($AN$7-$AM$7))),$AM$7)</f>
        <v>1.22168191881373</v>
      </c>
      <c r="AN66" s="17" t="n">
        <f aca="false">IFERROR(IF(AW66&lt;($AM$8-$AL$8)/($AN$8-$AL$8),$AL$8+SQRT(AW66*($AN$8-$AL$8)*($AM$8-$AL$8)),$AN$8-SQRT((1-AW66)*($AN$8-$AL$8)*($AN$8-$AM$8))),$AM$8)</f>
        <v>0.892593290279541</v>
      </c>
      <c r="AO66" s="17" t="n">
        <f aca="false">IFERROR(IF(AX66&lt;($AM$9-$AL$9)/($AN$9-$AL$9),$AL$9+SQRT(AX66*($AN$9-$AL$9)*($AM$9-$AL$9)),$AN$9-SQRT((1-AX66)*($AN$9-$AL$9)*($AN$9-$AM$9))),$AM$9)</f>
        <v>0.940782363714613</v>
      </c>
      <c r="AP66" s="17" t="n">
        <f aca="false">IFERROR(IF(AY66&lt;($AM$10-$AL$10)/($AN$10-$AL$10),$AL$10+SQRT(AY66*($AN$10-$AL$10)*($AM$10-$AL$10)),$AN$10-SQRT((1-AY66)*($AN$10-$AL$10)*($AN$10-$AM$10))),$AM$10)</f>
        <v>0.897670094485303</v>
      </c>
      <c r="AQ66" s="17" t="n">
        <f aca="false">IFERROR(IF(AZ66&lt;($AM$11-$AL$11)/($AN$11-$AL$11),$AL$11+SQRT(AZ66*($AN$11-$AL$11)*($AM$11-$AL$11)),$AN$11-SQRT((1-AZ66)*($AN$11-$AL$11)*($AN$11-$AM$11))),$AM$11)</f>
        <v>0.596799381681163</v>
      </c>
      <c r="AR66" s="17" t="n">
        <f aca="false">SUMPRODUCT((B24:B31&lt;=$B$6)*(C24:C31*AM66+D24:D31*AO66*$B$8*AQ66)/(1+AL66/100)^B24:B31)+C32*AM66*AP66/(1+AL66/100)^$B$6</f>
        <v>16268235.4103627</v>
      </c>
      <c r="AS66" s="17" t="n">
        <f aca="false">SUMPRODUCT((K24:K26&lt;=$B$6)*(L24:L26*AN66+M24:M26*AO66*$B$8*AQ66)/(1+AL66/100)^K24:K26)+L27*AN66*AP66/(1+AL66/100)^$B$6</f>
        <v>13165672.6895364</v>
      </c>
      <c r="AT66" s="17" t="n">
        <f aca="false">AS66-AR66</f>
        <v>-3102562.72082627</v>
      </c>
      <c r="AU66" s="17" t="n">
        <f aca="true">RAND()</f>
        <v>0.442233014533252</v>
      </c>
      <c r="AV66" s="17" t="n">
        <f aca="true">RAND()</f>
        <v>0.992871878026024</v>
      </c>
      <c r="AW66" s="17" t="n">
        <f aca="true">RAND()</f>
        <v>0.0952613044976804</v>
      </c>
      <c r="AX66" s="17" t="n">
        <f aca="true">RAND()</f>
        <v>0.259052122882455</v>
      </c>
      <c r="AY66" s="17" t="n">
        <f aca="true">RAND()</f>
        <v>0.632566016191798</v>
      </c>
      <c r="AZ66" s="17" t="n">
        <f aca="true">RAND()</f>
        <v>0.359550501903349</v>
      </c>
    </row>
    <row r="67" customFormat="false" ht="15" hidden="false" customHeight="false" outlineLevel="0" collapsed="false">
      <c r="A67" s="36" t="n">
        <v>2.5</v>
      </c>
      <c r="B67" s="14" t="n">
        <f aca="false">SUMPRODUCT((B24:B31&lt;=$B$6)*(C24:C31*$B$11+D24:D31*$B$10*$B$8*$B$9)/(1+$A67/100)^B24:B31)+C32*$B$11*$B$13/(1+$A67/100)^$B$6</f>
        <v>14236691.4533331</v>
      </c>
      <c r="C67" s="14" t="n">
        <f aca="false">SUMPRODUCT((K24:K26&lt;=$B$6)*(L24:L26*$B$12+M24:M26*$B$10*$B$8*$B$9)/(1+$A67/100)^K24:K26)+L27*$B$12*$B$13/(1+$A67/100)^$B$6</f>
        <v>14260096.3983398</v>
      </c>
      <c r="D67" s="14" t="n">
        <f aca="false">C67-B67</f>
        <v>23404.9450067412</v>
      </c>
      <c r="E67" s="0" t="str">
        <f aca="false">IF(D67&lt;0,"PCC","HMA")</f>
        <v>HMA</v>
      </c>
      <c r="AK67" s="0" t="n">
        <v>54</v>
      </c>
      <c r="AL67" s="17" t="n">
        <f aca="false">IFERROR(IF(AU67&lt;($AM$6-$AL$6)/($AN$6-$AL$6),$AL$6+SQRT(AU67*($AN$6-$AL$6)*($AM$6-$AL$6)),$AN$6-SQRT((1-AU67)*($AN$6-$AL$6)*($AN$6-$AM$6))),$AM$6)</f>
        <v>3.67892620263729</v>
      </c>
      <c r="AM67" s="17" t="n">
        <f aca="false">IFERROR(IF(AV67&lt;($AM$7-$AL$7)/($AN$7-$AL$7),$AL$7+SQRT(AV67*($AN$7-$AL$7)*($AM$7-$AL$7)),$AN$7-SQRT((1-AV67)*($AN$7-$AL$7)*($AN$7-$AM$7))),$AM$7)</f>
        <v>1.11337953044358</v>
      </c>
      <c r="AN67" s="17" t="n">
        <f aca="false">IFERROR(IF(AW67&lt;($AM$8-$AL$8)/($AN$8-$AL$8),$AL$8+SQRT(AW67*($AN$8-$AL$8)*($AM$8-$AL$8)),$AN$8-SQRT((1-AW67)*($AN$8-$AL$8)*($AN$8-$AM$8))),$AM$8)</f>
        <v>1.07513217328372</v>
      </c>
      <c r="AO67" s="17" t="n">
        <f aca="false">IFERROR(IF(AX67&lt;($AM$9-$AL$9)/($AN$9-$AL$9),$AL$9+SQRT(AX67*($AN$9-$AL$9)*($AM$9-$AL$9)),$AN$9-SQRT((1-AX67)*($AN$9-$AL$9)*($AN$9-$AM$9))),$AM$9)</f>
        <v>1.60841982953499</v>
      </c>
      <c r="AP67" s="17" t="n">
        <f aca="false">IFERROR(IF(AY67&lt;($AM$10-$AL$10)/($AN$10-$AL$10),$AL$10+SQRT(AY67*($AN$10-$AL$10)*($AM$10-$AL$10)),$AN$10-SQRT((1-AY67)*($AN$10-$AL$10)*($AN$10-$AM$10))),$AM$10)</f>
        <v>0.857116373867347</v>
      </c>
      <c r="AQ67" s="17" t="n">
        <f aca="false">IFERROR(IF(AZ67&lt;($AM$11-$AL$11)/($AN$11-$AL$11),$AL$11+SQRT(AZ67*($AN$11-$AL$11)*($AM$11-$AL$11)),$AN$11-SQRT((1-AZ67)*($AN$11-$AL$11)*($AN$11-$AM$11))),$AM$11)</f>
        <v>0.823672407173584</v>
      </c>
      <c r="AR67" s="17" t="n">
        <f aca="false">SUMPRODUCT((B24:B31&lt;=$B$6)*(C24:C31*AM67+D24:D31*AO67*$B$8*AQ67)/(1+AL67/100)^B24:B31)+C32*AM67*AP67/(1+AL67/100)^$B$6</f>
        <v>14968043.1623313</v>
      </c>
      <c r="AS67" s="17" t="n">
        <f aca="false">SUMPRODUCT((K24:K26&lt;=$B$6)*(L24:L26*AN67+M24:M26*AO67*$B$8*AQ67)/(1+AL67/100)^K24:K26)+L27*AN67*AP67/(1+AL67/100)^$B$6</f>
        <v>15956623.8914812</v>
      </c>
      <c r="AT67" s="17" t="n">
        <f aca="false">AS67-AR67</f>
        <v>988580.729149967</v>
      </c>
      <c r="AU67" s="17" t="n">
        <f aca="true">RAND()</f>
        <v>0.448523441623541</v>
      </c>
      <c r="AV67" s="17" t="n">
        <f aca="true">RAND()</f>
        <v>0.834087531539416</v>
      </c>
      <c r="AW67" s="17" t="n">
        <f aca="true">RAND()</f>
        <v>0.728188828262439</v>
      </c>
      <c r="AX67" s="17" t="n">
        <f aca="true">RAND()</f>
        <v>0.897776646732394</v>
      </c>
      <c r="AY67" s="17" t="n">
        <f aca="true">RAND()</f>
        <v>0.510128417936651</v>
      </c>
      <c r="AZ67" s="17" t="n">
        <f aca="true">RAND()</f>
        <v>0.873096244930783</v>
      </c>
    </row>
    <row r="68" customFormat="false" ht="15" hidden="false" customHeight="false" outlineLevel="0" collapsed="false">
      <c r="A68" s="36" t="n">
        <v>2.75</v>
      </c>
      <c r="B68" s="14" t="n">
        <f aca="false">SUMPRODUCT((B24:B31&lt;=$B$6)*(C24:C31*$B$11+D24:D31*$B$10*$B$8*$B$9)/(1+$A68/100)^B24:B31)+C32*$B$11*$B$13/(1+$A68/100)^$B$6</f>
        <v>14040909.6183684</v>
      </c>
      <c r="C68" s="14" t="n">
        <f aca="false">SUMPRODUCT((K24:K26&lt;=$B$6)*(L24:L26*$B$12+M24:M26*$B$10*$B$8*$B$9)/(1+$A68/100)^K24:K26)+L27*$B$12*$B$13/(1+$A68/100)^$B$6</f>
        <v>14353638.3114303</v>
      </c>
      <c r="D68" s="14" t="n">
        <f aca="false">C68-B68</f>
        <v>312728.693061896</v>
      </c>
      <c r="E68" s="0" t="str">
        <f aca="false">IF(D68&lt;0,"PCC","HMA")</f>
        <v>HMA</v>
      </c>
      <c r="AK68" s="0" t="n">
        <v>55</v>
      </c>
      <c r="AL68" s="17" t="n">
        <f aca="false">IFERROR(IF(AU68&lt;($AM$6-$AL$6)/($AN$6-$AL$6),$AL$6+SQRT(AU68*($AN$6-$AL$6)*($AM$6-$AL$6)),$AN$6-SQRT((1-AU68)*($AN$6-$AL$6)*($AN$6-$AM$6))),$AM$6)</f>
        <v>2.76308390615179</v>
      </c>
      <c r="AM68" s="17" t="n">
        <f aca="false">IFERROR(IF(AV68&lt;($AM$7-$AL$7)/($AN$7-$AL$7),$AL$7+SQRT(AV68*($AN$7-$AL$7)*($AM$7-$AL$7)),$AN$7-SQRT((1-AV68)*($AN$7-$AL$7)*($AN$7-$AM$7))),$AM$7)</f>
        <v>1.18071221586748</v>
      </c>
      <c r="AN68" s="17" t="n">
        <f aca="false">IFERROR(IF(AW68&lt;($AM$8-$AL$8)/($AN$8-$AL$8),$AL$8+SQRT(AW68*($AN$8-$AL$8)*($AM$8-$AL$8)),$AN$8-SQRT((1-AW68)*($AN$8-$AL$8)*($AN$8-$AM$8))),$AM$8)</f>
        <v>0.967050729765103</v>
      </c>
      <c r="AO68" s="17" t="n">
        <f aca="false">IFERROR(IF(AX68&lt;($AM$9-$AL$9)/($AN$9-$AL$9),$AL$9+SQRT(AX68*($AN$9-$AL$9)*($AM$9-$AL$9)),$AN$9-SQRT((1-AX68)*($AN$9-$AL$9)*($AN$9-$AM$9))),$AM$9)</f>
        <v>1.34857934907043</v>
      </c>
      <c r="AP68" s="17" t="n">
        <f aca="false">IFERROR(IF(AY68&lt;($AM$10-$AL$10)/($AN$10-$AL$10),$AL$10+SQRT(AY68*($AN$10-$AL$10)*($AM$10-$AL$10)),$AN$10-SQRT((1-AY68)*($AN$10-$AL$10)*($AN$10-$AM$10))),$AM$10)</f>
        <v>0.555293464251459</v>
      </c>
      <c r="AQ68" s="17" t="n">
        <f aca="false">IFERROR(IF(AZ68&lt;($AM$11-$AL$11)/($AN$11-$AL$11),$AL$11+SQRT(AZ68*($AN$11-$AL$11)*($AM$11-$AL$11)),$AN$11-SQRT((1-AZ68)*($AN$11-$AL$11)*($AN$11-$AM$11))),$AM$11)</f>
        <v>0.538436764564241</v>
      </c>
      <c r="AR68" s="17" t="n">
        <f aca="false">SUMPRODUCT((B24:B31&lt;=$B$6)*(C24:C31*AM68+D24:D31*AO68*$B$8*AQ68)/(1+AL68/100)^B24:B31)+C32*AM68*AP68/(1+AL68/100)^$B$6</f>
        <v>16565884.9709205</v>
      </c>
      <c r="AS68" s="17" t="n">
        <f aca="false">SUMPRODUCT((K24:K26&lt;=$B$6)*(L24:L26*AN68+M24:M26*AO68*$B$8*AQ68)/(1+AL68/100)^K24:K26)+L27*AN68*AP68/(1+AL68/100)^$B$6</f>
        <v>14601418.678899</v>
      </c>
      <c r="AT68" s="17" t="n">
        <f aca="false">AS68-AR68</f>
        <v>-1964466.2920215</v>
      </c>
      <c r="AU68" s="17" t="n">
        <f aca="true">RAND()</f>
        <v>0.116459409565576</v>
      </c>
      <c r="AV68" s="17" t="n">
        <f aca="true">RAND()</f>
        <v>0.957326248622274</v>
      </c>
      <c r="AW68" s="17" t="n">
        <f aca="true">RAND()</f>
        <v>0.310066070167261</v>
      </c>
      <c r="AX68" s="17" t="n">
        <f aca="true">RAND()</f>
        <v>0.717100757028328</v>
      </c>
      <c r="AY68" s="17" t="n">
        <f aca="true">RAND()</f>
        <v>0.0122294687557096</v>
      </c>
      <c r="AZ68" s="17" t="n">
        <f aca="true">RAND()</f>
        <v>0.232049349779035</v>
      </c>
    </row>
    <row r="69" customFormat="false" ht="15" hidden="false" customHeight="false" outlineLevel="0" collapsed="false">
      <c r="A69" s="36" t="n">
        <v>3</v>
      </c>
      <c r="B69" s="14" t="n">
        <f aca="false">SUMPRODUCT((B24:B31&lt;=$B$6)*(C24:C31*$B$11+D24:D31*$B$10*$B$8*$B$9)/(1+$A69/100)^B24:B31)+C32*$B$11*$B$13/(1+$A69/100)^$B$6</f>
        <v>13854192.0784481</v>
      </c>
      <c r="C69" s="14" t="n">
        <f aca="false">SUMPRODUCT((K24:K26&lt;=$B$6)*(L24:L26*$B$12+M24:M26*$B$10*$B$8*$B$9)/(1+$A69/100)^K24:K26)+L27*$B$12*$B$13/(1+$A69/100)^$B$6</f>
        <v>14439888.6695843</v>
      </c>
      <c r="D69" s="14" t="n">
        <f aca="false">C69-B69</f>
        <v>585696.591136213</v>
      </c>
      <c r="E69" s="0" t="str">
        <f aca="false">IF(D69&lt;0,"PCC","HMA")</f>
        <v>HMA</v>
      </c>
      <c r="AK69" s="0" t="n">
        <v>56</v>
      </c>
      <c r="AL69" s="17" t="n">
        <f aca="false">IFERROR(IF(AU69&lt;($AM$6-$AL$6)/($AN$6-$AL$6),$AL$6+SQRT(AU69*($AN$6-$AL$6)*($AM$6-$AL$6)),$AN$6-SQRT((1-AU69)*($AN$6-$AL$6)*($AN$6-$AM$6))),$AM$6)</f>
        <v>2.2285374807567</v>
      </c>
      <c r="AM69" s="17" t="n">
        <f aca="false">IFERROR(IF(AV69&lt;($AM$7-$AL$7)/($AN$7-$AL$7),$AL$7+SQRT(AV69*($AN$7-$AL$7)*($AM$7-$AL$7)),$AN$7-SQRT((1-AV69)*($AN$7-$AL$7)*($AN$7-$AM$7))),$AM$7)</f>
        <v>1.04235990117164</v>
      </c>
      <c r="AN69" s="17" t="n">
        <f aca="false">IFERROR(IF(AW69&lt;($AM$8-$AL$8)/($AN$8-$AL$8),$AL$8+SQRT(AW69*($AN$8-$AL$8)*($AM$8-$AL$8)),$AN$8-SQRT((1-AW69)*($AN$8-$AL$8)*($AN$8-$AM$8))),$AM$8)</f>
        <v>1.13972175379582</v>
      </c>
      <c r="AO69" s="17" t="n">
        <f aca="false">IFERROR(IF(AX69&lt;($AM$9-$AL$9)/($AN$9-$AL$9),$AL$9+SQRT(AX69*($AN$9-$AL$9)*($AM$9-$AL$9)),$AN$9-SQRT((1-AX69)*($AN$9-$AL$9)*($AN$9-$AM$9))),$AM$9)</f>
        <v>1.20105566805313</v>
      </c>
      <c r="AP69" s="17" t="n">
        <f aca="false">IFERROR(IF(AY69&lt;($AM$10-$AL$10)/($AN$10-$AL$10),$AL$10+SQRT(AY69*($AN$10-$AL$10)*($AM$10-$AL$10)),$AN$10-SQRT((1-AY69)*($AN$10-$AL$10)*($AN$10-$AM$10))),$AM$10)</f>
        <v>0.662157216908445</v>
      </c>
      <c r="AQ69" s="17" t="n">
        <f aca="false">IFERROR(IF(AZ69&lt;($AM$11-$AL$11)/($AN$11-$AL$11),$AL$11+SQRT(AZ69*($AN$11-$AL$11)*($AM$11-$AL$11)),$AN$11-SQRT((1-AZ69)*($AN$11-$AL$11)*($AN$11-$AM$11))),$AM$11)</f>
        <v>0.639551390744614</v>
      </c>
      <c r="AR69" s="17" t="n">
        <f aca="false">SUMPRODUCT((B24:B31&lt;=$B$6)*(C24:C31*AM69+D24:D31*AO69*$B$8*AQ69)/(1+AL69/100)^B24:B31)+C32*AM69*AP69/(1+AL69/100)^$B$6</f>
        <v>15084592.2547844</v>
      </c>
      <c r="AS69" s="17" t="n">
        <f aca="false">SUMPRODUCT((K24:K26&lt;=$B$6)*(L24:L26*AN69+M24:M26*AO69*$B$8*AQ69)/(1+AL69/100)^K24:K26)+L27*AN69*AP69/(1+AL69/100)^$B$6</f>
        <v>16864571.3991931</v>
      </c>
      <c r="AT69" s="17" t="n">
        <f aca="false">AS69-AR69</f>
        <v>1779979.14440862</v>
      </c>
      <c r="AU69" s="17" t="n">
        <f aca="true">RAND()</f>
        <v>0.0104458760221238</v>
      </c>
      <c r="AV69" s="17" t="n">
        <f aca="true">RAND()</f>
        <v>0.61676079429821</v>
      </c>
      <c r="AW69" s="17" t="n">
        <f aca="true">RAND()</f>
        <v>0.891899630347833</v>
      </c>
      <c r="AX69" s="17" t="n">
        <f aca="true">RAND()</f>
        <v>0.57445863629998</v>
      </c>
      <c r="AY69" s="17" t="n">
        <f aca="true">RAND()</f>
        <v>0.10517985198197</v>
      </c>
      <c r="AZ69" s="17" t="n">
        <f aca="true">RAND()</f>
        <v>0.470592436557558</v>
      </c>
    </row>
    <row r="70" customFormat="false" ht="15" hidden="false" customHeight="false" outlineLevel="0" collapsed="false">
      <c r="A70" s="36" t="n">
        <v>3.25</v>
      </c>
      <c r="B70" s="14" t="n">
        <f aca="false">SUMPRODUCT((B24:B31&lt;=$B$6)*(C24:C31*$B$11+D24:D31*$B$10*$B$8*$B$9)/(1+$A70/100)^B24:B31)+C32*$B$11*$B$13/(1+$A70/100)^$B$6</f>
        <v>13676069.4523931</v>
      </c>
      <c r="C70" s="14" t="n">
        <f aca="false">SUMPRODUCT((K24:K26&lt;=$B$6)*(L24:L26*$B$12+M24:M26*$B$10*$B$8*$B$9)/(1+$A70/100)^K24:K26)+L27*$B$12*$B$13/(1+$A70/100)^$B$6</f>
        <v>14519419.2868239</v>
      </c>
      <c r="D70" s="14" t="n">
        <f aca="false">C70-B70</f>
        <v>843349.834430715</v>
      </c>
      <c r="E70" s="0" t="str">
        <f aca="false">IF(D70&lt;0,"PCC","HMA")</f>
        <v>HMA</v>
      </c>
      <c r="AK70" s="0" t="n">
        <v>57</v>
      </c>
      <c r="AL70" s="17" t="n">
        <f aca="false">IFERROR(IF(AU70&lt;($AM$6-$AL$6)/($AN$6-$AL$6),$AL$6+SQRT(AU70*($AN$6-$AL$6)*($AM$6-$AL$6)),$AN$6-SQRT((1-AU70)*($AN$6-$AL$6)*($AN$6-$AM$6))),$AM$6)</f>
        <v>6.00127965204781</v>
      </c>
      <c r="AM70" s="17" t="n">
        <f aca="false">IFERROR(IF(AV70&lt;($AM$7-$AL$7)/($AN$7-$AL$7),$AL$7+SQRT(AV70*($AN$7-$AL$7)*($AM$7-$AL$7)),$AN$7-SQRT((1-AV70)*($AN$7-$AL$7)*($AN$7-$AM$7))),$AM$7)</f>
        <v>0.966052794694357</v>
      </c>
      <c r="AN70" s="17" t="n">
        <f aca="false">IFERROR(IF(AW70&lt;($AM$8-$AL$8)/($AN$8-$AL$8),$AL$8+SQRT(AW70*($AN$8-$AL$8)*($AM$8-$AL$8)),$AN$8-SQRT((1-AW70)*($AN$8-$AL$8)*($AN$8-$AM$8))),$AM$8)</f>
        <v>1.15158950146941</v>
      </c>
      <c r="AO70" s="17" t="n">
        <f aca="false">IFERROR(IF(AX70&lt;($AM$9-$AL$9)/($AN$9-$AL$9),$AL$9+SQRT(AX70*($AN$9-$AL$9)*($AM$9-$AL$9)),$AN$9-SQRT((1-AX70)*($AN$9-$AL$9)*($AN$9-$AM$9))),$AM$9)</f>
        <v>1.33323344628724</v>
      </c>
      <c r="AP70" s="17" t="n">
        <f aca="false">IFERROR(IF(AY70&lt;($AM$10-$AL$10)/($AN$10-$AL$10),$AL$10+SQRT(AY70*($AN$10-$AL$10)*($AM$10-$AL$10)),$AN$10-SQRT((1-AY70)*($AN$10-$AL$10)*($AN$10-$AM$10))),$AM$10)</f>
        <v>0.917071982732438</v>
      </c>
      <c r="AQ70" s="17" t="n">
        <f aca="false">IFERROR(IF(AZ70&lt;($AM$11-$AL$11)/($AN$11-$AL$11),$AL$11+SQRT(AZ70*($AN$11-$AL$11)*($AM$11-$AL$11)),$AN$11-SQRT((1-AZ70)*($AN$11-$AL$11)*($AN$11-$AM$11))),$AM$11)</f>
        <v>0.521576130817632</v>
      </c>
      <c r="AR70" s="17" t="n">
        <f aca="false">SUMPRODUCT((B24:B31&lt;=$B$6)*(C24:C31*AM70+D24:D31*AO70*$B$8*AQ70)/(1+AL70/100)^B24:B31)+C32*AM70*AP70/(1+AL70/100)^$B$6</f>
        <v>11728931.4455344</v>
      </c>
      <c r="AS70" s="17" t="n">
        <f aca="false">SUMPRODUCT((K24:K26&lt;=$B$6)*(L24:L26*AN70+M24:M26*AO70*$B$8*AQ70)/(1+AL70/100)^K24:K26)+L27*AN70*AP70/(1+AL70/100)^$B$6</f>
        <v>17409497.7888391</v>
      </c>
      <c r="AT70" s="17" t="n">
        <f aca="false">AS70-AR70</f>
        <v>5680566.34330464</v>
      </c>
      <c r="AU70" s="17" t="n">
        <f aca="true">RAND()</f>
        <v>0.950127883329313</v>
      </c>
      <c r="AV70" s="17" t="n">
        <f aca="true">RAND()</f>
        <v>0.306372562508959</v>
      </c>
      <c r="AW70" s="17" t="n">
        <f aca="true">RAND()</f>
        <v>0.91391443359077</v>
      </c>
      <c r="AX70" s="17" t="n">
        <f aca="true">RAND()</f>
        <v>0.703614908566673</v>
      </c>
      <c r="AY70" s="17" t="n">
        <f aca="true">RAND()</f>
        <v>0.695796155121467</v>
      </c>
      <c r="AZ70" s="17" t="n">
        <f aca="true">RAND()</f>
        <v>0.200391762237194</v>
      </c>
    </row>
    <row r="71" customFormat="false" ht="15" hidden="false" customHeight="false" outlineLevel="0" collapsed="false">
      <c r="A71" s="36" t="n">
        <v>3.5</v>
      </c>
      <c r="B71" s="14" t="n">
        <f aca="false">SUMPRODUCT((B24:B31&lt;=$B$6)*(C24:C31*$B$11+D24:D31*$B$10*$B$8*$B$9)/(1+$A71/100)^B24:B31)+C32*$B$11*$B$13/(1+$A71/100)^$B$6</f>
        <v>13506098.5687179</v>
      </c>
      <c r="C71" s="14" t="n">
        <f aca="false">SUMPRODUCT((K24:K26&lt;=$B$6)*(L24:L26*$B$12+M24:M26*$B$10*$B$8*$B$9)/(1+$A71/100)^K24:K26)+L27*$B$12*$B$13/(1+$A71/100)^$B$6</f>
        <v>14592756.4749599</v>
      </c>
      <c r="D71" s="14" t="n">
        <f aca="false">C71-B71</f>
        <v>1086657.90624208</v>
      </c>
      <c r="E71" s="0" t="str">
        <f aca="false">IF(D71&lt;0,"PCC","HMA")</f>
        <v>HMA</v>
      </c>
      <c r="AK71" s="0" t="n">
        <v>58</v>
      </c>
      <c r="AL71" s="17" t="n">
        <f aca="false">IFERROR(IF(AU71&lt;($AM$6-$AL$6)/($AN$6-$AL$6),$AL$6+SQRT(AU71*($AN$6-$AL$6)*($AM$6-$AL$6)),$AN$6-SQRT((1-AU71)*($AN$6-$AL$6)*($AN$6-$AM$6))),$AM$6)</f>
        <v>3.20298091599167</v>
      </c>
      <c r="AM71" s="17" t="n">
        <f aca="false">IFERROR(IF(AV71&lt;($AM$7-$AL$7)/($AN$7-$AL$7),$AL$7+SQRT(AV71*($AN$7-$AL$7)*($AM$7-$AL$7)),$AN$7-SQRT((1-AV71)*($AN$7-$AL$7)*($AN$7-$AM$7))),$AM$7)</f>
        <v>1.04855308590446</v>
      </c>
      <c r="AN71" s="17" t="n">
        <f aca="false">IFERROR(IF(AW71&lt;($AM$8-$AL$8)/($AN$8-$AL$8),$AL$8+SQRT(AW71*($AN$8-$AL$8)*($AM$8-$AL$8)),$AN$8-SQRT((1-AW71)*($AN$8-$AL$8)*($AN$8-$AM$8))),$AM$8)</f>
        <v>1.10157966129007</v>
      </c>
      <c r="AO71" s="17" t="n">
        <f aca="false">IFERROR(IF(AX71&lt;($AM$9-$AL$9)/($AN$9-$AL$9),$AL$9+SQRT(AX71*($AN$9-$AL$9)*($AM$9-$AL$9)),$AN$9-SQRT((1-AX71)*($AN$9-$AL$9)*($AN$9-$AM$9))),$AM$9)</f>
        <v>0.77279371773329</v>
      </c>
      <c r="AP71" s="17" t="n">
        <f aca="false">IFERROR(IF(AY71&lt;($AM$10-$AL$10)/($AN$10-$AL$10),$AL$10+SQRT(AY71*($AN$10-$AL$10)*($AM$10-$AL$10)),$AN$10-SQRT((1-AY71)*($AN$10-$AL$10)*($AN$10-$AM$10))),$AM$10)</f>
        <v>0.735718994542834</v>
      </c>
      <c r="AQ71" s="17" t="n">
        <f aca="false">IFERROR(IF(AZ71&lt;($AM$11-$AL$11)/($AN$11-$AL$11),$AL$11+SQRT(AZ71*($AN$11-$AL$11)*($AM$11-$AL$11)),$AN$11-SQRT((1-AZ71)*($AN$11-$AL$11)*($AN$11-$AM$11))),$AM$11)</f>
        <v>0.514138319494803</v>
      </c>
      <c r="AR71" s="17" t="n">
        <f aca="false">SUMPRODUCT((B24:B31&lt;=$B$6)*(C24:C31*AM71+D24:D31*AO71*$B$8*AQ71)/(1+AL71/100)^B24:B31)+C32*AM71*AP71/(1+AL71/100)^$B$6</f>
        <v>14290592.0446403</v>
      </c>
      <c r="AS71" s="17" t="n">
        <f aca="false">SUMPRODUCT((K24:K26&lt;=$B$6)*(L24:L26*AN71+M24:M26*AO71*$B$8*AQ71)/(1+AL71/100)^K24:K26)+L27*AN71*AP71/(1+AL71/100)^$B$6</f>
        <v>16370320.1462177</v>
      </c>
      <c r="AT71" s="17" t="n">
        <f aca="false">AS71-AR71</f>
        <v>2079728.10157739</v>
      </c>
      <c r="AU71" s="17" t="n">
        <f aca="true">RAND()</f>
        <v>0.279132303783826</v>
      </c>
      <c r="AV71" s="17" t="n">
        <f aca="true">RAND()</f>
        <v>0.639281251567849</v>
      </c>
      <c r="AW71" s="17" t="n">
        <f aca="true">RAND()</f>
        <v>0.804190249397609</v>
      </c>
      <c r="AX71" s="17" t="n">
        <f aca="true">RAND()</f>
        <v>0.0992218832463333</v>
      </c>
      <c r="AY71" s="17" t="n">
        <f aca="true">RAND()</f>
        <v>0.222253777553138</v>
      </c>
      <c r="AZ71" s="17" t="n">
        <f aca="true">RAND()</f>
        <v>0.187164162759422</v>
      </c>
    </row>
    <row r="72" customFormat="false" ht="15" hidden="false" customHeight="false" outlineLevel="0" collapsed="false">
      <c r="A72" s="36" t="n">
        <v>3.75</v>
      </c>
      <c r="B72" s="14" t="n">
        <f aca="false">SUMPRODUCT((B24:B31&lt;=$B$6)*(C24:C31*$B$11+D24:D31*$B$10*$B$8*$B$9)/(1+$A72/100)^B24:B31)+C32*$B$11*$B$13/(1+$A72/100)^$B$6</f>
        <v>13343860.9135179</v>
      </c>
      <c r="C72" s="14" t="n">
        <f aca="false">SUMPRODUCT((K24:K26&lt;=$B$6)*(L24:L26*$B$12+M24:M26*$B$10*$B$8*$B$9)/(1+$A72/100)^K24:K26)+L27*$B$12*$B$13/(1+$A72/100)^$B$6</f>
        <v>14660384.7333081</v>
      </c>
      <c r="D72" s="14" t="n">
        <f aca="false">C72-B72</f>
        <v>1316523.81979026</v>
      </c>
      <c r="E72" s="0" t="str">
        <f aca="false">IF(D72&lt;0,"PCC","HMA")</f>
        <v>HMA</v>
      </c>
      <c r="AK72" s="0" t="n">
        <v>59</v>
      </c>
      <c r="AL72" s="17" t="n">
        <f aca="false">IFERROR(IF(AU72&lt;($AM$6-$AL$6)/($AN$6-$AL$6),$AL$6+SQRT(AU72*($AN$6-$AL$6)*($AM$6-$AL$6)),$AN$6-SQRT((1-AU72)*($AN$6-$AL$6)*($AN$6-$AM$6))),$AM$6)</f>
        <v>3.64841233010822</v>
      </c>
      <c r="AM72" s="17" t="n">
        <f aca="false">IFERROR(IF(AV72&lt;($AM$7-$AL$7)/($AN$7-$AL$7),$AL$7+SQRT(AV72*($AN$7-$AL$7)*($AM$7-$AL$7)),$AN$7-SQRT((1-AV72)*($AN$7-$AL$7)*($AN$7-$AM$7))),$AM$7)</f>
        <v>1.17946063225469</v>
      </c>
      <c r="AN72" s="17" t="n">
        <f aca="false">IFERROR(IF(AW72&lt;($AM$8-$AL$8)/($AN$8-$AL$8),$AL$8+SQRT(AW72*($AN$8-$AL$8)*($AM$8-$AL$8)),$AN$8-SQRT((1-AW72)*($AN$8-$AL$8)*($AN$8-$AM$8))),$AM$8)</f>
        <v>1.01715285235945</v>
      </c>
      <c r="AO72" s="17" t="n">
        <f aca="false">IFERROR(IF(AX72&lt;($AM$9-$AL$9)/($AN$9-$AL$9),$AL$9+SQRT(AX72*($AN$9-$AL$9)*($AM$9-$AL$9)),$AN$9-SQRT((1-AX72)*($AN$9-$AL$9)*($AN$9-$AM$9))),$AM$9)</f>
        <v>0.879153551188906</v>
      </c>
      <c r="AP72" s="17" t="n">
        <f aca="false">IFERROR(IF(AY72&lt;($AM$10-$AL$10)/($AN$10-$AL$10),$AL$10+SQRT(AY72*($AN$10-$AL$10)*($AM$10-$AL$10)),$AN$10-SQRT((1-AY72)*($AN$10-$AL$10)*($AN$10-$AM$10))),$AM$10)</f>
        <v>0.598005153327066</v>
      </c>
      <c r="AQ72" s="17" t="n">
        <f aca="false">IFERROR(IF(AZ72&lt;($AM$11-$AL$11)/($AN$11-$AL$11),$AL$11+SQRT(AZ72*($AN$11-$AL$11)*($AM$11-$AL$11)),$AN$11-SQRT((1-AZ72)*($AN$11-$AL$11)*($AN$11-$AM$11))),$AM$11)</f>
        <v>0.60772130756716</v>
      </c>
      <c r="AR72" s="17" t="n">
        <f aca="false">SUMPRODUCT((B24:B31&lt;=$B$6)*(C24:C31*AM72+D24:D31*AO72*$B$8*AQ72)/(1+AL72/100)^B24:B31)+C32*AM72*AP72/(1+AL72/100)^$B$6</f>
        <v>15762591.9114214</v>
      </c>
      <c r="AS72" s="17" t="n">
        <f aca="false">SUMPRODUCT((K24:K26&lt;=$B$6)*(L24:L26*AN72+M24:M26*AO72*$B$8*AQ72)/(1+AL72/100)^K24:K26)+L27*AN72*AP72/(1+AL72/100)^$B$6</f>
        <v>15395795.4532214</v>
      </c>
      <c r="AT72" s="17" t="n">
        <f aca="false">AS72-AR72</f>
        <v>-366796.458200008</v>
      </c>
      <c r="AU72" s="17" t="n">
        <f aca="true">RAND()</f>
        <v>0.438343004551471</v>
      </c>
      <c r="AV72" s="17" t="n">
        <f aca="true">RAND()</f>
        <v>0.955770645316374</v>
      </c>
      <c r="AW72" s="17" t="n">
        <f aca="true">RAND()</f>
        <v>0.51806405187252</v>
      </c>
      <c r="AX72" s="17" t="n">
        <f aca="true">RAND()</f>
        <v>0.191676553838878</v>
      </c>
      <c r="AY72" s="17" t="n">
        <f aca="true">RAND()</f>
        <v>0.038420040314647</v>
      </c>
      <c r="AZ72" s="17" t="n">
        <f aca="true">RAND()</f>
        <v>0.386499604615685</v>
      </c>
    </row>
    <row r="73" customFormat="false" ht="15" hidden="false" customHeight="false" outlineLevel="0" collapsed="false">
      <c r="A73" s="36" t="n">
        <v>4</v>
      </c>
      <c r="B73" s="14" t="n">
        <f aca="false">SUMPRODUCT((B24:B31&lt;=$B$6)*(C24:C31*$B$11+D24:D31*$B$10*$B$8*$B$9)/(1+$A73/100)^B24:B31)+C32*$B$11*$B$13/(1+$A73/100)^$B$6</f>
        <v>13188961.1749043</v>
      </c>
      <c r="C73" s="14" t="n">
        <f aca="false">SUMPRODUCT((K24:K26&lt;=$B$6)*(L24:L26*$B$12+M24:M26*$B$10*$B$8*$B$9)/(1+$A73/100)^K24:K26)+L27*$B$12*$B$13/(1+$A73/100)^$B$6</f>
        <v>14722750.1328766</v>
      </c>
      <c r="D73" s="14" t="n">
        <f aca="false">C73-B73</f>
        <v>1533788.95797227</v>
      </c>
      <c r="E73" s="0" t="str">
        <f aca="false">IF(D73&lt;0,"PCC","HMA")</f>
        <v>HMA</v>
      </c>
      <c r="AK73" s="0" t="n">
        <v>60</v>
      </c>
      <c r="AL73" s="17" t="n">
        <f aca="false">IFERROR(IF(AU73&lt;($AM$6-$AL$6)/($AN$6-$AL$6),$AL$6+SQRT(AU73*($AN$6-$AL$6)*($AM$6-$AL$6)),$AN$6-SQRT((1-AU73)*($AN$6-$AL$6)*($AN$6-$AM$6))),$AM$6)</f>
        <v>2.0808336843629</v>
      </c>
      <c r="AM73" s="17" t="n">
        <f aca="false">IFERROR(IF(AV73&lt;($AM$7-$AL$7)/($AN$7-$AL$7),$AL$7+SQRT(AV73*($AN$7-$AL$7)*($AM$7-$AL$7)),$AN$7-SQRT((1-AV73)*($AN$7-$AL$7)*($AN$7-$AM$7))),$AM$7)</f>
        <v>1.01980625803269</v>
      </c>
      <c r="AN73" s="17" t="n">
        <f aca="false">IFERROR(IF(AW73&lt;($AM$8-$AL$8)/($AN$8-$AL$8),$AL$8+SQRT(AW73*($AN$8-$AL$8)*($AM$8-$AL$8)),$AN$8-SQRT((1-AW73)*($AN$8-$AL$8)*($AN$8-$AM$8))),$AM$8)</f>
        <v>1.02235153643172</v>
      </c>
      <c r="AO73" s="17" t="n">
        <f aca="false">IFERROR(IF(AX73&lt;($AM$9-$AL$9)/($AN$9-$AL$9),$AL$9+SQRT(AX73*($AN$9-$AL$9)*($AM$9-$AL$9)),$AN$9-SQRT((1-AX73)*($AN$9-$AL$9)*($AN$9-$AM$9))),$AM$9)</f>
        <v>1.21984410726322</v>
      </c>
      <c r="AP73" s="17" t="n">
        <f aca="false">IFERROR(IF(AY73&lt;($AM$10-$AL$10)/($AN$10-$AL$10),$AL$10+SQRT(AY73*($AN$10-$AL$10)*($AM$10-$AL$10)),$AN$10-SQRT((1-AY73)*($AN$10-$AL$10)*($AN$10-$AM$10))),$AM$10)</f>
        <v>0.682977619074792</v>
      </c>
      <c r="AQ73" s="17" t="n">
        <f aca="false">IFERROR(IF(AZ73&lt;($AM$11-$AL$11)/($AN$11-$AL$11),$AL$11+SQRT(AZ73*($AN$11-$AL$11)*($AM$11-$AL$11)),$AN$11-SQRT((1-AZ73)*($AN$11-$AL$11)*($AN$11-$AM$11))),$AM$11)</f>
        <v>0.666087070086825</v>
      </c>
      <c r="AR73" s="17" t="n">
        <f aca="false">SUMPRODUCT((B24:B31&lt;=$B$6)*(C24:C31*AM73+D24:D31*AO73*$B$8*AQ73)/(1+AL73/100)^B24:B31)+C32*AM73*AP73/(1+AL73/100)^$B$6</f>
        <v>14898593.2068467</v>
      </c>
      <c r="AS73" s="17" t="n">
        <f aca="false">SUMPRODUCT((K24:K26&lt;=$B$6)*(L24:L26*AN73+M24:M26*AO73*$B$8*AQ73)/(1+AL73/100)^K24:K26)+L27*AN73*AP73/(1+AL73/100)^$B$6</f>
        <v>15057441.2233612</v>
      </c>
      <c r="AT73" s="17" t="n">
        <f aca="false">AS73-AR73</f>
        <v>158848.016514543</v>
      </c>
      <c r="AU73" s="17" t="n">
        <f aca="true">RAND()</f>
        <v>0.00130681690553633</v>
      </c>
      <c r="AV73" s="17" t="n">
        <f aca="true">RAND()</f>
        <v>0.528985254747432</v>
      </c>
      <c r="AW73" s="17" t="n">
        <f aca="true">RAND()</f>
        <v>0.539343795866676</v>
      </c>
      <c r="AX73" s="17" t="n">
        <f aca="true">RAND()</f>
        <v>0.594237855352047</v>
      </c>
      <c r="AY73" s="17" t="n">
        <f aca="true">RAND()</f>
        <v>0.133923236329119</v>
      </c>
      <c r="AZ73" s="17" t="n">
        <f aca="true">RAND()</f>
        <v>0.544906756068567</v>
      </c>
    </row>
    <row r="74" customFormat="false" ht="15" hidden="false" customHeight="false" outlineLevel="0" collapsed="false">
      <c r="A74" s="36" t="n">
        <v>4.25</v>
      </c>
      <c r="B74" s="14" t="n">
        <f aca="false">SUMPRODUCT((B24:B31&lt;=$B$6)*(C24:C31*$B$11+D24:D31*$B$10*$B$8*$B$9)/(1+$A74/100)^B24:B31)+C32*$B$11*$B$13/(1+$A74/100)^$B$6</f>
        <v>13041025.8777188</v>
      </c>
      <c r="C74" s="14" t="n">
        <f aca="false">SUMPRODUCT((K24:K26&lt;=$B$6)*(L24:L26*$B$12+M24:M26*$B$10*$B$8*$B$9)/(1+$A74/100)^K24:K26)+L27*$B$12*$B$13/(1+$A74/100)^$B$6</f>
        <v>14780263.4208871</v>
      </c>
      <c r="D74" s="14" t="n">
        <f aca="false">C74-B74</f>
        <v>1739237.54316839</v>
      </c>
      <c r="E74" s="0" t="str">
        <f aca="false">IF(D74&lt;0,"PCC","HMA")</f>
        <v>HMA</v>
      </c>
      <c r="AK74" s="0" t="n">
        <v>61</v>
      </c>
      <c r="AL74" s="17" t="n">
        <f aca="false">IFERROR(IF(AU74&lt;($AM$6-$AL$6)/($AN$6-$AL$6),$AL$6+SQRT(AU74*($AN$6-$AL$6)*($AM$6-$AL$6)),$AN$6-SQRT((1-AU74)*($AN$6-$AL$6)*($AN$6-$AM$6))),$AM$6)</f>
        <v>6.38335320089802</v>
      </c>
      <c r="AM74" s="17" t="n">
        <f aca="false">IFERROR(IF(AV74&lt;($AM$7-$AL$7)/($AN$7-$AL$7),$AL$7+SQRT(AV74*($AN$7-$AL$7)*($AM$7-$AL$7)),$AN$7-SQRT((1-AV74)*($AN$7-$AL$7)*($AN$7-$AM$7))),$AM$7)</f>
        <v>1.15810992605891</v>
      </c>
      <c r="AN74" s="17" t="n">
        <f aca="false">IFERROR(IF(AW74&lt;($AM$8-$AL$8)/($AN$8-$AL$8),$AL$8+SQRT(AW74*($AN$8-$AL$8)*($AM$8-$AL$8)),$AN$8-SQRT((1-AW74)*($AN$8-$AL$8)*($AN$8-$AM$8))),$AM$8)</f>
        <v>1.0973742564389</v>
      </c>
      <c r="AO74" s="17" t="n">
        <f aca="false">IFERROR(IF(AX74&lt;($AM$9-$AL$9)/($AN$9-$AL$9),$AL$9+SQRT(AX74*($AN$9-$AL$9)*($AM$9-$AL$9)),$AN$9-SQRT((1-AX74)*($AN$9-$AL$9)*($AN$9-$AM$9))),$AM$9)</f>
        <v>1.49979336781867</v>
      </c>
      <c r="AP74" s="17" t="n">
        <f aca="false">IFERROR(IF(AY74&lt;($AM$10-$AL$10)/($AN$10-$AL$10),$AL$10+SQRT(AY74*($AN$10-$AL$10)*($AM$10-$AL$10)),$AN$10-SQRT((1-AY74)*($AN$10-$AL$10)*($AN$10-$AM$10))),$AM$10)</f>
        <v>0.97326670843307</v>
      </c>
      <c r="AQ74" s="17" t="n">
        <f aca="false">IFERROR(IF(AZ74&lt;($AM$11-$AL$11)/($AN$11-$AL$11),$AL$11+SQRT(AZ74*($AN$11-$AL$11)*($AM$11-$AL$11)),$AN$11-SQRT((1-AZ74)*($AN$11-$AL$11)*($AN$11-$AM$11))),$AM$11)</f>
        <v>0.772710272664937</v>
      </c>
      <c r="AR74" s="17" t="n">
        <f aca="false">SUMPRODUCT((B24:B31&lt;=$B$6)*(C24:C31*AM74+D24:D31*AO74*$B$8*AQ74)/(1+AL74/100)^B24:B31)+C32*AM74*AP74/(1+AL74/100)^$B$6</f>
        <v>13918329.683177</v>
      </c>
      <c r="AS74" s="17" t="n">
        <f aca="false">SUMPRODUCT((K24:K26&lt;=$B$6)*(L24:L26*AN74+M24:M26*AO74*$B$8*AQ74)/(1+AL74/100)^K24:K26)+L27*AN74*AP74/(1+AL74/100)^$B$6</f>
        <v>16612412.5987504</v>
      </c>
      <c r="AT74" s="17" t="n">
        <f aca="false">AS74-AR74</f>
        <v>2694082.91557341</v>
      </c>
      <c r="AU74" s="17" t="n">
        <f aca="true">RAND()</f>
        <v>0.980987336257864</v>
      </c>
      <c r="AV74" s="17" t="n">
        <f aca="true">RAND()</f>
        <v>0.924944127209787</v>
      </c>
      <c r="AW74" s="17" t="n">
        <f aca="true">RAND()</f>
        <v>0.792936732465958</v>
      </c>
      <c r="AX74" s="17" t="n">
        <f aca="true">RAND()</f>
        <v>0.833195550081209</v>
      </c>
      <c r="AY74" s="17" t="n">
        <f aca="true">RAND()</f>
        <v>0.895925509244288</v>
      </c>
      <c r="AZ74" s="17" t="n">
        <f aca="true">RAND()</f>
        <v>0.789140325910011</v>
      </c>
    </row>
    <row r="75" customFormat="false" ht="15" hidden="false" customHeight="false" outlineLevel="0" collapsed="false">
      <c r="A75" s="36" t="n">
        <v>4.5</v>
      </c>
      <c r="B75" s="14" t="n">
        <f aca="false">SUMPRODUCT((B24:B31&lt;=$B$6)*(C24:C31*$B$11+D24:D31*$B$10*$B$8*$B$9)/(1+$A75/100)^B24:B31)+C32*$B$11*$B$13/(1+$A75/100)^$B$6</f>
        <v>12899702.1026851</v>
      </c>
      <c r="C75" s="14" t="n">
        <f aca="false">SUMPRODUCT((K24:K26&lt;=$B$6)*(L24:L26*$B$12+M24:M26*$B$10*$B$8*$B$9)/(1+$A75/100)^K24:K26)+L27*$B$12*$B$13/(1+$A75/100)^$B$6</f>
        <v>14833302.869251</v>
      </c>
      <c r="D75" s="14" t="n">
        <f aca="false">C75-B75</f>
        <v>1933600.76656589</v>
      </c>
      <c r="E75" s="0" t="str">
        <f aca="false">IF(D75&lt;0,"PCC","HMA")</f>
        <v>HMA</v>
      </c>
      <c r="AK75" s="0" t="n">
        <v>62</v>
      </c>
      <c r="AL75" s="17" t="n">
        <f aca="false">IFERROR(IF(AU75&lt;($AM$6-$AL$6)/($AN$6-$AL$6),$AL$6+SQRT(AU75*($AN$6-$AL$6)*($AM$6-$AL$6)),$AN$6-SQRT((1-AU75)*($AN$6-$AL$6)*($AN$6-$AM$6))),$AM$6)</f>
        <v>4.91052919220865</v>
      </c>
      <c r="AM75" s="17" t="n">
        <f aca="false">IFERROR(IF(AV75&lt;($AM$7-$AL$7)/($AN$7-$AL$7),$AL$7+SQRT(AV75*($AN$7-$AL$7)*($AM$7-$AL$7)),$AN$7-SQRT((1-AV75)*($AN$7-$AL$7)*($AN$7-$AM$7))),$AM$7)</f>
        <v>1.10420026899706</v>
      </c>
      <c r="AN75" s="17" t="n">
        <f aca="false">IFERROR(IF(AW75&lt;($AM$8-$AL$8)/($AN$8-$AL$8),$AL$8+SQRT(AW75*($AN$8-$AL$8)*($AM$8-$AL$8)),$AN$8-SQRT((1-AW75)*($AN$8-$AL$8)*($AN$8-$AM$8))),$AM$8)</f>
        <v>0.845051491226544</v>
      </c>
      <c r="AO75" s="17" t="n">
        <f aca="false">IFERROR(IF(AX75&lt;($AM$9-$AL$9)/($AN$9-$AL$9),$AL$9+SQRT(AX75*($AN$9-$AL$9)*($AM$9-$AL$9)),$AN$9-SQRT((1-AX75)*($AN$9-$AL$9)*($AN$9-$AM$9))),$AM$9)</f>
        <v>1.06019741218668</v>
      </c>
      <c r="AP75" s="17" t="n">
        <f aca="false">IFERROR(IF(AY75&lt;($AM$10-$AL$10)/($AN$10-$AL$10),$AL$10+SQRT(AY75*($AN$10-$AL$10)*($AM$10-$AL$10)),$AN$10-SQRT((1-AY75)*($AN$10-$AL$10)*($AN$10-$AM$10))),$AM$10)</f>
        <v>0.835562191128827</v>
      </c>
      <c r="AQ75" s="17" t="n">
        <f aca="false">IFERROR(IF(AZ75&lt;($AM$11-$AL$11)/($AN$11-$AL$11),$AL$11+SQRT(AZ75*($AN$11-$AL$11)*($AM$11-$AL$11)),$AN$11-SQRT((1-AZ75)*($AN$11-$AL$11)*($AN$11-$AM$11))),$AM$11)</f>
        <v>0.783893725504289</v>
      </c>
      <c r="AR75" s="17" t="n">
        <f aca="false">SUMPRODUCT((B24:B31&lt;=$B$6)*(C24:C31*AM75+D24:D31*AO75*$B$8*AQ75)/(1+AL75/100)^B24:B31)+C32*AM75*AP75/(1+AL75/100)^$B$6</f>
        <v>13977952.1212591</v>
      </c>
      <c r="AS75" s="17" t="n">
        <f aca="false">SUMPRODUCT((K24:K26&lt;=$B$6)*(L24:L26*AN75+M24:M26*AO75*$B$8*AQ75)/(1+AL75/100)^K24:K26)+L27*AN75*AP75/(1+AL75/100)^$B$6</f>
        <v>12727834.5638448</v>
      </c>
      <c r="AT75" s="17" t="n">
        <f aca="false">AS75-AR75</f>
        <v>-1250117.55741431</v>
      </c>
      <c r="AU75" s="17" t="n">
        <f aca="true">RAND()</f>
        <v>0.781705587169387</v>
      </c>
      <c r="AV75" s="17" t="n">
        <f aca="true">RAND()</f>
        <v>0.811043897239728</v>
      </c>
      <c r="AW75" s="17" t="n">
        <f aca="true">RAND()</f>
        <v>0.0225515206859485</v>
      </c>
      <c r="AX75" s="17" t="n">
        <f aca="true">RAND()</f>
        <v>0.411180730626259</v>
      </c>
      <c r="AY75" s="17" t="n">
        <f aca="true">RAND()</f>
        <v>0.450407936460718</v>
      </c>
      <c r="AZ75" s="17" t="n">
        <f aca="true">RAND()</f>
        <v>0.809379910708508</v>
      </c>
    </row>
    <row r="76" customFormat="false" ht="15" hidden="false" customHeight="false" outlineLevel="0" collapsed="false">
      <c r="A76" s="36" t="n">
        <v>4.75</v>
      </c>
      <c r="B76" s="14" t="n">
        <f aca="false">SUMPRODUCT((B24:B31&lt;=$B$6)*(C24:C31*$B$11+D24:D31*$B$10*$B$8*$B$9)/(1+$A76/100)^B24:B31)+C32*$B$11*$B$13/(1+$A76/100)^$B$6</f>
        <v>12764656.2845476</v>
      </c>
      <c r="C76" s="14" t="n">
        <f aca="false">SUMPRODUCT((K24:K26&lt;=$B$6)*(L24:L26*$B$12+M24:M26*$B$10*$B$8*$B$9)/(1+$A76/100)^K24:K26)+L27*$B$12*$B$13/(1+$A76/100)^$B$6</f>
        <v>14882216.8885813</v>
      </c>
      <c r="D76" s="14" t="n">
        <f aca="false">C76-B76</f>
        <v>2117560.60403369</v>
      </c>
      <c r="E76" s="0" t="str">
        <f aca="false">IF(D76&lt;0,"PCC","HMA")</f>
        <v>HMA</v>
      </c>
      <c r="AK76" s="0" t="n">
        <v>63</v>
      </c>
      <c r="AL76" s="17" t="n">
        <f aca="false">IFERROR(IF(AU76&lt;($AM$6-$AL$6)/($AN$6-$AL$6),$AL$6+SQRT(AU76*($AN$6-$AL$6)*($AM$6-$AL$6)),$AN$6-SQRT((1-AU76)*($AN$6-$AL$6)*($AN$6-$AM$6))),$AM$6)</f>
        <v>3.63339515838782</v>
      </c>
      <c r="AM76" s="17" t="n">
        <f aca="false">IFERROR(IF(AV76&lt;($AM$7-$AL$7)/($AN$7-$AL$7),$AL$7+SQRT(AV76*($AN$7-$AL$7)*($AM$7-$AL$7)),$AN$7-SQRT((1-AV76)*($AN$7-$AL$7)*($AN$7-$AM$7))),$AM$7)</f>
        <v>1.11746116402566</v>
      </c>
      <c r="AN76" s="17" t="n">
        <f aca="false">IFERROR(IF(AW76&lt;($AM$8-$AL$8)/($AN$8-$AL$8),$AL$8+SQRT(AW76*($AN$8-$AL$8)*($AM$8-$AL$8)),$AN$8-SQRT((1-AW76)*($AN$8-$AL$8)*($AN$8-$AM$8))),$AM$8)</f>
        <v>0.895288819225883</v>
      </c>
      <c r="AO76" s="17" t="n">
        <f aca="false">IFERROR(IF(AX76&lt;($AM$9-$AL$9)/($AN$9-$AL$9),$AL$9+SQRT(AX76*($AN$9-$AL$9)*($AM$9-$AL$9)),$AN$9-SQRT((1-AX76)*($AN$9-$AL$9)*($AN$9-$AM$9))),$AM$9)</f>
        <v>0.876394721780197</v>
      </c>
      <c r="AP76" s="17" t="n">
        <f aca="false">IFERROR(IF(AY76&lt;($AM$10-$AL$10)/($AN$10-$AL$10),$AL$10+SQRT(AY76*($AN$10-$AL$10)*($AM$10-$AL$10)),$AN$10-SQRT((1-AY76)*($AN$10-$AL$10)*($AN$10-$AM$10))),$AM$10)</f>
        <v>0.761782826103299</v>
      </c>
      <c r="AQ76" s="17" t="n">
        <f aca="false">IFERROR(IF(AZ76&lt;($AM$11-$AL$11)/($AN$11-$AL$11),$AL$11+SQRT(AZ76*($AN$11-$AL$11)*($AM$11-$AL$11)),$AN$11-SQRT((1-AZ76)*($AN$11-$AL$11)*($AN$11-$AM$11))),$AM$11)</f>
        <v>0.702128410657365</v>
      </c>
      <c r="AR76" s="17" t="n">
        <f aca="false">SUMPRODUCT((B24:B31&lt;=$B$6)*(C24:C31*AM76+D24:D31*AO76*$B$8*AQ76)/(1+AL76/100)^B24:B31)+C32*AM76*AP76/(1+AL76/100)^$B$6</f>
        <v>14939400.2678645</v>
      </c>
      <c r="AS76" s="17" t="n">
        <f aca="false">SUMPRODUCT((K24:K26&lt;=$B$6)*(L24:L26*AN76+M24:M26*AO76*$B$8*AQ76)/(1+AL76/100)^K24:K26)+L27*AN76*AP76/(1+AL76/100)^$B$6</f>
        <v>13363861.0093812</v>
      </c>
      <c r="AT76" s="17" t="n">
        <f aca="false">AS76-AR76</f>
        <v>-1575539.25848329</v>
      </c>
      <c r="AU76" s="17" t="n">
        <f aca="true">RAND()</f>
        <v>0.433298592021671</v>
      </c>
      <c r="AV76" s="17" t="n">
        <f aca="true">RAND()</f>
        <v>0.843852950742826</v>
      </c>
      <c r="AW76" s="17" t="n">
        <f aca="true">RAND()</f>
        <v>0.100888434105145</v>
      </c>
      <c r="AX76" s="17" t="n">
        <f aca="true">RAND()</f>
        <v>0.188897315445323</v>
      </c>
      <c r="AY76" s="17" t="n">
        <f aca="true">RAND()</f>
        <v>0.274120992170519</v>
      </c>
      <c r="AZ76" s="17" t="n">
        <f aca="true">RAND()</f>
        <v>0.637847005153031</v>
      </c>
    </row>
    <row r="77" customFormat="false" ht="15" hidden="false" customHeight="false" outlineLevel="0" collapsed="false">
      <c r="A77" s="36" t="n">
        <v>5</v>
      </c>
      <c r="B77" s="14" t="n">
        <f aca="false">SUMPRODUCT((B24:B31&lt;=$B$6)*(C24:C31*$B$11+D24:D31*$B$10*$B$8*$B$9)/(1+$A77/100)^B24:B31)+C32*$B$11*$B$13/(1+$A77/100)^$B$6</f>
        <v>12635573.0841086</v>
      </c>
      <c r="C77" s="14" t="n">
        <f aca="false">SUMPRODUCT((K24:K26&lt;=$B$6)*(L24:L26*$B$12+M24:M26*$B$10*$B$8*$B$9)/(1+$A77/100)^K24:K26)+L27*$B$12*$B$13/(1+$A77/100)^$B$6</f>
        <v>14927326.4274641</v>
      </c>
      <c r="D77" s="14" t="n">
        <f aca="false">C77-B77</f>
        <v>2291753.3433555</v>
      </c>
      <c r="E77" s="0" t="str">
        <f aca="false">IF(D77&lt;0,"PCC","HMA")</f>
        <v>HMA</v>
      </c>
      <c r="AK77" s="0" t="n">
        <v>64</v>
      </c>
      <c r="AL77" s="17" t="n">
        <f aca="false">IFERROR(IF(AU77&lt;($AM$6-$AL$6)/($AN$6-$AL$6),$AL$6+SQRT(AU77*($AN$6-$AL$6)*($AM$6-$AL$6)),$AN$6-SQRT((1-AU77)*($AN$6-$AL$6)*($AN$6-$AM$6))),$AM$6)</f>
        <v>3.48108390256894</v>
      </c>
      <c r="AM77" s="17" t="n">
        <f aca="false">IFERROR(IF(AV77&lt;($AM$7-$AL$7)/($AN$7-$AL$7),$AL$7+SQRT(AV77*($AN$7-$AL$7)*($AM$7-$AL$7)),$AN$7-SQRT((1-AV77)*($AN$7-$AL$7)*($AN$7-$AM$7))),$AM$7)</f>
        <v>1.07455915926584</v>
      </c>
      <c r="AN77" s="17" t="n">
        <f aca="false">IFERROR(IF(AW77&lt;($AM$8-$AL$8)/($AN$8-$AL$8),$AL$8+SQRT(AW77*($AN$8-$AL$8)*($AM$8-$AL$8)),$AN$8-SQRT((1-AW77)*($AN$8-$AL$8)*($AN$8-$AM$8))),$AM$8)</f>
        <v>1.12859945377096</v>
      </c>
      <c r="AO77" s="17" t="n">
        <f aca="false">IFERROR(IF(AX77&lt;($AM$9-$AL$9)/($AN$9-$AL$9),$AL$9+SQRT(AX77*($AN$9-$AL$9)*($AM$9-$AL$9)),$AN$9-SQRT((1-AX77)*($AN$9-$AL$9)*($AN$9-$AM$9))),$AM$9)</f>
        <v>1.09419246720113</v>
      </c>
      <c r="AP77" s="17" t="n">
        <f aca="false">IFERROR(IF(AY77&lt;($AM$10-$AL$10)/($AN$10-$AL$10),$AL$10+SQRT(AY77*($AN$10-$AL$10)*($AM$10-$AL$10)),$AN$10-SQRT((1-AY77)*($AN$10-$AL$10)*($AN$10-$AM$10))),$AM$10)</f>
        <v>0.936185129352197</v>
      </c>
      <c r="AQ77" s="17" t="n">
        <f aca="false">IFERROR(IF(AZ77&lt;($AM$11-$AL$11)/($AN$11-$AL$11),$AL$11+SQRT(AZ77*($AN$11-$AL$11)*($AM$11-$AL$11)),$AN$11-SQRT((1-AZ77)*($AN$11-$AL$11)*($AN$11-$AM$11))),$AM$11)</f>
        <v>0.642133102554906</v>
      </c>
      <c r="AR77" s="17" t="n">
        <f aca="false">SUMPRODUCT((B24:B31&lt;=$B$6)*(C24:C31*AM77+D24:D31*AO77*$B$8*AQ77)/(1+AL77/100)^B24:B31)+C32*AM77*AP77/(1+AL77/100)^$B$6</f>
        <v>14466502.7294255</v>
      </c>
      <c r="AS77" s="17" t="n">
        <f aca="false">SUMPRODUCT((K24:K26&lt;=$B$6)*(L24:L26*AN77+M24:M26*AO77*$B$8*AQ77)/(1+AL77/100)^K24:K26)+L27*AN77*AP77/(1+AL77/100)^$B$6</f>
        <v>16537655.2214034</v>
      </c>
      <c r="AT77" s="17" t="n">
        <f aca="false">AS77-AR77</f>
        <v>2071152.49197784</v>
      </c>
      <c r="AU77" s="17" t="n">
        <f aca="true">RAND()</f>
        <v>0.380861474962029</v>
      </c>
      <c r="AV77" s="17" t="n">
        <f aca="true">RAND()</f>
        <v>0.726404545799911</v>
      </c>
      <c r="AW77" s="17" t="n">
        <f aca="true">RAND()</f>
        <v>0.868994732224814</v>
      </c>
      <c r="AX77" s="17" t="n">
        <f aca="true">RAND()</f>
        <v>0.453008475683214</v>
      </c>
      <c r="AY77" s="17" t="n">
        <f aca="true">RAND()</f>
        <v>0.76102986827197</v>
      </c>
      <c r="AZ77" s="17" t="n">
        <f aca="true">RAND()</f>
        <v>0.477775754546309</v>
      </c>
    </row>
    <row r="78" customFormat="false" ht="15" hidden="false" customHeight="false" outlineLevel="0" collapsed="false">
      <c r="A78" s="36" t="n">
        <v>5.25</v>
      </c>
      <c r="B78" s="14" t="n">
        <f aca="false">SUMPRODUCT((B24:B31&lt;=$B$6)*(C24:C31*$B$11+D24:D31*$B$10*$B$8*$B$9)/(1+$A78/100)^B24:B31)+C32*$B$11*$B$13/(1+$A78/100)^$B$6</f>
        <v>12512154.3294208</v>
      </c>
      <c r="C78" s="14" t="n">
        <f aca="false">SUMPRODUCT((K24:K26&lt;=$B$6)*(L24:L26*$B$12+M24:M26*$B$10*$B$8*$B$9)/(1+$A78/100)^K24:K26)+L27*$B$12*$B$13/(1+$A78/100)^$B$6</f>
        <v>14968927.1750139</v>
      </c>
      <c r="D78" s="14" t="n">
        <f aca="false">C78-B78</f>
        <v>2456772.84559315</v>
      </c>
      <c r="E78" s="0" t="str">
        <f aca="false">IF(D78&lt;0,"PCC","HMA")</f>
        <v>HMA</v>
      </c>
      <c r="AK78" s="0" t="n">
        <v>65</v>
      </c>
      <c r="AL78" s="17" t="n">
        <f aca="false">IFERROR(IF(AU78&lt;($AM$6-$AL$6)/($AN$6-$AL$6),$AL$6+SQRT(AU78*($AN$6-$AL$6)*($AM$6-$AL$6)),$AN$6-SQRT((1-AU78)*($AN$6-$AL$6)*($AN$6-$AM$6))),$AM$6)</f>
        <v>3.8550877273555</v>
      </c>
      <c r="AM78" s="17" t="n">
        <f aca="false">IFERROR(IF(AV78&lt;($AM$7-$AL$7)/($AN$7-$AL$7),$AL$7+SQRT(AV78*($AN$7-$AL$7)*($AM$7-$AL$7)),$AN$7-SQRT((1-AV78)*($AN$7-$AL$7)*($AN$7-$AM$7))),$AM$7)</f>
        <v>1.02147299810518</v>
      </c>
      <c r="AN78" s="17" t="n">
        <f aca="false">IFERROR(IF(AW78&lt;($AM$8-$AL$8)/($AN$8-$AL$8),$AL$8+SQRT(AW78*($AN$8-$AL$8)*($AM$8-$AL$8)),$AN$8-SQRT((1-AW78)*($AN$8-$AL$8)*($AN$8-$AM$8))),$AM$8)</f>
        <v>1.01243073477672</v>
      </c>
      <c r="AO78" s="17" t="n">
        <f aca="false">IFERROR(IF(AX78&lt;($AM$9-$AL$9)/($AN$9-$AL$9),$AL$9+SQRT(AX78*($AN$9-$AL$9)*($AM$9-$AL$9)),$AN$9-SQRT((1-AX78)*($AN$9-$AL$9)*($AN$9-$AM$9))),$AM$9)</f>
        <v>0.964516000444998</v>
      </c>
      <c r="AP78" s="17" t="n">
        <f aca="false">IFERROR(IF(AY78&lt;($AM$10-$AL$10)/($AN$10-$AL$10),$AL$10+SQRT(AY78*($AN$10-$AL$10)*($AM$10-$AL$10)),$AN$10-SQRT((1-AY78)*($AN$10-$AL$10)*($AN$10-$AM$10))),$AM$10)</f>
        <v>0.890444780387792</v>
      </c>
      <c r="AQ78" s="17" t="n">
        <f aca="false">IFERROR(IF(AZ78&lt;($AM$11-$AL$11)/($AN$11-$AL$11),$AL$11+SQRT(AZ78*($AN$11-$AL$11)*($AM$11-$AL$11)),$AN$11-SQRT((1-AZ78)*($AN$11-$AL$11)*($AN$11-$AM$11))),$AM$11)</f>
        <v>0.726058091509726</v>
      </c>
      <c r="AR78" s="17" t="n">
        <f aca="false">SUMPRODUCT((B24:B31&lt;=$B$6)*(C24:C31*AM78+D24:D31*AO78*$B$8*AQ78)/(1+AL78/100)^B24:B31)+C32*AM78*AP78/(1+AL78/100)^$B$6</f>
        <v>13520286.6843896</v>
      </c>
      <c r="AS78" s="17" t="n">
        <f aca="false">SUMPRODUCT((K24:K26&lt;=$B$6)*(L24:L26*AN78+M24:M26*AO78*$B$8*AQ78)/(1+AL78/100)^K24:K26)+L27*AN78*AP78/(1+AL78/100)^$B$6</f>
        <v>14990444.4468082</v>
      </c>
      <c r="AT78" s="17" t="n">
        <f aca="false">AS78-AR78</f>
        <v>1470157.76241868</v>
      </c>
      <c r="AU78" s="17" t="n">
        <f aca="true">RAND()</f>
        <v>0.5054763398685</v>
      </c>
      <c r="AV78" s="17" t="n">
        <f aca="true">RAND()</f>
        <v>0.535781416933025</v>
      </c>
      <c r="AW78" s="17" t="n">
        <f aca="true">RAND()</f>
        <v>0.4983186153002</v>
      </c>
      <c r="AX78" s="17" t="n">
        <f aca="true">RAND()</f>
        <v>0.287700152892556</v>
      </c>
      <c r="AY78" s="17" t="n">
        <f aca="true">RAND()</f>
        <v>0.609788506128284</v>
      </c>
      <c r="AZ78" s="17" t="n">
        <f aca="true">RAND()</f>
        <v>0.693697268460026</v>
      </c>
    </row>
    <row r="79" customFormat="false" ht="15" hidden="false" customHeight="false" outlineLevel="0" collapsed="false">
      <c r="A79" s="36" t="n">
        <v>5.5</v>
      </c>
      <c r="B79" s="14" t="n">
        <f aca="false">SUMPRODUCT((B24:B31&lt;=$B$6)*(C24:C31*$B$11+D24:D31*$B$10*$B$8*$B$9)/(1+$A79/100)^B24:B31)+C32*$B$11*$B$13/(1+$A79/100)^$B$6</f>
        <v>12394118.0217048</v>
      </c>
      <c r="C79" s="14" t="n">
        <f aca="false">SUMPRODUCT((K24:K26&lt;=$B$6)*(L24:L26*$B$12+M24:M26*$B$10*$B$8*$B$9)/(1+$A79/100)^K24:K26)+L27*$B$12*$B$13/(1+$A79/100)^$B$6</f>
        <v>15007291.5831931</v>
      </c>
      <c r="D79" s="14" t="n">
        <f aca="false">C79-B79</f>
        <v>2613173.56148832</v>
      </c>
      <c r="E79" s="0" t="str">
        <f aca="false">IF(D79&lt;0,"PCC","HMA")</f>
        <v>HMA</v>
      </c>
      <c r="AK79" s="0" t="n">
        <v>66</v>
      </c>
      <c r="AL79" s="17" t="n">
        <f aca="false">IFERROR(IF(AU79&lt;($AM$6-$AL$6)/($AN$6-$AL$6),$AL$6+SQRT(AU79*($AN$6-$AL$6)*($AM$6-$AL$6)),$AN$6-SQRT((1-AU79)*($AN$6-$AL$6)*($AN$6-$AM$6))),$AM$6)</f>
        <v>4.86964527408602</v>
      </c>
      <c r="AM79" s="17" t="n">
        <f aca="false">IFERROR(IF(AV79&lt;($AM$7-$AL$7)/($AN$7-$AL$7),$AL$7+SQRT(AV79*($AN$7-$AL$7)*($AM$7-$AL$7)),$AN$7-SQRT((1-AV79)*($AN$7-$AL$7)*($AN$7-$AM$7))),$AM$7)</f>
        <v>0.865504338848953</v>
      </c>
      <c r="AN79" s="17" t="n">
        <f aca="false">IFERROR(IF(AW79&lt;($AM$8-$AL$8)/($AN$8-$AL$8),$AL$8+SQRT(AW79*($AN$8-$AL$8)*($AM$8-$AL$8)),$AN$8-SQRT((1-AW79)*($AN$8-$AL$8)*($AN$8-$AM$8))),$AM$8)</f>
        <v>1.11434732411607</v>
      </c>
      <c r="AO79" s="17" t="n">
        <f aca="false">IFERROR(IF(AX79&lt;($AM$9-$AL$9)/($AN$9-$AL$9),$AL$9+SQRT(AX79*($AN$9-$AL$9)*($AM$9-$AL$9)),$AN$9-SQRT((1-AX79)*($AN$9-$AL$9)*($AN$9-$AM$9))),$AM$9)</f>
        <v>0.531474804832085</v>
      </c>
      <c r="AP79" s="17" t="n">
        <f aca="false">IFERROR(IF(AY79&lt;($AM$10-$AL$10)/($AN$10-$AL$10),$AL$10+SQRT(AY79*($AN$10-$AL$10)*($AM$10-$AL$10)),$AN$10-SQRT((1-AY79)*($AN$10-$AL$10)*($AN$10-$AM$10))),$AM$10)</f>
        <v>0.804287465519153</v>
      </c>
      <c r="AQ79" s="17" t="n">
        <f aca="false">IFERROR(IF(AZ79&lt;($AM$11-$AL$11)/($AN$11-$AL$11),$AL$11+SQRT(AZ79*($AN$11-$AL$11)*($AM$11-$AL$11)),$AN$11-SQRT((1-AZ79)*($AN$11-$AL$11)*($AN$11-$AM$11))),$AM$11)</f>
        <v>0.696577256290271</v>
      </c>
      <c r="AR79" s="17" t="n">
        <f aca="false">SUMPRODUCT((B24:B31&lt;=$B$6)*(C24:C31*AM79+D24:D31*AO79*$B$8*AQ79)/(1+AL79/100)^B24:B31)+C32*AM79*AP79/(1+AL79/100)^$B$6</f>
        <v>10933545.6925253</v>
      </c>
      <c r="AS79" s="17" t="n">
        <f aca="false">SUMPRODUCT((K24:K26&lt;=$B$6)*(L24:L26*AN79+M24:M26*AO79*$B$8*AQ79)/(1+AL79/100)^K24:K26)+L27*AN79*AP79/(1+AL79/100)^$B$6</f>
        <v>16778456.3645907</v>
      </c>
      <c r="AT79" s="17" t="n">
        <f aca="false">AS79-AR79</f>
        <v>5844910.67206542</v>
      </c>
      <c r="AU79" s="17" t="n">
        <f aca="true">RAND()</f>
        <v>0.773079437088798</v>
      </c>
      <c r="AV79" s="17" t="n">
        <f aca="true">RAND()</f>
        <v>0.0476757600893166</v>
      </c>
      <c r="AW79" s="17" t="n">
        <f aca="true">RAND()</f>
        <v>0.836429791338031</v>
      </c>
      <c r="AX79" s="17" t="n">
        <f aca="true">RAND()</f>
        <v>0.00132088445229047</v>
      </c>
      <c r="AY79" s="17" t="n">
        <f aca="true">RAND()</f>
        <v>0.370363446688278</v>
      </c>
      <c r="AZ79" s="17" t="n">
        <f aca="true">RAND()</f>
        <v>0.624223014692491</v>
      </c>
    </row>
    <row r="80" customFormat="false" ht="15" hidden="false" customHeight="false" outlineLevel="0" collapsed="false">
      <c r="A80" s="36" t="n">
        <v>5.75</v>
      </c>
      <c r="B80" s="14" t="n">
        <f aca="false">SUMPRODUCT((B24:B31&lt;=$B$6)*(C24:C31*$B$11+D24:D31*$B$10*$B$8*$B$9)/(1+$A80/100)^B24:B31)+C32*$B$11*$B$13/(1+$A80/100)^$B$6</f>
        <v>12281197.4018571</v>
      </c>
      <c r="C80" s="14" t="n">
        <f aca="false">SUMPRODUCT((K24:K26&lt;=$B$6)*(L24:L26*$B$12+M24:M26*$B$10*$B$8*$B$9)/(1+$A80/100)^K24:K26)+L27*$B$12*$B$13/(1+$A80/100)^$B$6</f>
        <v>15042670.7239618</v>
      </c>
      <c r="D80" s="14" t="n">
        <f aca="false">C80-B80</f>
        <v>2761473.32210473</v>
      </c>
      <c r="E80" s="0" t="str">
        <f aca="false">IF(D80&lt;0,"PCC","HMA")</f>
        <v>HMA</v>
      </c>
      <c r="AK80" s="0" t="n">
        <v>67</v>
      </c>
      <c r="AL80" s="17" t="n">
        <f aca="false">IFERROR(IF(AU80&lt;($AM$6-$AL$6)/($AN$6-$AL$6),$AL$6+SQRT(AU80*($AN$6-$AL$6)*($AM$6-$AL$6)),$AN$6-SQRT((1-AU80)*($AN$6-$AL$6)*($AN$6-$AM$6))),$AM$6)</f>
        <v>2.72010040598158</v>
      </c>
      <c r="AM80" s="17" t="n">
        <f aca="false">IFERROR(IF(AV80&lt;($AM$7-$AL$7)/($AN$7-$AL$7),$AL$7+SQRT(AV80*($AN$7-$AL$7)*($AM$7-$AL$7)),$AN$7-SQRT((1-AV80)*($AN$7-$AL$7)*($AN$7-$AM$7))),$AM$7)</f>
        <v>1.12640650589395</v>
      </c>
      <c r="AN80" s="17" t="n">
        <f aca="false">IFERROR(IF(AW80&lt;($AM$8-$AL$8)/($AN$8-$AL$8),$AL$8+SQRT(AW80*($AN$8-$AL$8)*($AM$8-$AL$8)),$AN$8-SQRT((1-AW80)*($AN$8-$AL$8)*($AN$8-$AM$8))),$AM$8)</f>
        <v>0.906165926756414</v>
      </c>
      <c r="AO80" s="17" t="n">
        <f aca="false">IFERROR(IF(AX80&lt;($AM$9-$AL$9)/($AN$9-$AL$9),$AL$9+SQRT(AX80*($AN$9-$AL$9)*($AM$9-$AL$9)),$AN$9-SQRT((1-AX80)*($AN$9-$AL$9)*($AN$9-$AM$9))),$AM$9)</f>
        <v>1.12181742690145</v>
      </c>
      <c r="AP80" s="17" t="n">
        <f aca="false">IFERROR(IF(AY80&lt;($AM$10-$AL$10)/($AN$10-$AL$10),$AL$10+SQRT(AY80*($AN$10-$AL$10)*($AM$10-$AL$10)),$AN$10-SQRT((1-AY80)*($AN$10-$AL$10)*($AN$10-$AM$10))),$AM$10)</f>
        <v>0.575043140212324</v>
      </c>
      <c r="AQ80" s="17" t="n">
        <f aca="false">IFERROR(IF(AZ80&lt;($AM$11-$AL$11)/($AN$11-$AL$11),$AL$11+SQRT(AZ80*($AN$11-$AL$11)*($AM$11-$AL$11)),$AN$11-SQRT((1-AZ80)*($AN$11-$AL$11)*($AN$11-$AM$11))),$AM$11)</f>
        <v>0.688746411140099</v>
      </c>
      <c r="AR80" s="17" t="n">
        <f aca="false">SUMPRODUCT((B24:B31&lt;=$B$6)*(C24:C31*AM80+D24:D31*AO80*$B$8*AQ80)/(1+AL80/100)^B24:B31)+C32*AM80*AP80/(1+AL80/100)^$B$6</f>
        <v>15854393.5402569</v>
      </c>
      <c r="AS80" s="17" t="n">
        <f aca="false">SUMPRODUCT((K24:K26&lt;=$B$6)*(L24:L26*AN80+M24:M26*AO80*$B$8*AQ80)/(1+AL80/100)^K24:K26)+L27*AN80*AP80/(1+AL80/100)^$B$6</f>
        <v>13652251.162569</v>
      </c>
      <c r="AT80" s="17" t="n">
        <f aca="false">AS80-AR80</f>
        <v>-2202142.37768789</v>
      </c>
      <c r="AU80" s="17" t="n">
        <f aca="true">RAND()</f>
        <v>0.103708918938966</v>
      </c>
      <c r="AV80" s="17" t="n">
        <f aca="true">RAND()</f>
        <v>0.864219095241402</v>
      </c>
      <c r="AW80" s="17" t="n">
        <f aca="true">RAND()</f>
        <v>0.12523560004498</v>
      </c>
      <c r="AX80" s="17" t="n">
        <f aca="true">RAND()</f>
        <v>0.485863578870675</v>
      </c>
      <c r="AY80" s="17" t="n">
        <f aca="true">RAND()</f>
        <v>0.0225258915717058</v>
      </c>
      <c r="AZ80" s="17" t="n">
        <f aca="true">RAND()</f>
        <v>0.604576340497273</v>
      </c>
    </row>
    <row r="81" customFormat="false" ht="15" hidden="false" customHeight="false" outlineLevel="0" collapsed="false">
      <c r="A81" s="36" t="n">
        <v>6</v>
      </c>
      <c r="B81" s="14" t="n">
        <f aca="false">SUMPRODUCT((B24:B31&lt;=$B$6)*(C24:C31*$B$11+D24:D31*$B$10*$B$8*$B$9)/(1+$A81/100)^B24:B31)+C32*$B$11*$B$13/(1+$A81/100)^$B$6</f>
        <v>12173140.0736887</v>
      </c>
      <c r="C81" s="14" t="n">
        <f aca="false">SUMPRODUCT((K24:K26&lt;=$B$6)*(L24:L26*$B$12+M24:M26*$B$10*$B$8*$B$9)/(1+$A81/100)^K24:K26)+L27*$B$12*$B$13/(1+$A81/100)^$B$6</f>
        <v>15075295.9950399</v>
      </c>
      <c r="D81" s="14" t="n">
        <f aca="false">C81-B81</f>
        <v>2902155.9213512</v>
      </c>
      <c r="E81" s="0" t="str">
        <f aca="false">IF(D81&lt;0,"PCC","HMA")</f>
        <v>HMA</v>
      </c>
      <c r="AK81" s="0" t="n">
        <v>68</v>
      </c>
      <c r="AL81" s="17" t="n">
        <f aca="false">IFERROR(IF(AU81&lt;($AM$6-$AL$6)/($AN$6-$AL$6),$AL$6+SQRT(AU81*($AN$6-$AL$6)*($AM$6-$AL$6)),$AN$6-SQRT((1-AU81)*($AN$6-$AL$6)*($AN$6-$AM$6))),$AM$6)</f>
        <v>3.21437607673109</v>
      </c>
      <c r="AM81" s="17" t="n">
        <f aca="false">IFERROR(IF(AV81&lt;($AM$7-$AL$7)/($AN$7-$AL$7),$AL$7+SQRT(AV81*($AN$7-$AL$7)*($AM$7-$AL$7)),$AN$7-SQRT((1-AV81)*($AN$7-$AL$7)*($AN$7-$AM$7))),$AM$7)</f>
        <v>1.11471004797235</v>
      </c>
      <c r="AN81" s="17" t="n">
        <f aca="false">IFERROR(IF(AW81&lt;($AM$8-$AL$8)/($AN$8-$AL$8),$AL$8+SQRT(AW81*($AN$8-$AL$8)*($AM$8-$AL$8)),$AN$8-SQRT((1-AW81)*($AN$8-$AL$8)*($AN$8-$AM$8))),$AM$8)</f>
        <v>0.950360897276866</v>
      </c>
      <c r="AO81" s="17" t="n">
        <f aca="false">IFERROR(IF(AX81&lt;($AM$9-$AL$9)/($AN$9-$AL$9),$AL$9+SQRT(AX81*($AN$9-$AL$9)*($AM$9-$AL$9)),$AN$9-SQRT((1-AX81)*($AN$9-$AL$9)*($AN$9-$AM$9))),$AM$9)</f>
        <v>1.048695260159</v>
      </c>
      <c r="AP81" s="17" t="n">
        <f aca="false">IFERROR(IF(AY81&lt;($AM$10-$AL$10)/($AN$10-$AL$10),$AL$10+SQRT(AY81*($AN$10-$AL$10)*($AM$10-$AL$10)),$AN$10-SQRT((1-AY81)*($AN$10-$AL$10)*($AN$10-$AM$10))),$AM$10)</f>
        <v>0.782649727861522</v>
      </c>
      <c r="AQ81" s="17" t="n">
        <f aca="false">IFERROR(IF(AZ81&lt;($AM$11-$AL$11)/($AN$11-$AL$11),$AL$11+SQRT(AZ81*($AN$11-$AL$11)*($AM$11-$AL$11)),$AN$11-SQRT((1-AZ81)*($AN$11-$AL$11)*($AN$11-$AM$11))),$AM$11)</f>
        <v>0.527315739049758</v>
      </c>
      <c r="AR81" s="17" t="n">
        <f aca="false">SUMPRODUCT((B24:B31&lt;=$B$6)*(C24:C31*AM81+D24:D31*AO81*$B$8*AQ81)/(1+AL81/100)^B24:B31)+C32*AM81*AP81/(1+AL81/100)^$B$6</f>
        <v>15200739.9483316</v>
      </c>
      <c r="AS81" s="17" t="n">
        <f aca="false">SUMPRODUCT((K24:K26&lt;=$B$6)*(L24:L26*AN81+M24:M26*AO81*$B$8*AQ81)/(1+AL81/100)^K24:K26)+L27*AN81*AP81/(1+AL81/100)^$B$6</f>
        <v>14071917.957303</v>
      </c>
      <c r="AT81" s="17" t="n">
        <f aca="false">AS81-AR81</f>
        <v>-1128821.99102863</v>
      </c>
      <c r="AU81" s="17" t="n">
        <f aca="true">RAND()</f>
        <v>0.283452575578706</v>
      </c>
      <c r="AV81" s="17" t="n">
        <f aca="true">RAND()</f>
        <v>0.837303367825377</v>
      </c>
      <c r="AW81" s="17" t="n">
        <f aca="true">RAND()</f>
        <v>0.251204438110047</v>
      </c>
      <c r="AX81" s="17" t="n">
        <f aca="true">RAND()</f>
        <v>0.396679527970699</v>
      </c>
      <c r="AY81" s="17" t="n">
        <f aca="true">RAND()</f>
        <v>0.319563474640769</v>
      </c>
      <c r="AZ81" s="17" t="n">
        <f aca="true">RAND()</f>
        <v>0.210907939672399</v>
      </c>
    </row>
    <row r="82" customFormat="false" ht="15" hidden="false" customHeight="false" outlineLevel="0" collapsed="false">
      <c r="A82" s="36" t="n">
        <v>6.25</v>
      </c>
      <c r="B82" s="14" t="n">
        <f aca="false">SUMPRODUCT((B24:B31&lt;=$B$6)*(C24:C31*$B$11+D24:D31*$B$10*$B$8*$B$9)/(1+$A82/100)^B24:B31)+C32*$B$11*$B$13/(1+$A82/100)^$B$6</f>
        <v>12069707.1802904</v>
      </c>
      <c r="C82" s="14" t="n">
        <f aca="false">SUMPRODUCT((K24:K26&lt;=$B$6)*(L24:L26*$B$12+M24:M26*$B$10*$B$8*$B$9)/(1+$A82/100)^K24:K26)+L27*$B$12*$B$13/(1+$A82/100)^$B$6</f>
        <v>15105380.6868855</v>
      </c>
      <c r="D82" s="14" t="n">
        <f aca="false">C82-B82</f>
        <v>3035673.50659508</v>
      </c>
      <c r="E82" s="0" t="str">
        <f aca="false">IF(D82&lt;0,"PCC","HMA")</f>
        <v>HMA</v>
      </c>
      <c r="AK82" s="0" t="n">
        <v>69</v>
      </c>
      <c r="AL82" s="17" t="n">
        <f aca="false">IFERROR(IF(AU82&lt;($AM$6-$AL$6)/($AN$6-$AL$6),$AL$6+SQRT(AU82*($AN$6-$AL$6)*($AM$6-$AL$6)),$AN$6-SQRT((1-AU82)*($AN$6-$AL$6)*($AN$6-$AM$6))),$AM$6)</f>
        <v>4.14133329457875</v>
      </c>
      <c r="AM82" s="17" t="n">
        <f aca="false">IFERROR(IF(AV82&lt;($AM$7-$AL$7)/($AN$7-$AL$7),$AL$7+SQRT(AV82*($AN$7-$AL$7)*($AM$7-$AL$7)),$AN$7-SQRT((1-AV82)*($AN$7-$AL$7)*($AN$7-$AM$7))),$AM$7)</f>
        <v>1.23276752457786</v>
      </c>
      <c r="AN82" s="17" t="n">
        <f aca="false">IFERROR(IF(AW82&lt;($AM$8-$AL$8)/($AN$8-$AL$8),$AL$8+SQRT(AW82*($AN$8-$AL$8)*($AM$8-$AL$8)),$AN$8-SQRT((1-AW82)*($AN$8-$AL$8)*($AN$8-$AM$8))),$AM$8)</f>
        <v>0.989741702315738</v>
      </c>
      <c r="AO82" s="17" t="n">
        <f aca="false">IFERROR(IF(AX82&lt;($AM$9-$AL$9)/($AN$9-$AL$9),$AL$9+SQRT(AX82*($AN$9-$AL$9)*($AM$9-$AL$9)),$AN$9-SQRT((1-AX82)*($AN$9-$AL$9)*($AN$9-$AM$9))),$AM$9)</f>
        <v>1.56936673411965</v>
      </c>
      <c r="AP82" s="17" t="n">
        <f aca="false">IFERROR(IF(AY82&lt;($AM$10-$AL$10)/($AN$10-$AL$10),$AL$10+SQRT(AY82*($AN$10-$AL$10)*($AM$10-$AL$10)),$AN$10-SQRT((1-AY82)*($AN$10-$AL$10)*($AN$10-$AM$10))),$AM$10)</f>
        <v>0.834930769974787</v>
      </c>
      <c r="AQ82" s="17" t="n">
        <f aca="false">IFERROR(IF(AZ82&lt;($AM$11-$AL$11)/($AN$11-$AL$11),$AL$11+SQRT(AZ82*($AN$11-$AL$11)*($AM$11-$AL$11)),$AN$11-SQRT((1-AZ82)*($AN$11-$AL$11)*($AN$11-$AM$11))),$AM$11)</f>
        <v>0.447836204498075</v>
      </c>
      <c r="AR82" s="17" t="n">
        <f aca="false">SUMPRODUCT((B24:B31&lt;=$B$6)*(C24:C31*AM82+D24:D31*AO82*$B$8*AQ82)/(1+AL82/100)^B24:B31)+C32*AM82*AP82/(1+AL82/100)^$B$6</f>
        <v>16088456.9555445</v>
      </c>
      <c r="AS82" s="17" t="n">
        <f aca="false">SUMPRODUCT((K24:K26&lt;=$B$6)*(L24:L26*AN82+M24:M26*AO82*$B$8*AQ82)/(1+AL82/100)^K24:K26)+L27*AN82*AP82/(1+AL82/100)^$B$6</f>
        <v>14776527.6650994</v>
      </c>
      <c r="AT82" s="17" t="n">
        <f aca="false">AS82-AR82</f>
        <v>-1311929.29044513</v>
      </c>
      <c r="AU82" s="17" t="n">
        <f aca="true">RAND()</f>
        <v>0.5914012333658</v>
      </c>
      <c r="AV82" s="17" t="n">
        <f aca="true">RAND()</f>
        <v>0.997360371474002</v>
      </c>
      <c r="AW82" s="17" t="n">
        <f aca="true">RAND()</f>
        <v>0.400021262196379</v>
      </c>
      <c r="AX82" s="17" t="n">
        <f aca="true">RAND()</f>
        <v>0.876369993544818</v>
      </c>
      <c r="AY82" s="17" t="n">
        <f aca="true">RAND()</f>
        <v>0.448714482703614</v>
      </c>
      <c r="AZ82" s="17" t="n">
        <f aca="true">RAND()</f>
        <v>0.0892062994301905</v>
      </c>
    </row>
    <row r="83" customFormat="false" ht="15" hidden="false" customHeight="false" outlineLevel="0" collapsed="false">
      <c r="A83" s="36" t="n">
        <v>6.5</v>
      </c>
      <c r="B83" s="14" t="n">
        <f aca="false">SUMPRODUCT((B24:B31&lt;=$B$6)*(C24:C31*$B$11+D24:D31*$B$10*$B$8*$B$9)/(1+$A83/100)^B24:B31)+C32*$B$11*$B$13/(1+$A83/100)^$B$6</f>
        <v>11970672.6301578</v>
      </c>
      <c r="C83" s="14" t="n">
        <f aca="false">SUMPRODUCT((K24:K26&lt;=$B$6)*(L24:L26*$B$12+M24:M26*$B$10*$B$8*$B$9)/(1+$A83/100)^K24:K26)+L27*$B$12*$B$13/(1+$A83/100)^$B$6</f>
        <v>15133121.4224221</v>
      </c>
      <c r="D83" s="14" t="n">
        <f aca="false">C83-B83</f>
        <v>3162448.7922643</v>
      </c>
      <c r="E83" s="0" t="str">
        <f aca="false">IF(D83&lt;0,"PCC","HMA")</f>
        <v>HMA</v>
      </c>
      <c r="AK83" s="0" t="n">
        <v>70</v>
      </c>
      <c r="AL83" s="17" t="n">
        <f aca="false">IFERROR(IF(AU83&lt;($AM$6-$AL$6)/($AN$6-$AL$6),$AL$6+SQRT(AU83*($AN$6-$AL$6)*($AM$6-$AL$6)),$AN$6-SQRT((1-AU83)*($AN$6-$AL$6)*($AN$6-$AM$6))),$AM$6)</f>
        <v>4.17993906286726</v>
      </c>
      <c r="AM83" s="17" t="n">
        <f aca="false">IFERROR(IF(AV83&lt;($AM$7-$AL$7)/($AN$7-$AL$7),$AL$7+SQRT(AV83*($AN$7-$AL$7)*($AM$7-$AL$7)),$AN$7-SQRT((1-AV83)*($AN$7-$AL$7)*($AN$7-$AM$7))),$AM$7)</f>
        <v>1.02266612846464</v>
      </c>
      <c r="AN83" s="17" t="n">
        <f aca="false">IFERROR(IF(AW83&lt;($AM$8-$AL$8)/($AN$8-$AL$8),$AL$8+SQRT(AW83*($AN$8-$AL$8)*($AM$8-$AL$8)),$AN$8-SQRT((1-AW83)*($AN$8-$AL$8)*($AN$8-$AM$8))),$AM$8)</f>
        <v>0.965985034639672</v>
      </c>
      <c r="AO83" s="17" t="n">
        <f aca="false">IFERROR(IF(AX83&lt;($AM$9-$AL$9)/($AN$9-$AL$9),$AL$9+SQRT(AX83*($AN$9-$AL$9)*($AM$9-$AL$9)),$AN$9-SQRT((1-AX83)*($AN$9-$AL$9)*($AN$9-$AM$9))),$AM$9)</f>
        <v>1.38957166949649</v>
      </c>
      <c r="AP83" s="17" t="n">
        <f aca="false">IFERROR(IF(AY83&lt;($AM$10-$AL$10)/($AN$10-$AL$10),$AL$10+SQRT(AY83*($AN$10-$AL$10)*($AM$10-$AL$10)),$AN$10-SQRT((1-AY83)*($AN$10-$AL$10)*($AN$10-$AM$10))),$AM$10)</f>
        <v>0.667932353352052</v>
      </c>
      <c r="AQ83" s="17" t="n">
        <f aca="false">IFERROR(IF(AZ83&lt;($AM$11-$AL$11)/($AN$11-$AL$11),$AL$11+SQRT(AZ83*($AN$11-$AL$11)*($AM$11-$AL$11)),$AN$11-SQRT((1-AZ83)*($AN$11-$AL$11)*($AN$11-$AM$11))),$AM$11)</f>
        <v>0.640153159158886</v>
      </c>
      <c r="AR83" s="17" t="n">
        <f aca="false">SUMPRODUCT((B24:B31&lt;=$B$6)*(C24:C31*AM83+D24:D31*AO83*$B$8*AQ83)/(1+AL83/100)^B24:B31)+C32*AM83*AP83/(1+AL83/100)^$B$6</f>
        <v>13396225.2764325</v>
      </c>
      <c r="AS83" s="17" t="n">
        <f aca="false">SUMPRODUCT((K24:K26&lt;=$B$6)*(L24:L26*AN83+M24:M26*AO83*$B$8*AQ83)/(1+AL83/100)^K24:K26)+L27*AN83*AP83/(1+AL83/100)^$B$6</f>
        <v>14621106.2336079</v>
      </c>
      <c r="AT83" s="17" t="n">
        <f aca="false">AS83-AR83</f>
        <v>1224880.95717538</v>
      </c>
      <c r="AU83" s="17" t="n">
        <f aca="true">RAND()</f>
        <v>0.6023628155429</v>
      </c>
      <c r="AV83" s="17" t="n">
        <f aca="true">RAND()</f>
        <v>0.54061609646884</v>
      </c>
      <c r="AW83" s="17" t="n">
        <f aca="true">RAND()</f>
        <v>0.306122574714813</v>
      </c>
      <c r="AX83" s="17" t="n">
        <f aca="true">RAND()</f>
        <v>0.7515848355458</v>
      </c>
      <c r="AY83" s="17" t="n">
        <f aca="true">RAND()</f>
        <v>0.112805101209433</v>
      </c>
      <c r="AZ83" s="17" t="n">
        <f aca="true">RAND()</f>
        <v>0.472261925248043</v>
      </c>
    </row>
    <row r="84" customFormat="false" ht="15" hidden="false" customHeight="false" outlineLevel="0" collapsed="false">
      <c r="A84" s="36" t="n">
        <v>6.75</v>
      </c>
      <c r="B84" s="14" t="n">
        <f aca="false">SUMPRODUCT((B24:B31&lt;=$B$6)*(C24:C31*$B$11+D24:D31*$B$10*$B$8*$B$9)/(1+$A84/100)^B24:B31)+C32*$B$11*$B$13/(1+$A84/100)^$B$6</f>
        <v>11875822.3699317</v>
      </c>
      <c r="C84" s="14" t="n">
        <f aca="false">SUMPRODUCT((K24:K26&lt;=$B$6)*(L24:L26*$B$12+M24:M26*$B$10*$B$8*$B$9)/(1+$A84/100)^K24:K26)+L27*$B$12*$B$13/(1+$A84/100)^$B$6</f>
        <v>15158699.4800677</v>
      </c>
      <c r="D84" s="14" t="n">
        <f aca="false">C84-B84</f>
        <v>3282877.11013596</v>
      </c>
      <c r="E84" s="0" t="str">
        <f aca="false">IF(D84&lt;0,"PCC","HMA")</f>
        <v>HMA</v>
      </c>
      <c r="AK84" s="0" t="n">
        <v>71</v>
      </c>
      <c r="AL84" s="17" t="n">
        <f aca="false">IFERROR(IF(AU84&lt;($AM$6-$AL$6)/($AN$6-$AL$6),$AL$6+SQRT(AU84*($AN$6-$AL$6)*($AM$6-$AL$6)),$AN$6-SQRT((1-AU84)*($AN$6-$AL$6)*($AN$6-$AM$6))),$AM$6)</f>
        <v>4.45400563982684</v>
      </c>
      <c r="AM84" s="17" t="n">
        <f aca="false">IFERROR(IF(AV84&lt;($AM$7-$AL$7)/($AN$7-$AL$7),$AL$7+SQRT(AV84*($AN$7-$AL$7)*($AM$7-$AL$7)),$AN$7-SQRT((1-AV84)*($AN$7-$AL$7)*($AN$7-$AM$7))),$AM$7)</f>
        <v>1.02425518598787</v>
      </c>
      <c r="AN84" s="17" t="n">
        <f aca="false">IFERROR(IF(AW84&lt;($AM$8-$AL$8)/($AN$8-$AL$8),$AL$8+SQRT(AW84*($AN$8-$AL$8)*($AM$8-$AL$8)),$AN$8-SQRT((1-AW84)*($AN$8-$AL$8)*($AN$8-$AM$8))),$AM$8)</f>
        <v>1.05111591096226</v>
      </c>
      <c r="AO84" s="17" t="n">
        <f aca="false">IFERROR(IF(AX84&lt;($AM$9-$AL$9)/($AN$9-$AL$9),$AL$9+SQRT(AX84*($AN$9-$AL$9)*($AM$9-$AL$9)),$AN$9-SQRT((1-AX84)*($AN$9-$AL$9)*($AN$9-$AM$9))),$AM$9)</f>
        <v>1.00712236225365</v>
      </c>
      <c r="AP84" s="17" t="n">
        <f aca="false">IFERROR(IF(AY84&lt;($AM$10-$AL$10)/($AN$10-$AL$10),$AL$10+SQRT(AY84*($AN$10-$AL$10)*($AM$10-$AL$10)),$AN$10-SQRT((1-AY84)*($AN$10-$AL$10)*($AN$10-$AM$10))),$AM$10)</f>
        <v>0.905092946861239</v>
      </c>
      <c r="AQ84" s="17" t="n">
        <f aca="false">IFERROR(IF(AZ84&lt;($AM$11-$AL$11)/($AN$11-$AL$11),$AL$11+SQRT(AZ84*($AN$11-$AL$11)*($AM$11-$AL$11)),$AN$11-SQRT((1-AZ84)*($AN$11-$AL$11)*($AN$11-$AM$11))),$AM$11)</f>
        <v>0.434341744389298</v>
      </c>
      <c r="AR84" s="17" t="n">
        <f aca="false">SUMPRODUCT((B24:B31&lt;=$B$6)*(C24:C31*AM84+D24:D31*AO84*$B$8*AQ84)/(1+AL84/100)^B24:B31)+C32*AM84*AP84/(1+AL84/100)^$B$6</f>
        <v>13153062.523894</v>
      </c>
      <c r="AS84" s="17" t="n">
        <f aca="false">SUMPRODUCT((K24:K26&lt;=$B$6)*(L24:L26*AN84+M24:M26*AO84*$B$8*AQ84)/(1+AL84/100)^K24:K26)+L27*AN84*AP84/(1+AL84/100)^$B$6</f>
        <v>15656562.8852721</v>
      </c>
      <c r="AT84" s="17" t="n">
        <f aca="false">AS84-AR84</f>
        <v>2503500.36137808</v>
      </c>
      <c r="AU84" s="17" t="n">
        <f aca="true">RAND()</f>
        <v>0.675895635898324</v>
      </c>
      <c r="AV84" s="17" t="n">
        <f aca="true">RAND()</f>
        <v>0.547015812858917</v>
      </c>
      <c r="AW84" s="17" t="n">
        <f aca="true">RAND()</f>
        <v>0.648401058912245</v>
      </c>
      <c r="AX84" s="17" t="n">
        <f aca="true">RAND()</f>
        <v>0.342795997642146</v>
      </c>
      <c r="AY84" s="17" t="n">
        <f aca="true">RAND()</f>
        <v>0.656401182386891</v>
      </c>
      <c r="AZ84" s="17" t="n">
        <f aca="true">RAND()</f>
        <v>0.0736640991247329</v>
      </c>
    </row>
    <row r="85" customFormat="false" ht="15" hidden="false" customHeight="false" outlineLevel="0" collapsed="false">
      <c r="A85" s="36" t="n">
        <v>7</v>
      </c>
      <c r="B85" s="14" t="n">
        <f aca="false">SUMPRODUCT((B24:B31&lt;=$B$6)*(C24:C31*$B$11+D24:D31*$B$10*$B$8*$B$9)/(1+$A85/100)^B24:B31)+C32*$B$11*$B$13/(1+$A85/100)^$B$6</f>
        <v>11784953.7008164</v>
      </c>
      <c r="C85" s="14" t="n">
        <f aca="false">SUMPRODUCT((K24:K26&lt;=$B$6)*(L24:L26*$B$12+M24:M26*$B$10*$B$8*$B$9)/(1+$A85/100)^K24:K26)+L27*$B$12*$B$13/(1+$A85/100)^$B$6</f>
        <v>15182282.009724</v>
      </c>
      <c r="D85" s="14" t="n">
        <f aca="false">C85-B85</f>
        <v>3397328.30890754</v>
      </c>
      <c r="E85" s="0" t="str">
        <f aca="false">IF(D85&lt;0,"PCC","HMA")</f>
        <v>HMA</v>
      </c>
      <c r="AK85" s="0" t="n">
        <v>72</v>
      </c>
      <c r="AL85" s="17" t="n">
        <f aca="false">IFERROR(IF(AU85&lt;($AM$6-$AL$6)/($AN$6-$AL$6),$AL$6+SQRT(AU85*($AN$6-$AL$6)*($AM$6-$AL$6)),$AN$6-SQRT((1-AU85)*($AN$6-$AL$6)*($AN$6-$AM$6))),$AM$6)</f>
        <v>2.88013434351901</v>
      </c>
      <c r="AM85" s="17" t="n">
        <f aca="false">IFERROR(IF(AV85&lt;($AM$7-$AL$7)/($AN$7-$AL$7),$AL$7+SQRT(AV85*($AN$7-$AL$7)*($AM$7-$AL$7)),$AN$7-SQRT((1-AV85)*($AN$7-$AL$7)*($AN$7-$AM$7))),$AM$7)</f>
        <v>1.04222021876809</v>
      </c>
      <c r="AN85" s="17" t="n">
        <f aca="false">IFERROR(IF(AW85&lt;($AM$8-$AL$8)/($AN$8-$AL$8),$AL$8+SQRT(AW85*($AN$8-$AL$8)*($AM$8-$AL$8)),$AN$8-SQRT((1-AW85)*($AN$8-$AL$8)*($AN$8-$AM$8))),$AM$8)</f>
        <v>1.07859877676495</v>
      </c>
      <c r="AO85" s="17" t="n">
        <f aca="false">IFERROR(IF(AX85&lt;($AM$9-$AL$9)/($AN$9-$AL$9),$AL$9+SQRT(AX85*($AN$9-$AL$9)*($AM$9-$AL$9)),$AN$9-SQRT((1-AX85)*($AN$9-$AL$9)*($AN$9-$AM$9))),$AM$9)</f>
        <v>1.70560543584753</v>
      </c>
      <c r="AP85" s="17" t="n">
        <f aca="false">IFERROR(IF(AY85&lt;($AM$10-$AL$10)/($AN$10-$AL$10),$AL$10+SQRT(AY85*($AN$10-$AL$10)*($AM$10-$AL$10)),$AN$10-SQRT((1-AY85)*($AN$10-$AL$10)*($AN$10-$AM$10))),$AM$10)</f>
        <v>0.978222164554629</v>
      </c>
      <c r="AQ85" s="17" t="n">
        <f aca="false">IFERROR(IF(AZ85&lt;($AM$11-$AL$11)/($AN$11-$AL$11),$AL$11+SQRT(AZ85*($AN$11-$AL$11)*($AM$11-$AL$11)),$AN$11-SQRT((1-AZ85)*($AN$11-$AL$11)*($AN$11-$AM$11))),$AM$11)</f>
        <v>0.407228233276106</v>
      </c>
      <c r="AR85" s="17" t="n">
        <f aca="false">SUMPRODUCT((B24:B31&lt;=$B$6)*(C24:C31*AM85+D24:D31*AO85*$B$8*AQ85)/(1+AL85/100)^B24:B31)+C32*AM85*AP85/(1+AL85/100)^$B$6</f>
        <v>14463587.6066588</v>
      </c>
      <c r="AS85" s="17" t="n">
        <f aca="false">SUMPRODUCT((K24:K26&lt;=$B$6)*(L24:L26*AN85+M24:M26*AO85*$B$8*AQ85)/(1+AL85/100)^K24:K26)+L27*AN85*AP85/(1+AL85/100)^$B$6</f>
        <v>15543679.662457</v>
      </c>
      <c r="AT85" s="17" t="n">
        <f aca="false">AS85-AR85</f>
        <v>1080092.0557982</v>
      </c>
      <c r="AU85" s="17" t="n">
        <f aca="true">RAND()</f>
        <v>0.154927292528326</v>
      </c>
      <c r="AV85" s="17" t="n">
        <f aca="true">RAND()</f>
        <v>0.616245000099722</v>
      </c>
      <c r="AW85" s="17" t="n">
        <f aca="true">RAND()</f>
        <v>0.738858850431362</v>
      </c>
      <c r="AX85" s="17" t="n">
        <f aca="true">RAND()</f>
        <v>0.942221227064985</v>
      </c>
      <c r="AY85" s="17" t="n">
        <f aca="true">RAND()</f>
        <v>0.914785754685257</v>
      </c>
      <c r="AZ85" s="17" t="n">
        <f aca="true">RAND()</f>
        <v>0.046930179638837</v>
      </c>
    </row>
    <row r="86" customFormat="false" ht="15" hidden="false" customHeight="false" outlineLevel="0" collapsed="false">
      <c r="A86" s="36" t="n">
        <v>7.25</v>
      </c>
      <c r="B86" s="14" t="n">
        <f aca="false">SUMPRODUCT((B24:B31&lt;=$B$6)*(C24:C31*$B$11+D24:D31*$B$10*$B$8*$B$9)/(1+$A86/100)^B24:B31)+C32*$B$11*$B$13/(1+$A86/100)^$B$6</f>
        <v>11697874.6359308</v>
      </c>
      <c r="C86" s="14" t="n">
        <f aca="false">SUMPRODUCT((K24:K26&lt;=$B$6)*(L24:L26*$B$12+M24:M26*$B$10*$B$8*$B$9)/(1+$A86/100)^K24:K26)+L27*$B$12*$B$13/(1+$A86/100)^$B$6</f>
        <v>15204023.1505685</v>
      </c>
      <c r="D86" s="14" t="n">
        <f aca="false">C86-B86</f>
        <v>3506148.51463774</v>
      </c>
      <c r="E86" s="0" t="str">
        <f aca="false">IF(D86&lt;0,"PCC","HMA")</f>
        <v>HMA</v>
      </c>
      <c r="AK86" s="0" t="n">
        <v>73</v>
      </c>
      <c r="AL86" s="17" t="n">
        <f aca="false">IFERROR(IF(AU86&lt;($AM$6-$AL$6)/($AN$6-$AL$6),$AL$6+SQRT(AU86*($AN$6-$AL$6)*($AM$6-$AL$6)),$AN$6-SQRT((1-AU86)*($AN$6-$AL$6)*($AN$6-$AM$6))),$AM$6)</f>
        <v>2.28356153528957</v>
      </c>
      <c r="AM86" s="17" t="n">
        <f aca="false">IFERROR(IF(AV86&lt;($AM$7-$AL$7)/($AN$7-$AL$7),$AL$7+SQRT(AV86*($AN$7-$AL$7)*($AM$7-$AL$7)),$AN$7-SQRT((1-AV86)*($AN$7-$AL$7)*($AN$7-$AM$7))),$AM$7)</f>
        <v>0.949893784567832</v>
      </c>
      <c r="AN86" s="17" t="n">
        <f aca="false">IFERROR(IF(AW86&lt;($AM$8-$AL$8)/($AN$8-$AL$8),$AL$8+SQRT(AW86*($AN$8-$AL$8)*($AM$8-$AL$8)),$AN$8-SQRT((1-AW86)*($AN$8-$AL$8)*($AN$8-$AM$8))),$AM$8)</f>
        <v>1.1322463407984</v>
      </c>
      <c r="AO86" s="17" t="n">
        <f aca="false">IFERROR(IF(AX86&lt;($AM$9-$AL$9)/($AN$9-$AL$9),$AL$9+SQRT(AX86*($AN$9-$AL$9)*($AM$9-$AL$9)),$AN$9-SQRT((1-AX86)*($AN$9-$AL$9)*($AN$9-$AM$9))),$AM$9)</f>
        <v>0.974818266360381</v>
      </c>
      <c r="AP86" s="17" t="n">
        <f aca="false">IFERROR(IF(AY86&lt;($AM$10-$AL$10)/($AN$10-$AL$10),$AL$10+SQRT(AY86*($AN$10-$AL$10)*($AM$10-$AL$10)),$AN$10-SQRT((1-AY86)*($AN$10-$AL$10)*($AN$10-$AM$10))),$AM$10)</f>
        <v>0.829703877393649</v>
      </c>
      <c r="AQ86" s="17" t="n">
        <f aca="false">IFERROR(IF(AZ86&lt;($AM$11-$AL$11)/($AN$11-$AL$11),$AL$11+SQRT(AZ86*($AN$11-$AL$11)*($AM$11-$AL$11)),$AN$11-SQRT((1-AZ86)*($AN$11-$AL$11)*($AN$11-$AM$11))),$AM$11)</f>
        <v>0.539386883452356</v>
      </c>
      <c r="AR86" s="17" t="n">
        <f aca="false">SUMPRODUCT((B24:B31&lt;=$B$6)*(C24:C31*AM86+D24:D31*AO86*$B$8*AQ86)/(1+AL86/100)^B24:B31)+C32*AM86*AP86/(1+AL86/100)^$B$6</f>
        <v>13629607.0796442</v>
      </c>
      <c r="AS86" s="17" t="n">
        <f aca="false">SUMPRODUCT((K24:K26&lt;=$B$6)*(L24:L26*AN86+M24:M26*AO86*$B$8*AQ86)/(1+AL86/100)^K24:K26)+L27*AN86*AP86/(1+AL86/100)^$B$6</f>
        <v>16377719.0126335</v>
      </c>
      <c r="AT86" s="17" t="n">
        <f aca="false">AS86-AR86</f>
        <v>2748111.93298923</v>
      </c>
      <c r="AU86" s="17" t="n">
        <f aca="true">RAND()</f>
        <v>0.0160814288591558</v>
      </c>
      <c r="AV86" s="17" t="n">
        <f aca="true">RAND()</f>
        <v>0.249646073911862</v>
      </c>
      <c r="AW86" s="17" t="n">
        <f aca="true">RAND()</f>
        <v>0.876747339952299</v>
      </c>
      <c r="AX86" s="17" t="n">
        <f aca="true">RAND()</f>
        <v>0.30060318142597</v>
      </c>
      <c r="AY86" s="17" t="n">
        <f aca="true">RAND()</f>
        <v>0.434818587073626</v>
      </c>
      <c r="AZ86" s="17" t="n">
        <f aca="true">RAND()</f>
        <v>0.233902367220537</v>
      </c>
    </row>
    <row r="87" customFormat="false" ht="15" hidden="false" customHeight="false" outlineLevel="0" collapsed="false">
      <c r="A87" s="36" t="n">
        <v>7.5</v>
      </c>
      <c r="B87" s="14" t="n">
        <f aca="false">SUMPRODUCT((B24:B31&lt;=$B$6)*(C24:C31*$B$11+D24:D31*$B$10*$B$8*$B$9)/(1+$A87/100)^B24:B31)+C32*$B$11*$B$13/(1+$A87/100)^$B$6</f>
        <v>11614403.2960258</v>
      </c>
      <c r="C87" s="14" t="n">
        <f aca="false">SUMPRODUCT((K24:K26&lt;=$B$6)*(L24:L26*$B$12+M24:M26*$B$10*$B$8*$B$9)/(1+$A87/100)^K24:K26)+L27*$B$12*$B$13/(1+$A87/100)^$B$6</f>
        <v>15224065.0587439</v>
      </c>
      <c r="D87" s="14" t="n">
        <f aca="false">C87-B87</f>
        <v>3609661.76271808</v>
      </c>
      <c r="E87" s="0" t="str">
        <f aca="false">IF(D87&lt;0,"PCC","HMA")</f>
        <v>HMA</v>
      </c>
      <c r="AK87" s="0" t="n">
        <v>74</v>
      </c>
      <c r="AL87" s="17" t="n">
        <f aca="false">IFERROR(IF(AU87&lt;($AM$6-$AL$6)/($AN$6-$AL$6),$AL$6+SQRT(AU87*($AN$6-$AL$6)*($AM$6-$AL$6)),$AN$6-SQRT((1-AU87)*($AN$6-$AL$6)*($AN$6-$AM$6))),$AM$6)</f>
        <v>2.80215958425169</v>
      </c>
      <c r="AM87" s="17" t="n">
        <f aca="false">IFERROR(IF(AV87&lt;($AM$7-$AL$7)/($AN$7-$AL$7),$AL$7+SQRT(AV87*($AN$7-$AL$7)*($AM$7-$AL$7)),$AN$7-SQRT((1-AV87)*($AN$7-$AL$7)*($AN$7-$AM$7))),$AM$7)</f>
        <v>1.07333151272911</v>
      </c>
      <c r="AN87" s="17" t="n">
        <f aca="false">IFERROR(IF(AW87&lt;($AM$8-$AL$8)/($AN$8-$AL$8),$AL$8+SQRT(AW87*($AN$8-$AL$8)*($AM$8-$AL$8)),$AN$8-SQRT((1-AW87)*($AN$8-$AL$8)*($AN$8-$AM$8))),$AM$8)</f>
        <v>0.985252520320603</v>
      </c>
      <c r="AO87" s="17" t="n">
        <f aca="false">IFERROR(IF(AX87&lt;($AM$9-$AL$9)/($AN$9-$AL$9),$AL$9+SQRT(AX87*($AN$9-$AL$9)*($AM$9-$AL$9)),$AN$9-SQRT((1-AX87)*($AN$9-$AL$9)*($AN$9-$AM$9))),$AM$9)</f>
        <v>1.40759696024259</v>
      </c>
      <c r="AP87" s="17" t="n">
        <f aca="false">IFERROR(IF(AY87&lt;($AM$10-$AL$10)/($AN$10-$AL$10),$AL$10+SQRT(AY87*($AN$10-$AL$10)*($AM$10-$AL$10)),$AN$10-SQRT((1-AY87)*($AN$10-$AL$10)*($AN$10-$AM$10))),$AM$10)</f>
        <v>0.962085350090502</v>
      </c>
      <c r="AQ87" s="17" t="n">
        <f aca="false">IFERROR(IF(AZ87&lt;($AM$11-$AL$11)/($AN$11-$AL$11),$AL$11+SQRT(AZ87*($AN$11-$AL$11)*($AM$11-$AL$11)),$AN$11-SQRT((1-AZ87)*($AN$11-$AL$11)*($AN$11-$AM$11))),$AM$11)</f>
        <v>0.747548518795545</v>
      </c>
      <c r="AR87" s="17" t="n">
        <f aca="false">SUMPRODUCT((B24:B31&lt;=$B$6)*(C24:C31*AM87+D24:D31*AO87*$B$8*AQ87)/(1+AL87/100)^B24:B31)+C32*AM87*AP87/(1+AL87/100)^$B$6</f>
        <v>15030815.5814988</v>
      </c>
      <c r="AS87" s="17" t="n">
        <f aca="false">SUMPRODUCT((K24:K26&lt;=$B$6)*(L24:L26*AN87+M24:M26*AO87*$B$8*AQ87)/(1+AL87/100)^K24:K26)+L27*AN87*AP87/(1+AL87/100)^$B$6</f>
        <v>14227869.7978131</v>
      </c>
      <c r="AT87" s="17" t="n">
        <f aca="false">AS87-AR87</f>
        <v>-802945.783685694</v>
      </c>
      <c r="AU87" s="17" t="n">
        <f aca="true">RAND()</f>
        <v>0.12869199972137</v>
      </c>
      <c r="AV87" s="17" t="n">
        <f aca="true">RAND()</f>
        <v>0.722562183159251</v>
      </c>
      <c r="AW87" s="17" t="n">
        <f aca="true">RAND()</f>
        <v>0.381316625390393</v>
      </c>
      <c r="AX87" s="17" t="n">
        <f aca="true">RAND()</f>
        <v>0.766039092324117</v>
      </c>
      <c r="AY87" s="17" t="n">
        <f aca="true">RAND()</f>
        <v>0.854091483073049</v>
      </c>
      <c r="AZ87" s="17" t="n">
        <f aca="true">RAND()</f>
        <v>0.739870406684394</v>
      </c>
    </row>
    <row r="88" customFormat="false" ht="15" hidden="false" customHeight="false" outlineLevel="0" collapsed="false">
      <c r="A88" s="36" t="n">
        <v>7.75</v>
      </c>
      <c r="B88" s="14" t="n">
        <f aca="false">SUMPRODUCT((B24:B31&lt;=$B$6)*(C24:C31*$B$11+D24:D31*$B$10*$B$8*$B$9)/(1+$A88/100)^B24:B31)+C32*$B$11*$B$13/(1+$A88/100)^$B$6</f>
        <v>11534367.3411713</v>
      </c>
      <c r="C88" s="14" t="n">
        <f aca="false">SUMPRODUCT((K24:K26&lt;=$B$6)*(L24:L26*$B$12+M24:M26*$B$10*$B$8*$B$9)/(1+$A88/100)^K24:K26)+L27*$B$12*$B$13/(1+$A88/100)^$B$6</f>
        <v>15242538.8523582</v>
      </c>
      <c r="D88" s="14" t="n">
        <f aca="false">C88-B88</f>
        <v>3708171.51118691</v>
      </c>
      <c r="E88" s="0" t="str">
        <f aca="false">IF(D88&lt;0,"PCC","HMA")</f>
        <v>HMA</v>
      </c>
      <c r="AK88" s="0" t="n">
        <v>75</v>
      </c>
      <c r="AL88" s="17" t="n">
        <f aca="false">IFERROR(IF(AU88&lt;($AM$6-$AL$6)/($AN$6-$AL$6),$AL$6+SQRT(AU88*($AN$6-$AL$6)*($AM$6-$AL$6)),$AN$6-SQRT((1-AU88)*($AN$6-$AL$6)*($AN$6-$AM$6))),$AM$6)</f>
        <v>3.6370438512627</v>
      </c>
      <c r="AM88" s="17" t="n">
        <f aca="false">IFERROR(IF(AV88&lt;($AM$7-$AL$7)/($AN$7-$AL$7),$AL$7+SQRT(AV88*($AN$7-$AL$7)*($AM$7-$AL$7)),$AN$7-SQRT((1-AV88)*($AN$7-$AL$7)*($AN$7-$AM$7))),$AM$7)</f>
        <v>0.954995630544134</v>
      </c>
      <c r="AN88" s="17" t="n">
        <f aca="false">IFERROR(IF(AW88&lt;($AM$8-$AL$8)/($AN$8-$AL$8),$AL$8+SQRT(AW88*($AN$8-$AL$8)*($AM$8-$AL$8)),$AN$8-SQRT((1-AW88)*($AN$8-$AL$8)*($AN$8-$AM$8))),$AM$8)</f>
        <v>1.07773574242515</v>
      </c>
      <c r="AO88" s="17" t="n">
        <f aca="false">IFERROR(IF(AX88&lt;($AM$9-$AL$9)/($AN$9-$AL$9),$AL$9+SQRT(AX88*($AN$9-$AL$9)*($AM$9-$AL$9)),$AN$9-SQRT((1-AX88)*($AN$9-$AL$9)*($AN$9-$AM$9))),$AM$9)</f>
        <v>0.808712802570227</v>
      </c>
      <c r="AP88" s="17" t="n">
        <f aca="false">IFERROR(IF(AY88&lt;($AM$10-$AL$10)/($AN$10-$AL$10),$AL$10+SQRT(AY88*($AN$10-$AL$10)*($AM$10-$AL$10)),$AN$10-SQRT((1-AY88)*($AN$10-$AL$10)*($AN$10-$AM$10))),$AM$10)</f>
        <v>0.999660038315906</v>
      </c>
      <c r="AQ88" s="17" t="n">
        <f aca="false">IFERROR(IF(AZ88&lt;($AM$11-$AL$11)/($AN$11-$AL$11),$AL$11+SQRT(AZ88*($AN$11-$AL$11)*($AM$11-$AL$11)),$AN$11-SQRT((1-AZ88)*($AN$11-$AL$11)*($AN$11-$AM$11))),$AM$11)</f>
        <v>0.752529198688405</v>
      </c>
      <c r="AR88" s="17" t="n">
        <f aca="false">SUMPRODUCT((B24:B31&lt;=$B$6)*(C24:C31*AM88+D24:D31*AO88*$B$8*AQ88)/(1+AL88/100)^B24:B31)+C32*AM88*AP88/(1+AL88/100)^$B$6</f>
        <v>12748597.5669907</v>
      </c>
      <c r="AS88" s="17" t="n">
        <f aca="false">SUMPRODUCT((K24:K26&lt;=$B$6)*(L24:L26*AN88+M24:M26*AO88*$B$8*AQ88)/(1+AL88/100)^K24:K26)+L27*AN88*AP88/(1+AL88/100)^$B$6</f>
        <v>15741396.0772226</v>
      </c>
      <c r="AT88" s="17" t="n">
        <f aca="false">AS88-AR88</f>
        <v>2992798.51023195</v>
      </c>
      <c r="AU88" s="17" t="n">
        <f aca="true">RAND()</f>
        <v>0.4345262970835</v>
      </c>
      <c r="AV88" s="17" t="n">
        <f aca="true">RAND()</f>
        <v>0.266929394308597</v>
      </c>
      <c r="AW88" s="17" t="n">
        <f aca="true">RAND()</f>
        <v>0.736222449441657</v>
      </c>
      <c r="AX88" s="17" t="n">
        <f aca="true">RAND()</f>
        <v>0.127071459294352</v>
      </c>
      <c r="AY88" s="17" t="n">
        <f aca="true">RAND()</f>
        <v>0.998640615559409</v>
      </c>
      <c r="AZ88" s="17" t="n">
        <f aca="true">RAND()</f>
        <v>0.750033479584478</v>
      </c>
    </row>
    <row r="89" customFormat="false" ht="15" hidden="false" customHeight="false" outlineLevel="0" collapsed="false">
      <c r="A89" s="36" t="n">
        <v>8</v>
      </c>
      <c r="B89" s="14" t="n">
        <f aca="false">SUMPRODUCT((B24:B31&lt;=$B$6)*(C24:C31*$B$11+D24:D31*$B$10*$B$8*$B$9)/(1+$A89/100)^B24:B31)+C32*$B$11*$B$13/(1+$A89/100)^$B$6</f>
        <v>11457603.436169</v>
      </c>
      <c r="C89" s="14" t="n">
        <f aca="false">SUMPRODUCT((K24:K26&lt;=$B$6)*(L24:L26*$B$12+M24:M26*$B$10*$B$8*$B$9)/(1+$A89/100)^K24:K26)+L27*$B$12*$B$13/(1+$A89/100)^$B$6</f>
        <v>15259565.4805876</v>
      </c>
      <c r="D89" s="14" t="n">
        <f aca="false">C89-B89</f>
        <v>3801962.04441852</v>
      </c>
      <c r="E89" s="0" t="str">
        <f aca="false">IF(D89&lt;0,"PCC","HMA")</f>
        <v>HMA</v>
      </c>
      <c r="AK89" s="0" t="n">
        <v>76</v>
      </c>
      <c r="AL89" s="17" t="n">
        <f aca="false">IFERROR(IF(AU89&lt;($AM$6-$AL$6)/($AN$6-$AL$6),$AL$6+SQRT(AU89*($AN$6-$AL$6)*($AM$6-$AL$6)),$AN$6-SQRT((1-AU89)*($AN$6-$AL$6)*($AN$6-$AM$6))),$AM$6)</f>
        <v>4.09420613143795</v>
      </c>
      <c r="AM89" s="17" t="n">
        <f aca="false">IFERROR(IF(AV89&lt;($AM$7-$AL$7)/($AN$7-$AL$7),$AL$7+SQRT(AV89*($AN$7-$AL$7)*($AM$7-$AL$7)),$AN$7-SQRT((1-AV89)*($AN$7-$AL$7)*($AN$7-$AM$7))),$AM$7)</f>
        <v>0.913367145720279</v>
      </c>
      <c r="AN89" s="17" t="n">
        <f aca="false">IFERROR(IF(AW89&lt;($AM$8-$AL$8)/($AN$8-$AL$8),$AL$8+SQRT(AW89*($AN$8-$AL$8)*($AM$8-$AL$8)),$AN$8-SQRT((1-AW89)*($AN$8-$AL$8)*($AN$8-$AM$8))),$AM$8)</f>
        <v>1.13850774411306</v>
      </c>
      <c r="AO89" s="17" t="n">
        <f aca="false">IFERROR(IF(AX89&lt;($AM$9-$AL$9)/($AN$9-$AL$9),$AL$9+SQRT(AX89*($AN$9-$AL$9)*($AM$9-$AL$9)),$AN$9-SQRT((1-AX89)*($AN$9-$AL$9)*($AN$9-$AM$9))),$AM$9)</f>
        <v>1.1461870792668</v>
      </c>
      <c r="AP89" s="17" t="n">
        <f aca="false">IFERROR(IF(AY89&lt;($AM$10-$AL$10)/($AN$10-$AL$10),$AL$10+SQRT(AY89*($AN$10-$AL$10)*($AM$10-$AL$10)),$AN$10-SQRT((1-AY89)*($AN$10-$AL$10)*($AN$10-$AM$10))),$AM$10)</f>
        <v>0.877064341621581</v>
      </c>
      <c r="AQ89" s="17" t="n">
        <f aca="false">IFERROR(IF(AZ89&lt;($AM$11-$AL$11)/($AN$11-$AL$11),$AL$11+SQRT(AZ89*($AN$11-$AL$11)*($AM$11-$AL$11)),$AN$11-SQRT((1-AZ89)*($AN$11-$AL$11)*($AN$11-$AM$11))),$AM$11)</f>
        <v>0.74884210244017</v>
      </c>
      <c r="AR89" s="17" t="n">
        <f aca="false">SUMPRODUCT((B24:B31&lt;=$B$6)*(C24:C31*AM89+D24:D31*AO89*$B$8*AQ89)/(1+AL89/100)^B24:B31)+C32*AM89*AP89/(1+AL89/100)^$B$6</f>
        <v>11998977.8443592</v>
      </c>
      <c r="AS89" s="17" t="n">
        <f aca="false">SUMPRODUCT((K24:K26&lt;=$B$6)*(L24:L26*AN89+M24:M26*AO89*$B$8*AQ89)/(1+AL89/100)^K24:K26)+L27*AN89*AP89/(1+AL89/100)^$B$6</f>
        <v>16934942.8759456</v>
      </c>
      <c r="AT89" s="17" t="n">
        <f aca="false">AS89-AR89</f>
        <v>4935965.03158634</v>
      </c>
      <c r="AU89" s="17" t="n">
        <f aca="true">RAND()</f>
        <v>0.577818099671358</v>
      </c>
      <c r="AV89" s="17" t="n">
        <f aca="true">RAND()</f>
        <v>0.142801219208476</v>
      </c>
      <c r="AW89" s="17" t="n">
        <f aca="true">RAND()</f>
        <v>0.889506461131024</v>
      </c>
      <c r="AX89" s="17" t="n">
        <f aca="true">RAND()</f>
        <v>0.514002330926029</v>
      </c>
      <c r="AY89" s="17" t="n">
        <f aca="true">RAND()</f>
        <v>0.568710070890065</v>
      </c>
      <c r="AZ89" s="17" t="n">
        <f aca="true">RAND()</f>
        <v>0.742529430585004</v>
      </c>
    </row>
    <row r="90" customFormat="false" ht="15" hidden="false" customHeight="false" outlineLevel="0" collapsed="false">
      <c r="AK90" s="0" t="n">
        <v>77</v>
      </c>
      <c r="AL90" s="0" t="n">
        <f aca="false">IFERROR(IF(AU90&lt;($AM$6-$AL$6)/($AN$6-$AL$6),$AL$6+SQRT(AU90*($AN$6-$AL$6)*($AM$6-$AL$6)),$AN$6-SQRT((1-AU90)*($AN$6-$AL$6)*($AN$6-$AM$6))),$AM$6)</f>
        <v>3.01589613737743</v>
      </c>
      <c r="AM90" s="0" t="n">
        <f aca="false">IFERROR(IF(AV90&lt;($AM$7-$AL$7)/($AN$7-$AL$7),$AL$7+SQRT(AV90*($AN$7-$AL$7)*($AM$7-$AL$7)),$AN$7-SQRT((1-AV90)*($AN$7-$AL$7)*($AN$7-$AM$7))),$AM$7)</f>
        <v>1.11909980731788</v>
      </c>
      <c r="AN90" s="0" t="n">
        <f aca="false">IFERROR(IF(AW90&lt;($AM$8-$AL$8)/($AN$8-$AL$8),$AL$8+SQRT(AW90*($AN$8-$AL$8)*($AM$8-$AL$8)),$AN$8-SQRT((1-AW90)*($AN$8-$AL$8)*($AN$8-$AM$8))),$AM$8)</f>
        <v>1.07655372040516</v>
      </c>
      <c r="AO90" s="0" t="n">
        <f aca="false">IFERROR(IF(AX90&lt;($AM$9-$AL$9)/($AN$9-$AL$9),$AL$9+SQRT(AX90*($AN$9-$AL$9)*($AM$9-$AL$9)),$AN$9-SQRT((1-AX90)*($AN$9-$AL$9)*($AN$9-$AM$9))),$AM$9)</f>
        <v>1.31139187292744</v>
      </c>
      <c r="AP90" s="0" t="n">
        <f aca="false">IFERROR(IF(AY90&lt;($AM$10-$AL$10)/($AN$10-$AL$10),$AL$10+SQRT(AY90*($AN$10-$AL$10)*($AM$10-$AL$10)),$AN$10-SQRT((1-AY90)*($AN$10-$AL$10)*($AN$10-$AM$10))),$AM$10)</f>
        <v>0.931265608530998</v>
      </c>
      <c r="AQ90" s="0" t="n">
        <f aca="false">IFERROR(IF(AZ90&lt;($AM$11-$AL$11)/($AN$11-$AL$11),$AL$11+SQRT(AZ90*($AN$11-$AL$11)*($AM$11-$AL$11)),$AN$11-SQRT((1-AZ90)*($AN$11-$AL$11)*($AN$11-$AM$11))),$AM$11)</f>
        <v>0.553509943121788</v>
      </c>
      <c r="AR90" s="0" t="n">
        <f aca="false">SUMPRODUCT((B24:B31&lt;=$B$6)*(C24:C31*AM90+D24:D31*AO90*$B$8*AQ90)/(1+AL90/100)^B24:B31)+C32*AM90*AP90/(1+AL90/100)^$B$6</f>
        <v>15424741.7157667</v>
      </c>
      <c r="AS90" s="0" t="n">
        <f aca="false">SUMPRODUCT((K24:K26&lt;=$B$6)*(L24:L26*AN90+M24:M26*AO90*$B$8*AQ90)/(1+AL90/100)^K24:K26)+L27*AN90*AP90/(1+AL90/100)^$B$6</f>
        <v>15644952.2982049</v>
      </c>
      <c r="AT90" s="0" t="n">
        <f aca="false">AS90-AR90</f>
        <v>220210.58243824</v>
      </c>
      <c r="AU90" s="0" t="n">
        <f aca="true">RAND()</f>
        <v>0.206345820591795</v>
      </c>
      <c r="AV90" s="0" t="n">
        <f aca="true">RAND()</f>
        <v>0.847690129384735</v>
      </c>
      <c r="AW90" s="0" t="n">
        <f aca="true">RAND()</f>
        <v>0.732590116397411</v>
      </c>
      <c r="AX90" s="0" t="n">
        <f aca="true">RAND()</f>
        <v>0.683879231553079</v>
      </c>
      <c r="AY90" s="0" t="n">
        <f aca="true">RAND()</f>
        <v>0.743960100406448</v>
      </c>
      <c r="AZ90" s="0" t="n">
        <f aca="true">RAND()</f>
        <v>0.262315474537193</v>
      </c>
    </row>
    <row r="91" customFormat="false" ht="15" hidden="false" customHeight="false" outlineLevel="0" collapsed="false">
      <c r="AK91" s="0" t="n">
        <v>78</v>
      </c>
      <c r="AL91" s="0" t="n">
        <f aca="false">IFERROR(IF(AU91&lt;($AM$6-$AL$6)/($AN$6-$AL$6),$AL$6+SQRT(AU91*($AN$6-$AL$6)*($AM$6-$AL$6)),$AN$6-SQRT((1-AU91)*($AN$6-$AL$6)*($AN$6-$AM$6))),$AM$6)</f>
        <v>3.07004800403334</v>
      </c>
      <c r="AM91" s="0" t="n">
        <f aca="false">IFERROR(IF(AV91&lt;($AM$7-$AL$7)/($AN$7-$AL$7),$AL$7+SQRT(AV91*($AN$7-$AL$7)*($AM$7-$AL$7)),$AN$7-SQRT((1-AV91)*($AN$7-$AL$7)*($AN$7-$AM$7))),$AM$7)</f>
        <v>0.940046035186623</v>
      </c>
      <c r="AN91" s="0" t="n">
        <f aca="false">IFERROR(IF(AW91&lt;($AM$8-$AL$8)/($AN$8-$AL$8),$AL$8+SQRT(AW91*($AN$8-$AL$8)*($AM$8-$AL$8)),$AN$8-SQRT((1-AW91)*($AN$8-$AL$8)*($AN$8-$AM$8))),$AM$8)</f>
        <v>1.09781153501033</v>
      </c>
      <c r="AO91" s="0" t="n">
        <f aca="false">IFERROR(IF(AX91&lt;($AM$9-$AL$9)/($AN$9-$AL$9),$AL$9+SQRT(AX91*($AN$9-$AL$9)*($AM$9-$AL$9)),$AN$9-SQRT((1-AX91)*($AN$9-$AL$9)*($AN$9-$AM$9))),$AM$9)</f>
        <v>1.16397716212498</v>
      </c>
      <c r="AP91" s="0" t="n">
        <f aca="false">IFERROR(IF(AY91&lt;($AM$10-$AL$10)/($AN$10-$AL$10),$AL$10+SQRT(AY91*($AN$10-$AL$10)*($AM$10-$AL$10)),$AN$10-SQRT((1-AY91)*($AN$10-$AL$10)*($AN$10-$AM$10))),$AM$10)</f>
        <v>0.920696705629179</v>
      </c>
      <c r="AQ91" s="0" t="n">
        <f aca="false">IFERROR(IF(AZ91&lt;($AM$11-$AL$11)/($AN$11-$AL$11),$AL$11+SQRT(AZ91*($AN$11-$AL$11)*($AM$11-$AL$11)),$AN$11-SQRT((1-AZ91)*($AN$11-$AL$11)*($AN$11-$AM$11))),$AM$11)</f>
        <v>0.448463210493378</v>
      </c>
      <c r="AR91" s="0" t="n">
        <f aca="false">SUMPRODUCT((B24:B31&lt;=$B$6)*(C24:C31*AM91+D24:D31*AO91*$B$8*AQ91)/(1+AL91/100)^B24:B31)+C32*AM91*AP91/(1+AL91/100)^$B$6</f>
        <v>12904409.0949736</v>
      </c>
      <c r="AS91" s="0" t="n">
        <f aca="false">SUMPRODUCT((K24:K26&lt;=$B$6)*(L24:L26*AN91+M24:M26*AO91*$B$8*AQ91)/(1+AL91/100)^K24:K26)+L27*AN91*AP91/(1+AL91/100)^$B$6</f>
        <v>15975556.6659921</v>
      </c>
      <c r="AT91" s="0" t="n">
        <f aca="false">AS91-AR91</f>
        <v>3071147.57101849</v>
      </c>
      <c r="AU91" s="0" t="n">
        <f aca="true">RAND()</f>
        <v>0.227773865469885</v>
      </c>
      <c r="AV91" s="0" t="n">
        <f aca="true">RAND()</f>
        <v>0.217921021905477</v>
      </c>
      <c r="AW91" s="0" t="n">
        <f aca="true">RAND()</f>
        <v>0.794121521103016</v>
      </c>
      <c r="AX91" s="0" t="n">
        <f aca="true">RAND()</f>
        <v>0.534043876367595</v>
      </c>
      <c r="AY91" s="0" t="n">
        <f aca="true">RAND()</f>
        <v>0.707942872508975</v>
      </c>
      <c r="AZ91" s="0" t="n">
        <f aca="true">RAND()</f>
        <v>0.0899645913061263</v>
      </c>
    </row>
    <row r="92" customFormat="false" ht="17.35" hidden="false" customHeight="false" outlineLevel="0" collapsed="false">
      <c r="A92" s="4" t="s">
        <v>144</v>
      </c>
      <c r="AK92" s="0" t="n">
        <v>79</v>
      </c>
      <c r="AL92" s="17" t="n">
        <f aca="false">IFERROR(IF(AU92&lt;($AM$6-$AL$6)/($AN$6-$AL$6),$AL$6+SQRT(AU92*($AN$6-$AL$6)*($AM$6-$AL$6)),$AN$6-SQRT((1-AU92)*($AN$6-$AL$6)*($AN$6-$AM$6))),$AM$6)</f>
        <v>3.71087519307206</v>
      </c>
      <c r="AM92" s="17" t="n">
        <f aca="false">IFERROR(IF(AV92&lt;($AM$7-$AL$7)/($AN$7-$AL$7),$AL$7+SQRT(AV92*($AN$7-$AL$7)*($AM$7-$AL$7)),$AN$7-SQRT((1-AV92)*($AN$7-$AL$7)*($AN$7-$AM$7))),$AM$7)</f>
        <v>0.90226710755317</v>
      </c>
      <c r="AN92" s="17" t="n">
        <f aca="false">IFERROR(IF(AW92&lt;($AM$8-$AL$8)/($AN$8-$AL$8),$AL$8+SQRT(AW92*($AN$8-$AL$8)*($AM$8-$AL$8)),$AN$8-SQRT((1-AW92)*($AN$8-$AL$8)*($AN$8-$AM$8))),$AM$8)</f>
        <v>0.947317525785725</v>
      </c>
      <c r="AO92" s="17" t="n">
        <f aca="false">IFERROR(IF(AX92&lt;($AM$9-$AL$9)/($AN$9-$AL$9),$AL$9+SQRT(AX92*($AN$9-$AL$9)*($AM$9-$AL$9)),$AN$9-SQRT((1-AX92)*($AN$9-$AL$9)*($AN$9-$AM$9))),$AM$9)</f>
        <v>1.34786218174179</v>
      </c>
      <c r="AP92" s="17" t="n">
        <f aca="false">IFERROR(IF(AY92&lt;($AM$10-$AL$10)/($AN$10-$AL$10),$AL$10+SQRT(AY92*($AN$10-$AL$10)*($AM$10-$AL$10)),$AN$10-SQRT((1-AY92)*($AN$10-$AL$10)*($AN$10-$AM$10))),$AM$10)</f>
        <v>0.851636939561079</v>
      </c>
      <c r="AQ92" s="17" t="n">
        <f aca="false">IFERROR(IF(AZ92&lt;($AM$11-$AL$11)/($AN$11-$AL$11),$AL$11+SQRT(AZ92*($AN$11-$AL$11)*($AM$11-$AL$11)),$AN$11-SQRT((1-AZ92)*($AN$11-$AL$11)*($AN$11-$AM$11))),$AM$11)</f>
        <v>0.615755974023889</v>
      </c>
      <c r="AR92" s="17" t="n">
        <f aca="false">SUMPRODUCT((B24:B31&lt;=$B$6)*(C24:C31*AM92+D24:D31*AO92*$B$8*AQ92)/(1+AL92/100)^B24:B31)+C32*AM92*AP92/(1+AL92/100)^$B$6</f>
        <v>12067333.7840461</v>
      </c>
      <c r="AS92" s="17" t="n">
        <f aca="false">SUMPRODUCT((K24:K26&lt;=$B$6)*(L24:L26*AN92+M24:M26*AO92*$B$8*AQ92)/(1+AL92/100)^K24:K26)+L27*AN92*AP92/(1+AL92/100)^$B$6</f>
        <v>14053633.1252719</v>
      </c>
      <c r="AT92" s="17" t="n">
        <f aca="false">AS92-AR92</f>
        <v>1986299.34122585</v>
      </c>
      <c r="AU92" s="17" t="n">
        <f aca="true">RAND()</f>
        <v>0.459082900222562</v>
      </c>
      <c r="AV92" s="17" t="n">
        <f aca="true">RAND()</f>
        <v>0.116206236525462</v>
      </c>
      <c r="AW92" s="17" t="n">
        <f aca="true">RAND()</f>
        <v>0.241138371151418</v>
      </c>
      <c r="AX92" s="17" t="n">
        <f aca="true">RAND()</f>
        <v>0.716477510664951</v>
      </c>
      <c r="AY92" s="17" t="n">
        <f aca="true">RAND()</f>
        <v>0.494594149055527</v>
      </c>
      <c r="AZ92" s="17" t="n">
        <f aca="true">RAND()</f>
        <v>0.40694626584398</v>
      </c>
    </row>
    <row r="93" customFormat="false" ht="23.85" hidden="false" customHeight="false" outlineLevel="0" collapsed="false">
      <c r="A93" s="6" t="s">
        <v>86</v>
      </c>
      <c r="B93" s="6" t="s">
        <v>145</v>
      </c>
      <c r="C93" s="6" t="s">
        <v>146</v>
      </c>
      <c r="D93" s="6" t="s">
        <v>147</v>
      </c>
      <c r="E93" s="6" t="s">
        <v>148</v>
      </c>
      <c r="F93" s="6" t="s">
        <v>149</v>
      </c>
      <c r="G93" s="6" t="s">
        <v>150</v>
      </c>
      <c r="H93" s="6" t="s">
        <v>151</v>
      </c>
      <c r="I93" s="6" t="s">
        <v>152</v>
      </c>
      <c r="J93" s="6" t="s">
        <v>153</v>
      </c>
      <c r="M93" s="17" t="s">
        <v>154</v>
      </c>
      <c r="N93" s="17" t="s">
        <v>155</v>
      </c>
      <c r="AK93" s="0" t="n">
        <v>80</v>
      </c>
      <c r="AL93" s="17" t="n">
        <f aca="false">IFERROR(IF(AU93&lt;($AM$6-$AL$6)/($AN$6-$AL$6),$AL$6+SQRT(AU93*($AN$6-$AL$6)*($AM$6-$AL$6)),$AN$6-SQRT((1-AU93)*($AN$6-$AL$6)*($AN$6-$AM$6))),$AM$6)</f>
        <v>2.76238377135045</v>
      </c>
      <c r="AM93" s="17" t="n">
        <f aca="false">IFERROR(IF(AV93&lt;($AM$7-$AL$7)/($AN$7-$AL$7),$AL$7+SQRT(AV93*($AN$7-$AL$7)*($AM$7-$AL$7)),$AN$7-SQRT((1-AV93)*($AN$7-$AL$7)*($AN$7-$AM$7))),$AM$7)</f>
        <v>0.899209947038395</v>
      </c>
      <c r="AN93" s="17" t="n">
        <f aca="false">IFERROR(IF(AW93&lt;($AM$8-$AL$8)/($AN$8-$AL$8),$AL$8+SQRT(AW93*($AN$8-$AL$8)*($AM$8-$AL$8)),$AN$8-SQRT((1-AW93)*($AN$8-$AL$8)*($AN$8-$AM$8))),$AM$8)</f>
        <v>0.897068024669754</v>
      </c>
      <c r="AO93" s="17" t="n">
        <f aca="false">IFERROR(IF(AX93&lt;($AM$9-$AL$9)/($AN$9-$AL$9),$AL$9+SQRT(AX93*($AN$9-$AL$9)*($AM$9-$AL$9)),$AN$9-SQRT((1-AX93)*($AN$9-$AL$9)*($AN$9-$AM$9))),$AM$9)</f>
        <v>1.52004939012669</v>
      </c>
      <c r="AP93" s="17" t="n">
        <f aca="false">IFERROR(IF(AY93&lt;($AM$10-$AL$10)/($AN$10-$AL$10),$AL$10+SQRT(AY93*($AN$10-$AL$10)*($AM$10-$AL$10)),$AN$10-SQRT((1-AY93)*($AN$10-$AL$10)*($AN$10-$AM$10))),$AM$10)</f>
        <v>0.780728623071505</v>
      </c>
      <c r="AQ93" s="17" t="n">
        <f aca="false">IFERROR(IF(AZ93&lt;($AM$11-$AL$11)/($AN$11-$AL$11),$AL$11+SQRT(AZ93*($AN$11-$AL$11)*($AM$11-$AL$11)),$AN$11-SQRT((1-AZ93)*($AN$11-$AL$11)*($AN$11-$AM$11))),$AM$11)</f>
        <v>0.853716854574794</v>
      </c>
      <c r="AR93" s="17" t="n">
        <f aca="false">SUMPRODUCT((B24:B31&lt;=$B$6)*(C24:C31*AM93+D24:D31*AO93*$B$8*AQ93)/(1+AL93/100)^B24:B31)+C32*AM93*AP93/(1+AL93/100)^$B$6</f>
        <v>12736388.5983908</v>
      </c>
      <c r="AS93" s="17" t="n">
        <f aca="false">SUMPRODUCT((K24:K26&lt;=$B$6)*(L24:L26*AN93+M24:M26*AO93*$B$8*AQ93)/(1+AL93/100)^K24:K26)+L27*AN93*AP93/(1+AL93/100)^$B$6</f>
        <v>13243625.335033</v>
      </c>
      <c r="AT93" s="17" t="n">
        <f aca="false">AS93-AR93</f>
        <v>507236.73664226</v>
      </c>
      <c r="AU93" s="17" t="n">
        <f aca="true">RAND()</f>
        <v>0.116245802963706</v>
      </c>
      <c r="AV93" s="17" t="n">
        <f aca="true">RAND()</f>
        <v>0.109362373237346</v>
      </c>
      <c r="AW93" s="17" t="n">
        <f aca="true">RAND()</f>
        <v>0.10469112681431</v>
      </c>
      <c r="AX93" s="17" t="n">
        <f aca="true">RAND()</f>
        <v>0.846431608054824</v>
      </c>
      <c r="AY93" s="17" t="n">
        <f aca="true">RAND()</f>
        <v>0.315234239246492</v>
      </c>
      <c r="AZ93" s="17" t="n">
        <f aca="true">RAND()</f>
        <v>0.9126581280184</v>
      </c>
    </row>
    <row r="94" customFormat="false" ht="15" hidden="false" customHeight="false" outlineLevel="0" collapsed="false">
      <c r="A94" s="0" t="n">
        <v>0</v>
      </c>
      <c r="B94" s="0" t="n">
        <f aca="false">$B$7+A94</f>
        <v>2027</v>
      </c>
      <c r="C94" s="14" t="n">
        <f aca="false">IF(A94&gt;$B$6,0,SUMIF(B24:B31,A94,E24:E31)+IF(A94=$B$6,E32,0))</f>
        <v>9009181.19</v>
      </c>
      <c r="D94" s="14" t="n">
        <f aca="false">IF(A94&gt;$B$6,0,SUMIF(B24:B31,A94,F24:F31))</f>
        <v>0</v>
      </c>
      <c r="E94" s="14" t="n">
        <f aca="false">IF(A94&gt;$B$6,0,SUMIF(K24:K26,A94,N24:N26)+IF(A94=$B$6,N27,0))</f>
        <v>15445398.25</v>
      </c>
      <c r="F94" s="14" t="n">
        <f aca="false">IF(A94&gt;$B$6,0,SUMIF(K24:K26,A94,O24:O26))</f>
        <v>0</v>
      </c>
      <c r="G94" s="14" t="n">
        <f aca="false">IF(A94&gt;$B$6,0,SUMIF(B24:B31,A94,G24:G31)+IF(A94=$B$6,G32,0))</f>
        <v>9009181.19</v>
      </c>
      <c r="H94" s="14" t="n">
        <f aca="false">IF(A94&gt;$B$6,0,SUMIF(K24:K26,A94,P24:P26)+IF(A94=$B$6,P27,0))</f>
        <v>15445398.25</v>
      </c>
      <c r="I94" s="17" t="n">
        <f aca="false">IF(A94&gt;$B$6,0,SUMIF(B24:B31,A94,D24:D31)*$B$10)</f>
        <v>0</v>
      </c>
      <c r="J94" s="17" t="n">
        <f aca="false">IF(A94&gt;$B$6,0,SUMIF(K24:K26,A94,M24:M26)*$B$10)</f>
        <v>0</v>
      </c>
      <c r="M94" s="14" t="n">
        <f aca="false">C94+D94</f>
        <v>9009181.19</v>
      </c>
      <c r="N94" s="14" t="n">
        <f aca="false">E94+F94</f>
        <v>15445398.25</v>
      </c>
      <c r="AK94" s="0" t="n">
        <v>81</v>
      </c>
      <c r="AL94" s="17" t="n">
        <f aca="false">IFERROR(IF(AU94&lt;($AM$6-$AL$6)/($AN$6-$AL$6),$AL$6+SQRT(AU94*($AN$6-$AL$6)*($AM$6-$AL$6)),$AN$6-SQRT((1-AU94)*($AN$6-$AL$6)*($AN$6-$AM$6))),$AM$6)</f>
        <v>2.81980621239356</v>
      </c>
      <c r="AM94" s="17" t="n">
        <f aca="false">IFERROR(IF(AV94&lt;($AM$7-$AL$7)/($AN$7-$AL$7),$AL$7+SQRT(AV94*($AN$7-$AL$7)*($AM$7-$AL$7)),$AN$7-SQRT((1-AV94)*($AN$7-$AL$7)*($AN$7-$AM$7))),$AM$7)</f>
        <v>1.04594176250095</v>
      </c>
      <c r="AN94" s="17" t="n">
        <f aca="false">IFERROR(IF(AW94&lt;($AM$8-$AL$8)/($AN$8-$AL$8),$AL$8+SQRT(AW94*($AN$8-$AL$8)*($AM$8-$AL$8)),$AN$8-SQRT((1-AW94)*($AN$8-$AL$8)*($AN$8-$AM$8))),$AM$8)</f>
        <v>1.12236728003338</v>
      </c>
      <c r="AO94" s="17" t="n">
        <f aca="false">IFERROR(IF(AX94&lt;($AM$9-$AL$9)/($AN$9-$AL$9),$AL$9+SQRT(AX94*($AN$9-$AL$9)*($AM$9-$AL$9)),$AN$9-SQRT((1-AX94)*($AN$9-$AL$9)*($AN$9-$AM$9))),$AM$9)</f>
        <v>1.1505805424822</v>
      </c>
      <c r="AP94" s="17" t="n">
        <f aca="false">IFERROR(IF(AY94&lt;($AM$10-$AL$10)/($AN$10-$AL$10),$AL$10+SQRT(AY94*($AN$10-$AL$10)*($AM$10-$AL$10)),$AN$10-SQRT((1-AY94)*($AN$10-$AL$10)*($AN$10-$AM$10))),$AM$10)</f>
        <v>0.739099630352061</v>
      </c>
      <c r="AQ94" s="17" t="n">
        <f aca="false">IFERROR(IF(AZ94&lt;($AM$11-$AL$11)/($AN$11-$AL$11),$AL$11+SQRT(AZ94*($AN$11-$AL$11)*($AM$11-$AL$11)),$AN$11-SQRT((1-AZ94)*($AN$11-$AL$11)*($AN$11-$AM$11))),$AM$11)</f>
        <v>0.682015561622694</v>
      </c>
      <c r="AR94" s="17" t="n">
        <f aca="false">SUMPRODUCT((B24:B31&lt;=$B$6)*(C24:C31*AM94+D24:D31*AO94*$B$8*AQ94)/(1+AL94/100)^B24:B31)+C32*AM94*AP94/(1+AL94/100)^$B$6</f>
        <v>14624620.7652606</v>
      </c>
      <c r="AS94" s="17" t="n">
        <f aca="false">SUMPRODUCT((K24:K26&lt;=$B$6)*(L24:L26*AN94+M24:M26*AO94*$B$8*AQ94)/(1+AL94/100)^K24:K26)+L27*AN94*AP94/(1+AL94/100)^$B$6</f>
        <v>16605479.4698157</v>
      </c>
      <c r="AT94" s="17" t="n">
        <f aca="false">AS94-AR94</f>
        <v>1980858.70455514</v>
      </c>
      <c r="AU94" s="17" t="n">
        <f aca="true">RAND()</f>
        <v>0.134416445175815</v>
      </c>
      <c r="AV94" s="17" t="n">
        <f aca="true">RAND()</f>
        <v>0.629868761855819</v>
      </c>
      <c r="AW94" s="17" t="n">
        <f aca="true">RAND()</f>
        <v>0.855199011501534</v>
      </c>
      <c r="AX94" s="17" t="n">
        <f aca="true">RAND()</f>
        <v>0.518991056793445</v>
      </c>
      <c r="AY94" s="17" t="n">
        <f aca="true">RAND()</f>
        <v>0.228674532937968</v>
      </c>
      <c r="AZ94" s="17" t="n">
        <f aca="true">RAND()</f>
        <v>0.587289375305588</v>
      </c>
    </row>
    <row r="95" customFormat="false" ht="15" hidden="false" customHeight="false" outlineLevel="0" collapsed="false">
      <c r="A95" s="0" t="n">
        <v>1</v>
      </c>
      <c r="B95" s="0" t="n">
        <f aca="false">$B$7+A95</f>
        <v>2028</v>
      </c>
      <c r="C95" s="14" t="n">
        <f aca="false">IF(A95&gt;$B$6,0,SUMIF(B24:B31,A95,E24:E31)+IF(A95=$B$6,E32,0))</f>
        <v>0</v>
      </c>
      <c r="D95" s="14" t="n">
        <f aca="false">IF(A95&gt;$B$6,0,SUMIF(B24:B31,A95,F24:F31))</f>
        <v>0</v>
      </c>
      <c r="E95" s="14" t="n">
        <f aca="false">IF(A95&gt;$B$6,0,SUMIF(K24:K26,A95,N24:N26)+IF(A95=$B$6,N27,0))</f>
        <v>0</v>
      </c>
      <c r="F95" s="14" t="n">
        <f aca="false">IF(A95&gt;$B$6,0,SUMIF(K24:K26,A95,O24:O26))</f>
        <v>0</v>
      </c>
      <c r="G95" s="14" t="n">
        <f aca="false">G94+IF(A95&gt;$B$6,0,SUMIF(B24:B31,A95,G24:G31)+IF(A95=$B$6,G32,0))</f>
        <v>9009181.19</v>
      </c>
      <c r="H95" s="14" t="n">
        <f aca="false">H94+IF(A95&gt;$B$6,0,SUMIF(K24:K26,A95,P24:P26)+IF(A95=$B$6,P27,0))</f>
        <v>15445398.25</v>
      </c>
      <c r="I95" s="17" t="n">
        <f aca="false">IF(A95&gt;$B$6,0,SUMIF(B24:B31,A95,D24:D31)*$B$10)</f>
        <v>0</v>
      </c>
      <c r="J95" s="17" t="n">
        <f aca="false">IF(A95&gt;$B$6,0,SUMIF(K24:K26,A95,M24:M26)*$B$10)</f>
        <v>0</v>
      </c>
      <c r="M95" s="14" t="n">
        <f aca="false">C95+D95</f>
        <v>0</v>
      </c>
      <c r="N95" s="14" t="n">
        <f aca="false">E95+F95</f>
        <v>0</v>
      </c>
      <c r="AK95" s="0" t="n">
        <v>82</v>
      </c>
      <c r="AL95" s="17" t="n">
        <f aca="false">IFERROR(IF(AU95&lt;($AM$6-$AL$6)/($AN$6-$AL$6),$AL$6+SQRT(AU95*($AN$6-$AL$6)*($AM$6-$AL$6)),$AN$6-SQRT((1-AU95)*($AN$6-$AL$6)*($AN$6-$AM$6))),$AM$6)</f>
        <v>3.61008307039474</v>
      </c>
      <c r="AM95" s="17" t="n">
        <f aca="false">IFERROR(IF(AV95&lt;($AM$7-$AL$7)/($AN$7-$AL$7),$AL$7+SQRT(AV95*($AN$7-$AL$7)*($AM$7-$AL$7)),$AN$7-SQRT((1-AV95)*($AN$7-$AL$7)*($AN$7-$AM$7))),$AM$7)</f>
        <v>1.11589438595709</v>
      </c>
      <c r="AN95" s="17" t="n">
        <f aca="false">IFERROR(IF(AW95&lt;($AM$8-$AL$8)/($AN$8-$AL$8),$AL$8+SQRT(AW95*($AN$8-$AL$8)*($AM$8-$AL$8)),$AN$8-SQRT((1-AW95)*($AN$8-$AL$8)*($AN$8-$AM$8))),$AM$8)</f>
        <v>1.10810056949094</v>
      </c>
      <c r="AO95" s="17" t="n">
        <f aca="false">IFERROR(IF(AX95&lt;($AM$9-$AL$9)/($AN$9-$AL$9),$AL$9+SQRT(AX95*($AN$9-$AL$9)*($AM$9-$AL$9)),$AN$9-SQRT((1-AX95)*($AN$9-$AL$9)*($AN$9-$AM$9))),$AM$9)</f>
        <v>1.45859865730089</v>
      </c>
      <c r="AP95" s="17" t="n">
        <f aca="false">IFERROR(IF(AY95&lt;($AM$10-$AL$10)/($AN$10-$AL$10),$AL$10+SQRT(AY95*($AN$10-$AL$10)*($AM$10-$AL$10)),$AN$10-SQRT((1-AY95)*($AN$10-$AL$10)*($AN$10-$AM$10))),$AM$10)</f>
        <v>0.650973004124625</v>
      </c>
      <c r="AQ95" s="17" t="n">
        <f aca="false">IFERROR(IF(AZ95&lt;($AM$11-$AL$11)/($AN$11-$AL$11),$AL$11+SQRT(AZ95*($AN$11-$AL$11)*($AM$11-$AL$11)),$AN$11-SQRT((1-AZ95)*($AN$11-$AL$11)*($AN$11-$AM$11))),$AM$11)</f>
        <v>0.691953722235846</v>
      </c>
      <c r="AR95" s="17" t="n">
        <f aca="false">SUMPRODUCT((B24:B31&lt;=$B$6)*(C24:C31*AM95+D24:D31*AO95*$B$8*AQ95)/(1+AL95/100)^B24:B31)+C32*AM95*AP95/(1+AL95/100)^$B$6</f>
        <v>15025826.297571</v>
      </c>
      <c r="AS95" s="17" t="n">
        <f aca="false">SUMPRODUCT((K24:K26&lt;=$B$6)*(L24:L26*AN95+M24:M26*AO95*$B$8*AQ95)/(1+AL95/100)^K24:K26)+L27*AN95*AP95/(1+AL95/100)^$B$6</f>
        <v>16713653.6425891</v>
      </c>
      <c r="AT95" s="17" t="n">
        <f aca="false">AS95-AR95</f>
        <v>1687827.34501811</v>
      </c>
      <c r="AU95" s="17" t="n">
        <f aca="true">RAND()</f>
        <v>0.425423160518781</v>
      </c>
      <c r="AV95" s="17" t="n">
        <f aca="true">RAND()</f>
        <v>0.840139415841554</v>
      </c>
      <c r="AW95" s="17" t="n">
        <f aca="true">RAND()</f>
        <v>0.82101823663292</v>
      </c>
      <c r="AX95" s="17" t="n">
        <f aca="true">RAND()</f>
        <v>0.804589724082401</v>
      </c>
      <c r="AY95" s="17" t="n">
        <f aca="true">RAND()</f>
        <v>0.0911713918976562</v>
      </c>
      <c r="AZ95" s="17" t="n">
        <f aca="true">RAND()</f>
        <v>0.612683635737344</v>
      </c>
    </row>
    <row r="96" customFormat="false" ht="15" hidden="false" customHeight="false" outlineLevel="0" collapsed="false">
      <c r="A96" s="0" t="n">
        <v>2</v>
      </c>
      <c r="B96" s="0" t="n">
        <f aca="false">$B$7+A96</f>
        <v>2029</v>
      </c>
      <c r="C96" s="14" t="n">
        <f aca="false">IF(A96&gt;$B$6,0,SUMIF(B24:B31,A96,E24:E31)+IF(A96=$B$6,E32,0))</f>
        <v>0</v>
      </c>
      <c r="D96" s="14" t="n">
        <f aca="false">IF(A96&gt;$B$6,0,SUMIF(B24:B31,A96,F24:F31))</f>
        <v>0</v>
      </c>
      <c r="E96" s="14" t="n">
        <f aca="false">IF(A96&gt;$B$6,0,SUMIF(K24:K26,A96,N24:N26)+IF(A96=$B$6,N27,0))</f>
        <v>0</v>
      </c>
      <c r="F96" s="14" t="n">
        <f aca="false">IF(A96&gt;$B$6,0,SUMIF(K24:K26,A96,O24:O26))</f>
        <v>0</v>
      </c>
      <c r="G96" s="14" t="n">
        <f aca="false">G95+IF(A96&gt;$B$6,0,SUMIF(B24:B31,A96,G24:G31)+IF(A96=$B$6,G32,0))</f>
        <v>9009181.19</v>
      </c>
      <c r="H96" s="14" t="n">
        <f aca="false">H95+IF(A96&gt;$B$6,0,SUMIF(K24:K26,A96,P24:P26)+IF(A96=$B$6,P27,0))</f>
        <v>15445398.25</v>
      </c>
      <c r="I96" s="17" t="n">
        <f aca="false">IF(A96&gt;$B$6,0,SUMIF(B24:B31,A96,D24:D31)*$B$10)</f>
        <v>0</v>
      </c>
      <c r="J96" s="17" t="n">
        <f aca="false">IF(A96&gt;$B$6,0,SUMIF(K24:K26,A96,M24:M26)*$B$10)</f>
        <v>0</v>
      </c>
      <c r="M96" s="14" t="n">
        <f aca="false">C96+D96</f>
        <v>0</v>
      </c>
      <c r="N96" s="14" t="n">
        <f aca="false">E96+F96</f>
        <v>0</v>
      </c>
      <c r="AK96" s="0" t="n">
        <v>83</v>
      </c>
      <c r="AL96" s="17" t="n">
        <f aca="false">IFERROR(IF(AU96&lt;($AM$6-$AL$6)/($AN$6-$AL$6),$AL$6+SQRT(AU96*($AN$6-$AL$6)*($AM$6-$AL$6)),$AN$6-SQRT((1-AU96)*($AN$6-$AL$6)*($AN$6-$AM$6))),$AM$6)</f>
        <v>5.27779061571727</v>
      </c>
      <c r="AM96" s="17" t="n">
        <f aca="false">IFERROR(IF(AV96&lt;($AM$7-$AL$7)/($AN$7-$AL$7),$AL$7+SQRT(AV96*($AN$7-$AL$7)*($AM$7-$AL$7)),$AN$7-SQRT((1-AV96)*($AN$7-$AL$7)*($AN$7-$AM$7))),$AM$7)</f>
        <v>0.879655241974325</v>
      </c>
      <c r="AN96" s="17" t="n">
        <f aca="false">IFERROR(IF(AW96&lt;($AM$8-$AL$8)/($AN$8-$AL$8),$AL$8+SQRT(AW96*($AN$8-$AL$8)*($AM$8-$AL$8)),$AN$8-SQRT((1-AW96)*($AN$8-$AL$8)*($AN$8-$AM$8))),$AM$8)</f>
        <v>0.90212886572585</v>
      </c>
      <c r="AO96" s="17" t="n">
        <f aca="false">IFERROR(IF(AX96&lt;($AM$9-$AL$9)/($AN$9-$AL$9),$AL$9+SQRT(AX96*($AN$9-$AL$9)*($AM$9-$AL$9)),$AN$9-SQRT((1-AX96)*($AN$9-$AL$9)*($AN$9-$AM$9))),$AM$9)</f>
        <v>1.08463972460304</v>
      </c>
      <c r="AP96" s="17" t="n">
        <f aca="false">IFERROR(IF(AY96&lt;($AM$10-$AL$10)/($AN$10-$AL$10),$AL$10+SQRT(AY96*($AN$10-$AL$10)*($AM$10-$AL$10)),$AN$10-SQRT((1-AY96)*($AN$10-$AL$10)*($AN$10-$AM$10))),$AM$10)</f>
        <v>0.933031068377092</v>
      </c>
      <c r="AQ96" s="17" t="n">
        <f aca="false">IFERROR(IF(AZ96&lt;($AM$11-$AL$11)/($AN$11-$AL$11),$AL$11+SQRT(AZ96*($AN$11-$AL$11)*($AM$11-$AL$11)),$AN$11-SQRT((1-AZ96)*($AN$11-$AL$11)*($AN$11-$AM$11))),$AM$11)</f>
        <v>0.522673608768392</v>
      </c>
      <c r="AR96" s="17" t="n">
        <f aca="false">SUMPRODUCT((B24:B31&lt;=$B$6)*(C24:C31*AM96+D24:D31*AO96*$B$8*AQ96)/(1+AL96/100)^B24:B31)+C32*AM96*AP96/(1+AL96/100)^$B$6</f>
        <v>10953831.0743333</v>
      </c>
      <c r="AS96" s="17" t="n">
        <f aca="false">SUMPRODUCT((K24:K26&lt;=$B$6)*(L24:L26*AN96+M24:M26*AO96*$B$8*AQ96)/(1+AL96/100)^K24:K26)+L27*AN96*AP96/(1+AL96/100)^$B$6</f>
        <v>13544459.0207129</v>
      </c>
      <c r="AT96" s="17" t="n">
        <f aca="false">AS96-AR96</f>
        <v>2590627.94637962</v>
      </c>
      <c r="AU96" s="17" t="n">
        <f aca="true">RAND()</f>
        <v>0.851699741834425</v>
      </c>
      <c r="AV96" s="17" t="n">
        <f aca="true">RAND()</f>
        <v>0.07049952859987</v>
      </c>
      <c r="AW96" s="17" t="n">
        <f aca="true">RAND()</f>
        <v>0.115892280160541</v>
      </c>
      <c r="AX96" s="17" t="n">
        <f aca="true">RAND()</f>
        <v>0.441410377483463</v>
      </c>
      <c r="AY96" s="17" t="n">
        <f aca="true">RAND()</f>
        <v>0.750063624719223</v>
      </c>
      <c r="AZ96" s="17" t="n">
        <f aca="true">RAND()</f>
        <v>0.202381779763017</v>
      </c>
    </row>
    <row r="97" customFormat="false" ht="15" hidden="false" customHeight="false" outlineLevel="0" collapsed="false">
      <c r="A97" s="0" t="n">
        <v>3</v>
      </c>
      <c r="B97" s="0" t="n">
        <f aca="false">$B$7+A97</f>
        <v>2030</v>
      </c>
      <c r="C97" s="14" t="n">
        <f aca="false">IF(A97&gt;$B$6,0,SUMIF(B24:B31,A97,E24:E31)+IF(A97=$B$6,E32,0))</f>
        <v>0</v>
      </c>
      <c r="D97" s="14" t="n">
        <f aca="false">IF(A97&gt;$B$6,0,SUMIF(B24:B31,A97,F24:F31))</f>
        <v>0</v>
      </c>
      <c r="E97" s="14" t="n">
        <f aca="false">IF(A97&gt;$B$6,0,SUMIF(K24:K26,A97,N24:N26)+IF(A97=$B$6,N27,0))</f>
        <v>0</v>
      </c>
      <c r="F97" s="14" t="n">
        <f aca="false">IF(A97&gt;$B$6,0,SUMIF(K24:K26,A97,O24:O26))</f>
        <v>0</v>
      </c>
      <c r="G97" s="14" t="n">
        <f aca="false">G96+IF(A97&gt;$B$6,0,SUMIF(B24:B31,A97,G24:G31)+IF(A97=$B$6,G32,0))</f>
        <v>9009181.19</v>
      </c>
      <c r="H97" s="14" t="n">
        <f aca="false">H96+IF(A97&gt;$B$6,0,SUMIF(K24:K26,A97,P24:P26)+IF(A97=$B$6,P27,0))</f>
        <v>15445398.25</v>
      </c>
      <c r="I97" s="17" t="n">
        <f aca="false">IF(A97&gt;$B$6,0,SUMIF(B24:B31,A97,D24:D31)*$B$10)</f>
        <v>0</v>
      </c>
      <c r="J97" s="17" t="n">
        <f aca="false">IF(A97&gt;$B$6,0,SUMIF(K24:K26,A97,M24:M26)*$B$10)</f>
        <v>0</v>
      </c>
      <c r="M97" s="14" t="n">
        <f aca="false">C97+D97</f>
        <v>0</v>
      </c>
      <c r="N97" s="14" t="n">
        <f aca="false">E97+F97</f>
        <v>0</v>
      </c>
      <c r="AK97" s="0" t="n">
        <v>84</v>
      </c>
      <c r="AL97" s="17" t="n">
        <f aca="false">IFERROR(IF(AU97&lt;($AM$6-$AL$6)/($AN$6-$AL$6),$AL$6+SQRT(AU97*($AN$6-$AL$6)*($AM$6-$AL$6)),$AN$6-SQRT((1-AU97)*($AN$6-$AL$6)*($AN$6-$AM$6))),$AM$6)</f>
        <v>2.91552124450119</v>
      </c>
      <c r="AM97" s="17" t="n">
        <f aca="false">IFERROR(IF(AV97&lt;($AM$7-$AL$7)/($AN$7-$AL$7),$AL$7+SQRT(AV97*($AN$7-$AL$7)*($AM$7-$AL$7)),$AN$7-SQRT((1-AV97)*($AN$7-$AL$7)*($AN$7-$AM$7))),$AM$7)</f>
        <v>1.05916176359821</v>
      </c>
      <c r="AN97" s="17" t="n">
        <f aca="false">IFERROR(IF(AW97&lt;($AM$8-$AL$8)/($AN$8-$AL$8),$AL$8+SQRT(AW97*($AN$8-$AL$8)*($AM$8-$AL$8)),$AN$8-SQRT((1-AW97)*($AN$8-$AL$8)*($AN$8-$AM$8))),$AM$8)</f>
        <v>1.15727661499073</v>
      </c>
      <c r="AO97" s="17" t="n">
        <f aca="false">IFERROR(IF(AX97&lt;($AM$9-$AL$9)/($AN$9-$AL$9),$AL$9+SQRT(AX97*($AN$9-$AL$9)*($AM$9-$AL$9)),$AN$9-SQRT((1-AX97)*($AN$9-$AL$9)*($AN$9-$AM$9))),$AM$9)</f>
        <v>1.2148072528131</v>
      </c>
      <c r="AP97" s="17" t="n">
        <f aca="false">IFERROR(IF(AY97&lt;($AM$10-$AL$10)/($AN$10-$AL$10),$AL$10+SQRT(AY97*($AN$10-$AL$10)*($AM$10-$AL$10)),$AN$10-SQRT((1-AY97)*($AN$10-$AL$10)*($AN$10-$AM$10))),$AM$10)</f>
        <v>0.896500374727605</v>
      </c>
      <c r="AQ97" s="17" t="n">
        <f aca="false">IFERROR(IF(AZ97&lt;($AM$11-$AL$11)/($AN$11-$AL$11),$AL$11+SQRT(AZ97*($AN$11-$AL$11)*($AM$11-$AL$11)),$AN$11-SQRT((1-AZ97)*($AN$11-$AL$11)*($AN$11-$AM$11))),$AM$11)</f>
        <v>0.824575128000475</v>
      </c>
      <c r="AR97" s="17" t="n">
        <f aca="false">SUMPRODUCT((B24:B31&lt;=$B$6)*(C24:C31*AM97+D24:D31*AO97*$B$8*AQ97)/(1+AL97/100)^B24:B31)+C32*AM97*AP97/(1+AL97/100)^$B$6</f>
        <v>14746756.6350645</v>
      </c>
      <c r="AS97" s="17" t="n">
        <f aca="false">SUMPRODUCT((K24:K26&lt;=$B$6)*(L24:L26*AN97+M24:M26*AO97*$B$8*AQ97)/(1+AL97/100)^K24:K26)+L27*AN97*AP97/(1+AL97/100)^$B$6</f>
        <v>16862884.2921582</v>
      </c>
      <c r="AT97" s="17" t="n">
        <f aca="false">AS97-AR97</f>
        <v>2116127.65709369</v>
      </c>
      <c r="AU97" s="17" t="n">
        <f aca="true">RAND()</f>
        <v>0.167635829826601</v>
      </c>
      <c r="AV97" s="17" t="n">
        <f aca="true">RAND()</f>
        <v>0.676273489129382</v>
      </c>
      <c r="AW97" s="17" t="n">
        <f aca="true">RAND()</f>
        <v>0.923576656643756</v>
      </c>
      <c r="AX97" s="17" t="n">
        <f aca="true">RAND()</f>
        <v>0.588981566510059</v>
      </c>
      <c r="AY97" s="17" t="n">
        <f aca="true">RAND()</f>
        <v>0.628850188636525</v>
      </c>
      <c r="AZ97" s="17" t="n">
        <f aca="true">RAND()</f>
        <v>0.874392303199797</v>
      </c>
    </row>
    <row r="98" customFormat="false" ht="15" hidden="false" customHeight="false" outlineLevel="0" collapsed="false">
      <c r="A98" s="0" t="n">
        <v>4</v>
      </c>
      <c r="B98" s="0" t="n">
        <f aca="false">$B$7+A98</f>
        <v>2031</v>
      </c>
      <c r="C98" s="14" t="n">
        <f aca="false">IF(A98&gt;$B$6,0,SUMIF(B24:B31,A98,E24:E31)+IF(A98=$B$6,E32,0))</f>
        <v>714698.49</v>
      </c>
      <c r="D98" s="14" t="n">
        <f aca="false">IF(A98&gt;$B$6,0,SUMIF(B24:B31,A98,F24:F31))</f>
        <v>34752.96</v>
      </c>
      <c r="E98" s="14" t="n">
        <f aca="false">IF(A98&gt;$B$6,0,SUMIF(K24:K26,A98,N24:N26)+IF(A98=$B$6,N27,0))</f>
        <v>0</v>
      </c>
      <c r="F98" s="14" t="n">
        <f aca="false">IF(A98&gt;$B$6,0,SUMIF(K24:K26,A98,O24:O26))</f>
        <v>0</v>
      </c>
      <c r="G98" s="14" t="n">
        <f aca="false">G97+IF(A98&gt;$B$6,0,SUMIF(B24:B31,A98,G24:G31)+IF(A98=$B$6,G32,0))</f>
        <v>9675059.09636663</v>
      </c>
      <c r="H98" s="14" t="n">
        <f aca="false">H97+IF(A98&gt;$B$6,0,SUMIF(K24:K26,A98,P24:P26)+IF(A98=$B$6,P27,0))</f>
        <v>15445398.25</v>
      </c>
      <c r="I98" s="17" t="n">
        <f aca="false">IF(A98&gt;$B$6,0,SUMIF(B24:B31,A98,D24:D31)*$B$10)</f>
        <v>8</v>
      </c>
      <c r="J98" s="17" t="n">
        <f aca="false">IF(A98&gt;$B$6,0,SUMIF(K24:K26,A98,M24:M26)*$B$10)</f>
        <v>0</v>
      </c>
      <c r="M98" s="14" t="n">
        <f aca="false">C98+D98</f>
        <v>749451.45</v>
      </c>
      <c r="N98" s="14" t="n">
        <f aca="false">E98+F98</f>
        <v>0</v>
      </c>
      <c r="AK98" s="0" t="n">
        <v>85</v>
      </c>
      <c r="AL98" s="17" t="n">
        <f aca="false">IFERROR(IF(AU98&lt;($AM$6-$AL$6)/($AN$6-$AL$6),$AL$6+SQRT(AU98*($AN$6-$AL$6)*($AM$6-$AL$6)),$AN$6-SQRT((1-AU98)*($AN$6-$AL$6)*($AN$6-$AM$6))),$AM$6)</f>
        <v>4.19550775718748</v>
      </c>
      <c r="AM98" s="17" t="n">
        <f aca="false">IFERROR(IF(AV98&lt;($AM$7-$AL$7)/($AN$7-$AL$7),$AL$7+SQRT(AV98*($AN$7-$AL$7)*($AM$7-$AL$7)),$AN$7-SQRT((1-AV98)*($AN$7-$AL$7)*($AN$7-$AM$7))),$AM$7)</f>
        <v>1.11322456192193</v>
      </c>
      <c r="AN98" s="17" t="n">
        <f aca="false">IFERROR(IF(AW98&lt;($AM$8-$AL$8)/($AN$8-$AL$8),$AL$8+SQRT(AW98*($AN$8-$AL$8)*($AM$8-$AL$8)),$AN$8-SQRT((1-AW98)*($AN$8-$AL$8)*($AN$8-$AM$8))),$AM$8)</f>
        <v>0.984427883101218</v>
      </c>
      <c r="AO98" s="17" t="n">
        <f aca="false">IFERROR(IF(AX98&lt;($AM$9-$AL$9)/($AN$9-$AL$9),$AL$9+SQRT(AX98*($AN$9-$AL$9)*($AM$9-$AL$9)),$AN$9-SQRT((1-AX98)*($AN$9-$AL$9)*($AN$9-$AM$9))),$AM$9)</f>
        <v>0.945696477515077</v>
      </c>
      <c r="AP98" s="17" t="n">
        <f aca="false">IFERROR(IF(AY98&lt;($AM$10-$AL$10)/($AN$10-$AL$10),$AL$10+SQRT(AY98*($AN$10-$AL$10)*($AM$10-$AL$10)),$AN$10-SQRT((1-AY98)*($AN$10-$AL$10)*($AN$10-$AM$10))),$AM$10)</f>
        <v>0.945812210316397</v>
      </c>
      <c r="AQ98" s="17" t="n">
        <f aca="false">IFERROR(IF(AZ98&lt;($AM$11-$AL$11)/($AN$11-$AL$11),$AL$11+SQRT(AZ98*($AN$11-$AL$11)*($AM$11-$AL$11)),$AN$11-SQRT((1-AZ98)*($AN$11-$AL$11)*($AN$11-$AM$11))),$AM$11)</f>
        <v>0.54892005153429</v>
      </c>
      <c r="AR98" s="17" t="n">
        <f aca="false">SUMPRODUCT((B24:B31&lt;=$B$6)*(C24:C31*AM98+D24:D31*AO98*$B$8*AQ98)/(1+AL98/100)^B24:B31)+C32*AM98*AP98/(1+AL98/100)^$B$6</f>
        <v>14458830.9913994</v>
      </c>
      <c r="AS98" s="17" t="n">
        <f aca="false">SUMPRODUCT((K24:K26&lt;=$B$6)*(L24:L26*AN98+M24:M26*AO98*$B$8*AQ98)/(1+AL98/100)^K24:K26)+L27*AN98*AP98/(1+AL98/100)^$B$6</f>
        <v>14574666.8137553</v>
      </c>
      <c r="AT98" s="17" t="n">
        <f aca="false">AS98-AR98</f>
        <v>115835.822355928</v>
      </c>
      <c r="AU98" s="17" t="n">
        <f aca="true">RAND()</f>
        <v>0.606741163000219</v>
      </c>
      <c r="AV98" s="17" t="n">
        <f aca="true">RAND()</f>
        <v>0.83371092923157</v>
      </c>
      <c r="AW98" s="17" t="n">
        <f aca="true">RAND()</f>
        <v>0.377929378502182</v>
      </c>
      <c r="AX98" s="17" t="n">
        <f aca="true">RAND()</f>
        <v>0.26486046675913</v>
      </c>
      <c r="AY98" s="17" t="n">
        <f aca="true">RAND()</f>
        <v>0.794994107468766</v>
      </c>
      <c r="AZ98" s="17" t="n">
        <f aca="true">RAND()</f>
        <v>0.252902824717688</v>
      </c>
    </row>
    <row r="99" customFormat="false" ht="15" hidden="false" customHeight="false" outlineLevel="0" collapsed="false">
      <c r="A99" s="0" t="n">
        <v>5</v>
      </c>
      <c r="B99" s="0" t="n">
        <f aca="false">$B$7+A99</f>
        <v>2032</v>
      </c>
      <c r="C99" s="14" t="n">
        <f aca="false">IF(A99&gt;$B$6,0,SUMIF(B24:B31,A99,E24:E31)+IF(A99=$B$6,E32,0))</f>
        <v>0</v>
      </c>
      <c r="D99" s="14" t="n">
        <f aca="false">IF(A99&gt;$B$6,0,SUMIF(B24:B31,A99,F24:F31))</f>
        <v>0</v>
      </c>
      <c r="E99" s="14" t="n">
        <f aca="false">IF(A99&gt;$B$6,0,SUMIF(K24:K26,A99,N24:N26)+IF(A99=$B$6,N27,0))</f>
        <v>0</v>
      </c>
      <c r="F99" s="14" t="n">
        <f aca="false">IF(A99&gt;$B$6,0,SUMIF(K24:K26,A99,O24:O26))</f>
        <v>0</v>
      </c>
      <c r="G99" s="14" t="n">
        <f aca="false">G98+IF(A99&gt;$B$6,0,SUMIF(B24:B31,A99,G24:G31)+IF(A99=$B$6,G32,0))</f>
        <v>9675059.09636663</v>
      </c>
      <c r="H99" s="14" t="n">
        <f aca="false">H98+IF(A99&gt;$B$6,0,SUMIF(K24:K26,A99,P24:P26)+IF(A99=$B$6,P27,0))</f>
        <v>15445398.25</v>
      </c>
      <c r="I99" s="17" t="n">
        <f aca="false">IF(A99&gt;$B$6,0,SUMIF(B24:B31,A99,D24:D31)*$B$10)</f>
        <v>0</v>
      </c>
      <c r="J99" s="17" t="n">
        <f aca="false">IF(A99&gt;$B$6,0,SUMIF(K24:K26,A99,M24:M26)*$B$10)</f>
        <v>0</v>
      </c>
      <c r="M99" s="14" t="n">
        <f aca="false">C99+D99</f>
        <v>0</v>
      </c>
      <c r="N99" s="14" t="n">
        <f aca="false">E99+F99</f>
        <v>0</v>
      </c>
      <c r="AK99" s="0" t="n">
        <v>86</v>
      </c>
      <c r="AL99" s="17" t="n">
        <f aca="false">IFERROR(IF(AU99&lt;($AM$6-$AL$6)/($AN$6-$AL$6),$AL$6+SQRT(AU99*($AN$6-$AL$6)*($AM$6-$AL$6)),$AN$6-SQRT((1-AU99)*($AN$6-$AL$6)*($AN$6-$AM$6))),$AM$6)</f>
        <v>5.66341880704119</v>
      </c>
      <c r="AM99" s="17" t="n">
        <f aca="false">IFERROR(IF(AV99&lt;($AM$7-$AL$7)/($AN$7-$AL$7),$AL$7+SQRT(AV99*($AN$7-$AL$7)*($AM$7-$AL$7)),$AN$7-SQRT((1-AV99)*($AN$7-$AL$7)*($AN$7-$AM$7))),$AM$7)</f>
        <v>1.00661292000683</v>
      </c>
      <c r="AN99" s="17" t="n">
        <f aca="false">IFERROR(IF(AW99&lt;($AM$8-$AL$8)/($AN$8-$AL$8),$AL$8+SQRT(AW99*($AN$8-$AL$8)*($AM$8-$AL$8)),$AN$8-SQRT((1-AW99)*($AN$8-$AL$8)*($AN$8-$AM$8))),$AM$8)</f>
        <v>1.01564389366048</v>
      </c>
      <c r="AO99" s="17" t="n">
        <f aca="false">IFERROR(IF(AX99&lt;($AM$9-$AL$9)/($AN$9-$AL$9),$AL$9+SQRT(AX99*($AN$9-$AL$9)*($AM$9-$AL$9)),$AN$9-SQRT((1-AX99)*($AN$9-$AL$9)*($AN$9-$AM$9))),$AM$9)</f>
        <v>0.861039612541745</v>
      </c>
      <c r="AP99" s="17" t="n">
        <f aca="false">IFERROR(IF(AY99&lt;($AM$10-$AL$10)/($AN$10-$AL$10),$AL$10+SQRT(AY99*($AN$10-$AL$10)*($AM$10-$AL$10)),$AN$10-SQRT((1-AY99)*($AN$10-$AL$10)*($AN$10-$AM$10))),$AM$10)</f>
        <v>0.618366111594575</v>
      </c>
      <c r="AQ99" s="17" t="n">
        <f aca="false">IFERROR(IF(AZ99&lt;($AM$11-$AL$11)/($AN$11-$AL$11),$AL$11+SQRT(AZ99*($AN$11-$AL$11)*($AM$11-$AL$11)),$AN$11-SQRT((1-AZ99)*($AN$11-$AL$11)*($AN$11-$AM$11))),$AM$11)</f>
        <v>0.441351384024306</v>
      </c>
      <c r="AR99" s="17" t="n">
        <f aca="false">SUMPRODUCT((B24:B31&lt;=$B$6)*(C24:C31*AM99+D24:D31*AO99*$B$8*AQ99)/(1+AL99/100)^B24:B31)+C32*AM99*AP99/(1+AL99/100)^$B$6</f>
        <v>12343856.9461575</v>
      </c>
      <c r="AS99" s="17" t="n">
        <f aca="false">SUMPRODUCT((K24:K26&lt;=$B$6)*(L24:L26*AN99+M24:M26*AO99*$B$8*AQ99)/(1+AL99/100)^K24:K26)+L27*AN99*AP99/(1+AL99/100)^$B$6</f>
        <v>15529411.3589954</v>
      </c>
      <c r="AT99" s="17" t="n">
        <f aca="false">AS99-AR99</f>
        <v>3185554.41283794</v>
      </c>
      <c r="AU99" s="17" t="n">
        <f aca="true">RAND()</f>
        <v>0.91067753573144</v>
      </c>
      <c r="AV99" s="17" t="n">
        <f aca="true">RAND()</f>
        <v>0.473446482599084</v>
      </c>
      <c r="AW99" s="17" t="n">
        <f aca="true">RAND()</f>
        <v>0.511797470412262</v>
      </c>
      <c r="AX99" s="17" t="n">
        <f aca="true">RAND()</f>
        <v>0.173799469099058</v>
      </c>
      <c r="AY99" s="17" t="n">
        <f aca="true">RAND()</f>
        <v>0.0560421454960779</v>
      </c>
      <c r="AZ99" s="17" t="n">
        <f aca="true">RAND()</f>
        <v>0.0815518929207624</v>
      </c>
    </row>
    <row r="100" customFormat="false" ht="15" hidden="false" customHeight="false" outlineLevel="0" collapsed="false">
      <c r="A100" s="0" t="n">
        <v>6</v>
      </c>
      <c r="B100" s="0" t="n">
        <f aca="false">$B$7+A100</f>
        <v>2033</v>
      </c>
      <c r="C100" s="14" t="n">
        <f aca="false">IF(A100&gt;$B$6,0,SUMIF(B24:B31,A100,E24:E31)+IF(A100=$B$6,E32,0))</f>
        <v>0</v>
      </c>
      <c r="D100" s="14" t="n">
        <f aca="false">IF(A100&gt;$B$6,0,SUMIF(B24:B31,A100,F24:F31))</f>
        <v>0</v>
      </c>
      <c r="E100" s="14" t="n">
        <f aca="false">IF(A100&gt;$B$6,0,SUMIF(K24:K26,A100,N24:N26)+IF(A100=$B$6,N27,0))</f>
        <v>0</v>
      </c>
      <c r="F100" s="14" t="n">
        <f aca="false">IF(A100&gt;$B$6,0,SUMIF(K24:K26,A100,O24:O26))</f>
        <v>0</v>
      </c>
      <c r="G100" s="14" t="n">
        <f aca="false">G99+IF(A100&gt;$B$6,0,SUMIF(B24:B31,A100,G24:G31)+IF(A100=$B$6,G32,0))</f>
        <v>9675059.09636663</v>
      </c>
      <c r="H100" s="14" t="n">
        <f aca="false">H99+IF(A100&gt;$B$6,0,SUMIF(K24:K26,A100,P24:P26)+IF(A100=$B$6,P27,0))</f>
        <v>15445398.25</v>
      </c>
      <c r="I100" s="17" t="n">
        <f aca="false">IF(A100&gt;$B$6,0,SUMIF(B24:B31,A100,D24:D31)*$B$10)</f>
        <v>0</v>
      </c>
      <c r="J100" s="17" t="n">
        <f aca="false">IF(A100&gt;$B$6,0,SUMIF(K24:K26,A100,M24:M26)*$B$10)</f>
        <v>0</v>
      </c>
      <c r="M100" s="14" t="n">
        <f aca="false">C100+D100</f>
        <v>0</v>
      </c>
      <c r="N100" s="14" t="n">
        <f aca="false">E100+F100</f>
        <v>0</v>
      </c>
      <c r="AK100" s="0" t="n">
        <v>87</v>
      </c>
      <c r="AL100" s="17" t="n">
        <f aca="false">IFERROR(IF(AU100&lt;($AM$6-$AL$6)/($AN$6-$AL$6),$AL$6+SQRT(AU100*($AN$6-$AL$6)*($AM$6-$AL$6)),$AN$6-SQRT((1-AU100)*($AN$6-$AL$6)*($AN$6-$AM$6))),$AM$6)</f>
        <v>6.32308943286144</v>
      </c>
      <c r="AM100" s="17" t="n">
        <f aca="false">IFERROR(IF(AV100&lt;($AM$7-$AL$7)/($AN$7-$AL$7),$AL$7+SQRT(AV100*($AN$7-$AL$7)*($AM$7-$AL$7)),$AN$7-SQRT((1-AV100)*($AN$7-$AL$7)*($AN$7-$AM$7))),$AM$7)</f>
        <v>0.901091982521146</v>
      </c>
      <c r="AN100" s="17" t="n">
        <f aca="false">IFERROR(IF(AW100&lt;($AM$8-$AL$8)/($AN$8-$AL$8),$AL$8+SQRT(AW100*($AN$8-$AL$8)*($AM$8-$AL$8)),$AN$8-SQRT((1-AW100)*($AN$8-$AL$8)*($AN$8-$AM$8))),$AM$8)</f>
        <v>1.1484385399176</v>
      </c>
      <c r="AO100" s="17" t="n">
        <f aca="false">IFERROR(IF(AX100&lt;($AM$9-$AL$9)/($AN$9-$AL$9),$AL$9+SQRT(AX100*($AN$9-$AL$9)*($AM$9-$AL$9)),$AN$9-SQRT((1-AX100)*($AN$9-$AL$9)*($AN$9-$AM$9))),$AM$9)</f>
        <v>0.870529598508359</v>
      </c>
      <c r="AP100" s="17" t="n">
        <f aca="false">IFERROR(IF(AY100&lt;($AM$10-$AL$10)/($AN$10-$AL$10),$AL$10+SQRT(AY100*($AN$10-$AL$10)*($AM$10-$AL$10)),$AN$10-SQRT((1-AY100)*($AN$10-$AL$10)*($AN$10-$AM$10))),$AM$10)</f>
        <v>0.976585397185212</v>
      </c>
      <c r="AQ100" s="17" t="n">
        <f aca="false">IFERROR(IF(AZ100&lt;($AM$11-$AL$11)/($AN$11-$AL$11),$AL$11+SQRT(AZ100*($AN$11-$AL$11)*($AM$11-$AL$11)),$AN$11-SQRT((1-AZ100)*($AN$11-$AL$11)*($AN$11-$AM$11))),$AM$11)</f>
        <v>0.587689344504405</v>
      </c>
      <c r="AR100" s="17" t="n">
        <f aca="false">SUMPRODUCT((B24:B31&lt;=$B$6)*(C24:C31*AM100+D24:D31*AO100*$B$8*AQ100)/(1+AL100/100)^B24:B31)+C32*AM100*AP100/(1+AL100/100)^$B$6</f>
        <v>10800892.4600461</v>
      </c>
      <c r="AS100" s="17" t="n">
        <f aca="false">SUMPRODUCT((K24:K26&lt;=$B$6)*(L24:L26*AN100+M24:M26*AO100*$B$8*AQ100)/(1+AL100/100)^K24:K26)+L27*AN100*AP100/(1+AL100/100)^$B$6</f>
        <v>17353623.6662837</v>
      </c>
      <c r="AT100" s="17" t="n">
        <f aca="false">AS100-AR100</f>
        <v>6552731.20623762</v>
      </c>
      <c r="AU100" s="17" t="n">
        <f aca="true">RAND()</f>
        <v>0.977089604204808</v>
      </c>
      <c r="AV100" s="17" t="n">
        <f aca="true">RAND()</f>
        <v>0.113550988111729</v>
      </c>
      <c r="AW100" s="17" t="n">
        <f aca="true">RAND()</f>
        <v>0.908313509563834</v>
      </c>
      <c r="AX100" s="17" t="n">
        <f aca="true">RAND()</f>
        <v>0.183056244494354</v>
      </c>
      <c r="AY100" s="17" t="n">
        <f aca="true">RAND()</f>
        <v>0.908534563240744</v>
      </c>
      <c r="AZ100" s="17" t="n">
        <f aca="true">RAND()</f>
        <v>0.337816975270915</v>
      </c>
    </row>
    <row r="101" customFormat="false" ht="15" hidden="false" customHeight="false" outlineLevel="0" collapsed="false">
      <c r="A101" s="0" t="n">
        <v>7</v>
      </c>
      <c r="B101" s="0" t="n">
        <f aca="false">$B$7+A101</f>
        <v>2034</v>
      </c>
      <c r="C101" s="14" t="n">
        <f aca="false">IF(A101&gt;$B$6,0,SUMIF(B24:B31,A101,E24:E31)+IF(A101=$B$6,E32,0))</f>
        <v>0</v>
      </c>
      <c r="D101" s="14" t="n">
        <f aca="false">IF(A101&gt;$B$6,0,SUMIF(B24:B31,A101,F24:F31))</f>
        <v>0</v>
      </c>
      <c r="E101" s="14" t="n">
        <f aca="false">IF(A101&gt;$B$6,0,SUMIF(K24:K26,A101,N24:N26)+IF(A101=$B$6,N27,0))</f>
        <v>0</v>
      </c>
      <c r="F101" s="14" t="n">
        <f aca="false">IF(A101&gt;$B$6,0,SUMIF(K24:K26,A101,O24:O26))</f>
        <v>0</v>
      </c>
      <c r="G101" s="14" t="n">
        <f aca="false">G100+IF(A101&gt;$B$6,0,SUMIF(B24:B31,A101,G24:G31)+IF(A101=$B$6,G32,0))</f>
        <v>9675059.09636663</v>
      </c>
      <c r="H101" s="14" t="n">
        <f aca="false">H100+IF(A101&gt;$B$6,0,SUMIF(K24:K26,A101,P24:P26)+IF(A101=$B$6,P27,0))</f>
        <v>15445398.25</v>
      </c>
      <c r="I101" s="17" t="n">
        <f aca="false">IF(A101&gt;$B$6,0,SUMIF(B24:B31,A101,D24:D31)*$B$10)</f>
        <v>0</v>
      </c>
      <c r="J101" s="17" t="n">
        <f aca="false">IF(A101&gt;$B$6,0,SUMIF(K24:K26,A101,M24:M26)*$B$10)</f>
        <v>0</v>
      </c>
      <c r="M101" s="14" t="n">
        <f aca="false">C101+D101</f>
        <v>0</v>
      </c>
      <c r="N101" s="14" t="n">
        <f aca="false">E101+F101</f>
        <v>0</v>
      </c>
      <c r="AK101" s="0" t="n">
        <v>88</v>
      </c>
      <c r="AL101" s="17" t="n">
        <f aca="false">IFERROR(IF(AU101&lt;($AM$6-$AL$6)/($AN$6-$AL$6),$AL$6+SQRT(AU101*($AN$6-$AL$6)*($AM$6-$AL$6)),$AN$6-SQRT((1-AU101)*($AN$6-$AL$6)*($AN$6-$AM$6))),$AM$6)</f>
        <v>5.95680676178518</v>
      </c>
      <c r="AM101" s="17" t="n">
        <f aca="false">IFERROR(IF(AV101&lt;($AM$7-$AL$7)/($AN$7-$AL$7),$AL$7+SQRT(AV101*($AN$7-$AL$7)*($AM$7-$AL$7)),$AN$7-SQRT((1-AV101)*($AN$7-$AL$7)*($AN$7-$AM$7))),$AM$7)</f>
        <v>1.02883001362886</v>
      </c>
      <c r="AN101" s="17" t="n">
        <f aca="false">IFERROR(IF(AW101&lt;($AM$8-$AL$8)/($AN$8-$AL$8),$AL$8+SQRT(AW101*($AN$8-$AL$8)*($AM$8-$AL$8)),$AN$8-SQRT((1-AW101)*($AN$8-$AL$8)*($AN$8-$AM$8))),$AM$8)</f>
        <v>1.06074845993737</v>
      </c>
      <c r="AO101" s="17" t="n">
        <f aca="false">IFERROR(IF(AX101&lt;($AM$9-$AL$9)/($AN$9-$AL$9),$AL$9+SQRT(AX101*($AN$9-$AL$9)*($AM$9-$AL$9)),$AN$9-SQRT((1-AX101)*($AN$9-$AL$9)*($AN$9-$AM$9))),$AM$9)</f>
        <v>1.01476011492682</v>
      </c>
      <c r="AP101" s="17" t="n">
        <f aca="false">IFERROR(IF(AY101&lt;($AM$10-$AL$10)/($AN$10-$AL$10),$AL$10+SQRT(AY101*($AN$10-$AL$10)*($AM$10-$AL$10)),$AN$10-SQRT((1-AY101)*($AN$10-$AL$10)*($AN$10-$AM$10))),$AM$10)</f>
        <v>0.940513773235819</v>
      </c>
      <c r="AQ101" s="17" t="n">
        <f aca="false">IFERROR(IF(AZ101&lt;($AM$11-$AL$11)/($AN$11-$AL$11),$AL$11+SQRT(AZ101*($AN$11-$AL$11)*($AM$11-$AL$11)),$AN$11-SQRT((1-AZ101)*($AN$11-$AL$11)*($AN$11-$AM$11))),$AM$11)</f>
        <v>0.55503122201064</v>
      </c>
      <c r="AR101" s="17" t="n">
        <f aca="false">SUMPRODUCT((B24:B31&lt;=$B$6)*(C24:C31*AM101+D24:D31*AO101*$B$8*AQ101)/(1+AL101/100)^B24:B31)+C32*AM101*AP101/(1+AL101/100)^$B$6</f>
        <v>12484832.7377412</v>
      </c>
      <c r="AS101" s="17" t="n">
        <f aca="false">SUMPRODUCT((K24:K26&lt;=$B$6)*(L24:L26*AN101+M24:M26*AO101*$B$8*AQ101)/(1+AL101/100)^K24:K26)+L27*AN101*AP101/(1+AL101/100)^$B$6</f>
        <v>16011278.7181785</v>
      </c>
      <c r="AT101" s="17" t="n">
        <f aca="false">AS101-AR101</f>
        <v>3526445.98043725</v>
      </c>
      <c r="AU101" s="17" t="n">
        <f aca="true">RAND()</f>
        <v>0.945587393387144</v>
      </c>
      <c r="AV101" s="17" t="n">
        <f aca="true">RAND()</f>
        <v>0.565189663365243</v>
      </c>
      <c r="AW101" s="17" t="n">
        <f aca="true">RAND()</f>
        <v>0.681634262968204</v>
      </c>
      <c r="AX101" s="17" t="n">
        <f aca="true">RAND()</f>
        <v>0.352868245907328</v>
      </c>
      <c r="AY101" s="17" t="n">
        <f aca="true">RAND()</f>
        <v>0.776209537641833</v>
      </c>
      <c r="AZ101" s="17" t="n">
        <f aca="true">RAND()</f>
        <v>0.265473160000981</v>
      </c>
    </row>
    <row r="102" customFormat="false" ht="15" hidden="false" customHeight="false" outlineLevel="0" collapsed="false">
      <c r="A102" s="0" t="n">
        <v>8</v>
      </c>
      <c r="B102" s="0" t="n">
        <f aca="false">$B$7+A102</f>
        <v>2035</v>
      </c>
      <c r="C102" s="14" t="n">
        <f aca="false">IF(A102&gt;$B$6,0,SUMIF(B24:B31,A102,E24:E31)+IF(A102=$B$6,E32,0))</f>
        <v>714698.49</v>
      </c>
      <c r="D102" s="14" t="n">
        <f aca="false">IF(A102&gt;$B$6,0,SUMIF(B24:B31,A102,F24:F31))</f>
        <v>34752.96</v>
      </c>
      <c r="E102" s="14" t="n">
        <f aca="false">IF(A102&gt;$B$6,0,SUMIF(K24:K26,A102,N24:N26)+IF(A102=$B$6,N27,0))</f>
        <v>0</v>
      </c>
      <c r="F102" s="14" t="n">
        <f aca="false">IF(A102&gt;$B$6,0,SUMIF(K24:K26,A102,O24:O26))</f>
        <v>0</v>
      </c>
      <c r="G102" s="14" t="n">
        <f aca="false">G101+IF(A102&gt;$B$6,0,SUMIF(B24:B31,A102,G24:G31)+IF(A102=$B$6,G32,0))</f>
        <v>10266682.9916666</v>
      </c>
      <c r="H102" s="14" t="n">
        <f aca="false">H101+IF(A102&gt;$B$6,0,SUMIF(K24:K26,A102,P24:P26)+IF(A102=$B$6,P27,0))</f>
        <v>15445398.25</v>
      </c>
      <c r="I102" s="17" t="n">
        <f aca="false">IF(A102&gt;$B$6,0,SUMIF(B24:B31,A102,D24:D31)*$B$10)</f>
        <v>8</v>
      </c>
      <c r="J102" s="17" t="n">
        <f aca="false">IF(A102&gt;$B$6,0,SUMIF(K24:K26,A102,M24:M26)*$B$10)</f>
        <v>0</v>
      </c>
      <c r="M102" s="14" t="n">
        <f aca="false">C102+D102</f>
        <v>749451.45</v>
      </c>
      <c r="N102" s="14" t="n">
        <f aca="false">E102+F102</f>
        <v>0</v>
      </c>
      <c r="AK102" s="0" t="n">
        <v>89</v>
      </c>
      <c r="AL102" s="17" t="n">
        <f aca="false">IFERROR(IF(AU102&lt;($AM$6-$AL$6)/($AN$6-$AL$6),$AL$6+SQRT(AU102*($AN$6-$AL$6)*($AM$6-$AL$6)),$AN$6-SQRT((1-AU102)*($AN$6-$AL$6)*($AN$6-$AM$6))),$AM$6)</f>
        <v>3.95470403508634</v>
      </c>
      <c r="AM102" s="17" t="n">
        <f aca="false">IFERROR(IF(AV102&lt;($AM$7-$AL$7)/($AN$7-$AL$7),$AL$7+SQRT(AV102*($AN$7-$AL$7)*($AM$7-$AL$7)),$AN$7-SQRT((1-AV102)*($AN$7-$AL$7)*($AN$7-$AM$7))),$AM$7)</f>
        <v>1.01838419762958</v>
      </c>
      <c r="AN102" s="17" t="n">
        <f aca="false">IFERROR(IF(AW102&lt;($AM$8-$AL$8)/($AN$8-$AL$8),$AL$8+SQRT(AW102*($AN$8-$AL$8)*($AM$8-$AL$8)),$AN$8-SQRT((1-AW102)*($AN$8-$AL$8)*($AN$8-$AM$8))),$AM$8)</f>
        <v>1.06800933881103</v>
      </c>
      <c r="AO102" s="17" t="n">
        <f aca="false">IFERROR(IF(AX102&lt;($AM$9-$AL$9)/($AN$9-$AL$9),$AL$9+SQRT(AX102*($AN$9-$AL$9)*($AM$9-$AL$9)),$AN$9-SQRT((1-AX102)*($AN$9-$AL$9)*($AN$9-$AM$9))),$AM$9)</f>
        <v>0.877949089138425</v>
      </c>
      <c r="AP102" s="17" t="n">
        <f aca="false">IFERROR(IF(AY102&lt;($AM$10-$AL$10)/($AN$10-$AL$10),$AL$10+SQRT(AY102*($AN$10-$AL$10)*($AM$10-$AL$10)),$AN$10-SQRT((1-AY102)*($AN$10-$AL$10)*($AN$10-$AM$10))),$AM$10)</f>
        <v>0.940589992327506</v>
      </c>
      <c r="AQ102" s="17" t="n">
        <f aca="false">IFERROR(IF(AZ102&lt;($AM$11-$AL$11)/($AN$11-$AL$11),$AL$11+SQRT(AZ102*($AN$11-$AL$11)*($AM$11-$AL$11)),$AN$11-SQRT((1-AZ102)*($AN$11-$AL$11)*($AN$11-$AM$11))),$AM$11)</f>
        <v>0.705450059778458</v>
      </c>
      <c r="AR102" s="17" t="n">
        <f aca="false">SUMPRODUCT((B24:B31&lt;=$B$6)*(C24:C31*AM102+D24:D31*AO102*$B$8*AQ102)/(1+AL102/100)^B24:B31)+C32*AM102*AP102/(1+AL102/100)^$B$6</f>
        <v>13396874.989185</v>
      </c>
      <c r="AS102" s="17" t="n">
        <f aca="false">SUMPRODUCT((K24:K26&lt;=$B$6)*(L24:L26*AN102+M24:M26*AO102*$B$8*AQ102)/(1+AL102/100)^K24:K26)+L27*AN102*AP102/(1+AL102/100)^$B$6</f>
        <v>15764956.6976036</v>
      </c>
      <c r="AT102" s="17" t="n">
        <f aca="false">AS102-AR102</f>
        <v>2368081.70841855</v>
      </c>
      <c r="AU102" s="17" t="n">
        <f aca="true">RAND()</f>
        <v>0.536308624304028</v>
      </c>
      <c r="AV102" s="17" t="n">
        <f aca="true">RAND()</f>
        <v>0.523147734153829</v>
      </c>
      <c r="AW102" s="17" t="n">
        <f aca="true">RAND()</f>
        <v>0.705594659911133</v>
      </c>
      <c r="AX102" s="17" t="n">
        <f aca="true">RAND()</f>
        <v>0.19046068530742</v>
      </c>
      <c r="AY102" s="17" t="n">
        <f aca="true">RAND()</f>
        <v>0.776478165356608</v>
      </c>
      <c r="AZ102" s="17" t="n">
        <f aca="true">RAND()</f>
        <v>0.645878909042801</v>
      </c>
    </row>
    <row r="103" customFormat="false" ht="15" hidden="false" customHeight="false" outlineLevel="0" collapsed="false">
      <c r="A103" s="0" t="n">
        <v>9</v>
      </c>
      <c r="B103" s="0" t="n">
        <f aca="false">$B$7+A103</f>
        <v>2036</v>
      </c>
      <c r="C103" s="14" t="n">
        <f aca="false">IF(A103&gt;$B$6,0,SUMIF(B24:B31,A103,E24:E31)+IF(A103=$B$6,E32,0))</f>
        <v>0</v>
      </c>
      <c r="D103" s="14" t="n">
        <f aca="false">IF(A103&gt;$B$6,0,SUMIF(B24:B31,A103,F24:F31))</f>
        <v>0</v>
      </c>
      <c r="E103" s="14" t="n">
        <f aca="false">IF(A103&gt;$B$6,0,SUMIF(K24:K26,A103,N24:N26)+IF(A103=$B$6,N27,0))</f>
        <v>0</v>
      </c>
      <c r="F103" s="14" t="n">
        <f aca="false">IF(A103&gt;$B$6,0,SUMIF(K24:K26,A103,O24:O26))</f>
        <v>0</v>
      </c>
      <c r="G103" s="14" t="n">
        <f aca="false">G102+IF(A103&gt;$B$6,0,SUMIF(B24:B31,A103,G24:G31)+IF(A103=$B$6,G32,0))</f>
        <v>10266682.9916666</v>
      </c>
      <c r="H103" s="14" t="n">
        <f aca="false">H102+IF(A103&gt;$B$6,0,SUMIF(K24:K26,A103,P24:P26)+IF(A103=$B$6,P27,0))</f>
        <v>15445398.25</v>
      </c>
      <c r="I103" s="17" t="n">
        <f aca="false">IF(A103&gt;$B$6,0,SUMIF(B24:B31,A103,D24:D31)*$B$10)</f>
        <v>0</v>
      </c>
      <c r="J103" s="17" t="n">
        <f aca="false">IF(A103&gt;$B$6,0,SUMIF(K24:K26,A103,M24:M26)*$B$10)</f>
        <v>0</v>
      </c>
      <c r="M103" s="14" t="n">
        <f aca="false">C103+D103</f>
        <v>0</v>
      </c>
      <c r="N103" s="14" t="n">
        <f aca="false">E103+F103</f>
        <v>0</v>
      </c>
      <c r="AK103" s="0" t="n">
        <v>90</v>
      </c>
      <c r="AL103" s="17" t="n">
        <f aca="false">IFERROR(IF(AU103&lt;($AM$6-$AL$6)/($AN$6-$AL$6),$AL$6+SQRT(AU103*($AN$6-$AL$6)*($AM$6-$AL$6)),$AN$6-SQRT((1-AU103)*($AN$6-$AL$6)*($AN$6-$AM$6))),$AM$6)</f>
        <v>4.48458561540909</v>
      </c>
      <c r="AM103" s="17" t="n">
        <f aca="false">IFERROR(IF(AV103&lt;($AM$7-$AL$7)/($AN$7-$AL$7),$AL$7+SQRT(AV103*($AN$7-$AL$7)*($AM$7-$AL$7)),$AN$7-SQRT((1-AV103)*($AN$7-$AL$7)*($AN$7-$AM$7))),$AM$7)</f>
        <v>0.917451243504008</v>
      </c>
      <c r="AN103" s="17" t="n">
        <f aca="false">IFERROR(IF(AW103&lt;($AM$8-$AL$8)/($AN$8-$AL$8),$AL$8+SQRT(AW103*($AN$8-$AL$8)*($AM$8-$AL$8)),$AN$8-SQRT((1-AW103)*($AN$8-$AL$8)*($AN$8-$AM$8))),$AM$8)</f>
        <v>1.2067114416788</v>
      </c>
      <c r="AO103" s="17" t="n">
        <f aca="false">IFERROR(IF(AX103&lt;($AM$9-$AL$9)/($AN$9-$AL$9),$AL$9+SQRT(AX103*($AN$9-$AL$9)*($AM$9-$AL$9)),$AN$9-SQRT((1-AX103)*($AN$9-$AL$9)*($AN$9-$AM$9))),$AM$9)</f>
        <v>1.47536518334832</v>
      </c>
      <c r="AP103" s="17" t="n">
        <f aca="false">IFERROR(IF(AY103&lt;($AM$10-$AL$10)/($AN$10-$AL$10),$AL$10+SQRT(AY103*($AN$10-$AL$10)*($AM$10-$AL$10)),$AN$10-SQRT((1-AY103)*($AN$10-$AL$10)*($AN$10-$AM$10))),$AM$10)</f>
        <v>0.71059248504453</v>
      </c>
      <c r="AQ103" s="17" t="n">
        <f aca="false">IFERROR(IF(AZ103&lt;($AM$11-$AL$11)/($AN$11-$AL$11),$AL$11+SQRT(AZ103*($AN$11-$AL$11)*($AM$11-$AL$11)),$AN$11-SQRT((1-AZ103)*($AN$11-$AL$11)*($AN$11-$AM$11))),$AM$11)</f>
        <v>0.490666540135254</v>
      </c>
      <c r="AR103" s="17" t="n">
        <f aca="false">SUMPRODUCT((B24:B31&lt;=$B$6)*(C24:C31*AM103+D24:D31*AO103*$B$8*AQ103)/(1+AL103/100)^B24:B31)+C32*AM103*AP103/(1+AL103/100)^$B$6</f>
        <v>11840116.1447454</v>
      </c>
      <c r="AS103" s="17" t="n">
        <f aca="false">SUMPRODUCT((K24:K26&lt;=$B$6)*(L24:L26*AN103+M24:M26*AO103*$B$8*AQ103)/(1+AL103/100)^K24:K26)+L27*AN103*AP103/(1+AL103/100)^$B$6</f>
        <v>18234509.3133542</v>
      </c>
      <c r="AT103" s="17" t="n">
        <f aca="false">AS103-AR103</f>
        <v>6394393.16860876</v>
      </c>
      <c r="AU103" s="17" t="n">
        <f aca="true">RAND()</f>
        <v>0.683634523689655</v>
      </c>
      <c r="AV103" s="17" t="n">
        <f aca="true">RAND()</f>
        <v>0.153275495562643</v>
      </c>
      <c r="AW103" s="17" t="n">
        <f aca="true">RAND()</f>
        <v>0.983343117497533</v>
      </c>
      <c r="AX103" s="17" t="n">
        <f aca="true">RAND()</f>
        <v>0.816505539437904</v>
      </c>
      <c r="AY103" s="17" t="n">
        <f aca="true">RAND()</f>
        <v>0.177396779028922</v>
      </c>
      <c r="AZ103" s="17" t="n">
        <f aca="true">RAND()</f>
        <v>0.148382569498566</v>
      </c>
    </row>
    <row r="104" customFormat="false" ht="15" hidden="false" customHeight="false" outlineLevel="0" collapsed="false">
      <c r="A104" s="0" t="n">
        <v>10</v>
      </c>
      <c r="B104" s="0" t="n">
        <f aca="false">$B$7+A104</f>
        <v>2037</v>
      </c>
      <c r="C104" s="14" t="n">
        <f aca="false">IF(A104&gt;$B$6,0,SUMIF(B24:B31,A104,E24:E31)+IF(A104=$B$6,E32,0))</f>
        <v>0</v>
      </c>
      <c r="D104" s="14" t="n">
        <f aca="false">IF(A104&gt;$B$6,0,SUMIF(B24:B31,A104,F24:F31))</f>
        <v>0</v>
      </c>
      <c r="E104" s="14" t="n">
        <f aca="false">IF(A104&gt;$B$6,0,SUMIF(K24:K26,A104,N24:N26)+IF(A104=$B$6,N27,0))</f>
        <v>0</v>
      </c>
      <c r="F104" s="14" t="n">
        <f aca="false">IF(A104&gt;$B$6,0,SUMIF(K24:K26,A104,O24:O26))</f>
        <v>0</v>
      </c>
      <c r="G104" s="14" t="n">
        <f aca="false">G103+IF(A104&gt;$B$6,0,SUMIF(B24:B31,A104,G24:G31)+IF(A104=$B$6,G32,0))</f>
        <v>10266682.9916666</v>
      </c>
      <c r="H104" s="14" t="n">
        <f aca="false">H103+IF(A104&gt;$B$6,0,SUMIF(K24:K26,A104,P24:P26)+IF(A104=$B$6,P27,0))</f>
        <v>15445398.25</v>
      </c>
      <c r="I104" s="17" t="n">
        <f aca="false">IF(A104&gt;$B$6,0,SUMIF(B24:B31,A104,D24:D31)*$B$10)</f>
        <v>0</v>
      </c>
      <c r="J104" s="17" t="n">
        <f aca="false">IF(A104&gt;$B$6,0,SUMIF(K24:K26,A104,M24:M26)*$B$10)</f>
        <v>0</v>
      </c>
      <c r="M104" s="14" t="n">
        <f aca="false">C104+D104</f>
        <v>0</v>
      </c>
      <c r="N104" s="14" t="n">
        <f aca="false">E104+F104</f>
        <v>0</v>
      </c>
      <c r="AK104" s="0" t="n">
        <v>91</v>
      </c>
      <c r="AL104" s="17" t="n">
        <f aca="false">IFERROR(IF(AU104&lt;($AM$6-$AL$6)/($AN$6-$AL$6),$AL$6+SQRT(AU104*($AN$6-$AL$6)*($AM$6-$AL$6)),$AN$6-SQRT((1-AU104)*($AN$6-$AL$6)*($AN$6-$AM$6))),$AM$6)</f>
        <v>2.90500950072576</v>
      </c>
      <c r="AM104" s="17" t="n">
        <f aca="false">IFERROR(IF(AV104&lt;($AM$7-$AL$7)/($AN$7-$AL$7),$AL$7+SQRT(AV104*($AN$7-$AL$7)*($AM$7-$AL$7)),$AN$7-SQRT((1-AV104)*($AN$7-$AL$7)*($AN$7-$AM$7))),$AM$7)</f>
        <v>0.853040679457521</v>
      </c>
      <c r="AN104" s="17" t="n">
        <f aca="false">IFERROR(IF(AW104&lt;($AM$8-$AL$8)/($AN$8-$AL$8),$AL$8+SQRT(AW104*($AN$8-$AL$8)*($AM$8-$AL$8)),$AN$8-SQRT((1-AW104)*($AN$8-$AL$8)*($AN$8-$AM$8))),$AM$8)</f>
        <v>1.15284801067081</v>
      </c>
      <c r="AO104" s="17" t="n">
        <f aca="false">IFERROR(IF(AX104&lt;($AM$9-$AL$9)/($AN$9-$AL$9),$AL$9+SQRT(AX104*($AN$9-$AL$9)*($AM$9-$AL$9)),$AN$9-SQRT((1-AX104)*($AN$9-$AL$9)*($AN$9-$AM$9))),$AM$9)</f>
        <v>0.920540628448853</v>
      </c>
      <c r="AP104" s="17" t="n">
        <f aca="false">IFERROR(IF(AY104&lt;($AM$10-$AL$10)/($AN$10-$AL$10),$AL$10+SQRT(AY104*($AN$10-$AL$10)*($AM$10-$AL$10)),$AN$10-SQRT((1-AY104)*($AN$10-$AL$10)*($AN$10-$AM$10))),$AM$10)</f>
        <v>0.763174432662396</v>
      </c>
      <c r="AQ104" s="17" t="n">
        <f aca="false">IFERROR(IF(AZ104&lt;($AM$11-$AL$11)/($AN$11-$AL$11),$AL$11+SQRT(AZ104*($AN$11-$AL$11)*($AM$11-$AL$11)),$AN$11-SQRT((1-AZ104)*($AN$11-$AL$11)*($AN$11-$AM$11))),$AM$11)</f>
        <v>0.981075649360352</v>
      </c>
      <c r="AR104" s="17" t="n">
        <f aca="false">SUMPRODUCT((B24:B31&lt;=$B$6)*(C24:C31*AM104+D24:D31*AO104*$B$8*AQ104)/(1+AL104/100)^B24:B31)+C32*AM104*AP104/(1+AL104/100)^$B$6</f>
        <v>11923082.9201492</v>
      </c>
      <c r="AS104" s="17" t="n">
        <f aca="false">SUMPRODUCT((K24:K26&lt;=$B$6)*(L24:L26*AN104+M24:M26*AO104*$B$8*AQ104)/(1+AL104/100)^K24:K26)+L27*AN104*AP104/(1+AL104/100)^$B$6</f>
        <v>17039746.5489928</v>
      </c>
      <c r="AT104" s="17" t="n">
        <f aca="false">AS104-AR104</f>
        <v>5116663.62884359</v>
      </c>
      <c r="AU104" s="17" t="n">
        <f aca="true">RAND()</f>
        <v>0.163808439280779</v>
      </c>
      <c r="AV104" s="17" t="n">
        <f aca="true">RAND()</f>
        <v>0.0312590408590606</v>
      </c>
      <c r="AW104" s="17" t="n">
        <f aca="true">RAND()</f>
        <v>0.916102141950048</v>
      </c>
      <c r="AX104" s="17" t="n">
        <f aca="true">RAND()</f>
        <v>0.235805893568208</v>
      </c>
      <c r="AY104" s="17" t="n">
        <f aca="true">RAND()</f>
        <v>0.277043128028697</v>
      </c>
      <c r="AZ104" s="17" t="n">
        <f aca="true">RAND()</f>
        <v>0.99853824062395</v>
      </c>
    </row>
    <row r="105" customFormat="false" ht="15" hidden="false" customHeight="false" outlineLevel="0" collapsed="false">
      <c r="A105" s="0" t="n">
        <v>11</v>
      </c>
      <c r="B105" s="0" t="n">
        <f aca="false">$B$7+A105</f>
        <v>2038</v>
      </c>
      <c r="C105" s="14" t="n">
        <f aca="false">IF(A105&gt;$B$6,0,SUMIF(B24:B31,A105,E24:E31)+IF(A105=$B$6,E32,0))</f>
        <v>0</v>
      </c>
      <c r="D105" s="14" t="n">
        <f aca="false">IF(A105&gt;$B$6,0,SUMIF(B24:B31,A105,F24:F31))</f>
        <v>0</v>
      </c>
      <c r="E105" s="14" t="n">
        <f aca="false">IF(A105&gt;$B$6,0,SUMIF(K24:K26,A105,N24:N26)+IF(A105=$B$6,N27,0))</f>
        <v>0</v>
      </c>
      <c r="F105" s="14" t="n">
        <f aca="false">IF(A105&gt;$B$6,0,SUMIF(K24:K26,A105,O24:O26))</f>
        <v>0</v>
      </c>
      <c r="G105" s="14" t="n">
        <f aca="false">G104+IF(A105&gt;$B$6,0,SUMIF(B24:B31,A105,G24:G31)+IF(A105=$B$6,G32,0))</f>
        <v>10266682.9916666</v>
      </c>
      <c r="H105" s="14" t="n">
        <f aca="false">H104+IF(A105&gt;$B$6,0,SUMIF(K24:K26,A105,P24:P26)+IF(A105=$B$6,P27,0))</f>
        <v>15445398.25</v>
      </c>
      <c r="I105" s="17" t="n">
        <f aca="false">IF(A105&gt;$B$6,0,SUMIF(B24:B31,A105,D24:D31)*$B$10)</f>
        <v>0</v>
      </c>
      <c r="J105" s="17" t="n">
        <f aca="false">IF(A105&gt;$B$6,0,SUMIF(K24:K26,A105,M24:M26)*$B$10)</f>
        <v>0</v>
      </c>
      <c r="M105" s="14" t="n">
        <f aca="false">C105+D105</f>
        <v>0</v>
      </c>
      <c r="N105" s="14" t="n">
        <f aca="false">E105+F105</f>
        <v>0</v>
      </c>
      <c r="AK105" s="0" t="n">
        <v>92</v>
      </c>
      <c r="AL105" s="17" t="n">
        <f aca="false">IFERROR(IF(AU105&lt;($AM$6-$AL$6)/($AN$6-$AL$6),$AL$6+SQRT(AU105*($AN$6-$AL$6)*($AM$6-$AL$6)),$AN$6-SQRT((1-AU105)*($AN$6-$AL$6)*($AN$6-$AM$6))),$AM$6)</f>
        <v>3.22927519296643</v>
      </c>
      <c r="AM105" s="17" t="n">
        <f aca="false">IFERROR(IF(AV105&lt;($AM$7-$AL$7)/($AN$7-$AL$7),$AL$7+SQRT(AV105*($AN$7-$AL$7)*($AM$7-$AL$7)),$AN$7-SQRT((1-AV105)*($AN$7-$AL$7)*($AN$7-$AM$7))),$AM$7)</f>
        <v>0.970314473366473</v>
      </c>
      <c r="AN105" s="17" t="n">
        <f aca="false">IFERROR(IF(AW105&lt;($AM$8-$AL$8)/($AN$8-$AL$8),$AL$8+SQRT(AW105*($AN$8-$AL$8)*($AM$8-$AL$8)),$AN$8-SQRT((1-AW105)*($AN$8-$AL$8)*($AN$8-$AM$8))),$AM$8)</f>
        <v>0.99002078809908</v>
      </c>
      <c r="AO105" s="17" t="n">
        <f aca="false">IFERROR(IF(AX105&lt;($AM$9-$AL$9)/($AN$9-$AL$9),$AL$9+SQRT(AX105*($AN$9-$AL$9)*($AM$9-$AL$9)),$AN$9-SQRT((1-AX105)*($AN$9-$AL$9)*($AN$9-$AM$9))),$AM$9)</f>
        <v>1.06350441189873</v>
      </c>
      <c r="AP105" s="17" t="n">
        <f aca="false">IFERROR(IF(AY105&lt;($AM$10-$AL$10)/($AN$10-$AL$10),$AL$10+SQRT(AY105*($AN$10-$AL$10)*($AM$10-$AL$10)),$AN$10-SQRT((1-AY105)*($AN$10-$AL$10)*($AN$10-$AM$10))),$AM$10)</f>
        <v>0.96926277572152</v>
      </c>
      <c r="AQ105" s="17" t="n">
        <f aca="false">IFERROR(IF(AZ105&lt;($AM$11-$AL$11)/($AN$11-$AL$11),$AL$11+SQRT(AZ105*($AN$11-$AL$11)*($AM$11-$AL$11)),$AN$11-SQRT((1-AZ105)*($AN$11-$AL$11)*($AN$11-$AM$11))),$AM$11)</f>
        <v>0.796700409981857</v>
      </c>
      <c r="AR105" s="17" t="n">
        <f aca="false">SUMPRODUCT((B24:B31&lt;=$B$6)*(C24:C31*AM105+D24:D31*AO105*$B$8*AQ105)/(1+AL105/100)^B24:B31)+C32*AM105*AP105/(1+AL105/100)^$B$6</f>
        <v>13264732.111532</v>
      </c>
      <c r="AS105" s="17" t="n">
        <f aca="false">SUMPRODUCT((K24:K26&lt;=$B$6)*(L24:L26*AN105+M24:M26*AO105*$B$8*AQ105)/(1+AL105/100)^K24:K26)+L27*AN105*AP105/(1+AL105/100)^$B$6</f>
        <v>14404539.5796273</v>
      </c>
      <c r="AT105" s="17" t="n">
        <f aca="false">AS105-AR105</f>
        <v>1139807.46809528</v>
      </c>
      <c r="AU105" s="17" t="n">
        <f aca="true">RAND()</f>
        <v>0.289081721481082</v>
      </c>
      <c r="AV105" s="17" t="n">
        <f aca="true">RAND()</f>
        <v>0.322300220423324</v>
      </c>
      <c r="AW105" s="17" t="n">
        <f aca="true">RAND()</f>
        <v>0.401198887886617</v>
      </c>
      <c r="AX105" s="17" t="n">
        <f aca="true">RAND()</f>
        <v>0.415317342311243</v>
      </c>
      <c r="AY105" s="17" t="n">
        <f aca="true">RAND()</f>
        <v>0.880830210711461</v>
      </c>
      <c r="AZ105" s="17" t="n">
        <f aca="true">RAND()</f>
        <v>0.831303170197776</v>
      </c>
    </row>
    <row r="106" customFormat="false" ht="15" hidden="false" customHeight="false" outlineLevel="0" collapsed="false">
      <c r="A106" s="0" t="n">
        <v>12</v>
      </c>
      <c r="B106" s="0" t="n">
        <f aca="false">$B$7+A106</f>
        <v>2039</v>
      </c>
      <c r="C106" s="14" t="n">
        <f aca="false">IF(A106&gt;$B$6,0,SUMIF(B24:B31,A106,E24:E31)+IF(A106=$B$6,E32,0))</f>
        <v>805448.74</v>
      </c>
      <c r="D106" s="14" t="n">
        <f aca="false">IF(A106&gt;$B$6,0,SUMIF(B24:B31,A106,F24:F31))</f>
        <v>43441.2</v>
      </c>
      <c r="E106" s="14" t="n">
        <f aca="false">IF(A106&gt;$B$6,0,SUMIF(K24:K26,A106,N24:N26)+IF(A106=$B$6,N27,0))</f>
        <v>0</v>
      </c>
      <c r="F106" s="14" t="n">
        <f aca="false">IF(A106&gt;$B$6,0,SUMIF(K24:K26,A106,O24:O26))</f>
        <v>0</v>
      </c>
      <c r="G106" s="14" t="n">
        <f aca="false">G105+IF(A106&gt;$B$6,0,SUMIF(B24:B31,A106,G24:G31)+IF(A106=$B$6,G32,0))</f>
        <v>10862077.3160808</v>
      </c>
      <c r="H106" s="14" t="n">
        <f aca="false">H105+IF(A106&gt;$B$6,0,SUMIF(K24:K26,A106,P24:P26)+IF(A106=$B$6,P27,0))</f>
        <v>15445398.25</v>
      </c>
      <c r="I106" s="17" t="n">
        <f aca="false">IF(A106&gt;$B$6,0,SUMIF(B24:B31,A106,D24:D31)*$B$10)</f>
        <v>10</v>
      </c>
      <c r="J106" s="17" t="n">
        <f aca="false">IF(A106&gt;$B$6,0,SUMIF(K24:K26,A106,M24:M26)*$B$10)</f>
        <v>0</v>
      </c>
      <c r="M106" s="14" t="n">
        <f aca="false">C106+D106</f>
        <v>848889.94</v>
      </c>
      <c r="N106" s="14" t="n">
        <f aca="false">E106+F106</f>
        <v>0</v>
      </c>
      <c r="AK106" s="0" t="n">
        <v>93</v>
      </c>
      <c r="AL106" s="17" t="n">
        <f aca="false">IFERROR(IF(AU106&lt;($AM$6-$AL$6)/($AN$6-$AL$6),$AL$6+SQRT(AU106*($AN$6-$AL$6)*($AM$6-$AL$6)),$AN$6-SQRT((1-AU106)*($AN$6-$AL$6)*($AN$6-$AM$6))),$AM$6)</f>
        <v>4.97586832072754</v>
      </c>
      <c r="AM106" s="17" t="n">
        <f aca="false">IFERROR(IF(AV106&lt;($AM$7-$AL$7)/($AN$7-$AL$7),$AL$7+SQRT(AV106*($AN$7-$AL$7)*($AM$7-$AL$7)),$AN$7-SQRT((1-AV106)*($AN$7-$AL$7)*($AN$7-$AM$7))),$AM$7)</f>
        <v>1.14283371083686</v>
      </c>
      <c r="AN106" s="17" t="n">
        <f aca="false">IFERROR(IF(AW106&lt;($AM$8-$AL$8)/($AN$8-$AL$8),$AL$8+SQRT(AW106*($AN$8-$AL$8)*($AM$8-$AL$8)),$AN$8-SQRT((1-AW106)*($AN$8-$AL$8)*($AN$8-$AM$8))),$AM$8)</f>
        <v>1.14919442099997</v>
      </c>
      <c r="AO106" s="17" t="n">
        <f aca="false">IFERROR(IF(AX106&lt;($AM$9-$AL$9)/($AN$9-$AL$9),$AL$9+SQRT(AX106*($AN$9-$AL$9)*($AM$9-$AL$9)),$AN$9-SQRT((1-AX106)*($AN$9-$AL$9)*($AN$9-$AM$9))),$AM$9)</f>
        <v>1.68365214292214</v>
      </c>
      <c r="AP106" s="17" t="n">
        <f aca="false">IFERROR(IF(AY106&lt;($AM$10-$AL$10)/($AN$10-$AL$10),$AL$10+SQRT(AY106*($AN$10-$AL$10)*($AM$10-$AL$10)),$AN$10-SQRT((1-AY106)*($AN$10-$AL$10)*($AN$10-$AM$10))),$AM$10)</f>
        <v>0.933990828234523</v>
      </c>
      <c r="AQ106" s="17" t="n">
        <f aca="false">IFERROR(IF(AZ106&lt;($AM$11-$AL$11)/($AN$11-$AL$11),$AL$11+SQRT(AZ106*($AN$11-$AL$11)*($AM$11-$AL$11)),$AN$11-SQRT((1-AZ106)*($AN$11-$AL$11)*($AN$11-$AM$11))),$AM$11)</f>
        <v>0.862514482764756</v>
      </c>
      <c r="AR106" s="17" t="n">
        <f aca="false">SUMPRODUCT((B24:B31&lt;=$B$6)*(C24:C31*AM106+D24:D31*AO106*$B$8*AQ106)/(1+AL106/100)^B24:B31)+C32*AM106*AP106/(1+AL106/100)^$B$6</f>
        <v>14508806.6524762</v>
      </c>
      <c r="AS106" s="17" t="n">
        <f aca="false">SUMPRODUCT((K24:K26&lt;=$B$6)*(L24:L26*AN106+M24:M26*AO106*$B$8*AQ106)/(1+AL106/100)^K24:K26)+L27*AN106*AP106/(1+AL106/100)^$B$6</f>
        <v>17230668.6560089</v>
      </c>
      <c r="AT106" s="17" t="n">
        <f aca="false">AS106-AR106</f>
        <v>2721862.00353263</v>
      </c>
      <c r="AU106" s="17" t="n">
        <f aca="true">RAND()</f>
        <v>0.795144547248283</v>
      </c>
      <c r="AV106" s="17" t="n">
        <f aca="true">RAND()</f>
        <v>0.897914546373357</v>
      </c>
      <c r="AW106" s="17" t="n">
        <f aca="true">RAND()</f>
        <v>0.909673202155281</v>
      </c>
      <c r="AX106" s="17" t="n">
        <f aca="true">RAND()</f>
        <v>0.933282688881499</v>
      </c>
      <c r="AY106" s="17" t="n">
        <f aca="true">RAND()</f>
        <v>0.753392155966748</v>
      </c>
      <c r="AZ106" s="17" t="n">
        <f aca="true">RAND()</f>
        <v>0.922847887961459</v>
      </c>
    </row>
    <row r="107" customFormat="false" ht="15" hidden="false" customHeight="false" outlineLevel="0" collapsed="false">
      <c r="A107" s="0" t="n">
        <v>13</v>
      </c>
      <c r="B107" s="0" t="n">
        <f aca="false">$B$7+A107</f>
        <v>2040</v>
      </c>
      <c r="C107" s="14" t="n">
        <f aca="false">IF(A107&gt;$B$6,0,SUMIF(B24:B31,A107,E24:E31)+IF(A107=$B$6,E32,0))</f>
        <v>0</v>
      </c>
      <c r="D107" s="14" t="n">
        <f aca="false">IF(A107&gt;$B$6,0,SUMIF(B24:B31,A107,F24:F31))</f>
        <v>0</v>
      </c>
      <c r="E107" s="14" t="n">
        <f aca="false">IF(A107&gt;$B$6,0,SUMIF(K24:K26,A107,N24:N26)+IF(A107=$B$6,N27,0))</f>
        <v>0</v>
      </c>
      <c r="F107" s="14" t="n">
        <f aca="false">IF(A107&gt;$B$6,0,SUMIF(K24:K26,A107,O24:O26))</f>
        <v>0</v>
      </c>
      <c r="G107" s="14" t="n">
        <f aca="false">G106+IF(A107&gt;$B$6,0,SUMIF(B24:B31,A107,G24:G31)+IF(A107=$B$6,G32,0))</f>
        <v>10862077.3160808</v>
      </c>
      <c r="H107" s="14" t="n">
        <f aca="false">H106+IF(A107&gt;$B$6,0,SUMIF(K24:K26,A107,P24:P26)+IF(A107=$B$6,P27,0))</f>
        <v>15445398.25</v>
      </c>
      <c r="I107" s="17" t="n">
        <f aca="false">IF(A107&gt;$B$6,0,SUMIF(B24:B31,A107,D24:D31)*$B$10)</f>
        <v>0</v>
      </c>
      <c r="J107" s="17" t="n">
        <f aca="false">IF(A107&gt;$B$6,0,SUMIF(K24:K26,A107,M24:M26)*$B$10)</f>
        <v>0</v>
      </c>
      <c r="M107" s="14" t="n">
        <f aca="false">C107+D107</f>
        <v>0</v>
      </c>
      <c r="N107" s="14" t="n">
        <f aca="false">E107+F107</f>
        <v>0</v>
      </c>
      <c r="AK107" s="0" t="n">
        <v>94</v>
      </c>
      <c r="AL107" s="17" t="n">
        <f aca="false">IFERROR(IF(AU107&lt;($AM$6-$AL$6)/($AN$6-$AL$6),$AL$6+SQRT(AU107*($AN$6-$AL$6)*($AM$6-$AL$6)),$AN$6-SQRT((1-AU107)*($AN$6-$AL$6)*($AN$6-$AM$6))),$AM$6)</f>
        <v>3.47710598297169</v>
      </c>
      <c r="AM107" s="17" t="n">
        <f aca="false">IFERROR(IF(AV107&lt;($AM$7-$AL$7)/($AN$7-$AL$7),$AL$7+SQRT(AV107*($AN$7-$AL$7)*($AM$7-$AL$7)),$AN$7-SQRT((1-AV107)*($AN$7-$AL$7)*($AN$7-$AM$7))),$AM$7)</f>
        <v>1.01830543997495</v>
      </c>
      <c r="AN107" s="17" t="n">
        <f aca="false">IFERROR(IF(AW107&lt;($AM$8-$AL$8)/($AN$8-$AL$8),$AL$8+SQRT(AW107*($AN$8-$AL$8)*($AM$8-$AL$8)),$AN$8-SQRT((1-AW107)*($AN$8-$AL$8)*($AN$8-$AM$8))),$AM$8)</f>
        <v>1.01418583285401</v>
      </c>
      <c r="AO107" s="17" t="n">
        <f aca="false">IFERROR(IF(AX107&lt;($AM$9-$AL$9)/($AN$9-$AL$9),$AL$9+SQRT(AX107*($AN$9-$AL$9)*($AM$9-$AL$9)),$AN$9-SQRT((1-AX107)*($AN$9-$AL$9)*($AN$9-$AM$9))),$AM$9)</f>
        <v>0.970044441840096</v>
      </c>
      <c r="AP107" s="17" t="n">
        <f aca="false">IFERROR(IF(AY107&lt;($AM$10-$AL$10)/($AN$10-$AL$10),$AL$10+SQRT(AY107*($AN$10-$AL$10)*($AM$10-$AL$10)),$AN$10-SQRT((1-AY107)*($AN$10-$AL$10)*($AN$10-$AM$10))),$AM$10)</f>
        <v>0.820760546289348</v>
      </c>
      <c r="AQ107" s="17" t="n">
        <f aca="false">IFERROR(IF(AZ107&lt;($AM$11-$AL$11)/($AN$11-$AL$11),$AL$11+SQRT(AZ107*($AN$11-$AL$11)*($AM$11-$AL$11)),$AN$11-SQRT((1-AZ107)*($AN$11-$AL$11)*($AN$11-$AM$11))),$AM$11)</f>
        <v>0.480081226713706</v>
      </c>
      <c r="AR107" s="17" t="n">
        <f aca="false">SUMPRODUCT((B24:B31&lt;=$B$6)*(C24:C31*AM107+D24:D31*AO107*$B$8*AQ107)/(1+AL107/100)^B24:B31)+C32*AM107*AP107/(1+AL107/100)^$B$6</f>
        <v>13691302.8835759</v>
      </c>
      <c r="AS107" s="17" t="n">
        <f aca="false">SUMPRODUCT((K24:K26&lt;=$B$6)*(L24:L26*AN107+M24:M26*AO107*$B$8*AQ107)/(1+AL107/100)^K24:K26)+L27*AN107*AP107/(1+AL107/100)^$B$6</f>
        <v>15012322.2816863</v>
      </c>
      <c r="AT107" s="17" t="n">
        <f aca="false">AS107-AR107</f>
        <v>1321019.39811041</v>
      </c>
      <c r="AU107" s="17" t="n">
        <f aca="true">RAND()</f>
        <v>0.379460887239307</v>
      </c>
      <c r="AV107" s="17" t="n">
        <f aca="true">RAND()</f>
        <v>0.522823385375976</v>
      </c>
      <c r="AW107" s="17" t="n">
        <f aca="true">RAND()</f>
        <v>0.505703809539949</v>
      </c>
      <c r="AX107" s="17" t="n">
        <f aca="true">RAND()</f>
        <v>0.294589036406357</v>
      </c>
      <c r="AY107" s="17" t="n">
        <f aca="true">RAND()</f>
        <v>0.411549312223364</v>
      </c>
      <c r="AZ107" s="17" t="n">
        <f aca="true">RAND()</f>
        <v>0.1323642784274</v>
      </c>
    </row>
    <row r="108" customFormat="false" ht="15" hidden="false" customHeight="false" outlineLevel="0" collapsed="false">
      <c r="A108" s="0" t="n">
        <v>14</v>
      </c>
      <c r="B108" s="0" t="n">
        <f aca="false">$B$7+A108</f>
        <v>2041</v>
      </c>
      <c r="C108" s="14" t="n">
        <f aca="false">IF(A108&gt;$B$6,0,SUMIF(B24:B31,A108,E24:E31)+IF(A108=$B$6,E32,0))</f>
        <v>0</v>
      </c>
      <c r="D108" s="14" t="n">
        <f aca="false">IF(A108&gt;$B$6,0,SUMIF(B24:B31,A108,F24:F31))</f>
        <v>0</v>
      </c>
      <c r="E108" s="14" t="n">
        <f aca="false">IF(A108&gt;$B$6,0,SUMIF(K24:K26,A108,N24:N26)+IF(A108=$B$6,N27,0))</f>
        <v>0</v>
      </c>
      <c r="F108" s="14" t="n">
        <f aca="false">IF(A108&gt;$B$6,0,SUMIF(K24:K26,A108,O24:O26))</f>
        <v>0</v>
      </c>
      <c r="G108" s="14" t="n">
        <f aca="false">G107+IF(A108&gt;$B$6,0,SUMIF(B24:B31,A108,G24:G31)+IF(A108=$B$6,G32,0))</f>
        <v>10862077.3160808</v>
      </c>
      <c r="H108" s="14" t="n">
        <f aca="false">H107+IF(A108&gt;$B$6,0,SUMIF(K24:K26,A108,P24:P26)+IF(A108=$B$6,P27,0))</f>
        <v>15445398.25</v>
      </c>
      <c r="I108" s="17" t="n">
        <f aca="false">IF(A108&gt;$B$6,0,SUMIF(B24:B31,A108,D24:D31)*$B$10)</f>
        <v>0</v>
      </c>
      <c r="J108" s="17" t="n">
        <f aca="false">IF(A108&gt;$B$6,0,SUMIF(K24:K26,A108,M24:M26)*$B$10)</f>
        <v>0</v>
      </c>
      <c r="M108" s="14" t="n">
        <f aca="false">C108+D108</f>
        <v>0</v>
      </c>
      <c r="N108" s="14" t="n">
        <f aca="false">E108+F108</f>
        <v>0</v>
      </c>
      <c r="AK108" s="0" t="n">
        <v>95</v>
      </c>
      <c r="AL108" s="17" t="n">
        <f aca="false">IFERROR(IF(AU108&lt;($AM$6-$AL$6)/($AN$6-$AL$6),$AL$6+SQRT(AU108*($AN$6-$AL$6)*($AM$6-$AL$6)),$AN$6-SQRT((1-AU108)*($AN$6-$AL$6)*($AN$6-$AM$6))),$AM$6)</f>
        <v>4.50172348427674</v>
      </c>
      <c r="AM108" s="17" t="n">
        <f aca="false">IFERROR(IF(AV108&lt;($AM$7-$AL$7)/($AN$7-$AL$7),$AL$7+SQRT(AV108*($AN$7-$AL$7)*($AM$7-$AL$7)),$AN$7-SQRT((1-AV108)*($AN$7-$AL$7)*($AN$7-$AM$7))),$AM$7)</f>
        <v>1.03671516684801</v>
      </c>
      <c r="AN108" s="17" t="n">
        <f aca="false">IFERROR(IF(AW108&lt;($AM$8-$AL$8)/($AN$8-$AL$8),$AL$8+SQRT(AW108*($AN$8-$AL$8)*($AM$8-$AL$8)),$AN$8-SQRT((1-AW108)*($AN$8-$AL$8)*($AN$8-$AM$8))),$AM$8)</f>
        <v>1.11922219520256</v>
      </c>
      <c r="AO108" s="17" t="n">
        <f aca="false">IFERROR(IF(AX108&lt;($AM$9-$AL$9)/($AN$9-$AL$9),$AL$9+SQRT(AX108*($AN$9-$AL$9)*($AM$9-$AL$9)),$AN$9-SQRT((1-AX108)*($AN$9-$AL$9)*($AN$9-$AM$9))),$AM$9)</f>
        <v>1.00919696899812</v>
      </c>
      <c r="AP108" s="17" t="n">
        <f aca="false">IFERROR(IF(AY108&lt;($AM$10-$AL$10)/($AN$10-$AL$10),$AL$10+SQRT(AY108*($AN$10-$AL$10)*($AM$10-$AL$10)),$AN$10-SQRT((1-AY108)*($AN$10-$AL$10)*($AN$10-$AM$10))),$AM$10)</f>
        <v>0.676351152265892</v>
      </c>
      <c r="AQ108" s="17" t="n">
        <f aca="false">IFERROR(IF(AZ108&lt;($AM$11-$AL$11)/($AN$11-$AL$11),$AL$11+SQRT(AZ108*($AN$11-$AL$11)*($AM$11-$AL$11)),$AN$11-SQRT((1-AZ108)*($AN$11-$AL$11)*($AN$11-$AM$11))),$AM$11)</f>
        <v>0.661344004750002</v>
      </c>
      <c r="AR108" s="17" t="n">
        <f aca="false">SUMPRODUCT((B24:B31&lt;=$B$6)*(C24:C31*AM108+D24:D31*AO108*$B$8*AQ108)/(1+AL108/100)^B24:B31)+C32*AM108*AP108/(1+AL108/100)^$B$6</f>
        <v>13348658.5193068</v>
      </c>
      <c r="AS108" s="17" t="n">
        <f aca="false">SUMPRODUCT((K24:K26&lt;=$B$6)*(L24:L26*AN108+M24:M26*AO108*$B$8*AQ108)/(1+AL108/100)^K24:K26)+L27*AN108*AP108/(1+AL108/100)^$B$6</f>
        <v>16954120.5425954</v>
      </c>
      <c r="AT108" s="17" t="n">
        <f aca="false">AS108-AR108</f>
        <v>3605462.02328859</v>
      </c>
      <c r="AU108" s="17" t="n">
        <f aca="true">RAND()</f>
        <v>0.687930722549282</v>
      </c>
      <c r="AV108" s="17" t="n">
        <f aca="true">RAND()</f>
        <v>0.595640710642923</v>
      </c>
      <c r="AW108" s="17" t="n">
        <f aca="true">RAND()</f>
        <v>0.847974806865438</v>
      </c>
      <c r="AX108" s="17" t="n">
        <f aca="true">RAND()</f>
        <v>0.345539569171665</v>
      </c>
      <c r="AY108" s="17" t="n">
        <f aca="true">RAND()</f>
        <v>0.124398915622031</v>
      </c>
      <c r="AZ108" s="17" t="n">
        <f aca="true">RAND()</f>
        <v>0.531886191351972</v>
      </c>
    </row>
    <row r="109" customFormat="false" ht="15" hidden="false" customHeight="false" outlineLevel="0" collapsed="false">
      <c r="A109" s="0" t="n">
        <v>15</v>
      </c>
      <c r="B109" s="0" t="n">
        <f aca="false">$B$7+A109</f>
        <v>2042</v>
      </c>
      <c r="C109" s="14" t="n">
        <f aca="false">IF(A109&gt;$B$6,0,SUMIF(B24:B31,A109,E24:E31)+IF(A109=$B$6,E32,0))</f>
        <v>0</v>
      </c>
      <c r="D109" s="14" t="n">
        <f aca="false">IF(A109&gt;$B$6,0,SUMIF(B24:B31,A109,F24:F31))</f>
        <v>0</v>
      </c>
      <c r="E109" s="14" t="n">
        <f aca="false">IF(A109&gt;$B$6,0,SUMIF(K24:K26,A109,N24:N26)+IF(A109=$B$6,N27,0))</f>
        <v>0</v>
      </c>
      <c r="F109" s="14" t="n">
        <f aca="false">IF(A109&gt;$B$6,0,SUMIF(K24:K26,A109,O24:O26))</f>
        <v>0</v>
      </c>
      <c r="G109" s="14" t="n">
        <f aca="false">G108+IF(A109&gt;$B$6,0,SUMIF(B24:B31,A109,G24:G31)+IF(A109=$B$6,G32,0))</f>
        <v>10862077.3160808</v>
      </c>
      <c r="H109" s="14" t="n">
        <f aca="false">H108+IF(A109&gt;$B$6,0,SUMIF(K24:K26,A109,P24:P26)+IF(A109=$B$6,P27,0))</f>
        <v>15445398.25</v>
      </c>
      <c r="I109" s="17" t="n">
        <f aca="false">IF(A109&gt;$B$6,0,SUMIF(B24:B31,A109,D24:D31)*$B$10)</f>
        <v>0</v>
      </c>
      <c r="J109" s="17" t="n">
        <f aca="false">IF(A109&gt;$B$6,0,SUMIF(K24:K26,A109,M24:M26)*$B$10)</f>
        <v>0</v>
      </c>
      <c r="M109" s="14" t="n">
        <f aca="false">C109+D109</f>
        <v>0</v>
      </c>
      <c r="N109" s="14" t="n">
        <f aca="false">E109+F109</f>
        <v>0</v>
      </c>
      <c r="AK109" s="0" t="n">
        <v>96</v>
      </c>
      <c r="AL109" s="17" t="n">
        <f aca="false">IFERROR(IF(AU109&lt;($AM$6-$AL$6)/($AN$6-$AL$6),$AL$6+SQRT(AU109*($AN$6-$AL$6)*($AM$6-$AL$6)),$AN$6-SQRT((1-AU109)*($AN$6-$AL$6)*($AN$6-$AM$6))),$AM$6)</f>
        <v>3.59580372522058</v>
      </c>
      <c r="AM109" s="17" t="n">
        <f aca="false">IFERROR(IF(AV109&lt;($AM$7-$AL$7)/($AN$7-$AL$7),$AL$7+SQRT(AV109*($AN$7-$AL$7)*($AM$7-$AL$7)),$AN$7-SQRT((1-AV109)*($AN$7-$AL$7)*($AN$7-$AM$7))),$AM$7)</f>
        <v>0.935936568150768</v>
      </c>
      <c r="AN109" s="17" t="n">
        <f aca="false">IFERROR(IF(AW109&lt;($AM$8-$AL$8)/($AN$8-$AL$8),$AL$8+SQRT(AW109*($AN$8-$AL$8)*($AM$8-$AL$8)),$AN$8-SQRT((1-AW109)*($AN$8-$AL$8)*($AN$8-$AM$8))),$AM$8)</f>
        <v>1.1281882490271</v>
      </c>
      <c r="AO109" s="17" t="n">
        <f aca="false">IFERROR(IF(AX109&lt;($AM$9-$AL$9)/($AN$9-$AL$9),$AL$9+SQRT(AX109*($AN$9-$AL$9)*($AM$9-$AL$9)),$AN$9-SQRT((1-AX109)*($AN$9-$AL$9)*($AN$9-$AM$9))),$AM$9)</f>
        <v>1.28585165027888</v>
      </c>
      <c r="AP109" s="17" t="n">
        <f aca="false">IFERROR(IF(AY109&lt;($AM$10-$AL$10)/($AN$10-$AL$10),$AL$10+SQRT(AY109*($AN$10-$AL$10)*($AM$10-$AL$10)),$AN$10-SQRT((1-AY109)*($AN$10-$AL$10)*($AN$10-$AM$10))),$AM$10)</f>
        <v>0.834633432371264</v>
      </c>
      <c r="AQ109" s="17" t="n">
        <f aca="false">IFERROR(IF(AZ109&lt;($AM$11-$AL$11)/($AN$11-$AL$11),$AL$11+SQRT(AZ109*($AN$11-$AL$11)*($AM$11-$AL$11)),$AN$11-SQRT((1-AZ109)*($AN$11-$AL$11)*($AN$11-$AM$11))),$AM$11)</f>
        <v>0.742685888040187</v>
      </c>
      <c r="AR109" s="17" t="n">
        <f aca="false">SUMPRODUCT((B24:B31&lt;=$B$6)*(C24:C31*AM109+D24:D31*AO109*$B$8*AQ109)/(1+AL109/100)^B24:B31)+C32*AM109*AP109/(1+AL109/100)^$B$6</f>
        <v>12607284.8492892</v>
      </c>
      <c r="AS109" s="17" t="n">
        <f aca="false">SUMPRODUCT((K24:K26&lt;=$B$6)*(L24:L26*AN109+M24:M26*AO109*$B$8*AQ109)/(1+AL109/100)^K24:K26)+L27*AN109*AP109/(1+AL109/100)^$B$6</f>
        <v>16732953.5956812</v>
      </c>
      <c r="AT109" s="17" t="n">
        <f aca="false">AS109-AR109</f>
        <v>4125668.74639201</v>
      </c>
      <c r="AU109" s="17" t="n">
        <f aca="true">RAND()</f>
        <v>0.420572386138895</v>
      </c>
      <c r="AV109" s="17" t="n">
        <f aca="true">RAND()</f>
        <v>0.205319450673428</v>
      </c>
      <c r="AW109" s="17" t="n">
        <f aca="true">RAND()</f>
        <v>0.868105753999248</v>
      </c>
      <c r="AX109" s="17" t="n">
        <f aca="true">RAND()</f>
        <v>0.65999475639373</v>
      </c>
      <c r="AY109" s="17" t="n">
        <f aca="true">RAND()</f>
        <v>0.447918136242293</v>
      </c>
      <c r="AZ109" s="17" t="n">
        <f aca="true">RAND()</f>
        <v>0.729752848107481</v>
      </c>
    </row>
    <row r="110" customFormat="false" ht="15" hidden="false" customHeight="false" outlineLevel="0" collapsed="false">
      <c r="A110" s="0" t="n">
        <v>16</v>
      </c>
      <c r="B110" s="0" t="n">
        <f aca="false">$B$7+A110</f>
        <v>2043</v>
      </c>
      <c r="C110" s="14" t="n">
        <f aca="false">IF(A110&gt;$B$6,0,SUMIF(B24:B31,A110,E24:E31)+IF(A110=$B$6,E32,0))</f>
        <v>825031.76</v>
      </c>
      <c r="D110" s="14" t="n">
        <f aca="false">IF(A110&gt;$B$6,0,SUMIF(B24:B31,A110,F24:F31))</f>
        <v>43441.2</v>
      </c>
      <c r="E110" s="14" t="n">
        <f aca="false">IF(A110&gt;$B$6,0,SUMIF(K24:K26,A110,N24:N26)+IF(A110=$B$6,N27,0))</f>
        <v>0</v>
      </c>
      <c r="F110" s="14" t="n">
        <f aca="false">IF(A110&gt;$B$6,0,SUMIF(K24:K26,A110,O24:O26))</f>
        <v>0</v>
      </c>
      <c r="G110" s="14" t="n">
        <f aca="false">G109+IF(A110&gt;$B$6,0,SUMIF(B24:B31,A110,G24:G31)+IF(A110=$B$6,G32,0))</f>
        <v>11403280.9523595</v>
      </c>
      <c r="H110" s="14" t="n">
        <f aca="false">H109+IF(A110&gt;$B$6,0,SUMIF(K24:K26,A110,P24:P26)+IF(A110=$B$6,P27,0))</f>
        <v>15445398.25</v>
      </c>
      <c r="I110" s="17" t="n">
        <f aca="false">IF(A110&gt;$B$6,0,SUMIF(B24:B31,A110,D24:D31)*$B$10)</f>
        <v>10</v>
      </c>
      <c r="J110" s="17" t="n">
        <f aca="false">IF(A110&gt;$B$6,0,SUMIF(K24:K26,A110,M24:M26)*$B$10)</f>
        <v>0</v>
      </c>
      <c r="M110" s="14" t="n">
        <f aca="false">C110+D110</f>
        <v>868472.96</v>
      </c>
      <c r="N110" s="14" t="n">
        <f aca="false">E110+F110</f>
        <v>0</v>
      </c>
      <c r="AK110" s="0" t="n">
        <v>97</v>
      </c>
      <c r="AL110" s="17" t="n">
        <f aca="false">IFERROR(IF(AU110&lt;($AM$6-$AL$6)/($AN$6-$AL$6),$AL$6+SQRT(AU110*($AN$6-$AL$6)*($AM$6-$AL$6)),$AN$6-SQRT((1-AU110)*($AN$6-$AL$6)*($AN$6-$AM$6))),$AM$6)</f>
        <v>4.51400340325905</v>
      </c>
      <c r="AM110" s="17" t="n">
        <f aca="false">IFERROR(IF(AV110&lt;($AM$7-$AL$7)/($AN$7-$AL$7),$AL$7+SQRT(AV110*($AN$7-$AL$7)*($AM$7-$AL$7)),$AN$7-SQRT((1-AV110)*($AN$7-$AL$7)*($AN$7-$AM$7))),$AM$7)</f>
        <v>0.875942368245728</v>
      </c>
      <c r="AN110" s="17" t="n">
        <f aca="false">IFERROR(IF(AW110&lt;($AM$8-$AL$8)/($AN$8-$AL$8),$AL$8+SQRT(AW110*($AN$8-$AL$8)*($AM$8-$AL$8)),$AN$8-SQRT((1-AW110)*($AN$8-$AL$8)*($AN$8-$AM$8))),$AM$8)</f>
        <v>1.05906350614668</v>
      </c>
      <c r="AO110" s="17" t="n">
        <f aca="false">IFERROR(IF(AX110&lt;($AM$9-$AL$9)/($AN$9-$AL$9),$AL$9+SQRT(AX110*($AN$9-$AL$9)*($AM$9-$AL$9)),$AN$9-SQRT((1-AX110)*($AN$9-$AL$9)*($AN$9-$AM$9))),$AM$9)</f>
        <v>1.42334814858454</v>
      </c>
      <c r="AP110" s="17" t="n">
        <f aca="false">IFERROR(IF(AY110&lt;($AM$10-$AL$10)/($AN$10-$AL$10),$AL$10+SQRT(AY110*($AN$10-$AL$10)*($AM$10-$AL$10)),$AN$10-SQRT((1-AY110)*($AN$10-$AL$10)*($AN$10-$AM$10))),$AM$10)</f>
        <v>0.807437427841132</v>
      </c>
      <c r="AQ110" s="17" t="n">
        <f aca="false">IFERROR(IF(AZ110&lt;($AM$11-$AL$11)/($AN$11-$AL$11),$AL$11+SQRT(AZ110*($AN$11-$AL$11)*($AM$11-$AL$11)),$AN$11-SQRT((1-AZ110)*($AN$11-$AL$11)*($AN$11-$AM$11))),$AM$11)</f>
        <v>0.707128710372474</v>
      </c>
      <c r="AR110" s="17" t="n">
        <f aca="false">SUMPRODUCT((B24:B31&lt;=$B$6)*(C24:C31*AM110+D24:D31*AO110*$B$8*AQ110)/(1+AL110/100)^B24:B31)+C32*AM110*AP110/(1+AL110/100)^$B$6</f>
        <v>11332233.0365759</v>
      </c>
      <c r="AS110" s="17" t="n">
        <f aca="false">SUMPRODUCT((K24:K26&lt;=$B$6)*(L24:L26*AN110+M24:M26*AO110*$B$8*AQ110)/(1+AL110/100)^K24:K26)+L27*AN110*AP110/(1+AL110/100)^$B$6</f>
        <v>15919361.6667124</v>
      </c>
      <c r="AT110" s="17" t="n">
        <f aca="false">AS110-AR110</f>
        <v>4587128.63013655</v>
      </c>
      <c r="AU110" s="17" t="n">
        <f aca="true">RAND()</f>
        <v>0.690991046049622</v>
      </c>
      <c r="AV110" s="17" t="n">
        <f aca="true">RAND()</f>
        <v>0.0640804810529972</v>
      </c>
      <c r="AW110" s="17" t="n">
        <f aca="true">RAND()</f>
        <v>0.675940047244439</v>
      </c>
      <c r="AX110" s="17" t="n">
        <f aca="true">RAND()</f>
        <v>0.778315094839418</v>
      </c>
      <c r="AY110" s="17" t="n">
        <f aca="true">RAND()</f>
        <v>0.378071088150285</v>
      </c>
      <c r="AZ110" s="17" t="n">
        <f aca="true">RAND()</f>
        <v>0.649903704946571</v>
      </c>
    </row>
    <row r="111" customFormat="false" ht="15" hidden="false" customHeight="false" outlineLevel="0" collapsed="false">
      <c r="A111" s="0" t="n">
        <v>17</v>
      </c>
      <c r="B111" s="0" t="n">
        <f aca="false">$B$7+A111</f>
        <v>2044</v>
      </c>
      <c r="C111" s="14" t="n">
        <f aca="false">IF(A111&gt;$B$6,0,SUMIF(B24:B31,A111,E24:E31)+IF(A111=$B$6,E32,0))</f>
        <v>0</v>
      </c>
      <c r="D111" s="14" t="n">
        <f aca="false">IF(A111&gt;$B$6,0,SUMIF(B24:B31,A111,F24:F31))</f>
        <v>0</v>
      </c>
      <c r="E111" s="14" t="n">
        <f aca="false">IF(A111&gt;$B$6,0,SUMIF(K24:K26,A111,N24:N26)+IF(A111=$B$6,N27,0))</f>
        <v>0</v>
      </c>
      <c r="F111" s="14" t="n">
        <f aca="false">IF(A111&gt;$B$6,0,SUMIF(K24:K26,A111,O24:O26))</f>
        <v>0</v>
      </c>
      <c r="G111" s="14" t="n">
        <f aca="false">G110+IF(A111&gt;$B$6,0,SUMIF(B24:B31,A111,G24:G31)+IF(A111=$B$6,G32,0))</f>
        <v>11403280.9523595</v>
      </c>
      <c r="H111" s="14" t="n">
        <f aca="false">H110+IF(A111&gt;$B$6,0,SUMIF(K24:K26,A111,P24:P26)+IF(A111=$B$6,P27,0))</f>
        <v>15445398.25</v>
      </c>
      <c r="I111" s="17" t="n">
        <f aca="false">IF(A111&gt;$B$6,0,SUMIF(B24:B31,A111,D24:D31)*$B$10)</f>
        <v>0</v>
      </c>
      <c r="J111" s="17" t="n">
        <f aca="false">IF(A111&gt;$B$6,0,SUMIF(K24:K26,A111,M24:M26)*$B$10)</f>
        <v>0</v>
      </c>
      <c r="M111" s="14" t="n">
        <f aca="false">C111+D111</f>
        <v>0</v>
      </c>
      <c r="N111" s="14" t="n">
        <f aca="false">E111+F111</f>
        <v>0</v>
      </c>
      <c r="AK111" s="0" t="n">
        <v>98</v>
      </c>
      <c r="AL111" s="17" t="n">
        <f aca="false">IFERROR(IF(AU111&lt;($AM$6-$AL$6)/($AN$6-$AL$6),$AL$6+SQRT(AU111*($AN$6-$AL$6)*($AM$6-$AL$6)),$AN$6-SQRT((1-AU111)*($AN$6-$AL$6)*($AN$6-$AM$6))),$AM$6)</f>
        <v>4.26726589486727</v>
      </c>
      <c r="AM111" s="17" t="n">
        <f aca="false">IFERROR(IF(AV111&lt;($AM$7-$AL$7)/($AN$7-$AL$7),$AL$7+SQRT(AV111*($AN$7-$AL$7)*($AM$7-$AL$7)),$AN$7-SQRT((1-AV111)*($AN$7-$AL$7)*($AN$7-$AM$7))),$AM$7)</f>
        <v>1.1489884845876</v>
      </c>
      <c r="AN111" s="17" t="n">
        <f aca="false">IFERROR(IF(AW111&lt;($AM$8-$AL$8)/($AN$8-$AL$8),$AL$8+SQRT(AW111*($AN$8-$AL$8)*($AM$8-$AL$8)),$AN$8-SQRT((1-AW111)*($AN$8-$AL$8)*($AN$8-$AM$8))),$AM$8)</f>
        <v>1.14483435621813</v>
      </c>
      <c r="AO111" s="17" t="n">
        <f aca="false">IFERROR(IF(AX111&lt;($AM$9-$AL$9)/($AN$9-$AL$9),$AL$9+SQRT(AX111*($AN$9-$AL$9)*($AM$9-$AL$9)),$AN$9-SQRT((1-AX111)*($AN$9-$AL$9)*($AN$9-$AM$9))),$AM$9)</f>
        <v>1.12692548421746</v>
      </c>
      <c r="AP111" s="17" t="n">
        <f aca="false">IFERROR(IF(AY111&lt;($AM$10-$AL$10)/($AN$10-$AL$10),$AL$10+SQRT(AY111*($AN$10-$AL$10)*($AM$10-$AL$10)),$AN$10-SQRT((1-AY111)*($AN$10-$AL$10)*($AN$10-$AM$10))),$AM$10)</f>
        <v>0.998706798475455</v>
      </c>
      <c r="AQ111" s="17" t="n">
        <f aca="false">IFERROR(IF(AZ111&lt;($AM$11-$AL$11)/($AN$11-$AL$11),$AL$11+SQRT(AZ111*($AN$11-$AL$11)*($AM$11-$AL$11)),$AN$11-SQRT((1-AZ111)*($AN$11-$AL$11)*($AN$11-$AM$11))),$AM$11)</f>
        <v>0.392225698972412</v>
      </c>
      <c r="AR111" s="17" t="n">
        <f aca="false">SUMPRODUCT((B24:B31&lt;=$B$6)*(C24:C31*AM111+D24:D31*AO111*$B$8*AQ111)/(1+AL111/100)^B24:B31)+C32*AM111*AP111/(1+AL111/100)^$B$6</f>
        <v>14853487.479514</v>
      </c>
      <c r="AS111" s="17" t="n">
        <f aca="false">SUMPRODUCT((K24:K26&lt;=$B$6)*(L24:L26*AN111+M24:M26*AO111*$B$8*AQ111)/(1+AL111/100)^K24:K26)+L27*AN111*AP111/(1+AL111/100)^$B$6</f>
        <v>16891996.9640494</v>
      </c>
      <c r="AT111" s="17" t="n">
        <f aca="false">AS111-AR111</f>
        <v>2038509.48453542</v>
      </c>
      <c r="AU111" s="17" t="n">
        <f aca="true">RAND()</f>
        <v>0.62660821553222</v>
      </c>
      <c r="AV111" s="17" t="n">
        <f aca="true">RAND()</f>
        <v>0.90930376670302</v>
      </c>
      <c r="AW111" s="17" t="n">
        <f aca="true">RAND()</f>
        <v>0.901690554381725</v>
      </c>
      <c r="AX111" s="17" t="n">
        <f aca="true">RAND()</f>
        <v>0.491827259927383</v>
      </c>
      <c r="AY111" s="17" t="n">
        <f aca="true">RAND()</f>
        <v>0.994833883382552</v>
      </c>
      <c r="AZ111" s="17" t="n">
        <f aca="true">RAND()</f>
        <v>0.034716651228367</v>
      </c>
    </row>
    <row r="112" customFormat="false" ht="15" hidden="false" customHeight="false" outlineLevel="0" collapsed="false">
      <c r="A112" s="0" t="n">
        <v>18</v>
      </c>
      <c r="B112" s="0" t="n">
        <f aca="false">$B$7+A112</f>
        <v>2045</v>
      </c>
      <c r="C112" s="14" t="n">
        <f aca="false">IF(A112&gt;$B$6,0,SUMIF(B24:B31,A112,E24:E31)+IF(A112=$B$6,E32,0))</f>
        <v>0</v>
      </c>
      <c r="D112" s="14" t="n">
        <f aca="false">IF(A112&gt;$B$6,0,SUMIF(B24:B31,A112,F24:F31))</f>
        <v>0</v>
      </c>
      <c r="E112" s="14" t="n">
        <f aca="false">IF(A112&gt;$B$6,0,SUMIF(K24:K26,A112,N24:N26)+IF(A112=$B$6,N27,0))</f>
        <v>0</v>
      </c>
      <c r="F112" s="14" t="n">
        <f aca="false">IF(A112&gt;$B$6,0,SUMIF(K24:K26,A112,O24:O26))</f>
        <v>0</v>
      </c>
      <c r="G112" s="14" t="n">
        <f aca="false">G111+IF(A112&gt;$B$6,0,SUMIF(B24:B31,A112,G24:G31)+IF(A112=$B$6,G32,0))</f>
        <v>11403280.9523595</v>
      </c>
      <c r="H112" s="14" t="n">
        <f aca="false">H111+IF(A112&gt;$B$6,0,SUMIF(K24:K26,A112,P24:P26)+IF(A112=$B$6,P27,0))</f>
        <v>15445398.25</v>
      </c>
      <c r="I112" s="17" t="n">
        <f aca="false">IF(A112&gt;$B$6,0,SUMIF(B24:B31,A112,D24:D31)*$B$10)</f>
        <v>0</v>
      </c>
      <c r="J112" s="17" t="n">
        <f aca="false">IF(A112&gt;$B$6,0,SUMIF(K24:K26,A112,M24:M26)*$B$10)</f>
        <v>0</v>
      </c>
      <c r="M112" s="14" t="n">
        <f aca="false">C112+D112</f>
        <v>0</v>
      </c>
      <c r="N112" s="14" t="n">
        <f aca="false">E112+F112</f>
        <v>0</v>
      </c>
      <c r="AK112" s="0" t="n">
        <v>99</v>
      </c>
      <c r="AL112" s="17" t="n">
        <f aca="false">IFERROR(IF(AU112&lt;($AM$6-$AL$6)/($AN$6-$AL$6),$AL$6+SQRT(AU112*($AN$6-$AL$6)*($AM$6-$AL$6)),$AN$6-SQRT((1-AU112)*($AN$6-$AL$6)*($AN$6-$AM$6))),$AM$6)</f>
        <v>6.28763474828462</v>
      </c>
      <c r="AM112" s="17" t="n">
        <f aca="false">IFERROR(IF(AV112&lt;($AM$7-$AL$7)/($AN$7-$AL$7),$AL$7+SQRT(AV112*($AN$7-$AL$7)*($AM$7-$AL$7)),$AN$7-SQRT((1-AV112)*($AN$7-$AL$7)*($AN$7-$AM$7))),$AM$7)</f>
        <v>1.00341421097178</v>
      </c>
      <c r="AN112" s="17" t="n">
        <f aca="false">IFERROR(IF(AW112&lt;($AM$8-$AL$8)/($AN$8-$AL$8),$AL$8+SQRT(AW112*($AN$8-$AL$8)*($AM$8-$AL$8)),$AN$8-SQRT((1-AW112)*($AN$8-$AL$8)*($AN$8-$AM$8))),$AM$8)</f>
        <v>1.21225370981992</v>
      </c>
      <c r="AO112" s="17" t="n">
        <f aca="false">IFERROR(IF(AX112&lt;($AM$9-$AL$9)/($AN$9-$AL$9),$AL$9+SQRT(AX112*($AN$9-$AL$9)*($AM$9-$AL$9)),$AN$9-SQRT((1-AX112)*($AN$9-$AL$9)*($AN$9-$AM$9))),$AM$9)</f>
        <v>0.967610708175416</v>
      </c>
      <c r="AP112" s="17" t="n">
        <f aca="false">IFERROR(IF(AY112&lt;($AM$10-$AL$10)/($AN$10-$AL$10),$AL$10+SQRT(AY112*($AN$10-$AL$10)*($AM$10-$AL$10)),$AN$10-SQRT((1-AY112)*($AN$10-$AL$10)*($AN$10-$AM$10))),$AM$10)</f>
        <v>0.842852319875202</v>
      </c>
      <c r="AQ112" s="17" t="n">
        <f aca="false">IFERROR(IF(AZ112&lt;($AM$11-$AL$11)/($AN$11-$AL$11),$AL$11+SQRT(AZ112*($AN$11-$AL$11)*($AM$11-$AL$11)),$AN$11-SQRT((1-AZ112)*($AN$11-$AL$11)*($AN$11-$AM$11))),$AM$11)</f>
        <v>0.813634072995515</v>
      </c>
      <c r="AR112" s="17" t="n">
        <f aca="false">SUMPRODUCT((B24:B31&lt;=$B$6)*(C24:C31*AM112+D24:D31*AO112*$B$8*AQ112)/(1+AL112/100)^B24:B31)+C32*AM112*AP112/(1+AL112/100)^$B$6</f>
        <v>12078208.1248025</v>
      </c>
      <c r="AS112" s="17" t="n">
        <f aca="false">SUMPRODUCT((K24:K26&lt;=$B$6)*(L24:L26*AN112+M24:M26*AO112*$B$8*AQ112)/(1+AL112/100)^K24:K26)+L27*AN112*AP112/(1+AL112/100)^$B$6</f>
        <v>18421375.9930651</v>
      </c>
      <c r="AT112" s="17" t="n">
        <f aca="false">AS112-AR112</f>
        <v>6343167.86826257</v>
      </c>
      <c r="AU112" s="17" t="n">
        <f aca="true">RAND()</f>
        <v>0.974626787407424</v>
      </c>
      <c r="AV112" s="17" t="n">
        <f aca="true">RAND()</f>
        <v>0.459515099105137</v>
      </c>
      <c r="AW112" s="17" t="n">
        <f aca="true">RAND()</f>
        <v>0.987335267356812</v>
      </c>
      <c r="AX112" s="17" t="n">
        <f aca="true">RAND()</f>
        <v>0.291546365867086</v>
      </c>
      <c r="AY112" s="17" t="n">
        <f aca="true">RAND()</f>
        <v>0.470190852975232</v>
      </c>
      <c r="AZ112" s="17" t="n">
        <f aca="true">RAND()</f>
        <v>0.858235678578608</v>
      </c>
    </row>
    <row r="113" customFormat="false" ht="15" hidden="false" customHeight="false" outlineLevel="0" collapsed="false">
      <c r="A113" s="0" t="n">
        <v>19</v>
      </c>
      <c r="B113" s="0" t="n">
        <f aca="false">$B$7+A113</f>
        <v>2046</v>
      </c>
      <c r="C113" s="14" t="n">
        <f aca="false">IF(A113&gt;$B$6,0,SUMIF(B24:B31,A113,E24:E31)+IF(A113=$B$6,E32,0))</f>
        <v>0</v>
      </c>
      <c r="D113" s="14" t="n">
        <f aca="false">IF(A113&gt;$B$6,0,SUMIF(B24:B31,A113,F24:F31))</f>
        <v>0</v>
      </c>
      <c r="E113" s="14" t="n">
        <f aca="false">IF(A113&gt;$B$6,0,SUMIF(K24:K26,A113,N24:N26)+IF(A113=$B$6,N27,0))</f>
        <v>432674.93</v>
      </c>
      <c r="F113" s="14" t="n">
        <f aca="false">IF(A113&gt;$B$6,0,SUMIF(K24:K26,A113,O24:O26))</f>
        <v>47785.32</v>
      </c>
      <c r="G113" s="14" t="n">
        <f aca="false">G112+IF(A113&gt;$B$6,0,SUMIF(B24:B31,A113,G24:G31)+IF(A113=$B$6,G32,0))</f>
        <v>11403280.9523595</v>
      </c>
      <c r="H113" s="14" t="n">
        <f aca="false">H112+IF(A113&gt;$B$6,0,SUMIF(K24:K26,A113,P24:P26)+IF(A113=$B$6,P27,0))</f>
        <v>15719398.0170136</v>
      </c>
      <c r="I113" s="17" t="n">
        <f aca="false">IF(A113&gt;$B$6,0,SUMIF(B24:B31,A113,D24:D31)*$B$10)</f>
        <v>0</v>
      </c>
      <c r="J113" s="17" t="n">
        <f aca="false">IF(A113&gt;$B$6,0,SUMIF(K24:K26,A113,M24:M26)*$B$10)</f>
        <v>11</v>
      </c>
      <c r="M113" s="14" t="n">
        <f aca="false">C113+D113</f>
        <v>0</v>
      </c>
      <c r="N113" s="14" t="n">
        <f aca="false">E113+F113</f>
        <v>480460.25</v>
      </c>
      <c r="AK113" s="0" t="n">
        <v>100</v>
      </c>
      <c r="AL113" s="17" t="n">
        <f aca="false">IFERROR(IF(AU113&lt;($AM$6-$AL$6)/($AN$6-$AL$6),$AL$6+SQRT(AU113*($AN$6-$AL$6)*($AM$6-$AL$6)),$AN$6-SQRT((1-AU113)*($AN$6-$AL$6)*($AN$6-$AM$6))),$AM$6)</f>
        <v>3.23145007448554</v>
      </c>
      <c r="AM113" s="17" t="n">
        <f aca="false">IFERROR(IF(AV113&lt;($AM$7-$AL$7)/($AN$7-$AL$7),$AL$7+SQRT(AV113*($AN$7-$AL$7)*($AM$7-$AL$7)),$AN$7-SQRT((1-AV113)*($AN$7-$AL$7)*($AN$7-$AM$7))),$AM$7)</f>
        <v>1.0811974059154</v>
      </c>
      <c r="AN113" s="17" t="n">
        <f aca="false">IFERROR(IF(AW113&lt;($AM$8-$AL$8)/($AN$8-$AL$8),$AL$8+SQRT(AW113*($AN$8-$AL$8)*($AM$8-$AL$8)),$AN$8-SQRT((1-AW113)*($AN$8-$AL$8)*($AN$8-$AM$8))),$AM$8)</f>
        <v>0.920464087823235</v>
      </c>
      <c r="AO113" s="17" t="n">
        <f aca="false">IFERROR(IF(AX113&lt;($AM$9-$AL$9)/($AN$9-$AL$9),$AL$9+SQRT(AX113*($AN$9-$AL$9)*($AM$9-$AL$9)),$AN$9-SQRT((1-AX113)*($AN$9-$AL$9)*($AN$9-$AM$9))),$AM$9)</f>
        <v>0.875784372086672</v>
      </c>
      <c r="AP113" s="17" t="n">
        <f aca="false">IFERROR(IF(AY113&lt;($AM$10-$AL$10)/($AN$10-$AL$10),$AL$10+SQRT(AY113*($AN$10-$AL$10)*($AM$10-$AL$10)),$AN$10-SQRT((1-AY113)*($AN$10-$AL$10)*($AN$10-$AM$10))),$AM$10)</f>
        <v>0.967189521953127</v>
      </c>
      <c r="AQ113" s="17" t="n">
        <f aca="false">IFERROR(IF(AZ113&lt;($AM$11-$AL$11)/($AN$11-$AL$11),$AL$11+SQRT(AZ113*($AN$11-$AL$11)*($AM$11-$AL$11)),$AN$11-SQRT((1-AZ113)*($AN$11-$AL$11)*($AN$11-$AM$11))),$AM$11)</f>
        <v>0.779822968180409</v>
      </c>
      <c r="AR113" s="17" t="n">
        <f aca="false">SUMPRODUCT((B24:B31&lt;=$B$6)*(C24:C31*AM113+D24:D31*AO113*$B$8*AQ113)/(1+AL113/100)^B24:B31)+C32*AM113*AP113/(1+AL113/100)^$B$6</f>
        <v>14728183.2087715</v>
      </c>
      <c r="AS113" s="17" t="n">
        <f aca="false">SUMPRODUCT((K24:K26&lt;=$B$6)*(L24:L26*AN113+M24:M26*AO113*$B$8*AQ113)/(1+AL113/100)^K24:K26)+L27*AN113*AP113/(1+AL113/100)^$B$6</f>
        <v>13389343.7790625</v>
      </c>
      <c r="AT113" s="17" t="n">
        <f aca="false">AS113-AR113</f>
        <v>-1338839.42970896</v>
      </c>
      <c r="AU113" s="17" t="n">
        <f aca="true">RAND()</f>
        <v>0.289901572945249</v>
      </c>
      <c r="AV113" s="17" t="n">
        <f aca="true">RAND()</f>
        <v>0.746717193158313</v>
      </c>
      <c r="AW113" s="17" t="n">
        <f aca="true">RAND()</f>
        <v>0.161239960612044</v>
      </c>
      <c r="AX113" s="17" t="n">
        <f aca="true">RAND()</f>
        <v>0.188285192406099</v>
      </c>
      <c r="AY113" s="17" t="n">
        <f aca="true">RAND()</f>
        <v>0.873064197691166</v>
      </c>
      <c r="AZ113" s="17" t="n">
        <f aca="true">RAND()</f>
        <v>0.802130916975978</v>
      </c>
    </row>
    <row r="114" customFormat="false" ht="15" hidden="false" customHeight="false" outlineLevel="0" collapsed="false">
      <c r="A114" s="0" t="n">
        <v>20</v>
      </c>
      <c r="B114" s="0" t="n">
        <f aca="false">$B$7+A114</f>
        <v>2047</v>
      </c>
      <c r="C114" s="14" t="n">
        <f aca="false">IF(A114&gt;$B$6,0,SUMIF(B24:B31,A114,E24:E31)+IF(A114=$B$6,E32,0))</f>
        <v>3270106.16</v>
      </c>
      <c r="D114" s="14" t="n">
        <f aca="false">IF(A114&gt;$B$6,0,SUMIF(B24:B31,A114,F24:F31))</f>
        <v>91226.52</v>
      </c>
      <c r="E114" s="14" t="n">
        <f aca="false">IF(A114&gt;$B$6,0,SUMIF(K24:K26,A114,N24:N26)+IF(A114=$B$6,N27,0))</f>
        <v>0</v>
      </c>
      <c r="F114" s="14" t="n">
        <f aca="false">IF(A114&gt;$B$6,0,SUMIF(K24:K26,A114,O24:O26))</f>
        <v>0</v>
      </c>
      <c r="G114" s="14" t="n">
        <f aca="false">G113+IF(A114&gt;$B$6,0,SUMIF(B24:B31,A114,G24:G31)+IF(A114=$B$6,G32,0))</f>
        <v>13264369.3590296</v>
      </c>
      <c r="H114" s="14" t="n">
        <f aca="false">H113+IF(A114&gt;$B$6,0,SUMIF(K24:K26,A114,P24:P26)+IF(A114=$B$6,P27,0))</f>
        <v>15719398.0170136</v>
      </c>
      <c r="I114" s="17" t="n">
        <f aca="false">IF(A114&gt;$B$6,0,SUMIF(B24:B31,A114,D24:D31)*$B$10)</f>
        <v>21</v>
      </c>
      <c r="J114" s="17" t="n">
        <f aca="false">IF(A114&gt;$B$6,0,SUMIF(K24:K26,A114,M24:M26)*$B$10)</f>
        <v>0</v>
      </c>
      <c r="M114" s="14" t="n">
        <f aca="false">C114+D114</f>
        <v>3361332.68</v>
      </c>
      <c r="N114" s="14" t="n">
        <f aca="false">E114+F114</f>
        <v>0</v>
      </c>
      <c r="AK114" s="0" t="n">
        <v>101</v>
      </c>
      <c r="AL114" s="17" t="n">
        <f aca="false">IFERROR(IF(AU114&lt;($AM$6-$AL$6)/($AN$6-$AL$6),$AL$6+SQRT(AU114*($AN$6-$AL$6)*($AM$6-$AL$6)),$AN$6-SQRT((1-AU114)*($AN$6-$AL$6)*($AN$6-$AM$6))),$AM$6)</f>
        <v>4.73927878182917</v>
      </c>
      <c r="AM114" s="17" t="n">
        <f aca="false">IFERROR(IF(AV114&lt;($AM$7-$AL$7)/($AN$7-$AL$7),$AL$7+SQRT(AV114*($AN$7-$AL$7)*($AM$7-$AL$7)),$AN$7-SQRT((1-AV114)*($AN$7-$AL$7)*($AN$7-$AM$7))),$AM$7)</f>
        <v>1.14730834430773</v>
      </c>
      <c r="AN114" s="17" t="n">
        <f aca="false">IFERROR(IF(AW114&lt;($AM$8-$AL$8)/($AN$8-$AL$8),$AL$8+SQRT(AW114*($AN$8-$AL$8)*($AM$8-$AL$8)),$AN$8-SQRT((1-AW114)*($AN$8-$AL$8)*($AN$8-$AM$8))),$AM$8)</f>
        <v>0.977445153063146</v>
      </c>
      <c r="AO114" s="17" t="n">
        <f aca="false">IFERROR(IF(AX114&lt;($AM$9-$AL$9)/($AN$9-$AL$9),$AL$9+SQRT(AX114*($AN$9-$AL$9)*($AM$9-$AL$9)),$AN$9-SQRT((1-AX114)*($AN$9-$AL$9)*($AN$9-$AM$9))),$AM$9)</f>
        <v>1.57428671885731</v>
      </c>
      <c r="AP114" s="17" t="n">
        <f aca="false">IFERROR(IF(AY114&lt;($AM$10-$AL$10)/($AN$10-$AL$10),$AL$10+SQRT(AY114*($AN$10-$AL$10)*($AM$10-$AL$10)),$AN$10-SQRT((1-AY114)*($AN$10-$AL$10)*($AN$10-$AM$10))),$AM$10)</f>
        <v>0.987511375160467</v>
      </c>
      <c r="AQ114" s="17" t="n">
        <f aca="false">IFERROR(IF(AZ114&lt;($AM$11-$AL$11)/($AN$11-$AL$11),$AL$11+SQRT(AZ114*($AN$11-$AL$11)*($AM$11-$AL$11)),$AN$11-SQRT((1-AZ114)*($AN$11-$AL$11)*($AN$11-$AM$11))),$AM$11)</f>
        <v>0.837054426393236</v>
      </c>
      <c r="AR114" s="17" t="n">
        <f aca="false">SUMPRODUCT((B24:B31&lt;=$B$6)*(C24:C31*AM114+D24:D31*AO114*$B$8*AQ114)/(1+AL114/100)^B24:B31)+C32*AM114*AP114/(1+AL114/100)^$B$6</f>
        <v>14679882.9078847</v>
      </c>
      <c r="AS114" s="17" t="n">
        <f aca="false">SUMPRODUCT((K24:K26&lt;=$B$6)*(L24:L26*AN114+M24:M26*AO114*$B$8*AQ114)/(1+AL114/100)^K24:K26)+L27*AN114*AP114/(1+AL114/100)^$B$6</f>
        <v>14571545.7606575</v>
      </c>
      <c r="AT114" s="17" t="n">
        <f aca="false">AS114-AR114</f>
        <v>-108337.147227164</v>
      </c>
      <c r="AU114" s="17" t="n">
        <f aca="true">RAND()</f>
        <v>0.744456978685611</v>
      </c>
      <c r="AV114" s="17" t="n">
        <f aca="true">RAND()</f>
        <v>0.906261545343826</v>
      </c>
      <c r="AW114" s="17" t="n">
        <f aca="true">RAND()</f>
        <v>0.349853137173371</v>
      </c>
      <c r="AX114" s="17" t="n">
        <f aca="true">RAND()</f>
        <v>0.879178801505817</v>
      </c>
      <c r="AY114" s="17" t="n">
        <f aca="true">RAND()</f>
        <v>0.950669363643399</v>
      </c>
      <c r="AZ114" s="17" t="n">
        <f aca="true">RAND()</f>
        <v>0.891627510375358</v>
      </c>
    </row>
    <row r="115" customFormat="false" ht="15" hidden="false" customHeight="false" outlineLevel="0" collapsed="false">
      <c r="A115" s="0" t="n">
        <v>21</v>
      </c>
      <c r="B115" s="0" t="n">
        <f aca="false">$B$7+A115</f>
        <v>2048</v>
      </c>
      <c r="C115" s="14" t="n">
        <f aca="false">IF(A115&gt;$B$6,0,SUMIF(B24:B31,A115,E24:E31)+IF(A115=$B$6,E32,0))</f>
        <v>0</v>
      </c>
      <c r="D115" s="14" t="n">
        <f aca="false">IF(A115&gt;$B$6,0,SUMIF(B24:B31,A115,F24:F31))</f>
        <v>0</v>
      </c>
      <c r="E115" s="14" t="n">
        <f aca="false">IF(A115&gt;$B$6,0,SUMIF(K24:K26,A115,N24:N26)+IF(A115=$B$6,N27,0))</f>
        <v>0</v>
      </c>
      <c r="F115" s="14" t="n">
        <f aca="false">IF(A115&gt;$B$6,0,SUMIF(K24:K26,A115,O24:O26))</f>
        <v>0</v>
      </c>
      <c r="G115" s="14" t="n">
        <f aca="false">G114+IF(A115&gt;$B$6,0,SUMIF(B24:B31,A115,G24:G31)+IF(A115=$B$6,G32,0))</f>
        <v>13264369.3590296</v>
      </c>
      <c r="H115" s="14" t="n">
        <f aca="false">H114+IF(A115&gt;$B$6,0,SUMIF(K24:K26,A115,P24:P26)+IF(A115=$B$6,P27,0))</f>
        <v>15719398.0170136</v>
      </c>
      <c r="I115" s="17" t="n">
        <f aca="false">IF(A115&gt;$B$6,0,SUMIF(B24:B31,A115,D24:D31)*$B$10)</f>
        <v>0</v>
      </c>
      <c r="J115" s="17" t="n">
        <f aca="false">IF(A115&gt;$B$6,0,SUMIF(K24:K26,A115,M24:M26)*$B$10)</f>
        <v>0</v>
      </c>
      <c r="M115" s="14" t="n">
        <f aca="false">C115+D115</f>
        <v>0</v>
      </c>
      <c r="N115" s="14" t="n">
        <f aca="false">E115+F115</f>
        <v>0</v>
      </c>
      <c r="AK115" s="0" t="n">
        <v>102</v>
      </c>
      <c r="AL115" s="17" t="n">
        <f aca="false">IFERROR(IF(AU115&lt;($AM$6-$AL$6)/($AN$6-$AL$6),$AL$6+SQRT(AU115*($AN$6-$AL$6)*($AM$6-$AL$6)),$AN$6-SQRT((1-AU115)*($AN$6-$AL$6)*($AN$6-$AM$6))),$AM$6)</f>
        <v>2.91707638936725</v>
      </c>
      <c r="AM115" s="17" t="n">
        <f aca="false">IFERROR(IF(AV115&lt;($AM$7-$AL$7)/($AN$7-$AL$7),$AL$7+SQRT(AV115*($AN$7-$AL$7)*($AM$7-$AL$7)),$AN$7-SQRT((1-AV115)*($AN$7-$AL$7)*($AN$7-$AM$7))),$AM$7)</f>
        <v>1.01249443131408</v>
      </c>
      <c r="AN115" s="17" t="n">
        <f aca="false">IFERROR(IF(AW115&lt;($AM$8-$AL$8)/($AN$8-$AL$8),$AL$8+SQRT(AW115*($AN$8-$AL$8)*($AM$8-$AL$8)),$AN$8-SQRT((1-AW115)*($AN$8-$AL$8)*($AN$8-$AM$8))),$AM$8)</f>
        <v>1.10337915967778</v>
      </c>
      <c r="AO115" s="17" t="n">
        <f aca="false">IFERROR(IF(AX115&lt;($AM$9-$AL$9)/($AN$9-$AL$9),$AL$9+SQRT(AX115*($AN$9-$AL$9)*($AM$9-$AL$9)),$AN$9-SQRT((1-AX115)*($AN$9-$AL$9)*($AN$9-$AM$9))),$AM$9)</f>
        <v>0.964445181400224</v>
      </c>
      <c r="AP115" s="17" t="n">
        <f aca="false">IFERROR(IF(AY115&lt;($AM$10-$AL$10)/($AN$10-$AL$10),$AL$10+SQRT(AY115*($AN$10-$AL$10)*($AM$10-$AL$10)),$AN$10-SQRT((1-AY115)*($AN$10-$AL$10)*($AN$10-$AM$10))),$AM$10)</f>
        <v>0.546021068091063</v>
      </c>
      <c r="AQ115" s="17" t="n">
        <f aca="false">IFERROR(IF(AZ115&lt;($AM$11-$AL$11)/($AN$11-$AL$11),$AL$11+SQRT(AZ115*($AN$11-$AL$11)*($AM$11-$AL$11)),$AN$11-SQRT((1-AZ115)*($AN$11-$AL$11)*($AN$11-$AM$11))),$AM$11)</f>
        <v>0.634424485628384</v>
      </c>
      <c r="AR115" s="17" t="n">
        <f aca="false">SUMPRODUCT((B24:B31&lt;=$B$6)*(C24:C31*AM115+D24:D31*AO115*$B$8*AQ115)/(1+AL115/100)^B24:B31)+C32*AM115*AP115/(1+AL115/100)^$B$6</f>
        <v>14086201.8335779</v>
      </c>
      <c r="AS115" s="17" t="n">
        <f aca="false">SUMPRODUCT((K24:K26&lt;=$B$6)*(L24:L26*AN115+M24:M26*AO115*$B$8*AQ115)/(1+AL115/100)^K24:K26)+L27*AN115*AP115/(1+AL115/100)^$B$6</f>
        <v>16685059.3854505</v>
      </c>
      <c r="AT115" s="17" t="n">
        <f aca="false">AS115-AR115</f>
        <v>2598857.55187259</v>
      </c>
      <c r="AU115" s="17" t="n">
        <f aca="true">RAND()</f>
        <v>0.168205820786974</v>
      </c>
      <c r="AV115" s="17" t="n">
        <f aca="true">RAND()</f>
        <v>0.498587598606012</v>
      </c>
      <c r="AW115" s="17" t="n">
        <f aca="true">RAND()</f>
        <v>0.808909592739611</v>
      </c>
      <c r="AX115" s="17" t="n">
        <f aca="true">RAND()</f>
        <v>0.287612435367849</v>
      </c>
      <c r="AY115" s="17" t="n">
        <f aca="true">RAND()</f>
        <v>0.00847175483296895</v>
      </c>
      <c r="AZ115" s="17" t="n">
        <f aca="true">RAND()</f>
        <v>0.456488720766567</v>
      </c>
    </row>
    <row r="116" customFormat="false" ht="15" hidden="false" customHeight="false" outlineLevel="0" collapsed="false">
      <c r="A116" s="0" t="n">
        <v>22</v>
      </c>
      <c r="B116" s="0" t="n">
        <f aca="false">$B$7+A116</f>
        <v>2049</v>
      </c>
      <c r="C116" s="14" t="n">
        <f aca="false">IF(A116&gt;$B$6,0,SUMIF(B24:B31,A116,E24:E31)+IF(A116=$B$6,E32,0))</f>
        <v>0</v>
      </c>
      <c r="D116" s="14" t="n">
        <f aca="false">IF(A116&gt;$B$6,0,SUMIF(B24:B31,A116,F24:F31))</f>
        <v>0</v>
      </c>
      <c r="E116" s="14" t="n">
        <f aca="false">IF(A116&gt;$B$6,0,SUMIF(K24:K26,A116,N24:N26)+IF(A116=$B$6,N27,0))</f>
        <v>0</v>
      </c>
      <c r="F116" s="14" t="n">
        <f aca="false">IF(A116&gt;$B$6,0,SUMIF(K24:K26,A116,O24:O26))</f>
        <v>0</v>
      </c>
      <c r="G116" s="14" t="n">
        <f aca="false">G115+IF(A116&gt;$B$6,0,SUMIF(B24:B31,A116,G24:G31)+IF(A116=$B$6,G32,0))</f>
        <v>13264369.3590296</v>
      </c>
      <c r="H116" s="14" t="n">
        <f aca="false">H115+IF(A116&gt;$B$6,0,SUMIF(K24:K26,A116,P24:P26)+IF(A116=$B$6,P27,0))</f>
        <v>15719398.0170136</v>
      </c>
      <c r="I116" s="17" t="n">
        <f aca="false">IF(A116&gt;$B$6,0,SUMIF(B24:B31,A116,D24:D31)*$B$10)</f>
        <v>0</v>
      </c>
      <c r="J116" s="17" t="n">
        <f aca="false">IF(A116&gt;$B$6,0,SUMIF(K24:K26,A116,M24:M26)*$B$10)</f>
        <v>0</v>
      </c>
      <c r="M116" s="14" t="n">
        <f aca="false">C116+D116</f>
        <v>0</v>
      </c>
      <c r="N116" s="14" t="n">
        <f aca="false">E116+F116</f>
        <v>0</v>
      </c>
      <c r="AK116" s="0" t="n">
        <v>103</v>
      </c>
      <c r="AL116" s="17" t="n">
        <f aca="false">IFERROR(IF(AU116&lt;($AM$6-$AL$6)/($AN$6-$AL$6),$AL$6+SQRT(AU116*($AN$6-$AL$6)*($AM$6-$AL$6)),$AN$6-SQRT((1-AU116)*($AN$6-$AL$6)*($AN$6-$AM$6))),$AM$6)</f>
        <v>2.38283159016142</v>
      </c>
      <c r="AM116" s="17" t="n">
        <f aca="false">IFERROR(IF(AV116&lt;($AM$7-$AL$7)/($AN$7-$AL$7),$AL$7+SQRT(AV116*($AN$7-$AL$7)*($AM$7-$AL$7)),$AN$7-SQRT((1-AV116)*($AN$7-$AL$7)*($AN$7-$AM$7))),$AM$7)</f>
        <v>0.941349742304323</v>
      </c>
      <c r="AN116" s="17" t="n">
        <f aca="false">IFERROR(IF(AW116&lt;($AM$8-$AL$8)/($AN$8-$AL$8),$AL$8+SQRT(AW116*($AN$8-$AL$8)*($AM$8-$AL$8)),$AN$8-SQRT((1-AW116)*($AN$8-$AL$8)*($AN$8-$AM$8))),$AM$8)</f>
        <v>1.00017454510504</v>
      </c>
      <c r="AO116" s="17" t="n">
        <f aca="false">IFERROR(IF(AX116&lt;($AM$9-$AL$9)/($AN$9-$AL$9),$AL$9+SQRT(AX116*($AN$9-$AL$9)*($AM$9-$AL$9)),$AN$9-SQRT((1-AX116)*($AN$9-$AL$9)*($AN$9-$AM$9))),$AM$9)</f>
        <v>1.68812082709078</v>
      </c>
      <c r="AP116" s="17" t="n">
        <f aca="false">IFERROR(IF(AY116&lt;($AM$10-$AL$10)/($AN$10-$AL$10),$AL$10+SQRT(AY116*($AN$10-$AL$10)*($AM$10-$AL$10)),$AN$10-SQRT((1-AY116)*($AN$10-$AL$10)*($AN$10-$AM$10))),$AM$10)</f>
        <v>0.94985998906566</v>
      </c>
      <c r="AQ116" s="17" t="n">
        <f aca="false">IFERROR(IF(AZ116&lt;($AM$11-$AL$11)/($AN$11-$AL$11),$AL$11+SQRT(AZ116*($AN$11-$AL$11)*($AM$11-$AL$11)),$AN$11-SQRT((1-AZ116)*($AN$11-$AL$11)*($AN$11-$AM$11))),$AM$11)</f>
        <v>0.466267994490967</v>
      </c>
      <c r="AR116" s="17" t="n">
        <f aca="false">SUMPRODUCT((B24:B31&lt;=$B$6)*(C24:C31*AM116+D24:D31*AO116*$B$8*AQ116)/(1+AL116/100)^B24:B31)+C32*AM116*AP116/(1+AL116/100)^$B$6</f>
        <v>13466407.5814508</v>
      </c>
      <c r="AS116" s="17" t="n">
        <f aca="false">SUMPRODUCT((K24:K26&lt;=$B$6)*(L24:L26*AN116+M24:M26*AO116*$B$8*AQ116)/(1+AL116/100)^K24:K26)+L27*AN116*AP116/(1+AL116/100)^$B$6</f>
        <v>14295283.1682002</v>
      </c>
      <c r="AT116" s="17" t="n">
        <f aca="false">AS116-AR116</f>
        <v>828875.586749433</v>
      </c>
      <c r="AU116" s="17" t="n">
        <f aca="true">RAND()</f>
        <v>0.0293120052851038</v>
      </c>
      <c r="AV116" s="17" t="n">
        <f aca="true">RAND()</f>
        <v>0.221997218327761</v>
      </c>
      <c r="AW116" s="17" t="n">
        <f aca="true">RAND()</f>
        <v>0.445219929658015</v>
      </c>
      <c r="AX116" s="17" t="n">
        <f aca="true">RAND()</f>
        <v>0.935154254336975</v>
      </c>
      <c r="AY116" s="17" t="n">
        <f aca="true">RAND()</f>
        <v>0.809496039048622</v>
      </c>
      <c r="AZ116" s="17" t="n">
        <f aca="true">RAND()</f>
        <v>0.112836922416524</v>
      </c>
    </row>
    <row r="117" customFormat="false" ht="15" hidden="false" customHeight="false" outlineLevel="0" collapsed="false">
      <c r="A117" s="0" t="n">
        <v>23</v>
      </c>
      <c r="B117" s="0" t="n">
        <f aca="false">$B$7+A117</f>
        <v>2050</v>
      </c>
      <c r="C117" s="14" t="n">
        <f aca="false">IF(A117&gt;$B$6,0,SUMIF(B24:B31,A117,E24:E31)+IF(A117=$B$6,E32,0))</f>
        <v>0</v>
      </c>
      <c r="D117" s="14" t="n">
        <f aca="false">IF(A117&gt;$B$6,0,SUMIF(B24:B31,A117,F24:F31))</f>
        <v>0</v>
      </c>
      <c r="E117" s="14" t="n">
        <f aca="false">IF(A117&gt;$B$6,0,SUMIF(K24:K26,A117,N24:N26)+IF(A117=$B$6,N27,0))</f>
        <v>0</v>
      </c>
      <c r="F117" s="14" t="n">
        <f aca="false">IF(A117&gt;$B$6,0,SUMIF(K24:K26,A117,O24:O26))</f>
        <v>0</v>
      </c>
      <c r="G117" s="14" t="n">
        <f aca="false">G116+IF(A117&gt;$B$6,0,SUMIF(B24:B31,A117,G24:G31)+IF(A117=$B$6,G32,0))</f>
        <v>13264369.3590296</v>
      </c>
      <c r="H117" s="14" t="n">
        <f aca="false">H116+IF(A117&gt;$B$6,0,SUMIF(K24:K26,A117,P24:P26)+IF(A117=$B$6,P27,0))</f>
        <v>15719398.0170136</v>
      </c>
      <c r="I117" s="17" t="n">
        <f aca="false">IF(A117&gt;$B$6,0,SUMIF(B24:B31,A117,D24:D31)*$B$10)</f>
        <v>0</v>
      </c>
      <c r="J117" s="17" t="n">
        <f aca="false">IF(A117&gt;$B$6,0,SUMIF(K24:K26,A117,M24:M26)*$B$10)</f>
        <v>0</v>
      </c>
      <c r="M117" s="14" t="n">
        <f aca="false">C117+D117</f>
        <v>0</v>
      </c>
      <c r="N117" s="14" t="n">
        <f aca="false">E117+F117</f>
        <v>0</v>
      </c>
      <c r="AK117" s="0" t="n">
        <v>104</v>
      </c>
      <c r="AL117" s="17" t="n">
        <f aca="false">IFERROR(IF(AU117&lt;($AM$6-$AL$6)/($AN$6-$AL$6),$AL$6+SQRT(AU117*($AN$6-$AL$6)*($AM$6-$AL$6)),$AN$6-SQRT((1-AU117)*($AN$6-$AL$6)*($AN$6-$AM$6))),$AM$6)</f>
        <v>2.96983341936996</v>
      </c>
      <c r="AM117" s="17" t="n">
        <f aca="false">IFERROR(IF(AV117&lt;($AM$7-$AL$7)/($AN$7-$AL$7),$AL$7+SQRT(AV117*($AN$7-$AL$7)*($AM$7-$AL$7)),$AN$7-SQRT((1-AV117)*($AN$7-$AL$7)*($AN$7-$AM$7))),$AM$7)</f>
        <v>1.00527900932376</v>
      </c>
      <c r="AN117" s="17" t="n">
        <f aca="false">IFERROR(IF(AW117&lt;($AM$8-$AL$8)/($AN$8-$AL$8),$AL$8+SQRT(AW117*($AN$8-$AL$8)*($AM$8-$AL$8)),$AN$8-SQRT((1-AW117)*($AN$8-$AL$8)*($AN$8-$AM$8))),$AM$8)</f>
        <v>0.925340756560117</v>
      </c>
      <c r="AO117" s="17" t="n">
        <f aca="false">IFERROR(IF(AX117&lt;($AM$9-$AL$9)/($AN$9-$AL$9),$AL$9+SQRT(AX117*($AN$9-$AL$9)*($AM$9-$AL$9)),$AN$9-SQRT((1-AX117)*($AN$9-$AL$9)*($AN$9-$AM$9))),$AM$9)</f>
        <v>1.28312411995383</v>
      </c>
      <c r="AP117" s="17" t="n">
        <f aca="false">IFERROR(IF(AY117&lt;($AM$10-$AL$10)/($AN$10-$AL$10),$AL$10+SQRT(AY117*($AN$10-$AL$10)*($AM$10-$AL$10)),$AN$10-SQRT((1-AY117)*($AN$10-$AL$10)*($AN$10-$AM$10))),$AM$10)</f>
        <v>0.948651533751549</v>
      </c>
      <c r="AQ117" s="17" t="n">
        <f aca="false">IFERROR(IF(AZ117&lt;($AM$11-$AL$11)/($AN$11-$AL$11),$AL$11+SQRT(AZ117*($AN$11-$AL$11)*($AM$11-$AL$11)),$AN$11-SQRT((1-AZ117)*($AN$11-$AL$11)*($AN$11-$AM$11))),$AM$11)</f>
        <v>0.390377559378886</v>
      </c>
      <c r="AR117" s="17" t="n">
        <f aca="false">SUMPRODUCT((B24:B31&lt;=$B$6)*(C24:C31*AM117+D24:D31*AO117*$B$8*AQ117)/(1+AL117/100)^B24:B31)+C32*AM117*AP117/(1+AL117/100)^$B$6</f>
        <v>13855713.3872977</v>
      </c>
      <c r="AS117" s="17" t="n">
        <f aca="false">SUMPRODUCT((K24:K26&lt;=$B$6)*(L24:L26*AN117+M24:M26*AO117*$B$8*AQ117)/(1+AL117/100)^K24:K26)+L27*AN117*AP117/(1+AL117/100)^$B$6</f>
        <v>13400417.8058283</v>
      </c>
      <c r="AT117" s="17" t="n">
        <f aca="false">AS117-AR117</f>
        <v>-455295.581469454</v>
      </c>
      <c r="AU117" s="17" t="n">
        <f aca="true">RAND()</f>
        <v>0.188115372265367</v>
      </c>
      <c r="AV117" s="17" t="n">
        <f aca="true">RAND()</f>
        <v>0.467658993088367</v>
      </c>
      <c r="AW117" s="17" t="n">
        <f aca="true">RAND()</f>
        <v>0.174558947278472</v>
      </c>
      <c r="AX117" s="17" t="n">
        <f aca="true">RAND()</f>
        <v>0.657392648405355</v>
      </c>
      <c r="AY117" s="17" t="n">
        <f aca="true">RAND()</f>
        <v>0.805152794950469</v>
      </c>
      <c r="AZ117" s="17" t="n">
        <f aca="true">RAND()</f>
        <v>0.0333391968950368</v>
      </c>
    </row>
    <row r="118" customFormat="false" ht="15" hidden="false" customHeight="false" outlineLevel="0" collapsed="false">
      <c r="A118" s="0" t="n">
        <v>24</v>
      </c>
      <c r="B118" s="0" t="n">
        <f aca="false">$B$7+A118</f>
        <v>2051</v>
      </c>
      <c r="C118" s="14" t="n">
        <f aca="false">IF(A118&gt;$B$6,0,SUMIF(B24:B31,A118,E24:E31)+IF(A118=$B$6,E32,0))</f>
        <v>714698.49</v>
      </c>
      <c r="D118" s="14" t="n">
        <f aca="false">IF(A118&gt;$B$6,0,SUMIF(B24:B31,A118,F24:F31))</f>
        <v>34752.96</v>
      </c>
      <c r="E118" s="14" t="n">
        <f aca="false">IF(A118&gt;$B$6,0,SUMIF(K24:K26,A118,N24:N26)+IF(A118=$B$6,N27,0))</f>
        <v>0</v>
      </c>
      <c r="F118" s="14" t="n">
        <f aca="false">IF(A118&gt;$B$6,0,SUMIF(K24:K26,A118,O24:O26))</f>
        <v>0</v>
      </c>
      <c r="G118" s="14" t="n">
        <f aca="false">G117+IF(A118&gt;$B$6,0,SUMIF(B24:B31,A118,G24:G31)+IF(A118=$B$6,G32,0))</f>
        <v>13633049.8110332</v>
      </c>
      <c r="H118" s="14" t="n">
        <f aca="false">H117+IF(A118&gt;$B$6,0,SUMIF(K24:K26,A118,P24:P26)+IF(A118=$B$6,P27,0))</f>
        <v>15719398.0170136</v>
      </c>
      <c r="I118" s="17" t="n">
        <f aca="false">IF(A118&gt;$B$6,0,SUMIF(B24:B31,A118,D24:D31)*$B$10)</f>
        <v>8</v>
      </c>
      <c r="J118" s="17" t="n">
        <f aca="false">IF(A118&gt;$B$6,0,SUMIF(K24:K26,A118,M24:M26)*$B$10)</f>
        <v>0</v>
      </c>
      <c r="M118" s="14" t="n">
        <f aca="false">C118+D118</f>
        <v>749451.45</v>
      </c>
      <c r="N118" s="14" t="n">
        <f aca="false">E118+F118</f>
        <v>0</v>
      </c>
      <c r="AK118" s="0" t="n">
        <v>105</v>
      </c>
      <c r="AL118" s="17" t="n">
        <f aca="false">IFERROR(IF(AU118&lt;($AM$6-$AL$6)/($AN$6-$AL$6),$AL$6+SQRT(AU118*($AN$6-$AL$6)*($AM$6-$AL$6)),$AN$6-SQRT((1-AU118)*($AN$6-$AL$6)*($AN$6-$AM$6))),$AM$6)</f>
        <v>3.46837419698742</v>
      </c>
      <c r="AM118" s="17" t="n">
        <f aca="false">IFERROR(IF(AV118&lt;($AM$7-$AL$7)/($AN$7-$AL$7),$AL$7+SQRT(AV118*($AN$7-$AL$7)*($AM$7-$AL$7)),$AN$7-SQRT((1-AV118)*($AN$7-$AL$7)*($AN$7-$AM$7))),$AM$7)</f>
        <v>1.17270908674506</v>
      </c>
      <c r="AN118" s="17" t="n">
        <f aca="false">IFERROR(IF(AW118&lt;($AM$8-$AL$8)/($AN$8-$AL$8),$AL$8+SQRT(AW118*($AN$8-$AL$8)*($AM$8-$AL$8)),$AN$8-SQRT((1-AW118)*($AN$8-$AL$8)*($AN$8-$AM$8))),$AM$8)</f>
        <v>1.20289402220951</v>
      </c>
      <c r="AO118" s="17" t="n">
        <f aca="false">IFERROR(IF(AX118&lt;($AM$9-$AL$9)/($AN$9-$AL$9),$AL$9+SQRT(AX118*($AN$9-$AL$9)*($AM$9-$AL$9)),$AN$9-SQRT((1-AX118)*($AN$9-$AL$9)*($AN$9-$AM$9))),$AM$9)</f>
        <v>1.08872538198769</v>
      </c>
      <c r="AP118" s="17" t="n">
        <f aca="false">IFERROR(IF(AY118&lt;($AM$10-$AL$10)/($AN$10-$AL$10),$AL$10+SQRT(AY118*($AN$10-$AL$10)*($AM$10-$AL$10)),$AN$10-SQRT((1-AY118)*($AN$10-$AL$10)*($AN$10-$AM$10))),$AM$10)</f>
        <v>0.718741393733306</v>
      </c>
      <c r="AQ118" s="17" t="n">
        <f aca="false">IFERROR(IF(AZ118&lt;($AM$11-$AL$11)/($AN$11-$AL$11),$AL$11+SQRT(AZ118*($AN$11-$AL$11)*($AM$11-$AL$11)),$AN$11-SQRT((1-AZ118)*($AN$11-$AL$11)*($AN$11-$AM$11))),$AM$11)</f>
        <v>0.711832384127045</v>
      </c>
      <c r="AR118" s="17" t="n">
        <f aca="false">SUMPRODUCT((B24:B31&lt;=$B$6)*(C24:C31*AM118+D24:D31*AO118*$B$8*AQ118)/(1+AL118/100)^B24:B31)+C32*AM118*AP118/(1+AL118/100)^$B$6</f>
        <v>15836740.9196153</v>
      </c>
      <c r="AS118" s="17" t="n">
        <f aca="false">SUMPRODUCT((K24:K26&lt;=$B$6)*(L24:L26*AN118+M24:M26*AO118*$B$8*AQ118)/(1+AL118/100)^K24:K26)+L27*AN118*AP118/(1+AL118/100)^$B$6</f>
        <v>17986990.7091709</v>
      </c>
      <c r="AT118" s="17" t="n">
        <f aca="false">AS118-AR118</f>
        <v>2150249.78955559</v>
      </c>
      <c r="AU118" s="17" t="n">
        <f aca="true">RAND()</f>
        <v>0.376380959374788</v>
      </c>
      <c r="AV118" s="17" t="n">
        <f aca="true">RAND()</f>
        <v>0.946898797584156</v>
      </c>
      <c r="AW118" s="17" t="n">
        <f aca="true">RAND()</f>
        <v>0.980275794279125</v>
      </c>
      <c r="AX118" s="17" t="n">
        <f aca="true">RAND()</f>
        <v>0.446385713711014</v>
      </c>
      <c r="AY118" s="17" t="n">
        <f aca="true">RAND()</f>
        <v>0.191391189329556</v>
      </c>
      <c r="AZ118" s="17" t="n">
        <f aca="true">RAND()</f>
        <v>0.661058878212641</v>
      </c>
    </row>
    <row r="119" customFormat="false" ht="15" hidden="false" customHeight="false" outlineLevel="0" collapsed="false">
      <c r="A119" s="0" t="n">
        <v>25</v>
      </c>
      <c r="B119" s="0" t="n">
        <f aca="false">$B$7+A119</f>
        <v>2052</v>
      </c>
      <c r="C119" s="14" t="n">
        <f aca="false">IF(A119&gt;$B$6,0,SUMIF(B24:B31,A119,E24:E31)+IF(A119=$B$6,E32,0))</f>
        <v>0</v>
      </c>
      <c r="D119" s="14" t="n">
        <f aca="false">IF(A119&gt;$B$6,0,SUMIF(B24:B31,A119,F24:F31))</f>
        <v>0</v>
      </c>
      <c r="E119" s="14" t="n">
        <f aca="false">IF(A119&gt;$B$6,0,SUMIF(K24:K26,A119,N24:N26)+IF(A119=$B$6,N27,0))</f>
        <v>0</v>
      </c>
      <c r="F119" s="14" t="n">
        <f aca="false">IF(A119&gt;$B$6,0,SUMIF(K24:K26,A119,O24:O26))</f>
        <v>0</v>
      </c>
      <c r="G119" s="14" t="n">
        <f aca="false">G118+IF(A119&gt;$B$6,0,SUMIF(B24:B31,A119,G24:G31)+IF(A119=$B$6,G32,0))</f>
        <v>13633049.8110332</v>
      </c>
      <c r="H119" s="14" t="n">
        <f aca="false">H118+IF(A119&gt;$B$6,0,SUMIF(K24:K26,A119,P24:P26)+IF(A119=$B$6,P27,0))</f>
        <v>15719398.0170136</v>
      </c>
      <c r="I119" s="17" t="n">
        <f aca="false">IF(A119&gt;$B$6,0,SUMIF(B24:B31,A119,D24:D31)*$B$10)</f>
        <v>0</v>
      </c>
      <c r="J119" s="17" t="n">
        <f aca="false">IF(A119&gt;$B$6,0,SUMIF(K24:K26,A119,M24:M26)*$B$10)</f>
        <v>0</v>
      </c>
      <c r="M119" s="14" t="n">
        <f aca="false">C119+D119</f>
        <v>0</v>
      </c>
      <c r="N119" s="14" t="n">
        <f aca="false">E119+F119</f>
        <v>0</v>
      </c>
      <c r="AK119" s="0" t="n">
        <v>106</v>
      </c>
      <c r="AL119" s="17" t="n">
        <f aca="false">IFERROR(IF(AU119&lt;($AM$6-$AL$6)/($AN$6-$AL$6),$AL$6+SQRT(AU119*($AN$6-$AL$6)*($AM$6-$AL$6)),$AN$6-SQRT((1-AU119)*($AN$6-$AL$6)*($AN$6-$AM$6))),$AM$6)</f>
        <v>2.72160676020848</v>
      </c>
      <c r="AM119" s="17" t="n">
        <f aca="false">IFERROR(IF(AV119&lt;($AM$7-$AL$7)/($AN$7-$AL$7),$AL$7+SQRT(AV119*($AN$7-$AL$7)*($AM$7-$AL$7)),$AN$7-SQRT((1-AV119)*($AN$7-$AL$7)*($AN$7-$AM$7))),$AM$7)</f>
        <v>1.1101060075373</v>
      </c>
      <c r="AN119" s="17" t="n">
        <f aca="false">IFERROR(IF(AW119&lt;($AM$8-$AL$8)/($AN$8-$AL$8),$AL$8+SQRT(AW119*($AN$8-$AL$8)*($AM$8-$AL$8)),$AN$8-SQRT((1-AW119)*($AN$8-$AL$8)*($AN$8-$AM$8))),$AM$8)</f>
        <v>1.02051015212424</v>
      </c>
      <c r="AO119" s="17" t="n">
        <f aca="false">IFERROR(IF(AX119&lt;($AM$9-$AL$9)/($AN$9-$AL$9),$AL$9+SQRT(AX119*($AN$9-$AL$9)*($AM$9-$AL$9)),$AN$9-SQRT((1-AX119)*($AN$9-$AL$9)*($AN$9-$AM$9))),$AM$9)</f>
        <v>0.603400908527712</v>
      </c>
      <c r="AP119" s="17" t="n">
        <f aca="false">IFERROR(IF(AY119&lt;($AM$10-$AL$10)/($AN$10-$AL$10),$AL$10+SQRT(AY119*($AN$10-$AL$10)*($AM$10-$AL$10)),$AN$10-SQRT((1-AY119)*($AN$10-$AL$10)*($AN$10-$AM$10))),$AM$10)</f>
        <v>0.799693555570907</v>
      </c>
      <c r="AQ119" s="17" t="n">
        <f aca="false">IFERROR(IF(AZ119&lt;($AM$11-$AL$11)/($AN$11-$AL$11),$AL$11+SQRT(AZ119*($AN$11-$AL$11)*($AM$11-$AL$11)),$AN$11-SQRT((1-AZ119)*($AN$11-$AL$11)*($AN$11-$AM$11))),$AM$11)</f>
        <v>0.827582074036299</v>
      </c>
      <c r="AR119" s="17" t="n">
        <f aca="false">SUMPRODUCT((B24:B31&lt;=$B$6)*(C24:C31*AM119+D24:D31*AO119*$B$8*AQ119)/(1+AL119/100)^B24:B31)+C32*AM119*AP119/(1+AL119/100)^$B$6</f>
        <v>15522790.2559339</v>
      </c>
      <c r="AS119" s="17" t="n">
        <f aca="false">SUMPRODUCT((K24:K26&lt;=$B$6)*(L24:L26*AN119+M24:M26*AO119*$B$8*AQ119)/(1+AL119/100)^K24:K26)+L27*AN119*AP119/(1+AL119/100)^$B$6</f>
        <v>14953390.6367221</v>
      </c>
      <c r="AT119" s="17" t="n">
        <f aca="false">AS119-AR119</f>
        <v>-569399.619211815</v>
      </c>
      <c r="AU119" s="17" t="n">
        <f aca="true">RAND()</f>
        <v>0.104143263275716</v>
      </c>
      <c r="AV119" s="17" t="n">
        <f aca="true">RAND()</f>
        <v>0.826041518869746</v>
      </c>
      <c r="AW119" s="17" t="n">
        <f aca="true">RAND()</f>
        <v>0.531861419750744</v>
      </c>
      <c r="AX119" s="17" t="n">
        <f aca="true">RAND()</f>
        <v>0.0142556638458083</v>
      </c>
      <c r="AY119" s="17" t="n">
        <f aca="true">RAND()</f>
        <v>0.359264909002929</v>
      </c>
      <c r="AZ119" s="17" t="n">
        <f aca="true">RAND()</f>
        <v>0.878661464515819</v>
      </c>
    </row>
    <row r="120" customFormat="false" ht="15" hidden="false" customHeight="false" outlineLevel="0" collapsed="false">
      <c r="A120" s="0" t="n">
        <v>26</v>
      </c>
      <c r="B120" s="0" t="n">
        <f aca="false">$B$7+A120</f>
        <v>2053</v>
      </c>
      <c r="C120" s="14" t="n">
        <f aca="false">IF(A120&gt;$B$6,0,SUMIF(B24:B31,A120,E24:E31)+IF(A120=$B$6,E32,0))</f>
        <v>0</v>
      </c>
      <c r="D120" s="14" t="n">
        <f aca="false">IF(A120&gt;$B$6,0,SUMIF(B24:B31,A120,F24:F31))</f>
        <v>0</v>
      </c>
      <c r="E120" s="14" t="n">
        <f aca="false">IF(A120&gt;$B$6,0,SUMIF(K24:K26,A120,N24:N26)+IF(A120=$B$6,N27,0))</f>
        <v>0</v>
      </c>
      <c r="F120" s="14" t="n">
        <f aca="false">IF(A120&gt;$B$6,0,SUMIF(K24:K26,A120,O24:O26))</f>
        <v>0</v>
      </c>
      <c r="G120" s="14" t="n">
        <f aca="false">G119+IF(A120&gt;$B$6,0,SUMIF(B24:B31,A120,G24:G31)+IF(A120=$B$6,G32,0))</f>
        <v>13633049.8110332</v>
      </c>
      <c r="H120" s="14" t="n">
        <f aca="false">H119+IF(A120&gt;$B$6,0,SUMIF(K24:K26,A120,P24:P26)+IF(A120=$B$6,P27,0))</f>
        <v>15719398.0170136</v>
      </c>
      <c r="I120" s="17" t="n">
        <f aca="false">IF(A120&gt;$B$6,0,SUMIF(B24:B31,A120,D24:D31)*$B$10)</f>
        <v>0</v>
      </c>
      <c r="J120" s="17" t="n">
        <f aca="false">IF(A120&gt;$B$6,0,SUMIF(K24:K26,A120,M24:M26)*$B$10)</f>
        <v>0</v>
      </c>
      <c r="M120" s="14" t="n">
        <f aca="false">C120+D120</f>
        <v>0</v>
      </c>
      <c r="N120" s="14" t="n">
        <f aca="false">E120+F120</f>
        <v>0</v>
      </c>
      <c r="AK120" s="0" t="n">
        <v>107</v>
      </c>
      <c r="AL120" s="17" t="n">
        <f aca="false">IFERROR(IF(AU120&lt;($AM$6-$AL$6)/($AN$6-$AL$6),$AL$6+SQRT(AU120*($AN$6-$AL$6)*($AM$6-$AL$6)),$AN$6-SQRT((1-AU120)*($AN$6-$AL$6)*($AN$6-$AM$6))),$AM$6)</f>
        <v>3.56022746248447</v>
      </c>
      <c r="AM120" s="17" t="n">
        <f aca="false">IFERROR(IF(AV120&lt;($AM$7-$AL$7)/($AN$7-$AL$7),$AL$7+SQRT(AV120*($AN$7-$AL$7)*($AM$7-$AL$7)),$AN$7-SQRT((1-AV120)*($AN$7-$AL$7)*($AN$7-$AM$7))),$AM$7)</f>
        <v>1.05854288938408</v>
      </c>
      <c r="AN120" s="17" t="n">
        <f aca="false">IFERROR(IF(AW120&lt;($AM$8-$AL$8)/($AN$8-$AL$8),$AL$8+SQRT(AW120*($AN$8-$AL$8)*($AM$8-$AL$8)),$AN$8-SQRT((1-AW120)*($AN$8-$AL$8)*($AN$8-$AM$8))),$AM$8)</f>
        <v>1.20184018649864</v>
      </c>
      <c r="AO120" s="17" t="n">
        <f aca="false">IFERROR(IF(AX120&lt;($AM$9-$AL$9)/($AN$9-$AL$9),$AL$9+SQRT(AX120*($AN$9-$AL$9)*($AM$9-$AL$9)),$AN$9-SQRT((1-AX120)*($AN$9-$AL$9)*($AN$9-$AM$9))),$AM$9)</f>
        <v>0.985630451840059</v>
      </c>
      <c r="AP120" s="17" t="n">
        <f aca="false">IFERROR(IF(AY120&lt;($AM$10-$AL$10)/($AN$10-$AL$10),$AL$10+SQRT(AY120*($AN$10-$AL$10)*($AM$10-$AL$10)),$AN$10-SQRT((1-AY120)*($AN$10-$AL$10)*($AN$10-$AM$10))),$AM$10)</f>
        <v>0.907748999886589</v>
      </c>
      <c r="AQ120" s="17" t="n">
        <f aca="false">IFERROR(IF(AZ120&lt;($AM$11-$AL$11)/($AN$11-$AL$11),$AL$11+SQRT(AZ120*($AN$11-$AL$11)*($AM$11-$AL$11)),$AN$11-SQRT((1-AZ120)*($AN$11-$AL$11)*($AN$11-$AM$11))),$AM$11)</f>
        <v>0.903958185914345</v>
      </c>
      <c r="AR120" s="17" t="n">
        <f aca="false">SUMPRODUCT((B24:B31&lt;=$B$6)*(C24:C31*AM120+D24:D31*AO120*$B$8*AQ120)/(1+AL120/100)^B24:B31)+C32*AM120*AP120/(1+AL120/100)^$B$6</f>
        <v>14237403.7339674</v>
      </c>
      <c r="AS120" s="17" t="n">
        <f aca="false">SUMPRODUCT((K24:K26&lt;=$B$6)*(L24:L26*AN120+M24:M26*AO120*$B$8*AQ120)/(1+AL120/100)^K24:K26)+L27*AN120*AP120/(1+AL120/100)^$B$6</f>
        <v>17690091.5890721</v>
      </c>
      <c r="AT120" s="17" t="n">
        <f aca="false">AS120-AR120</f>
        <v>3452687.85510465</v>
      </c>
      <c r="AU120" s="17" t="n">
        <f aca="true">RAND()</f>
        <v>0.408398244507699</v>
      </c>
      <c r="AV120" s="17" t="n">
        <f aca="true">RAND()</f>
        <v>0.674170442618692</v>
      </c>
      <c r="AW120" s="17" t="n">
        <f aca="true">RAND()</f>
        <v>0.979383398786794</v>
      </c>
      <c r="AX120" s="17" t="n">
        <f aca="true">RAND()</f>
        <v>0.314449247672507</v>
      </c>
      <c r="AY120" s="17" t="n">
        <f aca="true">RAND()</f>
        <v>0.665036987634053</v>
      </c>
      <c r="AZ120" s="17" t="n">
        <f aca="true">RAND()</f>
        <v>0.962350897743414</v>
      </c>
    </row>
    <row r="121" customFormat="false" ht="15" hidden="false" customHeight="false" outlineLevel="0" collapsed="false">
      <c r="A121" s="0" t="n">
        <v>27</v>
      </c>
      <c r="B121" s="0" t="n">
        <f aca="false">$B$7+A121</f>
        <v>2054</v>
      </c>
      <c r="C121" s="14" t="n">
        <f aca="false">IF(A121&gt;$B$6,0,SUMIF(B24:B31,A121,E24:E31)+IF(A121=$B$6,E32,0))</f>
        <v>0</v>
      </c>
      <c r="D121" s="14" t="n">
        <f aca="false">IF(A121&gt;$B$6,0,SUMIF(B24:B31,A121,F24:F31))</f>
        <v>0</v>
      </c>
      <c r="E121" s="14" t="n">
        <f aca="false">IF(A121&gt;$B$6,0,SUMIF(K24:K26,A121,N24:N26)+IF(A121=$B$6,N27,0))</f>
        <v>604639.4</v>
      </c>
      <c r="F121" s="14" t="n">
        <f aca="false">IF(A121&gt;$B$6,0,SUMIF(K24:K26,A121,O24:O26))</f>
        <v>86882.4</v>
      </c>
      <c r="G121" s="14" t="n">
        <f aca="false">G120+IF(A121&gt;$B$6,0,SUMIF(B24:B31,A121,G24:G31)+IF(A121=$B$6,G32,0))</f>
        <v>13633049.8110332</v>
      </c>
      <c r="H121" s="14" t="n">
        <f aca="false">H120+IF(A121&gt;$B$6,0,SUMIF(K24:K26,A121,P24:P26)+IF(A121=$B$6,P27,0))</f>
        <v>16030713.5631969</v>
      </c>
      <c r="I121" s="17" t="n">
        <f aca="false">IF(A121&gt;$B$6,0,SUMIF(B24:B31,A121,D24:D31)*$B$10)</f>
        <v>0</v>
      </c>
      <c r="J121" s="17" t="n">
        <f aca="false">IF(A121&gt;$B$6,0,SUMIF(K24:K26,A121,M24:M26)*$B$10)</f>
        <v>20</v>
      </c>
      <c r="M121" s="14" t="n">
        <f aca="false">C121+D121</f>
        <v>0</v>
      </c>
      <c r="N121" s="14" t="n">
        <f aca="false">E121+F121</f>
        <v>691521.8</v>
      </c>
      <c r="AK121" s="0" t="n">
        <v>108</v>
      </c>
      <c r="AL121" s="17" t="n">
        <f aca="false">IFERROR(IF(AU121&lt;($AM$6-$AL$6)/($AN$6-$AL$6),$AL$6+SQRT(AU121*($AN$6-$AL$6)*($AM$6-$AL$6)),$AN$6-SQRT((1-AU121)*($AN$6-$AL$6)*($AN$6-$AM$6))),$AM$6)</f>
        <v>5.53305112168894</v>
      </c>
      <c r="AM121" s="17" t="n">
        <f aca="false">IFERROR(IF(AV121&lt;($AM$7-$AL$7)/($AN$7-$AL$7),$AL$7+SQRT(AV121*($AN$7-$AL$7)*($AM$7-$AL$7)),$AN$7-SQRT((1-AV121)*($AN$7-$AL$7)*($AN$7-$AM$7))),$AM$7)</f>
        <v>1.02458208132032</v>
      </c>
      <c r="AN121" s="17" t="n">
        <f aca="false">IFERROR(IF(AW121&lt;($AM$8-$AL$8)/($AN$8-$AL$8),$AL$8+SQRT(AW121*($AN$8-$AL$8)*($AM$8-$AL$8)),$AN$8-SQRT((1-AW121)*($AN$8-$AL$8)*($AN$8-$AM$8))),$AM$8)</f>
        <v>1.12929277800226</v>
      </c>
      <c r="AO121" s="17" t="n">
        <f aca="false">IFERROR(IF(AX121&lt;($AM$9-$AL$9)/($AN$9-$AL$9),$AL$9+SQRT(AX121*($AN$9-$AL$9)*($AM$9-$AL$9)),$AN$9-SQRT((1-AX121)*($AN$9-$AL$9)*($AN$9-$AM$9))),$AM$9)</f>
        <v>0.909026361011664</v>
      </c>
      <c r="AP121" s="17" t="n">
        <f aca="false">IFERROR(IF(AY121&lt;($AM$10-$AL$10)/($AN$10-$AL$10),$AL$10+SQRT(AY121*($AN$10-$AL$10)*($AM$10-$AL$10)),$AN$10-SQRT((1-AY121)*($AN$10-$AL$10)*($AN$10-$AM$10))),$AM$10)</f>
        <v>0.776607140987885</v>
      </c>
      <c r="AQ121" s="17" t="n">
        <f aca="false">IFERROR(IF(AZ121&lt;($AM$11-$AL$11)/($AN$11-$AL$11),$AL$11+SQRT(AZ121*($AN$11-$AL$11)*($AM$11-$AL$11)),$AN$11-SQRT((1-AZ121)*($AN$11-$AL$11)*($AN$11-$AM$11))),$AM$11)</f>
        <v>0.779766787000108</v>
      </c>
      <c r="AR121" s="17" t="n">
        <f aca="false">SUMPRODUCT((B24:B31&lt;=$B$6)*(C24:C31*AM121+D24:D31*AO121*$B$8*AQ121)/(1+AL121/100)^B24:B31)+C32*AM121*AP121/(1+AL121/100)^$B$6</f>
        <v>12656975.4626976</v>
      </c>
      <c r="AS121" s="17" t="n">
        <f aca="false">SUMPRODUCT((K24:K26&lt;=$B$6)*(L24:L26*AN121+M24:M26*AO121*$B$8*AQ121)/(1+AL121/100)^K24:K26)+L27*AN121*AP121/(1+AL121/100)^$B$6</f>
        <v>17130963.83516</v>
      </c>
      <c r="AT121" s="17" t="n">
        <f aca="false">AS121-AR121</f>
        <v>4473988.3724624</v>
      </c>
      <c r="AU121" s="17" t="n">
        <f aca="true">RAND()</f>
        <v>0.892403049421095</v>
      </c>
      <c r="AV121" s="17" t="n">
        <f aca="true">RAND()</f>
        <v>0.548326772783296</v>
      </c>
      <c r="AW121" s="17" t="n">
        <f aca="true">RAND()</f>
        <v>0.870486813845226</v>
      </c>
      <c r="AX121" s="17" t="n">
        <f aca="true">RAND()</f>
        <v>0.223070085336592</v>
      </c>
      <c r="AY121" s="17" t="n">
        <f aca="true">RAND()</f>
        <v>0.306046041781967</v>
      </c>
      <c r="AZ121" s="17" t="n">
        <f aca="true">RAND()</f>
        <v>0.802029926088751</v>
      </c>
    </row>
    <row r="122" customFormat="false" ht="15" hidden="false" customHeight="false" outlineLevel="0" collapsed="false">
      <c r="A122" s="0" t="n">
        <v>28</v>
      </c>
      <c r="B122" s="0" t="n">
        <f aca="false">$B$7+A122</f>
        <v>2055</v>
      </c>
      <c r="C122" s="14" t="n">
        <f aca="false">IF(A122&gt;$B$6,0,SUMIF(B24:B31,A122,E24:E31)+IF(A122=$B$6,E32,0))</f>
        <v>847814.9</v>
      </c>
      <c r="D122" s="14" t="n">
        <f aca="false">IF(A122&gt;$B$6,0,SUMIF(B24:B31,A122,F24:F31))</f>
        <v>43441.2</v>
      </c>
      <c r="E122" s="14" t="n">
        <f aca="false">IF(A122&gt;$B$6,0,SUMIF(K24:K26,A122,N24:N26)+IF(A122=$B$6,N27,0))</f>
        <v>0</v>
      </c>
      <c r="F122" s="14" t="n">
        <f aca="false">IF(A122&gt;$B$6,0,SUMIF(K24:K26,A122,O24:O26))</f>
        <v>0</v>
      </c>
      <c r="G122" s="14" t="n">
        <f aca="false">G121+IF(A122&gt;$B$6,0,SUMIF(B24:B31,A122,G24:G31)+IF(A122=$B$6,G32,0))</f>
        <v>14022597.1334645</v>
      </c>
      <c r="H122" s="14" t="n">
        <f aca="false">H121+IF(A122&gt;$B$6,0,SUMIF(K24:K26,A122,P24:P26)+IF(A122=$B$6,P27,0))</f>
        <v>16030713.5631969</v>
      </c>
      <c r="I122" s="17" t="n">
        <f aca="false">IF(A122&gt;$B$6,0,SUMIF(B24:B31,A122,D24:D31)*$B$10)</f>
        <v>10</v>
      </c>
      <c r="J122" s="17" t="n">
        <f aca="false">IF(A122&gt;$B$6,0,SUMIF(K24:K26,A122,M24:M26)*$B$10)</f>
        <v>0</v>
      </c>
      <c r="M122" s="14" t="n">
        <f aca="false">C122+D122</f>
        <v>891256.1</v>
      </c>
      <c r="N122" s="14" t="n">
        <f aca="false">E122+F122</f>
        <v>0</v>
      </c>
      <c r="AK122" s="0" t="n">
        <v>109</v>
      </c>
      <c r="AL122" s="17" t="n">
        <f aca="false">IFERROR(IF(AU122&lt;($AM$6-$AL$6)/($AN$6-$AL$6),$AL$6+SQRT(AU122*($AN$6-$AL$6)*($AM$6-$AL$6)),$AN$6-SQRT((1-AU122)*($AN$6-$AL$6)*($AN$6-$AM$6))),$AM$6)</f>
        <v>3.62950145883735</v>
      </c>
      <c r="AM122" s="17" t="n">
        <f aca="false">IFERROR(IF(AV122&lt;($AM$7-$AL$7)/($AN$7-$AL$7),$AL$7+SQRT(AV122*($AN$7-$AL$7)*($AM$7-$AL$7)),$AN$7-SQRT((1-AV122)*($AN$7-$AL$7)*($AN$7-$AM$7))),$AM$7)</f>
        <v>1.03251555013033</v>
      </c>
      <c r="AN122" s="17" t="n">
        <f aca="false">IFERROR(IF(AW122&lt;($AM$8-$AL$8)/($AN$8-$AL$8),$AL$8+SQRT(AW122*($AN$8-$AL$8)*($AM$8-$AL$8)),$AN$8-SQRT((1-AW122)*($AN$8-$AL$8)*($AN$8-$AM$8))),$AM$8)</f>
        <v>1.13954582353987</v>
      </c>
      <c r="AO122" s="17" t="n">
        <f aca="false">IFERROR(IF(AX122&lt;($AM$9-$AL$9)/($AN$9-$AL$9),$AL$9+SQRT(AX122*($AN$9-$AL$9)*($AM$9-$AL$9)),$AN$9-SQRT((1-AX122)*($AN$9-$AL$9)*($AN$9-$AM$9))),$AM$9)</f>
        <v>1.04431176424381</v>
      </c>
      <c r="AP122" s="17" t="n">
        <f aca="false">IFERROR(IF(AY122&lt;($AM$10-$AL$10)/($AN$10-$AL$10),$AL$10+SQRT(AY122*($AN$10-$AL$10)*($AM$10-$AL$10)),$AN$10-SQRT((1-AY122)*($AN$10-$AL$10)*($AN$10-$AM$10))),$AM$10)</f>
        <v>0.922656804887258</v>
      </c>
      <c r="AQ122" s="17" t="n">
        <f aca="false">IFERROR(IF(AZ122&lt;($AM$11-$AL$11)/($AN$11-$AL$11),$AL$11+SQRT(AZ122*($AN$11-$AL$11)*($AM$11-$AL$11)),$AN$11-SQRT((1-AZ122)*($AN$11-$AL$11)*($AN$11-$AM$11))),$AM$11)</f>
        <v>0.410340185470119</v>
      </c>
      <c r="AR122" s="17" t="n">
        <f aca="false">SUMPRODUCT((B24:B31&lt;=$B$6)*(C24:C31*AM122+D24:D31*AO122*$B$8*AQ122)/(1+AL122/100)^B24:B31)+C32*AM122*AP122/(1+AL122/100)^$B$6</f>
        <v>13757197.5645486</v>
      </c>
      <c r="AS122" s="17" t="n">
        <f aca="false">SUMPRODUCT((K24:K26&lt;=$B$6)*(L24:L26*AN122+M24:M26*AO122*$B$8*AQ122)/(1+AL122/100)^K24:K26)+L27*AN122*AP122/(1+AL122/100)^$B$6</f>
        <v>16745750.0904829</v>
      </c>
      <c r="AT122" s="17" t="n">
        <f aca="false">AS122-AR122</f>
        <v>2988552.52593435</v>
      </c>
      <c r="AU122" s="17" t="n">
        <f aca="true">RAND()</f>
        <v>0.431986979201023</v>
      </c>
      <c r="AV122" s="17" t="n">
        <f aca="true">RAND()</f>
        <v>0.5795601250212</v>
      </c>
      <c r="AW122" s="17" t="n">
        <f aca="true">RAND()</f>
        <v>0.89155444357791</v>
      </c>
      <c r="AX122" s="17" t="n">
        <f aca="true">RAND()</f>
        <v>0.39110666402481</v>
      </c>
      <c r="AY122" s="17" t="n">
        <f aca="true">RAND()</f>
        <v>0.714555098870022</v>
      </c>
      <c r="AZ122" s="17" t="n">
        <f aca="true">RAND()</f>
        <v>0.0496937001207355</v>
      </c>
    </row>
    <row r="123" customFormat="false" ht="15" hidden="false" customHeight="false" outlineLevel="0" collapsed="false">
      <c r="A123" s="0" t="n">
        <v>29</v>
      </c>
      <c r="B123" s="0" t="n">
        <f aca="false">$B$7+A123</f>
        <v>2056</v>
      </c>
      <c r="C123" s="14" t="n">
        <f aca="false">IF(A123&gt;$B$6,0,SUMIF(B24:B31,A123,E24:E31)+IF(A123=$B$6,E32,0))</f>
        <v>0</v>
      </c>
      <c r="D123" s="14" t="n">
        <f aca="false">IF(A123&gt;$B$6,0,SUMIF(B24:B31,A123,F24:F31))</f>
        <v>0</v>
      </c>
      <c r="E123" s="14" t="n">
        <f aca="false">IF(A123&gt;$B$6,0,SUMIF(K24:K26,A123,N24:N26)+IF(A123=$B$6,N27,0))</f>
        <v>0</v>
      </c>
      <c r="F123" s="14" t="n">
        <f aca="false">IF(A123&gt;$B$6,0,SUMIF(K24:K26,A123,O24:O26))</f>
        <v>0</v>
      </c>
      <c r="G123" s="14" t="n">
        <f aca="false">G122+IF(A123&gt;$B$6,0,SUMIF(B24:B31,A123,G24:G31)+IF(A123=$B$6,G32,0))</f>
        <v>14022597.1334645</v>
      </c>
      <c r="H123" s="14" t="n">
        <f aca="false">H122+IF(A123&gt;$B$6,0,SUMIF(K24:K26,A123,P24:P26)+IF(A123=$B$6,P27,0))</f>
        <v>16030713.5631969</v>
      </c>
      <c r="I123" s="17" t="n">
        <f aca="false">IF(A123&gt;$B$6,0,SUMIF(B24:B31,A123,D24:D31)*$B$10)</f>
        <v>0</v>
      </c>
      <c r="J123" s="17" t="n">
        <f aca="false">IF(A123&gt;$B$6,0,SUMIF(K24:K26,A123,M24:M26)*$B$10)</f>
        <v>0</v>
      </c>
      <c r="M123" s="14" t="n">
        <f aca="false">C123+D123</f>
        <v>0</v>
      </c>
      <c r="N123" s="14" t="n">
        <f aca="false">E123+F123</f>
        <v>0</v>
      </c>
      <c r="AK123" s="0" t="n">
        <v>110</v>
      </c>
      <c r="AL123" s="17" t="n">
        <f aca="false">IFERROR(IF(AU123&lt;($AM$6-$AL$6)/($AN$6-$AL$6),$AL$6+SQRT(AU123*($AN$6-$AL$6)*($AM$6-$AL$6)),$AN$6-SQRT((1-AU123)*($AN$6-$AL$6)*($AN$6-$AM$6))),$AM$6)</f>
        <v>3.21840910608638</v>
      </c>
      <c r="AM123" s="17" t="n">
        <f aca="false">IFERROR(IF(AV123&lt;($AM$7-$AL$7)/($AN$7-$AL$7),$AL$7+SQRT(AV123*($AN$7-$AL$7)*($AM$7-$AL$7)),$AN$7-SQRT((1-AV123)*($AN$7-$AL$7)*($AN$7-$AM$7))),$AM$7)</f>
        <v>0.855795036917958</v>
      </c>
      <c r="AN123" s="17" t="n">
        <f aca="false">IFERROR(IF(AW123&lt;($AM$8-$AL$8)/($AN$8-$AL$8),$AL$8+SQRT(AW123*($AN$8-$AL$8)*($AM$8-$AL$8)),$AN$8-SQRT((1-AW123)*($AN$8-$AL$8)*($AN$8-$AM$8))),$AM$8)</f>
        <v>0.894251922825599</v>
      </c>
      <c r="AO123" s="17" t="n">
        <f aca="false">IFERROR(IF(AX123&lt;($AM$9-$AL$9)/($AN$9-$AL$9),$AL$9+SQRT(AX123*($AN$9-$AL$9)*($AM$9-$AL$9)),$AN$9-SQRT((1-AX123)*($AN$9-$AL$9)*($AN$9-$AM$9))),$AM$9)</f>
        <v>1.13790808046293</v>
      </c>
      <c r="AP123" s="17" t="n">
        <f aca="false">IFERROR(IF(AY123&lt;($AM$10-$AL$10)/($AN$10-$AL$10),$AL$10+SQRT(AY123*($AN$10-$AL$10)*($AM$10-$AL$10)),$AN$10-SQRT((1-AY123)*($AN$10-$AL$10)*($AN$10-$AM$10))),$AM$10)</f>
        <v>0.701699315836834</v>
      </c>
      <c r="AQ123" s="17" t="n">
        <f aca="false">IFERROR(IF(AZ123&lt;($AM$11-$AL$11)/($AN$11-$AL$11),$AL$11+SQRT(AZ123*($AN$11-$AL$11)*($AM$11-$AL$11)),$AN$11-SQRT((1-AZ123)*($AN$11-$AL$11)*($AN$11-$AM$11))),$AM$11)</f>
        <v>0.828233901382759</v>
      </c>
      <c r="AR123" s="17" t="n">
        <f aca="false">SUMPRODUCT((B24:B31&lt;=$B$6)*(C24:C31*AM123+D24:D31*AO123*$B$8*AQ123)/(1+AL123/100)^B24:B31)+C32*AM123*AP123/(1+AL123/100)^$B$6</f>
        <v>11780113.2100183</v>
      </c>
      <c r="AS123" s="17" t="n">
        <f aca="false">SUMPRODUCT((K24:K26&lt;=$B$6)*(L24:L26*AN123+M24:M26*AO123*$B$8*AQ123)/(1+AL123/100)^K24:K26)+L27*AN123*AP123/(1+AL123/100)^$B$6</f>
        <v>13376623.060191</v>
      </c>
      <c r="AT123" s="17" t="n">
        <f aca="false">AS123-AR123</f>
        <v>1596509.85017272</v>
      </c>
      <c r="AU123" s="17" t="n">
        <f aca="true">RAND()</f>
        <v>0.28497851555348</v>
      </c>
      <c r="AV123" s="17" t="n">
        <f aca="true">RAND()</f>
        <v>0.0345898460519593</v>
      </c>
      <c r="AW123" s="17" t="n">
        <f aca="true">RAND()</f>
        <v>0.0987047217369175</v>
      </c>
      <c r="AX123" s="17" t="n">
        <f aca="true">RAND()</f>
        <v>0.504531681512591</v>
      </c>
      <c r="AY123" s="17" t="n">
        <f aca="true">RAND()</f>
        <v>0.162730456036188</v>
      </c>
      <c r="AZ123" s="17" t="n">
        <f aca="true">RAND()</f>
        <v>0.879577172921683</v>
      </c>
    </row>
    <row r="124" customFormat="false" ht="15" hidden="false" customHeight="false" outlineLevel="0" collapsed="false">
      <c r="A124" s="0" t="n">
        <v>30</v>
      </c>
      <c r="B124" s="0" t="n">
        <f aca="false">$B$7+A124</f>
        <v>2057</v>
      </c>
      <c r="C124" s="14" t="n">
        <f aca="false">IF(A124&gt;$B$6,0,SUMIF(B24:B31,A124,E24:E31)+IF(A124=$B$6,E32,0))</f>
        <v>-408763.27</v>
      </c>
      <c r="D124" s="14" t="n">
        <f aca="false">IF(A124&gt;$B$6,0,SUMIF(B24:B31,A124,F24:F31))</f>
        <v>0</v>
      </c>
      <c r="E124" s="14" t="n">
        <f aca="false">IF(A124&gt;$B$6,0,SUMIF(K24:K26,A124,N24:N26)+IF(A124=$B$6,N27,0))</f>
        <v>-3861349.5625</v>
      </c>
      <c r="F124" s="14" t="n">
        <f aca="false">IF(A124&gt;$B$6,0,SUMIF(K24:K26,A124,O24:O26))</f>
        <v>0</v>
      </c>
      <c r="G124" s="14" t="n">
        <f aca="false">G123+IF(A124&gt;$B$6,0,SUMIF(B24:B31,A124,G24:G31)+IF(A124=$B$6,G32,0))</f>
        <v>13854192.0784481</v>
      </c>
      <c r="H124" s="14" t="n">
        <f aca="false">H123+IF(A124&gt;$B$6,0,SUMIF(K24:K26,A124,P24:P26)+IF(A124=$B$6,P27,0))</f>
        <v>14439888.6695843</v>
      </c>
      <c r="I124" s="17" t="n">
        <f aca="false">IF(A124&gt;$B$6,0,SUMIF(B24:B31,A124,D24:D31)*$B$10)</f>
        <v>0</v>
      </c>
      <c r="J124" s="17" t="n">
        <f aca="false">IF(A124&gt;$B$6,0,SUMIF(K24:K26,A124,M24:M26)*$B$10)</f>
        <v>0</v>
      </c>
      <c r="M124" s="14" t="n">
        <f aca="false">C124+D124</f>
        <v>-408763.27</v>
      </c>
      <c r="N124" s="14" t="n">
        <f aca="false">E124+F124</f>
        <v>-3861349.5625</v>
      </c>
      <c r="AK124" s="0" t="n">
        <v>111</v>
      </c>
      <c r="AL124" s="17" t="n">
        <f aca="false">IFERROR(IF(AU124&lt;($AM$6-$AL$6)/($AN$6-$AL$6),$AL$6+SQRT(AU124*($AN$6-$AL$6)*($AM$6-$AL$6)),$AN$6-SQRT((1-AU124)*($AN$6-$AL$6)*($AN$6-$AM$6))),$AM$6)</f>
        <v>6.81065899107103</v>
      </c>
      <c r="AM124" s="17" t="n">
        <f aca="false">IFERROR(IF(AV124&lt;($AM$7-$AL$7)/($AN$7-$AL$7),$AL$7+SQRT(AV124*($AN$7-$AL$7)*($AM$7-$AL$7)),$AN$7-SQRT((1-AV124)*($AN$7-$AL$7)*($AN$7-$AM$7))),$AM$7)</f>
        <v>0.98702522477642</v>
      </c>
      <c r="AN124" s="17" t="n">
        <f aca="false">IFERROR(IF(AW124&lt;($AM$8-$AL$8)/($AN$8-$AL$8),$AL$8+SQRT(AW124*($AN$8-$AL$8)*($AM$8-$AL$8)),$AN$8-SQRT((1-AW124)*($AN$8-$AL$8)*($AN$8-$AM$8))),$AM$8)</f>
        <v>0.956652106501413</v>
      </c>
      <c r="AO124" s="17" t="n">
        <f aca="false">IFERROR(IF(AX124&lt;($AM$9-$AL$9)/($AN$9-$AL$9),$AL$9+SQRT(AX124*($AN$9-$AL$9)*($AM$9-$AL$9)),$AN$9-SQRT((1-AX124)*($AN$9-$AL$9)*($AN$9-$AM$9))),$AM$9)</f>
        <v>0.732595678565295</v>
      </c>
      <c r="AP124" s="17" t="n">
        <f aca="false">IFERROR(IF(AY124&lt;($AM$10-$AL$10)/($AN$10-$AL$10),$AL$10+SQRT(AY124*($AN$10-$AL$10)*($AM$10-$AL$10)),$AN$10-SQRT((1-AY124)*($AN$10-$AL$10)*($AN$10-$AM$10))),$AM$10)</f>
        <v>0.88195918932245</v>
      </c>
      <c r="AQ124" s="17" t="n">
        <f aca="false">IFERROR(IF(AZ124&lt;($AM$11-$AL$11)/($AN$11-$AL$11),$AL$11+SQRT(AZ124*($AN$11-$AL$11)*($AM$11-$AL$11)),$AN$11-SQRT((1-AZ124)*($AN$11-$AL$11)*($AN$11-$AM$11))),$AM$11)</f>
        <v>0.477356263443275</v>
      </c>
      <c r="AR124" s="17" t="n">
        <f aca="false">SUMPRODUCT((B24:B31&lt;=$B$6)*(C24:C31*AM124+D24:D31*AO124*$B$8*AQ124)/(1+AL124/100)^B24:B31)+C32*AM124*AP124/(1+AL124/100)^$B$6</f>
        <v>11629423.8217993</v>
      </c>
      <c r="AS124" s="17" t="n">
        <f aca="false">SUMPRODUCT((K24:K26&lt;=$B$6)*(L24:L26*AN124+M24:M26*AO124*$B$8*AQ124)/(1+AL124/100)^K24:K26)+L27*AN124*AP124/(1+AL124/100)^$B$6</f>
        <v>14550456.3681593</v>
      </c>
      <c r="AT124" s="17" t="n">
        <f aca="false">AS124-AR124</f>
        <v>2921032.54636</v>
      </c>
      <c r="AU124" s="17" t="n">
        <f aca="true">RAND()</f>
        <v>0.998207499116888</v>
      </c>
      <c r="AV124" s="17" t="n">
        <f aca="true">RAND()</f>
        <v>0.388649274474117</v>
      </c>
      <c r="AW124" s="17" t="n">
        <f aca="true">RAND()</f>
        <v>0.272665360792556</v>
      </c>
      <c r="AX124" s="17" t="n">
        <f aca="true">RAND()</f>
        <v>0.0721343329163333</v>
      </c>
      <c r="AY124" s="17" t="n">
        <f aca="true">RAND()</f>
        <v>0.583571289231453</v>
      </c>
      <c r="AZ124" s="17" t="n">
        <f aca="true">RAND()</f>
        <v>0.128388751765552</v>
      </c>
    </row>
    <row r="125" customFormat="false" ht="15" hidden="false" customHeight="false" outlineLevel="0" collapsed="false">
      <c r="A125" s="7" t="s">
        <v>156</v>
      </c>
      <c r="B125" s="0" t="str">
        <f aca="false">IFERROR(INDEX($B$95:$B$124,MATCH(TRUE(),INDEX(SIGN($H$95:$H$124-$G$95:$G$124)&lt;&gt;SIGN($H$94-$G$94),0),0)),"no crossover")</f>
        <v>no crossover</v>
      </c>
      <c r="AK125" s="0" t="n">
        <v>112</v>
      </c>
      <c r="AL125" s="17" t="n">
        <f aca="false">IFERROR(IF(AU125&lt;($AM$6-$AL$6)/($AN$6-$AL$6),$AL$6+SQRT(AU125*($AN$6-$AL$6)*($AM$6-$AL$6)),$AN$6-SQRT((1-AU125)*($AN$6-$AL$6)*($AN$6-$AM$6))),$AM$6)</f>
        <v>3.60248407879641</v>
      </c>
      <c r="AM125" s="17" t="n">
        <f aca="false">IFERROR(IF(AV125&lt;($AM$7-$AL$7)/($AN$7-$AL$7),$AL$7+SQRT(AV125*($AN$7-$AL$7)*($AM$7-$AL$7)),$AN$7-SQRT((1-AV125)*($AN$7-$AL$7)*($AN$7-$AM$7))),$AM$7)</f>
        <v>1.03530226484736</v>
      </c>
      <c r="AN125" s="17" t="n">
        <f aca="false">IFERROR(IF(AW125&lt;($AM$8-$AL$8)/($AN$8-$AL$8),$AL$8+SQRT(AW125*($AN$8-$AL$8)*($AM$8-$AL$8)),$AN$8-SQRT((1-AW125)*($AN$8-$AL$8)*($AN$8-$AM$8))),$AM$8)</f>
        <v>0.878681517470147</v>
      </c>
      <c r="AO125" s="17" t="n">
        <f aca="false">IFERROR(IF(AX125&lt;($AM$9-$AL$9)/($AN$9-$AL$9),$AL$9+SQRT(AX125*($AN$9-$AL$9)*($AM$9-$AL$9)),$AN$9-SQRT((1-AX125)*($AN$9-$AL$9)*($AN$9-$AM$9))),$AM$9)</f>
        <v>0.96012471919191</v>
      </c>
      <c r="AP125" s="17" t="n">
        <f aca="false">IFERROR(IF(AY125&lt;($AM$10-$AL$10)/($AN$10-$AL$10),$AL$10+SQRT(AY125*($AN$10-$AL$10)*($AM$10-$AL$10)),$AN$10-SQRT((1-AY125)*($AN$10-$AL$10)*($AN$10-$AM$10))),$AM$10)</f>
        <v>0.677603625599244</v>
      </c>
      <c r="AQ125" s="17" t="n">
        <f aca="false">IFERROR(IF(AZ125&lt;($AM$11-$AL$11)/($AN$11-$AL$11),$AL$11+SQRT(AZ125*($AN$11-$AL$11)*($AM$11-$AL$11)),$AN$11-SQRT((1-AZ125)*($AN$11-$AL$11)*($AN$11-$AM$11))),$AM$11)</f>
        <v>0.770877765649382</v>
      </c>
      <c r="AR125" s="17" t="n">
        <f aca="false">SUMPRODUCT((B24:B31&lt;=$B$6)*(C24:C31*AM125+D24:D31*AO125*$B$8*AQ125)/(1+AL125/100)^B24:B31)+C32*AM125*AP125/(1+AL125/100)^$B$6</f>
        <v>13905571.8743969</v>
      </c>
      <c r="AS125" s="17" t="n">
        <f aca="false">SUMPRODUCT((K24:K26&lt;=$B$6)*(L24:L26*AN125+M24:M26*AO125*$B$8*AQ125)/(1+AL125/100)^K24:K26)+L27*AN125*AP125/(1+AL125/100)^$B$6</f>
        <v>13217637.0837424</v>
      </c>
      <c r="AT125" s="17" t="n">
        <f aca="false">AS125-AR125</f>
        <v>-687934.790654544</v>
      </c>
      <c r="AU125" s="17" t="n">
        <f aca="true">RAND()</f>
        <v>0.422844278258405</v>
      </c>
      <c r="AV125" s="17" t="n">
        <f aca="true">RAND()</f>
        <v>0.590265622402914</v>
      </c>
      <c r="AW125" s="17" t="n">
        <f aca="true">RAND()</f>
        <v>0.0687864576822778</v>
      </c>
      <c r="AX125" s="17" t="n">
        <f aca="true">RAND()</f>
        <v>0.282286342948579</v>
      </c>
      <c r="AY125" s="17" t="n">
        <f aca="true">RAND()</f>
        <v>0.126172191303985</v>
      </c>
      <c r="AZ125" s="17" t="n">
        <f aca="true">RAND()</f>
        <v>0.78572653765788</v>
      </c>
    </row>
    <row r="126" customFormat="false" ht="15" hidden="false" customHeight="false" outlineLevel="0" collapsed="false">
      <c r="AK126" s="0" t="n">
        <v>113</v>
      </c>
      <c r="AL126" s="0" t="n">
        <f aca="false">IFERROR(IF(AU126&lt;($AM$6-$AL$6)/($AN$6-$AL$6),$AL$6+SQRT(AU126*($AN$6-$AL$6)*($AM$6-$AL$6)),$AN$6-SQRT((1-AU126)*($AN$6-$AL$6)*($AN$6-$AM$6))),$AM$6)</f>
        <v>5.00931554948366</v>
      </c>
      <c r="AM126" s="0" t="n">
        <f aca="false">IFERROR(IF(AV126&lt;($AM$7-$AL$7)/($AN$7-$AL$7),$AL$7+SQRT(AV126*($AN$7-$AL$7)*($AM$7-$AL$7)),$AN$7-SQRT((1-AV126)*($AN$7-$AL$7)*($AN$7-$AM$7))),$AM$7)</f>
        <v>1.05073739048476</v>
      </c>
      <c r="AN126" s="0" t="n">
        <f aca="false">IFERROR(IF(AW126&lt;($AM$8-$AL$8)/($AN$8-$AL$8),$AL$8+SQRT(AW126*($AN$8-$AL$8)*($AM$8-$AL$8)),$AN$8-SQRT((1-AW126)*($AN$8-$AL$8)*($AN$8-$AM$8))),$AM$8)</f>
        <v>0.989353771775257</v>
      </c>
      <c r="AO126" s="0" t="n">
        <f aca="false">IFERROR(IF(AX126&lt;($AM$9-$AL$9)/($AN$9-$AL$9),$AL$9+SQRT(AX126*($AN$9-$AL$9)*($AM$9-$AL$9)),$AN$9-SQRT((1-AX126)*($AN$9-$AL$9)*($AN$9-$AM$9))),$AM$9)</f>
        <v>1.06585168851987</v>
      </c>
      <c r="AP126" s="0" t="n">
        <f aca="false">IFERROR(IF(AY126&lt;($AM$10-$AL$10)/($AN$10-$AL$10),$AL$10+SQRT(AY126*($AN$10-$AL$10)*($AM$10-$AL$10)),$AN$10-SQRT((1-AY126)*($AN$10-$AL$10)*($AN$10-$AM$10))),$AM$10)</f>
        <v>0.969401309809449</v>
      </c>
      <c r="AQ126" s="0" t="n">
        <f aca="false">IFERROR(IF(AZ126&lt;($AM$11-$AL$11)/($AN$11-$AL$11),$AL$11+SQRT(AZ126*($AN$11-$AL$11)*($AM$11-$AL$11)),$AN$11-SQRT((1-AZ126)*($AN$11-$AL$11)*($AN$11-$AM$11))),$AM$11)</f>
        <v>0.72010623364675</v>
      </c>
      <c r="AR126" s="0" t="n">
        <f aca="false">SUMPRODUCT((B24:B31&lt;=$B$6)*(C24:C31*AM126+D24:D31*AO126*$B$8*AQ126)/(1+AL126/100)^B24:B31)+C32*AM126*AP126/(1+AL126/100)^$B$6</f>
        <v>13231645.4385357</v>
      </c>
      <c r="AS126" s="0" t="n">
        <f aca="false">SUMPRODUCT((K24:K26&lt;=$B$6)*(L24:L26*AN126+M24:M26*AO126*$B$8*AQ126)/(1+AL126/100)^K24:K26)+L27*AN126*AP126/(1+AL126/100)^$B$6</f>
        <v>14787638.0827578</v>
      </c>
      <c r="AT126" s="0" t="n">
        <f aca="false">AS126-AR126</f>
        <v>1555992.64422208</v>
      </c>
      <c r="AU126" s="0" t="n">
        <f aca="true">RAND()</f>
        <v>0.801858770923623</v>
      </c>
      <c r="AV126" s="0" t="n">
        <f aca="true">RAND()</f>
        <v>0.647061443992691</v>
      </c>
      <c r="AW126" s="0" t="n">
        <f aca="true">RAND()</f>
        <v>0.398387232061292</v>
      </c>
      <c r="AX126" s="0" t="n">
        <f aca="true">RAND()</f>
        <v>0.418244621439211</v>
      </c>
      <c r="AY126" s="0" t="n">
        <f aca="true">RAND()</f>
        <v>0.881350358603304</v>
      </c>
      <c r="AZ126" s="0" t="n">
        <f aca="true">RAND()</f>
        <v>0.680242773700378</v>
      </c>
    </row>
    <row r="127" customFormat="false" ht="15" hidden="false" customHeight="false" outlineLevel="0" collapsed="false">
      <c r="AK127" s="0" t="n">
        <v>114</v>
      </c>
      <c r="AL127" s="0" t="n">
        <f aca="false">IFERROR(IF(AU127&lt;($AM$6-$AL$6)/($AN$6-$AL$6),$AL$6+SQRT(AU127*($AN$6-$AL$6)*($AM$6-$AL$6)),$AN$6-SQRT((1-AU127)*($AN$6-$AL$6)*($AN$6-$AM$6))),$AM$6)</f>
        <v>3.5749438793817</v>
      </c>
      <c r="AM127" s="0" t="n">
        <f aca="false">IFERROR(IF(AV127&lt;($AM$7-$AL$7)/($AN$7-$AL$7),$AL$7+SQRT(AV127*($AN$7-$AL$7)*($AM$7-$AL$7)),$AN$7-SQRT((1-AV127)*($AN$7-$AL$7)*($AN$7-$AM$7))),$AM$7)</f>
        <v>0.989926008944858</v>
      </c>
      <c r="AN127" s="0" t="n">
        <f aca="false">IFERROR(IF(AW127&lt;($AM$8-$AL$8)/($AN$8-$AL$8),$AL$8+SQRT(AW127*($AN$8-$AL$8)*($AM$8-$AL$8)),$AN$8-SQRT((1-AW127)*($AN$8-$AL$8)*($AN$8-$AM$8))),$AM$8)</f>
        <v>1.04375683364498</v>
      </c>
      <c r="AO127" s="0" t="n">
        <f aca="false">IFERROR(IF(AX127&lt;($AM$9-$AL$9)/($AN$9-$AL$9),$AL$9+SQRT(AX127*($AN$9-$AL$9)*($AM$9-$AL$9)),$AN$9-SQRT((1-AX127)*($AN$9-$AL$9)*($AN$9-$AM$9))),$AM$9)</f>
        <v>0.951381690238794</v>
      </c>
      <c r="AP127" s="0" t="n">
        <f aca="false">IFERROR(IF(AY127&lt;($AM$10-$AL$10)/($AN$10-$AL$10),$AL$10+SQRT(AY127*($AN$10-$AL$10)*($AM$10-$AL$10)),$AN$10-SQRT((1-AY127)*($AN$10-$AL$10)*($AN$10-$AM$10))),$AM$10)</f>
        <v>0.965279815445812</v>
      </c>
      <c r="AQ127" s="0" t="n">
        <f aca="false">IFERROR(IF(AZ127&lt;($AM$11-$AL$11)/($AN$11-$AL$11),$AL$11+SQRT(AZ127*($AN$11-$AL$11)*($AM$11-$AL$11)),$AN$11-SQRT((1-AZ127)*($AN$11-$AL$11)*($AN$11-$AM$11))),$AM$11)</f>
        <v>0.467610262782225</v>
      </c>
      <c r="AR127" s="0" t="n">
        <f aca="false">SUMPRODUCT((B24:B31&lt;=$B$6)*(C24:C31*AM127+D24:D31*AO127*$B$8*AQ127)/(1+AL127/100)^B24:B31)+C32*AM127*AP127/(1+AL127/100)^$B$6</f>
        <v>13224575.003149</v>
      </c>
      <c r="AS127" s="0" t="n">
        <f aca="false">SUMPRODUCT((K24:K26&lt;=$B$6)*(L24:L26*AN127+M24:M26*AO127*$B$8*AQ127)/(1+AL127/100)^K24:K26)+L27*AN127*AP127/(1+AL127/100)^$B$6</f>
        <v>15266999.4473519</v>
      </c>
      <c r="AT127" s="0" t="n">
        <f aca="false">AS127-AR127</f>
        <v>2042424.44420289</v>
      </c>
      <c r="AU127" s="0" t="n">
        <f aca="true">RAND()</f>
        <v>0.413449528530758</v>
      </c>
      <c r="AV127" s="0" t="n">
        <f aca="true">RAND()</f>
        <v>0.400798765263579</v>
      </c>
      <c r="AW127" s="0" t="n">
        <f aca="true">RAND()</f>
        <v>0.621900056283165</v>
      </c>
      <c r="AX127" s="0" t="n">
        <f aca="true">RAND()</f>
        <v>0.271660573710441</v>
      </c>
      <c r="AY127" s="0" t="n">
        <f aca="true">RAND()</f>
        <v>0.865941226645156</v>
      </c>
      <c r="AZ127" s="0" t="n">
        <f aca="true">RAND()</f>
        <v>0.11466612322419</v>
      </c>
    </row>
    <row r="128" customFormat="false" ht="17.35" hidden="false" customHeight="false" outlineLevel="0" collapsed="false">
      <c r="A128" s="4" t="s">
        <v>157</v>
      </c>
      <c r="AK128" s="0" t="n">
        <v>115</v>
      </c>
      <c r="AL128" s="17" t="n">
        <f aca="false">IFERROR(IF(AU128&lt;($AM$6-$AL$6)/($AN$6-$AL$6),$AL$6+SQRT(AU128*($AN$6-$AL$6)*($AM$6-$AL$6)),$AN$6-SQRT((1-AU128)*($AN$6-$AL$6)*($AN$6-$AM$6))),$AM$6)</f>
        <v>3.19645763116428</v>
      </c>
      <c r="AM128" s="17" t="n">
        <f aca="false">IFERROR(IF(AV128&lt;($AM$7-$AL$7)/($AN$7-$AL$7),$AL$7+SQRT(AV128*($AN$7-$AL$7)*($AM$7-$AL$7)),$AN$7-SQRT((1-AV128)*($AN$7-$AL$7)*($AN$7-$AM$7))),$AM$7)</f>
        <v>1.20365223339684</v>
      </c>
      <c r="AN128" s="17" t="n">
        <f aca="false">IFERROR(IF(AW128&lt;($AM$8-$AL$8)/($AN$8-$AL$8),$AL$8+SQRT(AW128*($AN$8-$AL$8)*($AM$8-$AL$8)),$AN$8-SQRT((1-AW128)*($AN$8-$AL$8)*($AN$8-$AM$8))),$AM$8)</f>
        <v>1.07434626150612</v>
      </c>
      <c r="AO128" s="17" t="n">
        <f aca="false">IFERROR(IF(AX128&lt;($AM$9-$AL$9)/($AN$9-$AL$9),$AL$9+SQRT(AX128*($AN$9-$AL$9)*($AM$9-$AL$9)),$AN$9-SQRT((1-AX128)*($AN$9-$AL$9)*($AN$9-$AM$9))),$AM$9)</f>
        <v>0.550216395487202</v>
      </c>
      <c r="AP128" s="17" t="n">
        <f aca="false">IFERROR(IF(AY128&lt;($AM$10-$AL$10)/($AN$10-$AL$10),$AL$10+SQRT(AY128*($AN$10-$AL$10)*($AM$10-$AL$10)),$AN$10-SQRT((1-AY128)*($AN$10-$AL$10)*($AN$10-$AM$10))),$AM$10)</f>
        <v>0.936727617647952</v>
      </c>
      <c r="AQ128" s="17" t="n">
        <f aca="false">IFERROR(IF(AZ128&lt;($AM$11-$AL$11)/($AN$11-$AL$11),$AL$11+SQRT(AZ128*($AN$11-$AL$11)*($AM$11-$AL$11)),$AN$11-SQRT((1-AZ128)*($AN$11-$AL$11)*($AN$11-$AM$11))),$AM$11)</f>
        <v>0.98049188415704</v>
      </c>
      <c r="AR128" s="17" t="n">
        <f aca="false">SUMPRODUCT((B24:B31&lt;=$B$6)*(C24:C31*AM128+D24:D31*AO128*$B$8*AQ128)/(1+AL128/100)^B24:B31)+C32*AM128*AP128/(1+AL128/100)^$B$6</f>
        <v>16387806.6199644</v>
      </c>
      <c r="AS128" s="17" t="n">
        <f aca="false">SUMPRODUCT((K24:K26&lt;=$B$6)*(L24:L26*AN128+M24:M26*AO128*$B$8*AQ128)/(1+AL128/100)^K24:K26)+L27*AN128*AP128/(1+AL128/100)^$B$6</f>
        <v>15649364.3531335</v>
      </c>
      <c r="AT128" s="17" t="n">
        <f aca="false">AS128-AR128</f>
        <v>-738442.26683091</v>
      </c>
      <c r="AU128" s="17" t="n">
        <f aca="true">RAND()</f>
        <v>0.276653272423578</v>
      </c>
      <c r="AV128" s="17" t="n">
        <f aca="true">RAND()</f>
        <v>0.980905640274658</v>
      </c>
      <c r="AW128" s="17" t="n">
        <f aca="true">RAND()</f>
        <v>0.725740125805544</v>
      </c>
      <c r="AX128" s="17" t="n">
        <f aca="true">RAND()</f>
        <v>0.00336224850096947</v>
      </c>
      <c r="AY128" s="17" t="n">
        <f aca="true">RAND()</f>
        <v>0.762924048065823</v>
      </c>
      <c r="AZ128" s="17" t="n">
        <f aca="true">RAND()</f>
        <v>0.998446667005133</v>
      </c>
    </row>
    <row r="129" customFormat="false" ht="15" hidden="false" customHeight="false" outlineLevel="0" collapsed="false">
      <c r="A129" s="6" t="s">
        <v>158</v>
      </c>
      <c r="B129" s="6" t="s">
        <v>159</v>
      </c>
      <c r="C129" s="6" t="s">
        <v>160</v>
      </c>
      <c r="D129" s="6" t="s">
        <v>161</v>
      </c>
      <c r="E129" s="6" t="s">
        <v>162</v>
      </c>
      <c r="F129" s="6" t="s">
        <v>163</v>
      </c>
      <c r="G129" s="6" t="s">
        <v>164</v>
      </c>
      <c r="AK129" s="0" t="n">
        <v>116</v>
      </c>
      <c r="AL129" s="17" t="n">
        <f aca="false">IFERROR(IF(AU129&lt;($AM$6-$AL$6)/($AN$6-$AL$6),$AL$6+SQRT(AU129*($AN$6-$AL$6)*($AM$6-$AL$6)),$AN$6-SQRT((1-AU129)*($AN$6-$AL$6)*($AN$6-$AM$6))),$AM$6)</f>
        <v>5.10138184731538</v>
      </c>
      <c r="AM129" s="17" t="n">
        <f aca="false">IFERROR(IF(AV129&lt;($AM$7-$AL$7)/($AN$7-$AL$7),$AL$7+SQRT(AV129*($AN$7-$AL$7)*($AM$7-$AL$7)),$AN$7-SQRT((1-AV129)*($AN$7-$AL$7)*($AN$7-$AM$7))),$AM$7)</f>
        <v>1.11230535492594</v>
      </c>
      <c r="AN129" s="17" t="n">
        <f aca="false">IFERROR(IF(AW129&lt;($AM$8-$AL$8)/($AN$8-$AL$8),$AL$8+SQRT(AW129*($AN$8-$AL$8)*($AM$8-$AL$8)),$AN$8-SQRT((1-AW129)*($AN$8-$AL$8)*($AN$8-$AM$8))),$AM$8)</f>
        <v>1.03854965165764</v>
      </c>
      <c r="AO129" s="17" t="n">
        <f aca="false">IFERROR(IF(AX129&lt;($AM$9-$AL$9)/($AN$9-$AL$9),$AL$9+SQRT(AX129*($AN$9-$AL$9)*($AM$9-$AL$9)),$AN$9-SQRT((1-AX129)*($AN$9-$AL$9)*($AN$9-$AM$9))),$AM$9)</f>
        <v>1.37998032929481</v>
      </c>
      <c r="AP129" s="17" t="n">
        <f aca="false">IFERROR(IF(AY129&lt;($AM$10-$AL$10)/($AN$10-$AL$10),$AL$10+SQRT(AY129*($AN$10-$AL$10)*($AM$10-$AL$10)),$AN$10-SQRT((1-AY129)*($AN$10-$AL$10)*($AN$10-$AM$10))),$AM$10)</f>
        <v>0.965944129989022</v>
      </c>
      <c r="AQ129" s="17" t="n">
        <f aca="false">IFERROR(IF(AZ129&lt;($AM$11-$AL$11)/($AN$11-$AL$11),$AL$11+SQRT(AZ129*($AN$11-$AL$11)*($AM$11-$AL$11)),$AN$11-SQRT((1-AZ129)*($AN$11-$AL$11)*($AN$11-$AM$11))),$AM$11)</f>
        <v>0.969489978919923</v>
      </c>
      <c r="AR129" s="17" t="n">
        <f aca="false">SUMPRODUCT((B24:B31&lt;=$B$6)*(C24:C31*AM129+D24:D31*AO129*$B$8*AQ129)/(1+AL129/100)^B24:B31)+C32*AM129*AP129/(1+AL129/100)^$B$6</f>
        <v>14035603.3554814</v>
      </c>
      <c r="AS129" s="17" t="n">
        <f aca="false">SUMPRODUCT((K24:K26&lt;=$B$6)*(L24:L26*AN129+M24:M26*AO129*$B$8*AQ129)/(1+AL129/100)^K24:K26)+L27*AN129*AP129/(1+AL129/100)^$B$6</f>
        <v>15563754.7689412</v>
      </c>
      <c r="AT129" s="17" t="n">
        <f aca="false">AS129-AR129</f>
        <v>1528151.41345974</v>
      </c>
      <c r="AU129" s="17" t="n">
        <f aca="true">RAND()</f>
        <v>0.819762455514821</v>
      </c>
      <c r="AV129" s="17" t="n">
        <f aca="true">RAND()</f>
        <v>0.831468308603799</v>
      </c>
      <c r="AW129" s="17" t="n">
        <f aca="true">RAND()</f>
        <v>0.602566668319052</v>
      </c>
      <c r="AX129" s="17" t="n">
        <f aca="true">RAND()</f>
        <v>0.743717071959086</v>
      </c>
      <c r="AY129" s="17" t="n">
        <f aca="true">RAND()</f>
        <v>0.868415729084905</v>
      </c>
      <c r="AZ129" s="17" t="n">
        <f aca="true">RAND()</f>
        <v>0.996200565770177</v>
      </c>
    </row>
    <row r="130" customFormat="false" ht="15" hidden="false" customHeight="false" outlineLevel="0" collapsed="false">
      <c r="A130" s="7" t="s">
        <v>165</v>
      </c>
      <c r="B130" s="17" t="s">
        <v>166</v>
      </c>
      <c r="C130" s="17" t="s">
        <v>167</v>
      </c>
      <c r="D130" s="14" t="n">
        <f aca="false">(SUMPRODUCT((K24:K26&lt;=$B$6)*(L24:L26*$B$12+M24:M26*$B$10*$B$8*$B$9)/(1+2/100)^K24:K26)+L27*$B$12*$B$13/(1+2/100)^$B$6)-(SUMPRODUCT((B24:B31&lt;=$B$6)*(C24:C31*$B$11+D24:D31*$B$10*$B$8*$B$9)/(1+2/100)^B24:B31)+C32*$B$11*$B$13/(1+2/100)^$B$6)</f>
        <v>-608867.990317881</v>
      </c>
      <c r="E130" s="14" t="n">
        <f aca="false">(SUMPRODUCT((K24:K26&lt;=$B$6)*(L24:L26*$B$12+M24:M26*$B$10*$B$8*$B$9)/(1+8/100)^K24:K26)+L27*$B$12*$B$13/(1+8/100)^$B$6)-(SUMPRODUCT((B24:B31&lt;=$B$6)*(C24:C31*$B$11+D24:D31*$B$10*$B$8*$B$9)/(1+8/100)^B24:B31)+C32*$B$11*$B$13/(1+8/100)^$B$6)</f>
        <v>3801962.04441852</v>
      </c>
      <c r="F130" s="14" t="n">
        <f aca="false">ABS(E130-D130)</f>
        <v>4410830.0347364</v>
      </c>
      <c r="G130" s="0" t="str">
        <f aca="false">IF(SIGN(D130)&lt;&gt;SIGN(E130),"YES","no")</f>
        <v>YES</v>
      </c>
      <c r="AK130" s="0" t="n">
        <v>117</v>
      </c>
      <c r="AL130" s="17" t="n">
        <f aca="false">IFERROR(IF(AU130&lt;($AM$6-$AL$6)/($AN$6-$AL$6),$AL$6+SQRT(AU130*($AN$6-$AL$6)*($AM$6-$AL$6)),$AN$6-SQRT((1-AU130)*($AN$6-$AL$6)*($AN$6-$AM$6))),$AM$6)</f>
        <v>5.31808750164158</v>
      </c>
      <c r="AM130" s="17" t="n">
        <f aca="false">IFERROR(IF(AV130&lt;($AM$7-$AL$7)/($AN$7-$AL$7),$AL$7+SQRT(AV130*($AN$7-$AL$7)*($AM$7-$AL$7)),$AN$7-SQRT((1-AV130)*($AN$7-$AL$7)*($AN$7-$AM$7))),$AM$7)</f>
        <v>0.930665033946674</v>
      </c>
      <c r="AN130" s="17" t="n">
        <f aca="false">IFERROR(IF(AW130&lt;($AM$8-$AL$8)/($AN$8-$AL$8),$AL$8+SQRT(AW130*($AN$8-$AL$8)*($AM$8-$AL$8)),$AN$8-SQRT((1-AW130)*($AN$8-$AL$8)*($AN$8-$AM$8))),$AM$8)</f>
        <v>1.0855209761178</v>
      </c>
      <c r="AO130" s="17" t="n">
        <f aca="false">IFERROR(IF(AX130&lt;($AM$9-$AL$9)/($AN$9-$AL$9),$AL$9+SQRT(AX130*($AN$9-$AL$9)*($AM$9-$AL$9)),$AN$9-SQRT((1-AX130)*($AN$9-$AL$9)*($AN$9-$AM$9))),$AM$9)</f>
        <v>1.09003077092292</v>
      </c>
      <c r="AP130" s="17" t="n">
        <f aca="false">IFERROR(IF(AY130&lt;($AM$10-$AL$10)/($AN$10-$AL$10),$AL$10+SQRT(AY130*($AN$10-$AL$10)*($AM$10-$AL$10)),$AN$10-SQRT((1-AY130)*($AN$10-$AL$10)*($AN$10-$AM$10))),$AM$10)</f>
        <v>0.872135710203658</v>
      </c>
      <c r="AQ130" s="17" t="n">
        <f aca="false">IFERROR(IF(AZ130&lt;($AM$11-$AL$11)/($AN$11-$AL$11),$AL$11+SQRT(AZ130*($AN$11-$AL$11)*($AM$11-$AL$11)),$AN$11-SQRT((1-AZ130)*($AN$11-$AL$11)*($AN$11-$AM$11))),$AM$11)</f>
        <v>0.704032020865761</v>
      </c>
      <c r="AR130" s="17" t="n">
        <f aca="false">SUMPRODUCT((B24:B31&lt;=$B$6)*(C24:C31*AM130+D24:D31*AO130*$B$8*AQ130)/(1+AL130/100)^B24:B31)+C32*AM130*AP130/(1+AL130/100)^$B$6</f>
        <v>11600654.5605259</v>
      </c>
      <c r="AS130" s="17" t="n">
        <f aca="false">SUMPRODUCT((K24:K26&lt;=$B$6)*(L24:L26*AN130+M24:M26*AO130*$B$8*AQ130)/(1+AL130/100)^K24:K26)+L27*AN130*AP130/(1+AL130/100)^$B$6</f>
        <v>16361511.0427016</v>
      </c>
      <c r="AT130" s="17" t="n">
        <f aca="false">AS130-AR130</f>
        <v>4760856.48217567</v>
      </c>
      <c r="AU130" s="17" t="n">
        <f aca="true">RAND()</f>
        <v>0.858558517393288</v>
      </c>
      <c r="AV130" s="17" t="n">
        <f aca="true">RAND()</f>
        <v>0.18970390106984</v>
      </c>
      <c r="AW130" s="17" t="n">
        <f aca="true">RAND()</f>
        <v>0.759525784024526</v>
      </c>
      <c r="AX130" s="17" t="n">
        <f aca="true">RAND()</f>
        <v>0.447970668088572</v>
      </c>
      <c r="AY130" s="17" t="n">
        <f aca="true">RAND()</f>
        <v>0.553939947235125</v>
      </c>
      <c r="AZ130" s="17" t="n">
        <f aca="true">RAND()</f>
        <v>0.642461042151815</v>
      </c>
    </row>
    <row r="131" customFormat="false" ht="15" hidden="false" customHeight="false" outlineLevel="0" collapsed="false">
      <c r="A131" s="7" t="s">
        <v>168</v>
      </c>
      <c r="B131" s="17" t="s">
        <v>169</v>
      </c>
      <c r="C131" s="17" t="s">
        <v>170</v>
      </c>
      <c r="D131" s="14" t="n">
        <f aca="false">(SUMPRODUCT((K24:K26&lt;=$B$6)*(L24:L26*$B$12+M24:M26*$B$10*$B$8*$B$9)/(1+$B$5/100)^K24:K26)+L27*$B$12*0/(1+$B$5/100)^$B$6)-(SUMPRODUCT((B24:B31&lt;=$B$6)*(C24:C31*$B$11+D24:D31*$B$10*$B$8*$B$9)/(1+$B$5/100)^B24:B31)+C32*$B$11*$B$13/(1+$B$5/100)^$B$6)</f>
        <v>2176521.48474875</v>
      </c>
      <c r="E131" s="14" t="n">
        <f aca="false">$D$44</f>
        <v>585696.591136213</v>
      </c>
      <c r="F131" s="14" t="n">
        <f aca="false">ABS(E131-D131)</f>
        <v>1590824.89361254</v>
      </c>
      <c r="G131" s="0" t="str">
        <f aca="false">IF(SIGN(D131)&lt;&gt;SIGN(E131),"YES","no")</f>
        <v>no</v>
      </c>
      <c r="AK131" s="0" t="n">
        <v>118</v>
      </c>
      <c r="AL131" s="17" t="n">
        <f aca="false">IFERROR(IF(AU131&lt;($AM$6-$AL$6)/($AN$6-$AL$6),$AL$6+SQRT(AU131*($AN$6-$AL$6)*($AM$6-$AL$6)),$AN$6-SQRT((1-AU131)*($AN$6-$AL$6)*($AN$6-$AM$6))),$AM$6)</f>
        <v>2.92152525667341</v>
      </c>
      <c r="AM131" s="17" t="n">
        <f aca="false">IFERROR(IF(AV131&lt;($AM$7-$AL$7)/($AN$7-$AL$7),$AL$7+SQRT(AV131*($AN$7-$AL$7)*($AM$7-$AL$7)),$AN$7-SQRT((1-AV131)*($AN$7-$AL$7)*($AN$7-$AM$7))),$AM$7)</f>
        <v>0.995603318288386</v>
      </c>
      <c r="AN131" s="17" t="n">
        <f aca="false">IFERROR(IF(AW131&lt;($AM$8-$AL$8)/($AN$8-$AL$8),$AL$8+SQRT(AW131*($AN$8-$AL$8)*($AM$8-$AL$8)),$AN$8-SQRT((1-AW131)*($AN$8-$AL$8)*($AN$8-$AM$8))),$AM$8)</f>
        <v>1.06315797287066</v>
      </c>
      <c r="AO131" s="17" t="n">
        <f aca="false">IFERROR(IF(AX131&lt;($AM$9-$AL$9)/($AN$9-$AL$9),$AL$9+SQRT(AX131*($AN$9-$AL$9)*($AM$9-$AL$9)),$AN$9-SQRT((1-AX131)*($AN$9-$AL$9)*($AN$9-$AM$9))),$AM$9)</f>
        <v>1.30636985031795</v>
      </c>
      <c r="AP131" s="17" t="n">
        <f aca="false">IFERROR(IF(AY131&lt;($AM$10-$AL$10)/($AN$10-$AL$10),$AL$10+SQRT(AY131*($AN$10-$AL$10)*($AM$10-$AL$10)),$AN$10-SQRT((1-AY131)*($AN$10-$AL$10)*($AN$10-$AM$10))),$AM$10)</f>
        <v>0.733076846005623</v>
      </c>
      <c r="AQ131" s="17" t="n">
        <f aca="false">IFERROR(IF(AZ131&lt;($AM$11-$AL$11)/($AN$11-$AL$11),$AL$11+SQRT(AZ131*($AN$11-$AL$11)*($AM$11-$AL$11)),$AN$11-SQRT((1-AZ131)*($AN$11-$AL$11)*($AN$11-$AM$11))),$AM$11)</f>
        <v>0.767338723125531</v>
      </c>
      <c r="AR131" s="17" t="n">
        <f aca="false">SUMPRODUCT((B24:B31&lt;=$B$6)*(C24:C31*AM131+D24:D31*AO131*$B$8*AQ131)/(1+AL131/100)^B24:B31)+C32*AM131*AP131/(1+AL131/100)^$B$6</f>
        <v>13897875.9323394</v>
      </c>
      <c r="AS131" s="17" t="n">
        <f aca="false">SUMPRODUCT((K24:K26&lt;=$B$6)*(L24:L26*AN131+M24:M26*AO131*$B$8*AQ131)/(1+AL131/100)^K24:K26)+L27*AN131*AP131/(1+AL131/100)^$B$6</f>
        <v>15781680.1439016</v>
      </c>
      <c r="AT131" s="17" t="n">
        <f aca="false">AS131-AR131</f>
        <v>1883804.21156217</v>
      </c>
      <c r="AU131" s="17" t="n">
        <f aca="true">RAND()</f>
        <v>0.1698417597374</v>
      </c>
      <c r="AV131" s="17" t="n">
        <f aca="true">RAND()</f>
        <v>0.425118423615861</v>
      </c>
      <c r="AW131" s="17" t="n">
        <f aca="true">RAND()</f>
        <v>0.689689394650654</v>
      </c>
      <c r="AX131" s="17" t="n">
        <f aca="true">RAND()</f>
        <v>0.679251476968034</v>
      </c>
      <c r="AY131" s="17" t="n">
        <f aca="true">RAND()</f>
        <v>0.217299264575715</v>
      </c>
      <c r="AZ131" s="17" t="n">
        <f aca="true">RAND()</f>
        <v>0.779056041808741</v>
      </c>
    </row>
    <row r="132" customFormat="false" ht="15" hidden="false" customHeight="false" outlineLevel="0" collapsed="false">
      <c r="A132" s="7" t="s">
        <v>171</v>
      </c>
      <c r="B132" s="17" t="s">
        <v>169</v>
      </c>
      <c r="C132" s="17" t="s">
        <v>170</v>
      </c>
      <c r="D132" s="14" t="n">
        <f aca="false">(SUMPRODUCT((K24:K26&lt;=$B$6)*(L24:L26*$B$12+M24:M26*$B$10*$B$8*$B$9)/(1+$B$5/100)^K24:K26)+L27*$B$12*$B$13/(1+$B$5/100)^$B$6)-(SUMPRODUCT((B24:B31&lt;=$B$6)*(C24:C31*$B$11+D24:D31*$B$10*$B$8*$B$9)/(1+$B$5/100)^B24:B31)+C32*$B$11*0/(1+$B$5/100)^$B$6)</f>
        <v>417291.536119787</v>
      </c>
      <c r="E132" s="14" t="n">
        <f aca="false">$D$44</f>
        <v>585696.591136213</v>
      </c>
      <c r="F132" s="14" t="n">
        <f aca="false">ABS(E132-D132)</f>
        <v>168405.055016426</v>
      </c>
      <c r="G132" s="0" t="str">
        <f aca="false">IF(SIGN(D132)&lt;&gt;SIGN(E132),"YES","no")</f>
        <v>no</v>
      </c>
      <c r="AK132" s="0" t="n">
        <v>119</v>
      </c>
      <c r="AL132" s="17" t="n">
        <f aca="false">IFERROR(IF(AU132&lt;($AM$6-$AL$6)/($AN$6-$AL$6),$AL$6+SQRT(AU132*($AN$6-$AL$6)*($AM$6-$AL$6)),$AN$6-SQRT((1-AU132)*($AN$6-$AL$6)*($AN$6-$AM$6))),$AM$6)</f>
        <v>2.70449824445444</v>
      </c>
      <c r="AM132" s="17" t="n">
        <f aca="false">IFERROR(IF(AV132&lt;($AM$7-$AL$7)/($AN$7-$AL$7),$AL$7+SQRT(AV132*($AN$7-$AL$7)*($AM$7-$AL$7)),$AN$7-SQRT((1-AV132)*($AN$7-$AL$7)*($AN$7-$AM$7))),$AM$7)</f>
        <v>0.994159539915017</v>
      </c>
      <c r="AN132" s="17" t="n">
        <f aca="false">IFERROR(IF(AW132&lt;($AM$8-$AL$8)/($AN$8-$AL$8),$AL$8+SQRT(AW132*($AN$8-$AL$8)*($AM$8-$AL$8)),$AN$8-SQRT((1-AW132)*($AN$8-$AL$8)*($AN$8-$AM$8))),$AM$8)</f>
        <v>1.00085975883352</v>
      </c>
      <c r="AO132" s="17" t="n">
        <f aca="false">IFERROR(IF(AX132&lt;($AM$9-$AL$9)/($AN$9-$AL$9),$AL$9+SQRT(AX132*($AN$9-$AL$9)*($AM$9-$AL$9)),$AN$9-SQRT((1-AX132)*($AN$9-$AL$9)*($AN$9-$AM$9))),$AM$9)</f>
        <v>1.1099308615156</v>
      </c>
      <c r="AP132" s="17" t="n">
        <f aca="false">IFERROR(IF(AY132&lt;($AM$10-$AL$10)/($AN$10-$AL$10),$AL$10+SQRT(AY132*($AN$10-$AL$10)*($AM$10-$AL$10)),$AN$10-SQRT((1-AY132)*($AN$10-$AL$10)*($AN$10-$AM$10))),$AM$10)</f>
        <v>0.849541627812924</v>
      </c>
      <c r="AQ132" s="17" t="n">
        <f aca="false">IFERROR(IF(AZ132&lt;($AM$11-$AL$11)/($AN$11-$AL$11),$AL$11+SQRT(AZ132*($AN$11-$AL$11)*($AM$11-$AL$11)),$AN$11-SQRT((1-AZ132)*($AN$11-$AL$11)*($AN$11-$AM$11))),$AM$11)</f>
        <v>0.90822598778226</v>
      </c>
      <c r="AR132" s="17" t="n">
        <f aca="false">SUMPRODUCT((B24:B31&lt;=$B$6)*(C24:C31*AM132+D24:D31*AO132*$B$8*AQ132)/(1+AL132/100)^B24:B31)+C32*AM132*AP132/(1+AL132/100)^$B$6</f>
        <v>14024045.0989261</v>
      </c>
      <c r="AS132" s="17" t="n">
        <f aca="false">SUMPRODUCT((K24:K26&lt;=$B$6)*(L24:L26*AN132+M24:M26*AO132*$B$8*AQ132)/(1+AL132/100)^K24:K26)+L27*AN132*AP132/(1+AL132/100)^$B$6</f>
        <v>14611134.775334</v>
      </c>
      <c r="AT132" s="17" t="n">
        <f aca="false">AS132-AR132</f>
        <v>587089.676407941</v>
      </c>
      <c r="AU132" s="17" t="n">
        <f aca="true">RAND()</f>
        <v>0.0992635552878769</v>
      </c>
      <c r="AV132" s="17" t="n">
        <f aca="true">RAND()</f>
        <v>0.418865854889011</v>
      </c>
      <c r="AW132" s="17" t="n">
        <f aca="true">RAND()</f>
        <v>0.448259024280071</v>
      </c>
      <c r="AX132" s="17" t="n">
        <f aca="true">RAND()</f>
        <v>0.471851285811759</v>
      </c>
      <c r="AY132" s="17" t="n">
        <f aca="true">RAND()</f>
        <v>0.488717398296433</v>
      </c>
      <c r="AZ132" s="17" t="n">
        <f aca="true">RAND()</f>
        <v>0.965622574210033</v>
      </c>
    </row>
    <row r="133" customFormat="false" ht="15" hidden="false" customHeight="false" outlineLevel="0" collapsed="false">
      <c r="A133" s="7" t="s">
        <v>172</v>
      </c>
      <c r="B133" s="17" t="s">
        <v>173</v>
      </c>
      <c r="C133" s="17" t="s">
        <v>174</v>
      </c>
      <c r="D133" s="14" t="n">
        <f aca="false">(SUMPRODUCT((K24:K26&lt;=$B$6)*(L24:L26*($B$12*0.8)+M24:M26*$B$10*$B$8*$B$9)/(1+$B$5/100)^K24:K26)+L27*($B$12*0.8)*$B$13/(1+$B$5/100)^$B$6)-(SUMPRODUCT((B24:B31&lt;=$B$6)*(C24:C31*$B$11+D24:D31*$B$10*$B$8*$B$9)/(1+$B$5/100)^B24:B31)+C32*$B$11*$B$13/(1+$B$5/100)^$B$6)</f>
        <v>-2289008.18160037</v>
      </c>
      <c r="E133" s="14" t="n">
        <f aca="false">(SUMPRODUCT((K24:K26&lt;=$B$6)*(L24:L26*($B$12*1.2)+M24:M26*$B$10*$B$8*$B$9)/(1+$B$5/100)^K24:K26)+L27*($B$12*1.2)*$B$13/(1+$B$5/100)^$B$6)-(SUMPRODUCT((B24:B31&lt;=$B$6)*(C24:C31*$B$11+D24:D31*$B$10*$B$8*$B$9)/(1+$B$5/100)^B24:B31)+C32*$B$11*$B$13/(1+$B$5/100)^$B$6)</f>
        <v>3460401.3638728</v>
      </c>
      <c r="F133" s="14" t="n">
        <f aca="false">ABS(E133-D133)</f>
        <v>5749409.54547317</v>
      </c>
      <c r="G133" s="0" t="str">
        <f aca="false">IF(SIGN(D133)&lt;&gt;SIGN(E133),"YES","no")</f>
        <v>YES</v>
      </c>
      <c r="AK133" s="0" t="n">
        <v>120</v>
      </c>
      <c r="AL133" s="17" t="n">
        <f aca="false">IFERROR(IF(AU133&lt;($AM$6-$AL$6)/($AN$6-$AL$6),$AL$6+SQRT(AU133*($AN$6-$AL$6)*($AM$6-$AL$6)),$AN$6-SQRT((1-AU133)*($AN$6-$AL$6)*($AN$6-$AM$6))),$AM$6)</f>
        <v>5.57476867153978</v>
      </c>
      <c r="AM133" s="17" t="n">
        <f aca="false">IFERROR(IF(AV133&lt;($AM$7-$AL$7)/($AN$7-$AL$7),$AL$7+SQRT(AV133*($AN$7-$AL$7)*($AM$7-$AL$7)),$AN$7-SQRT((1-AV133)*($AN$7-$AL$7)*($AN$7-$AM$7))),$AM$7)</f>
        <v>1.1551471006993</v>
      </c>
      <c r="AN133" s="17" t="n">
        <f aca="false">IFERROR(IF(AW133&lt;($AM$8-$AL$8)/($AN$8-$AL$8),$AL$8+SQRT(AW133*($AN$8-$AL$8)*($AM$8-$AL$8)),$AN$8-SQRT((1-AW133)*($AN$8-$AL$8)*($AN$8-$AM$8))),$AM$8)</f>
        <v>0.942983864315835</v>
      </c>
      <c r="AO133" s="17" t="n">
        <f aca="false">IFERROR(IF(AX133&lt;($AM$9-$AL$9)/($AN$9-$AL$9),$AL$9+SQRT(AX133*($AN$9-$AL$9)*($AM$9-$AL$9)),$AN$9-SQRT((1-AX133)*($AN$9-$AL$9)*($AN$9-$AM$9))),$AM$9)</f>
        <v>1.03703085905393</v>
      </c>
      <c r="AP133" s="17" t="n">
        <f aca="false">IFERROR(IF(AY133&lt;($AM$10-$AL$10)/($AN$10-$AL$10),$AL$10+SQRT(AY133*($AN$10-$AL$10)*($AM$10-$AL$10)),$AN$10-SQRT((1-AY133)*($AN$10-$AL$10)*($AN$10-$AM$10))),$AM$10)</f>
        <v>0.923173780542312</v>
      </c>
      <c r="AQ133" s="17" t="n">
        <f aca="false">IFERROR(IF(AZ133&lt;($AM$11-$AL$11)/($AN$11-$AL$11),$AL$11+SQRT(AZ133*($AN$11-$AL$11)*($AM$11-$AL$11)),$AN$11-SQRT((1-AZ133)*($AN$11-$AL$11)*($AN$11-$AM$11))),$AM$11)</f>
        <v>0.960884385241856</v>
      </c>
      <c r="AR133" s="17" t="n">
        <f aca="false">SUMPRODUCT((B24:B31&lt;=$B$6)*(C24:C31*AM133+D24:D31*AO133*$B$8*AQ133)/(1+AL133/100)^B24:B31)+C32*AM133*AP133/(1+AL133/100)^$B$6</f>
        <v>14262136.5607493</v>
      </c>
      <c r="AS133" s="17" t="n">
        <f aca="false">SUMPRODUCT((K24:K26&lt;=$B$6)*(L24:L26*AN133+M24:M26*AO133*$B$8*AQ133)/(1+AL133/100)^K24:K26)+L27*AN133*AP133/(1+AL133/100)^$B$6</f>
        <v>14218829.7106241</v>
      </c>
      <c r="AT133" s="17" t="n">
        <f aca="false">AS133-AR133</f>
        <v>-43306.8501251917</v>
      </c>
      <c r="AU133" s="17" t="n">
        <f aca="true">RAND()</f>
        <v>0.898435783018775</v>
      </c>
      <c r="AV133" s="17" t="n">
        <f aca="true">RAND()</f>
        <v>0.920026022171124</v>
      </c>
      <c r="AW133" s="17" t="n">
        <f aca="true">RAND()</f>
        <v>0.227159838385434</v>
      </c>
      <c r="AX133" s="17" t="n">
        <f aca="true">RAND()</f>
        <v>0.381793622390395</v>
      </c>
      <c r="AY133" s="17" t="n">
        <f aca="true">RAND()</f>
        <v>0.71630419415389</v>
      </c>
      <c r="AZ133" s="17" t="n">
        <f aca="true">RAND()</f>
        <v>0.993754974212622</v>
      </c>
    </row>
    <row r="134" customFormat="false" ht="15" hidden="false" customHeight="false" outlineLevel="0" collapsed="false">
      <c r="A134" s="7" t="s">
        <v>175</v>
      </c>
      <c r="B134" s="17" t="s">
        <v>173</v>
      </c>
      <c r="C134" s="17" t="s">
        <v>174</v>
      </c>
      <c r="D134" s="14" t="n">
        <f aca="false">(SUMPRODUCT((K24:K26&lt;=$B$6)*(L24:L26*$B$12+M24:M26*$B$10*$B$8*$B$9)/(1+$B$5/100)^K24:K26)+L27*$B$12*$B$13/(1+$B$5/100)^$B$6)-(SUMPRODUCT((B24:B31&lt;=$B$6)*(C24:C31*($B$11*0.8)+D24:D31*$B$10*$B$8*$B$9)/(1+$B$5/100)^B24:B31)+C32*($B$11*0.8)*$B$13/(1+$B$5/100)^$B$6)</f>
        <v>3316046.01281658</v>
      </c>
      <c r="E134" s="14" t="n">
        <f aca="false">(SUMPRODUCT((K24:K26&lt;=$B$6)*(L24:L26*$B$12+M24:M26*$B$10*$B$8*$B$9)/(1+$B$5/100)^K24:K26)+L27*$B$12*$B$13/(1+$B$5/100)^$B$6)-(SUMPRODUCT((B24:B31&lt;=$B$6)*(C24:C31*($B$11*1.2)+D24:D31*$B$10*$B$8*$B$9)/(1+$B$5/100)^B24:B31)+C32*($B$11*1.2)*$B$13/(1+$B$5/100)^$B$6)</f>
        <v>-2144652.83054416</v>
      </c>
      <c r="F134" s="14" t="n">
        <f aca="false">ABS(E134-D134)</f>
        <v>5460698.84336074</v>
      </c>
      <c r="G134" s="0" t="str">
        <f aca="false">IF(SIGN(D134)&lt;&gt;SIGN(E134),"YES","no")</f>
        <v>YES</v>
      </c>
      <c r="AK134" s="0" t="n">
        <v>121</v>
      </c>
      <c r="AL134" s="17" t="n">
        <f aca="false">IFERROR(IF(AU134&lt;($AM$6-$AL$6)/($AN$6-$AL$6),$AL$6+SQRT(AU134*($AN$6-$AL$6)*($AM$6-$AL$6)),$AN$6-SQRT((1-AU134)*($AN$6-$AL$6)*($AN$6-$AM$6))),$AM$6)</f>
        <v>2.92483401232699</v>
      </c>
      <c r="AM134" s="17" t="n">
        <f aca="false">IFERROR(IF(AV134&lt;($AM$7-$AL$7)/($AN$7-$AL$7),$AL$7+SQRT(AV134*($AN$7-$AL$7)*($AM$7-$AL$7)),$AN$7-SQRT((1-AV134)*($AN$7-$AL$7)*($AN$7-$AM$7))),$AM$7)</f>
        <v>1.0102576656104</v>
      </c>
      <c r="AN134" s="17" t="n">
        <f aca="false">IFERROR(IF(AW134&lt;($AM$8-$AL$8)/($AN$8-$AL$8),$AL$8+SQRT(AW134*($AN$8-$AL$8)*($AM$8-$AL$8)),$AN$8-SQRT((1-AW134)*($AN$8-$AL$8)*($AN$8-$AM$8))),$AM$8)</f>
        <v>1.21948002670954</v>
      </c>
      <c r="AO134" s="17" t="n">
        <f aca="false">IFERROR(IF(AX134&lt;($AM$9-$AL$9)/($AN$9-$AL$9),$AL$9+SQRT(AX134*($AN$9-$AL$9)*($AM$9-$AL$9)),$AN$9-SQRT((1-AX134)*($AN$9-$AL$9)*($AN$9-$AM$9))),$AM$9)</f>
        <v>1.51732077683874</v>
      </c>
      <c r="AP134" s="17" t="n">
        <f aca="false">IFERROR(IF(AY134&lt;($AM$10-$AL$10)/($AN$10-$AL$10),$AL$10+SQRT(AY134*($AN$10-$AL$10)*($AM$10-$AL$10)),$AN$10-SQRT((1-AY134)*($AN$10-$AL$10)*($AN$10-$AM$10))),$AM$10)</f>
        <v>0.801589578704615</v>
      </c>
      <c r="AQ134" s="17" t="n">
        <f aca="false">IFERROR(IF(AZ134&lt;($AM$11-$AL$11)/($AN$11-$AL$11),$AL$11+SQRT(AZ134*($AN$11-$AL$11)*($AM$11-$AL$11)),$AN$11-SQRT((1-AZ134)*($AN$11-$AL$11)*($AN$11-$AM$11))),$AM$11)</f>
        <v>0.825006293865972</v>
      </c>
      <c r="AR134" s="17" t="n">
        <f aca="false">SUMPRODUCT((B24:B31&lt;=$B$6)*(C24:C31*AM134+D24:D31*AO134*$B$8*AQ134)/(1+AL134/100)^B24:B31)+C32*AM134*AP134/(1+AL134/100)^$B$6</f>
        <v>14136036.5931322</v>
      </c>
      <c r="AS134" s="17" t="n">
        <f aca="false">SUMPRODUCT((K24:K26&lt;=$B$6)*(L24:L26*AN134+M24:M26*AO134*$B$8*AQ134)/(1+AL134/100)^K24:K26)+L27*AN134*AP134/(1+AL134/100)^$B$6</f>
        <v>17974041.3515938</v>
      </c>
      <c r="AT134" s="17" t="n">
        <f aca="false">AS134-AR134</f>
        <v>3838004.75846162</v>
      </c>
      <c r="AU134" s="17" t="n">
        <f aca="true">RAND()</f>
        <v>0.171063590071367</v>
      </c>
      <c r="AV134" s="17" t="n">
        <f aca="true">RAND()</f>
        <v>0.489098783123786</v>
      </c>
      <c r="AW134" s="17" t="n">
        <f aca="true">RAND()</f>
        <v>0.991720277603109</v>
      </c>
      <c r="AX134" s="17" t="n">
        <f aca="true">RAND()</f>
        <v>0.84468051168563</v>
      </c>
      <c r="AY134" s="17" t="n">
        <f aca="true">RAND()</f>
        <v>0.363825095932909</v>
      </c>
      <c r="AZ134" s="17" t="n">
        <f aca="true">RAND()</f>
        <v>0.875008991075417</v>
      </c>
    </row>
    <row r="135" customFormat="false" ht="15" hidden="false" customHeight="false" outlineLevel="0" collapsed="false">
      <c r="A135" s="7" t="s">
        <v>176</v>
      </c>
      <c r="B135" s="17" t="s">
        <v>177</v>
      </c>
      <c r="C135" s="17" t="s">
        <v>178</v>
      </c>
      <c r="D135" s="14" t="n">
        <f aca="false">(SUMPRODUCT((K24:K26&lt;=$B$6)*(L24:L26*$B$12+M24:M26*($B$10*0.5)*$B$8*$B$9)/(1+$B$5/100)^K24:K26)+L27*$B$12*$B$13/(1+$B$5/100)^$B$6)-(SUMPRODUCT((B24:B31&lt;=$B$6)*(C24:C31*$B$11+D24:D31*($B$10*0.5)*$B$8*$B$9)/(1+$B$5/100)^B24:B31)+C32*$B$11*$B$13/(1+$B$5/100)^$B$6)</f>
        <v>653736.673208647</v>
      </c>
      <c r="E135" s="14" t="n">
        <f aca="false">(SUMPRODUCT((K24:K26&lt;=$B$6)*(L24:L26*$B$12+M24:M26*($B$10*2)*$B$8*$B$9)/(1+$B$5/100)^K24:K26)+L27*$B$12*$B$13/(1+$B$5/100)^$B$6)-(SUMPRODUCT((B24:B31&lt;=$B$6)*(C24:C31*$B$11+D24:D31*($B$10*2)*$B$8*$B$9)/(1+$B$5/100)^B24:B31)+C32*$B$11*$B$13/(1+$B$5/100)^$B$6)</f>
        <v>449616.426991351</v>
      </c>
      <c r="F135" s="14" t="n">
        <f aca="false">ABS(E135-D135)</f>
        <v>204120.246217296</v>
      </c>
      <c r="G135" s="0" t="str">
        <f aca="false">IF(SIGN(D135)&lt;&gt;SIGN(E135),"YES","no")</f>
        <v>no</v>
      </c>
      <c r="AK135" s="0" t="n">
        <v>122</v>
      </c>
      <c r="AL135" s="17" t="n">
        <f aca="false">IFERROR(IF(AU135&lt;($AM$6-$AL$6)/($AN$6-$AL$6),$AL$6+SQRT(AU135*($AN$6-$AL$6)*($AM$6-$AL$6)),$AN$6-SQRT((1-AU135)*($AN$6-$AL$6)*($AN$6-$AM$6))),$AM$6)</f>
        <v>3.95801371451965</v>
      </c>
      <c r="AM135" s="17" t="n">
        <f aca="false">IFERROR(IF(AV135&lt;($AM$7-$AL$7)/($AN$7-$AL$7),$AL$7+SQRT(AV135*($AN$7-$AL$7)*($AM$7-$AL$7)),$AN$7-SQRT((1-AV135)*($AN$7-$AL$7)*($AN$7-$AM$7))),$AM$7)</f>
        <v>1.01494867772184</v>
      </c>
      <c r="AN135" s="17" t="n">
        <f aca="false">IFERROR(IF(AW135&lt;($AM$8-$AL$8)/($AN$8-$AL$8),$AL$8+SQRT(AW135*($AN$8-$AL$8)*($AM$8-$AL$8)),$AN$8-SQRT((1-AW135)*($AN$8-$AL$8)*($AN$8-$AM$8))),$AM$8)</f>
        <v>0.99906820740903</v>
      </c>
      <c r="AO135" s="17" t="n">
        <f aca="false">IFERROR(IF(AX135&lt;($AM$9-$AL$9)/($AN$9-$AL$9),$AL$9+SQRT(AX135*($AN$9-$AL$9)*($AM$9-$AL$9)),$AN$9-SQRT((1-AX135)*($AN$9-$AL$9)*($AN$9-$AM$9))),$AM$9)</f>
        <v>1.04476909195314</v>
      </c>
      <c r="AP135" s="17" t="n">
        <f aca="false">IFERROR(IF(AY135&lt;($AM$10-$AL$10)/($AN$10-$AL$10),$AL$10+SQRT(AY135*($AN$10-$AL$10)*($AM$10-$AL$10)),$AN$10-SQRT((1-AY135)*($AN$10-$AL$10)*($AN$10-$AM$10))),$AM$10)</f>
        <v>0.936059523978393</v>
      </c>
      <c r="AQ135" s="17" t="n">
        <f aca="false">IFERROR(IF(AZ135&lt;($AM$11-$AL$11)/($AN$11-$AL$11),$AL$11+SQRT(AZ135*($AN$11-$AL$11)*($AM$11-$AL$11)),$AN$11-SQRT((1-AZ135)*($AN$11-$AL$11)*($AN$11-$AM$11))),$AM$11)</f>
        <v>0.56069061549292</v>
      </c>
      <c r="AR135" s="17" t="n">
        <f aca="false">SUMPRODUCT((B24:B31&lt;=$B$6)*(C24:C31*AM135+D24:D31*AO135*$B$8*AQ135)/(1+AL135/100)^B24:B31)+C32*AM135*AP135/(1+AL135/100)^$B$6</f>
        <v>13344699.5317671</v>
      </c>
      <c r="AS135" s="17" t="n">
        <f aca="false">SUMPRODUCT((K24:K26&lt;=$B$6)*(L24:L26*AN135+M24:M26*AO135*$B$8*AQ135)/(1+AL135/100)^K24:K26)+L27*AN135*AP135/(1+AL135/100)^$B$6</f>
        <v>14753860.4572275</v>
      </c>
      <c r="AT135" s="17" t="n">
        <f aca="false">AS135-AR135</f>
        <v>1409160.92546036</v>
      </c>
      <c r="AU135" s="17" t="n">
        <f aca="true">RAND()</f>
        <v>0.537315971947474</v>
      </c>
      <c r="AV135" s="17" t="n">
        <f aca="true">RAND()</f>
        <v>0.508896674624766</v>
      </c>
      <c r="AW135" s="17" t="n">
        <f aca="true">RAND()</f>
        <v>0.440312791122718</v>
      </c>
      <c r="AX135" s="17" t="n">
        <f aca="true">RAND()</f>
        <v>0.391689274874647</v>
      </c>
      <c r="AY135" s="17" t="n">
        <f aca="true">RAND()</f>
        <v>0.760591633809049</v>
      </c>
      <c r="AZ135" s="17" t="n">
        <f aca="true">RAND()</f>
        <v>0.277386110228887</v>
      </c>
    </row>
    <row r="136" customFormat="false" ht="15" hidden="false" customHeight="false" outlineLevel="0" collapsed="false">
      <c r="A136" s="7" t="s">
        <v>179</v>
      </c>
      <c r="B136" s="17" t="s">
        <v>180</v>
      </c>
      <c r="C136" s="17" t="s">
        <v>181</v>
      </c>
      <c r="D136" s="14" t="n">
        <f aca="false">(SUMPRODUCT((K24:K26&lt;=$B$6)*(L24:L26*$B$12+M24:M26*$B$10*$B$8*0)/(1+$B$5/100)^K24:K26)+L27*$B$12*$B$13/(1+$B$5/100)^$B$6)-(SUMPRODUCT((B24:B31&lt;=$B$6)*(C24:C31*$B$11+D24:D31*$B$10*$B$8*0)/(1+$B$5/100)^B24:B31)+C32*$B$11*$B$13/(1+$B$5/100)^$B$6)</f>
        <v>721776.755281076</v>
      </c>
      <c r="E136" s="14" t="n">
        <f aca="false">$D$44</f>
        <v>585696.591136213</v>
      </c>
      <c r="F136" s="14" t="n">
        <f aca="false">ABS(E136-D136)</f>
        <v>136080.164144862</v>
      </c>
      <c r="G136" s="0" t="str">
        <f aca="false">IF(SIGN(D136)&lt;&gt;SIGN(E136),"YES","no")</f>
        <v>no</v>
      </c>
      <c r="AK136" s="0" t="n">
        <v>123</v>
      </c>
      <c r="AL136" s="17" t="n">
        <f aca="false">IFERROR(IF(AU136&lt;($AM$6-$AL$6)/($AN$6-$AL$6),$AL$6+SQRT(AU136*($AN$6-$AL$6)*($AM$6-$AL$6)),$AN$6-SQRT((1-AU136)*($AN$6-$AL$6)*($AN$6-$AM$6))),$AM$6)</f>
        <v>3.81438104612657</v>
      </c>
      <c r="AM136" s="17" t="n">
        <f aca="false">IFERROR(IF(AV136&lt;($AM$7-$AL$7)/($AN$7-$AL$7),$AL$7+SQRT(AV136*($AN$7-$AL$7)*($AM$7-$AL$7)),$AN$7-SQRT((1-AV136)*($AN$7-$AL$7)*($AN$7-$AM$7))),$AM$7)</f>
        <v>0.906077409760285</v>
      </c>
      <c r="AN136" s="17" t="n">
        <f aca="false">IFERROR(IF(AW136&lt;($AM$8-$AL$8)/($AN$8-$AL$8),$AL$8+SQRT(AW136*($AN$8-$AL$8)*($AM$8-$AL$8)),$AN$8-SQRT((1-AW136)*($AN$8-$AL$8)*($AN$8-$AM$8))),$AM$8)</f>
        <v>0.942972710348107</v>
      </c>
      <c r="AO136" s="17" t="n">
        <f aca="false">IFERROR(IF(AX136&lt;($AM$9-$AL$9)/($AN$9-$AL$9),$AL$9+SQRT(AX136*($AN$9-$AL$9)*($AM$9-$AL$9)),$AN$9-SQRT((1-AX136)*($AN$9-$AL$9)*($AN$9-$AM$9))),$AM$9)</f>
        <v>1.67744169735661</v>
      </c>
      <c r="AP136" s="17" t="n">
        <f aca="false">IFERROR(IF(AY136&lt;($AM$10-$AL$10)/($AN$10-$AL$10),$AL$10+SQRT(AY136*($AN$10-$AL$10)*($AM$10-$AL$10)),$AN$10-SQRT((1-AY136)*($AN$10-$AL$10)*($AN$10-$AM$10))),$AM$10)</f>
        <v>0.646559647845838</v>
      </c>
      <c r="AQ136" s="17" t="n">
        <f aca="false">IFERROR(IF(AZ136&lt;($AM$11-$AL$11)/($AN$11-$AL$11),$AL$11+SQRT(AZ136*($AN$11-$AL$11)*($AM$11-$AL$11)),$AN$11-SQRT((1-AZ136)*($AN$11-$AL$11)*($AN$11-$AM$11))),$AM$11)</f>
        <v>0.710919184798253</v>
      </c>
      <c r="AR136" s="17" t="n">
        <f aca="false">SUMPRODUCT((B24:B31&lt;=$B$6)*(C24:C31*AM136+D24:D31*AO136*$B$8*AQ136)/(1+AL136/100)^B24:B31)+C32*AM136*AP136/(1+AL136/100)^$B$6</f>
        <v>12147890.0250492</v>
      </c>
      <c r="AS136" s="17" t="n">
        <f aca="false">SUMPRODUCT((K24:K26&lt;=$B$6)*(L24:L26*AN136+M24:M26*AO136*$B$8*AQ136)/(1+AL136/100)^K24:K26)+L27*AN136*AP136/(1+AL136/100)^$B$6</f>
        <v>14272320.9830953</v>
      </c>
      <c r="AT136" s="17" t="n">
        <f aca="false">AS136-AR136</f>
        <v>2124430.95804612</v>
      </c>
      <c r="AU136" s="17" t="n">
        <f aca="true">RAND()</f>
        <v>0.492591594036118</v>
      </c>
      <c r="AV136" s="17" t="n">
        <f aca="true">RAND()</f>
        <v>0.125026854016125</v>
      </c>
      <c r="AW136" s="17" t="n">
        <f aca="true">RAND()</f>
        <v>0.227124398936485</v>
      </c>
      <c r="AX136" s="17" t="n">
        <f aca="true">RAND()</f>
        <v>0.930637427597211</v>
      </c>
      <c r="AY136" s="17" t="n">
        <f aca="true">RAND()</f>
        <v>0.0859189215067846</v>
      </c>
      <c r="AZ136" s="17" t="n">
        <f aca="true">RAND()</f>
        <v>0.658907274621607</v>
      </c>
    </row>
    <row r="137" customFormat="false" ht="15" hidden="false" customHeight="false" outlineLevel="0" collapsed="false">
      <c r="A137" s="7" t="s">
        <v>182</v>
      </c>
      <c r="B137" s="17" t="s">
        <v>183</v>
      </c>
      <c r="C137" s="17" t="s">
        <v>184</v>
      </c>
      <c r="D137" s="14" t="n">
        <f aca="false">(SUMPRODUCT((K24:K26&lt;=20)*(L24:L26*$B$12+M24:M26*$B$10*$B$8*$B$9)/(1+$B$5/100)^K24:K26)+L27*$B$12*$B$13/(1+$B$5/100)^20)-(SUMPRODUCT((B24:B31&lt;=20)*(C24:C31*$B$11+D24:D31*$B$10*$B$8*$B$9)/(1+$B$5/100)^B24:B31)+C32*$B$11*$B$13/(1+$B$5/100)^20)</f>
        <v>543415.338590602</v>
      </c>
      <c r="E137" s="14" t="n">
        <f aca="false">$D$44</f>
        <v>585696.591136213</v>
      </c>
      <c r="F137" s="14" t="n">
        <f aca="false">ABS(E137-D137)</f>
        <v>42281.2525456119</v>
      </c>
      <c r="G137" s="0" t="str">
        <f aca="false">IF(SIGN(D137)&lt;&gt;SIGN(E137),"YES","no")</f>
        <v>no</v>
      </c>
      <c r="AK137" s="0" t="n">
        <v>124</v>
      </c>
      <c r="AL137" s="17" t="n">
        <f aca="false">IFERROR(IF(AU137&lt;($AM$6-$AL$6)/($AN$6-$AL$6),$AL$6+SQRT(AU137*($AN$6-$AL$6)*($AM$6-$AL$6)),$AN$6-SQRT((1-AU137)*($AN$6-$AL$6)*($AN$6-$AM$6))),$AM$6)</f>
        <v>3.52609961538268</v>
      </c>
      <c r="AM137" s="17" t="n">
        <f aca="false">IFERROR(IF(AV137&lt;($AM$7-$AL$7)/($AN$7-$AL$7),$AL$7+SQRT(AV137*($AN$7-$AL$7)*($AM$7-$AL$7)),$AN$7-SQRT((1-AV137)*($AN$7-$AL$7)*($AN$7-$AM$7))),$AM$7)</f>
        <v>0.929895265294702</v>
      </c>
      <c r="AN137" s="17" t="n">
        <f aca="false">IFERROR(IF(AW137&lt;($AM$8-$AL$8)/($AN$8-$AL$8),$AL$8+SQRT(AW137*($AN$8-$AL$8)*($AM$8-$AL$8)),$AN$8-SQRT((1-AW137)*($AN$8-$AL$8)*($AN$8-$AM$8))),$AM$8)</f>
        <v>0.938081730800723</v>
      </c>
      <c r="AO137" s="17" t="n">
        <f aca="false">IFERROR(IF(AX137&lt;($AM$9-$AL$9)/($AN$9-$AL$9),$AL$9+SQRT(AX137*($AN$9-$AL$9)*($AM$9-$AL$9)),$AN$9-SQRT((1-AX137)*($AN$9-$AL$9)*($AN$9-$AM$9))),$AM$9)</f>
        <v>0.803308937734122</v>
      </c>
      <c r="AP137" s="17" t="n">
        <f aca="false">IFERROR(IF(AY137&lt;($AM$10-$AL$10)/($AN$10-$AL$10),$AL$10+SQRT(AY137*($AN$10-$AL$10)*($AM$10-$AL$10)),$AN$10-SQRT((1-AY137)*($AN$10-$AL$10)*($AN$10-$AM$10))),$AM$10)</f>
        <v>0.980743428684818</v>
      </c>
      <c r="AQ137" s="17" t="n">
        <f aca="false">IFERROR(IF(AZ137&lt;($AM$11-$AL$11)/($AN$11-$AL$11),$AL$11+SQRT(AZ137*($AN$11-$AL$11)*($AM$11-$AL$11)),$AN$11-SQRT((1-AZ137)*($AN$11-$AL$11)*($AN$11-$AM$11))),$AM$11)</f>
        <v>0.599673510741558</v>
      </c>
      <c r="AR137" s="17" t="n">
        <f aca="false">SUMPRODUCT((B24:B31&lt;=$B$6)*(C24:C31*AM137+D24:D31*AO137*$B$8*AQ137)/(1+AL137/100)^B24:B31)+C32*AM137*AP137/(1+AL137/100)^$B$6</f>
        <v>12461771.3652444</v>
      </c>
      <c r="AS137" s="17" t="n">
        <f aca="false">SUMPRODUCT((K24:K26&lt;=$B$6)*(L24:L26*AN137+M24:M26*AO137*$B$8*AQ137)/(1+AL137/100)^K24:K26)+L27*AN137*AP137/(1+AL137/100)^$B$6</f>
        <v>13693883.4977262</v>
      </c>
      <c r="AT137" s="17" t="n">
        <f aca="false">AS137-AR137</f>
        <v>1232112.13248183</v>
      </c>
      <c r="AU137" s="17" t="n">
        <f aca="true">RAND()</f>
        <v>0.396600805887781</v>
      </c>
      <c r="AV137" s="17" t="n">
        <f aca="true">RAND()</f>
        <v>0.187475332733123</v>
      </c>
      <c r="AW137" s="17" t="n">
        <f aca="true">RAND()</f>
        <v>0.211850715343594</v>
      </c>
      <c r="AX137" s="17" t="n">
        <f aca="true">RAND()</f>
        <v>0.122661748945869</v>
      </c>
      <c r="AY137" s="17" t="n">
        <f aca="true">RAND()</f>
        <v>0.924456976894537</v>
      </c>
      <c r="AZ137" s="17" t="n">
        <f aca="true">RAND()</f>
        <v>0.366547808327228</v>
      </c>
    </row>
    <row r="138" customFormat="false" ht="15" hidden="false" customHeight="false" outlineLevel="0" collapsed="false">
      <c r="A138" s="7" t="s">
        <v>185</v>
      </c>
      <c r="D138" s="14" t="n">
        <f aca="false">$D$44</f>
        <v>585696.591136213</v>
      </c>
      <c r="AK138" s="0" t="n">
        <v>125</v>
      </c>
      <c r="AL138" s="17" t="n">
        <f aca="false">IFERROR(IF(AU138&lt;($AM$6-$AL$6)/($AN$6-$AL$6),$AL$6+SQRT(AU138*($AN$6-$AL$6)*($AM$6-$AL$6)),$AN$6-SQRT((1-AU138)*($AN$6-$AL$6)*($AN$6-$AM$6))),$AM$6)</f>
        <v>2.97723863856543</v>
      </c>
      <c r="AM138" s="17" t="n">
        <f aca="false">IFERROR(IF(AV138&lt;($AM$7-$AL$7)/($AN$7-$AL$7),$AL$7+SQRT(AV138*($AN$7-$AL$7)*($AM$7-$AL$7)),$AN$7-SQRT((1-AV138)*($AN$7-$AL$7)*($AN$7-$AM$7))),$AM$7)</f>
        <v>1.07453962467561</v>
      </c>
      <c r="AN138" s="17" t="n">
        <f aca="false">IFERROR(IF(AW138&lt;($AM$8-$AL$8)/($AN$8-$AL$8),$AL$8+SQRT(AW138*($AN$8-$AL$8)*($AM$8-$AL$8)),$AN$8-SQRT((1-AW138)*($AN$8-$AL$8)*($AN$8-$AM$8))),$AM$8)</f>
        <v>1.06137181798703</v>
      </c>
      <c r="AO138" s="17" t="n">
        <f aca="false">IFERROR(IF(AX138&lt;($AM$9-$AL$9)/($AN$9-$AL$9),$AL$9+SQRT(AX138*($AN$9-$AL$9)*($AM$9-$AL$9)),$AN$9-SQRT((1-AX138)*($AN$9-$AL$9)*($AN$9-$AM$9))),$AM$9)</f>
        <v>1.67826106693521</v>
      </c>
      <c r="AP138" s="17" t="n">
        <f aca="false">IFERROR(IF(AY138&lt;($AM$10-$AL$10)/($AN$10-$AL$10),$AL$10+SQRT(AY138*($AN$10-$AL$10)*($AM$10-$AL$10)),$AN$10-SQRT((1-AY138)*($AN$10-$AL$10)*($AN$10-$AM$10))),$AM$10)</f>
        <v>0.925385052542127</v>
      </c>
      <c r="AQ138" s="17" t="n">
        <f aca="false">IFERROR(IF(AZ138&lt;($AM$11-$AL$11)/($AN$11-$AL$11),$AL$11+SQRT(AZ138*($AN$11-$AL$11)*($AM$11-$AL$11)),$AN$11-SQRT((1-AZ138)*($AN$11-$AL$11)*($AN$11-$AM$11))),$AM$11)</f>
        <v>0.831229996861398</v>
      </c>
      <c r="AR138" s="17" t="n">
        <f aca="false">SUMPRODUCT((B24:B31&lt;=$B$6)*(C24:C31*AM138+D24:D31*AO138*$B$8*AQ138)/(1+AL138/100)^B24:B31)+C32*AM138*AP138/(1+AL138/100)^$B$6</f>
        <v>14983447.1738601</v>
      </c>
      <c r="AS138" s="17" t="n">
        <f aca="false">SUMPRODUCT((K24:K26&lt;=$B$6)*(L24:L26*AN138+M24:M26*AO138*$B$8*AQ138)/(1+AL138/100)^K24:K26)+L27*AN138*AP138/(1+AL138/100)^$B$6</f>
        <v>15467141.2571457</v>
      </c>
      <c r="AT138" s="17" t="n">
        <f aca="false">AS138-AR138</f>
        <v>483694.083285537</v>
      </c>
      <c r="AU138" s="17" t="n">
        <f aca="true">RAND()</f>
        <v>0.190999071341044</v>
      </c>
      <c r="AV138" s="17" t="n">
        <f aca="true">RAND()</f>
        <v>0.726343615031315</v>
      </c>
      <c r="AW138" s="17" t="n">
        <f aca="true">RAND()</f>
        <v>0.683728079559826</v>
      </c>
      <c r="AX138" s="17" t="n">
        <f aca="true">RAND()</f>
        <v>0.930989372633554</v>
      </c>
      <c r="AY138" s="17" t="n">
        <f aca="true">RAND()</f>
        <v>0.723809771705071</v>
      </c>
      <c r="AZ138" s="17" t="n">
        <f aca="true">RAND()</f>
        <v>0.883741575675903</v>
      </c>
    </row>
    <row r="139" customFormat="false" ht="15" hidden="false" customHeight="false" outlineLevel="0" collapsed="false">
      <c r="AK139" s="0" t="n">
        <v>126</v>
      </c>
      <c r="AL139" s="0" t="n">
        <f aca="false">IFERROR(IF(AU139&lt;($AM$6-$AL$6)/($AN$6-$AL$6),$AL$6+SQRT(AU139*($AN$6-$AL$6)*($AM$6-$AL$6)),$AN$6-SQRT((1-AU139)*($AN$6-$AL$6)*($AN$6-$AM$6))),$AM$6)</f>
        <v>3.34732743194858</v>
      </c>
      <c r="AM139" s="0" t="n">
        <f aca="false">IFERROR(IF(AV139&lt;($AM$7-$AL$7)/($AN$7-$AL$7),$AL$7+SQRT(AV139*($AN$7-$AL$7)*($AM$7-$AL$7)),$AN$7-SQRT((1-AV139)*($AN$7-$AL$7)*($AN$7-$AM$7))),$AM$7)</f>
        <v>0.97386792769828</v>
      </c>
      <c r="AN139" s="0" t="n">
        <f aca="false">IFERROR(IF(AW139&lt;($AM$8-$AL$8)/($AN$8-$AL$8),$AL$8+SQRT(AW139*($AN$8-$AL$8)*($AM$8-$AL$8)),$AN$8-SQRT((1-AW139)*($AN$8-$AL$8)*($AN$8-$AM$8))),$AM$8)</f>
        <v>0.984081843677445</v>
      </c>
      <c r="AO139" s="0" t="n">
        <f aca="false">IFERROR(IF(AX139&lt;($AM$9-$AL$9)/($AN$9-$AL$9),$AL$9+SQRT(AX139*($AN$9-$AL$9)*($AM$9-$AL$9)),$AN$9-SQRT((1-AX139)*($AN$9-$AL$9)*($AN$9-$AM$9))),$AM$9)</f>
        <v>1.16508226240641</v>
      </c>
      <c r="AP139" s="0" t="n">
        <f aca="false">IFERROR(IF(AY139&lt;($AM$10-$AL$10)/($AN$10-$AL$10),$AL$10+SQRT(AY139*($AN$10-$AL$10)*($AM$10-$AL$10)),$AN$10-SQRT((1-AY139)*($AN$10-$AL$10)*($AN$10-$AM$10))),$AM$10)</f>
        <v>0.841149573268484</v>
      </c>
      <c r="AQ139" s="0" t="n">
        <f aca="false">IFERROR(IF(AZ139&lt;($AM$11-$AL$11)/($AN$11-$AL$11),$AL$11+SQRT(AZ139*($AN$11-$AL$11)*($AM$11-$AL$11)),$AN$11-SQRT((1-AZ139)*($AN$11-$AL$11)*($AN$11-$AM$11))),$AM$11)</f>
        <v>0.818128239795576</v>
      </c>
      <c r="AR139" s="0" t="n">
        <f aca="false">SUMPRODUCT((B24:B31&lt;=$B$6)*(C24:C31*AM139+D24:D31*AO139*$B$8*AQ139)/(1+AL139/100)^B24:B31)+C32*AM139*AP139/(1+AL139/100)^$B$6</f>
        <v>13272893.9970157</v>
      </c>
      <c r="AS139" s="0" t="n">
        <f aca="false">SUMPRODUCT((K24:K26&lt;=$B$6)*(L24:L26*AN139+M24:M26*AO139*$B$8*AQ139)/(1+AL139/100)^K24:K26)+L27*AN139*AP139/(1+AL139/100)^$B$6</f>
        <v>14539989.6974134</v>
      </c>
      <c r="AT139" s="0" t="n">
        <f aca="false">AS139-AR139</f>
        <v>1267095.70039772</v>
      </c>
      <c r="AU139" s="0" t="n">
        <f aca="true">RAND()</f>
        <v>0.332899155530233</v>
      </c>
      <c r="AV139" s="0" t="n">
        <f aca="true">RAND()</f>
        <v>0.335889514245491</v>
      </c>
      <c r="AW139" s="0" t="n">
        <f aca="true">RAND()</f>
        <v>0.376512501907637</v>
      </c>
      <c r="AX139" s="0" t="n">
        <f aca="true">RAND()</f>
        <v>0.535274914301071</v>
      </c>
      <c r="AY139" s="0" t="n">
        <f aca="true">RAND()</f>
        <v>0.465532125365074</v>
      </c>
      <c r="AZ139" s="0" t="n">
        <f aca="true">RAND()</f>
        <v>0.864990460572018</v>
      </c>
    </row>
    <row r="140" customFormat="false" ht="15" hidden="false" customHeight="false" outlineLevel="0" collapsed="false">
      <c r="AK140" s="0" t="n">
        <v>127</v>
      </c>
      <c r="AL140" s="0" t="n">
        <f aca="false">IFERROR(IF(AU140&lt;($AM$6-$AL$6)/($AN$6-$AL$6),$AL$6+SQRT(AU140*($AN$6-$AL$6)*($AM$6-$AL$6)),$AN$6-SQRT((1-AU140)*($AN$6-$AL$6)*($AN$6-$AM$6))),$AM$6)</f>
        <v>3.12704216948515</v>
      </c>
      <c r="AM140" s="0" t="n">
        <f aca="false">IFERROR(IF(AV140&lt;($AM$7-$AL$7)/($AN$7-$AL$7),$AL$7+SQRT(AV140*($AN$7-$AL$7)*($AM$7-$AL$7)),$AN$7-SQRT((1-AV140)*($AN$7-$AL$7)*($AN$7-$AM$7))),$AM$7)</f>
        <v>0.96273231442782</v>
      </c>
      <c r="AN140" s="0" t="n">
        <f aca="false">IFERROR(IF(AW140&lt;($AM$8-$AL$8)/($AN$8-$AL$8),$AL$8+SQRT(AW140*($AN$8-$AL$8)*($AM$8-$AL$8)),$AN$8-SQRT((1-AW140)*($AN$8-$AL$8)*($AN$8-$AM$8))),$AM$8)</f>
        <v>0.821183496851545</v>
      </c>
      <c r="AO140" s="0" t="n">
        <f aca="false">IFERROR(IF(AX140&lt;($AM$9-$AL$9)/($AN$9-$AL$9),$AL$9+SQRT(AX140*($AN$9-$AL$9)*($AM$9-$AL$9)),$AN$9-SQRT((1-AX140)*($AN$9-$AL$9)*($AN$9-$AM$9))),$AM$9)</f>
        <v>0.639860582068414</v>
      </c>
      <c r="AP140" s="0" t="n">
        <f aca="false">IFERROR(IF(AY140&lt;($AM$10-$AL$10)/($AN$10-$AL$10),$AL$10+SQRT(AY140*($AN$10-$AL$10)*($AM$10-$AL$10)),$AN$10-SQRT((1-AY140)*($AN$10-$AL$10)*($AN$10-$AM$10))),$AM$10)</f>
        <v>0.537200225792712</v>
      </c>
      <c r="AQ140" s="0" t="n">
        <f aca="false">IFERROR(IF(AZ140&lt;($AM$11-$AL$11)/($AN$11-$AL$11),$AL$11+SQRT(AZ140*($AN$11-$AL$11)*($AM$11-$AL$11)),$AN$11-SQRT((1-AZ140)*($AN$11-$AL$11)*($AN$11-$AM$11))),$AM$11)</f>
        <v>0.865540719952992</v>
      </c>
      <c r="AR140" s="0" t="n">
        <f aca="false">SUMPRODUCT((B24:B31&lt;=$B$6)*(C24:C31*AM140+D24:D31*AO140*$B$8*AQ140)/(1+AL140/100)^B24:B31)+C32*AM140*AP140/(1+AL140/100)^$B$6</f>
        <v>13240798.2378884</v>
      </c>
      <c r="AS140" s="0" t="n">
        <f aca="false">SUMPRODUCT((K24:K26&lt;=$B$6)*(L24:L26*AN140+M24:M26*AO140*$B$8*AQ140)/(1+AL140/100)^K24:K26)+L27*AN140*AP140/(1+AL140/100)^$B$6</f>
        <v>12457049.4901738</v>
      </c>
      <c r="AT140" s="0" t="n">
        <f aca="false">AS140-AR140</f>
        <v>-783748.747714613</v>
      </c>
      <c r="AU140" s="0" t="n">
        <f aca="true">RAND()</f>
        <v>0.250009882152686</v>
      </c>
      <c r="AV140" s="0" t="n">
        <f aca="true">RAND()</f>
        <v>0.294242290655944</v>
      </c>
      <c r="AW140" s="0" t="n">
        <f aca="true">RAND()</f>
        <v>0.00498600598732658</v>
      </c>
      <c r="AX140" s="0" t="n">
        <f aca="true">RAND()</f>
        <v>0.0260813098886874</v>
      </c>
      <c r="AY140" s="0" t="n">
        <f aca="true">RAND()</f>
        <v>0.00553542719611493</v>
      </c>
      <c r="AZ140" s="0" t="n">
        <f aca="true">RAND()</f>
        <v>0.926206946976491</v>
      </c>
    </row>
    <row r="141" customFormat="false" ht="17.35" hidden="false" customHeight="false" outlineLevel="0" collapsed="false">
      <c r="A141" s="4" t="s">
        <v>186</v>
      </c>
      <c r="AK141" s="0" t="n">
        <v>128</v>
      </c>
      <c r="AL141" s="17" t="n">
        <f aca="false">IFERROR(IF(AU141&lt;($AM$6-$AL$6)/($AN$6-$AL$6),$AL$6+SQRT(AU141*($AN$6-$AL$6)*($AM$6-$AL$6)),$AN$6-SQRT((1-AU141)*($AN$6-$AL$6)*($AN$6-$AM$6))),$AM$6)</f>
        <v>4.24328768704291</v>
      </c>
      <c r="AM141" s="17" t="n">
        <f aca="false">IFERROR(IF(AV141&lt;($AM$7-$AL$7)/($AN$7-$AL$7),$AL$7+SQRT(AV141*($AN$7-$AL$7)*($AM$7-$AL$7)),$AN$7-SQRT((1-AV141)*($AN$7-$AL$7)*($AN$7-$AM$7))),$AM$7)</f>
        <v>0.839875199353448</v>
      </c>
      <c r="AN141" s="17" t="n">
        <f aca="false">IFERROR(IF(AW141&lt;($AM$8-$AL$8)/($AN$8-$AL$8),$AL$8+SQRT(AW141*($AN$8-$AL$8)*($AM$8-$AL$8)),$AN$8-SQRT((1-AW141)*($AN$8-$AL$8)*($AN$8-$AM$8))),$AM$8)</f>
        <v>0.987308026721087</v>
      </c>
      <c r="AO141" s="17" t="n">
        <f aca="false">IFERROR(IF(AX141&lt;($AM$9-$AL$9)/($AN$9-$AL$9),$AL$9+SQRT(AX141*($AN$9-$AL$9)*($AM$9-$AL$9)),$AN$9-SQRT((1-AX141)*($AN$9-$AL$9)*($AN$9-$AM$9))),$AM$9)</f>
        <v>1.0431379872405</v>
      </c>
      <c r="AP141" s="17" t="n">
        <f aca="false">IFERROR(IF(AY141&lt;($AM$10-$AL$10)/($AN$10-$AL$10),$AL$10+SQRT(AY141*($AN$10-$AL$10)*($AM$10-$AL$10)),$AN$10-SQRT((1-AY141)*($AN$10-$AL$10)*($AN$10-$AM$10))),$AM$10)</f>
        <v>0.69710117440227</v>
      </c>
      <c r="AQ141" s="17" t="n">
        <f aca="false">IFERROR(IF(AZ141&lt;($AM$11-$AL$11)/($AN$11-$AL$11),$AL$11+SQRT(AZ141*($AN$11-$AL$11)*($AM$11-$AL$11)),$AN$11-SQRT((1-AZ141)*($AN$11-$AL$11)*($AN$11-$AM$11))),$AM$11)</f>
        <v>0.788980872651916</v>
      </c>
      <c r="AR141" s="17" t="n">
        <f aca="false">SUMPRODUCT((B24:B31&lt;=$B$6)*(C24:C31*AM141+D24:D31*AO141*$B$8*AQ141)/(1+AL141/100)^B24:B31)+C32*AM141*AP141/(1+AL141/100)^$B$6</f>
        <v>10983134.7666271</v>
      </c>
      <c r="AS141" s="17" t="n">
        <f aca="false">SUMPRODUCT((K24:K26&lt;=$B$6)*(L24:L26*AN141+M24:M26*AO141*$B$8*AQ141)/(1+AL141/100)^K24:K26)+L27*AN141*AP141/(1+AL141/100)^$B$6</f>
        <v>14914925.0181675</v>
      </c>
      <c r="AT141" s="17" t="n">
        <f aca="false">AS141-AR141</f>
        <v>3931790.25154039</v>
      </c>
      <c r="AU141" s="17" t="n">
        <f aca="true">RAND()</f>
        <v>0.620026861179538</v>
      </c>
      <c r="AV141" s="17" t="n">
        <f aca="true">RAND()</f>
        <v>0.0176670169275243</v>
      </c>
      <c r="AW141" s="17" t="n">
        <f aca="true">RAND()</f>
        <v>0.38982552082386</v>
      </c>
      <c r="AX141" s="17" t="n">
        <f aca="true">RAND()</f>
        <v>0.389610059025229</v>
      </c>
      <c r="AY141" s="17" t="n">
        <f aca="true">RAND()</f>
        <v>0.155395491803016</v>
      </c>
      <c r="AZ141" s="17" t="n">
        <f aca="true">RAND()</f>
        <v>0.818248685278584</v>
      </c>
    </row>
    <row r="142" customFormat="false" ht="15" hidden="false" customHeight="false" outlineLevel="0" collapsed="false">
      <c r="A142" s="6" t="s">
        <v>187</v>
      </c>
      <c r="B142" s="6" t="s">
        <v>53</v>
      </c>
      <c r="C142" s="6" t="s">
        <v>188</v>
      </c>
      <c r="D142" s="6" t="s">
        <v>54</v>
      </c>
      <c r="E142" s="6" t="s">
        <v>55</v>
      </c>
      <c r="F142" s="6" t="s">
        <v>56</v>
      </c>
      <c r="G142" s="6" t="s">
        <v>57</v>
      </c>
      <c r="H142" s="6" t="s">
        <v>189</v>
      </c>
      <c r="I142" s="6" t="s">
        <v>59</v>
      </c>
      <c r="J142" s="6" t="s">
        <v>60</v>
      </c>
      <c r="K142" s="6" t="s">
        <v>61</v>
      </c>
      <c r="L142" s="6" t="s">
        <v>143</v>
      </c>
      <c r="AK142" s="0" t="n">
        <v>129</v>
      </c>
      <c r="AL142" s="17" t="n">
        <f aca="false">IFERROR(IF(AU142&lt;($AM$6-$AL$6)/($AN$6-$AL$6),$AL$6+SQRT(AU142*($AN$6-$AL$6)*($AM$6-$AL$6)),$AN$6-SQRT((1-AU142)*($AN$6-$AL$6)*($AN$6-$AM$6))),$AM$6)</f>
        <v>3.96791002684882</v>
      </c>
      <c r="AM142" s="17" t="n">
        <f aca="false">IFERROR(IF(AV142&lt;($AM$7-$AL$7)/($AN$7-$AL$7),$AL$7+SQRT(AV142*($AN$7-$AL$7)*($AM$7-$AL$7)),$AN$7-SQRT((1-AV142)*($AN$7-$AL$7)*($AN$7-$AM$7))),$AM$7)</f>
        <v>1.14403705633212</v>
      </c>
      <c r="AN142" s="17" t="n">
        <f aca="false">IFERROR(IF(AW142&lt;($AM$8-$AL$8)/($AN$8-$AL$8),$AL$8+SQRT(AW142*($AN$8-$AL$8)*($AM$8-$AL$8)),$AN$8-SQRT((1-AW142)*($AN$8-$AL$8)*($AN$8-$AM$8))),$AM$8)</f>
        <v>1.07948614391391</v>
      </c>
      <c r="AO142" s="17" t="n">
        <f aca="false">IFERROR(IF(AX142&lt;($AM$9-$AL$9)/($AN$9-$AL$9),$AL$9+SQRT(AX142*($AN$9-$AL$9)*($AM$9-$AL$9)),$AN$9-SQRT((1-AX142)*($AN$9-$AL$9)*($AN$9-$AM$9))),$AM$9)</f>
        <v>0.877701548118138</v>
      </c>
      <c r="AP142" s="17" t="n">
        <f aca="false">IFERROR(IF(AY142&lt;($AM$10-$AL$10)/($AN$10-$AL$10),$AL$10+SQRT(AY142*($AN$10-$AL$10)*($AM$10-$AL$10)),$AN$10-SQRT((1-AY142)*($AN$10-$AL$10)*($AN$10-$AM$10))),$AM$10)</f>
        <v>0.584643802569366</v>
      </c>
      <c r="AQ142" s="17" t="n">
        <f aca="false">IFERROR(IF(AZ142&lt;($AM$11-$AL$11)/($AN$11-$AL$11),$AL$11+SQRT(AZ142*($AN$11-$AL$11)*($AM$11-$AL$11)),$AN$11-SQRT((1-AZ142)*($AN$11-$AL$11)*($AN$11-$AM$11))),$AM$11)</f>
        <v>0.657127890303552</v>
      </c>
      <c r="AR142" s="17" t="n">
        <f aca="false">SUMPRODUCT((B24:B31&lt;=$B$6)*(C24:C31*AM142+D24:D31*AO142*$B$8*AQ142)/(1+AL142/100)^B24:B31)+C32*AM142*AP142/(1+AL142/100)^$B$6</f>
        <v>15071609.6826976</v>
      </c>
      <c r="AS142" s="17" t="n">
        <f aca="false">SUMPRODUCT((K24:K26&lt;=$B$6)*(L24:L26*AN142+M24:M26*AO142*$B$8*AQ142)/(1+AL142/100)^K24:K26)+L27*AN142*AP142/(1+AL142/100)^$B$6</f>
        <v>16396683.6106318</v>
      </c>
      <c r="AT142" s="17" t="n">
        <f aca="false">AS142-AR142</f>
        <v>1325073.92793416</v>
      </c>
      <c r="AU142" s="17" t="n">
        <f aca="true">RAND()</f>
        <v>0.540321519735802</v>
      </c>
      <c r="AV142" s="17" t="n">
        <f aca="true">RAND()</f>
        <v>0.900194262837665</v>
      </c>
      <c r="AW142" s="17" t="n">
        <f aca="true">RAND()</f>
        <v>0.741555776734698</v>
      </c>
      <c r="AX142" s="17" t="n">
        <f aca="true">RAND()</f>
        <v>0.190211279267784</v>
      </c>
      <c r="AY142" s="17" t="n">
        <f aca="true">RAND()</f>
        <v>0.0286582932536073</v>
      </c>
      <c r="AZ142" s="17" t="n">
        <f aca="true">RAND()</f>
        <v>0.520158026091048</v>
      </c>
    </row>
    <row r="143" customFormat="false" ht="15" hidden="false" customHeight="false" outlineLevel="0" collapsed="false">
      <c r="A143" s="7" t="s">
        <v>190</v>
      </c>
      <c r="B143" s="0" t="n">
        <v>3</v>
      </c>
      <c r="C143" s="0" t="n">
        <v>30</v>
      </c>
      <c r="D143" s="0" t="n">
        <v>1</v>
      </c>
      <c r="E143" s="0" t="n">
        <v>1</v>
      </c>
      <c r="F143" s="0" t="n">
        <v>1</v>
      </c>
      <c r="G143" s="0" t="n">
        <v>1</v>
      </c>
      <c r="H143" s="0" t="n">
        <v>1</v>
      </c>
      <c r="I143" s="14" t="n">
        <f aca="false">SUMPRODUCT((B24:B31&lt;=$C143)*(C24:C31*$D143+D24:D31*$F143*$B$8*$H143)/(1+$B143/100)^B24:B31)+C32*$D143*$G143/(1+$B143/100)^$C143</f>
        <v>13854192.0784481</v>
      </c>
      <c r="J143" s="14" t="n">
        <f aca="false">SUMPRODUCT((K24:K26&lt;=$C143)*(L24:L26*$E143+M24:M26*$F143*$B$8*$H143)/(1+$B143/100)^K24:K26)+L27*$E143*$G143/(1+$B143/100)^$C143</f>
        <v>14439888.6695843</v>
      </c>
      <c r="K143" s="14" t="n">
        <f aca="false">J143-I143</f>
        <v>585696.591136213</v>
      </c>
      <c r="L143" s="0" t="str">
        <f aca="false">IF(K143&lt;0,"PCC","HMA")</f>
        <v>HMA</v>
      </c>
      <c r="AK143" s="0" t="n">
        <v>130</v>
      </c>
      <c r="AL143" s="17" t="n">
        <f aca="false">IFERROR(IF(AU143&lt;($AM$6-$AL$6)/($AN$6-$AL$6),$AL$6+SQRT(AU143*($AN$6-$AL$6)*($AM$6-$AL$6)),$AN$6-SQRT((1-AU143)*($AN$6-$AL$6)*($AN$6-$AM$6))),$AM$6)</f>
        <v>3.25237125948184</v>
      </c>
      <c r="AM143" s="17" t="n">
        <f aca="false">IFERROR(IF(AV143&lt;($AM$7-$AL$7)/($AN$7-$AL$7),$AL$7+SQRT(AV143*($AN$7-$AL$7)*($AM$7-$AL$7)),$AN$7-SQRT((1-AV143)*($AN$7-$AL$7)*($AN$7-$AM$7))),$AM$7)</f>
        <v>1.18338407496707</v>
      </c>
      <c r="AN143" s="17" t="n">
        <f aca="false">IFERROR(IF(AW143&lt;($AM$8-$AL$8)/($AN$8-$AL$8),$AL$8+SQRT(AW143*($AN$8-$AL$8)*($AM$8-$AL$8)),$AN$8-SQRT((1-AW143)*($AN$8-$AL$8)*($AN$8-$AM$8))),$AM$8)</f>
        <v>1.05968929756281</v>
      </c>
      <c r="AO143" s="17" t="n">
        <f aca="false">IFERROR(IF(AX143&lt;($AM$9-$AL$9)/($AN$9-$AL$9),$AL$9+SQRT(AX143*($AN$9-$AL$9)*($AM$9-$AL$9)),$AN$9-SQRT((1-AX143)*($AN$9-$AL$9)*($AN$9-$AM$9))),$AM$9)</f>
        <v>1.08861116785589</v>
      </c>
      <c r="AP143" s="17" t="n">
        <f aca="false">IFERROR(IF(AY143&lt;($AM$10-$AL$10)/($AN$10-$AL$10),$AL$10+SQRT(AY143*($AN$10-$AL$10)*($AM$10-$AL$10)),$AN$10-SQRT((1-AY143)*($AN$10-$AL$10)*($AN$10-$AM$10))),$AM$10)</f>
        <v>0.975192557881315</v>
      </c>
      <c r="AQ143" s="17" t="n">
        <f aca="false">IFERROR(IF(AZ143&lt;($AM$11-$AL$11)/($AN$11-$AL$11),$AL$11+SQRT(AZ143*($AN$11-$AL$11)*($AM$11-$AL$11)),$AN$11-SQRT((1-AZ143)*($AN$11-$AL$11)*($AN$11-$AM$11))),$AM$11)</f>
        <v>0.819244267785689</v>
      </c>
      <c r="AR143" s="17" t="n">
        <f aca="false">SUMPRODUCT((B24:B31&lt;=$B$6)*(C24:C31*AM143+D24:D31*AO143*$B$8*AQ143)/(1+AL143/100)^B24:B31)+C32*AM143*AP143/(1+AL143/100)^$B$6</f>
        <v>16129819.5881396</v>
      </c>
      <c r="AS143" s="17" t="n">
        <f aca="false">SUMPRODUCT((K24:K26&lt;=$B$6)*(L24:L26*AN143+M24:M26*AO143*$B$8*AQ143)/(1+AL143/100)^K24:K26)+L27*AN143*AP143/(1+AL143/100)^$B$6</f>
        <v>15415188.1651921</v>
      </c>
      <c r="AT143" s="17" t="n">
        <f aca="false">AS143-AR143</f>
        <v>-714631.422947466</v>
      </c>
      <c r="AU143" s="17" t="n">
        <f aca="true">RAND()</f>
        <v>0.297763941162112</v>
      </c>
      <c r="AV143" s="17" t="n">
        <f aca="true">RAND()</f>
        <v>0.960553942506723</v>
      </c>
      <c r="AW143" s="17" t="n">
        <f aca="true">RAND()</f>
        <v>0.678060769225448</v>
      </c>
      <c r="AX143" s="17" t="n">
        <f aca="true">RAND()</f>
        <v>0.44624693109533</v>
      </c>
      <c r="AY143" s="17" t="n">
        <f aca="true">RAND()</f>
        <v>0.903231868263149</v>
      </c>
      <c r="AZ143" s="17" t="n">
        <f aca="true">RAND()</f>
        <v>0.8666423072313</v>
      </c>
    </row>
    <row r="144" customFormat="false" ht="15" hidden="false" customHeight="false" outlineLevel="0" collapsed="false">
      <c r="A144" s="7" t="s">
        <v>191</v>
      </c>
      <c r="B144" s="0" t="n">
        <v>7</v>
      </c>
      <c r="C144" s="0" t="n">
        <v>20</v>
      </c>
      <c r="D144" s="0" t="n">
        <v>1</v>
      </c>
      <c r="E144" s="0" t="n">
        <v>1</v>
      </c>
      <c r="F144" s="0" t="n">
        <v>1</v>
      </c>
      <c r="G144" s="0" t="n">
        <v>1</v>
      </c>
      <c r="H144" s="0" t="n">
        <v>1</v>
      </c>
      <c r="I144" s="14" t="n">
        <f aca="false">SUMPRODUCT((B24:B31&lt;=$C144)*(C24:C31*$D144+D24:D31*$F144*$B$8*$H144)/(1+$B144/100)^B24:B31)+C32*$D144*$G144/(1+$B144/100)^$C144</f>
        <v>11451220.8471094</v>
      </c>
      <c r="J144" s="14" t="n">
        <f aca="false">SUMPRODUCT((K24:K26&lt;=$C144)*(L24:L26*$E144+M24:M26*$F144*$B$8*$H144)/(1+$B144/100)^K24:K26)+L27*$E144*$G144/(1+$B144/100)^$C144</f>
        <v>14580403.4093485</v>
      </c>
      <c r="K144" s="14" t="n">
        <f aca="false">J144-I144</f>
        <v>3129182.56223901</v>
      </c>
      <c r="L144" s="0" t="str">
        <f aca="false">IF(K144&lt;0,"PCC","HMA")</f>
        <v>HMA</v>
      </c>
      <c r="AK144" s="0" t="n">
        <v>131</v>
      </c>
      <c r="AL144" s="17" t="n">
        <f aca="false">IFERROR(IF(AU144&lt;($AM$6-$AL$6)/($AN$6-$AL$6),$AL$6+SQRT(AU144*($AN$6-$AL$6)*($AM$6-$AL$6)),$AN$6-SQRT((1-AU144)*($AN$6-$AL$6)*($AN$6-$AM$6))),$AM$6)</f>
        <v>4.14651644527475</v>
      </c>
      <c r="AM144" s="17" t="n">
        <f aca="false">IFERROR(IF(AV144&lt;($AM$7-$AL$7)/($AN$7-$AL$7),$AL$7+SQRT(AV144*($AN$7-$AL$7)*($AM$7-$AL$7)),$AN$7-SQRT((1-AV144)*($AN$7-$AL$7)*($AN$7-$AM$7))),$AM$7)</f>
        <v>1.21423367031487</v>
      </c>
      <c r="AN144" s="17" t="n">
        <f aca="false">IFERROR(IF(AW144&lt;($AM$8-$AL$8)/($AN$8-$AL$8),$AL$8+SQRT(AW144*($AN$8-$AL$8)*($AM$8-$AL$8)),$AN$8-SQRT((1-AW144)*($AN$8-$AL$8)*($AN$8-$AM$8))),$AM$8)</f>
        <v>1.09539387992546</v>
      </c>
      <c r="AO144" s="17" t="n">
        <f aca="false">IFERROR(IF(AX144&lt;($AM$9-$AL$9)/($AN$9-$AL$9),$AL$9+SQRT(AX144*($AN$9-$AL$9)*($AM$9-$AL$9)),$AN$9-SQRT((1-AX144)*($AN$9-$AL$9)*($AN$9-$AM$9))),$AM$9)</f>
        <v>0.992218809577729</v>
      </c>
      <c r="AP144" s="17" t="n">
        <f aca="false">IFERROR(IF(AY144&lt;($AM$10-$AL$10)/($AN$10-$AL$10),$AL$10+SQRT(AY144*($AN$10-$AL$10)*($AM$10-$AL$10)),$AN$10-SQRT((1-AY144)*($AN$10-$AL$10)*($AN$10-$AM$10))),$AM$10)</f>
        <v>0.550592323201571</v>
      </c>
      <c r="AQ144" s="17" t="n">
        <f aca="false">IFERROR(IF(AZ144&lt;($AM$11-$AL$11)/($AN$11-$AL$11),$AL$11+SQRT(AZ144*($AN$11-$AL$11)*($AM$11-$AL$11)),$AN$11-SQRT((1-AZ144)*($AN$11-$AL$11)*($AN$11-$AM$11))),$AM$11)</f>
        <v>0.565709801315866</v>
      </c>
      <c r="AR144" s="17" t="n">
        <f aca="false">SUMPRODUCT((B24:B31&lt;=$B$6)*(C24:C31*AM144+D24:D31*AO144*$B$8*AQ144)/(1+AL144/100)^B24:B31)+C32*AM144*AP144/(1+AL144/100)^$B$6</f>
        <v>15862149.0440124</v>
      </c>
      <c r="AS144" s="17" t="n">
        <f aca="false">SUMPRODUCT((K24:K26&lt;=$B$6)*(L24:L26*AN144+M24:M26*AO144*$B$8*AQ144)/(1+AL144/100)^K24:K26)+L27*AN144*AP144/(1+AL144/100)^$B$6</f>
        <v>16699296.1856491</v>
      </c>
      <c r="AT144" s="17" t="n">
        <f aca="false">AS144-AR144</f>
        <v>837147.141636698</v>
      </c>
      <c r="AU144" s="17" t="n">
        <f aca="true">RAND()</f>
        <v>0.592881580145628</v>
      </c>
      <c r="AV144" s="17" t="n">
        <f aca="true">RAND()</f>
        <v>0.988629063652041</v>
      </c>
      <c r="AW144" s="17" t="n">
        <f aca="true">RAND()</f>
        <v>0.787528423426646</v>
      </c>
      <c r="AX144" s="17" t="n">
        <f aca="true">RAND()</f>
        <v>0.323039142002822</v>
      </c>
      <c r="AY144" s="17" t="n">
        <f aca="true">RAND()</f>
        <v>0.0102383326677289</v>
      </c>
      <c r="AZ144" s="17" t="n">
        <f aca="true">RAND()</f>
        <v>0.288170198021703</v>
      </c>
    </row>
    <row r="145" customFormat="false" ht="15" hidden="false" customHeight="false" outlineLevel="0" collapsed="false">
      <c r="A145" s="7" t="s">
        <v>192</v>
      </c>
      <c r="B145" s="0" t="n">
        <v>3</v>
      </c>
      <c r="C145" s="0" t="n">
        <v>20</v>
      </c>
      <c r="D145" s="0" t="n">
        <v>1</v>
      </c>
      <c r="E145" s="0" t="n">
        <v>1</v>
      </c>
      <c r="F145" s="0" t="n">
        <v>1</v>
      </c>
      <c r="G145" s="0" t="n">
        <v>1</v>
      </c>
      <c r="H145" s="0" t="n">
        <v>1</v>
      </c>
      <c r="I145" s="14" t="n">
        <f aca="false">SUMPRODUCT((B24:B31&lt;=$C145)*(C24:C31*$D145+D24:D31*$F145*$B$8*$H145)/(1+$B145/100)^B24:B31)+C32*$D145*$G145/(1+$B145/100)^$C145</f>
        <v>13038047.0472287</v>
      </c>
      <c r="J145" s="14" t="n">
        <f aca="false">SUMPRODUCT((K24:K26&lt;=$C145)*(L24:L26*$E145+M24:M26*$F145*$B$8*$H145)/(1+$B145/100)^K24:K26)+L27*$E145*$G145/(1+$B145/100)^$C145</f>
        <v>13581462.3858193</v>
      </c>
      <c r="K145" s="14" t="n">
        <f aca="false">J145-I145</f>
        <v>543415.338590602</v>
      </c>
      <c r="L145" s="0" t="str">
        <f aca="false">IF(K145&lt;0,"PCC","HMA")</f>
        <v>HMA</v>
      </c>
      <c r="AK145" s="0" t="n">
        <v>132</v>
      </c>
      <c r="AL145" s="17" t="n">
        <f aca="false">IFERROR(IF(AU145&lt;($AM$6-$AL$6)/($AN$6-$AL$6),$AL$6+SQRT(AU145*($AN$6-$AL$6)*($AM$6-$AL$6)),$AN$6-SQRT((1-AU145)*($AN$6-$AL$6)*($AN$6-$AM$6))),$AM$6)</f>
        <v>5.26143145383313</v>
      </c>
      <c r="AM145" s="17" t="n">
        <f aca="false">IFERROR(IF(AV145&lt;($AM$7-$AL$7)/($AN$7-$AL$7),$AL$7+SQRT(AV145*($AN$7-$AL$7)*($AM$7-$AL$7)),$AN$7-SQRT((1-AV145)*($AN$7-$AL$7)*($AN$7-$AM$7))),$AM$7)</f>
        <v>1.23042564218031</v>
      </c>
      <c r="AN145" s="17" t="n">
        <f aca="false">IFERROR(IF(AW145&lt;($AM$8-$AL$8)/($AN$8-$AL$8),$AL$8+SQRT(AW145*($AN$8-$AL$8)*($AM$8-$AL$8)),$AN$8-SQRT((1-AW145)*($AN$8-$AL$8)*($AN$8-$AM$8))),$AM$8)</f>
        <v>0.859876839090547</v>
      </c>
      <c r="AO145" s="17" t="n">
        <f aca="false">IFERROR(IF(AX145&lt;($AM$9-$AL$9)/($AN$9-$AL$9),$AL$9+SQRT(AX145*($AN$9-$AL$9)*($AM$9-$AL$9)),$AN$9-SQRT((1-AX145)*($AN$9-$AL$9)*($AN$9-$AM$9))),$AM$9)</f>
        <v>1.17675619296096</v>
      </c>
      <c r="AP145" s="17" t="n">
        <f aca="false">IFERROR(IF(AY145&lt;($AM$10-$AL$10)/($AN$10-$AL$10),$AL$10+SQRT(AY145*($AN$10-$AL$10)*($AM$10-$AL$10)),$AN$10-SQRT((1-AY145)*($AN$10-$AL$10)*($AN$10-$AM$10))),$AM$10)</f>
        <v>0.831469475785711</v>
      </c>
      <c r="AQ145" s="17" t="n">
        <f aca="false">IFERROR(IF(AZ145&lt;($AM$11-$AL$11)/($AN$11-$AL$11),$AL$11+SQRT(AZ145*($AN$11-$AL$11)*($AM$11-$AL$11)),$AN$11-SQRT((1-AZ145)*($AN$11-$AL$11)*($AN$11-$AM$11))),$AM$11)</f>
        <v>0.404633970786144</v>
      </c>
      <c r="AR145" s="17" t="n">
        <f aca="false">SUMPRODUCT((B24:B31&lt;=$B$6)*(C24:C31*AM145+D24:D31*AO145*$B$8*AQ145)/(1+AL145/100)^B24:B31)+C32*AM145*AP145/(1+AL145/100)^$B$6</f>
        <v>15295687.3586197</v>
      </c>
      <c r="AS145" s="17" t="n">
        <f aca="false">SUMPRODUCT((K24:K26&lt;=$B$6)*(L24:L26*AN145+M24:M26*AO145*$B$8*AQ145)/(1+AL145/100)^K24:K26)+L27*AN145*AP145/(1+AL145/100)^$B$6</f>
        <v>12977894.3857452</v>
      </c>
      <c r="AT145" s="17" t="n">
        <f aca="false">AS145-AR145</f>
        <v>-2317792.9728745</v>
      </c>
      <c r="AU145" s="17" t="n">
        <f aca="true">RAND()</f>
        <v>0.848868970513961</v>
      </c>
      <c r="AV145" s="17" t="n">
        <f aca="true">RAND()</f>
        <v>0.996594173475082</v>
      </c>
      <c r="AW145" s="17" t="n">
        <f aca="true">RAND()</f>
        <v>0.0398359539941693</v>
      </c>
      <c r="AX145" s="17" t="n">
        <f aca="true">RAND()</f>
        <v>0.548179756114584</v>
      </c>
      <c r="AY145" s="17" t="n">
        <f aca="true">RAND()</f>
        <v>0.439488053510615</v>
      </c>
      <c r="AZ145" s="17" t="n">
        <f aca="true">RAND()</f>
        <v>0.0446868075203091</v>
      </c>
    </row>
    <row r="146" customFormat="false" ht="15" hidden="false" customHeight="false" outlineLevel="0" collapsed="false">
      <c r="A146" s="7" t="s">
        <v>193</v>
      </c>
      <c r="B146" s="0" t="n">
        <v>5</v>
      </c>
      <c r="C146" s="0" t="n">
        <v>30</v>
      </c>
      <c r="D146" s="0" t="n">
        <v>1</v>
      </c>
      <c r="E146" s="0" t="n">
        <v>1</v>
      </c>
      <c r="F146" s="0" t="n">
        <v>1</v>
      </c>
      <c r="G146" s="0" t="n">
        <v>1</v>
      </c>
      <c r="H146" s="0" t="n">
        <v>1</v>
      </c>
      <c r="I146" s="14" t="n">
        <f aca="false">SUMPRODUCT((B24:B31&lt;=$C146)*(C24:C31*$D146+D24:D31*$F146*$B$8*$H146)/(1+$B146/100)^B24:B31)+C32*$D146*$G146/(1+$B146/100)^$C146</f>
        <v>12635573.0841086</v>
      </c>
      <c r="J146" s="14" t="n">
        <f aca="false">SUMPRODUCT((K24:K26&lt;=$C146)*(L24:L26*$E146+M24:M26*$F146*$B$8*$H146)/(1+$B146/100)^K24:K26)+L27*$E146*$G146/(1+$B146/100)^$C146</f>
        <v>14927326.4274641</v>
      </c>
      <c r="K146" s="14" t="n">
        <f aca="false">J146-I146</f>
        <v>2291753.3433555</v>
      </c>
      <c r="L146" s="0" t="str">
        <f aca="false">IF(K146&lt;0,"PCC","HMA")</f>
        <v>HMA</v>
      </c>
      <c r="AK146" s="0" t="n">
        <v>133</v>
      </c>
      <c r="AL146" s="17" t="n">
        <f aca="false">IFERROR(IF(AU146&lt;($AM$6-$AL$6)/($AN$6-$AL$6),$AL$6+SQRT(AU146*($AN$6-$AL$6)*($AM$6-$AL$6)),$AN$6-SQRT((1-AU146)*($AN$6-$AL$6)*($AN$6-$AM$6))),$AM$6)</f>
        <v>4.50374552328708</v>
      </c>
      <c r="AM146" s="17" t="n">
        <f aca="false">IFERROR(IF(AV146&lt;($AM$7-$AL$7)/($AN$7-$AL$7),$AL$7+SQRT(AV146*($AN$7-$AL$7)*($AM$7-$AL$7)),$AN$7-SQRT((1-AV146)*($AN$7-$AL$7)*($AN$7-$AM$7))),$AM$7)</f>
        <v>1.21222389600215</v>
      </c>
      <c r="AN146" s="17" t="n">
        <f aca="false">IFERROR(IF(AW146&lt;($AM$8-$AL$8)/($AN$8-$AL$8),$AL$8+SQRT(AW146*($AN$8-$AL$8)*($AM$8-$AL$8)),$AN$8-SQRT((1-AW146)*($AN$8-$AL$8)*($AN$8-$AM$8))),$AM$8)</f>
        <v>1.00906935389474</v>
      </c>
      <c r="AO146" s="17" t="n">
        <f aca="false">IFERROR(IF(AX146&lt;($AM$9-$AL$9)/($AN$9-$AL$9),$AL$9+SQRT(AX146*($AN$9-$AL$9)*($AM$9-$AL$9)),$AN$9-SQRT((1-AX146)*($AN$9-$AL$9)*($AN$9-$AM$9))),$AM$9)</f>
        <v>1.15536466770469</v>
      </c>
      <c r="AP146" s="17" t="n">
        <f aca="false">IFERROR(IF(AY146&lt;($AM$10-$AL$10)/($AN$10-$AL$10),$AL$10+SQRT(AY146*($AN$10-$AL$10)*($AM$10-$AL$10)),$AN$10-SQRT((1-AY146)*($AN$10-$AL$10)*($AN$10-$AM$10))),$AM$10)</f>
        <v>0.716443514785519</v>
      </c>
      <c r="AQ146" s="17" t="n">
        <f aca="false">IFERROR(IF(AZ146&lt;($AM$11-$AL$11)/($AN$11-$AL$11),$AL$11+SQRT(AZ146*($AN$11-$AL$11)*($AM$11-$AL$11)),$AN$11-SQRT((1-AZ146)*($AN$11-$AL$11)*($AN$11-$AM$11))),$AM$11)</f>
        <v>0.724113751436451</v>
      </c>
      <c r="AR146" s="17" t="n">
        <f aca="false">SUMPRODUCT((B24:B31&lt;=$B$6)*(C24:C31*AM146+D24:D31*AO146*$B$8*AQ146)/(1+AL146/100)^B24:B31)+C32*AM146*AP146/(1+AL146/100)^$B$6</f>
        <v>15611006.8002001</v>
      </c>
      <c r="AS146" s="17" t="n">
        <f aca="false">SUMPRODUCT((K24:K26&lt;=$B$6)*(L24:L26*AN146+M24:M26*AO146*$B$8*AQ146)/(1+AL146/100)^K24:K26)+L27*AN146*AP146/(1+AL146/100)^$B$6</f>
        <v>15255147.0536265</v>
      </c>
      <c r="AT146" s="17" t="n">
        <f aca="false">AS146-AR146</f>
        <v>-355859.746573634</v>
      </c>
      <c r="AU146" s="17" t="n">
        <f aca="true">RAND()</f>
        <v>0.688435679374536</v>
      </c>
      <c r="AV146" s="17" t="n">
        <f aca="true">RAND()</f>
        <v>0.987315253037719</v>
      </c>
      <c r="AW146" s="17" t="n">
        <f aca="true">RAND()</f>
        <v>0.484021544598233</v>
      </c>
      <c r="AX146" s="17" t="n">
        <f aca="true">RAND()</f>
        <v>0.524394103625595</v>
      </c>
      <c r="AY146" s="17" t="n">
        <f aca="true">RAND()</f>
        <v>0.187391180370837</v>
      </c>
      <c r="AZ146" s="17" t="n">
        <f aca="true">RAND()</f>
        <v>0.689333787157271</v>
      </c>
    </row>
    <row r="147" customFormat="false" ht="15" hidden="false" customHeight="false" outlineLevel="0" collapsed="false">
      <c r="A147" s="7" t="s">
        <v>194</v>
      </c>
      <c r="B147" s="0" t="n">
        <v>3</v>
      </c>
      <c r="C147" s="0" t="n">
        <v>30</v>
      </c>
      <c r="D147" s="0" t="n">
        <v>1</v>
      </c>
      <c r="E147" s="0" t="n">
        <v>1</v>
      </c>
      <c r="F147" s="0" t="n">
        <v>1</v>
      </c>
      <c r="G147" s="0" t="n">
        <v>1</v>
      </c>
      <c r="H147" s="0" t="n">
        <v>0</v>
      </c>
      <c r="I147" s="14" t="n">
        <f aca="false">SUMPRODUCT((B24:B31&lt;=$C147)*(C24:C31*$D147+D24:D31*$F147*$B$8*$H147)/(1+$B147/100)^B24:B31)+C32*$D147*$G147/(1+$B147/100)^$C147</f>
        <v>13651747.1084019</v>
      </c>
      <c r="J147" s="14" t="n">
        <f aca="false">SUMPRODUCT((K24:K26&lt;=$C147)*(L24:L26*$E147+M24:M26*$F147*$B$8*$H147)/(1+$B147/100)^K24:K26)+L27*$E147*$G147/(1+$B147/100)^$C147</f>
        <v>14373523.8636829</v>
      </c>
      <c r="K147" s="14" t="n">
        <f aca="false">J147-I147</f>
        <v>721776.755281076</v>
      </c>
      <c r="L147" s="0" t="str">
        <f aca="false">IF(K147&lt;0,"PCC","HMA")</f>
        <v>HMA</v>
      </c>
      <c r="AK147" s="0" t="n">
        <v>134</v>
      </c>
      <c r="AL147" s="17" t="n">
        <f aca="false">IFERROR(IF(AU147&lt;($AM$6-$AL$6)/($AN$6-$AL$6),$AL$6+SQRT(AU147*($AN$6-$AL$6)*($AM$6-$AL$6)),$AN$6-SQRT((1-AU147)*($AN$6-$AL$6)*($AN$6-$AM$6))),$AM$6)</f>
        <v>3.96667988863921</v>
      </c>
      <c r="AM147" s="17" t="n">
        <f aca="false">IFERROR(IF(AV147&lt;($AM$7-$AL$7)/($AN$7-$AL$7),$AL$7+SQRT(AV147*($AN$7-$AL$7)*($AM$7-$AL$7)),$AN$7-SQRT((1-AV147)*($AN$7-$AL$7)*($AN$7-$AM$7))),$AM$7)</f>
        <v>1.03345526139162</v>
      </c>
      <c r="AN147" s="17" t="n">
        <f aca="false">IFERROR(IF(AW147&lt;($AM$8-$AL$8)/($AN$8-$AL$8),$AL$8+SQRT(AW147*($AN$8-$AL$8)*($AM$8-$AL$8)),$AN$8-SQRT((1-AW147)*($AN$8-$AL$8)*($AN$8-$AM$8))),$AM$8)</f>
        <v>1.04714871889297</v>
      </c>
      <c r="AO147" s="17" t="n">
        <f aca="false">IFERROR(IF(AX147&lt;($AM$9-$AL$9)/($AN$9-$AL$9),$AL$9+SQRT(AX147*($AN$9-$AL$9)*($AM$9-$AL$9)),$AN$9-SQRT((1-AX147)*($AN$9-$AL$9)*($AN$9-$AM$9))),$AM$9)</f>
        <v>1.52130312180317</v>
      </c>
      <c r="AP147" s="17" t="n">
        <f aca="false">IFERROR(IF(AY147&lt;($AM$10-$AL$10)/($AN$10-$AL$10),$AL$10+SQRT(AY147*($AN$10-$AL$10)*($AM$10-$AL$10)),$AN$10-SQRT((1-AY147)*($AN$10-$AL$10)*($AN$10-$AM$10))),$AM$10)</f>
        <v>0.772110908876299</v>
      </c>
      <c r="AQ147" s="17" t="n">
        <f aca="false">IFERROR(IF(AZ147&lt;($AM$11-$AL$11)/($AN$11-$AL$11),$AL$11+SQRT(AZ147*($AN$11-$AL$11)*($AM$11-$AL$11)),$AN$11-SQRT((1-AZ147)*($AN$11-$AL$11)*($AN$11-$AM$11))),$AM$11)</f>
        <v>0.587319300317276</v>
      </c>
      <c r="AR147" s="17" t="n">
        <f aca="false">SUMPRODUCT((B24:B31&lt;=$B$6)*(C24:C31*AM147+D24:D31*AO147*$B$8*AQ147)/(1+AL147/100)^B24:B31)+C32*AM147*AP147/(1+AL147/100)^$B$6</f>
        <v>13656456.5945682</v>
      </c>
      <c r="AS147" s="17" t="n">
        <f aca="false">SUMPRODUCT((K24:K26&lt;=$B$6)*(L24:L26*AN147+M24:M26*AO147*$B$8*AQ147)/(1+AL147/100)^K24:K26)+L27*AN147*AP147/(1+AL147/100)^$B$6</f>
        <v>15687174.7455963</v>
      </c>
      <c r="AT147" s="17" t="n">
        <f aca="false">AS147-AR147</f>
        <v>2030718.15102812</v>
      </c>
      <c r="AU147" s="17" t="n">
        <f aca="true">RAND()</f>
        <v>0.539948455100708</v>
      </c>
      <c r="AV147" s="17" t="n">
        <f aca="true">RAND()</f>
        <v>0.583185566053581</v>
      </c>
      <c r="AW147" s="17" t="n">
        <f aca="true">RAND()</f>
        <v>0.634234291139892</v>
      </c>
      <c r="AX147" s="17" t="n">
        <f aca="true">RAND()</f>
        <v>0.847232865869739</v>
      </c>
      <c r="AY147" s="17" t="n">
        <f aca="true">RAND()</f>
        <v>0.296177386917941</v>
      </c>
      <c r="AZ147" s="17" t="n">
        <f aca="true">RAND()</f>
        <v>0.336948491162487</v>
      </c>
    </row>
    <row r="148" customFormat="false" ht="15" hidden="false" customHeight="false" outlineLevel="0" collapsed="false">
      <c r="A148" s="7" t="s">
        <v>195</v>
      </c>
      <c r="B148" s="0" t="n">
        <v>3</v>
      </c>
      <c r="C148" s="0" t="n">
        <v>30</v>
      </c>
      <c r="D148" s="0" t="n">
        <v>1</v>
      </c>
      <c r="E148" s="0" t="n">
        <v>1</v>
      </c>
      <c r="F148" s="0" t="n">
        <v>1</v>
      </c>
      <c r="G148" s="0" t="n">
        <v>1</v>
      </c>
      <c r="H148" s="0" t="n">
        <v>0.4</v>
      </c>
      <c r="I148" s="14" t="n">
        <f aca="false">SUMPRODUCT((B24:B31&lt;=$C148)*(C24:C31*$D148+D24:D31*$F148*$B$8*$H148)/(1+$B148/100)^B24:B31)+C32*$D148*$G148/(1+$B148/100)^$C148</f>
        <v>13732725.0964204</v>
      </c>
      <c r="J148" s="14" t="n">
        <f aca="false">SUMPRODUCT((K24:K26&lt;=$C148)*(L24:L26*$E148+M24:M26*$F148*$B$8*$H148)/(1+$B148/100)^K24:K26)+L27*$E148*$G148/(1+$B148/100)^$C148</f>
        <v>14400069.7860435</v>
      </c>
      <c r="K148" s="14" t="n">
        <f aca="false">J148-I148</f>
        <v>667344.689623131</v>
      </c>
      <c r="L148" s="0" t="str">
        <f aca="false">IF(K148&lt;0,"PCC","HMA")</f>
        <v>HMA</v>
      </c>
      <c r="AK148" s="0" t="n">
        <v>135</v>
      </c>
      <c r="AL148" s="17" t="n">
        <f aca="false">IFERROR(IF(AU148&lt;($AM$6-$AL$6)/($AN$6-$AL$6),$AL$6+SQRT(AU148*($AN$6-$AL$6)*($AM$6-$AL$6)),$AN$6-SQRT((1-AU148)*($AN$6-$AL$6)*($AN$6-$AM$6))),$AM$6)</f>
        <v>4.90883048446571</v>
      </c>
      <c r="AM148" s="17" t="n">
        <f aca="false">IFERROR(IF(AV148&lt;($AM$7-$AL$7)/($AN$7-$AL$7),$AL$7+SQRT(AV148*($AN$7-$AL$7)*($AM$7-$AL$7)),$AN$7-SQRT((1-AV148)*($AN$7-$AL$7)*($AN$7-$AM$7))),$AM$7)</f>
        <v>1.0807489013592</v>
      </c>
      <c r="AN148" s="17" t="n">
        <f aca="false">IFERROR(IF(AW148&lt;($AM$8-$AL$8)/($AN$8-$AL$8),$AL$8+SQRT(AW148*($AN$8-$AL$8)*($AM$8-$AL$8)),$AN$8-SQRT((1-AW148)*($AN$8-$AL$8)*($AN$8-$AM$8))),$AM$8)</f>
        <v>1.07676507866831</v>
      </c>
      <c r="AO148" s="17" t="n">
        <f aca="false">IFERROR(IF(AX148&lt;($AM$9-$AL$9)/($AN$9-$AL$9),$AL$9+SQRT(AX148*($AN$9-$AL$9)*($AM$9-$AL$9)),$AN$9-SQRT((1-AX148)*($AN$9-$AL$9)*($AN$9-$AM$9))),$AM$9)</f>
        <v>0.653180492687603</v>
      </c>
      <c r="AP148" s="17" t="n">
        <f aca="false">IFERROR(IF(AY148&lt;($AM$10-$AL$10)/($AN$10-$AL$10),$AL$10+SQRT(AY148*($AN$10-$AL$10)*($AM$10-$AL$10)),$AN$10-SQRT((1-AY148)*($AN$10-$AL$10)*($AN$10-$AM$10))),$AM$10)</f>
        <v>0.603840934392415</v>
      </c>
      <c r="AQ148" s="17" t="n">
        <f aca="false">IFERROR(IF(AZ148&lt;($AM$11-$AL$11)/($AN$11-$AL$11),$AL$11+SQRT(AZ148*($AN$11-$AL$11)*($AM$11-$AL$11)),$AN$11-SQRT((1-AZ148)*($AN$11-$AL$11)*($AN$11-$AM$11))),$AM$11)</f>
        <v>0.414553059662075</v>
      </c>
      <c r="AR148" s="17" t="n">
        <f aca="false">SUMPRODUCT((B24:B31&lt;=$B$6)*(C24:C31*AM148+D24:D31*AO148*$B$8*AQ148)/(1+AL148/100)^B24:B31)+C32*AM148*AP148/(1+AL148/100)^$B$6</f>
        <v>13622581.4285025</v>
      </c>
      <c r="AS148" s="17" t="n">
        <f aca="false">SUMPRODUCT((K24:K26&lt;=$B$6)*(L24:L26*AN148+M24:M26*AO148*$B$8*AQ148)/(1+AL148/100)^K24:K26)+L27*AN148*AP148/(1+AL148/100)^$B$6</f>
        <v>16412440.3702249</v>
      </c>
      <c r="AT148" s="17" t="n">
        <f aca="false">AS148-AR148</f>
        <v>2789858.9417224</v>
      </c>
      <c r="AU148" s="17" t="n">
        <f aca="true">RAND()</f>
        <v>0.781350502865005</v>
      </c>
      <c r="AV148" s="17" t="n">
        <f aca="true">RAND()</f>
        <v>0.745369472078962</v>
      </c>
      <c r="AW148" s="17" t="n">
        <f aca="true">RAND()</f>
        <v>0.733241440277365</v>
      </c>
      <c r="AX148" s="17" t="n">
        <f aca="true">RAND()</f>
        <v>0.0312856844533558</v>
      </c>
      <c r="AY148" s="17" t="n">
        <f aca="true">RAND()</f>
        <v>0.0431317586219593</v>
      </c>
      <c r="AZ148" s="17" t="n">
        <f aca="true">RAND()</f>
        <v>0.0535608305222156</v>
      </c>
    </row>
    <row r="149" customFormat="false" ht="15" hidden="false" customHeight="false" outlineLevel="0" collapsed="false">
      <c r="A149" s="7" t="s">
        <v>196</v>
      </c>
      <c r="B149" s="0" t="n">
        <v>3</v>
      </c>
      <c r="C149" s="0" t="n">
        <v>30</v>
      </c>
      <c r="D149" s="0" t="n">
        <v>1</v>
      </c>
      <c r="E149" s="0" t="n">
        <v>1</v>
      </c>
      <c r="F149" s="0" t="n">
        <v>1</v>
      </c>
      <c r="G149" s="0" t="n">
        <v>0</v>
      </c>
      <c r="H149" s="0" t="n">
        <v>1</v>
      </c>
      <c r="I149" s="14" t="n">
        <f aca="false">SUMPRODUCT((B24:B31&lt;=$C149)*(C24:C31*$D149+D24:D31*$F149*$B$8*$H149)/(1+$B149/100)^B24:B31)+C32*$D149*$G149/(1+$B149/100)^$C149</f>
        <v>14022597.1334645</v>
      </c>
      <c r="J149" s="14" t="n">
        <f aca="false">SUMPRODUCT((K24:K26&lt;=$C149)*(L24:L26*$E149+M24:M26*$F149*$B$8*$H149)/(1+$B149/100)^K24:K26)+L27*$E149*$G149/(1+$B149/100)^$C149</f>
        <v>16030713.5631969</v>
      </c>
      <c r="K149" s="14" t="n">
        <f aca="false">J149-I149</f>
        <v>2008116.42973232</v>
      </c>
      <c r="L149" s="0" t="str">
        <f aca="false">IF(K149&lt;0,"PCC","HMA")</f>
        <v>HMA</v>
      </c>
      <c r="AK149" s="0" t="n">
        <v>136</v>
      </c>
      <c r="AL149" s="17" t="n">
        <f aca="false">IFERROR(IF(AU149&lt;($AM$6-$AL$6)/($AN$6-$AL$6),$AL$6+SQRT(AU149*($AN$6-$AL$6)*($AM$6-$AL$6)),$AN$6-SQRT((1-AU149)*($AN$6-$AL$6)*($AN$6-$AM$6))),$AM$6)</f>
        <v>3.11188704193613</v>
      </c>
      <c r="AM149" s="17" t="n">
        <f aca="false">IFERROR(IF(AV149&lt;($AM$7-$AL$7)/($AN$7-$AL$7),$AL$7+SQRT(AV149*($AN$7-$AL$7)*($AM$7-$AL$7)),$AN$7-SQRT((1-AV149)*($AN$7-$AL$7)*($AN$7-$AM$7))),$AM$7)</f>
        <v>0.94496008645648</v>
      </c>
      <c r="AN149" s="17" t="n">
        <f aca="false">IFERROR(IF(AW149&lt;($AM$8-$AL$8)/($AN$8-$AL$8),$AL$8+SQRT(AW149*($AN$8-$AL$8)*($AM$8-$AL$8)),$AN$8-SQRT((1-AW149)*($AN$8-$AL$8)*($AN$8-$AM$8))),$AM$8)</f>
        <v>1.08347267538475</v>
      </c>
      <c r="AO149" s="17" t="n">
        <f aca="false">IFERROR(IF(AX149&lt;($AM$9-$AL$9)/($AN$9-$AL$9),$AL$9+SQRT(AX149*($AN$9-$AL$9)*($AM$9-$AL$9)),$AN$9-SQRT((1-AX149)*($AN$9-$AL$9)*($AN$9-$AM$9))),$AM$9)</f>
        <v>1.37704758920222</v>
      </c>
      <c r="AP149" s="17" t="n">
        <f aca="false">IFERROR(IF(AY149&lt;($AM$10-$AL$10)/($AN$10-$AL$10),$AL$10+SQRT(AY149*($AN$10-$AL$10)*($AM$10-$AL$10)),$AN$10-SQRT((1-AY149)*($AN$10-$AL$10)*($AN$10-$AM$10))),$AM$10)</f>
        <v>0.82754464055887</v>
      </c>
      <c r="AQ149" s="17" t="n">
        <f aca="false">IFERROR(IF(AZ149&lt;($AM$11-$AL$11)/($AN$11-$AL$11),$AL$11+SQRT(AZ149*($AN$11-$AL$11)*($AM$11-$AL$11)),$AN$11-SQRT((1-AZ149)*($AN$11-$AL$11)*($AN$11-$AM$11))),$AM$11)</f>
        <v>0.853549409792304</v>
      </c>
      <c r="AR149" s="17" t="n">
        <f aca="false">SUMPRODUCT((B24:B31&lt;=$B$6)*(C24:C31*AM149+D24:D31*AO149*$B$8*AQ149)/(1+AL149/100)^B24:B31)+C32*AM149*AP149/(1+AL149/100)^$B$6</f>
        <v>13087794.5477802</v>
      </c>
      <c r="AS149" s="17" t="n">
        <f aca="false">SUMPRODUCT((K24:K26&lt;=$B$6)*(L24:L26*AN149+M24:M26*AO149*$B$8*AQ149)/(1+AL149/100)^K24:K26)+L27*AN149*AP149/(1+AL149/100)^$B$6</f>
        <v>15978320.0772792</v>
      </c>
      <c r="AT149" s="17" t="n">
        <f aca="false">AS149-AR149</f>
        <v>2890525.52949905</v>
      </c>
      <c r="AU149" s="17" t="n">
        <f aca="true">RAND()</f>
        <v>0.244128881266793</v>
      </c>
      <c r="AV149" s="17" t="n">
        <f aca="true">RAND()</f>
        <v>0.233482518505225</v>
      </c>
      <c r="AW149" s="17" t="n">
        <f aca="true">RAND()</f>
        <v>0.753499112502109</v>
      </c>
      <c r="AX149" s="17" t="n">
        <f aca="true">RAND()</f>
        <v>0.741286862587489</v>
      </c>
      <c r="AY149" s="17" t="n">
        <f aca="true">RAND()</f>
        <v>0.429141966235357</v>
      </c>
      <c r="AZ149" s="17" t="n">
        <f aca="true">RAND()</f>
        <v>0.912458059705377</v>
      </c>
    </row>
    <row r="150" customFormat="false" ht="15" hidden="false" customHeight="false" outlineLevel="0" collapsed="false">
      <c r="A150" s="7" t="s">
        <v>197</v>
      </c>
      <c r="B150" s="0" t="n">
        <v>3</v>
      </c>
      <c r="C150" s="0" t="n">
        <v>30</v>
      </c>
      <c r="D150" s="0" t="n">
        <v>1</v>
      </c>
      <c r="E150" s="0" t="n">
        <v>1.2</v>
      </c>
      <c r="F150" s="0" t="n">
        <v>1</v>
      </c>
      <c r="G150" s="0" t="n">
        <v>1</v>
      </c>
      <c r="H150" s="0" t="n">
        <v>1</v>
      </c>
      <c r="I150" s="14" t="n">
        <f aca="false">SUMPRODUCT((B24:B31&lt;=$C150)*(C24:C31*$D150+D24:D31*$F150*$B$8*$H150)/(1+$B150/100)^B24:B31)+C32*$D150*$G150/(1+$B150/100)^$C150</f>
        <v>13854192.0784481</v>
      </c>
      <c r="J150" s="14" t="n">
        <f aca="false">SUMPRODUCT((K24:K26&lt;=$C150)*(L24:L26*$E150+M24:M26*$F150*$B$8*$H150)/(1+$B150/100)^K24:K26)+L27*$E150*$G150/(1+$B150/100)^$C150</f>
        <v>17314593.4423209</v>
      </c>
      <c r="K150" s="14" t="n">
        <f aca="false">J150-I150</f>
        <v>3460401.3638728</v>
      </c>
      <c r="L150" s="0" t="str">
        <f aca="false">IF(K150&lt;0,"PCC","HMA")</f>
        <v>HMA</v>
      </c>
      <c r="AK150" s="0" t="n">
        <v>137</v>
      </c>
      <c r="AL150" s="17" t="n">
        <f aca="false">IFERROR(IF(AU150&lt;($AM$6-$AL$6)/($AN$6-$AL$6),$AL$6+SQRT(AU150*($AN$6-$AL$6)*($AM$6-$AL$6)),$AN$6-SQRT((1-AU150)*($AN$6-$AL$6)*($AN$6-$AM$6))),$AM$6)</f>
        <v>4.24612216693074</v>
      </c>
      <c r="AM150" s="17" t="n">
        <f aca="false">IFERROR(IF(AV150&lt;($AM$7-$AL$7)/($AN$7-$AL$7),$AL$7+SQRT(AV150*($AN$7-$AL$7)*($AM$7-$AL$7)),$AN$7-SQRT((1-AV150)*($AN$7-$AL$7)*($AN$7-$AM$7))),$AM$7)</f>
        <v>1.085900612468</v>
      </c>
      <c r="AN150" s="17" t="n">
        <f aca="false">IFERROR(IF(AW150&lt;($AM$8-$AL$8)/($AN$8-$AL$8),$AL$8+SQRT(AW150*($AN$8-$AL$8)*($AM$8-$AL$8)),$AN$8-SQRT((1-AW150)*($AN$8-$AL$8)*($AN$8-$AM$8))),$AM$8)</f>
        <v>1.04901910235313</v>
      </c>
      <c r="AO150" s="17" t="n">
        <f aca="false">IFERROR(IF(AX150&lt;($AM$9-$AL$9)/($AN$9-$AL$9),$AL$9+SQRT(AX150*($AN$9-$AL$9)*($AM$9-$AL$9)),$AN$9-SQRT((1-AX150)*($AN$9-$AL$9)*($AN$9-$AM$9))),$AM$9)</f>
        <v>1.35058669227415</v>
      </c>
      <c r="AP150" s="17" t="n">
        <f aca="false">IFERROR(IF(AY150&lt;($AM$10-$AL$10)/($AN$10-$AL$10),$AL$10+SQRT(AY150*($AN$10-$AL$10)*($AM$10-$AL$10)),$AN$10-SQRT((1-AY150)*($AN$10-$AL$10)*($AN$10-$AM$10))),$AM$10)</f>
        <v>0.957467763907815</v>
      </c>
      <c r="AQ150" s="17" t="n">
        <f aca="false">IFERROR(IF(AZ150&lt;($AM$11-$AL$11)/($AN$11-$AL$11),$AL$11+SQRT(AZ150*($AN$11-$AL$11)*($AM$11-$AL$11)),$AN$11-SQRT((1-AZ150)*($AN$11-$AL$11)*($AN$11-$AM$11))),$AM$11)</f>
        <v>0.431205747522988</v>
      </c>
      <c r="AR150" s="17" t="n">
        <f aca="false">SUMPRODUCT((B24:B31&lt;=$B$6)*(C24:C31*AM150+D24:D31*AO150*$B$8*AQ150)/(1+AL150/100)^B24:B31)+C32*AM150*AP150/(1+AL150/100)^$B$6</f>
        <v>14083954.0811336</v>
      </c>
      <c r="AS150" s="17" t="n">
        <f aca="false">SUMPRODUCT((K24:K26&lt;=$B$6)*(L24:L26*AN150+M24:M26*AO150*$B$8*AQ150)/(1+AL150/100)^K24:K26)+L27*AN150*AP150/(1+AL150/100)^$B$6</f>
        <v>15530050.7218111</v>
      </c>
      <c r="AT150" s="17" t="n">
        <f aca="false">AS150-AR150</f>
        <v>1446096.64067745</v>
      </c>
      <c r="AU150" s="17" t="n">
        <f aca="true">RAND()</f>
        <v>0.620807844026489</v>
      </c>
      <c r="AV150" s="17" t="n">
        <f aca="true">RAND()</f>
        <v>0.76063458676999</v>
      </c>
      <c r="AW150" s="17" t="n">
        <f aca="true">RAND()</f>
        <v>0.640948255831637</v>
      </c>
      <c r="AX150" s="17" t="n">
        <f aca="true">RAND()</f>
        <v>0.718841570499051</v>
      </c>
      <c r="AY150" s="17" t="n">
        <f aca="true">RAND()</f>
        <v>0.837107020059264</v>
      </c>
      <c r="AZ150" s="17" t="n">
        <f aca="true">RAND()</f>
        <v>0.0702650946247591</v>
      </c>
    </row>
    <row r="151" customFormat="false" ht="15" hidden="false" customHeight="false" outlineLevel="0" collapsed="false">
      <c r="A151" s="7" t="s">
        <v>198</v>
      </c>
      <c r="B151" s="0" t="n">
        <v>3</v>
      </c>
      <c r="C151" s="0" t="n">
        <v>30</v>
      </c>
      <c r="D151" s="0" t="n">
        <v>1.2</v>
      </c>
      <c r="E151" s="0" t="n">
        <v>1</v>
      </c>
      <c r="F151" s="0" t="n">
        <v>1</v>
      </c>
      <c r="G151" s="0" t="n">
        <v>1</v>
      </c>
      <c r="H151" s="0" t="n">
        <v>1</v>
      </c>
      <c r="I151" s="14" t="n">
        <f aca="false">SUMPRODUCT((B24:B31&lt;=$C151)*(C24:C31*$D151+D24:D31*$F151*$B$8*$H151)/(1+$B151/100)^B24:B31)+C32*$D151*$G151/(1+$B151/100)^$C151</f>
        <v>16584541.5001285</v>
      </c>
      <c r="J151" s="14" t="n">
        <f aca="false">SUMPRODUCT((K24:K26&lt;=$C151)*(L24:L26*$E151+M24:M26*$F151*$B$8*$H151)/(1+$B151/100)^K24:K26)+L27*$E151*$G151/(1+$B151/100)^$C151</f>
        <v>14439888.6695843</v>
      </c>
      <c r="K151" s="14" t="n">
        <f aca="false">J151-I151</f>
        <v>-2144652.83054416</v>
      </c>
      <c r="L151" s="0" t="str">
        <f aca="false">IF(K151&lt;0,"PCC","HMA")</f>
        <v>PCC</v>
      </c>
      <c r="AK151" s="0" t="n">
        <v>138</v>
      </c>
      <c r="AL151" s="17" t="n">
        <f aca="false">IFERROR(IF(AU151&lt;($AM$6-$AL$6)/($AN$6-$AL$6),$AL$6+SQRT(AU151*($AN$6-$AL$6)*($AM$6-$AL$6)),$AN$6-SQRT((1-AU151)*($AN$6-$AL$6)*($AN$6-$AM$6))),$AM$6)</f>
        <v>3.25145315130664</v>
      </c>
      <c r="AM151" s="17" t="n">
        <f aca="false">IFERROR(IF(AV151&lt;($AM$7-$AL$7)/($AN$7-$AL$7),$AL$7+SQRT(AV151*($AN$7-$AL$7)*($AM$7-$AL$7)),$AN$7-SQRT((1-AV151)*($AN$7-$AL$7)*($AN$7-$AM$7))),$AM$7)</f>
        <v>1.11611365106814</v>
      </c>
      <c r="AN151" s="17" t="n">
        <f aca="false">IFERROR(IF(AW151&lt;($AM$8-$AL$8)/($AN$8-$AL$8),$AL$8+SQRT(AW151*($AN$8-$AL$8)*($AM$8-$AL$8)),$AN$8-SQRT((1-AW151)*($AN$8-$AL$8)*($AN$8-$AM$8))),$AM$8)</f>
        <v>0.975660220106417</v>
      </c>
      <c r="AO151" s="17" t="n">
        <f aca="false">IFERROR(IF(AX151&lt;($AM$9-$AL$9)/($AN$9-$AL$9),$AL$9+SQRT(AX151*($AN$9-$AL$9)*($AM$9-$AL$9)),$AN$9-SQRT((1-AX151)*($AN$9-$AL$9)*($AN$9-$AM$9))),$AM$9)</f>
        <v>1.87556570350307</v>
      </c>
      <c r="AP151" s="17" t="n">
        <f aca="false">IFERROR(IF(AY151&lt;($AM$10-$AL$10)/($AN$10-$AL$10),$AL$10+SQRT(AY151*($AN$10-$AL$10)*($AM$10-$AL$10)),$AN$10-SQRT((1-AY151)*($AN$10-$AL$10)*($AN$10-$AM$10))),$AM$10)</f>
        <v>0.81005534127745</v>
      </c>
      <c r="AQ151" s="17" t="n">
        <f aca="false">IFERROR(IF(AZ151&lt;($AM$11-$AL$11)/($AN$11-$AL$11),$AL$11+SQRT(AZ151*($AN$11-$AL$11)*($AM$11-$AL$11)),$AN$11-SQRT((1-AZ151)*($AN$11-$AL$11)*($AN$11-$AM$11))),$AM$11)</f>
        <v>0.665946336909544</v>
      </c>
      <c r="AR151" s="17" t="n">
        <f aca="false">SUMPRODUCT((B24:B31&lt;=$B$6)*(C24:C31*AM151+D24:D31*AO151*$B$8*AQ151)/(1+AL151/100)^B24:B31)+C32*AM151*AP151/(1+AL151/100)^$B$6</f>
        <v>15322030.2998543</v>
      </c>
      <c r="AS151" s="17" t="n">
        <f aca="false">SUMPRODUCT((K24:K26&lt;=$B$6)*(L24:L26*AN151+M24:M26*AO151*$B$8*AQ151)/(1+AL151/100)^K24:K26)+L27*AN151*AP151/(1+AL151/100)^$B$6</f>
        <v>14457594.4116048</v>
      </c>
      <c r="AT151" s="17" t="n">
        <f aca="false">AS151-AR151</f>
        <v>-864435.888249502</v>
      </c>
      <c r="AU151" s="17" t="n">
        <f aca="true">RAND()</f>
        <v>0.297419826157553</v>
      </c>
      <c r="AV151" s="17" t="n">
        <f aca="true">RAND()</f>
        <v>0.840661738397305</v>
      </c>
      <c r="AW151" s="17" t="n">
        <f aca="true">RAND()</f>
        <v>0.342850143642608</v>
      </c>
      <c r="AX151" s="17" t="n">
        <f aca="true">RAND()</f>
        <v>0.989677403903543</v>
      </c>
      <c r="AY151" s="17" t="n">
        <f aca="true">RAND()</f>
        <v>0.384537258618704</v>
      </c>
      <c r="AZ151" s="17" t="n">
        <f aca="true">RAND()</f>
        <v>0.544523061942237</v>
      </c>
    </row>
    <row r="152" customFormat="false" ht="15" hidden="false" customHeight="false" outlineLevel="0" collapsed="false">
      <c r="A152" s="7" t="s">
        <v>199</v>
      </c>
      <c r="B152" s="0" t="n">
        <v>3</v>
      </c>
      <c r="C152" s="0" t="n">
        <v>30</v>
      </c>
      <c r="D152" s="0" t="n">
        <v>1</v>
      </c>
      <c r="E152" s="0" t="n">
        <v>1</v>
      </c>
      <c r="F152" s="0" t="n">
        <v>2</v>
      </c>
      <c r="G152" s="0" t="n">
        <v>1</v>
      </c>
      <c r="H152" s="0" t="n">
        <v>1</v>
      </c>
      <c r="I152" s="14" t="n">
        <f aca="false">SUMPRODUCT((B24:B31&lt;=$C152)*(C24:C31*$D152+D24:D31*$F152*$B$8*$H152)/(1+$B152/100)^B24:B31)+C32*$D152*$G152/(1+$B152/100)^$C152</f>
        <v>14056637.0484943</v>
      </c>
      <c r="J152" s="14" t="n">
        <f aca="false">SUMPRODUCT((K24:K26&lt;=$C152)*(L24:L26*$E152+M24:M26*$F152*$B$8*$H152)/(1+$B152/100)^K24:K26)+L27*$E152*$G152/(1+$B152/100)^$C152</f>
        <v>14506253.4754857</v>
      </c>
      <c r="K152" s="14" t="n">
        <f aca="false">J152-I152</f>
        <v>449616.426991351</v>
      </c>
      <c r="L152" s="0" t="str">
        <f aca="false">IF(K152&lt;0,"PCC","HMA")</f>
        <v>HMA</v>
      </c>
      <c r="AK152" s="0" t="n">
        <v>139</v>
      </c>
      <c r="AL152" s="17" t="n">
        <f aca="false">IFERROR(IF(AU152&lt;($AM$6-$AL$6)/($AN$6-$AL$6),$AL$6+SQRT(AU152*($AN$6-$AL$6)*($AM$6-$AL$6)),$AN$6-SQRT((1-AU152)*($AN$6-$AL$6)*($AN$6-$AM$6))),$AM$6)</f>
        <v>4.20875260222176</v>
      </c>
      <c r="AM152" s="17" t="n">
        <f aca="false">IFERROR(IF(AV152&lt;($AM$7-$AL$7)/($AN$7-$AL$7),$AL$7+SQRT(AV152*($AN$7-$AL$7)*($AM$7-$AL$7)),$AN$7-SQRT((1-AV152)*($AN$7-$AL$7)*($AN$7-$AM$7))),$AM$7)</f>
        <v>0.946109060836788</v>
      </c>
      <c r="AN152" s="17" t="n">
        <f aca="false">IFERROR(IF(AW152&lt;($AM$8-$AL$8)/($AN$8-$AL$8),$AL$8+SQRT(AW152*($AN$8-$AL$8)*($AM$8-$AL$8)),$AN$8-SQRT((1-AW152)*($AN$8-$AL$8)*($AN$8-$AM$8))),$AM$8)</f>
        <v>1.01407437826616</v>
      </c>
      <c r="AO152" s="17" t="n">
        <f aca="false">IFERROR(IF(AX152&lt;($AM$9-$AL$9)/($AN$9-$AL$9),$AL$9+SQRT(AX152*($AN$9-$AL$9)*($AM$9-$AL$9)),$AN$9-SQRT((1-AX152)*($AN$9-$AL$9)*($AN$9-$AM$9))),$AM$9)</f>
        <v>0.584001914104847</v>
      </c>
      <c r="AP152" s="17" t="n">
        <f aca="false">IFERROR(IF(AY152&lt;($AM$10-$AL$10)/($AN$10-$AL$10),$AL$10+SQRT(AY152*($AN$10-$AL$10)*($AM$10-$AL$10)),$AN$10-SQRT((1-AY152)*($AN$10-$AL$10)*($AN$10-$AM$10))),$AM$10)</f>
        <v>0.994196852614386</v>
      </c>
      <c r="AQ152" s="17" t="n">
        <f aca="false">IFERROR(IF(AZ152&lt;($AM$11-$AL$11)/($AN$11-$AL$11),$AL$11+SQRT(AZ152*($AN$11-$AL$11)*($AM$11-$AL$11)),$AN$11-SQRT((1-AZ152)*($AN$11-$AL$11)*($AN$11-$AM$11))),$AM$11)</f>
        <v>0.676386547498143</v>
      </c>
      <c r="AR152" s="17" t="n">
        <f aca="false">SUMPRODUCT((B24:B31&lt;=$B$6)*(C24:C31*AM152+D24:D31*AO152*$B$8*AQ152)/(1+AL152/100)^B24:B31)+C32*AM152*AP152/(1+AL152/100)^$B$6</f>
        <v>12267837.7648716</v>
      </c>
      <c r="AS152" s="17" t="n">
        <f aca="false">SUMPRODUCT((K24:K26&lt;=$B$6)*(L24:L26*AN152+M24:M26*AO152*$B$8*AQ152)/(1+AL152/100)^K24:K26)+L27*AN152*AP152/(1+AL152/100)^$B$6</f>
        <v>14954396.4396278</v>
      </c>
      <c r="AT152" s="17" t="n">
        <f aca="false">AS152-AR152</f>
        <v>2686558.67475618</v>
      </c>
      <c r="AU152" s="17" t="n">
        <f aca="true">RAND()</f>
        <v>0.610446898219809</v>
      </c>
      <c r="AV152" s="17" t="n">
        <f aca="true">RAND()</f>
        <v>0.237198418428979</v>
      </c>
      <c r="AW152" s="17" t="n">
        <f aca="true">RAND()</f>
        <v>0.505236453417771</v>
      </c>
      <c r="AX152" s="17" t="n">
        <f aca="true">RAND()</f>
        <v>0.00940842876437078</v>
      </c>
      <c r="AY152" s="17" t="n">
        <f aca="true">RAND()</f>
        <v>0.976922116535859</v>
      </c>
      <c r="AZ152" s="17" t="n">
        <f aca="true">RAND()</f>
        <v>0.57254829942787</v>
      </c>
    </row>
    <row r="153" customFormat="false" ht="15" hidden="false" customHeight="false" outlineLevel="0" collapsed="false">
      <c r="A153" s="7" t="s">
        <v>200</v>
      </c>
      <c r="B153" s="0" t="n">
        <v>3</v>
      </c>
      <c r="C153" s="0" t="n">
        <v>30</v>
      </c>
      <c r="D153" s="0" t="n">
        <v>1</v>
      </c>
      <c r="E153" s="0" t="n">
        <v>1</v>
      </c>
      <c r="F153" s="0" t="n">
        <v>0.5</v>
      </c>
      <c r="G153" s="0" t="n">
        <v>1</v>
      </c>
      <c r="H153" s="0" t="n">
        <v>1</v>
      </c>
      <c r="I153" s="14" t="n">
        <f aca="false">SUMPRODUCT((B24:B31&lt;=$C153)*(C24:C31*$D153+D24:D31*$F153*$B$8*$H153)/(1+$B153/100)^B24:B31)+C32*$D153*$G153/(1+$B153/100)^$C153</f>
        <v>13752969.593425</v>
      </c>
      <c r="J153" s="14" t="n">
        <f aca="false">SUMPRODUCT((K24:K26&lt;=$C153)*(L24:L26*$E153+M24:M26*$F153*$B$8*$H153)/(1+$B153/100)^K24:K26)+L27*$E153*$G153/(1+$B153/100)^$C153</f>
        <v>14406706.2666336</v>
      </c>
      <c r="K153" s="14" t="n">
        <f aca="false">J153-I153</f>
        <v>653736.673208647</v>
      </c>
      <c r="L153" s="0" t="str">
        <f aca="false">IF(K153&lt;0,"PCC","HMA")</f>
        <v>HMA</v>
      </c>
      <c r="AK153" s="0" t="n">
        <v>140</v>
      </c>
      <c r="AL153" s="17" t="n">
        <f aca="false">IFERROR(IF(AU153&lt;($AM$6-$AL$6)/($AN$6-$AL$6),$AL$6+SQRT(AU153*($AN$6-$AL$6)*($AM$6-$AL$6)),$AN$6-SQRT((1-AU153)*($AN$6-$AL$6)*($AN$6-$AM$6))),$AM$6)</f>
        <v>3.67603994373595</v>
      </c>
      <c r="AM153" s="17" t="n">
        <f aca="false">IFERROR(IF(AV153&lt;($AM$7-$AL$7)/($AN$7-$AL$7),$AL$7+SQRT(AV153*($AN$7-$AL$7)*($AM$7-$AL$7)),$AN$7-SQRT((1-AV153)*($AN$7-$AL$7)*($AN$7-$AM$7))),$AM$7)</f>
        <v>0.814489094876297</v>
      </c>
      <c r="AN153" s="17" t="n">
        <f aca="false">IFERROR(IF(AW153&lt;($AM$8-$AL$8)/($AN$8-$AL$8),$AL$8+SQRT(AW153*($AN$8-$AL$8)*($AM$8-$AL$8)),$AN$8-SQRT((1-AW153)*($AN$8-$AL$8)*($AN$8-$AM$8))),$AM$8)</f>
        <v>0.927108175207119</v>
      </c>
      <c r="AO153" s="17" t="n">
        <f aca="false">IFERROR(IF(AX153&lt;($AM$9-$AL$9)/($AN$9-$AL$9),$AL$9+SQRT(AX153*($AN$9-$AL$9)*($AM$9-$AL$9)),$AN$9-SQRT((1-AX153)*($AN$9-$AL$9)*($AN$9-$AM$9))),$AM$9)</f>
        <v>1.11631138257809</v>
      </c>
      <c r="AP153" s="17" t="n">
        <f aca="false">IFERROR(IF(AY153&lt;($AM$10-$AL$10)/($AN$10-$AL$10),$AL$10+SQRT(AY153*($AN$10-$AL$10)*($AM$10-$AL$10)),$AN$10-SQRT((1-AY153)*($AN$10-$AL$10)*($AN$10-$AM$10))),$AM$10)</f>
        <v>0.684066093761482</v>
      </c>
      <c r="AQ153" s="17" t="n">
        <f aca="false">IFERROR(IF(AZ153&lt;($AM$11-$AL$11)/($AN$11-$AL$11),$AL$11+SQRT(AZ153*($AN$11-$AL$11)*($AM$11-$AL$11)),$AN$11-SQRT((1-AZ153)*($AN$11-$AL$11)*($AN$11-$AM$11))),$AM$11)</f>
        <v>0.484915403746395</v>
      </c>
      <c r="AR153" s="17" t="n">
        <f aca="false">SUMPRODUCT((B24:B31&lt;=$B$6)*(C24:C31*AM153+D24:D31*AO153*$B$8*AQ153)/(1+AL153/100)^B24:B31)+C32*AM153*AP153/(1+AL153/100)^$B$6</f>
        <v>10892397.4336891</v>
      </c>
      <c r="AS153" s="17" t="n">
        <f aca="false">SUMPRODUCT((K24:K26&lt;=$B$6)*(L24:L26*AN153+M24:M26*AO153*$B$8*AQ153)/(1+AL153/100)^K24:K26)+L27*AN153*AP153/(1+AL153/100)^$B$6</f>
        <v>13934734.0360672</v>
      </c>
      <c r="AT153" s="17" t="n">
        <f aca="false">AS153-AR153</f>
        <v>3042336.6023781</v>
      </c>
      <c r="AU153" s="17" t="n">
        <f aca="true">RAND()</f>
        <v>0.447564477218056</v>
      </c>
      <c r="AV153" s="17" t="n">
        <f aca="true">RAND()</f>
        <v>0.0023325985592705</v>
      </c>
      <c r="AW153" s="17" t="n">
        <f aca="true">RAND()</f>
        <v>0.179516535605375</v>
      </c>
      <c r="AX153" s="17" t="n">
        <f aca="true">RAND()</f>
        <v>0.479396284959302</v>
      </c>
      <c r="AY153" s="17" t="n">
        <f aca="true">RAND()</f>
        <v>0.135521307490443</v>
      </c>
      <c r="AZ153" s="17" t="n">
        <f aca="true">RAND()</f>
        <v>0.139566149153845</v>
      </c>
    </row>
    <row r="154" customFormat="false" ht="15" hidden="false" customHeight="false" outlineLevel="0" collapsed="false">
      <c r="A154" s="7" t="s">
        <v>201</v>
      </c>
      <c r="B154" s="0" t="n">
        <v>7</v>
      </c>
      <c r="C154" s="0" t="n">
        <v>30</v>
      </c>
      <c r="D154" s="0" t="n">
        <v>1</v>
      </c>
      <c r="E154" s="0" t="n">
        <v>1</v>
      </c>
      <c r="F154" s="0" t="n">
        <v>1</v>
      </c>
      <c r="G154" s="0" t="n">
        <v>0</v>
      </c>
      <c r="H154" s="0" t="n">
        <v>0</v>
      </c>
      <c r="I154" s="14" t="n">
        <f aca="false">SUMPRODUCT((B24:B31&lt;=$C154)*(C24:C31*$D154+D24:D31*$F154*$B$8*$H154)/(1+$B154/100)^B24:B31)+C32*$D154*$G154/(1+$B154/100)^$C154</f>
        <v>11720949.1500259</v>
      </c>
      <c r="J154" s="14" t="n">
        <f aca="false">SUMPRODUCT((K24:K26&lt;=$C154)*(L24:L26*$E154+M24:M26*$F154*$B$8*$H154)/(1+$B154/100)^K24:K26)+L27*$E154*$G154/(1+$B154/100)^$C154</f>
        <v>15662341.3143562</v>
      </c>
      <c r="K154" s="14" t="n">
        <f aca="false">J154-I154</f>
        <v>3941392.16433024</v>
      </c>
      <c r="L154" s="0" t="str">
        <f aca="false">IF(K154&lt;0,"PCC","HMA")</f>
        <v>HMA</v>
      </c>
      <c r="AK154" s="0" t="n">
        <v>141</v>
      </c>
      <c r="AL154" s="17" t="n">
        <f aca="false">IFERROR(IF(AU154&lt;($AM$6-$AL$6)/($AN$6-$AL$6),$AL$6+SQRT(AU154*($AN$6-$AL$6)*($AM$6-$AL$6)),$AN$6-SQRT((1-AU154)*($AN$6-$AL$6)*($AN$6-$AM$6))),$AM$6)</f>
        <v>4.5765281886975</v>
      </c>
      <c r="AM154" s="17" t="n">
        <f aca="false">IFERROR(IF(AV154&lt;($AM$7-$AL$7)/($AN$7-$AL$7),$AL$7+SQRT(AV154*($AN$7-$AL$7)*($AM$7-$AL$7)),$AN$7-SQRT((1-AV154)*($AN$7-$AL$7)*($AN$7-$AM$7))),$AM$7)</f>
        <v>0.974396574715236</v>
      </c>
      <c r="AN154" s="17" t="n">
        <f aca="false">IFERROR(IF(AW154&lt;($AM$8-$AL$8)/($AN$8-$AL$8),$AL$8+SQRT(AW154*($AN$8-$AL$8)*($AM$8-$AL$8)),$AN$8-SQRT((1-AW154)*($AN$8-$AL$8)*($AN$8-$AM$8))),$AM$8)</f>
        <v>0.902033907208021</v>
      </c>
      <c r="AO154" s="17" t="n">
        <f aca="false">IFERROR(IF(AX154&lt;($AM$9-$AL$9)/($AN$9-$AL$9),$AL$9+SQRT(AX154*($AN$9-$AL$9)*($AM$9-$AL$9)),$AN$9-SQRT((1-AX154)*($AN$9-$AL$9)*($AN$9-$AM$9))),$AM$9)</f>
        <v>1.58530553148309</v>
      </c>
      <c r="AP154" s="17" t="n">
        <f aca="false">IFERROR(IF(AY154&lt;($AM$10-$AL$10)/($AN$10-$AL$10),$AL$10+SQRT(AY154*($AN$10-$AL$10)*($AM$10-$AL$10)),$AN$10-SQRT((1-AY154)*($AN$10-$AL$10)*($AN$10-$AM$10))),$AM$10)</f>
        <v>0.943277173700725</v>
      </c>
      <c r="AQ154" s="17" t="n">
        <f aca="false">IFERROR(IF(AZ154&lt;($AM$11-$AL$11)/($AN$11-$AL$11),$AL$11+SQRT(AZ154*($AN$11-$AL$11)*($AM$11-$AL$11)),$AN$11-SQRT((1-AZ154)*($AN$11-$AL$11)*($AN$11-$AM$11))),$AM$11)</f>
        <v>0.703223918775853</v>
      </c>
      <c r="AR154" s="17" t="n">
        <f aca="false">SUMPRODUCT((B24:B31&lt;=$B$6)*(C24:C31*AM154+D24:D31*AO154*$B$8*AQ154)/(1+AL154/100)^B24:B31)+C32*AM154*AP154/(1+AL154/100)^$B$6</f>
        <v>12557094.6089839</v>
      </c>
      <c r="AS154" s="17" t="n">
        <f aca="false">SUMPRODUCT((K24:K26&lt;=$B$6)*(L24:L26*AN154+M24:M26*AO154*$B$8*AQ154)/(1+AL154/100)^K24:K26)+L27*AN154*AP154/(1+AL154/100)^$B$6</f>
        <v>13455502.9136178</v>
      </c>
      <c r="AT154" s="17" t="n">
        <f aca="false">AS154-AR154</f>
        <v>898408.304633889</v>
      </c>
      <c r="AU154" s="17" t="n">
        <f aca="true">RAND()</f>
        <v>0.706339218991108</v>
      </c>
      <c r="AV154" s="17" t="n">
        <f aca="true">RAND()</f>
        <v>0.337935169693411</v>
      </c>
      <c r="AW154" s="17" t="n">
        <f aca="true">RAND()</f>
        <v>0.115676869112611</v>
      </c>
      <c r="AX154" s="17" t="n">
        <f aca="true">RAND()</f>
        <v>0.885352331854318</v>
      </c>
      <c r="AY154" s="17" t="n">
        <f aca="true">RAND()</f>
        <v>0.785978610896412</v>
      </c>
      <c r="AZ154" s="17" t="n">
        <f aca="true">RAND()</f>
        <v>0.640505949441791</v>
      </c>
    </row>
    <row r="155" customFormat="false" ht="15" hidden="false" customHeight="false" outlineLevel="0" collapsed="false">
      <c r="A155" s="5" t="s">
        <v>202</v>
      </c>
      <c r="AK155" s="0" t="n">
        <v>142</v>
      </c>
      <c r="AL155" s="17" t="n">
        <f aca="false">IFERROR(IF(AU155&lt;($AM$6-$AL$6)/($AN$6-$AL$6),$AL$6+SQRT(AU155*($AN$6-$AL$6)*($AM$6-$AL$6)),$AN$6-SQRT((1-AU155)*($AN$6-$AL$6)*($AN$6-$AM$6))),$AM$6)</f>
        <v>4.88686296577715</v>
      </c>
      <c r="AM155" s="17" t="n">
        <f aca="false">IFERROR(IF(AV155&lt;($AM$7-$AL$7)/($AN$7-$AL$7),$AL$7+SQRT(AV155*($AN$7-$AL$7)*($AM$7-$AL$7)),$AN$7-SQRT((1-AV155)*($AN$7-$AL$7)*($AN$7-$AM$7))),$AM$7)</f>
        <v>1.10123025384298</v>
      </c>
      <c r="AN155" s="17" t="n">
        <f aca="false">IFERROR(IF(AW155&lt;($AM$8-$AL$8)/($AN$8-$AL$8),$AL$8+SQRT(AW155*($AN$8-$AL$8)*($AM$8-$AL$8)),$AN$8-SQRT((1-AW155)*($AN$8-$AL$8)*($AN$8-$AM$8))),$AM$8)</f>
        <v>0.864997903089408</v>
      </c>
      <c r="AO155" s="17" t="n">
        <f aca="false">IFERROR(IF(AX155&lt;($AM$9-$AL$9)/($AN$9-$AL$9),$AL$9+SQRT(AX155*($AN$9-$AL$9)*($AM$9-$AL$9)),$AN$9-SQRT((1-AX155)*($AN$9-$AL$9)*($AN$9-$AM$9))),$AM$9)</f>
        <v>1.45722713642314</v>
      </c>
      <c r="AP155" s="17" t="n">
        <f aca="false">IFERROR(IF(AY155&lt;($AM$10-$AL$10)/($AN$10-$AL$10),$AL$10+SQRT(AY155*($AN$10-$AL$10)*($AM$10-$AL$10)),$AN$10-SQRT((1-AY155)*($AN$10-$AL$10)*($AN$10-$AM$10))),$AM$10)</f>
        <v>0.939711627342528</v>
      </c>
      <c r="AQ155" s="17" t="n">
        <f aca="false">IFERROR(IF(AZ155&lt;($AM$11-$AL$11)/($AN$11-$AL$11),$AL$11+SQRT(AZ155*($AN$11-$AL$11)*($AM$11-$AL$11)),$AN$11-SQRT((1-AZ155)*($AN$11-$AL$11)*($AN$11-$AM$11))),$AM$11)</f>
        <v>0.64672456494345</v>
      </c>
      <c r="AR155" s="17" t="n">
        <f aca="false">SUMPRODUCT((B24:B31&lt;=$B$6)*(C24:C31*AM155+D24:D31*AO155*$B$8*AQ155)/(1+AL155/100)^B24:B31)+C32*AM155*AP155/(1+AL155/100)^$B$6</f>
        <v>13960115.1343045</v>
      </c>
      <c r="AS155" s="17" t="n">
        <f aca="false">SUMPRODUCT((K24:K26&lt;=$B$6)*(L24:L26*AN155+M24:M26*AO155*$B$8*AQ155)/(1+AL155/100)^K24:K26)+L27*AN155*AP155/(1+AL155/100)^$B$6</f>
        <v>12946311.3471825</v>
      </c>
      <c r="AT155" s="17" t="n">
        <f aca="false">AS155-AR155</f>
        <v>-1013803.78712195</v>
      </c>
      <c r="AU155" s="17" t="n">
        <f aca="true">RAND()</f>
        <v>0.776732593729793</v>
      </c>
      <c r="AV155" s="17" t="n">
        <f aca="true">RAND()</f>
        <v>0.803267223363335</v>
      </c>
      <c r="AW155" s="17" t="n">
        <f aca="true">RAND()</f>
        <v>0.046941415622445</v>
      </c>
      <c r="AX155" s="17" t="n">
        <f aca="true">RAND()</f>
        <v>0.803598412376385</v>
      </c>
      <c r="AY155" s="17" t="n">
        <f aca="true">RAND()</f>
        <v>0.773385260880857</v>
      </c>
      <c r="AZ155" s="17" t="n">
        <f aca="true">RAND()</f>
        <v>0.490685403817243</v>
      </c>
    </row>
    <row r="156" customFormat="false" ht="15" hidden="false" customHeight="false" outlineLevel="0" collapsed="false">
      <c r="AK156" s="0" t="n">
        <v>143</v>
      </c>
      <c r="AL156" s="0" t="n">
        <f aca="false">IFERROR(IF(AU156&lt;($AM$6-$AL$6)/($AN$6-$AL$6),$AL$6+SQRT(AU156*($AN$6-$AL$6)*($AM$6-$AL$6)),$AN$6-SQRT((1-AU156)*($AN$6-$AL$6)*($AN$6-$AM$6))),$AM$6)</f>
        <v>5.7551390525381</v>
      </c>
      <c r="AM156" s="0" t="n">
        <f aca="false">IFERROR(IF(AV156&lt;($AM$7-$AL$7)/($AN$7-$AL$7),$AL$7+SQRT(AV156*($AN$7-$AL$7)*($AM$7-$AL$7)),$AN$7-SQRT((1-AV156)*($AN$7-$AL$7)*($AN$7-$AM$7))),$AM$7)</f>
        <v>1.16904239409235</v>
      </c>
      <c r="AN156" s="0" t="n">
        <f aca="false">IFERROR(IF(AW156&lt;($AM$8-$AL$8)/($AN$8-$AL$8),$AL$8+SQRT(AW156*($AN$8-$AL$8)*($AM$8-$AL$8)),$AN$8-SQRT((1-AW156)*($AN$8-$AL$8)*($AN$8-$AM$8))),$AM$8)</f>
        <v>1.08436257167604</v>
      </c>
      <c r="AO156" s="0" t="n">
        <f aca="false">IFERROR(IF(AX156&lt;($AM$9-$AL$9)/($AN$9-$AL$9),$AL$9+SQRT(AX156*($AN$9-$AL$9)*($AM$9-$AL$9)),$AN$9-SQRT((1-AX156)*($AN$9-$AL$9)*($AN$9-$AM$9))),$AM$9)</f>
        <v>1.02897449178044</v>
      </c>
      <c r="AP156" s="0" t="n">
        <f aca="false">IFERROR(IF(AY156&lt;($AM$10-$AL$10)/($AN$10-$AL$10),$AL$10+SQRT(AY156*($AN$10-$AL$10)*($AM$10-$AL$10)),$AN$10-SQRT((1-AY156)*($AN$10-$AL$10)*($AN$10-$AM$10))),$AM$10)</f>
        <v>0.809212561434431</v>
      </c>
      <c r="AQ156" s="0" t="n">
        <f aca="false">IFERROR(IF(AZ156&lt;($AM$11-$AL$11)/($AN$11-$AL$11),$AL$11+SQRT(AZ156*($AN$11-$AL$11)*($AM$11-$AL$11)),$AN$11-SQRT((1-AZ156)*($AN$11-$AL$11)*($AN$11-$AM$11))),$AM$11)</f>
        <v>0.742125823429918</v>
      </c>
      <c r="AR156" s="0" t="n">
        <f aca="false">SUMPRODUCT((B24:B31&lt;=$B$6)*(C24:C31*AM156+D24:D31*AO156*$B$8*AQ156)/(1+AL156/100)^B24:B31)+C32*AM156*AP156/(1+AL156/100)^$B$6</f>
        <v>14315707.8374344</v>
      </c>
      <c r="AS156" s="0" t="n">
        <f aca="false">SUMPRODUCT((K24:K26&lt;=$B$6)*(L24:L26*AN156+M24:M26*AO156*$B$8*AQ156)/(1+AL156/100)^K24:K26)+L27*AN156*AP156/(1+AL156/100)^$B$6</f>
        <v>16450101.4549133</v>
      </c>
      <c r="AT156" s="0" t="n">
        <f aca="false">AS156-AR156</f>
        <v>2134393.61747886</v>
      </c>
      <c r="AU156" s="0" t="n">
        <f aca="true">RAND()</f>
        <v>0.922516061074214</v>
      </c>
      <c r="AV156" s="0" t="n">
        <f aca="true">RAND()</f>
        <v>0.941741031517342</v>
      </c>
      <c r="AW156" s="0" t="n">
        <f aca="true">RAND()</f>
        <v>0.756126598562002</v>
      </c>
      <c r="AX156" s="0" t="n">
        <f aca="true">RAND()</f>
        <v>0.37140630825796</v>
      </c>
      <c r="AY156" s="0" t="n">
        <f aca="true">RAND()</f>
        <v>0.382449632595367</v>
      </c>
      <c r="AZ156" s="0" t="n">
        <f aca="true">RAND()</f>
        <v>0.728575139013478</v>
      </c>
    </row>
    <row r="157" customFormat="false" ht="15" hidden="false" customHeight="false" outlineLevel="0" collapsed="false">
      <c r="AK157" s="0" t="n">
        <v>144</v>
      </c>
      <c r="AL157" s="0" t="n">
        <f aca="false">IFERROR(IF(AU157&lt;($AM$6-$AL$6)/($AN$6-$AL$6),$AL$6+SQRT(AU157*($AN$6-$AL$6)*($AM$6-$AL$6)),$AN$6-SQRT((1-AU157)*($AN$6-$AL$6)*($AN$6-$AM$6))),$AM$6)</f>
        <v>3.73340786832766</v>
      </c>
      <c r="AM157" s="0" t="n">
        <f aca="false">IFERROR(IF(AV157&lt;($AM$7-$AL$7)/($AN$7-$AL$7),$AL$7+SQRT(AV157*($AN$7-$AL$7)*($AM$7-$AL$7)),$AN$7-SQRT((1-AV157)*($AN$7-$AL$7)*($AN$7-$AM$7))),$AM$7)</f>
        <v>1.08104748675419</v>
      </c>
      <c r="AN157" s="0" t="n">
        <f aca="false">IFERROR(IF(AW157&lt;($AM$8-$AL$8)/($AN$8-$AL$8),$AL$8+SQRT(AW157*($AN$8-$AL$8)*($AM$8-$AL$8)),$AN$8-SQRT((1-AW157)*($AN$8-$AL$8)*($AN$8-$AM$8))),$AM$8)</f>
        <v>1.03635467000437</v>
      </c>
      <c r="AO157" s="0" t="n">
        <f aca="false">IFERROR(IF(AX157&lt;($AM$9-$AL$9)/($AN$9-$AL$9),$AL$9+SQRT(AX157*($AN$9-$AL$9)*($AM$9-$AL$9)),$AN$9-SQRT((1-AX157)*($AN$9-$AL$9)*($AN$9-$AM$9))),$AM$9)</f>
        <v>0.983368337468675</v>
      </c>
      <c r="AP157" s="0" t="n">
        <f aca="false">IFERROR(IF(AY157&lt;($AM$10-$AL$10)/($AN$10-$AL$10),$AL$10+SQRT(AY157*($AN$10-$AL$10)*($AM$10-$AL$10)),$AN$10-SQRT((1-AY157)*($AN$10-$AL$10)*($AN$10-$AM$10))),$AM$10)</f>
        <v>0.612968334869914</v>
      </c>
      <c r="AQ157" s="0" t="n">
        <f aca="false">IFERROR(IF(AZ157&lt;($AM$11-$AL$11)/($AN$11-$AL$11),$AL$11+SQRT(AZ157*($AN$11-$AL$11)*($AM$11-$AL$11)),$AN$11-SQRT((1-AZ157)*($AN$11-$AL$11)*($AN$11-$AM$11))),$AM$11)</f>
        <v>0.344639257003372</v>
      </c>
      <c r="AR157" s="0" t="n">
        <f aca="false">SUMPRODUCT((B24:B31&lt;=$B$6)*(C24:C31*AM157+D24:D31*AO157*$B$8*AQ157)/(1+AL157/100)^B24:B31)+C32*AM157*AP157/(1+AL157/100)^$B$6</f>
        <v>14358696.8929702</v>
      </c>
      <c r="AS157" s="0" t="n">
        <f aca="false">SUMPRODUCT((K24:K26&lt;=$B$6)*(L24:L26*AN157+M24:M26*AO157*$B$8*AQ157)/(1+AL157/100)^K24:K26)+L27*AN157*AP157/(1+AL157/100)^$B$6</f>
        <v>15665492.0370912</v>
      </c>
      <c r="AT157" s="0" t="n">
        <f aca="false">AS157-AR157</f>
        <v>1306795.14412092</v>
      </c>
      <c r="AU157" s="0" t="n">
        <f aca="true">RAND()</f>
        <v>0.466468792264817</v>
      </c>
      <c r="AV157" s="0" t="n">
        <f aca="true">RAND()</f>
        <v>0.746267095714873</v>
      </c>
      <c r="AW157" s="0" t="n">
        <f aca="true">RAND()</f>
        <v>0.59427264863164</v>
      </c>
      <c r="AX157" s="0" t="n">
        <f aca="true">RAND()</f>
        <v>0.311526599556307</v>
      </c>
      <c r="AY157" s="0" t="n">
        <f aca="true">RAND()</f>
        <v>0.0510473787331245</v>
      </c>
      <c r="AZ157" s="0" t="n">
        <f aca="true">RAND()</f>
        <v>0.00813331945229827</v>
      </c>
    </row>
    <row r="158" customFormat="false" ht="17.35" hidden="false" customHeight="false" outlineLevel="0" collapsed="false">
      <c r="A158" s="4" t="s">
        <v>203</v>
      </c>
      <c r="AK158" s="0" t="n">
        <v>145</v>
      </c>
      <c r="AL158" s="17" t="n">
        <f aca="false">IFERROR(IF(AU158&lt;($AM$6-$AL$6)/($AN$6-$AL$6),$AL$6+SQRT(AU158*($AN$6-$AL$6)*($AM$6-$AL$6)),$AN$6-SQRT((1-AU158)*($AN$6-$AL$6)*($AN$6-$AM$6))),$AM$6)</f>
        <v>2.32163172542117</v>
      </c>
      <c r="AM158" s="17" t="n">
        <f aca="false">IFERROR(IF(AV158&lt;($AM$7-$AL$7)/($AN$7-$AL$7),$AL$7+SQRT(AV158*($AN$7-$AL$7)*($AM$7-$AL$7)),$AN$7-SQRT((1-AV158)*($AN$7-$AL$7)*($AN$7-$AM$7))),$AM$7)</f>
        <v>0.847620906259984</v>
      </c>
      <c r="AN158" s="17" t="n">
        <f aca="false">IFERROR(IF(AW158&lt;($AM$8-$AL$8)/($AN$8-$AL$8),$AL$8+SQRT(AW158*($AN$8-$AL$8)*($AM$8-$AL$8)),$AN$8-SQRT((1-AW158)*($AN$8-$AL$8)*($AN$8-$AM$8))),$AM$8)</f>
        <v>0.991793975378581</v>
      </c>
      <c r="AO158" s="17" t="n">
        <f aca="false">IFERROR(IF(AX158&lt;($AM$9-$AL$9)/($AN$9-$AL$9),$AL$9+SQRT(AX158*($AN$9-$AL$9)*($AM$9-$AL$9)),$AN$9-SQRT((1-AX158)*($AN$9-$AL$9)*($AN$9-$AM$9))),$AM$9)</f>
        <v>0.906425359167333</v>
      </c>
      <c r="AP158" s="17" t="n">
        <f aca="false">IFERROR(IF(AY158&lt;($AM$10-$AL$10)/($AN$10-$AL$10),$AL$10+SQRT(AY158*($AN$10-$AL$10)*($AM$10-$AL$10)),$AN$10-SQRT((1-AY158)*($AN$10-$AL$10)*($AN$10-$AM$10))),$AM$10)</f>
        <v>0.65954473361429</v>
      </c>
      <c r="AQ158" s="17" t="n">
        <f aca="false">IFERROR(IF(AZ158&lt;($AM$11-$AL$11)/($AN$11-$AL$11),$AL$11+SQRT(AZ158*($AN$11-$AL$11)*($AM$11-$AL$11)),$AN$11-SQRT((1-AZ158)*($AN$11-$AL$11)*($AN$11-$AM$11))),$AM$11)</f>
        <v>0.671623960513228</v>
      </c>
      <c r="AR158" s="17" t="n">
        <f aca="false">SUMPRODUCT((B24:B31&lt;=$B$6)*(C24:C31*AM158+D24:D31*AO158*$B$8*AQ158)/(1+AL158/100)^B24:B31)+C32*AM158*AP158/(1+AL158/100)^$B$6</f>
        <v>12196343.112188</v>
      </c>
      <c r="AS158" s="17" t="n">
        <f aca="false">SUMPRODUCT((K24:K26&lt;=$B$6)*(L24:L26*AN158+M24:M26*AO158*$B$8*AQ158)/(1+AL158/100)^K24:K26)+L27*AN158*AP158/(1+AL158/100)^$B$6</f>
        <v>14697318.5026225</v>
      </c>
      <c r="AT158" s="17" t="n">
        <f aca="false">AS158-AR158</f>
        <v>2500975.3904345</v>
      </c>
      <c r="AU158" s="17" t="n">
        <f aca="true">RAND()</f>
        <v>0.0206893933594796</v>
      </c>
      <c r="AV158" s="17" t="n">
        <f aca="true">RAND()</f>
        <v>0.0251972301446913</v>
      </c>
      <c r="AW158" s="17" t="n">
        <f aca="true">RAND()</f>
        <v>0.408721433239106</v>
      </c>
      <c r="AX158" s="17" t="n">
        <f aca="true">RAND()</f>
        <v>0.220242096765728</v>
      </c>
      <c r="AY158" s="17" t="n">
        <f aca="true">RAND()</f>
        <v>0.101818088096219</v>
      </c>
      <c r="AZ158" s="17" t="n">
        <f aca="true">RAND()</f>
        <v>0.559874190575436</v>
      </c>
    </row>
    <row r="159" customFormat="false" ht="15" hidden="false" customHeight="false" outlineLevel="0" collapsed="false">
      <c r="A159" s="9" t="s">
        <v>204</v>
      </c>
      <c r="B159" s="37" t="n">
        <v>2</v>
      </c>
      <c r="C159" s="37" t="n">
        <v>3</v>
      </c>
      <c r="D159" s="37" t="n">
        <v>4</v>
      </c>
      <c r="E159" s="37" t="n">
        <v>5</v>
      </c>
      <c r="F159" s="37" t="n">
        <v>6</v>
      </c>
      <c r="G159" s="37" t="n">
        <v>7</v>
      </c>
      <c r="H159" s="37" t="n">
        <v>8</v>
      </c>
      <c r="AK159" s="0" t="n">
        <v>146</v>
      </c>
      <c r="AL159" s="17" t="n">
        <f aca="false">IFERROR(IF(AU159&lt;($AM$6-$AL$6)/($AN$6-$AL$6),$AL$6+SQRT(AU159*($AN$6-$AL$6)*($AM$6-$AL$6)),$AN$6-SQRT((1-AU159)*($AN$6-$AL$6)*($AN$6-$AM$6))),$AM$6)</f>
        <v>3.79090513285657</v>
      </c>
      <c r="AM159" s="17" t="n">
        <f aca="false">IFERROR(IF(AV159&lt;($AM$7-$AL$7)/($AN$7-$AL$7),$AL$7+SQRT(AV159*($AN$7-$AL$7)*($AM$7-$AL$7)),$AN$7-SQRT((1-AV159)*($AN$7-$AL$7)*($AN$7-$AM$7))),$AM$7)</f>
        <v>0.909503135409641</v>
      </c>
      <c r="AN159" s="17" t="n">
        <f aca="false">IFERROR(IF(AW159&lt;($AM$8-$AL$8)/($AN$8-$AL$8),$AL$8+SQRT(AW159*($AN$8-$AL$8)*($AM$8-$AL$8)),$AN$8-SQRT((1-AW159)*($AN$8-$AL$8)*($AN$8-$AM$8))),$AM$8)</f>
        <v>1.13283835453869</v>
      </c>
      <c r="AO159" s="17" t="n">
        <f aca="false">IFERROR(IF(AX159&lt;($AM$9-$AL$9)/($AN$9-$AL$9),$AL$9+SQRT(AX159*($AN$9-$AL$9)*($AM$9-$AL$9)),$AN$9-SQRT((1-AX159)*($AN$9-$AL$9)*($AN$9-$AM$9))),$AM$9)</f>
        <v>0.952027702739713</v>
      </c>
      <c r="AP159" s="17" t="n">
        <f aca="false">IFERROR(IF(AY159&lt;($AM$10-$AL$10)/($AN$10-$AL$10),$AL$10+SQRT(AY159*($AN$10-$AL$10)*($AM$10-$AL$10)),$AN$10-SQRT((1-AY159)*($AN$10-$AL$10)*($AN$10-$AM$10))),$AM$10)</f>
        <v>0.744379810777115</v>
      </c>
      <c r="AQ159" s="17" t="n">
        <f aca="false">IFERROR(IF(AZ159&lt;($AM$11-$AL$11)/($AN$11-$AL$11),$AL$11+SQRT(AZ159*($AN$11-$AL$11)*($AM$11-$AL$11)),$AN$11-SQRT((1-AZ159)*($AN$11-$AL$11)*($AN$11-$AM$11))),$AM$11)</f>
        <v>0.452204426915583</v>
      </c>
      <c r="AR159" s="17" t="n">
        <f aca="false">SUMPRODUCT((B24:B31&lt;=$B$6)*(C24:C31*AM159+D24:D31*AO159*$B$8*AQ159)/(1+AL159/100)^B24:B31)+C32*AM159*AP159/(1+AL159/100)^$B$6</f>
        <v>12057497.4932288</v>
      </c>
      <c r="AS159" s="17" t="n">
        <f aca="false">SUMPRODUCT((K24:K26&lt;=$B$6)*(L24:L26*AN159+M24:M26*AO159*$B$8*AQ159)/(1+AL159/100)^K24:K26)+L27*AN159*AP159/(1+AL159/100)^$B$6</f>
        <v>16947110.3152092</v>
      </c>
      <c r="AT159" s="17" t="n">
        <f aca="false">AS159-AR159</f>
        <v>4889612.82198037</v>
      </c>
      <c r="AU159" s="17" t="n">
        <f aca="true">RAND()</f>
        <v>0.485085506683685</v>
      </c>
      <c r="AV159" s="17" t="n">
        <f aca="true">RAND()</f>
        <v>0.133232629606025</v>
      </c>
      <c r="AW159" s="17" t="n">
        <f aca="true">RAND()</f>
        <v>0.877983545180438</v>
      </c>
      <c r="AX159" s="17" t="n">
        <f aca="true">RAND()</f>
        <v>0.272438725392189</v>
      </c>
      <c r="AY159" s="17" t="n">
        <f aca="true">RAND()</f>
        <v>0.238885967661833</v>
      </c>
      <c r="AZ159" s="17" t="n">
        <f aca="true">RAND()</f>
        <v>0.0945558676436775</v>
      </c>
    </row>
    <row r="160" customFormat="false" ht="15" hidden="false" customHeight="false" outlineLevel="0" collapsed="false">
      <c r="A160" s="33" t="n">
        <v>0</v>
      </c>
      <c r="B160" s="19" t="n">
        <f aca="false">(SUMPRODUCT((K24:K26&lt;=$B$6)*(L24:L26*$B$12+M24:M26*$B$10*$B$8*$B$9)/(1+2/100)^K24:K26)+L27*$B$12*0/(1+2/100)^$B$6)-(SUMPRODUCT((B24:B31&lt;=$B$6)*(C24:C31*$B$11+D24:D31*$B$10*$B$8*$B$9)/(1+2/100)^B24:B31)+C32*$B$11*0/(1+2/100)^$B$6)</f>
        <v>1297204.39346245</v>
      </c>
      <c r="C160" s="19" t="n">
        <f aca="false">(SUMPRODUCT((K24:K26&lt;=$B$6)*(L24:L26*$B$12+M24:M26*$B$10*$B$8*$B$9)/(1+3/100)^K24:K26)+L27*$B$12*0/(1+3/100)^$B$6)-(SUMPRODUCT((B24:B31&lt;=$B$6)*(C24:C31*$B$11+D24:D31*$B$10*$B$8*$B$9)/(1+3/100)^B24:B31)+C32*$B$11*0/(1+3/100)^$B$6)</f>
        <v>2008116.42973232</v>
      </c>
      <c r="D160" s="19" t="n">
        <f aca="false">(SUMPRODUCT((K24:K26&lt;=$B$6)*(L24:L26*$B$12+M24:M26*$B$10*$B$8*$B$9)/(1+4/100)^K24:K26)+L27*$B$12*0/(1+4/100)^$B$6)-(SUMPRODUCT((B24:B31&lt;=$B$6)*(C24:C31*$B$11+D24:D31*$B$10*$B$8*$B$9)/(1+4/100)^B24:B31)+C32*$B$11*0/(1+4/100)^$B$6)</f>
        <v>2598285.76473916</v>
      </c>
      <c r="E160" s="19" t="n">
        <f aca="false">(SUMPRODUCT((K24:K26&lt;=$B$6)*(L24:L26*$B$12+M24:M26*$B$10*$B$8*$B$9)/(1+5/100)^K24:K26)+L27*$B$12*0/(1+5/100)^$B$6)-(SUMPRODUCT((B24:B31&lt;=$B$6)*(C24:C31*$B$11+D24:D31*$B$10*$B$8*$B$9)/(1+5/100)^B24:B31)+C32*$B$11*0/(1+5/100)^$B$6)</f>
        <v>3090603.95097833</v>
      </c>
      <c r="F160" s="19" t="n">
        <f aca="false">(SUMPRODUCT((K24:K26&lt;=$B$6)*(L24:L26*$B$12+M24:M26*$B$10*$B$8*$B$9)/(1+6/100)^K24:K26)+L27*$B$12*0/(1+6/100)^$B$6)-(SUMPRODUCT((B24:B31&lt;=$B$6)*(C24:C31*$B$11+D24:D31*$B$10*$B$8*$B$9)/(1+6/100)^B24:B31)+C32*$B$11*0/(1+6/100)^$B$6)</f>
        <v>3503286.17271864</v>
      </c>
      <c r="G160" s="19" t="n">
        <f aca="false">(SUMPRODUCT((K24:K26&lt;=$B$6)*(L24:L26*$B$12+M24:M26*$B$10*$B$8*$B$9)/(1+7/100)^K24:K26)+L27*$B$12*0/(1+7/100)^$B$6)-(SUMPRODUCT((B24:B31&lt;=$B$6)*(C24:C31*$B$11+D24:D31*$B$10*$B$8*$B$9)/(1+7/100)^B24:B31)+C32*$B$11*0/(1+7/100)^$B$6)</f>
        <v>3850884.61688071</v>
      </c>
      <c r="H160" s="19" t="n">
        <f aca="false">(SUMPRODUCT((K24:K26&lt;=$B$6)*(L24:L26*$B$12+M24:M26*$B$10*$B$8*$B$9)/(1+8/100)^K24:K26)+L27*$B$12*0/(1+8/100)^$B$6)-(SUMPRODUCT((B24:B31&lt;=$B$6)*(C24:C31*$B$11+D24:D31*$B$10*$B$8*$B$9)/(1+8/100)^B24:B31)+C32*$B$11*0/(1+8/100)^$B$6)</f>
        <v>4145070.86056518</v>
      </c>
      <c r="AK160" s="0" t="n">
        <v>147</v>
      </c>
      <c r="AL160" s="17" t="n">
        <f aca="false">IFERROR(IF(AU160&lt;($AM$6-$AL$6)/($AN$6-$AL$6),$AL$6+SQRT(AU160*($AN$6-$AL$6)*($AM$6-$AL$6)),$AN$6-SQRT((1-AU160)*($AN$6-$AL$6)*($AN$6-$AM$6))),$AM$6)</f>
        <v>4.02924613021327</v>
      </c>
      <c r="AM160" s="17" t="n">
        <f aca="false">IFERROR(IF(AV160&lt;($AM$7-$AL$7)/($AN$7-$AL$7),$AL$7+SQRT(AV160*($AN$7-$AL$7)*($AM$7-$AL$7)),$AN$7-SQRT((1-AV160)*($AN$7-$AL$7)*($AN$7-$AM$7))),$AM$7)</f>
        <v>1.11120251101403</v>
      </c>
      <c r="AN160" s="17" t="n">
        <f aca="false">IFERROR(IF(AW160&lt;($AM$8-$AL$8)/($AN$8-$AL$8),$AL$8+SQRT(AW160*($AN$8-$AL$8)*($AM$8-$AL$8)),$AN$8-SQRT((1-AW160)*($AN$8-$AL$8)*($AN$8-$AM$8))),$AM$8)</f>
        <v>1.12093075094126</v>
      </c>
      <c r="AO160" s="17" t="n">
        <f aca="false">IFERROR(IF(AX160&lt;($AM$9-$AL$9)/($AN$9-$AL$9),$AL$9+SQRT(AX160*($AN$9-$AL$9)*($AM$9-$AL$9)),$AN$9-SQRT((1-AX160)*($AN$9-$AL$9)*($AN$9-$AM$9))),$AM$9)</f>
        <v>0.630736619638422</v>
      </c>
      <c r="AP160" s="17" t="n">
        <f aca="false">IFERROR(IF(AY160&lt;($AM$10-$AL$10)/($AN$10-$AL$10),$AL$10+SQRT(AY160*($AN$10-$AL$10)*($AM$10-$AL$10)),$AN$10-SQRT((1-AY160)*($AN$10-$AL$10)*($AN$10-$AM$10))),$AM$10)</f>
        <v>0.864459861798013</v>
      </c>
      <c r="AQ160" s="17" t="n">
        <f aca="false">IFERROR(IF(AZ160&lt;($AM$11-$AL$11)/($AN$11-$AL$11),$AL$11+SQRT(AZ160*($AN$11-$AL$11)*($AM$11-$AL$11)),$AN$11-SQRT((1-AZ160)*($AN$11-$AL$11)*($AN$11-$AM$11))),$AM$11)</f>
        <v>0.760858492051506</v>
      </c>
      <c r="AR160" s="17" t="n">
        <f aca="false">SUMPRODUCT((B24:B31&lt;=$B$6)*(C24:C31*AM160+D24:D31*AO160*$B$8*AQ160)/(1+AL160/100)^B24:B31)+C32*AM160*AP160/(1+AL160/100)^$B$6</f>
        <v>14544718.5240017</v>
      </c>
      <c r="AS160" s="17" t="n">
        <f aca="false">SUMPRODUCT((K24:K26&lt;=$B$6)*(L24:L26*AN160+M24:M26*AO160*$B$8*AQ160)/(1+AL160/100)^K24:K26)+L27*AN160*AP160/(1+AL160/100)^$B$6</f>
        <v>16656724.981956</v>
      </c>
      <c r="AT160" s="17" t="n">
        <f aca="false">AS160-AR160</f>
        <v>2112006.45795425</v>
      </c>
      <c r="AU160" s="17" t="n">
        <f aca="true">RAND()</f>
        <v>0.558731072257358</v>
      </c>
      <c r="AV160" s="17" t="n">
        <f aca="true">RAND()</f>
        <v>0.828757840455008</v>
      </c>
      <c r="AW160" s="17" t="n">
        <f aca="true">RAND()</f>
        <v>0.851921146199222</v>
      </c>
      <c r="AX160" s="17" t="n">
        <f aca="true">RAND()</f>
        <v>0.0227894182859751</v>
      </c>
      <c r="AY160" s="17" t="n">
        <f aca="true">RAND()</f>
        <v>0.531323963447308</v>
      </c>
      <c r="AZ160" s="17" t="n">
        <f aca="true">RAND()</f>
        <v>0.766576894596409</v>
      </c>
    </row>
    <row r="161" customFormat="false" ht="15" hidden="false" customHeight="false" outlineLevel="0" collapsed="false">
      <c r="A161" s="33" t="n">
        <v>0.25</v>
      </c>
      <c r="B161" s="19" t="n">
        <f aca="false">(SUMPRODUCT((K24:K26&lt;=$B$6)*(L24:L26*$B$12+M24:M26*$B$10*$B$8*$B$9)/(1+2/100)^K24:K26)+L27*$B$12*0.25/(1+2/100)^$B$6)-(SUMPRODUCT((B24:B31&lt;=$B$6)*(C24:C31*$B$11+D24:D31*$B$10*$B$8*$B$9)/(1+2/100)^B24:B31)+C32*$B$11*0.25/(1+2/100)^$B$6)</f>
        <v>820686.297517369</v>
      </c>
      <c r="C161" s="19" t="n">
        <f aca="false">(SUMPRODUCT((K24:K26&lt;=$B$6)*(L24:L26*$B$12+M24:M26*$B$10*$B$8*$B$9)/(1+3/100)^K24:K26)+L27*$B$12*0.25/(1+3/100)^$B$6)-(SUMPRODUCT((B24:B31&lt;=$B$6)*(C24:C31*$B$11+D24:D31*$B$10*$B$8*$B$9)/(1+3/100)^B24:B31)+C32*$B$11*0.25/(1+3/100)^$B$6)</f>
        <v>1652511.4700833</v>
      </c>
      <c r="D161" s="19" t="n">
        <f aca="false">(SUMPRODUCT((K24:K26&lt;=$B$6)*(L24:L26*$B$12+M24:M26*$B$10*$B$8*$B$9)/(1+4/100)^K24:K26)+L27*$B$12*0.25/(1+4/100)^$B$6)-(SUMPRODUCT((B24:B31&lt;=$B$6)*(C24:C31*$B$11+D24:D31*$B$10*$B$8*$B$9)/(1+4/100)^B24:B31)+C32*$B$11*0.25/(1+4/100)^$B$6)</f>
        <v>2332161.56304744</v>
      </c>
      <c r="E161" s="19" t="n">
        <f aca="false">(SUMPRODUCT((K24:K26&lt;=$B$6)*(L24:L26*$B$12+M24:M26*$B$10*$B$8*$B$9)/(1+5/100)^K24:K26)+L27*$B$12*0.25/(1+5/100)^$B$6)-(SUMPRODUCT((B24:B31&lt;=$B$6)*(C24:C31*$B$11+D24:D31*$B$10*$B$8*$B$9)/(1+5/100)^B24:B31)+C32*$B$11*0.25/(1+5/100)^$B$6)</f>
        <v>2890891.29907262</v>
      </c>
      <c r="F161" s="19" t="n">
        <f aca="false">(SUMPRODUCT((K24:K26&lt;=$B$6)*(L24:L26*$B$12+M24:M26*$B$10*$B$8*$B$9)/(1+6/100)^K24:K26)+L27*$B$12*0.25/(1+6/100)^$B$6)-(SUMPRODUCT((B24:B31&lt;=$B$6)*(C24:C31*$B$11+D24:D31*$B$10*$B$8*$B$9)/(1+6/100)^B24:B31)+C32*$B$11*0.25/(1+6/100)^$B$6)</f>
        <v>3353003.60987678</v>
      </c>
      <c r="G161" s="19" t="n">
        <f aca="false">(SUMPRODUCT((K24:K26&lt;=$B$6)*(L24:L26*$B$12+M24:M26*$B$10*$B$8*$B$9)/(1+7/100)^K24:K26)+L27*$B$12*0.25/(1+7/100)^$B$6)-(SUMPRODUCT((B24:B31&lt;=$B$6)*(C24:C31*$B$11+D24:D31*$B$10*$B$8*$B$9)/(1+7/100)^B24:B31)+C32*$B$11*0.25/(1+7/100)^$B$6)</f>
        <v>3737495.53988742</v>
      </c>
      <c r="H161" s="19" t="n">
        <f aca="false">(SUMPRODUCT((K24:K26&lt;=$B$6)*(L24:L26*$B$12+M24:M26*$B$10*$B$8*$B$9)/(1+8/100)^K24:K26)+L27*$B$12*0.25/(1+8/100)^$B$6)-(SUMPRODUCT((B24:B31&lt;=$B$6)*(C24:C31*$B$11+D24:D31*$B$10*$B$8*$B$9)/(1+8/100)^B24:B31)+C32*$B$11*0.25/(1+8/100)^$B$6)</f>
        <v>4059293.65652851</v>
      </c>
      <c r="AK161" s="0" t="n">
        <v>148</v>
      </c>
      <c r="AL161" s="17" t="n">
        <f aca="false">IFERROR(IF(AU161&lt;($AM$6-$AL$6)/($AN$6-$AL$6),$AL$6+SQRT(AU161*($AN$6-$AL$6)*($AM$6-$AL$6)),$AN$6-SQRT((1-AU161)*($AN$6-$AL$6)*($AN$6-$AM$6))),$AM$6)</f>
        <v>2.99161929825312</v>
      </c>
      <c r="AM161" s="17" t="n">
        <f aca="false">IFERROR(IF(AV161&lt;($AM$7-$AL$7)/($AN$7-$AL$7),$AL$7+SQRT(AV161*($AN$7-$AL$7)*($AM$7-$AL$7)),$AN$7-SQRT((1-AV161)*($AN$7-$AL$7)*($AN$7-$AM$7))),$AM$7)</f>
        <v>0.823568221863403</v>
      </c>
      <c r="AN161" s="17" t="n">
        <f aca="false">IFERROR(IF(AW161&lt;($AM$8-$AL$8)/($AN$8-$AL$8),$AL$8+SQRT(AW161*($AN$8-$AL$8)*($AM$8-$AL$8)),$AN$8-SQRT((1-AW161)*($AN$8-$AL$8)*($AN$8-$AM$8))),$AM$8)</f>
        <v>0.88428385381713</v>
      </c>
      <c r="AO161" s="17" t="n">
        <f aca="false">IFERROR(IF(AX161&lt;($AM$9-$AL$9)/($AN$9-$AL$9),$AL$9+SQRT(AX161*($AN$9-$AL$9)*($AM$9-$AL$9)),$AN$9-SQRT((1-AX161)*($AN$9-$AL$9)*($AN$9-$AM$9))),$AM$9)</f>
        <v>0.760852452799988</v>
      </c>
      <c r="AP161" s="17" t="n">
        <f aca="false">IFERROR(IF(AY161&lt;($AM$10-$AL$10)/($AN$10-$AL$10),$AL$10+SQRT(AY161*($AN$10-$AL$10)*($AM$10-$AL$10)),$AN$10-SQRT((1-AY161)*($AN$10-$AL$10)*($AN$10-$AM$10))),$AM$10)</f>
        <v>0.643359482421811</v>
      </c>
      <c r="AQ161" s="17" t="n">
        <f aca="false">IFERROR(IF(AZ161&lt;($AM$11-$AL$11)/($AN$11-$AL$11),$AL$11+SQRT(AZ161*($AN$11-$AL$11)*($AM$11-$AL$11)),$AN$11-SQRT((1-AZ161)*($AN$11-$AL$11)*($AN$11-$AM$11))),$AM$11)</f>
        <v>0.437995269932665</v>
      </c>
      <c r="AR161" s="17" t="n">
        <f aca="false">SUMPRODUCT((B24:B31&lt;=$B$6)*(C24:C31*AM161+D24:D31*AO161*$B$8*AQ161)/(1+AL161/100)^B24:B31)+C32*AM161*AP161/(1+AL161/100)^$B$6</f>
        <v>11365108.9466207</v>
      </c>
      <c r="AS161" s="17" t="n">
        <f aca="false">SUMPRODUCT((K24:K26&lt;=$B$6)*(L24:L26*AN161+M24:M26*AO161*$B$8*AQ161)/(1+AL161/100)^K24:K26)+L27*AN161*AP161/(1+AL161/100)^$B$6</f>
        <v>13232789.6285163</v>
      </c>
      <c r="AT161" s="17" t="n">
        <f aca="false">AS161-AR161</f>
        <v>1867680.68189562</v>
      </c>
      <c r="AU161" s="17" t="n">
        <f aca="true">RAND()</f>
        <v>0.196661766533603</v>
      </c>
      <c r="AV161" s="17" t="n">
        <f aca="true">RAND()</f>
        <v>0.00617178979780656</v>
      </c>
      <c r="AW161" s="17" t="n">
        <f aca="true">RAND()</f>
        <v>0.0789307557140822</v>
      </c>
      <c r="AX161" s="17" t="n">
        <f aca="true">RAND()</f>
        <v>0.0907253361756935</v>
      </c>
      <c r="AY161" s="17" t="n">
        <f aca="true">RAND()</f>
        <v>0.0822077648009976</v>
      </c>
      <c r="AZ161" s="17" t="n">
        <f aca="true">RAND()</f>
        <v>0.077725283770568</v>
      </c>
    </row>
    <row r="162" customFormat="false" ht="15" hidden="false" customHeight="false" outlineLevel="0" collapsed="false">
      <c r="A162" s="33" t="n">
        <v>0.5</v>
      </c>
      <c r="B162" s="19" t="n">
        <f aca="false">(SUMPRODUCT((K24:K26&lt;=$B$6)*(L24:L26*$B$12+M24:M26*$B$10*$B$8*$B$9)/(1+2/100)^K24:K26)+L27*$B$12*0.5/(1+2/100)^$B$6)-(SUMPRODUCT((B24:B31&lt;=$B$6)*(C24:C31*$B$11+D24:D31*$B$10*$B$8*$B$9)/(1+2/100)^B24:B31)+C32*$B$11*0.5/(1+2/100)^$B$6)</f>
        <v>344168.201572284</v>
      </c>
      <c r="C162" s="19" t="n">
        <f aca="false">(SUMPRODUCT((K24:K26&lt;=$B$6)*(L24:L26*$B$12+M24:M26*$B$10*$B$8*$B$9)/(1+3/100)^K24:K26)+L27*$B$12*0.5/(1+3/100)^$B$6)-(SUMPRODUCT((B24:B31&lt;=$B$6)*(C24:C31*$B$11+D24:D31*$B$10*$B$8*$B$9)/(1+3/100)^B24:B31)+C32*$B$11*0.5/(1+3/100)^$B$6)</f>
        <v>1296906.51043427</v>
      </c>
      <c r="D162" s="19" t="n">
        <f aca="false">(SUMPRODUCT((K24:K26&lt;=$B$6)*(L24:L26*$B$12+M24:M26*$B$10*$B$8*$B$9)/(1+4/100)^K24:K26)+L27*$B$12*0.5/(1+4/100)^$B$6)-(SUMPRODUCT((B24:B31&lt;=$B$6)*(C24:C31*$B$11+D24:D31*$B$10*$B$8*$B$9)/(1+4/100)^B24:B31)+C32*$B$11*0.5/(1+4/100)^$B$6)</f>
        <v>2066037.36135571</v>
      </c>
      <c r="E162" s="19" t="n">
        <f aca="false">(SUMPRODUCT((K24:K26&lt;=$B$6)*(L24:L26*$B$12+M24:M26*$B$10*$B$8*$B$9)/(1+5/100)^K24:K26)+L27*$B$12*0.5/(1+5/100)^$B$6)-(SUMPRODUCT((B24:B31&lt;=$B$6)*(C24:C31*$B$11+D24:D31*$B$10*$B$8*$B$9)/(1+5/100)^B24:B31)+C32*$B$11*0.5/(1+5/100)^$B$6)</f>
        <v>2691178.64716692</v>
      </c>
      <c r="F162" s="19" t="n">
        <f aca="false">(SUMPRODUCT((K24:K26&lt;=$B$6)*(L24:L26*$B$12+M24:M26*$B$10*$B$8*$B$9)/(1+6/100)^K24:K26)+L27*$B$12*0.5/(1+6/100)^$B$6)-(SUMPRODUCT((B24:B31&lt;=$B$6)*(C24:C31*$B$11+D24:D31*$B$10*$B$8*$B$9)/(1+6/100)^B24:B31)+C32*$B$11*0.5/(1+6/100)^$B$6)</f>
        <v>3202721.04703492</v>
      </c>
      <c r="G162" s="19" t="n">
        <f aca="false">(SUMPRODUCT((K24:K26&lt;=$B$6)*(L24:L26*$B$12+M24:M26*$B$10*$B$8*$B$9)/(1+7/100)^K24:K26)+L27*$B$12*0.5/(1+7/100)^$B$6)-(SUMPRODUCT((B24:B31&lt;=$B$6)*(C24:C31*$B$11+D24:D31*$B$10*$B$8*$B$9)/(1+7/100)^B24:B31)+C32*$B$11*0.5/(1+7/100)^$B$6)</f>
        <v>3624106.46289413</v>
      </c>
      <c r="H162" s="19" t="n">
        <f aca="false">(SUMPRODUCT((K24:K26&lt;=$B$6)*(L24:L26*$B$12+M24:M26*$B$10*$B$8*$B$9)/(1+8/100)^K24:K26)+L27*$B$12*0.5/(1+8/100)^$B$6)-(SUMPRODUCT((B24:B31&lt;=$B$6)*(C24:C31*$B$11+D24:D31*$B$10*$B$8*$B$9)/(1+8/100)^B24:B31)+C32*$B$11*0.5/(1+8/100)^$B$6)</f>
        <v>3973516.45249185</v>
      </c>
      <c r="AK162" s="0" t="n">
        <v>149</v>
      </c>
      <c r="AL162" s="17" t="n">
        <f aca="false">IFERROR(IF(AU162&lt;($AM$6-$AL$6)/($AN$6-$AL$6),$AL$6+SQRT(AU162*($AN$6-$AL$6)*($AM$6-$AL$6)),$AN$6-SQRT((1-AU162)*($AN$6-$AL$6)*($AN$6-$AM$6))),$AM$6)</f>
        <v>2.87571827242115</v>
      </c>
      <c r="AM162" s="17" t="n">
        <f aca="false">IFERROR(IF(AV162&lt;($AM$7-$AL$7)/($AN$7-$AL$7),$AL$7+SQRT(AV162*($AN$7-$AL$7)*($AM$7-$AL$7)),$AN$7-SQRT((1-AV162)*($AN$7-$AL$7)*($AN$7-$AM$7))),$AM$7)</f>
        <v>1.09353943892004</v>
      </c>
      <c r="AN162" s="17" t="n">
        <f aca="false">IFERROR(IF(AW162&lt;($AM$8-$AL$8)/($AN$8-$AL$8),$AL$8+SQRT(AW162*($AN$8-$AL$8)*($AM$8-$AL$8)),$AN$8-SQRT((1-AW162)*($AN$8-$AL$8)*($AN$8-$AM$8))),$AM$8)</f>
        <v>0.840576119169094</v>
      </c>
      <c r="AO162" s="17" t="n">
        <f aca="false">IFERROR(IF(AX162&lt;($AM$9-$AL$9)/($AN$9-$AL$9),$AL$9+SQRT(AX162*($AN$9-$AL$9)*($AM$9-$AL$9)),$AN$9-SQRT((1-AX162)*($AN$9-$AL$9)*($AN$9-$AM$9))),$AM$9)</f>
        <v>1.37079477679852</v>
      </c>
      <c r="AP162" s="17" t="n">
        <f aca="false">IFERROR(IF(AY162&lt;($AM$10-$AL$10)/($AN$10-$AL$10),$AL$10+SQRT(AY162*($AN$10-$AL$10)*($AM$10-$AL$10)),$AN$10-SQRT((1-AY162)*($AN$10-$AL$10)*($AN$10-$AM$10))),$AM$10)</f>
        <v>0.656017023155666</v>
      </c>
      <c r="AQ162" s="17" t="n">
        <f aca="false">IFERROR(IF(AZ162&lt;($AM$11-$AL$11)/($AN$11-$AL$11),$AL$11+SQRT(AZ162*($AN$11-$AL$11)*($AM$11-$AL$11)),$AN$11-SQRT((1-AZ162)*($AN$11-$AL$11)*($AN$11-$AM$11))),$AM$11)</f>
        <v>0.857117118254117</v>
      </c>
      <c r="AR162" s="17" t="n">
        <f aca="false">SUMPRODUCT((B24:B31&lt;=$B$6)*(C24:C31*AM162+D24:D31*AO162*$B$8*AQ162)/(1+AL162/100)^B24:B31)+C32*AM162*AP162/(1+AL162/100)^$B$6</f>
        <v>15332872.7129629</v>
      </c>
      <c r="AS162" s="17" t="n">
        <f aca="false">SUMPRODUCT((K24:K26&lt;=$B$6)*(L24:L26*AN162+M24:M26*AO162*$B$8*AQ162)/(1+AL162/100)^K24:K26)+L27*AN162*AP162/(1+AL162/100)^$B$6</f>
        <v>12602296.4248735</v>
      </c>
      <c r="AT162" s="17" t="n">
        <f aca="false">AS162-AR162</f>
        <v>-2730576.28808934</v>
      </c>
      <c r="AU162" s="17" t="n">
        <f aca="true">RAND()</f>
        <v>0.153376498530457</v>
      </c>
      <c r="AV162" s="17" t="n">
        <f aca="true">RAND()</f>
        <v>0.782400825124841</v>
      </c>
      <c r="AW162" s="17" t="n">
        <f aca="true">RAND()</f>
        <v>0.018293571631383</v>
      </c>
      <c r="AX162" s="17" t="n">
        <f aca="true">RAND()</f>
        <v>0.736067191397321</v>
      </c>
      <c r="AY162" s="17" t="n">
        <f aca="true">RAND()</f>
        <v>0.0973652460574226</v>
      </c>
      <c r="AZ162" s="17" t="n">
        <f aca="true">RAND()</f>
        <v>0.916671355526498</v>
      </c>
    </row>
    <row r="163" customFormat="false" ht="15" hidden="false" customHeight="false" outlineLevel="0" collapsed="false">
      <c r="A163" s="33" t="n">
        <v>0.75</v>
      </c>
      <c r="B163" s="19" t="n">
        <f aca="false">(SUMPRODUCT((K24:K26&lt;=$B$6)*(L24:L26*$B$12+M24:M26*$B$10*$B$8*$B$9)/(1+2/100)^K24:K26)+L27*$B$12*0.75/(1+2/100)^$B$6)-(SUMPRODUCT((B24:B31&lt;=$B$6)*(C24:C31*$B$11+D24:D31*$B$10*$B$8*$B$9)/(1+2/100)^B24:B31)+C32*$B$11*0.75/(1+2/100)^$B$6)</f>
        <v>-132349.894372799</v>
      </c>
      <c r="C163" s="19" t="n">
        <f aca="false">(SUMPRODUCT((K24:K26&lt;=$B$6)*(L24:L26*$B$12+M24:M26*$B$10*$B$8*$B$9)/(1+3/100)^K24:K26)+L27*$B$12*0.75/(1+3/100)^$B$6)-(SUMPRODUCT((B24:B31&lt;=$B$6)*(C24:C31*$B$11+D24:D31*$B$10*$B$8*$B$9)/(1+3/100)^B24:B31)+C32*$B$11*0.75/(1+3/100)^$B$6)</f>
        <v>941301.55078524</v>
      </c>
      <c r="D163" s="19" t="n">
        <f aca="false">(SUMPRODUCT((K24:K26&lt;=$B$6)*(L24:L26*$B$12+M24:M26*$B$10*$B$8*$B$9)/(1+4/100)^K24:K26)+L27*$B$12*0.75/(1+4/100)^$B$6)-(SUMPRODUCT((B24:B31&lt;=$B$6)*(C24:C31*$B$11+D24:D31*$B$10*$B$8*$B$9)/(1+4/100)^B24:B31)+C32*$B$11*0.75/(1+4/100)^$B$6)</f>
        <v>1799913.15966399</v>
      </c>
      <c r="E163" s="19" t="n">
        <f aca="false">(SUMPRODUCT((K24:K26&lt;=$B$6)*(L24:L26*$B$12+M24:M26*$B$10*$B$8*$B$9)/(1+5/100)^K24:K26)+L27*$B$12*0.75/(1+5/100)^$B$6)-(SUMPRODUCT((B24:B31&lt;=$B$6)*(C24:C31*$B$11+D24:D31*$B$10*$B$8*$B$9)/(1+5/100)^B24:B31)+C32*$B$11*0.75/(1+5/100)^$B$6)</f>
        <v>2491465.99526121</v>
      </c>
      <c r="F163" s="19" t="n">
        <f aca="false">(SUMPRODUCT((K24:K26&lt;=$B$6)*(L24:L26*$B$12+M24:M26*$B$10*$B$8*$B$9)/(1+6/100)^K24:K26)+L27*$B$12*0.75/(1+6/100)^$B$6)-(SUMPRODUCT((B24:B31&lt;=$B$6)*(C24:C31*$B$11+D24:D31*$B$10*$B$8*$B$9)/(1+6/100)^B24:B31)+C32*$B$11*0.75/(1+6/100)^$B$6)</f>
        <v>3052438.48419306</v>
      </c>
      <c r="G163" s="19" t="n">
        <f aca="false">(SUMPRODUCT((K24:K26&lt;=$B$6)*(L24:L26*$B$12+M24:M26*$B$10*$B$8*$B$9)/(1+7/100)^K24:K26)+L27*$B$12*0.75/(1+7/100)^$B$6)-(SUMPRODUCT((B24:B31&lt;=$B$6)*(C24:C31*$B$11+D24:D31*$B$10*$B$8*$B$9)/(1+7/100)^B24:B31)+C32*$B$11*0.75/(1+7/100)^$B$6)</f>
        <v>3510717.38590083</v>
      </c>
      <c r="H163" s="19" t="n">
        <f aca="false">(SUMPRODUCT((K24:K26&lt;=$B$6)*(L24:L26*$B$12+M24:M26*$B$10*$B$8*$B$9)/(1+8/100)^K24:K26)+L27*$B$12*0.75/(1+8/100)^$B$6)-(SUMPRODUCT((B24:B31&lt;=$B$6)*(C24:C31*$B$11+D24:D31*$B$10*$B$8*$B$9)/(1+8/100)^B24:B31)+C32*$B$11*0.75/(1+8/100)^$B$6)</f>
        <v>3887739.24845518</v>
      </c>
      <c r="AK163" s="0" t="n">
        <v>150</v>
      </c>
      <c r="AL163" s="17" t="n">
        <f aca="false">IFERROR(IF(AU163&lt;($AM$6-$AL$6)/($AN$6-$AL$6),$AL$6+SQRT(AU163*($AN$6-$AL$6)*($AM$6-$AL$6)),$AN$6-SQRT((1-AU163)*($AN$6-$AL$6)*($AN$6-$AM$6))),$AM$6)</f>
        <v>5.24891493209536</v>
      </c>
      <c r="AM163" s="17" t="n">
        <f aca="false">IFERROR(IF(AV163&lt;($AM$7-$AL$7)/($AN$7-$AL$7),$AL$7+SQRT(AV163*($AN$7-$AL$7)*($AM$7-$AL$7)),$AN$7-SQRT((1-AV163)*($AN$7-$AL$7)*($AN$7-$AM$7))),$AM$7)</f>
        <v>0.838334478518797</v>
      </c>
      <c r="AN163" s="17" t="n">
        <f aca="false">IFERROR(IF(AW163&lt;($AM$8-$AL$8)/($AN$8-$AL$8),$AL$8+SQRT(AW163*($AN$8-$AL$8)*($AM$8-$AL$8)),$AN$8-SQRT((1-AW163)*($AN$8-$AL$8)*($AN$8-$AM$8))),$AM$8)</f>
        <v>1.08460939115558</v>
      </c>
      <c r="AO163" s="17" t="n">
        <f aca="false">IFERROR(IF(AX163&lt;($AM$9-$AL$9)/($AN$9-$AL$9),$AL$9+SQRT(AX163*($AN$9-$AL$9)*($AM$9-$AL$9)),$AN$9-SQRT((1-AX163)*($AN$9-$AL$9)*($AN$9-$AM$9))),$AM$9)</f>
        <v>1.68278883242061</v>
      </c>
      <c r="AP163" s="17" t="n">
        <f aca="false">IFERROR(IF(AY163&lt;($AM$10-$AL$10)/($AN$10-$AL$10),$AL$10+SQRT(AY163*($AN$10-$AL$10)*($AM$10-$AL$10)),$AN$10-SQRT((1-AY163)*($AN$10-$AL$10)*($AN$10-$AM$10))),$AM$10)</f>
        <v>0.682738890202887</v>
      </c>
      <c r="AQ163" s="17" t="n">
        <f aca="false">IFERROR(IF(AZ163&lt;($AM$11-$AL$11)/($AN$11-$AL$11),$AL$11+SQRT(AZ163*($AN$11-$AL$11)*($AM$11-$AL$11)),$AN$11-SQRT((1-AZ163)*($AN$11-$AL$11)*($AN$11-$AM$11))),$AM$11)</f>
        <v>0.502408882280062</v>
      </c>
      <c r="AR163" s="17" t="n">
        <f aca="false">SUMPRODUCT((B24:B31&lt;=$B$6)*(C24:C31*AM163+D24:D31*AO163*$B$8*AQ163)/(1+AL163/100)^B24:B31)+C32*AM163*AP163/(1+AL163/100)^$B$6</f>
        <v>10514288.4725199</v>
      </c>
      <c r="AS163" s="17" t="n">
        <f aca="false">SUMPRODUCT((K24:K26&lt;=$B$6)*(L24:L26*AN163+M24:M26*AO163*$B$8*AQ163)/(1+AL163/100)^K24:K26)+L27*AN163*AP163/(1+AL163/100)^$B$6</f>
        <v>16512058.5627824</v>
      </c>
      <c r="AT163" s="17" t="n">
        <f aca="false">AS163-AR163</f>
        <v>5997770.09026249</v>
      </c>
      <c r="AU163" s="17" t="n">
        <f aca="true">RAND()</f>
        <v>0.84668505424807</v>
      </c>
      <c r="AV163" s="17" t="n">
        <f aca="true">RAND()</f>
        <v>0.0163281360367568</v>
      </c>
      <c r="AW163" s="17" t="n">
        <f aca="true">RAND()</f>
        <v>0.75685285783176</v>
      </c>
      <c r="AX163" s="17" t="n">
        <f aca="true">RAND()</f>
        <v>0.932918050108614</v>
      </c>
      <c r="AY163" s="17" t="n">
        <f aca="true">RAND()</f>
        <v>0.13357400797033</v>
      </c>
      <c r="AZ163" s="17" t="n">
        <f aca="true">RAND()</f>
        <v>0.167221859697404</v>
      </c>
    </row>
    <row r="164" customFormat="false" ht="15" hidden="false" customHeight="false" outlineLevel="0" collapsed="false">
      <c r="A164" s="33" t="n">
        <v>1</v>
      </c>
      <c r="B164" s="19" t="n">
        <f aca="false">(SUMPRODUCT((K24:K26&lt;=$B$6)*(L24:L26*$B$12+M24:M26*$B$10*$B$8*$B$9)/(1+2/100)^K24:K26)+L27*$B$12*1/(1+2/100)^$B$6)-(SUMPRODUCT((B24:B31&lt;=$B$6)*(C24:C31*$B$11+D24:D31*$B$10*$B$8*$B$9)/(1+2/100)^B24:B31)+C32*$B$11*1/(1+2/100)^$B$6)</f>
        <v>-608867.990317881</v>
      </c>
      <c r="C164" s="19" t="n">
        <f aca="false">(SUMPRODUCT((K24:K26&lt;=$B$6)*(L24:L26*$B$12+M24:M26*$B$10*$B$8*$B$9)/(1+3/100)^K24:K26)+L27*$B$12*1/(1+3/100)^$B$6)-(SUMPRODUCT((B24:B31&lt;=$B$6)*(C24:C31*$B$11+D24:D31*$B$10*$B$8*$B$9)/(1+3/100)^B24:B31)+C32*$B$11*1/(1+3/100)^$B$6)</f>
        <v>585696.591136213</v>
      </c>
      <c r="D164" s="19" t="n">
        <f aca="false">(SUMPRODUCT((K24:K26&lt;=$B$6)*(L24:L26*$B$12+M24:M26*$B$10*$B$8*$B$9)/(1+4/100)^K24:K26)+L27*$B$12*1/(1+4/100)^$B$6)-(SUMPRODUCT((B24:B31&lt;=$B$6)*(C24:C31*$B$11+D24:D31*$B$10*$B$8*$B$9)/(1+4/100)^B24:B31)+C32*$B$11*1/(1+4/100)^$B$6)</f>
        <v>1533788.95797227</v>
      </c>
      <c r="E164" s="19" t="n">
        <f aca="false">(SUMPRODUCT((K24:K26&lt;=$B$6)*(L24:L26*$B$12+M24:M26*$B$10*$B$8*$B$9)/(1+5/100)^K24:K26)+L27*$B$12*1/(1+5/100)^$B$6)-(SUMPRODUCT((B24:B31&lt;=$B$6)*(C24:C31*$B$11+D24:D31*$B$10*$B$8*$B$9)/(1+5/100)^B24:B31)+C32*$B$11*1/(1+5/100)^$B$6)</f>
        <v>2291753.3433555</v>
      </c>
      <c r="F164" s="19" t="n">
        <f aca="false">(SUMPRODUCT((K24:K26&lt;=$B$6)*(L24:L26*$B$12+M24:M26*$B$10*$B$8*$B$9)/(1+6/100)^K24:K26)+L27*$B$12*1/(1+6/100)^$B$6)-(SUMPRODUCT((B24:B31&lt;=$B$6)*(C24:C31*$B$11+D24:D31*$B$10*$B$8*$B$9)/(1+6/100)^B24:B31)+C32*$B$11*1/(1+6/100)^$B$6)</f>
        <v>2902155.9213512</v>
      </c>
      <c r="G164" s="19" t="n">
        <f aca="false">(SUMPRODUCT((K24:K26&lt;=$B$6)*(L24:L26*$B$12+M24:M26*$B$10*$B$8*$B$9)/(1+7/100)^K24:K26)+L27*$B$12*1/(1+7/100)^$B$6)-(SUMPRODUCT((B24:B31&lt;=$B$6)*(C24:C31*$B$11+D24:D31*$B$10*$B$8*$B$9)/(1+7/100)^B24:B31)+C32*$B$11*1/(1+7/100)^$B$6)</f>
        <v>3397328.30890754</v>
      </c>
      <c r="H164" s="19" t="n">
        <f aca="false">(SUMPRODUCT((K24:K26&lt;=$B$6)*(L24:L26*$B$12+M24:M26*$B$10*$B$8*$B$9)/(1+8/100)^K24:K26)+L27*$B$12*1/(1+8/100)^$B$6)-(SUMPRODUCT((B24:B31&lt;=$B$6)*(C24:C31*$B$11+D24:D31*$B$10*$B$8*$B$9)/(1+8/100)^B24:B31)+C32*$B$11*1/(1+8/100)^$B$6)</f>
        <v>3801962.04441852</v>
      </c>
      <c r="AK164" s="0" t="n">
        <v>151</v>
      </c>
      <c r="AL164" s="17" t="n">
        <f aca="false">IFERROR(IF(AU164&lt;($AM$6-$AL$6)/($AN$6-$AL$6),$AL$6+SQRT(AU164*($AN$6-$AL$6)*($AM$6-$AL$6)),$AN$6-SQRT((1-AU164)*($AN$6-$AL$6)*($AN$6-$AM$6))),$AM$6)</f>
        <v>3.22038455419722</v>
      </c>
      <c r="AM164" s="17" t="n">
        <f aca="false">IFERROR(IF(AV164&lt;($AM$7-$AL$7)/($AN$7-$AL$7),$AL$7+SQRT(AV164*($AN$7-$AL$7)*($AM$7-$AL$7)),$AN$7-SQRT((1-AV164)*($AN$7-$AL$7)*($AN$7-$AM$7))),$AM$7)</f>
        <v>1.04495337069227</v>
      </c>
      <c r="AN164" s="17" t="n">
        <f aca="false">IFERROR(IF(AW164&lt;($AM$8-$AL$8)/($AN$8-$AL$8),$AL$8+SQRT(AW164*($AN$8-$AL$8)*($AM$8-$AL$8)),$AN$8-SQRT((1-AW164)*($AN$8-$AL$8)*($AN$8-$AM$8))),$AM$8)</f>
        <v>1.06083199559377</v>
      </c>
      <c r="AO164" s="17" t="n">
        <f aca="false">IFERROR(IF(AX164&lt;($AM$9-$AL$9)/($AN$9-$AL$9),$AL$9+SQRT(AX164*($AN$9-$AL$9)*($AM$9-$AL$9)),$AN$9-SQRT((1-AX164)*($AN$9-$AL$9)*($AN$9-$AM$9))),$AM$9)</f>
        <v>1.06480439886991</v>
      </c>
      <c r="AP164" s="17" t="n">
        <f aca="false">IFERROR(IF(AY164&lt;($AM$10-$AL$10)/($AN$10-$AL$10),$AL$10+SQRT(AY164*($AN$10-$AL$10)*($AM$10-$AL$10)),$AN$10-SQRT((1-AY164)*($AN$10-$AL$10)*($AN$10-$AM$10))),$AM$10)</f>
        <v>0.895025198939585</v>
      </c>
      <c r="AQ164" s="17" t="n">
        <f aca="false">IFERROR(IF(AZ164&lt;($AM$11-$AL$11)/($AN$11-$AL$11),$AL$11+SQRT(AZ164*($AN$11-$AL$11)*($AM$11-$AL$11)),$AN$11-SQRT((1-AZ164)*($AN$11-$AL$11)*($AN$11-$AM$11))),$AM$11)</f>
        <v>0.45202885874251</v>
      </c>
      <c r="AR164" s="17" t="n">
        <f aca="false">SUMPRODUCT((B24:B31&lt;=$B$6)*(C24:C31*AM164+D24:D31*AO164*$B$8*AQ164)/(1+AL164/100)^B24:B31)+C32*AM164*AP164/(1+AL164/100)^$B$6</f>
        <v>14219324.9605553</v>
      </c>
      <c r="AS164" s="17" t="n">
        <f aca="false">SUMPRODUCT((K24:K26&lt;=$B$6)*(L24:L26*AN164+M24:M26*AO164*$B$8*AQ164)/(1+AL164/100)^K24:K26)+L27*AN164*AP164/(1+AL164/100)^$B$6</f>
        <v>15522616.4571667</v>
      </c>
      <c r="AT164" s="17" t="n">
        <f aca="false">AS164-AR164</f>
        <v>1303291.49661145</v>
      </c>
      <c r="AU164" s="17" t="n">
        <f aca="true">RAND()</f>
        <v>0.285725354092453</v>
      </c>
      <c r="AV164" s="17" t="n">
        <f aca="true">RAND()</f>
        <v>0.626274487195905</v>
      </c>
      <c r="AW164" s="17" t="n">
        <f aca="true">RAND()</f>
        <v>0.68191525430192</v>
      </c>
      <c r="AX164" s="17" t="n">
        <f aca="true">RAND()</f>
        <v>0.416939458417953</v>
      </c>
      <c r="AY164" s="17" t="n">
        <f aca="true">RAND()</f>
        <v>0.624179631189034</v>
      </c>
      <c r="AZ164" s="17" t="n">
        <f aca="true">RAND()</f>
        <v>0.0943378526144906</v>
      </c>
    </row>
    <row r="165" customFormat="false" ht="15" hidden="false" customHeight="false" outlineLevel="0" collapsed="false">
      <c r="A165" s="5" t="s">
        <v>205</v>
      </c>
      <c r="AK165" s="0" t="n">
        <v>152</v>
      </c>
      <c r="AL165" s="17" t="n">
        <f aca="false">IFERROR(IF(AU165&lt;($AM$6-$AL$6)/($AN$6-$AL$6),$AL$6+SQRT(AU165*($AN$6-$AL$6)*($AM$6-$AL$6)),$AN$6-SQRT((1-AU165)*($AN$6-$AL$6)*($AN$6-$AM$6))),$AM$6)</f>
        <v>3.13519044548908</v>
      </c>
      <c r="AM165" s="17" t="n">
        <f aca="false">IFERROR(IF(AV165&lt;($AM$7-$AL$7)/($AN$7-$AL$7),$AL$7+SQRT(AV165*($AN$7-$AL$7)*($AM$7-$AL$7)),$AN$7-SQRT((1-AV165)*($AN$7-$AL$7)*($AN$7-$AM$7))),$AM$7)</f>
        <v>0.858395931103231</v>
      </c>
      <c r="AN165" s="17" t="n">
        <f aca="false">IFERROR(IF(AW165&lt;($AM$8-$AL$8)/($AN$8-$AL$8),$AL$8+SQRT(AW165*($AN$8-$AL$8)*($AM$8-$AL$8)),$AN$8-SQRT((1-AW165)*($AN$8-$AL$8)*($AN$8-$AM$8))),$AM$8)</f>
        <v>0.95212907164379</v>
      </c>
      <c r="AO165" s="17" t="n">
        <f aca="false">IFERROR(IF(AX165&lt;($AM$9-$AL$9)/($AN$9-$AL$9),$AL$9+SQRT(AX165*($AN$9-$AL$9)*($AM$9-$AL$9)),$AN$9-SQRT((1-AX165)*($AN$9-$AL$9)*($AN$9-$AM$9))),$AM$9)</f>
        <v>1.43915699018499</v>
      </c>
      <c r="AP165" s="17" t="n">
        <f aca="false">IFERROR(IF(AY165&lt;($AM$10-$AL$10)/($AN$10-$AL$10),$AL$10+SQRT(AY165*($AN$10-$AL$10)*($AM$10-$AL$10)),$AN$10-SQRT((1-AY165)*($AN$10-$AL$10)*($AN$10-$AM$10))),$AM$10)</f>
        <v>0.951010824799988</v>
      </c>
      <c r="AQ165" s="17" t="n">
        <f aca="false">IFERROR(IF(AZ165&lt;($AM$11-$AL$11)/($AN$11-$AL$11),$AL$11+SQRT(AZ165*($AN$11-$AL$11)*($AM$11-$AL$11)),$AN$11-SQRT((1-AZ165)*($AN$11-$AL$11)*($AN$11-$AM$11))),$AM$11)</f>
        <v>0.509992539275466</v>
      </c>
      <c r="AR165" s="17" t="n">
        <f aca="false">SUMPRODUCT((B24:B31&lt;=$B$6)*(C24:C31*AM165+D24:D31*AO165*$B$8*AQ165)/(1+AL165/100)^B24:B31)+C32*AM165*AP165/(1+AL165/100)^$B$6</f>
        <v>11790924.1856616</v>
      </c>
      <c r="AS165" s="17" t="n">
        <f aca="false">SUMPRODUCT((K24:K26&lt;=$B$6)*(L24:L26*AN165+M24:M26*AO165*$B$8*AQ165)/(1+AL165/100)^K24:K26)+L27*AN165*AP165/(1+AL165/100)^$B$6</f>
        <v>13847651.4059565</v>
      </c>
      <c r="AT165" s="17" t="n">
        <f aca="false">AS165-AR165</f>
        <v>2056727.22029485</v>
      </c>
      <c r="AU165" s="17" t="n">
        <f aca="true">RAND()</f>
        <v>0.253162355368057</v>
      </c>
      <c r="AV165" s="17" t="n">
        <f aca="true">RAND()</f>
        <v>0.0378898307712592</v>
      </c>
      <c r="AW165" s="17" t="n">
        <f aca="true">RAND()</f>
        <v>0.257147271546681</v>
      </c>
      <c r="AX165" s="17" t="n">
        <f aca="true">RAND()</f>
        <v>0.79030341222776</v>
      </c>
      <c r="AY165" s="17" t="n">
        <f aca="true">RAND()</f>
        <v>0.813643056347063</v>
      </c>
      <c r="AZ165" s="17" t="n">
        <f aca="true">RAND()</f>
        <v>0.179987210413706</v>
      </c>
    </row>
    <row r="166" customFormat="false" ht="15" hidden="false" customHeight="false" outlineLevel="0" collapsed="false">
      <c r="AK166" s="0" t="n">
        <v>153</v>
      </c>
      <c r="AL166" s="0" t="n">
        <f aca="false">IFERROR(IF(AU166&lt;($AM$6-$AL$6)/($AN$6-$AL$6),$AL$6+SQRT(AU166*($AN$6-$AL$6)*($AM$6-$AL$6)),$AN$6-SQRT((1-AU166)*($AN$6-$AL$6)*($AN$6-$AM$6))),$AM$6)</f>
        <v>4.60693363871994</v>
      </c>
      <c r="AM166" s="0" t="n">
        <f aca="false">IFERROR(IF(AV166&lt;($AM$7-$AL$7)/($AN$7-$AL$7),$AL$7+SQRT(AV166*($AN$7-$AL$7)*($AM$7-$AL$7)),$AN$7-SQRT((1-AV166)*($AN$7-$AL$7)*($AN$7-$AM$7))),$AM$7)</f>
        <v>0.899814465552263</v>
      </c>
      <c r="AN166" s="0" t="n">
        <f aca="false">IFERROR(IF(AW166&lt;($AM$8-$AL$8)/($AN$8-$AL$8),$AL$8+SQRT(AW166*($AN$8-$AL$8)*($AM$8-$AL$8)),$AN$8-SQRT((1-AW166)*($AN$8-$AL$8)*($AN$8-$AM$8))),$AM$8)</f>
        <v>1.028791780886</v>
      </c>
      <c r="AO166" s="0" t="n">
        <f aca="false">IFERROR(IF(AX166&lt;($AM$9-$AL$9)/($AN$9-$AL$9),$AL$9+SQRT(AX166*($AN$9-$AL$9)*($AM$9-$AL$9)),$AN$9-SQRT((1-AX166)*($AN$9-$AL$9)*($AN$9-$AM$9))),$AM$9)</f>
        <v>1.54672085220954</v>
      </c>
      <c r="AP166" s="0" t="n">
        <f aca="false">IFERROR(IF(AY166&lt;($AM$10-$AL$10)/($AN$10-$AL$10),$AL$10+SQRT(AY166*($AN$10-$AL$10)*($AM$10-$AL$10)),$AN$10-SQRT((1-AY166)*($AN$10-$AL$10)*($AN$10-$AM$10))),$AM$10)</f>
        <v>0.790075040520259</v>
      </c>
      <c r="AQ166" s="0" t="n">
        <f aca="false">IFERROR(IF(AZ166&lt;($AM$11-$AL$11)/($AN$11-$AL$11),$AL$11+SQRT(AZ166*($AN$11-$AL$11)*($AM$11-$AL$11)),$AN$11-SQRT((1-AZ166)*($AN$11-$AL$11)*($AN$11-$AM$11))),$AM$11)</f>
        <v>0.693804464930049</v>
      </c>
      <c r="AR166" s="0" t="n">
        <f aca="false">SUMPRODUCT((B24:B31&lt;=$B$6)*(C24:C31*AM166+D24:D31*AO166*$B$8*AQ166)/(1+AL166/100)^B24:B31)+C32*AM166*AP166/(1+AL166/100)^$B$6</f>
        <v>11602557.9443118</v>
      </c>
      <c r="AS166" s="0" t="n">
        <f aca="false">SUMPRODUCT((K24:K26&lt;=$B$6)*(L24:L26*AN166+M24:M26*AO166*$B$8*AQ166)/(1+AL166/100)^K24:K26)+L27*AN166*AP166/(1+AL166/100)^$B$6</f>
        <v>15500377.7996804</v>
      </c>
      <c r="AT166" s="0" t="n">
        <f aca="false">AS166-AR166</f>
        <v>3897819.85536859</v>
      </c>
      <c r="AU166" s="0" t="n">
        <f aca="true">RAND()</f>
        <v>0.71366166952549</v>
      </c>
      <c r="AV166" s="0" t="n">
        <f aca="true">RAND()</f>
        <v>0.110699194816488</v>
      </c>
      <c r="AW166" s="0" t="n">
        <f aca="true">RAND()</f>
        <v>0.565039322634769</v>
      </c>
      <c r="AX166" s="0" t="n">
        <f aca="true">RAND()</f>
        <v>0.863025342785568</v>
      </c>
      <c r="AY166" s="0" t="n">
        <f aca="true">RAND()</f>
        <v>0.33657411653132</v>
      </c>
      <c r="AZ166" s="0" t="n">
        <f aca="true">RAND()</f>
        <v>0.61732365021725</v>
      </c>
    </row>
    <row r="167" customFormat="false" ht="15" hidden="false" customHeight="false" outlineLevel="0" collapsed="false">
      <c r="AK167" s="0" t="n">
        <v>154</v>
      </c>
      <c r="AL167" s="0" t="n">
        <f aca="false">IFERROR(IF(AU167&lt;($AM$6-$AL$6)/($AN$6-$AL$6),$AL$6+SQRT(AU167*($AN$6-$AL$6)*($AM$6-$AL$6)),$AN$6-SQRT((1-AU167)*($AN$6-$AL$6)*($AN$6-$AM$6))),$AM$6)</f>
        <v>3.36525933351141</v>
      </c>
      <c r="AM167" s="0" t="n">
        <f aca="false">IFERROR(IF(AV167&lt;($AM$7-$AL$7)/($AN$7-$AL$7),$AL$7+SQRT(AV167*($AN$7-$AL$7)*($AM$7-$AL$7)),$AN$7-SQRT((1-AV167)*($AN$7-$AL$7)*($AN$7-$AM$7))),$AM$7)</f>
        <v>0.914802708766149</v>
      </c>
      <c r="AN167" s="0" t="n">
        <f aca="false">IFERROR(IF(AW167&lt;($AM$8-$AL$8)/($AN$8-$AL$8),$AL$8+SQRT(AW167*($AN$8-$AL$8)*($AM$8-$AL$8)),$AN$8-SQRT((1-AW167)*($AN$8-$AL$8)*($AN$8-$AM$8))),$AM$8)</f>
        <v>1.19540585138588</v>
      </c>
      <c r="AO167" s="0" t="n">
        <f aca="false">IFERROR(IF(AX167&lt;($AM$9-$AL$9)/($AN$9-$AL$9),$AL$9+SQRT(AX167*($AN$9-$AL$9)*($AM$9-$AL$9)),$AN$9-SQRT((1-AX167)*($AN$9-$AL$9)*($AN$9-$AM$9))),$AM$9)</f>
        <v>1.90402636012952</v>
      </c>
      <c r="AP167" s="0" t="n">
        <f aca="false">IFERROR(IF(AY167&lt;($AM$10-$AL$10)/($AN$10-$AL$10),$AL$10+SQRT(AY167*($AN$10-$AL$10)*($AM$10-$AL$10)),$AN$10-SQRT((1-AY167)*($AN$10-$AL$10)*($AN$10-$AM$10))),$AM$10)</f>
        <v>0.850523447031493</v>
      </c>
      <c r="AQ167" s="0" t="n">
        <f aca="false">IFERROR(IF(AZ167&lt;($AM$11-$AL$11)/($AN$11-$AL$11),$AL$11+SQRT(AZ167*($AN$11-$AL$11)*($AM$11-$AL$11)),$AN$11-SQRT((1-AZ167)*($AN$11-$AL$11)*($AN$11-$AM$11))),$AM$11)</f>
        <v>0.530626372827921</v>
      </c>
      <c r="AR167" s="0" t="n">
        <f aca="false">SUMPRODUCT((B24:B31&lt;=$B$6)*(C24:C31*AM167+D24:D31*AO167*$B$8*AQ167)/(1+AL167/100)^B24:B31)+C32*AM167*AP167/(1+AL167/100)^$B$6</f>
        <v>12477350.0650599</v>
      </c>
      <c r="AS167" s="0" t="n">
        <f aca="false">SUMPRODUCT((K24:K26&lt;=$B$6)*(L24:L26*AN167+M24:M26*AO167*$B$8*AQ167)/(1+AL167/100)^K24:K26)+L27*AN167*AP167/(1+AL167/100)^$B$6</f>
        <v>17642222.6547159</v>
      </c>
      <c r="AT167" s="0" t="n">
        <f aca="false">AS167-AR167</f>
        <v>5164872.58965592</v>
      </c>
      <c r="AU167" s="0" t="n">
        <f aca="true">RAND()</f>
        <v>0.339433014368702</v>
      </c>
      <c r="AV167" s="0" t="n">
        <f aca="true">RAND()</f>
        <v>0.146440688222726</v>
      </c>
      <c r="AW167" s="0" t="n">
        <f aca="true">RAND()</f>
        <v>0.973506479440883</v>
      </c>
      <c r="AX167" s="0" t="n">
        <f aca="true">RAND()</f>
        <v>0.993859373633341</v>
      </c>
      <c r="AY167" s="0" t="n">
        <f aca="true">RAND()</f>
        <v>0.491466747675359</v>
      </c>
      <c r="AZ167" s="0" t="n">
        <f aca="true">RAND()</f>
        <v>0.21709601568883</v>
      </c>
    </row>
    <row r="168" customFormat="false" ht="15" hidden="false" customHeight="false" outlineLevel="0" collapsed="false">
      <c r="A168" s="9" t="s">
        <v>206</v>
      </c>
      <c r="AK168" s="0" t="n">
        <v>155</v>
      </c>
      <c r="AL168" s="17" t="n">
        <f aca="false">IFERROR(IF(AU168&lt;($AM$6-$AL$6)/($AN$6-$AL$6),$AL$6+SQRT(AU168*($AN$6-$AL$6)*($AM$6-$AL$6)),$AN$6-SQRT((1-AU168)*($AN$6-$AL$6)*($AN$6-$AM$6))),$AM$6)</f>
        <v>4.89465157841141</v>
      </c>
      <c r="AM168" s="17" t="n">
        <f aca="false">IFERROR(IF(AV168&lt;($AM$7-$AL$7)/($AN$7-$AL$7),$AL$7+SQRT(AV168*($AN$7-$AL$7)*($AM$7-$AL$7)),$AN$7-SQRT((1-AV168)*($AN$7-$AL$7)*($AN$7-$AM$7))),$AM$7)</f>
        <v>0.977033457225887</v>
      </c>
      <c r="AN168" s="17" t="n">
        <f aca="false">IFERROR(IF(AW168&lt;($AM$8-$AL$8)/($AN$8-$AL$8),$AL$8+SQRT(AW168*($AN$8-$AL$8)*($AM$8-$AL$8)),$AN$8-SQRT((1-AW168)*($AN$8-$AL$8)*($AN$8-$AM$8))),$AM$8)</f>
        <v>1.10015366696916</v>
      </c>
      <c r="AO168" s="17" t="n">
        <f aca="false">IFERROR(IF(AX168&lt;($AM$9-$AL$9)/($AN$9-$AL$9),$AL$9+SQRT(AX168*($AN$9-$AL$9)*($AM$9-$AL$9)),$AN$9-SQRT((1-AX168)*($AN$9-$AL$9)*($AN$9-$AM$9))),$AM$9)</f>
        <v>1.39599536741288</v>
      </c>
      <c r="AP168" s="17" t="n">
        <f aca="false">IFERROR(IF(AY168&lt;($AM$10-$AL$10)/($AN$10-$AL$10),$AL$10+SQRT(AY168*($AN$10-$AL$10)*($AM$10-$AL$10)),$AN$10-SQRT((1-AY168)*($AN$10-$AL$10)*($AN$10-$AM$10))),$AM$10)</f>
        <v>0.921384581017869</v>
      </c>
      <c r="AQ168" s="17" t="n">
        <f aca="false">IFERROR(IF(AZ168&lt;($AM$11-$AL$11)/($AN$11-$AL$11),$AL$11+SQRT(AZ168*($AN$11-$AL$11)*($AM$11-$AL$11)),$AN$11-SQRT((1-AZ168)*($AN$11-$AL$11)*($AN$11-$AM$11))),$AM$11)</f>
        <v>0.426307188517322</v>
      </c>
      <c r="AR168" s="17" t="n">
        <f aca="false">SUMPRODUCT((B24:B31&lt;=$B$6)*(C24:C31*AM168+D24:D31*AO168*$B$8*AQ168)/(1+AL168/100)^B24:B31)+C32*AM168*AP168/(1+AL168/100)^$B$6</f>
        <v>12346260.2033177</v>
      </c>
      <c r="AS168" s="17" t="n">
        <f aca="false">SUMPRODUCT((K24:K26&lt;=$B$6)*(L24:L26*AN168+M24:M26*AO168*$B$8*AQ168)/(1+AL168/100)^K24:K26)+L27*AN168*AP168/(1+AL168/100)^$B$6</f>
        <v>16459753.4656607</v>
      </c>
      <c r="AT168" s="17" t="n">
        <f aca="false">AS168-AR168</f>
        <v>4113493.26234303</v>
      </c>
      <c r="AU168" s="17" t="n">
        <f aca="true">RAND()</f>
        <v>0.778375401185722</v>
      </c>
      <c r="AV168" s="17" t="n">
        <f aca="true">RAND()</f>
        <v>0.348231610859445</v>
      </c>
      <c r="AW168" s="17" t="n">
        <f aca="true">RAND()</f>
        <v>0.800409568686303</v>
      </c>
      <c r="AX168" s="17" t="n">
        <f aca="true">RAND()</f>
        <v>0.7567856025422</v>
      </c>
      <c r="AY168" s="17" t="n">
        <f aca="true">RAND()</f>
        <v>0.710259860478419</v>
      </c>
      <c r="AZ168" s="17" t="n">
        <f aca="true">RAND()</f>
        <v>0.0651163504944909</v>
      </c>
    </row>
    <row r="169" customFormat="false" ht="15" hidden="false" customHeight="false" outlineLevel="0" collapsed="false">
      <c r="A169" s="6" t="s">
        <v>207</v>
      </c>
      <c r="B169" s="6" t="s">
        <v>80</v>
      </c>
      <c r="C169" s="6" t="s">
        <v>208</v>
      </c>
      <c r="D169" s="6" t="s">
        <v>75</v>
      </c>
      <c r="E169" s="6" t="s">
        <v>179</v>
      </c>
      <c r="F169" s="6" t="s">
        <v>209</v>
      </c>
      <c r="AK169" s="0" t="n">
        <v>156</v>
      </c>
      <c r="AL169" s="17" t="n">
        <f aca="false">IFERROR(IF(AU169&lt;($AM$6-$AL$6)/($AN$6-$AL$6),$AL$6+SQRT(AU169*($AN$6-$AL$6)*($AM$6-$AL$6)),$AN$6-SQRT((1-AU169)*($AN$6-$AL$6)*($AN$6-$AM$6))),$AM$6)</f>
        <v>3.82030294050515</v>
      </c>
      <c r="AM169" s="17" t="n">
        <f aca="false">IFERROR(IF(AV169&lt;($AM$7-$AL$7)/($AN$7-$AL$7),$AL$7+SQRT(AV169*($AN$7-$AL$7)*($AM$7-$AL$7)),$AN$7-SQRT((1-AV169)*($AN$7-$AL$7)*($AN$7-$AM$7))),$AM$7)</f>
        <v>1.17752476155003</v>
      </c>
      <c r="AN169" s="17" t="n">
        <f aca="false">IFERROR(IF(AW169&lt;($AM$8-$AL$8)/($AN$8-$AL$8),$AL$8+SQRT(AW169*($AN$8-$AL$8)*($AM$8-$AL$8)),$AN$8-SQRT((1-AW169)*($AN$8-$AL$8)*($AN$8-$AM$8))),$AM$8)</f>
        <v>1.07997733228272</v>
      </c>
      <c r="AO169" s="17" t="n">
        <f aca="false">IFERROR(IF(AX169&lt;($AM$9-$AL$9)/($AN$9-$AL$9),$AL$9+SQRT(AX169*($AN$9-$AL$9)*($AM$9-$AL$9)),$AN$9-SQRT((1-AX169)*($AN$9-$AL$9)*($AN$9-$AM$9))),$AM$9)</f>
        <v>1.38521677179899</v>
      </c>
      <c r="AP169" s="17" t="n">
        <f aca="false">IFERROR(IF(AY169&lt;($AM$10-$AL$10)/($AN$10-$AL$10),$AL$10+SQRT(AY169*($AN$10-$AL$10)*($AM$10-$AL$10)),$AN$10-SQRT((1-AY169)*($AN$10-$AL$10)*($AN$10-$AM$10))),$AM$10)</f>
        <v>0.57973565672863</v>
      </c>
      <c r="AQ169" s="17" t="n">
        <f aca="false">IFERROR(IF(AZ169&lt;($AM$11-$AL$11)/($AN$11-$AL$11),$AL$11+SQRT(AZ169*($AN$11-$AL$11)*($AM$11-$AL$11)),$AN$11-SQRT((1-AZ169)*($AN$11-$AL$11)*($AN$11-$AM$11))),$AM$11)</f>
        <v>0.691775467169101</v>
      </c>
      <c r="AR169" s="17" t="n">
        <f aca="false">SUMPRODUCT((B24:B31&lt;=$B$6)*(C24:C31*AM169+D24:D31*AO169*$B$8*AQ169)/(1+AL169/100)^B24:B31)+C32*AM169*AP169/(1+AL169/100)^$B$6</f>
        <v>15686879.793451</v>
      </c>
      <c r="AS169" s="17" t="n">
        <f aca="false">SUMPRODUCT((K24:K26&lt;=$B$6)*(L24:L26*AN169+M24:M26*AO169*$B$8*AQ169)/(1+AL169/100)^K24:K26)+L27*AN169*AP169/(1+AL169/100)^$B$6</f>
        <v>16414807.307184</v>
      </c>
      <c r="AT169" s="17" t="n">
        <f aca="false">AS169-AR169</f>
        <v>727927.513733035</v>
      </c>
      <c r="AU169" s="17" t="n">
        <f aca="true">RAND()</f>
        <v>0.49447633049199</v>
      </c>
      <c r="AV169" s="17" t="n">
        <f aca="true">RAND()</f>
        <v>0.9533096872144</v>
      </c>
      <c r="AW169" s="17" t="n">
        <f aca="true">RAND()</f>
        <v>0.743042599664894</v>
      </c>
      <c r="AX169" s="17" t="n">
        <f aca="true">RAND()</f>
        <v>0.748027721548498</v>
      </c>
      <c r="AY169" s="17" t="n">
        <f aca="true">RAND()</f>
        <v>0.0254310998157834</v>
      </c>
      <c r="AZ169" s="17" t="n">
        <f aca="true">RAND()</f>
        <v>0.612235254535404</v>
      </c>
    </row>
    <row r="170" customFormat="false" ht="15" hidden="false" customHeight="false" outlineLevel="0" collapsed="false">
      <c r="A170" s="0" t="s">
        <v>106</v>
      </c>
      <c r="B170" s="14" t="n">
        <f aca="false">B39</f>
        <v>9009181.19</v>
      </c>
      <c r="C170" s="14" t="n">
        <f aca="false">B40</f>
        <v>3000392.4790109</v>
      </c>
      <c r="D170" s="14" t="n">
        <f aca="false">B41</f>
        <v>1810578.49440738</v>
      </c>
      <c r="E170" s="14" t="n">
        <f aca="false">B42</f>
        <v>202444.970046242</v>
      </c>
      <c r="F170" s="14" t="n">
        <f aca="false">B43</f>
        <v>-168405.055016426</v>
      </c>
      <c r="AK170" s="0" t="n">
        <v>157</v>
      </c>
      <c r="AL170" s="17" t="n">
        <f aca="false">IFERROR(IF(AU170&lt;($AM$6-$AL$6)/($AN$6-$AL$6),$AL$6+SQRT(AU170*($AN$6-$AL$6)*($AM$6-$AL$6)),$AN$6-SQRT((1-AU170)*($AN$6-$AL$6)*($AN$6-$AM$6))),$AM$6)</f>
        <v>4.03991688905922</v>
      </c>
      <c r="AM170" s="17" t="n">
        <f aca="false">IFERROR(IF(AV170&lt;($AM$7-$AL$7)/($AN$7-$AL$7),$AL$7+SQRT(AV170*($AN$7-$AL$7)*($AM$7-$AL$7)),$AN$7-SQRT((1-AV170)*($AN$7-$AL$7)*($AN$7-$AM$7))),$AM$7)</f>
        <v>1.02828153910156</v>
      </c>
      <c r="AN170" s="17" t="n">
        <f aca="false">IFERROR(IF(AW170&lt;($AM$8-$AL$8)/($AN$8-$AL$8),$AL$8+SQRT(AW170*($AN$8-$AL$8)*($AM$8-$AL$8)),$AN$8-SQRT((1-AW170)*($AN$8-$AL$8)*($AN$8-$AM$8))),$AM$8)</f>
        <v>1.12743332941148</v>
      </c>
      <c r="AO170" s="17" t="n">
        <f aca="false">IFERROR(IF(AX170&lt;($AM$9-$AL$9)/($AN$9-$AL$9),$AL$9+SQRT(AX170*($AN$9-$AL$9)*($AM$9-$AL$9)),$AN$9-SQRT((1-AX170)*($AN$9-$AL$9)*($AN$9-$AM$9))),$AM$9)</f>
        <v>1.54941691704975</v>
      </c>
      <c r="AP170" s="17" t="n">
        <f aca="false">IFERROR(IF(AY170&lt;($AM$10-$AL$10)/($AN$10-$AL$10),$AL$10+SQRT(AY170*($AN$10-$AL$10)*($AM$10-$AL$10)),$AN$10-SQRT((1-AY170)*($AN$10-$AL$10)*($AN$10-$AM$10))),$AM$10)</f>
        <v>0.791203337844148</v>
      </c>
      <c r="AQ170" s="17" t="n">
        <f aca="false">IFERROR(IF(AZ170&lt;($AM$11-$AL$11)/($AN$11-$AL$11),$AL$11+SQRT(AZ170*($AN$11-$AL$11)*($AM$11-$AL$11)),$AN$11-SQRT((1-AZ170)*($AN$11-$AL$11)*($AN$11-$AM$11))),$AM$11)</f>
        <v>0.616849112775184</v>
      </c>
      <c r="AR170" s="17" t="n">
        <f aca="false">SUMPRODUCT((B24:B31&lt;=$B$6)*(C24:C31*AM170+D24:D31*AO170*$B$8*AQ170)/(1+AL170/100)^B24:B31)+C32*AM170*AP170/(1+AL170/100)^$B$6</f>
        <v>13551327.0192728</v>
      </c>
      <c r="AS170" s="17" t="n">
        <f aca="false">SUMPRODUCT((K24:K26&lt;=$B$6)*(L24:L26*AN170+M24:M26*AO170*$B$8*AQ170)/(1+AL170/100)^K24:K26)+L27*AN170*AP170/(1+AL170/100)^$B$6</f>
        <v>16877689.8663499</v>
      </c>
      <c r="AT170" s="17" t="n">
        <f aca="false">AS170-AR170</f>
        <v>3326362.84707716</v>
      </c>
      <c r="AU170" s="17" t="n">
        <f aca="true">RAND()</f>
        <v>0.561895398816157</v>
      </c>
      <c r="AV170" s="17" t="n">
        <f aca="true">RAND()</f>
        <v>0.56303043641622</v>
      </c>
      <c r="AW170" s="17" t="n">
        <f aca="true">RAND()</f>
        <v>0.866465877874182</v>
      </c>
      <c r="AX170" s="17" t="n">
        <f aca="true">RAND()</f>
        <v>0.8646499235727</v>
      </c>
      <c r="AY170" s="17" t="n">
        <f aca="true">RAND()</f>
        <v>0.339197535886291</v>
      </c>
      <c r="AZ170" s="17" t="n">
        <f aca="true">RAND()</f>
        <v>0.409768817413964</v>
      </c>
    </row>
    <row r="171" customFormat="false" ht="15" hidden="false" customHeight="false" outlineLevel="0" collapsed="false">
      <c r="A171" s="0" t="s">
        <v>107</v>
      </c>
      <c r="B171" s="14" t="n">
        <f aca="false">C39</f>
        <v>15445398.25</v>
      </c>
      <c r="C171" s="14" t="n">
        <f aca="false">C40</f>
        <v>246748.466730828</v>
      </c>
      <c r="D171" s="14" t="n">
        <f aca="false">C41</f>
        <v>272202.040564641</v>
      </c>
      <c r="E171" s="14" t="n">
        <f aca="false">C42</f>
        <v>66364.8059013802</v>
      </c>
      <c r="F171" s="14" t="n">
        <f aca="false">C43</f>
        <v>-1590824.89361254</v>
      </c>
      <c r="AK171" s="0" t="n">
        <v>158</v>
      </c>
      <c r="AL171" s="17" t="n">
        <f aca="false">IFERROR(IF(AU171&lt;($AM$6-$AL$6)/($AN$6-$AL$6),$AL$6+SQRT(AU171*($AN$6-$AL$6)*($AM$6-$AL$6)),$AN$6-SQRT((1-AU171)*($AN$6-$AL$6)*($AN$6-$AM$6))),$AM$6)</f>
        <v>2.70785342767206</v>
      </c>
      <c r="AM171" s="17" t="n">
        <f aca="false">IFERROR(IF(AV171&lt;($AM$7-$AL$7)/($AN$7-$AL$7),$AL$7+SQRT(AV171*($AN$7-$AL$7)*($AM$7-$AL$7)),$AN$7-SQRT((1-AV171)*($AN$7-$AL$7)*($AN$7-$AM$7))),$AM$7)</f>
        <v>0.920113447323138</v>
      </c>
      <c r="AN171" s="17" t="n">
        <f aca="false">IFERROR(IF(AW171&lt;($AM$8-$AL$8)/($AN$8-$AL$8),$AL$8+SQRT(AW171*($AN$8-$AL$8)*($AM$8-$AL$8)),$AN$8-SQRT((1-AW171)*($AN$8-$AL$8)*($AN$8-$AM$8))),$AM$8)</f>
        <v>1.00472637437191</v>
      </c>
      <c r="AO171" s="17" t="n">
        <f aca="false">IFERROR(IF(AX171&lt;($AM$9-$AL$9)/($AN$9-$AL$9),$AL$9+SQRT(AX171*($AN$9-$AL$9)*($AM$9-$AL$9)),$AN$9-SQRT((1-AX171)*($AN$9-$AL$9)*($AN$9-$AM$9))),$AM$9)</f>
        <v>1.86276608008381</v>
      </c>
      <c r="AP171" s="17" t="n">
        <f aca="false">IFERROR(IF(AY171&lt;($AM$10-$AL$10)/($AN$10-$AL$10),$AL$10+SQRT(AY171*($AN$10-$AL$10)*($AM$10-$AL$10)),$AN$10-SQRT((1-AY171)*($AN$10-$AL$10)*($AN$10-$AM$10))),$AM$10)</f>
        <v>0.955419402179842</v>
      </c>
      <c r="AQ171" s="17" t="n">
        <f aca="false">IFERROR(IF(AZ171&lt;($AM$11-$AL$11)/($AN$11-$AL$11),$AL$11+SQRT(AZ171*($AN$11-$AL$11)*($AM$11-$AL$11)),$AN$11-SQRT((1-AZ171)*($AN$11-$AL$11)*($AN$11-$AM$11))),$AM$11)</f>
        <v>0.699114054801692</v>
      </c>
      <c r="AR171" s="17" t="n">
        <f aca="false">SUMPRODUCT((B24:B31&lt;=$B$6)*(C24:C31*AM171+D24:D31*AO171*$B$8*AQ171)/(1+AL171/100)^B24:B31)+C32*AM171*AP171/(1+AL171/100)^$B$6</f>
        <v>13037344.1863214</v>
      </c>
      <c r="AS171" s="17" t="n">
        <f aca="false">SUMPRODUCT((K24:K26&lt;=$B$6)*(L24:L26*AN171+M24:M26*AO171*$B$8*AQ171)/(1+AL171/100)^K24:K26)+L27*AN171*AP171/(1+AL171/100)^$B$6</f>
        <v>14504882.3249209</v>
      </c>
      <c r="AT171" s="17" t="n">
        <f aca="false">AS171-AR171</f>
        <v>1467538.1385995</v>
      </c>
      <c r="AU171" s="17" t="n">
        <f aca="true">RAND()</f>
        <v>0.100211295013416</v>
      </c>
      <c r="AV171" s="17" t="n">
        <f aca="true">RAND()</f>
        <v>0.160302669198313</v>
      </c>
      <c r="AW171" s="17" t="n">
        <f aca="true">RAND()</f>
        <v>0.465251987299996</v>
      </c>
      <c r="AX171" s="17" t="n">
        <f aca="true">RAND()</f>
        <v>0.987444567482958</v>
      </c>
      <c r="AY171" s="17" t="n">
        <f aca="true">RAND()</f>
        <v>0.829627327527378</v>
      </c>
      <c r="AZ171" s="17" t="n">
        <f aca="true">RAND()</f>
        <v>0.630480195845391</v>
      </c>
    </row>
    <row r="172" customFormat="false" ht="15" hidden="false" customHeight="false" outlineLevel="0" collapsed="false">
      <c r="AK172" s="0" t="n">
        <v>159</v>
      </c>
      <c r="AL172" s="0" t="n">
        <f aca="false">IFERROR(IF(AU172&lt;($AM$6-$AL$6)/($AN$6-$AL$6),$AL$6+SQRT(AU172*($AN$6-$AL$6)*($AM$6-$AL$6)),$AN$6-SQRT((1-AU172)*($AN$6-$AL$6)*($AN$6-$AM$6))),$AM$6)</f>
        <v>4.63003028309409</v>
      </c>
      <c r="AM172" s="0" t="n">
        <f aca="false">IFERROR(IF(AV172&lt;($AM$7-$AL$7)/($AN$7-$AL$7),$AL$7+SQRT(AV172*($AN$7-$AL$7)*($AM$7-$AL$7)),$AN$7-SQRT((1-AV172)*($AN$7-$AL$7)*($AN$7-$AM$7))),$AM$7)</f>
        <v>0.94219759017834</v>
      </c>
      <c r="AN172" s="0" t="n">
        <f aca="false">IFERROR(IF(AW172&lt;($AM$8-$AL$8)/($AN$8-$AL$8),$AL$8+SQRT(AW172*($AN$8-$AL$8)*($AM$8-$AL$8)),$AN$8-SQRT((1-AW172)*($AN$8-$AL$8)*($AN$8-$AM$8))),$AM$8)</f>
        <v>0.898258485668178</v>
      </c>
      <c r="AO172" s="0" t="n">
        <f aca="false">IFERROR(IF(AX172&lt;($AM$9-$AL$9)/($AN$9-$AL$9),$AL$9+SQRT(AX172*($AN$9-$AL$9)*($AM$9-$AL$9)),$AN$9-SQRT((1-AX172)*($AN$9-$AL$9)*($AN$9-$AM$9))),$AM$9)</f>
        <v>1.36966838746178</v>
      </c>
      <c r="AP172" s="0" t="n">
        <f aca="false">IFERROR(IF(AY172&lt;($AM$10-$AL$10)/($AN$10-$AL$10),$AL$10+SQRT(AY172*($AN$10-$AL$10)*($AM$10-$AL$10)),$AN$10-SQRT((1-AY172)*($AN$10-$AL$10)*($AN$10-$AM$10))),$AM$10)</f>
        <v>0.939082868888813</v>
      </c>
      <c r="AQ172" s="0" t="n">
        <f aca="false">IFERROR(IF(AZ172&lt;($AM$11-$AL$11)/($AN$11-$AL$11),$AL$11+SQRT(AZ172*($AN$11-$AL$11)*($AM$11-$AL$11)),$AN$11-SQRT((1-AZ172)*($AN$11-$AL$11)*($AN$11-$AM$11))),$AM$11)</f>
        <v>0.651636295563888</v>
      </c>
      <c r="AR172" s="0" t="n">
        <f aca="false">SUMPRODUCT((B24:B31&lt;=$B$6)*(C24:C31*AM172+D24:D31*AO172*$B$8*AQ172)/(1+AL172/100)^B24:B31)+C32*AM172*AP172/(1+AL172/100)^$B$6</f>
        <v>12085239.2106453</v>
      </c>
      <c r="AS172" s="0" t="n">
        <f aca="false">SUMPRODUCT((K24:K26&lt;=$B$6)*(L24:L26*AN172+M24:M26*AO172*$B$8*AQ172)/(1+AL172/100)^K24:K26)+L27*AN172*AP172/(1+AL172/100)^$B$6</f>
        <v>13401522.6834999</v>
      </c>
      <c r="AT172" s="0" t="n">
        <f aca="false">AS172-AR172</f>
        <v>1316283.47285453</v>
      </c>
      <c r="AU172" s="0" t="n">
        <f aca="true">RAND()</f>
        <v>0.719162177047445</v>
      </c>
      <c r="AV172" s="0" t="n">
        <f aca="true">RAND()</f>
        <v>0.224668385028078</v>
      </c>
      <c r="AW172" s="0" t="n">
        <f aca="true">RAND()</f>
        <v>0.10727477784226</v>
      </c>
      <c r="AX172" s="0" t="n">
        <f aca="true">RAND()</f>
        <v>0.735121372156644</v>
      </c>
      <c r="AY172" s="0" t="n">
        <f aca="true">RAND()</f>
        <v>0.771175063006522</v>
      </c>
      <c r="AZ172" s="0" t="n">
        <f aca="true">RAND()</f>
        <v>0.504664201761424</v>
      </c>
    </row>
    <row r="173" customFormat="false" ht="15" hidden="false" customHeight="false" outlineLevel="0" collapsed="false">
      <c r="A173" s="9" t="s">
        <v>210</v>
      </c>
      <c r="AK173" s="0" t="n">
        <v>160</v>
      </c>
      <c r="AL173" s="17" t="n">
        <f aca="false">IFERROR(IF(AU173&lt;($AM$6-$AL$6)/($AN$6-$AL$6),$AL$6+SQRT(AU173*($AN$6-$AL$6)*($AM$6-$AL$6)),$AN$6-SQRT((1-AU173)*($AN$6-$AL$6)*($AN$6-$AM$6))),$AM$6)</f>
        <v>3.39798779230947</v>
      </c>
      <c r="AM173" s="17" t="n">
        <f aca="false">IFERROR(IF(AV173&lt;($AM$7-$AL$7)/($AN$7-$AL$7),$AL$7+SQRT(AV173*($AN$7-$AL$7)*($AM$7-$AL$7)),$AN$7-SQRT((1-AV173)*($AN$7-$AL$7)*($AN$7-$AM$7))),$AM$7)</f>
        <v>0.825132491466782</v>
      </c>
      <c r="AN173" s="17" t="n">
        <f aca="false">IFERROR(IF(AW173&lt;($AM$8-$AL$8)/($AN$8-$AL$8),$AL$8+SQRT(AW173*($AN$8-$AL$8)*($AM$8-$AL$8)),$AN$8-SQRT((1-AW173)*($AN$8-$AL$8)*($AN$8-$AM$8))),$AM$8)</f>
        <v>1.02135585246673</v>
      </c>
      <c r="AO173" s="17" t="n">
        <f aca="false">IFERROR(IF(AX173&lt;($AM$9-$AL$9)/($AN$9-$AL$9),$AL$9+SQRT(AX173*($AN$9-$AL$9)*($AM$9-$AL$9)),$AN$9-SQRT((1-AX173)*($AN$9-$AL$9)*($AN$9-$AM$9))),$AM$9)</f>
        <v>1.02397770556224</v>
      </c>
      <c r="AP173" s="17" t="n">
        <f aca="false">IFERROR(IF(AY173&lt;($AM$10-$AL$10)/($AN$10-$AL$10),$AL$10+SQRT(AY173*($AN$10-$AL$10)*($AM$10-$AL$10)),$AN$10-SQRT((1-AY173)*($AN$10-$AL$10)*($AN$10-$AM$10))),$AM$10)</f>
        <v>0.852849441659216</v>
      </c>
      <c r="AQ173" s="17" t="n">
        <f aca="false">IFERROR(IF(AZ173&lt;($AM$11-$AL$11)/($AN$11-$AL$11),$AL$11+SQRT(AZ173*($AN$11-$AL$11)*($AM$11-$AL$11)),$AN$11-SQRT((1-AZ173)*($AN$11-$AL$11)*($AN$11-$AM$11))),$AM$11)</f>
        <v>0.551262196790499</v>
      </c>
      <c r="AR173" s="17" t="n">
        <f aca="false">SUMPRODUCT((B24:B31&lt;=$B$6)*(C24:C31*AM173+D24:D31*AO173*$B$8*AQ173)/(1+AL173/100)^B24:B31)+C32*AM173*AP173/(1+AL173/100)^$B$6</f>
        <v>11169204.6667403</v>
      </c>
      <c r="AS173" s="17" t="n">
        <f aca="false">SUMPRODUCT((K24:K26&lt;=$B$6)*(L24:L26*AN173+M24:M26*AO173*$B$8*AQ173)/(1+AL173/100)^K24:K26)+L27*AN173*AP173/(1+AL173/100)^$B$6</f>
        <v>15059859.2338457</v>
      </c>
      <c r="AT173" s="17" t="n">
        <f aca="false">AS173-AR173</f>
        <v>3890654.56710539</v>
      </c>
      <c r="AU173" s="17" t="n">
        <f aca="true">RAND()</f>
        <v>0.351275402782421</v>
      </c>
      <c r="AV173" s="17" t="n">
        <f aca="true">RAND()</f>
        <v>0.00701824585919837</v>
      </c>
      <c r="AW173" s="17" t="n">
        <f aca="true">RAND()</f>
        <v>0.535305367100291</v>
      </c>
      <c r="AX173" s="17" t="n">
        <f aca="true">RAND()</f>
        <v>0.364920320506965</v>
      </c>
      <c r="AY173" s="17" t="n">
        <f aca="true">RAND()</f>
        <v>0.498010913916883</v>
      </c>
      <c r="AZ173" s="17" t="n">
        <f aca="true">RAND()</f>
        <v>0.257684455248928</v>
      </c>
    </row>
    <row r="174" customFormat="false" ht="15" hidden="false" customHeight="false" outlineLevel="0" collapsed="false">
      <c r="A174" s="6" t="s">
        <v>85</v>
      </c>
      <c r="B174" s="6" t="s">
        <v>145</v>
      </c>
      <c r="C174" s="6" t="s">
        <v>211</v>
      </c>
      <c r="D174" s="6" t="s">
        <v>212</v>
      </c>
      <c r="E174" s="6" t="s">
        <v>179</v>
      </c>
      <c r="AK174" s="0" t="n">
        <v>161</v>
      </c>
      <c r="AL174" s="17" t="n">
        <f aca="false">IFERROR(IF(AU174&lt;($AM$6-$AL$6)/($AN$6-$AL$6),$AL$6+SQRT(AU174*($AN$6-$AL$6)*($AM$6-$AL$6)),$AN$6-SQRT((1-AU174)*($AN$6-$AL$6)*($AN$6-$AM$6))),$AM$6)</f>
        <v>4.66470962517088</v>
      </c>
      <c r="AM174" s="17" t="n">
        <f aca="false">IFERROR(IF(AV174&lt;($AM$7-$AL$7)/($AN$7-$AL$7),$AL$7+SQRT(AV174*($AN$7-$AL$7)*($AM$7-$AL$7)),$AN$7-SQRT((1-AV174)*($AN$7-$AL$7)*($AN$7-$AM$7))),$AM$7)</f>
        <v>0.886128130199928</v>
      </c>
      <c r="AN174" s="17" t="n">
        <f aca="false">IFERROR(IF(AW174&lt;($AM$8-$AL$8)/($AN$8-$AL$8),$AL$8+SQRT(AW174*($AN$8-$AL$8)*($AM$8-$AL$8)),$AN$8-SQRT((1-AW174)*($AN$8-$AL$8)*($AN$8-$AM$8))),$AM$8)</f>
        <v>1.08045506706939</v>
      </c>
      <c r="AO174" s="17" t="n">
        <f aca="false">IFERROR(IF(AX174&lt;($AM$9-$AL$9)/($AN$9-$AL$9),$AL$9+SQRT(AX174*($AN$9-$AL$9)*($AM$9-$AL$9)),$AN$9-SQRT((1-AX174)*($AN$9-$AL$9)*($AN$9-$AM$9))),$AM$9)</f>
        <v>1.73570905181659</v>
      </c>
      <c r="AP174" s="17" t="n">
        <f aca="false">IFERROR(IF(AY174&lt;($AM$10-$AL$10)/($AN$10-$AL$10),$AL$10+SQRT(AY174*($AN$10-$AL$10)*($AM$10-$AL$10)),$AN$10-SQRT((1-AY174)*($AN$10-$AL$10)*($AN$10-$AM$10))),$AM$10)</f>
        <v>0.63316296241469</v>
      </c>
      <c r="AQ174" s="17" t="n">
        <f aca="false">IFERROR(IF(AZ174&lt;($AM$11-$AL$11)/($AN$11-$AL$11),$AL$11+SQRT(AZ174*($AN$11-$AL$11)*($AM$11-$AL$11)),$AN$11-SQRT((1-AZ174)*($AN$11-$AL$11)*($AN$11-$AM$11))),$AM$11)</f>
        <v>0.646469074586869</v>
      </c>
      <c r="AR174" s="17" t="n">
        <f aca="false">SUMPRODUCT((B24:B31&lt;=$B$6)*(C24:C31*AM174+D24:D31*AO174*$B$8*AQ174)/(1+AL174/100)^B24:B31)+C32*AM174*AP174/(1+AL174/100)^$B$6</f>
        <v>11422833.8354964</v>
      </c>
      <c r="AS174" s="17" t="n">
        <f aca="false">SUMPRODUCT((K24:K26&lt;=$B$6)*(L24:L26*AN174+M24:M26*AO174*$B$8*AQ174)/(1+AL174/100)^K24:K26)+L27*AN174*AP174/(1+AL174/100)^$B$6</f>
        <v>16453680.0196635</v>
      </c>
      <c r="AT174" s="17" t="n">
        <f aca="false">AS174-AR174</f>
        <v>5030846.18416711</v>
      </c>
      <c r="AU174" s="17" t="n">
        <f aca="true">RAND()</f>
        <v>0.727320943261523</v>
      </c>
      <c r="AV174" s="17" t="n">
        <f aca="true">RAND()</f>
        <v>0.0824228312415083</v>
      </c>
      <c r="AW174" s="17" t="n">
        <f aca="true">RAND()</f>
        <v>0.744484584156049</v>
      </c>
      <c r="AX174" s="17" t="n">
        <f aca="true">RAND()</f>
        <v>0.953433529805542</v>
      </c>
      <c r="AY174" s="17" t="n">
        <f aca="true">RAND()</f>
        <v>0.0709294982362248</v>
      </c>
      <c r="AZ174" s="17" t="n">
        <f aca="true">RAND()</f>
        <v>0.489962529163597</v>
      </c>
    </row>
    <row r="175" customFormat="false" ht="15" hidden="false" customHeight="false" outlineLevel="0" collapsed="false">
      <c r="A175" s="0" t="s">
        <v>213</v>
      </c>
      <c r="B175" s="0" t="n">
        <f aca="false">IF(B25&lt;=$B$6,$B$7+B25,NA())</f>
        <v>2031</v>
      </c>
      <c r="C175" s="0" t="n">
        <v>1</v>
      </c>
      <c r="D175" s="0" t="n">
        <f aca="false">D25*$B$10</f>
        <v>8</v>
      </c>
      <c r="E175" s="14" t="n">
        <f aca="false">F25</f>
        <v>34752.96</v>
      </c>
      <c r="AK175" s="0" t="n">
        <v>162</v>
      </c>
      <c r="AL175" s="17" t="n">
        <f aca="false">IFERROR(IF(AU175&lt;($AM$6-$AL$6)/($AN$6-$AL$6),$AL$6+SQRT(AU175*($AN$6-$AL$6)*($AM$6-$AL$6)),$AN$6-SQRT((1-AU175)*($AN$6-$AL$6)*($AN$6-$AM$6))),$AM$6)</f>
        <v>4.85254928906156</v>
      </c>
      <c r="AM175" s="17" t="n">
        <f aca="false">IFERROR(IF(AV175&lt;($AM$7-$AL$7)/($AN$7-$AL$7),$AL$7+SQRT(AV175*($AN$7-$AL$7)*($AM$7-$AL$7)),$AN$7-SQRT((1-AV175)*($AN$7-$AL$7)*($AN$7-$AM$7))),$AM$7)</f>
        <v>1.16853270075678</v>
      </c>
      <c r="AN175" s="17" t="n">
        <f aca="false">IFERROR(IF(AW175&lt;($AM$8-$AL$8)/($AN$8-$AL$8),$AL$8+SQRT(AW175*($AN$8-$AL$8)*($AM$8-$AL$8)),$AN$8-SQRT((1-AW175)*($AN$8-$AL$8)*($AN$8-$AM$8))),$AM$8)</f>
        <v>1.14419781483691</v>
      </c>
      <c r="AO175" s="17" t="n">
        <f aca="false">IFERROR(IF(AX175&lt;($AM$9-$AL$9)/($AN$9-$AL$9),$AL$9+SQRT(AX175*($AN$9-$AL$9)*($AM$9-$AL$9)),$AN$9-SQRT((1-AX175)*($AN$9-$AL$9)*($AN$9-$AM$9))),$AM$9)</f>
        <v>1.06438695136286</v>
      </c>
      <c r="AP175" s="17" t="n">
        <f aca="false">IFERROR(IF(AY175&lt;($AM$10-$AL$10)/($AN$10-$AL$10),$AL$10+SQRT(AY175*($AN$10-$AL$10)*($AM$10-$AL$10)),$AN$10-SQRT((1-AY175)*($AN$10-$AL$10)*($AN$10-$AM$10))),$AM$10)</f>
        <v>0.954399786224405</v>
      </c>
      <c r="AQ175" s="17" t="n">
        <f aca="false">IFERROR(IF(AZ175&lt;($AM$11-$AL$11)/($AN$11-$AL$11),$AL$11+SQRT(AZ175*($AN$11-$AL$11)*($AM$11-$AL$11)),$AN$11-SQRT((1-AZ175)*($AN$11-$AL$11)*($AN$11-$AM$11))),$AM$11)</f>
        <v>0.57056467821839</v>
      </c>
      <c r="AR175" s="17" t="n">
        <f aca="false">SUMPRODUCT((B24:B31&lt;=$B$6)*(C24:C31*AM175+D24:D31*AO175*$B$8*AQ175)/(1+AL175/100)^B24:B31)+C32*AM175*AP175/(1+AL175/100)^$B$6</f>
        <v>14771191.2337306</v>
      </c>
      <c r="AS175" s="17" t="n">
        <f aca="false">SUMPRODUCT((K24:K26&lt;=$B$6)*(L24:L26*AN175+M24:M26*AO175*$B$8*AQ175)/(1+AL175/100)^K24:K26)+L27*AN175*AP175/(1+AL175/100)^$B$6</f>
        <v>17075096.2354409</v>
      </c>
      <c r="AT175" s="17" t="n">
        <f aca="false">AS175-AR175</f>
        <v>2303905.00171029</v>
      </c>
      <c r="AU175" s="17" t="n">
        <f aca="true">RAND()</f>
        <v>0.7694227722045</v>
      </c>
      <c r="AV175" s="17" t="n">
        <f aca="true">RAND()</f>
        <v>0.941005148035696</v>
      </c>
      <c r="AW175" s="17" t="n">
        <f aca="true">RAND()</f>
        <v>0.900496867686349</v>
      </c>
      <c r="AX175" s="17" t="n">
        <f aca="true">RAND()</f>
        <v>0.416418815479943</v>
      </c>
      <c r="AY175" s="17" t="n">
        <f aca="true">RAND()</f>
        <v>0.825916662883141</v>
      </c>
      <c r="AZ175" s="17" t="n">
        <f aca="true">RAND()</f>
        <v>0.298796918773146</v>
      </c>
    </row>
    <row r="176" customFormat="false" ht="15" hidden="false" customHeight="false" outlineLevel="0" collapsed="false">
      <c r="A176" s="0" t="s">
        <v>214</v>
      </c>
      <c r="B176" s="0" t="n">
        <f aca="false">IF(B26&lt;=$B$6,$B$7+B26,NA())</f>
        <v>2035</v>
      </c>
      <c r="C176" s="0" t="n">
        <v>1</v>
      </c>
      <c r="D176" s="0" t="n">
        <f aca="false">D26*$B$10</f>
        <v>8</v>
      </c>
      <c r="E176" s="14" t="n">
        <f aca="false">F26</f>
        <v>34752.96</v>
      </c>
      <c r="AK176" s="0" t="n">
        <v>163</v>
      </c>
      <c r="AL176" s="17" t="n">
        <f aca="false">IFERROR(IF(AU176&lt;($AM$6-$AL$6)/($AN$6-$AL$6),$AL$6+SQRT(AU176*($AN$6-$AL$6)*($AM$6-$AL$6)),$AN$6-SQRT((1-AU176)*($AN$6-$AL$6)*($AN$6-$AM$6))),$AM$6)</f>
        <v>2.28876042587777</v>
      </c>
      <c r="AM176" s="17" t="n">
        <f aca="false">IFERROR(IF(AV176&lt;($AM$7-$AL$7)/($AN$7-$AL$7),$AL$7+SQRT(AV176*($AN$7-$AL$7)*($AM$7-$AL$7)),$AN$7-SQRT((1-AV176)*($AN$7-$AL$7)*($AN$7-$AM$7))),$AM$7)</f>
        <v>1.07413792665079</v>
      </c>
      <c r="AN176" s="17" t="n">
        <f aca="false">IFERROR(IF(AW176&lt;($AM$8-$AL$8)/($AN$8-$AL$8),$AL$8+SQRT(AW176*($AN$8-$AL$8)*($AM$8-$AL$8)),$AN$8-SQRT((1-AW176)*($AN$8-$AL$8)*($AN$8-$AM$8))),$AM$8)</f>
        <v>1.14207744340484</v>
      </c>
      <c r="AO176" s="17" t="n">
        <f aca="false">IFERROR(IF(AX176&lt;($AM$9-$AL$9)/($AN$9-$AL$9),$AL$9+SQRT(AX176*($AN$9-$AL$9)*($AM$9-$AL$9)),$AN$9-SQRT((1-AX176)*($AN$9-$AL$9)*($AN$9-$AM$9))),$AM$9)</f>
        <v>0.752610739880578</v>
      </c>
      <c r="AP176" s="17" t="n">
        <f aca="false">IFERROR(IF(AY176&lt;($AM$10-$AL$10)/($AN$10-$AL$10),$AL$10+SQRT(AY176*($AN$10-$AL$10)*($AM$10-$AL$10)),$AN$10-SQRT((1-AY176)*($AN$10-$AL$10)*($AN$10-$AM$10))),$AM$10)</f>
        <v>0.777103906437364</v>
      </c>
      <c r="AQ176" s="17" t="n">
        <f aca="false">IFERROR(IF(AZ176&lt;($AM$11-$AL$11)/($AN$11-$AL$11),$AL$11+SQRT(AZ176*($AN$11-$AL$11)*($AM$11-$AL$11)),$AN$11-SQRT((1-AZ176)*($AN$11-$AL$11)*($AN$11-$AM$11))),$AM$11)</f>
        <v>0.613468052203184</v>
      </c>
      <c r="AR176" s="17" t="n">
        <f aca="false">SUMPRODUCT((B24:B31&lt;=$B$6)*(C24:C31*AM176+D24:D31*AO176*$B$8*AQ176)/(1+AL176/100)^B24:B31)+C32*AM176*AP176/(1+AL176/100)^$B$6</f>
        <v>15389463.3033656</v>
      </c>
      <c r="AS176" s="17" t="n">
        <f aca="false">SUMPRODUCT((K24:K26&lt;=$B$6)*(L24:L26*AN176+M24:M26*AO176*$B$8*AQ176)/(1+AL176/100)^K24:K26)+L27*AN176*AP176/(1+AL176/100)^$B$6</f>
        <v>16634154.7310121</v>
      </c>
      <c r="AT176" s="17" t="n">
        <f aca="false">AS176-AR176</f>
        <v>1244691.42764651</v>
      </c>
      <c r="AU176" s="17" t="n">
        <f aca="true">RAND()</f>
        <v>0.0166765167106228</v>
      </c>
      <c r="AV176" s="17" t="n">
        <f aca="true">RAND()</f>
        <v>0.725089165842824</v>
      </c>
      <c r="AW176" s="17" t="n">
        <f aca="true">RAND()</f>
        <v>0.896468638026357</v>
      </c>
      <c r="AX176" s="17" t="n">
        <f aca="true">RAND()</f>
        <v>0.0850829145373508</v>
      </c>
      <c r="AY176" s="17" t="n">
        <f aca="true">RAND()</f>
        <v>0.307146299851389</v>
      </c>
      <c r="AZ176" s="17" t="n">
        <f aca="true">RAND()</f>
        <v>0.401070284702276</v>
      </c>
    </row>
    <row r="177" customFormat="false" ht="15" hidden="false" customHeight="false" outlineLevel="0" collapsed="false">
      <c r="A177" s="0" t="s">
        <v>215</v>
      </c>
      <c r="B177" s="0" t="n">
        <f aca="false">IF(B27&lt;=$B$6,$B$7+B27,NA())</f>
        <v>2039</v>
      </c>
      <c r="C177" s="0" t="n">
        <v>1</v>
      </c>
      <c r="D177" s="0" t="n">
        <f aca="false">D27*$B$10</f>
        <v>10</v>
      </c>
      <c r="E177" s="14" t="n">
        <f aca="false">F27</f>
        <v>43441.2</v>
      </c>
      <c r="AK177" s="0" t="n">
        <v>164</v>
      </c>
      <c r="AL177" s="17" t="n">
        <f aca="false">IFERROR(IF(AU177&lt;($AM$6-$AL$6)/($AN$6-$AL$6),$AL$6+SQRT(AU177*($AN$6-$AL$6)*($AM$6-$AL$6)),$AN$6-SQRT((1-AU177)*($AN$6-$AL$6)*($AN$6-$AM$6))),$AM$6)</f>
        <v>6.81565945455693</v>
      </c>
      <c r="AM177" s="17" t="n">
        <f aca="false">IFERROR(IF(AV177&lt;($AM$7-$AL$7)/($AN$7-$AL$7),$AL$7+SQRT(AV177*($AN$7-$AL$7)*($AM$7-$AL$7)),$AN$7-SQRT((1-AV177)*($AN$7-$AL$7)*($AN$7-$AM$7))),$AM$7)</f>
        <v>0.988981588304399</v>
      </c>
      <c r="AN177" s="17" t="n">
        <f aca="false">IFERROR(IF(AW177&lt;($AM$8-$AL$8)/($AN$8-$AL$8),$AL$8+SQRT(AW177*($AN$8-$AL$8)*($AM$8-$AL$8)),$AN$8-SQRT((1-AW177)*($AN$8-$AL$8)*($AN$8-$AM$8))),$AM$8)</f>
        <v>0.843350096705517</v>
      </c>
      <c r="AO177" s="17" t="n">
        <f aca="false">IFERROR(IF(AX177&lt;($AM$9-$AL$9)/($AN$9-$AL$9),$AL$9+SQRT(AX177*($AN$9-$AL$9)*($AM$9-$AL$9)),$AN$9-SQRT((1-AX177)*($AN$9-$AL$9)*($AN$9-$AM$9))),$AM$9)</f>
        <v>0.957188670864389</v>
      </c>
      <c r="AP177" s="17" t="n">
        <f aca="false">IFERROR(IF(AY177&lt;($AM$10-$AL$10)/($AN$10-$AL$10),$AL$10+SQRT(AY177*($AN$10-$AL$10)*($AM$10-$AL$10)),$AN$10-SQRT((1-AY177)*($AN$10-$AL$10)*($AN$10-$AM$10))),$AM$10)</f>
        <v>0.580264645949479</v>
      </c>
      <c r="AQ177" s="17" t="n">
        <f aca="false">IFERROR(IF(AZ177&lt;($AM$11-$AL$11)/($AN$11-$AL$11),$AL$11+SQRT(AZ177*($AN$11-$AL$11)*($AM$11-$AL$11)),$AN$11-SQRT((1-AZ177)*($AN$11-$AL$11)*($AN$11-$AM$11))),$AM$11)</f>
        <v>0.655403282166849</v>
      </c>
      <c r="AR177" s="17" t="n">
        <f aca="false">SUMPRODUCT((B24:B31&lt;=$B$6)*(C24:C31*AM177+D24:D31*AO177*$B$8*AQ177)/(1+AL177/100)^B24:B31)+C32*AM177*AP177/(1+AL177/100)^$B$6</f>
        <v>11700918.7868254</v>
      </c>
      <c r="AS177" s="17" t="n">
        <f aca="false">SUMPRODUCT((K24:K26&lt;=$B$6)*(L24:L26*AN177+M24:M26*AO177*$B$8*AQ177)/(1+AL177/100)^K24:K26)+L27*AN177*AP177/(1+AL177/100)^$B$6</f>
        <v>12972451.0159523</v>
      </c>
      <c r="AT177" s="17" t="n">
        <f aca="false">AS177-AR177</f>
        <v>1271532.22912692</v>
      </c>
      <c r="AU177" s="17" t="n">
        <f aca="true">RAND()</f>
        <v>0.998300928165288</v>
      </c>
      <c r="AV177" s="17" t="n">
        <f aca="true">RAND()</f>
        <v>0.396822674645038</v>
      </c>
      <c r="AW177" s="17" t="n">
        <f aca="true">RAND()</f>
        <v>0.0208803431597517</v>
      </c>
      <c r="AX177" s="17" t="n">
        <f aca="true">RAND()</f>
        <v>0.278695307688995</v>
      </c>
      <c r="AY177" s="17" t="n">
        <f aca="true">RAND()</f>
        <v>0.0257696535575809</v>
      </c>
      <c r="AZ177" s="17" t="n">
        <f aca="true">RAND()</f>
        <v>0.515318783912733</v>
      </c>
    </row>
    <row r="178" customFormat="false" ht="15" hidden="false" customHeight="false" outlineLevel="0" collapsed="false">
      <c r="A178" s="0" t="s">
        <v>216</v>
      </c>
      <c r="B178" s="0" t="n">
        <f aca="false">IF(B28&lt;=$B$6,$B$7+B28,NA())</f>
        <v>2043</v>
      </c>
      <c r="C178" s="0" t="n">
        <v>1</v>
      </c>
      <c r="D178" s="0" t="n">
        <f aca="false">D28*$B$10</f>
        <v>10</v>
      </c>
      <c r="E178" s="14" t="n">
        <f aca="false">F28</f>
        <v>43441.2</v>
      </c>
      <c r="AK178" s="0" t="n">
        <v>165</v>
      </c>
      <c r="AL178" s="17" t="n">
        <f aca="false">IFERROR(IF(AU178&lt;($AM$6-$AL$6)/($AN$6-$AL$6),$AL$6+SQRT(AU178*($AN$6-$AL$6)*($AM$6-$AL$6)),$AN$6-SQRT((1-AU178)*($AN$6-$AL$6)*($AN$6-$AM$6))),$AM$6)</f>
        <v>2.53202883903804</v>
      </c>
      <c r="AM178" s="17" t="n">
        <f aca="false">IFERROR(IF(AV178&lt;($AM$7-$AL$7)/($AN$7-$AL$7),$AL$7+SQRT(AV178*($AN$7-$AL$7)*($AM$7-$AL$7)),$AN$7-SQRT((1-AV178)*($AN$7-$AL$7)*($AN$7-$AM$7))),$AM$7)</f>
        <v>0.983753999515675</v>
      </c>
      <c r="AN178" s="17" t="n">
        <f aca="false">IFERROR(IF(AW178&lt;($AM$8-$AL$8)/($AN$8-$AL$8),$AL$8+SQRT(AW178*($AN$8-$AL$8)*($AM$8-$AL$8)),$AN$8-SQRT((1-AW178)*($AN$8-$AL$8)*($AN$8-$AM$8))),$AM$8)</f>
        <v>1.13369971207316</v>
      </c>
      <c r="AO178" s="17" t="n">
        <f aca="false">IFERROR(IF(AX178&lt;($AM$9-$AL$9)/($AN$9-$AL$9),$AL$9+SQRT(AX178*($AN$9-$AL$9)*($AM$9-$AL$9)),$AN$9-SQRT((1-AX178)*($AN$9-$AL$9)*($AN$9-$AM$9))),$AM$9)</f>
        <v>1.49653897014085</v>
      </c>
      <c r="AP178" s="17" t="n">
        <f aca="false">IFERROR(IF(AY178&lt;($AM$10-$AL$10)/($AN$10-$AL$10),$AL$10+SQRT(AY178*($AN$10-$AL$10)*($AM$10-$AL$10)),$AN$10-SQRT((1-AY178)*($AN$10-$AL$10)*($AN$10-$AM$10))),$AM$10)</f>
        <v>0.768404906840951</v>
      </c>
      <c r="AQ178" s="17" t="n">
        <f aca="false">IFERROR(IF(AZ178&lt;($AM$11-$AL$11)/($AN$11-$AL$11),$AL$11+SQRT(AZ178*($AN$11-$AL$11)*($AM$11-$AL$11)),$AN$11-SQRT((1-AZ178)*($AN$11-$AL$11)*($AN$11-$AM$11))),$AM$11)</f>
        <v>0.537178187507788</v>
      </c>
      <c r="AR178" s="17" t="n">
        <f aca="false">SUMPRODUCT((B24:B31&lt;=$B$6)*(C24:C31*AM178+D24:D31*AO178*$B$8*AQ178)/(1+AL178/100)^B24:B31)+C32*AM178*AP178/(1+AL178/100)^$B$6</f>
        <v>13985141.4441659</v>
      </c>
      <c r="AS178" s="17" t="n">
        <f aca="false">SUMPRODUCT((K24:K26&lt;=$B$6)*(L24:L26*AN178+M24:M26*AO178*$B$8*AQ178)/(1+AL178/100)^K24:K26)+L27*AN178*AP178/(1+AL178/100)^$B$6</f>
        <v>16635181.3680025</v>
      </c>
      <c r="AT178" s="17" t="n">
        <f aca="false">AS178-AR178</f>
        <v>2650039.92383667</v>
      </c>
      <c r="AU178" s="17" t="n">
        <f aca="true">RAND()</f>
        <v>0.0566109371136323</v>
      </c>
      <c r="AV178" s="17" t="n">
        <f aca="true">RAND()</f>
        <v>0.375172581533406</v>
      </c>
      <c r="AW178" s="17" t="n">
        <f aca="true">RAND()</f>
        <v>0.879771049138967</v>
      </c>
      <c r="AX178" s="17" t="n">
        <f aca="true">RAND()</f>
        <v>0.831017994275443</v>
      </c>
      <c r="AY178" s="17" t="n">
        <f aca="true">RAND()</f>
        <v>0.288164776065198</v>
      </c>
      <c r="AZ178" s="17" t="n">
        <f aca="true">RAND()</f>
        <v>0.229606092365222</v>
      </c>
    </row>
    <row r="179" customFormat="false" ht="15" hidden="false" customHeight="false" outlineLevel="0" collapsed="false">
      <c r="A179" s="0" t="s">
        <v>217</v>
      </c>
      <c r="B179" s="0" t="n">
        <f aca="false">IF(B29&lt;=$B$6,$B$7+B29,NA())</f>
        <v>2047</v>
      </c>
      <c r="C179" s="0" t="n">
        <v>1</v>
      </c>
      <c r="D179" s="0" t="n">
        <f aca="false">D29*$B$10</f>
        <v>21</v>
      </c>
      <c r="E179" s="14" t="n">
        <f aca="false">F29</f>
        <v>91226.52</v>
      </c>
      <c r="AK179" s="0" t="n">
        <v>166</v>
      </c>
      <c r="AL179" s="17" t="n">
        <f aca="false">IFERROR(IF(AU179&lt;($AM$6-$AL$6)/($AN$6-$AL$6),$AL$6+SQRT(AU179*($AN$6-$AL$6)*($AM$6-$AL$6)),$AN$6-SQRT((1-AU179)*($AN$6-$AL$6)*($AN$6-$AM$6))),$AM$6)</f>
        <v>5.0979389990498</v>
      </c>
      <c r="AM179" s="17" t="n">
        <f aca="false">IFERROR(IF(AV179&lt;($AM$7-$AL$7)/($AN$7-$AL$7),$AL$7+SQRT(AV179*($AN$7-$AL$7)*($AM$7-$AL$7)),$AN$7-SQRT((1-AV179)*($AN$7-$AL$7)*($AN$7-$AM$7))),$AM$7)</f>
        <v>1.20369251710663</v>
      </c>
      <c r="AN179" s="17" t="n">
        <f aca="false">IFERROR(IF(AW179&lt;($AM$8-$AL$8)/($AN$8-$AL$8),$AL$8+SQRT(AW179*($AN$8-$AL$8)*($AM$8-$AL$8)),$AN$8-SQRT((1-AW179)*($AN$8-$AL$8)*($AN$8-$AM$8))),$AM$8)</f>
        <v>1.21634073752986</v>
      </c>
      <c r="AO179" s="17" t="n">
        <f aca="false">IFERROR(IF(AX179&lt;($AM$9-$AL$9)/($AN$9-$AL$9),$AL$9+SQRT(AX179*($AN$9-$AL$9)*($AM$9-$AL$9)),$AN$9-SQRT((1-AX179)*($AN$9-$AL$9)*($AN$9-$AM$9))),$AM$9)</f>
        <v>1.15760127084184</v>
      </c>
      <c r="AP179" s="17" t="n">
        <f aca="false">IFERROR(IF(AY179&lt;($AM$10-$AL$10)/($AN$10-$AL$10),$AL$10+SQRT(AY179*($AN$10-$AL$10)*($AM$10-$AL$10)),$AN$10-SQRT((1-AY179)*($AN$10-$AL$10)*($AN$10-$AM$10))),$AM$10)</f>
        <v>0.771796705244817</v>
      </c>
      <c r="AQ179" s="17" t="n">
        <f aca="false">IFERROR(IF(AZ179&lt;($AM$11-$AL$11)/($AN$11-$AL$11),$AL$11+SQRT(AZ179*($AN$11-$AL$11)*($AM$11-$AL$11)),$AN$11-SQRT((1-AZ179)*($AN$11-$AL$11)*($AN$11-$AM$11))),$AM$11)</f>
        <v>0.472955962733337</v>
      </c>
      <c r="AR179" s="17" t="n">
        <f aca="false">SUMPRODUCT((B24:B31&lt;=$B$6)*(C24:C31*AM179+D24:D31*AO179*$B$8*AQ179)/(1+AL179/100)^B24:B31)+C32*AM179*AP179/(1+AL179/100)^$B$6</f>
        <v>15076897.7367015</v>
      </c>
      <c r="AS179" s="17" t="n">
        <f aca="false">SUMPRODUCT((K24:K26&lt;=$B$6)*(L24:L26*AN179+M24:M26*AO179*$B$8*AQ179)/(1+AL179/100)^K24:K26)+L27*AN179*AP179/(1+AL179/100)^$B$6</f>
        <v>18390575.6049266</v>
      </c>
      <c r="AT179" s="17" t="n">
        <f aca="false">AS179-AR179</f>
        <v>3313677.86822517</v>
      </c>
      <c r="AU179" s="17" t="n">
        <f aca="true">RAND()</f>
        <v>0.819108197433216</v>
      </c>
      <c r="AV179" s="17" t="n">
        <f aca="true">RAND()</f>
        <v>0.980938818027376</v>
      </c>
      <c r="AW179" s="17" t="n">
        <f aca="true">RAND()</f>
        <v>0.989929369333034</v>
      </c>
      <c r="AX179" s="17" t="n">
        <f aca="true">RAND()</f>
        <v>0.526909587408478</v>
      </c>
      <c r="AY179" s="17" t="n">
        <f aca="true">RAND()</f>
        <v>0.295493795927753</v>
      </c>
      <c r="AZ179" s="17" t="n">
        <f aca="true">RAND()</f>
        <v>0.122097000183737</v>
      </c>
    </row>
    <row r="180" customFormat="false" ht="15" hidden="false" customHeight="false" outlineLevel="0" collapsed="false">
      <c r="A180" s="0" t="s">
        <v>218</v>
      </c>
      <c r="B180" s="0" t="n">
        <f aca="false">IF(B30&lt;=$B$6,$B$7+B30,NA())</f>
        <v>2051</v>
      </c>
      <c r="C180" s="0" t="n">
        <v>1</v>
      </c>
      <c r="D180" s="0" t="n">
        <f aca="false">D30*$B$10</f>
        <v>8</v>
      </c>
      <c r="E180" s="14" t="n">
        <f aca="false">F30</f>
        <v>34752.96</v>
      </c>
      <c r="AK180" s="0" t="n">
        <v>167</v>
      </c>
      <c r="AL180" s="17" t="n">
        <f aca="false">IFERROR(IF(AU180&lt;($AM$6-$AL$6)/($AN$6-$AL$6),$AL$6+SQRT(AU180*($AN$6-$AL$6)*($AM$6-$AL$6)),$AN$6-SQRT((1-AU180)*($AN$6-$AL$6)*($AN$6-$AM$6))),$AM$6)</f>
        <v>2.56839836032677</v>
      </c>
      <c r="AM180" s="17" t="n">
        <f aca="false">IFERROR(IF(AV180&lt;($AM$7-$AL$7)/($AN$7-$AL$7),$AL$7+SQRT(AV180*($AN$7-$AL$7)*($AM$7-$AL$7)),$AN$7-SQRT((1-AV180)*($AN$7-$AL$7)*($AN$7-$AM$7))),$AM$7)</f>
        <v>1.12538938576973</v>
      </c>
      <c r="AN180" s="17" t="n">
        <f aca="false">IFERROR(IF(AW180&lt;($AM$8-$AL$8)/($AN$8-$AL$8),$AL$8+SQRT(AW180*($AN$8-$AL$8)*($AM$8-$AL$8)),$AN$8-SQRT((1-AW180)*($AN$8-$AL$8)*($AN$8-$AM$8))),$AM$8)</f>
        <v>1.11433062446831</v>
      </c>
      <c r="AO180" s="17" t="n">
        <f aca="false">IFERROR(IF(AX180&lt;($AM$9-$AL$9)/($AN$9-$AL$9),$AL$9+SQRT(AX180*($AN$9-$AL$9)*($AM$9-$AL$9)),$AN$9-SQRT((1-AX180)*($AN$9-$AL$9)*($AN$9-$AM$9))),$AM$9)</f>
        <v>1.45211200817625</v>
      </c>
      <c r="AP180" s="17" t="n">
        <f aca="false">IFERROR(IF(AY180&lt;($AM$10-$AL$10)/($AN$10-$AL$10),$AL$10+SQRT(AY180*($AN$10-$AL$10)*($AM$10-$AL$10)),$AN$10-SQRT((1-AY180)*($AN$10-$AL$10)*($AN$10-$AM$10))),$AM$10)</f>
        <v>0.756639195959086</v>
      </c>
      <c r="AQ180" s="17" t="n">
        <f aca="false">IFERROR(IF(AZ180&lt;($AM$11-$AL$11)/($AN$11-$AL$11),$AL$11+SQRT(AZ180*($AN$11-$AL$11)*($AM$11-$AL$11)),$AN$11-SQRT((1-AZ180)*($AN$11-$AL$11)*($AN$11-$AM$11))),$AM$11)</f>
        <v>0.499248079974888</v>
      </c>
      <c r="AR180" s="17" t="n">
        <f aca="false">SUMPRODUCT((B24:B31&lt;=$B$6)*(C24:C31*AM180+D24:D31*AO180*$B$8*AQ180)/(1+AL180/100)^B24:B31)+C32*AM180*AP180/(1+AL180/100)^$B$6</f>
        <v>15926330.2976185</v>
      </c>
      <c r="AS180" s="17" t="n">
        <f aca="false">SUMPRODUCT((K24:K26&lt;=$B$6)*(L24:L26*AN180+M24:M26*AO180*$B$8*AQ180)/(1+AL180/100)^K24:K26)+L27*AN180*AP180/(1+AL180/100)^$B$6</f>
        <v>16380600.7933785</v>
      </c>
      <c r="AT180" s="17" t="n">
        <f aca="false">AS180-AR180</f>
        <v>454270.495759999</v>
      </c>
      <c r="AU180" s="17" t="n">
        <f aca="true">RAND()</f>
        <v>0.064615339204431</v>
      </c>
      <c r="AV180" s="17" t="n">
        <f aca="true">RAND()</f>
        <v>0.861975065076923</v>
      </c>
      <c r="AW180" s="17" t="n">
        <f aca="true">RAND()</f>
        <v>0.836389515936372</v>
      </c>
      <c r="AX180" s="17" t="n">
        <f aca="true">RAND()</f>
        <v>0.799879165610223</v>
      </c>
      <c r="AY180" s="17" t="n">
        <f aca="true">RAND()</f>
        <v>0.263454707610105</v>
      </c>
      <c r="AZ180" s="17" t="n">
        <f aca="true">RAND()</f>
        <v>0.162039989280324</v>
      </c>
    </row>
    <row r="181" customFormat="false" ht="15" hidden="false" customHeight="false" outlineLevel="0" collapsed="false">
      <c r="A181" s="0" t="s">
        <v>219</v>
      </c>
      <c r="B181" s="0" t="n">
        <f aca="false">IF(B31&lt;=$B$6,$B$7+B31,NA())</f>
        <v>2055</v>
      </c>
      <c r="C181" s="0" t="n">
        <v>1</v>
      </c>
      <c r="D181" s="0" t="n">
        <f aca="false">D31*$B$10</f>
        <v>10</v>
      </c>
      <c r="E181" s="14" t="n">
        <f aca="false">F31</f>
        <v>43441.2</v>
      </c>
      <c r="AK181" s="0" t="n">
        <v>168</v>
      </c>
      <c r="AL181" s="17" t="n">
        <f aca="false">IFERROR(IF(AU181&lt;($AM$6-$AL$6)/($AN$6-$AL$6),$AL$6+SQRT(AU181*($AN$6-$AL$6)*($AM$6-$AL$6)),$AN$6-SQRT((1-AU181)*($AN$6-$AL$6)*($AN$6-$AM$6))),$AM$6)</f>
        <v>3.70151501459736</v>
      </c>
      <c r="AM181" s="17" t="n">
        <f aca="false">IFERROR(IF(AV181&lt;($AM$7-$AL$7)/($AN$7-$AL$7),$AL$7+SQRT(AV181*($AN$7-$AL$7)*($AM$7-$AL$7)),$AN$7-SQRT((1-AV181)*($AN$7-$AL$7)*($AN$7-$AM$7))),$AM$7)</f>
        <v>1.09428161034472</v>
      </c>
      <c r="AN181" s="17" t="n">
        <f aca="false">IFERROR(IF(AW181&lt;($AM$8-$AL$8)/($AN$8-$AL$8),$AL$8+SQRT(AW181*($AN$8-$AL$8)*($AM$8-$AL$8)),$AN$8-SQRT((1-AW181)*($AN$8-$AL$8)*($AN$8-$AM$8))),$AM$8)</f>
        <v>1.02054518825205</v>
      </c>
      <c r="AO181" s="17" t="n">
        <f aca="false">IFERROR(IF(AX181&lt;($AM$9-$AL$9)/($AN$9-$AL$9),$AL$9+SQRT(AX181*($AN$9-$AL$9)*($AM$9-$AL$9)),$AN$9-SQRT((1-AX181)*($AN$9-$AL$9)*($AN$9-$AM$9))),$AM$9)</f>
        <v>1.57108995262317</v>
      </c>
      <c r="AP181" s="17" t="n">
        <f aca="false">IFERROR(IF(AY181&lt;($AM$10-$AL$10)/($AN$10-$AL$10),$AL$10+SQRT(AY181*($AN$10-$AL$10)*($AM$10-$AL$10)),$AN$10-SQRT((1-AY181)*($AN$10-$AL$10)*($AN$10-$AM$10))),$AM$10)</f>
        <v>0.885074239866542</v>
      </c>
      <c r="AQ181" s="17" t="n">
        <f aca="false">IFERROR(IF(AZ181&lt;($AM$11-$AL$11)/($AN$11-$AL$11),$AL$11+SQRT(AZ181*($AN$11-$AL$11)*($AM$11-$AL$11)),$AN$11-SQRT((1-AZ181)*($AN$11-$AL$11)*($AN$11-$AM$11))),$AM$11)</f>
        <v>0.657052683150025</v>
      </c>
      <c r="AR181" s="17" t="n">
        <f aca="false">SUMPRODUCT((B24:B31&lt;=$B$6)*(C24:C31*AM181+D24:D31*AO181*$B$8*AQ181)/(1+AL181/100)^B24:B31)+C32*AM181*AP181/(1+AL181/100)^$B$6</f>
        <v>14641680.6732307</v>
      </c>
      <c r="AS181" s="17" t="n">
        <f aca="false">SUMPRODUCT((K24:K26&lt;=$B$6)*(L24:L26*AN181+M24:M26*AO181*$B$8*AQ181)/(1+AL181/100)^K24:K26)+L27*AN181*AP181/(1+AL181/100)^$B$6</f>
        <v>15101504.3666873</v>
      </c>
      <c r="AT181" s="17" t="n">
        <f aca="false">AS181-AR181</f>
        <v>459823.693456622</v>
      </c>
      <c r="AU181" s="17" t="n">
        <f aca="true">RAND()</f>
        <v>0.455999840053667</v>
      </c>
      <c r="AV181" s="17" t="n">
        <f aca="true">RAND()</f>
        <v>0.784460294428133</v>
      </c>
      <c r="AW181" s="17" t="n">
        <f aca="true">RAND()</f>
        <v>0.532004349917443</v>
      </c>
      <c r="AX181" s="17" t="n">
        <f aca="true">RAND()</f>
        <v>0.877357447506134</v>
      </c>
      <c r="AY181" s="17" t="n">
        <f aca="true">RAND()</f>
        <v>0.59312868083518</v>
      </c>
      <c r="AZ181" s="17" t="n">
        <f aca="true">RAND()</f>
        <v>0.51994750149144</v>
      </c>
    </row>
    <row r="182" customFormat="false" ht="15" hidden="false" customHeight="false" outlineLevel="0" collapsed="false">
      <c r="A182" s="0" t="s">
        <v>220</v>
      </c>
      <c r="B182" s="0" t="n">
        <f aca="false">IF(K25&lt;=$B$6,$B$7+K25,NA())</f>
        <v>2046</v>
      </c>
      <c r="C182" s="0" t="n">
        <v>2</v>
      </c>
      <c r="D182" s="0" t="n">
        <f aca="false">M25*$B$10</f>
        <v>11</v>
      </c>
      <c r="E182" s="14" t="n">
        <f aca="false">O25</f>
        <v>47785.32</v>
      </c>
      <c r="AK182" s="0" t="n">
        <v>169</v>
      </c>
      <c r="AL182" s="17" t="n">
        <f aca="false">IFERROR(IF(AU182&lt;($AM$6-$AL$6)/($AN$6-$AL$6),$AL$6+SQRT(AU182*($AN$6-$AL$6)*($AM$6-$AL$6)),$AN$6-SQRT((1-AU182)*($AN$6-$AL$6)*($AN$6-$AM$6))),$AM$6)</f>
        <v>3.86078517507753</v>
      </c>
      <c r="AM182" s="17" t="n">
        <f aca="false">IFERROR(IF(AV182&lt;($AM$7-$AL$7)/($AN$7-$AL$7),$AL$7+SQRT(AV182*($AN$7-$AL$7)*($AM$7-$AL$7)),$AN$7-SQRT((1-AV182)*($AN$7-$AL$7)*($AN$7-$AM$7))),$AM$7)</f>
        <v>1.17446562164238</v>
      </c>
      <c r="AN182" s="17" t="n">
        <f aca="false">IFERROR(IF(AW182&lt;($AM$8-$AL$8)/($AN$8-$AL$8),$AL$8+SQRT(AW182*($AN$8-$AL$8)*($AM$8-$AL$8)),$AN$8-SQRT((1-AW182)*($AN$8-$AL$8)*($AN$8-$AM$8))),$AM$8)</f>
        <v>0.977237983425816</v>
      </c>
      <c r="AO182" s="17" t="n">
        <f aca="false">IFERROR(IF(AX182&lt;($AM$9-$AL$9)/($AN$9-$AL$9),$AL$9+SQRT(AX182*($AN$9-$AL$9)*($AM$9-$AL$9)),$AN$9-SQRT((1-AX182)*($AN$9-$AL$9)*($AN$9-$AM$9))),$AM$9)</f>
        <v>1.59803123440535</v>
      </c>
      <c r="AP182" s="17" t="n">
        <f aca="false">IFERROR(IF(AY182&lt;($AM$10-$AL$10)/($AN$10-$AL$10),$AL$10+SQRT(AY182*($AN$10-$AL$10)*($AM$10-$AL$10)),$AN$10-SQRT((1-AY182)*($AN$10-$AL$10)*($AN$10-$AM$10))),$AM$10)</f>
        <v>0.92523099214802</v>
      </c>
      <c r="AQ182" s="17" t="n">
        <f aca="false">IFERROR(IF(AZ182&lt;($AM$11-$AL$11)/($AN$11-$AL$11),$AL$11+SQRT(AZ182*($AN$11-$AL$11)*($AM$11-$AL$11)),$AN$11-SQRT((1-AZ182)*($AN$11-$AL$11)*($AN$11-$AM$11))),$AM$11)</f>
        <v>0.790819117824457</v>
      </c>
      <c r="AR182" s="17" t="n">
        <f aca="false">SUMPRODUCT((B24:B31&lt;=$B$6)*(C24:C31*AM182+D24:D31*AO182*$B$8*AQ182)/(1+AL182/100)^B24:B31)+C32*AM182*AP182/(1+AL182/100)^$B$6</f>
        <v>15617719.5882916</v>
      </c>
      <c r="AS182" s="17" t="n">
        <f aca="false">SUMPRODUCT((K24:K26&lt;=$B$6)*(L24:L26*AN182+M24:M26*AO182*$B$8*AQ182)/(1+AL182/100)^K24:K26)+L27*AN182*AP182/(1+AL182/100)^$B$6</f>
        <v>14460474.771995</v>
      </c>
      <c r="AT182" s="17" t="n">
        <f aca="false">AS182-AR182</f>
        <v>-1157244.81629657</v>
      </c>
      <c r="AU182" s="17" t="n">
        <f aca="true">RAND()</f>
        <v>0.50726651414935</v>
      </c>
      <c r="AV182" s="17" t="n">
        <f aca="true">RAND()</f>
        <v>0.949284957210031</v>
      </c>
      <c r="AW182" s="17" t="n">
        <f aca="true">RAND()</f>
        <v>0.349036697431663</v>
      </c>
      <c r="AX182" s="17" t="n">
        <f aca="true">RAND()</f>
        <v>0.892280740990873</v>
      </c>
      <c r="AY182" s="17" t="n">
        <f aca="true">RAND()</f>
        <v>0.723285586732758</v>
      </c>
      <c r="AZ182" s="17" t="n">
        <f aca="true">RAND()</f>
        <v>0.821401463396987</v>
      </c>
    </row>
    <row r="183" customFormat="false" ht="15" hidden="false" customHeight="false" outlineLevel="0" collapsed="false">
      <c r="A183" s="0" t="s">
        <v>221</v>
      </c>
      <c r="B183" s="0" t="n">
        <f aca="false">IF(K26&lt;=$B$6,$B$7+K26,NA())</f>
        <v>2054</v>
      </c>
      <c r="C183" s="0" t="n">
        <v>2</v>
      </c>
      <c r="D183" s="0" t="n">
        <f aca="false">M26*$B$10</f>
        <v>20</v>
      </c>
      <c r="E183" s="14" t="n">
        <f aca="false">O26</f>
        <v>86882.4</v>
      </c>
      <c r="AK183" s="0" t="n">
        <v>170</v>
      </c>
      <c r="AL183" s="17" t="n">
        <f aca="false">IFERROR(IF(AU183&lt;($AM$6-$AL$6)/($AN$6-$AL$6),$AL$6+SQRT(AU183*($AN$6-$AL$6)*($AM$6-$AL$6)),$AN$6-SQRT((1-AU183)*($AN$6-$AL$6)*($AN$6-$AM$6))),$AM$6)</f>
        <v>2.29752649879651</v>
      </c>
      <c r="AM183" s="17" t="n">
        <f aca="false">IFERROR(IF(AV183&lt;($AM$7-$AL$7)/($AN$7-$AL$7),$AL$7+SQRT(AV183*($AN$7-$AL$7)*($AM$7-$AL$7)),$AN$7-SQRT((1-AV183)*($AN$7-$AL$7)*($AN$7-$AM$7))),$AM$7)</f>
        <v>0.93880634673433</v>
      </c>
      <c r="AN183" s="17" t="n">
        <f aca="false">IFERROR(IF(AW183&lt;($AM$8-$AL$8)/($AN$8-$AL$8),$AL$8+SQRT(AW183*($AN$8-$AL$8)*($AM$8-$AL$8)),$AN$8-SQRT((1-AW183)*($AN$8-$AL$8)*($AN$8-$AM$8))),$AM$8)</f>
        <v>0.924640830563392</v>
      </c>
      <c r="AO183" s="17" t="n">
        <f aca="false">IFERROR(IF(AX183&lt;($AM$9-$AL$9)/($AN$9-$AL$9),$AL$9+SQRT(AX183*($AN$9-$AL$9)*($AM$9-$AL$9)),$AN$9-SQRT((1-AX183)*($AN$9-$AL$9)*($AN$9-$AM$9))),$AM$9)</f>
        <v>1.18425371579171</v>
      </c>
      <c r="AP183" s="17" t="n">
        <f aca="false">IFERROR(IF(AY183&lt;($AM$10-$AL$10)/($AN$10-$AL$10),$AL$10+SQRT(AY183*($AN$10-$AL$10)*($AM$10-$AL$10)),$AN$10-SQRT((1-AY183)*($AN$10-$AL$10)*($AN$10-$AM$10))),$AM$10)</f>
        <v>0.700170170012678</v>
      </c>
      <c r="AQ183" s="17" t="n">
        <f aca="false">IFERROR(IF(AZ183&lt;($AM$11-$AL$11)/($AN$11-$AL$11),$AL$11+SQRT(AZ183*($AN$11-$AL$11)*($AM$11-$AL$11)),$AN$11-SQRT((1-AZ183)*($AN$11-$AL$11)*($AN$11-$AM$11))),$AM$11)</f>
        <v>0.848968492034659</v>
      </c>
      <c r="AR183" s="17" t="n">
        <f aca="false">SUMPRODUCT((B24:B31&lt;=$B$6)*(C24:C31*AM183+D24:D31*AO183*$B$8*AQ183)/(1+AL183/100)^B24:B31)+C32*AM183*AP183/(1+AL183/100)^$B$6</f>
        <v>13594104.3116069</v>
      </c>
      <c r="AS183" s="17" t="n">
        <f aca="false">SUMPRODUCT((K24:K26&lt;=$B$6)*(L24:L26*AN183+M24:M26*AO183*$B$8*AQ183)/(1+AL183/100)^K24:K26)+L27*AN183*AP183/(1+AL183/100)^$B$6</f>
        <v>13657932.2342377</v>
      </c>
      <c r="AT183" s="17" t="n">
        <f aca="false">AS183-AR183</f>
        <v>63827.9226308446</v>
      </c>
      <c r="AU183" s="17" t="n">
        <f aca="true">RAND()</f>
        <v>0.0177044034972217</v>
      </c>
      <c r="AV183" s="17" t="n">
        <f aca="true">RAND()</f>
        <v>0.214080021041455</v>
      </c>
      <c r="AW183" s="17" t="n">
        <f aca="true">RAND()</f>
        <v>0.172614851594802</v>
      </c>
      <c r="AX183" s="17" t="n">
        <f aca="true">RAND()</f>
        <v>0.556371999866911</v>
      </c>
      <c r="AY183" s="17" t="n">
        <f aca="true">RAND()</f>
        <v>0.160272387851618</v>
      </c>
      <c r="AZ183" s="17" t="n">
        <f aca="true">RAND()</f>
        <v>0.906895851435572</v>
      </c>
    </row>
    <row r="184" customFormat="false" ht="15" hidden="false" customHeight="false" outlineLevel="0" collapsed="false">
      <c r="AK184" s="0" t="n">
        <v>171</v>
      </c>
      <c r="AL184" s="0" t="n">
        <f aca="false">IFERROR(IF(AU184&lt;($AM$6-$AL$6)/($AN$6-$AL$6),$AL$6+SQRT(AU184*($AN$6-$AL$6)*($AM$6-$AL$6)),$AN$6-SQRT((1-AU184)*($AN$6-$AL$6)*($AN$6-$AM$6))),$AM$6)</f>
        <v>3.36820580905813</v>
      </c>
      <c r="AM184" s="0" t="n">
        <f aca="false">IFERROR(IF(AV184&lt;($AM$7-$AL$7)/($AN$7-$AL$7),$AL$7+SQRT(AV184*($AN$7-$AL$7)*($AM$7-$AL$7)),$AN$7-SQRT((1-AV184)*($AN$7-$AL$7)*($AN$7-$AM$7))),$AM$7)</f>
        <v>1.04828067362255</v>
      </c>
      <c r="AN184" s="0" t="n">
        <f aca="false">IFERROR(IF(AW184&lt;($AM$8-$AL$8)/($AN$8-$AL$8),$AL$8+SQRT(AW184*($AN$8-$AL$8)*($AM$8-$AL$8)),$AN$8-SQRT((1-AW184)*($AN$8-$AL$8)*($AN$8-$AM$8))),$AM$8)</f>
        <v>0.938583968332876</v>
      </c>
      <c r="AO184" s="0" t="n">
        <f aca="false">IFERROR(IF(AX184&lt;($AM$9-$AL$9)/($AN$9-$AL$9),$AL$9+SQRT(AX184*($AN$9-$AL$9)*($AM$9-$AL$9)),$AN$9-SQRT((1-AX184)*($AN$9-$AL$9)*($AN$9-$AM$9))),$AM$9)</f>
        <v>1.21307528937179</v>
      </c>
      <c r="AP184" s="0" t="n">
        <f aca="false">IFERROR(IF(AY184&lt;($AM$10-$AL$10)/($AN$10-$AL$10),$AL$10+SQRT(AY184*($AN$10-$AL$10)*($AM$10-$AL$10)),$AN$10-SQRT((1-AY184)*($AN$10-$AL$10)*($AN$10-$AM$10))),$AM$10)</f>
        <v>0.8537368957625</v>
      </c>
      <c r="AQ184" s="0" t="n">
        <f aca="false">IFERROR(IF(AZ184&lt;($AM$11-$AL$11)/($AN$11-$AL$11),$AL$11+SQRT(AZ184*($AN$11-$AL$11)*($AM$11-$AL$11)),$AN$11-SQRT((1-AZ184)*($AN$11-$AL$11)*($AN$11-$AM$11))),$AM$11)</f>
        <v>0.647291808702508</v>
      </c>
      <c r="AR184" s="0" t="n">
        <f aca="false">SUMPRODUCT((B24:B31&lt;=$B$6)*(C24:C31*AM184+D24:D31*AO184*$B$8*AQ184)/(1+AL184/100)^B24:B31)+C32*AM184*AP184/(1+AL184/100)^$B$6</f>
        <v>14223826.898202</v>
      </c>
      <c r="AS184" s="0" t="n">
        <f aca="false">SUMPRODUCT((K24:K26&lt;=$B$6)*(L24:L26*AN184+M24:M26*AO184*$B$8*AQ184)/(1+AL184/100)^K24:K26)+L27*AN184*AP184/(1+AL184/100)^$B$6</f>
        <v>13847799.9261885</v>
      </c>
      <c r="AT184" s="0" t="n">
        <f aca="false">AS184-AR184</f>
        <v>-376026.972013529</v>
      </c>
      <c r="AU184" s="0" t="n">
        <f aca="true">RAND()</f>
        <v>0.340503547732044</v>
      </c>
      <c r="AV184" s="0" t="n">
        <f aca="true">RAND()</f>
        <v>0.638305007696262</v>
      </c>
      <c r="AW184" s="0" t="n">
        <f aca="true">RAND()</f>
        <v>0.213394625320971</v>
      </c>
      <c r="AX184" s="0" t="n">
        <f aca="true">RAND()</f>
        <v>0.5871663332018</v>
      </c>
      <c r="AY184" s="0" t="n">
        <f aca="true">RAND()</f>
        <v>0.500519165694759</v>
      </c>
      <c r="AZ184" s="0" t="n">
        <f aca="true">RAND()</f>
        <v>0.492292246497386</v>
      </c>
    </row>
    <row r="185" customFormat="false" ht="15" hidden="false" customHeight="false" outlineLevel="0" collapsed="false">
      <c r="AK185" s="0" t="n">
        <v>172</v>
      </c>
      <c r="AL185" s="0" t="n">
        <f aca="false">IFERROR(IF(AU185&lt;($AM$6-$AL$6)/($AN$6-$AL$6),$AL$6+SQRT(AU185*($AN$6-$AL$6)*($AM$6-$AL$6)),$AN$6-SQRT((1-AU185)*($AN$6-$AL$6)*($AN$6-$AM$6))),$AM$6)</f>
        <v>3.81868232181231</v>
      </c>
      <c r="AM185" s="0" t="n">
        <f aca="false">IFERROR(IF(AV185&lt;($AM$7-$AL$7)/($AN$7-$AL$7),$AL$7+SQRT(AV185*($AN$7-$AL$7)*($AM$7-$AL$7)),$AN$7-SQRT((1-AV185)*($AN$7-$AL$7)*($AN$7-$AM$7))),$AM$7)</f>
        <v>1.09238266268195</v>
      </c>
      <c r="AN185" s="0" t="n">
        <f aca="false">IFERROR(IF(AW185&lt;($AM$8-$AL$8)/($AN$8-$AL$8),$AL$8+SQRT(AW185*($AN$8-$AL$8)*($AM$8-$AL$8)),$AN$8-SQRT((1-AW185)*($AN$8-$AL$8)*($AN$8-$AM$8))),$AM$8)</f>
        <v>0.955432191613737</v>
      </c>
      <c r="AO185" s="0" t="n">
        <f aca="false">IFERROR(IF(AX185&lt;($AM$9-$AL$9)/($AN$9-$AL$9),$AL$9+SQRT(AX185*($AN$9-$AL$9)*($AM$9-$AL$9)),$AN$9-SQRT((1-AX185)*($AN$9-$AL$9)*($AN$9-$AM$9))),$AM$9)</f>
        <v>1.14484728898689</v>
      </c>
      <c r="AP185" s="0" t="n">
        <f aca="false">IFERROR(IF(AY185&lt;($AM$10-$AL$10)/($AN$10-$AL$10),$AL$10+SQRT(AY185*($AN$10-$AL$10)*($AM$10-$AL$10)),$AN$10-SQRT((1-AY185)*($AN$10-$AL$10)*($AN$10-$AM$10))),$AM$10)</f>
        <v>0.943192554590758</v>
      </c>
      <c r="AQ185" s="0" t="n">
        <f aca="false">IFERROR(IF(AZ185&lt;($AM$11-$AL$11)/($AN$11-$AL$11),$AL$11+SQRT(AZ185*($AN$11-$AL$11)*($AM$11-$AL$11)),$AN$11-SQRT((1-AZ185)*($AN$11-$AL$11)*($AN$11-$AM$11))),$AM$11)</f>
        <v>0.96865637379827</v>
      </c>
      <c r="AR185" s="0" t="n">
        <f aca="false">SUMPRODUCT((B24:B31&lt;=$B$6)*(C24:C31*AM185+D24:D31*AO185*$B$8*AQ185)/(1+AL185/100)^B24:B31)+C32*AM185*AP185/(1+AL185/100)^$B$6</f>
        <v>14540555.0355451</v>
      </c>
      <c r="AS185" s="0" t="n">
        <f aca="false">SUMPRODUCT((K24:K26&lt;=$B$6)*(L24:L26*AN185+M24:M26*AO185*$B$8*AQ185)/(1+AL185/100)^K24:K26)+L27*AN185*AP185/(1+AL185/100)^$B$6</f>
        <v>14100395.6069253</v>
      </c>
      <c r="AT185" s="0" t="n">
        <f aca="false">AS185-AR185</f>
        <v>-440159.42861985</v>
      </c>
      <c r="AU185" s="0" t="n">
        <f aca="true">RAND()</f>
        <v>0.493960891522525</v>
      </c>
      <c r="AV185" s="0" t="n">
        <f aca="true">RAND()</f>
        <v>0.779171333126831</v>
      </c>
      <c r="AW185" s="0" t="n">
        <f aca="true">RAND()</f>
        <v>0.268435179887214</v>
      </c>
      <c r="AX185" s="0" t="n">
        <f aca="true">RAND()</f>
        <v>0.51247589389795</v>
      </c>
      <c r="AY185" s="0" t="n">
        <f aca="true">RAND()</f>
        <v>0.785678561778726</v>
      </c>
      <c r="AZ185" s="0" t="n">
        <f aca="true">RAND()</f>
        <v>0.995990110598066</v>
      </c>
    </row>
    <row r="186" customFormat="false" ht="15" hidden="false" customHeight="false" outlineLevel="0" collapsed="false">
      <c r="AK186" s="0" t="n">
        <v>173</v>
      </c>
      <c r="AL186" s="0" t="n">
        <f aca="false">IFERROR(IF(AU186&lt;($AM$6-$AL$6)/($AN$6-$AL$6),$AL$6+SQRT(AU186*($AN$6-$AL$6)*($AM$6-$AL$6)),$AN$6-SQRT((1-AU186)*($AN$6-$AL$6)*($AN$6-$AM$6))),$AM$6)</f>
        <v>2.3879608428126</v>
      </c>
      <c r="AM186" s="0" t="n">
        <f aca="false">IFERROR(IF(AV186&lt;($AM$7-$AL$7)/($AN$7-$AL$7),$AL$7+SQRT(AV186*($AN$7-$AL$7)*($AM$7-$AL$7)),$AN$7-SQRT((1-AV186)*($AN$7-$AL$7)*($AN$7-$AM$7))),$AM$7)</f>
        <v>1.14278551153075</v>
      </c>
      <c r="AN186" s="0" t="n">
        <f aca="false">IFERROR(IF(AW186&lt;($AM$8-$AL$8)/($AN$8-$AL$8),$AL$8+SQRT(AW186*($AN$8-$AL$8)*($AM$8-$AL$8)),$AN$8-SQRT((1-AW186)*($AN$8-$AL$8)*($AN$8-$AM$8))),$AM$8)</f>
        <v>1.00597663131784</v>
      </c>
      <c r="AO186" s="0" t="n">
        <f aca="false">IFERROR(IF(AX186&lt;($AM$9-$AL$9)/($AN$9-$AL$9),$AL$9+SQRT(AX186*($AN$9-$AL$9)*($AM$9-$AL$9)),$AN$9-SQRT((1-AX186)*($AN$9-$AL$9)*($AN$9-$AM$9))),$AM$9)</f>
        <v>1.80272892288885</v>
      </c>
      <c r="AP186" s="0" t="n">
        <f aca="false">IFERROR(IF(AY186&lt;($AM$10-$AL$10)/($AN$10-$AL$10),$AL$10+SQRT(AY186*($AN$10-$AL$10)*($AM$10-$AL$10)),$AN$10-SQRT((1-AY186)*($AN$10-$AL$10)*($AN$10-$AM$10))),$AM$10)</f>
        <v>0.746311764468884</v>
      </c>
      <c r="AQ186" s="0" t="n">
        <f aca="false">IFERROR(IF(AZ186&lt;($AM$11-$AL$11)/($AN$11-$AL$11),$AL$11+SQRT(AZ186*($AN$11-$AL$11)*($AM$11-$AL$11)),$AN$11-SQRT((1-AZ186)*($AN$11-$AL$11)*($AN$11-$AM$11))),$AM$11)</f>
        <v>0.399908200012125</v>
      </c>
      <c r="AR186" s="0" t="n">
        <f aca="false">SUMPRODUCT((B24:B31&lt;=$B$6)*(C24:C31*AM186+D24:D31*AO186*$B$8*AQ186)/(1+AL186/100)^B24:B31)+C32*AM186*AP186/(1+AL186/100)^$B$6</f>
        <v>16338005.7854832</v>
      </c>
      <c r="AS186" s="0" t="n">
        <f aca="false">SUMPRODUCT((K24:K26&lt;=$B$6)*(L24:L26*AN186+M24:M26*AO186*$B$8*AQ186)/(1+AL186/100)^K24:K26)+L27*AN186*AP186/(1+AL186/100)^$B$6</f>
        <v>14764280.6171792</v>
      </c>
      <c r="AT186" s="0" t="n">
        <f aca="false">AS186-AR186</f>
        <v>-1573725.16830394</v>
      </c>
      <c r="AU186" s="0" t="n">
        <f aca="true">RAND()</f>
        <v>0.0301027231111733</v>
      </c>
      <c r="AV186" s="0" t="n">
        <f aca="true">RAND()</f>
        <v>0.897822697442466</v>
      </c>
      <c r="AW186" s="0" t="n">
        <f aca="true">RAND()</f>
        <v>0.47068973810677</v>
      </c>
      <c r="AX186" s="0" t="n">
        <f aca="true">RAND()</f>
        <v>0.974056081423604</v>
      </c>
      <c r="AY186" s="0" t="n">
        <f aca="true">RAND()</f>
        <v>0.2426779412631</v>
      </c>
      <c r="AZ186" s="0" t="n">
        <f aca="true">RAND()</f>
        <v>0.0407414221618892</v>
      </c>
    </row>
    <row r="187" customFormat="false" ht="15" hidden="false" customHeight="false" outlineLevel="0" collapsed="false">
      <c r="AK187" s="0" t="n">
        <v>174</v>
      </c>
      <c r="AL187" s="0" t="n">
        <f aca="false">IFERROR(IF(AU187&lt;($AM$6-$AL$6)/($AN$6-$AL$6),$AL$6+SQRT(AU187*($AN$6-$AL$6)*($AM$6-$AL$6)),$AN$6-SQRT((1-AU187)*($AN$6-$AL$6)*($AN$6-$AM$6))),$AM$6)</f>
        <v>2.78104798383093</v>
      </c>
      <c r="AM187" s="0" t="n">
        <f aca="false">IFERROR(IF(AV187&lt;($AM$7-$AL$7)/($AN$7-$AL$7),$AL$7+SQRT(AV187*($AN$7-$AL$7)*($AM$7-$AL$7)),$AN$7-SQRT((1-AV187)*($AN$7-$AL$7)*($AN$7-$AM$7))),$AM$7)</f>
        <v>0.860634398130049</v>
      </c>
      <c r="AN187" s="0" t="n">
        <f aca="false">IFERROR(IF(AW187&lt;($AM$8-$AL$8)/($AN$8-$AL$8),$AL$8+SQRT(AW187*($AN$8-$AL$8)*($AM$8-$AL$8)),$AN$8-SQRT((1-AW187)*($AN$8-$AL$8)*($AN$8-$AM$8))),$AM$8)</f>
        <v>1.17554951093588</v>
      </c>
      <c r="AO187" s="0" t="n">
        <f aca="false">IFERROR(IF(AX187&lt;($AM$9-$AL$9)/($AN$9-$AL$9),$AL$9+SQRT(AX187*($AN$9-$AL$9)*($AM$9-$AL$9)),$AN$9-SQRT((1-AX187)*($AN$9-$AL$9)*($AN$9-$AM$9))),$AM$9)</f>
        <v>1.2149017327594</v>
      </c>
      <c r="AP187" s="0" t="n">
        <f aca="false">IFERROR(IF(AY187&lt;($AM$10-$AL$10)/($AN$10-$AL$10),$AL$10+SQRT(AY187*($AN$10-$AL$10)*($AM$10-$AL$10)),$AN$10-SQRT((1-AY187)*($AN$10-$AL$10)*($AN$10-$AM$10))),$AM$10)</f>
        <v>0.832536130213959</v>
      </c>
      <c r="AQ187" s="0" t="n">
        <f aca="false">IFERROR(IF(AZ187&lt;($AM$11-$AL$11)/($AN$11-$AL$11),$AL$11+SQRT(AZ187*($AN$11-$AL$11)*($AM$11-$AL$11)),$AN$11-SQRT((1-AZ187)*($AN$11-$AL$11)*($AN$11-$AM$11))),$AM$11)</f>
        <v>0.573837878261952</v>
      </c>
      <c r="AR187" s="0" t="n">
        <f aca="false">SUMPRODUCT((B24:B31&lt;=$B$6)*(C24:C31*AM187+D24:D31*AO187*$B$8*AQ187)/(1+AL187/100)^B24:B31)+C32*AM187*AP187/(1+AL187/100)^$B$6</f>
        <v>12055394.7952267</v>
      </c>
      <c r="AS187" s="0" t="n">
        <f aca="false">SUMPRODUCT((K24:K26&lt;=$B$6)*(L24:L26*AN187+M24:M26*AO187*$B$8*AQ187)/(1+AL187/100)^K24:K26)+L27*AN187*AP187/(1+AL187/100)^$B$6</f>
        <v>17186881.6202637</v>
      </c>
      <c r="AT187" s="0" t="n">
        <f aca="false">AS187-AR187</f>
        <v>5131486.82503696</v>
      </c>
      <c r="AU187" s="0" t="n">
        <f aca="true">RAND()</f>
        <v>0.122007190609272</v>
      </c>
      <c r="AV187" s="0" t="n">
        <f aca="true">RAND()</f>
        <v>0.0408503359621471</v>
      </c>
      <c r="AW187" s="0" t="n">
        <f aca="true">RAND()</f>
        <v>0.950729997138782</v>
      </c>
      <c r="AX187" s="0" t="n">
        <f aca="true">RAND()</f>
        <v>0.58908047385054</v>
      </c>
      <c r="AY187" s="0" t="n">
        <f aca="true">RAND()</f>
        <v>0.442321111590701</v>
      </c>
      <c r="AZ187" s="0" t="n">
        <f aca="true">RAND()</f>
        <v>0.30607013702452</v>
      </c>
    </row>
    <row r="188" customFormat="false" ht="15" hidden="false" customHeight="false" outlineLevel="0" collapsed="false">
      <c r="AK188" s="0" t="n">
        <v>175</v>
      </c>
      <c r="AL188" s="0" t="n">
        <f aca="false">IFERROR(IF(AU188&lt;($AM$6-$AL$6)/($AN$6-$AL$6),$AL$6+SQRT(AU188*($AN$6-$AL$6)*($AM$6-$AL$6)),$AN$6-SQRT((1-AU188)*($AN$6-$AL$6)*($AN$6-$AM$6))),$AM$6)</f>
        <v>5.50643204229075</v>
      </c>
      <c r="AM188" s="0" t="n">
        <f aca="false">IFERROR(IF(AV188&lt;($AM$7-$AL$7)/($AN$7-$AL$7),$AL$7+SQRT(AV188*($AN$7-$AL$7)*($AM$7-$AL$7)),$AN$7-SQRT((1-AV188)*($AN$7-$AL$7)*($AN$7-$AM$7))),$AM$7)</f>
        <v>0.970559707810705</v>
      </c>
      <c r="AN188" s="0" t="n">
        <f aca="false">IFERROR(IF(AW188&lt;($AM$8-$AL$8)/($AN$8-$AL$8),$AL$8+SQRT(AW188*($AN$8-$AL$8)*($AM$8-$AL$8)),$AN$8-SQRT((1-AW188)*($AN$8-$AL$8)*($AN$8-$AM$8))),$AM$8)</f>
        <v>1.07444394939853</v>
      </c>
      <c r="AO188" s="0" t="n">
        <f aca="false">IFERROR(IF(AX188&lt;($AM$9-$AL$9)/($AN$9-$AL$9),$AL$9+SQRT(AX188*($AN$9-$AL$9)*($AM$9-$AL$9)),$AN$9-SQRT((1-AX188)*($AN$9-$AL$9)*($AN$9-$AM$9))),$AM$9)</f>
        <v>1.28803275863579</v>
      </c>
      <c r="AP188" s="0" t="n">
        <f aca="false">IFERROR(IF(AY188&lt;($AM$10-$AL$10)/($AN$10-$AL$10),$AL$10+SQRT(AY188*($AN$10-$AL$10)*($AM$10-$AL$10)),$AN$10-SQRT((1-AY188)*($AN$10-$AL$10)*($AN$10-$AM$10))),$AM$10)</f>
        <v>0.742732518509814</v>
      </c>
      <c r="AQ188" s="0" t="n">
        <f aca="false">IFERROR(IF(AZ188&lt;($AM$11-$AL$11)/($AN$11-$AL$11),$AL$11+SQRT(AZ188*($AN$11-$AL$11)*($AM$11-$AL$11)),$AN$11-SQRT((1-AZ188)*($AN$11-$AL$11)*($AN$11-$AM$11))),$AM$11)</f>
        <v>0.878094466102815</v>
      </c>
      <c r="AR188" s="0" t="n">
        <f aca="false">SUMPRODUCT((B24:B31&lt;=$B$6)*(C24:C31*AM188+D24:D31*AO188*$B$8*AQ188)/(1+AL188/100)^B24:B31)+C32*AM188*AP188/(1+AL188/100)^$B$6</f>
        <v>12069649.2869274</v>
      </c>
      <c r="AS188" s="0" t="n">
        <f aca="false">SUMPRODUCT((K24:K26&lt;=$B$6)*(L24:L26*AN188+M24:M26*AO188*$B$8*AQ188)/(1+AL188/100)^K24:K26)+L27*AN188*AP188/(1+AL188/100)^$B$6</f>
        <v>16341409.6396612</v>
      </c>
      <c r="AT188" s="0" t="n">
        <f aca="false">AS188-AR188</f>
        <v>4271760.35273383</v>
      </c>
      <c r="AU188" s="0" t="n">
        <f aca="true">RAND()</f>
        <v>0.888462737785212</v>
      </c>
      <c r="AV188" s="0" t="n">
        <f aca="true">RAND()</f>
        <v>0.323229043649702</v>
      </c>
      <c r="AW188" s="0" t="n">
        <f aca="true">RAND()</f>
        <v>0.726045094197461</v>
      </c>
      <c r="AX188" s="0" t="n">
        <f aca="true">RAND()</f>
        <v>0.662068431482829</v>
      </c>
      <c r="AY188" s="0" t="n">
        <f aca="true">RAND()</f>
        <v>0.235676302168469</v>
      </c>
      <c r="AZ188" s="0" t="n">
        <f aca="true">RAND()</f>
        <v>0.939343023694866</v>
      </c>
    </row>
    <row r="189" customFormat="false" ht="15" hidden="false" customHeight="false" outlineLevel="0" collapsed="false">
      <c r="AK189" s="0" t="n">
        <v>176</v>
      </c>
      <c r="AL189" s="0" t="n">
        <f aca="false">IFERROR(IF(AU189&lt;($AM$6-$AL$6)/($AN$6-$AL$6),$AL$6+SQRT(AU189*($AN$6-$AL$6)*($AM$6-$AL$6)),$AN$6-SQRT((1-AU189)*($AN$6-$AL$6)*($AN$6-$AM$6))),$AM$6)</f>
        <v>4.47461258169207</v>
      </c>
      <c r="AM189" s="0" t="n">
        <f aca="false">IFERROR(IF(AV189&lt;($AM$7-$AL$7)/($AN$7-$AL$7),$AL$7+SQRT(AV189*($AN$7-$AL$7)*($AM$7-$AL$7)),$AN$7-SQRT((1-AV189)*($AN$7-$AL$7)*($AN$7-$AM$7))),$AM$7)</f>
        <v>0.919703046301193</v>
      </c>
      <c r="AN189" s="0" t="n">
        <f aca="false">IFERROR(IF(AW189&lt;($AM$8-$AL$8)/($AN$8-$AL$8),$AL$8+SQRT(AW189*($AN$8-$AL$8)*($AM$8-$AL$8)),$AN$8-SQRT((1-AW189)*($AN$8-$AL$8)*($AN$8-$AM$8))),$AM$8)</f>
        <v>1.08097507565526</v>
      </c>
      <c r="AO189" s="0" t="n">
        <f aca="false">IFERROR(IF(AX189&lt;($AM$9-$AL$9)/($AN$9-$AL$9),$AL$9+SQRT(AX189*($AN$9-$AL$9)*($AM$9-$AL$9)),$AN$9-SQRT((1-AX189)*($AN$9-$AL$9)*($AN$9-$AM$9))),$AM$9)</f>
        <v>0.750275834262475</v>
      </c>
      <c r="AP189" s="0" t="n">
        <f aca="false">IFERROR(IF(AY189&lt;($AM$10-$AL$10)/($AN$10-$AL$10),$AL$10+SQRT(AY189*($AN$10-$AL$10)*($AM$10-$AL$10)),$AN$10-SQRT((1-AY189)*($AN$10-$AL$10)*($AN$10-$AM$10))),$AM$10)</f>
        <v>0.775280672222786</v>
      </c>
      <c r="AQ189" s="0" t="n">
        <f aca="false">IFERROR(IF(AZ189&lt;($AM$11-$AL$11)/($AN$11-$AL$11),$AL$11+SQRT(AZ189*($AN$11-$AL$11)*($AM$11-$AL$11)),$AN$11-SQRT((1-AZ189)*($AN$11-$AL$11)*($AN$11-$AM$11))),$AM$11)</f>
        <v>0.766119144636729</v>
      </c>
      <c r="AR189" s="0" t="n">
        <f aca="false">SUMPRODUCT((B24:B31&lt;=$B$6)*(C24:C31*AM189+D24:D31*AO189*$B$8*AQ189)/(1+AL189/100)^B24:B31)+C32*AM189*AP189/(1+AL189/100)^$B$6</f>
        <v>11843042.6305785</v>
      </c>
      <c r="AS189" s="0" t="n">
        <f aca="false">SUMPRODUCT((K24:K26&lt;=$B$6)*(L24:L26*AN189+M24:M26*AO189*$B$8*AQ189)/(1+AL189/100)^K24:K26)+L27*AN189*AP189/(1+AL189/100)^$B$6</f>
        <v>16257074.8345075</v>
      </c>
      <c r="AT189" s="0" t="n">
        <f aca="false">AS189-AR189</f>
        <v>4414032.20392909</v>
      </c>
      <c r="AU189" s="0" t="n">
        <f aca="true">RAND()</f>
        <v>0.681120919372599</v>
      </c>
      <c r="AV189" s="0" t="n">
        <f aca="true">RAND()</f>
        <v>0.159209103264284</v>
      </c>
      <c r="AW189" s="0" t="n">
        <f aca="true">RAND()</f>
        <v>0.746049555113384</v>
      </c>
      <c r="AX189" s="0" t="n">
        <f aca="true">RAND()</f>
        <v>0.0835173242877034</v>
      </c>
      <c r="AY189" s="0" t="n">
        <f aca="true">RAND()</f>
        <v>0.303117793997715</v>
      </c>
      <c r="AZ189" s="0" t="n">
        <f aca="true">RAND()</f>
        <v>0.776733655079774</v>
      </c>
    </row>
    <row r="190" customFormat="false" ht="15" hidden="false" customHeight="false" outlineLevel="0" collapsed="false">
      <c r="AK190" s="0" t="n">
        <v>177</v>
      </c>
      <c r="AL190" s="0" t="n">
        <f aca="false">IFERROR(IF(AU190&lt;($AM$6-$AL$6)/($AN$6-$AL$6),$AL$6+SQRT(AU190*($AN$6-$AL$6)*($AM$6-$AL$6)),$AN$6-SQRT((1-AU190)*($AN$6-$AL$6)*($AN$6-$AM$6))),$AM$6)</f>
        <v>3.11788767399663</v>
      </c>
      <c r="AM190" s="0" t="n">
        <f aca="false">IFERROR(IF(AV190&lt;($AM$7-$AL$7)/($AN$7-$AL$7),$AL$7+SQRT(AV190*($AN$7-$AL$7)*($AM$7-$AL$7)),$AN$7-SQRT((1-AV190)*($AN$7-$AL$7)*($AN$7-$AM$7))),$AM$7)</f>
        <v>1.14849362012193</v>
      </c>
      <c r="AN190" s="0" t="n">
        <f aca="false">IFERROR(IF(AW190&lt;($AM$8-$AL$8)/($AN$8-$AL$8),$AL$8+SQRT(AW190*($AN$8-$AL$8)*($AM$8-$AL$8)),$AN$8-SQRT((1-AW190)*($AN$8-$AL$8)*($AN$8-$AM$8))),$AM$8)</f>
        <v>0.865773682769886</v>
      </c>
      <c r="AO190" s="0" t="n">
        <f aca="false">IFERROR(IF(AX190&lt;($AM$9-$AL$9)/($AN$9-$AL$9),$AL$9+SQRT(AX190*($AN$9-$AL$9)*($AM$9-$AL$9)),$AN$9-SQRT((1-AX190)*($AN$9-$AL$9)*($AN$9-$AM$9))),$AM$9)</f>
        <v>0.909496067352113</v>
      </c>
      <c r="AP190" s="0" t="n">
        <f aca="false">IFERROR(IF(AY190&lt;($AM$10-$AL$10)/($AN$10-$AL$10),$AL$10+SQRT(AY190*($AN$10-$AL$10)*($AM$10-$AL$10)),$AN$10-SQRT((1-AY190)*($AN$10-$AL$10)*($AN$10-$AM$10))),$AM$10)</f>
        <v>0.870198247546583</v>
      </c>
      <c r="AQ190" s="0" t="n">
        <f aca="false">IFERROR(IF(AZ190&lt;($AM$11-$AL$11)/($AN$11-$AL$11),$AL$11+SQRT(AZ190*($AN$11-$AL$11)*($AM$11-$AL$11)),$AN$11-SQRT((1-AZ190)*($AN$11-$AL$11)*($AN$11-$AM$11))),$AM$11)</f>
        <v>0.833010079845742</v>
      </c>
      <c r="AR190" s="0" t="n">
        <f aca="false">SUMPRODUCT((B24:B31&lt;=$B$6)*(C24:C31*AM190+D24:D31*AO190*$B$8*AQ190)/(1+AL190/100)^B24:B31)+C32*AM190*AP190/(1+AL190/100)^$B$6</f>
        <v>15760282.9858579</v>
      </c>
      <c r="AS190" s="0" t="n">
        <f aca="false">SUMPRODUCT((K24:K26&lt;=$B$6)*(L24:L26*AN190+M24:M26*AO190*$B$8*AQ190)/(1+AL190/100)^K24:K26)+L27*AN190*AP190/(1+AL190/100)^$B$6</f>
        <v>12700599.3128862</v>
      </c>
      <c r="AT190" s="0" t="n">
        <f aca="false">AS190-AR190</f>
        <v>-3059683.67297171</v>
      </c>
      <c r="AU190" s="0" t="n">
        <f aca="true">RAND()</f>
        <v>0.246460194414635</v>
      </c>
      <c r="AV190" s="0" t="n">
        <f aca="true">RAND()</f>
        <v>0.908412931947105</v>
      </c>
      <c r="AW190" s="0" t="n">
        <f aca="true">RAND()</f>
        <v>0.0480686371679294</v>
      </c>
      <c r="AX190" s="0" t="n">
        <f aca="true">RAND()</f>
        <v>0.223582705569128</v>
      </c>
      <c r="AY190" s="0" t="n">
        <f aca="true">RAND()</f>
        <v>0.548186969946245</v>
      </c>
      <c r="AZ190" s="0" t="n">
        <f aca="true">RAND()</f>
        <v>0.886181088028059</v>
      </c>
    </row>
    <row r="191" customFormat="false" ht="15" hidden="false" customHeight="false" outlineLevel="0" collapsed="false">
      <c r="AK191" s="0" t="n">
        <v>178</v>
      </c>
      <c r="AL191" s="0" t="n">
        <f aca="false">IFERROR(IF(AU191&lt;($AM$6-$AL$6)/($AN$6-$AL$6),$AL$6+SQRT(AU191*($AN$6-$AL$6)*($AM$6-$AL$6)),$AN$6-SQRT((1-AU191)*($AN$6-$AL$6)*($AN$6-$AM$6))),$AM$6)</f>
        <v>3.15390467190202</v>
      </c>
      <c r="AM191" s="0" t="n">
        <f aca="false">IFERROR(IF(AV191&lt;($AM$7-$AL$7)/($AN$7-$AL$7),$AL$7+SQRT(AV191*($AN$7-$AL$7)*($AM$7-$AL$7)),$AN$7-SQRT((1-AV191)*($AN$7-$AL$7)*($AN$7-$AM$7))),$AM$7)</f>
        <v>1.05891562238974</v>
      </c>
      <c r="AN191" s="0" t="n">
        <f aca="false">IFERROR(IF(AW191&lt;($AM$8-$AL$8)/($AN$8-$AL$8),$AL$8+SQRT(AW191*($AN$8-$AL$8)*($AM$8-$AL$8)),$AN$8-SQRT((1-AW191)*($AN$8-$AL$8)*($AN$8-$AM$8))),$AM$8)</f>
        <v>0.972853673799206</v>
      </c>
      <c r="AO191" s="0" t="n">
        <f aca="false">IFERROR(IF(AX191&lt;($AM$9-$AL$9)/($AN$9-$AL$9),$AL$9+SQRT(AX191*($AN$9-$AL$9)*($AM$9-$AL$9)),$AN$9-SQRT((1-AX191)*($AN$9-$AL$9)*($AN$9-$AM$9))),$AM$9)</f>
        <v>1.3763537449476</v>
      </c>
      <c r="AP191" s="0" t="n">
        <f aca="false">IFERROR(IF(AY191&lt;($AM$10-$AL$10)/($AN$10-$AL$10),$AL$10+SQRT(AY191*($AN$10-$AL$10)*($AM$10-$AL$10)),$AN$10-SQRT((1-AY191)*($AN$10-$AL$10)*($AN$10-$AM$10))),$AM$10)</f>
        <v>0.931067914706308</v>
      </c>
      <c r="AQ191" s="0" t="n">
        <f aca="false">IFERROR(IF(AZ191&lt;($AM$11-$AL$11)/($AN$11-$AL$11),$AL$11+SQRT(AZ191*($AN$11-$AL$11)*($AM$11-$AL$11)),$AN$11-SQRT((1-AZ191)*($AN$11-$AL$11)*($AN$11-$AM$11))),$AM$11)</f>
        <v>0.747058259890058</v>
      </c>
      <c r="AR191" s="0" t="n">
        <f aca="false">SUMPRODUCT((B24:B31&lt;=$B$6)*(C24:C31*AM191+D24:D31*AO191*$B$8*AQ191)/(1+AL191/100)^B24:B31)+C32*AM191*AP191/(1+AL191/100)^$B$6</f>
        <v>14558936.9509591</v>
      </c>
      <c r="AS191" s="0" t="n">
        <f aca="false">SUMPRODUCT((K24:K26&lt;=$B$6)*(L24:L26*AN191+M24:M26*AO191*$B$8*AQ191)/(1+AL191/100)^K24:K26)+L27*AN191*AP191/(1+AL191/100)^$B$6</f>
        <v>14201825.3306183</v>
      </c>
      <c r="AT191" s="0" t="n">
        <f aca="false">AS191-AR191</f>
        <v>-357111.620340809</v>
      </c>
      <c r="AU191" s="0" t="n">
        <f aca="true">RAND()</f>
        <v>0.260377536359146</v>
      </c>
      <c r="AV191" s="0" t="n">
        <f aca="true">RAND()</f>
        <v>0.675437872296003</v>
      </c>
      <c r="AW191" s="0" t="n">
        <f aca="true">RAND()</f>
        <v>0.331982139398691</v>
      </c>
      <c r="AX191" s="0" t="n">
        <f aca="true">RAND()</f>
        <v>0.740710232372741</v>
      </c>
      <c r="AY191" s="0" t="n">
        <f aca="true">RAND()</f>
        <v>0.743278188356977</v>
      </c>
      <c r="AZ191" s="0" t="n">
        <f aca="true">RAND()</f>
        <v>0.738859086163895</v>
      </c>
    </row>
    <row r="192" customFormat="false" ht="15" hidden="false" customHeight="false" outlineLevel="0" collapsed="false">
      <c r="AK192" s="0" t="n">
        <v>179</v>
      </c>
      <c r="AL192" s="0" t="n">
        <f aca="false">IFERROR(IF(AU192&lt;($AM$6-$AL$6)/($AN$6-$AL$6),$AL$6+SQRT(AU192*($AN$6-$AL$6)*($AM$6-$AL$6)),$AN$6-SQRT((1-AU192)*($AN$6-$AL$6)*($AN$6-$AM$6))),$AM$6)</f>
        <v>2.51446603103534</v>
      </c>
      <c r="AM192" s="0" t="n">
        <f aca="false">IFERROR(IF(AV192&lt;($AM$7-$AL$7)/($AN$7-$AL$7),$AL$7+SQRT(AV192*($AN$7-$AL$7)*($AM$7-$AL$7)),$AN$7-SQRT((1-AV192)*($AN$7-$AL$7)*($AN$7-$AM$7))),$AM$7)</f>
        <v>1.21558386273345</v>
      </c>
      <c r="AN192" s="0" t="n">
        <f aca="false">IFERROR(IF(AW192&lt;($AM$8-$AL$8)/($AN$8-$AL$8),$AL$8+SQRT(AW192*($AN$8-$AL$8)*($AM$8-$AL$8)),$AN$8-SQRT((1-AW192)*($AN$8-$AL$8)*($AN$8-$AM$8))),$AM$8)</f>
        <v>1.11889361566207</v>
      </c>
      <c r="AO192" s="0" t="n">
        <f aca="false">IFERROR(IF(AX192&lt;($AM$9-$AL$9)/($AN$9-$AL$9),$AL$9+SQRT(AX192*($AN$9-$AL$9)*($AM$9-$AL$9)),$AN$9-SQRT((1-AX192)*($AN$9-$AL$9)*($AN$9-$AM$9))),$AM$9)</f>
        <v>1.35831647566871</v>
      </c>
      <c r="AP192" s="0" t="n">
        <f aca="false">IFERROR(IF(AY192&lt;($AM$10-$AL$10)/($AN$10-$AL$10),$AL$10+SQRT(AY192*($AN$10-$AL$10)*($AM$10-$AL$10)),$AN$10-SQRT((1-AY192)*($AN$10-$AL$10)*($AN$10-$AM$10))),$AM$10)</f>
        <v>0.87942900004944</v>
      </c>
      <c r="AQ192" s="0" t="n">
        <f aca="false">IFERROR(IF(AZ192&lt;($AM$11-$AL$11)/($AN$11-$AL$11),$AL$11+SQRT(AZ192*($AN$11-$AL$11)*($AM$11-$AL$11)),$AN$11-SQRT((1-AZ192)*($AN$11-$AL$11)*($AN$11-$AM$11))),$AM$11)</f>
        <v>0.598332923150998</v>
      </c>
      <c r="AR192" s="0" t="n">
        <f aca="false">SUMPRODUCT((B24:B31&lt;=$B$6)*(C24:C31*AM192+D24:D31*AO192*$B$8*AQ192)/(1+AL192/100)^B24:B31)+C32*AM192*AP192/(1+AL192/100)^$B$6</f>
        <v>17232533.4302077</v>
      </c>
      <c r="AS192" s="0" t="n">
        <f aca="false">SUMPRODUCT((K24:K26&lt;=$B$6)*(L24:L26*AN192+M24:M26*AO192*$B$8*AQ192)/(1+AL192/100)^K24:K26)+L27*AN192*AP192/(1+AL192/100)^$B$6</f>
        <v>16186384.9317448</v>
      </c>
      <c r="AT192" s="0" t="n">
        <f aca="false">AS192-AR192</f>
        <v>-1046148.49846289</v>
      </c>
      <c r="AU192" s="0" t="n">
        <f aca="true">RAND()</f>
        <v>0.0529350594178501</v>
      </c>
      <c r="AV192" s="0" t="n">
        <f aca="true">RAND()</f>
        <v>0.989471373294666</v>
      </c>
      <c r="AW192" s="0" t="n">
        <f aca="true">RAND()</f>
        <v>0.847209919874079</v>
      </c>
      <c r="AX192" s="0" t="n">
        <f aca="true">RAND()</f>
        <v>0.725494836401185</v>
      </c>
      <c r="AY192" s="0" t="n">
        <f aca="true">RAND()</f>
        <v>0.575865464314072</v>
      </c>
      <c r="AZ192" s="0" t="n">
        <f aca="true">RAND()</f>
        <v>0.36327564504416</v>
      </c>
    </row>
    <row r="193" customFormat="false" ht="15" hidden="false" customHeight="false" outlineLevel="0" collapsed="false">
      <c r="AK193" s="0" t="n">
        <v>180</v>
      </c>
      <c r="AL193" s="0" t="n">
        <f aca="false">IFERROR(IF(AU193&lt;($AM$6-$AL$6)/($AN$6-$AL$6),$AL$6+SQRT(AU193*($AN$6-$AL$6)*($AM$6-$AL$6)),$AN$6-SQRT((1-AU193)*($AN$6-$AL$6)*($AN$6-$AM$6))),$AM$6)</f>
        <v>2.62320801324639</v>
      </c>
      <c r="AM193" s="0" t="n">
        <f aca="false">IFERROR(IF(AV193&lt;($AM$7-$AL$7)/($AN$7-$AL$7),$AL$7+SQRT(AV193*($AN$7-$AL$7)*($AM$7-$AL$7)),$AN$7-SQRT((1-AV193)*($AN$7-$AL$7)*($AN$7-$AM$7))),$AM$7)</f>
        <v>0.988877424177642</v>
      </c>
      <c r="AN193" s="0" t="n">
        <f aca="false">IFERROR(IF(AW193&lt;($AM$8-$AL$8)/($AN$8-$AL$8),$AL$8+SQRT(AW193*($AN$8-$AL$8)*($AM$8-$AL$8)),$AN$8-SQRT((1-AW193)*($AN$8-$AL$8)*($AN$8-$AM$8))),$AM$8)</f>
        <v>1.12227230532674</v>
      </c>
      <c r="AO193" s="0" t="n">
        <f aca="false">IFERROR(IF(AX193&lt;($AM$9-$AL$9)/($AN$9-$AL$9),$AL$9+SQRT(AX193*($AN$9-$AL$9)*($AM$9-$AL$9)),$AN$9-SQRT((1-AX193)*($AN$9-$AL$9)*($AN$9-$AM$9))),$AM$9)</f>
        <v>0.687563946842402</v>
      </c>
      <c r="AP193" s="0" t="n">
        <f aca="false">IFERROR(IF(AY193&lt;($AM$10-$AL$10)/($AN$10-$AL$10),$AL$10+SQRT(AY193*($AN$10-$AL$10)*($AM$10-$AL$10)),$AN$10-SQRT((1-AY193)*($AN$10-$AL$10)*($AN$10-$AM$10))),$AM$10)</f>
        <v>0.64505125703738</v>
      </c>
      <c r="AQ193" s="0" t="n">
        <f aca="false">IFERROR(IF(AZ193&lt;($AM$11-$AL$11)/($AN$11-$AL$11),$AL$11+SQRT(AZ193*($AN$11-$AL$11)*($AM$11-$AL$11)),$AN$11-SQRT((1-AZ193)*($AN$11-$AL$11)*($AN$11-$AM$11))),$AM$11)</f>
        <v>0.55547311289552</v>
      </c>
      <c r="AR193" s="0" t="n">
        <f aca="false">SUMPRODUCT((B24:B31&lt;=$B$6)*(C24:C31*AM193+D24:D31*AO193*$B$8*AQ193)/(1+AL193/100)^B24:B31)+C32*AM193*AP193/(1+AL193/100)^$B$6</f>
        <v>13917756.319748</v>
      </c>
      <c r="AS193" s="0" t="n">
        <f aca="false">SUMPRODUCT((K24:K26&lt;=$B$6)*(L24:L26*AN193+M24:M26*AO193*$B$8*AQ193)/(1+AL193/100)^K24:K26)+L27*AN193*AP193/(1+AL193/100)^$B$6</f>
        <v>16710265.2990796</v>
      </c>
      <c r="AT193" s="0" t="n">
        <f aca="false">AS193-AR193</f>
        <v>2792508.97933165</v>
      </c>
      <c r="AU193" s="0" t="n">
        <f aca="true">RAND()</f>
        <v>0.077677645554903</v>
      </c>
      <c r="AV193" s="0" t="n">
        <f aca="true">RAND()</f>
        <v>0.396385348488677</v>
      </c>
      <c r="AW193" s="0" t="n">
        <f aca="true">RAND()</f>
        <v>0.854983431230702</v>
      </c>
      <c r="AX193" s="0" t="n">
        <f aca="true">RAND()</f>
        <v>0.0469069788734659</v>
      </c>
      <c r="AY193" s="0" t="n">
        <f aca="true">RAND()</f>
        <v>0.0841594686724964</v>
      </c>
      <c r="AZ193" s="0" t="n">
        <f aca="true">RAND()</f>
        <v>0.266393924132763</v>
      </c>
    </row>
    <row r="194" customFormat="false" ht="15" hidden="false" customHeight="false" outlineLevel="0" collapsed="false">
      <c r="AK194" s="0" t="n">
        <v>181</v>
      </c>
      <c r="AL194" s="0" t="n">
        <f aca="false">IFERROR(IF(AU194&lt;($AM$6-$AL$6)/($AN$6-$AL$6),$AL$6+SQRT(AU194*($AN$6-$AL$6)*($AM$6-$AL$6)),$AN$6-SQRT((1-AU194)*($AN$6-$AL$6)*($AN$6-$AM$6))),$AM$6)</f>
        <v>3.53219495409679</v>
      </c>
      <c r="AM194" s="0" t="n">
        <f aca="false">IFERROR(IF(AV194&lt;($AM$7-$AL$7)/($AN$7-$AL$7),$AL$7+SQRT(AV194*($AN$7-$AL$7)*($AM$7-$AL$7)),$AN$7-SQRT((1-AV194)*($AN$7-$AL$7)*($AN$7-$AM$7))),$AM$7)</f>
        <v>0.944906692098332</v>
      </c>
      <c r="AN194" s="0" t="n">
        <f aca="false">IFERROR(IF(AW194&lt;($AM$8-$AL$8)/($AN$8-$AL$8),$AL$8+SQRT(AW194*($AN$8-$AL$8)*($AM$8-$AL$8)),$AN$8-SQRT((1-AW194)*($AN$8-$AL$8)*($AN$8-$AM$8))),$AM$8)</f>
        <v>0.876956981673149</v>
      </c>
      <c r="AO194" s="0" t="n">
        <f aca="false">IFERROR(IF(AX194&lt;($AM$9-$AL$9)/($AN$9-$AL$9),$AL$9+SQRT(AX194*($AN$9-$AL$9)*($AM$9-$AL$9)),$AN$9-SQRT((1-AX194)*($AN$9-$AL$9)*($AN$9-$AM$9))),$AM$9)</f>
        <v>0.831364954943004</v>
      </c>
      <c r="AP194" s="0" t="n">
        <f aca="false">IFERROR(IF(AY194&lt;($AM$10-$AL$10)/($AN$10-$AL$10),$AL$10+SQRT(AY194*($AN$10-$AL$10)*($AM$10-$AL$10)),$AN$10-SQRT((1-AY194)*($AN$10-$AL$10)*($AN$10-$AM$10))),$AM$10)</f>
        <v>0.753823533958863</v>
      </c>
      <c r="AQ194" s="0" t="n">
        <f aca="false">IFERROR(IF(AZ194&lt;($AM$11-$AL$11)/($AN$11-$AL$11),$AL$11+SQRT(AZ194*($AN$11-$AL$11)*($AM$11-$AL$11)),$AN$11-SQRT((1-AZ194)*($AN$11-$AL$11)*($AN$11-$AM$11))),$AM$11)</f>
        <v>0.951288412135244</v>
      </c>
      <c r="AR194" s="0" t="n">
        <f aca="false">SUMPRODUCT((B24:B31&lt;=$B$6)*(C24:C31*AM194+D24:D31*AO194*$B$8*AQ194)/(1+AL194/100)^B24:B31)+C32*AM194*AP194/(1+AL194/100)^$B$6</f>
        <v>12746577.2561582</v>
      </c>
      <c r="AS194" s="0" t="n">
        <f aca="false">SUMPRODUCT((K24:K26&lt;=$B$6)*(L24:L26*AN194+M24:M26*AO194*$B$8*AQ194)/(1+AL194/100)^K24:K26)+L27*AN194*AP194/(1+AL194/100)^$B$6</f>
        <v>13094312.1753191</v>
      </c>
      <c r="AT194" s="0" t="n">
        <f aca="false">AS194-AR194</f>
        <v>347734.919160908</v>
      </c>
      <c r="AU194" s="0" t="n">
        <f aca="true">RAND()</f>
        <v>0.398716408180413</v>
      </c>
      <c r="AV194" s="0" t="n">
        <f aca="true">RAND()</f>
        <v>0.23331054905423</v>
      </c>
      <c r="AW194" s="0" t="n">
        <f aca="true">RAND()</f>
        <v>0.0658041892026813</v>
      </c>
      <c r="AX194" s="0" t="n">
        <f aca="true">RAND()</f>
        <v>0.146403644485839</v>
      </c>
      <c r="AY194" s="0" t="n">
        <f aca="true">RAND()</f>
        <v>0.257705545565464</v>
      </c>
      <c r="AZ194" s="0" t="n">
        <f aca="true">RAND()</f>
        <v>0.990315025337527</v>
      </c>
    </row>
    <row r="195" customFormat="false" ht="15" hidden="false" customHeight="false" outlineLevel="0" collapsed="false">
      <c r="AK195" s="0" t="n">
        <v>182</v>
      </c>
      <c r="AL195" s="0" t="n">
        <f aca="false">IFERROR(IF(AU195&lt;($AM$6-$AL$6)/($AN$6-$AL$6),$AL$6+SQRT(AU195*($AN$6-$AL$6)*($AM$6-$AL$6)),$AN$6-SQRT((1-AU195)*($AN$6-$AL$6)*($AN$6-$AM$6))),$AM$6)</f>
        <v>2.7058434437558</v>
      </c>
      <c r="AM195" s="0" t="n">
        <f aca="false">IFERROR(IF(AV195&lt;($AM$7-$AL$7)/($AN$7-$AL$7),$AL$7+SQRT(AV195*($AN$7-$AL$7)*($AM$7-$AL$7)),$AN$7-SQRT((1-AV195)*($AN$7-$AL$7)*($AN$7-$AM$7))),$AM$7)</f>
        <v>0.897522478191529</v>
      </c>
      <c r="AN195" s="0" t="n">
        <f aca="false">IFERROR(IF(AW195&lt;($AM$8-$AL$8)/($AN$8-$AL$8),$AL$8+SQRT(AW195*($AN$8-$AL$8)*($AM$8-$AL$8)),$AN$8-SQRT((1-AW195)*($AN$8-$AL$8)*($AN$8-$AM$8))),$AM$8)</f>
        <v>1.04178825622267</v>
      </c>
      <c r="AO195" s="0" t="n">
        <f aca="false">IFERROR(IF(AX195&lt;($AM$9-$AL$9)/($AN$9-$AL$9),$AL$9+SQRT(AX195*($AN$9-$AL$9)*($AM$9-$AL$9)),$AN$9-SQRT((1-AX195)*($AN$9-$AL$9)*($AN$9-$AM$9))),$AM$9)</f>
        <v>1.00051772554815</v>
      </c>
      <c r="AP195" s="0" t="n">
        <f aca="false">IFERROR(IF(AY195&lt;($AM$10-$AL$10)/($AN$10-$AL$10),$AL$10+SQRT(AY195*($AN$10-$AL$10)*($AM$10-$AL$10)),$AN$10-SQRT((1-AY195)*($AN$10-$AL$10)*($AN$10-$AM$10))),$AM$10)</f>
        <v>0.744332363215232</v>
      </c>
      <c r="AQ195" s="0" t="n">
        <f aca="false">IFERROR(IF(AZ195&lt;($AM$11-$AL$11)/($AN$11-$AL$11),$AL$11+SQRT(AZ195*($AN$11-$AL$11)*($AM$11-$AL$11)),$AN$11-SQRT((1-AZ195)*($AN$11-$AL$11)*($AN$11-$AM$11))),$AM$11)</f>
        <v>0.707935768103631</v>
      </c>
      <c r="AR195" s="0" t="n">
        <f aca="false">SUMPRODUCT((B24:B31&lt;=$B$6)*(C24:C31*AM195+D24:D31*AO195*$B$8*AQ195)/(1+AL195/100)^B24:B31)+C32*AM195*AP195/(1+AL195/100)^$B$6</f>
        <v>12634542.8199932</v>
      </c>
      <c r="AS195" s="0" t="n">
        <f aca="false">SUMPRODUCT((K24:K26&lt;=$B$6)*(L24:L26*AN195+M24:M26*AO195*$B$8*AQ195)/(1+AL195/100)^K24:K26)+L27*AN195*AP195/(1+AL195/100)^$B$6</f>
        <v>15374801.785435</v>
      </c>
      <c r="AT195" s="0" t="n">
        <f aca="false">AS195-AR195</f>
        <v>2740258.96544179</v>
      </c>
      <c r="AU195" s="0" t="n">
        <f aca="true">RAND()</f>
        <v>0.09964299341861</v>
      </c>
      <c r="AV195" s="0" t="n">
        <f aca="true">RAND()</f>
        <v>0.105673708362413</v>
      </c>
      <c r="AW195" s="0" t="n">
        <f aca="true">RAND()</f>
        <v>0.614647731139581</v>
      </c>
      <c r="AX195" s="0" t="n">
        <f aca="true">RAND()</f>
        <v>0.334023455371043</v>
      </c>
      <c r="AY195" s="0" t="n">
        <f aca="true">RAND()</f>
        <v>0.23879321485736</v>
      </c>
      <c r="AZ195" s="0" t="n">
        <f aca="true">RAND()</f>
        <v>0.651830548762383</v>
      </c>
    </row>
    <row r="196" customFormat="false" ht="15" hidden="false" customHeight="false" outlineLevel="0" collapsed="false">
      <c r="AK196" s="0" t="n">
        <v>183</v>
      </c>
      <c r="AL196" s="0" t="n">
        <f aca="false">IFERROR(IF(AU196&lt;($AM$6-$AL$6)/($AN$6-$AL$6),$AL$6+SQRT(AU196*($AN$6-$AL$6)*($AM$6-$AL$6)),$AN$6-SQRT((1-AU196)*($AN$6-$AL$6)*($AN$6-$AM$6))),$AM$6)</f>
        <v>2.69671507470557</v>
      </c>
      <c r="AM196" s="0" t="n">
        <f aca="false">IFERROR(IF(AV196&lt;($AM$7-$AL$7)/($AN$7-$AL$7),$AL$7+SQRT(AV196*($AN$7-$AL$7)*($AM$7-$AL$7)),$AN$7-SQRT((1-AV196)*($AN$7-$AL$7)*($AN$7-$AM$7))),$AM$7)</f>
        <v>1.18533673964736</v>
      </c>
      <c r="AN196" s="0" t="n">
        <f aca="false">IFERROR(IF(AW196&lt;($AM$8-$AL$8)/($AN$8-$AL$8),$AL$8+SQRT(AW196*($AN$8-$AL$8)*($AM$8-$AL$8)),$AN$8-SQRT((1-AW196)*($AN$8-$AL$8)*($AN$8-$AM$8))),$AM$8)</f>
        <v>1.03559187317733</v>
      </c>
      <c r="AO196" s="0" t="n">
        <f aca="false">IFERROR(IF(AX196&lt;($AM$9-$AL$9)/($AN$9-$AL$9),$AL$9+SQRT(AX196*($AN$9-$AL$9)*($AM$9-$AL$9)),$AN$9-SQRT((1-AX196)*($AN$9-$AL$9)*($AN$9-$AM$9))),$AM$9)</f>
        <v>1.07823545672344</v>
      </c>
      <c r="AP196" s="0" t="n">
        <f aca="false">IFERROR(IF(AY196&lt;($AM$10-$AL$10)/($AN$10-$AL$10),$AL$10+SQRT(AY196*($AN$10-$AL$10)*($AM$10-$AL$10)),$AN$10-SQRT((1-AY196)*($AN$10-$AL$10)*($AN$10-$AM$10))),$AM$10)</f>
        <v>0.648238720568702</v>
      </c>
      <c r="AQ196" s="0" t="n">
        <f aca="false">IFERROR(IF(AZ196&lt;($AM$11-$AL$11)/($AN$11-$AL$11),$AL$11+SQRT(AZ196*($AN$11-$AL$11)*($AM$11-$AL$11)),$AN$11-SQRT((1-AZ196)*($AN$11-$AL$11)*($AN$11-$AM$11))),$AM$11)</f>
        <v>0.593015360389615</v>
      </c>
      <c r="AR196" s="0" t="n">
        <f aca="false">SUMPRODUCT((B24:B31&lt;=$B$6)*(C24:C31*AM196+D24:D31*AO196*$B$8*AQ196)/(1+AL196/100)^B24:B31)+C32*AM196*AP196/(1+AL196/100)^$B$6</f>
        <v>16652818.0594236</v>
      </c>
      <c r="AS196" s="0" t="n">
        <f aca="false">SUMPRODUCT((K24:K26&lt;=$B$6)*(L24:L26*AN196+M24:M26*AO196*$B$8*AQ196)/(1+AL196/100)^K24:K26)+L27*AN196*AP196/(1+AL196/100)^$B$6</f>
        <v>15449429.4341028</v>
      </c>
      <c r="AT196" s="0" t="n">
        <f aca="false">AS196-AR196</f>
        <v>-1203388.62532075</v>
      </c>
      <c r="AU196" s="0" t="n">
        <f aca="true">RAND()</f>
        <v>0.0970823790643987</v>
      </c>
      <c r="AV196" s="0" t="n">
        <f aca="true">RAND()</f>
        <v>0.962832557871705</v>
      </c>
      <c r="AW196" s="0" t="n">
        <f aca="true">RAND()</f>
        <v>0.591370268021276</v>
      </c>
      <c r="AX196" s="0" t="n">
        <f aca="true">RAND()</f>
        <v>0.433566751172099</v>
      </c>
      <c r="AY196" s="0" t="n">
        <f aca="true">RAND()</f>
        <v>0.0878988731033826</v>
      </c>
      <c r="AZ196" s="0" t="n">
        <f aca="true">RAND()</f>
        <v>0.350440822139821</v>
      </c>
    </row>
    <row r="197" customFormat="false" ht="15" hidden="false" customHeight="false" outlineLevel="0" collapsed="false">
      <c r="AK197" s="0" t="n">
        <v>184</v>
      </c>
      <c r="AL197" s="0" t="n">
        <f aca="false">IFERROR(IF(AU197&lt;($AM$6-$AL$6)/($AN$6-$AL$6),$AL$6+SQRT(AU197*($AN$6-$AL$6)*($AM$6-$AL$6)),$AN$6-SQRT((1-AU197)*($AN$6-$AL$6)*($AN$6-$AM$6))),$AM$6)</f>
        <v>2.88217100262143</v>
      </c>
      <c r="AM197" s="0" t="n">
        <f aca="false">IFERROR(IF(AV197&lt;($AM$7-$AL$7)/($AN$7-$AL$7),$AL$7+SQRT(AV197*($AN$7-$AL$7)*($AM$7-$AL$7)),$AN$7-SQRT((1-AV197)*($AN$7-$AL$7)*($AN$7-$AM$7))),$AM$7)</f>
        <v>0.839975740937142</v>
      </c>
      <c r="AN197" s="0" t="n">
        <f aca="false">IFERROR(IF(AW197&lt;($AM$8-$AL$8)/($AN$8-$AL$8),$AL$8+SQRT(AW197*($AN$8-$AL$8)*($AM$8-$AL$8)),$AN$8-SQRT((1-AW197)*($AN$8-$AL$8)*($AN$8-$AM$8))),$AM$8)</f>
        <v>1.18763837662706</v>
      </c>
      <c r="AO197" s="0" t="n">
        <f aca="false">IFERROR(IF(AX197&lt;($AM$9-$AL$9)/($AN$9-$AL$9),$AL$9+SQRT(AX197*($AN$9-$AL$9)*($AM$9-$AL$9)),$AN$9-SQRT((1-AX197)*($AN$9-$AL$9)*($AN$9-$AM$9))),$AM$9)</f>
        <v>1.04395209552975</v>
      </c>
      <c r="AP197" s="0" t="n">
        <f aca="false">IFERROR(IF(AY197&lt;($AM$10-$AL$10)/($AN$10-$AL$10),$AL$10+SQRT(AY197*($AN$10-$AL$10)*($AM$10-$AL$10)),$AN$10-SQRT((1-AY197)*($AN$10-$AL$10)*($AN$10-$AM$10))),$AM$10)</f>
        <v>0.661319886577818</v>
      </c>
      <c r="AQ197" s="0" t="n">
        <f aca="false">IFERROR(IF(AZ197&lt;($AM$11-$AL$11)/($AN$11-$AL$11),$AL$11+SQRT(AZ197*($AN$11-$AL$11)*($AM$11-$AL$11)),$AN$11-SQRT((1-AZ197)*($AN$11-$AL$11)*($AN$11-$AM$11))),$AM$11)</f>
        <v>0.636763977587677</v>
      </c>
      <c r="AR197" s="0" t="n">
        <f aca="false">SUMPRODUCT((B24:B31&lt;=$B$6)*(C24:C31*AM197+D24:D31*AO197*$B$8*AQ197)/(1+AL197/100)^B24:B31)+C32*AM197*AP197/(1+AL197/100)^$B$6</f>
        <v>11723664.0023044</v>
      </c>
      <c r="AS197" s="0" t="n">
        <f aca="false">SUMPRODUCT((K24:K26&lt;=$B$6)*(L24:L26*AN197+M24:M26*AO197*$B$8*AQ197)/(1+AL197/100)^K24:K26)+L27*AN197*AP197/(1+AL197/100)^$B$6</f>
        <v>17728695.8774901</v>
      </c>
      <c r="AT197" s="0" t="n">
        <f aca="false">AS197-AR197</f>
        <v>6005031.87518575</v>
      </c>
      <c r="AU197" s="0" t="n">
        <f aca="true">RAND()</f>
        <v>0.155645135573221</v>
      </c>
      <c r="AV197" s="0" t="n">
        <f aca="true">RAND()</f>
        <v>0.017756220705261</v>
      </c>
      <c r="AW197" s="0" t="n">
        <f aca="true">RAND()</f>
        <v>0.965431359380365</v>
      </c>
      <c r="AX197" s="0" t="n">
        <f aca="true">RAND()</f>
        <v>0.390648269572023</v>
      </c>
      <c r="AY197" s="0" t="n">
        <f aca="true">RAND()</f>
        <v>0.10409642322192</v>
      </c>
      <c r="AZ197" s="0" t="n">
        <f aca="true">RAND()</f>
        <v>0.462897863676217</v>
      </c>
    </row>
    <row r="198" customFormat="false" ht="15" hidden="false" customHeight="false" outlineLevel="0" collapsed="false">
      <c r="AK198" s="0" t="n">
        <v>185</v>
      </c>
      <c r="AL198" s="0" t="n">
        <f aca="false">IFERROR(IF(AU198&lt;($AM$6-$AL$6)/($AN$6-$AL$6),$AL$6+SQRT(AU198*($AN$6-$AL$6)*($AM$6-$AL$6)),$AN$6-SQRT((1-AU198)*($AN$6-$AL$6)*($AN$6-$AM$6))),$AM$6)</f>
        <v>5.91285871011703</v>
      </c>
      <c r="AM198" s="0" t="n">
        <f aca="false">IFERROR(IF(AV198&lt;($AM$7-$AL$7)/($AN$7-$AL$7),$AL$7+SQRT(AV198*($AN$7-$AL$7)*($AM$7-$AL$7)),$AN$7-SQRT((1-AV198)*($AN$7-$AL$7)*($AN$7-$AM$7))),$AM$7)</f>
        <v>1.04501924168662</v>
      </c>
      <c r="AN198" s="0" t="n">
        <f aca="false">IFERROR(IF(AW198&lt;($AM$8-$AL$8)/($AN$8-$AL$8),$AL$8+SQRT(AW198*($AN$8-$AL$8)*($AM$8-$AL$8)),$AN$8-SQRT((1-AW198)*($AN$8-$AL$8)*($AN$8-$AM$8))),$AM$8)</f>
        <v>0.98160761568667</v>
      </c>
      <c r="AO198" s="0" t="n">
        <f aca="false">IFERROR(IF(AX198&lt;($AM$9-$AL$9)/($AN$9-$AL$9),$AL$9+SQRT(AX198*($AN$9-$AL$9)*($AM$9-$AL$9)),$AN$9-SQRT((1-AX198)*($AN$9-$AL$9)*($AN$9-$AM$9))),$AM$9)</f>
        <v>1.70860169400268</v>
      </c>
      <c r="AP198" s="0" t="n">
        <f aca="false">IFERROR(IF(AY198&lt;($AM$10-$AL$10)/($AN$10-$AL$10),$AL$10+SQRT(AY198*($AN$10-$AL$10)*($AM$10-$AL$10)),$AN$10-SQRT((1-AY198)*($AN$10-$AL$10)*($AN$10-$AM$10))),$AM$10)</f>
        <v>0.91231406138479</v>
      </c>
      <c r="AQ198" s="0" t="n">
        <f aca="false">IFERROR(IF(AZ198&lt;($AM$11-$AL$11)/($AN$11-$AL$11),$AL$11+SQRT(AZ198*($AN$11-$AL$11)*($AM$11-$AL$11)),$AN$11-SQRT((1-AZ198)*($AN$11-$AL$11)*($AN$11-$AM$11))),$AM$11)</f>
        <v>0.377446633370803</v>
      </c>
      <c r="AR198" s="0" t="n">
        <f aca="false">SUMPRODUCT((B24:B31&lt;=$B$6)*(C24:C31*AM198+D24:D31*AO198*$B$8*AQ198)/(1+AL198/100)^B24:B31)+C32*AM198*AP198/(1+AL198/100)^$B$6</f>
        <v>12712608.6933384</v>
      </c>
      <c r="AS198" s="0" t="n">
        <f aca="false">SUMPRODUCT((K24:K26&lt;=$B$6)*(L24:L26*AN198+M24:M26*AO198*$B$8*AQ198)/(1+AL198/100)^K24:K26)+L27*AN198*AP198/(1+AL198/100)^$B$6</f>
        <v>14834864.5132034</v>
      </c>
      <c r="AT198" s="0" t="n">
        <f aca="false">AS198-AR198</f>
        <v>2122255.81986504</v>
      </c>
      <c r="AU198" s="0" t="n">
        <f aca="true">RAND()</f>
        <v>0.94090619079158</v>
      </c>
      <c r="AV198" s="0" t="n">
        <f aca="true">RAND()</f>
        <v>0.626514566411306</v>
      </c>
      <c r="AW198" s="0" t="n">
        <f aca="true">RAND()</f>
        <v>0.366459178615525</v>
      </c>
      <c r="AX198" s="0" t="n">
        <f aca="true">RAND()</f>
        <v>0.943391351507929</v>
      </c>
      <c r="AY198" s="0" t="n">
        <f aca="true">RAND()</f>
        <v>0.680011540862482</v>
      </c>
      <c r="AZ198" s="0" t="n">
        <f aca="true">RAND()</f>
        <v>0.0244815551855985</v>
      </c>
    </row>
    <row r="199" customFormat="false" ht="15" hidden="false" customHeight="false" outlineLevel="0" collapsed="false">
      <c r="AK199" s="0" t="n">
        <v>186</v>
      </c>
      <c r="AL199" s="0" t="n">
        <f aca="false">IFERROR(IF(AU199&lt;($AM$6-$AL$6)/($AN$6-$AL$6),$AL$6+SQRT(AU199*($AN$6-$AL$6)*($AM$6-$AL$6)),$AN$6-SQRT((1-AU199)*($AN$6-$AL$6)*($AN$6-$AM$6))),$AM$6)</f>
        <v>4.29666446610815</v>
      </c>
      <c r="AM199" s="0" t="n">
        <f aca="false">IFERROR(IF(AV199&lt;($AM$7-$AL$7)/($AN$7-$AL$7),$AL$7+SQRT(AV199*($AN$7-$AL$7)*($AM$7-$AL$7)),$AN$7-SQRT((1-AV199)*($AN$7-$AL$7)*($AN$7-$AM$7))),$AM$7)</f>
        <v>1.06060922366284</v>
      </c>
      <c r="AN199" s="0" t="n">
        <f aca="false">IFERROR(IF(AW199&lt;($AM$8-$AL$8)/($AN$8-$AL$8),$AL$8+SQRT(AW199*($AN$8-$AL$8)*($AM$8-$AL$8)),$AN$8-SQRT((1-AW199)*($AN$8-$AL$8)*($AN$8-$AM$8))),$AM$8)</f>
        <v>1.02891558358442</v>
      </c>
      <c r="AO199" s="0" t="n">
        <f aca="false">IFERROR(IF(AX199&lt;($AM$9-$AL$9)/($AN$9-$AL$9),$AL$9+SQRT(AX199*($AN$9-$AL$9)*($AM$9-$AL$9)),$AN$9-SQRT((1-AX199)*($AN$9-$AL$9)*($AN$9-$AM$9))),$AM$9)</f>
        <v>1.64001138590544</v>
      </c>
      <c r="AP199" s="0" t="n">
        <f aca="false">IFERROR(IF(AY199&lt;($AM$10-$AL$10)/($AN$10-$AL$10),$AL$10+SQRT(AY199*($AN$10-$AL$10)*($AM$10-$AL$10)),$AN$10-SQRT((1-AY199)*($AN$10-$AL$10)*($AN$10-$AM$10))),$AM$10)</f>
        <v>0.556941080818664</v>
      </c>
      <c r="AQ199" s="0" t="n">
        <f aca="false">IFERROR(IF(AZ199&lt;($AM$11-$AL$11)/($AN$11-$AL$11),$AL$11+SQRT(AZ199*($AN$11-$AL$11)*($AM$11-$AL$11)),$AN$11-SQRT((1-AZ199)*($AN$11-$AL$11)*($AN$11-$AM$11))),$AM$11)</f>
        <v>0.956840965573201</v>
      </c>
      <c r="AR199" s="0" t="n">
        <f aca="false">SUMPRODUCT((B24:B31&lt;=$B$6)*(C24:C31*AM199+D24:D31*AO199*$B$8*AQ199)/(1+AL199/100)^B24:B31)+C32*AM199*AP199/(1+AL199/100)^$B$6</f>
        <v>13942723.1993143</v>
      </c>
      <c r="AS199" s="0" t="n">
        <f aca="false">SUMPRODUCT((K24:K26&lt;=$B$6)*(L24:L26*AN199+M24:M26*AO199*$B$8*AQ199)/(1+AL199/100)^K24:K26)+L27*AN199*AP199/(1+AL199/100)^$B$6</f>
        <v>15743126.5014558</v>
      </c>
      <c r="AT199" s="0" t="n">
        <f aca="false">AS199-AR199</f>
        <v>1800403.30214141</v>
      </c>
      <c r="AU199" s="0" t="n">
        <f aca="true">RAND()</f>
        <v>0.634598849559882</v>
      </c>
      <c r="AV199" s="0" t="n">
        <f aca="true">RAND()</f>
        <v>0.681165634119181</v>
      </c>
      <c r="AW199" s="0" t="n">
        <f aca="true">RAND()</f>
        <v>0.565526051717171</v>
      </c>
      <c r="AX199" s="0" t="n">
        <f aca="true">RAND()</f>
        <v>0.913605465148187</v>
      </c>
      <c r="AY199" s="0" t="n">
        <f aca="true">RAND()</f>
        <v>0.0129691467391906</v>
      </c>
      <c r="AZ199" s="0" t="n">
        <f aca="true">RAND()</f>
        <v>0.992397133662638</v>
      </c>
    </row>
    <row r="200" customFormat="false" ht="15" hidden="false" customHeight="false" outlineLevel="0" collapsed="false">
      <c r="AK200" s="0" t="n">
        <v>187</v>
      </c>
      <c r="AL200" s="0" t="n">
        <f aca="false">IFERROR(IF(AU200&lt;($AM$6-$AL$6)/($AN$6-$AL$6),$AL$6+SQRT(AU200*($AN$6-$AL$6)*($AM$6-$AL$6)),$AN$6-SQRT((1-AU200)*($AN$6-$AL$6)*($AN$6-$AM$6))),$AM$6)</f>
        <v>3.73159569332063</v>
      </c>
      <c r="AM200" s="0" t="n">
        <f aca="false">IFERROR(IF(AV200&lt;($AM$7-$AL$7)/($AN$7-$AL$7),$AL$7+SQRT(AV200*($AN$7-$AL$7)*($AM$7-$AL$7)),$AN$7-SQRT((1-AV200)*($AN$7-$AL$7)*($AN$7-$AM$7))),$AM$7)</f>
        <v>0.990916738598261</v>
      </c>
      <c r="AN200" s="0" t="n">
        <f aca="false">IFERROR(IF(AW200&lt;($AM$8-$AL$8)/($AN$8-$AL$8),$AL$8+SQRT(AW200*($AN$8-$AL$8)*($AM$8-$AL$8)),$AN$8-SQRT((1-AW200)*($AN$8-$AL$8)*($AN$8-$AM$8))),$AM$8)</f>
        <v>1.03745403902907</v>
      </c>
      <c r="AO200" s="0" t="n">
        <f aca="false">IFERROR(IF(AX200&lt;($AM$9-$AL$9)/($AN$9-$AL$9),$AL$9+SQRT(AX200*($AN$9-$AL$9)*($AM$9-$AL$9)),$AN$9-SQRT((1-AX200)*($AN$9-$AL$9)*($AN$9-$AM$9))),$AM$9)</f>
        <v>0.761440495618745</v>
      </c>
      <c r="AP200" s="0" t="n">
        <f aca="false">IFERROR(IF(AY200&lt;($AM$10-$AL$10)/($AN$10-$AL$10),$AL$10+SQRT(AY200*($AN$10-$AL$10)*($AM$10-$AL$10)),$AN$10-SQRT((1-AY200)*($AN$10-$AL$10)*($AN$10-$AM$10))),$AM$10)</f>
        <v>0.589825646359335</v>
      </c>
      <c r="AQ200" s="0" t="n">
        <f aca="false">IFERROR(IF(AZ200&lt;($AM$11-$AL$11)/($AN$11-$AL$11),$AL$11+SQRT(AZ200*($AN$11-$AL$11)*($AM$11-$AL$11)),$AN$11-SQRT((1-AZ200)*($AN$11-$AL$11)*($AN$11-$AM$11))),$AM$11)</f>
        <v>0.642902232866391</v>
      </c>
      <c r="AR200" s="0" t="n">
        <f aca="false">SUMPRODUCT((B24:B31&lt;=$B$6)*(C24:C31*AM200+D24:D31*AO200*$B$8*AQ200)/(1+AL200/100)^B24:B31)+C32*AM200*AP200/(1+AL200/100)^$B$6</f>
        <v>13198368.0263927</v>
      </c>
      <c r="AS200" s="0" t="n">
        <f aca="false">SUMPRODUCT((K24:K26&lt;=$B$6)*(L24:L26*AN200+M24:M26*AO200*$B$8*AQ200)/(1+AL200/100)^K24:K26)+L27*AN200*AP200/(1+AL200/100)^$B$6</f>
        <v>15721196.2180673</v>
      </c>
      <c r="AT200" s="0" t="n">
        <f aca="false">AS200-AR200</f>
        <v>2522828.19167457</v>
      </c>
      <c r="AU200" s="0" t="n">
        <f aca="true">RAND()</f>
        <v>0.465876664403988</v>
      </c>
      <c r="AV200" s="0" t="n">
        <f aca="true">RAND()</f>
        <v>0.404991123077742</v>
      </c>
      <c r="AW200" s="0" t="n">
        <f aca="true">RAND()</f>
        <v>0.598437461999504</v>
      </c>
      <c r="AX200" s="0" t="n">
        <f aca="true">RAND()</f>
        <v>0.0911348436658332</v>
      </c>
      <c r="AY200" s="0" t="n">
        <f aca="true">RAND()</f>
        <v>0.0322745869754895</v>
      </c>
      <c r="AZ200" s="0" t="n">
        <f aca="true">RAND()</f>
        <v>0.479926291039823</v>
      </c>
    </row>
    <row r="201" customFormat="false" ht="15" hidden="false" customHeight="false" outlineLevel="0" collapsed="false">
      <c r="AK201" s="0" t="n">
        <v>188</v>
      </c>
      <c r="AL201" s="0" t="n">
        <f aca="false">IFERROR(IF(AU201&lt;($AM$6-$AL$6)/($AN$6-$AL$6),$AL$6+SQRT(AU201*($AN$6-$AL$6)*($AM$6-$AL$6)),$AN$6-SQRT((1-AU201)*($AN$6-$AL$6)*($AN$6-$AM$6))),$AM$6)</f>
        <v>4.36733594364484</v>
      </c>
      <c r="AM201" s="0" t="n">
        <f aca="false">IFERROR(IF(AV201&lt;($AM$7-$AL$7)/($AN$7-$AL$7),$AL$7+SQRT(AV201*($AN$7-$AL$7)*($AM$7-$AL$7)),$AN$7-SQRT((1-AV201)*($AN$7-$AL$7)*($AN$7-$AM$7))),$AM$7)</f>
        <v>1.07876737596628</v>
      </c>
      <c r="AN201" s="0" t="n">
        <f aca="false">IFERROR(IF(AW201&lt;($AM$8-$AL$8)/($AN$8-$AL$8),$AL$8+SQRT(AW201*($AN$8-$AL$8)*($AM$8-$AL$8)),$AN$8-SQRT((1-AW201)*($AN$8-$AL$8)*($AN$8-$AM$8))),$AM$8)</f>
        <v>1.02886993262049</v>
      </c>
      <c r="AO201" s="0" t="n">
        <f aca="false">IFERROR(IF(AX201&lt;($AM$9-$AL$9)/($AN$9-$AL$9),$AL$9+SQRT(AX201*($AN$9-$AL$9)*($AM$9-$AL$9)),$AN$9-SQRT((1-AX201)*($AN$9-$AL$9)*($AN$9-$AM$9))),$AM$9)</f>
        <v>1.2302839748362</v>
      </c>
      <c r="AP201" s="0" t="n">
        <f aca="false">IFERROR(IF(AY201&lt;($AM$10-$AL$10)/($AN$10-$AL$10),$AL$10+SQRT(AY201*($AN$10-$AL$10)*($AM$10-$AL$10)),$AN$10-SQRT((1-AY201)*($AN$10-$AL$10)*($AN$10-$AM$10))),$AM$10)</f>
        <v>0.62028077601254</v>
      </c>
      <c r="AQ201" s="0" t="n">
        <f aca="false">IFERROR(IF(AZ201&lt;($AM$11-$AL$11)/($AN$11-$AL$11),$AL$11+SQRT(AZ201*($AN$11-$AL$11)*($AM$11-$AL$11)),$AN$11-SQRT((1-AZ201)*($AN$11-$AL$11)*($AN$11-$AM$11))),$AM$11)</f>
        <v>0.335738293947255</v>
      </c>
      <c r="AR201" s="0" t="n">
        <f aca="false">SUMPRODUCT((B24:B31&lt;=$B$6)*(C24:C31*AM201+D24:D31*AO201*$B$8*AQ201)/(1+AL201/100)^B24:B31)+C32*AM201*AP201/(1+AL201/100)^$B$6</f>
        <v>13931554.477175</v>
      </c>
      <c r="AS201" s="0" t="n">
        <f aca="false">SUMPRODUCT((K24:K26&lt;=$B$6)*(L24:L26*AN201+M24:M26*AO201*$B$8*AQ201)/(1+AL201/100)^K24:K26)+L27*AN201*AP201/(1+AL201/100)^$B$6</f>
        <v>15621629.8895646</v>
      </c>
      <c r="AT201" s="0" t="n">
        <f aca="false">AS201-AR201</f>
        <v>1690075.41238952</v>
      </c>
      <c r="AU201" s="0" t="n">
        <f aca="true">RAND()</f>
        <v>0.65345399831878</v>
      </c>
      <c r="AV201" s="0" t="n">
        <f aca="true">RAND()</f>
        <v>0.739372341924679</v>
      </c>
      <c r="AW201" s="0" t="n">
        <f aca="true">RAND()</f>
        <v>0.565346607117623</v>
      </c>
      <c r="AX201" s="0" t="n">
        <f aca="true">RAND()</f>
        <v>0.605024827070691</v>
      </c>
      <c r="AY201" s="0" t="n">
        <f aca="true">RAND()</f>
        <v>0.0578698603127148</v>
      </c>
      <c r="AZ201" s="0" t="n">
        <f aca="true">RAND()</f>
        <v>0.00521316593575673</v>
      </c>
    </row>
    <row r="202" customFormat="false" ht="15" hidden="false" customHeight="false" outlineLevel="0" collapsed="false">
      <c r="AK202" s="0" t="n">
        <v>189</v>
      </c>
      <c r="AL202" s="0" t="n">
        <f aca="false">IFERROR(IF(AU202&lt;($AM$6-$AL$6)/($AN$6-$AL$6),$AL$6+SQRT(AU202*($AN$6-$AL$6)*($AM$6-$AL$6)),$AN$6-SQRT((1-AU202)*($AN$6-$AL$6)*($AN$6-$AM$6))),$AM$6)</f>
        <v>5.0794672646399</v>
      </c>
      <c r="AM202" s="0" t="n">
        <f aca="false">IFERROR(IF(AV202&lt;($AM$7-$AL$7)/($AN$7-$AL$7),$AL$7+SQRT(AV202*($AN$7-$AL$7)*($AM$7-$AL$7)),$AN$7-SQRT((1-AV202)*($AN$7-$AL$7)*($AN$7-$AM$7))),$AM$7)</f>
        <v>0.862452984945335</v>
      </c>
      <c r="AN202" s="0" t="n">
        <f aca="false">IFERROR(IF(AW202&lt;($AM$8-$AL$8)/($AN$8-$AL$8),$AL$8+SQRT(AW202*($AN$8-$AL$8)*($AM$8-$AL$8)),$AN$8-SQRT((1-AW202)*($AN$8-$AL$8)*($AN$8-$AM$8))),$AM$8)</f>
        <v>1.0196568011355</v>
      </c>
      <c r="AO202" s="0" t="n">
        <f aca="false">IFERROR(IF(AX202&lt;($AM$9-$AL$9)/($AN$9-$AL$9),$AL$9+SQRT(AX202*($AN$9-$AL$9)*($AM$9-$AL$9)),$AN$9-SQRT((1-AX202)*($AN$9-$AL$9)*($AN$9-$AM$9))),$AM$9)</f>
        <v>0.772876925007091</v>
      </c>
      <c r="AP202" s="0" t="n">
        <f aca="false">IFERROR(IF(AY202&lt;($AM$10-$AL$10)/($AN$10-$AL$10),$AL$10+SQRT(AY202*($AN$10-$AL$10)*($AM$10-$AL$10)),$AN$10-SQRT((1-AY202)*($AN$10-$AL$10)*($AN$10-$AM$10))),$AM$10)</f>
        <v>0.77368745179889</v>
      </c>
      <c r="AQ202" s="0" t="n">
        <f aca="false">IFERROR(IF(AZ202&lt;($AM$11-$AL$11)/($AN$11-$AL$11),$AL$11+SQRT(AZ202*($AN$11-$AL$11)*($AM$11-$AL$11)),$AN$11-SQRT((1-AZ202)*($AN$11-$AL$11)*($AN$11-$AM$11))),$AM$11)</f>
        <v>0.41225236016223</v>
      </c>
      <c r="AR202" s="0" t="n">
        <f aca="false">SUMPRODUCT((B24:B31&lt;=$B$6)*(C24:C31*AM202+D24:D31*AO202*$B$8*AQ202)/(1+AL202/100)^B24:B31)+C32*AM202*AP202/(1+AL202/100)^$B$6</f>
        <v>10799262.9309812</v>
      </c>
      <c r="AS202" s="0" t="n">
        <f aca="false">SUMPRODUCT((K24:K26&lt;=$B$6)*(L24:L26*AN202+M24:M26*AO202*$B$8*AQ202)/(1+AL202/100)^K24:K26)+L27*AN202*AP202/(1+AL202/100)^$B$6</f>
        <v>15407098.0215422</v>
      </c>
      <c r="AT202" s="0" t="n">
        <f aca="false">AS202-AR202</f>
        <v>4607835.09056103</v>
      </c>
      <c r="AU202" s="0" t="n">
        <f aca="true">RAND()</f>
        <v>0.815577700620513</v>
      </c>
      <c r="AV202" s="0" t="n">
        <f aca="true">RAND()</f>
        <v>0.043337503650913</v>
      </c>
      <c r="AW202" s="0" t="n">
        <f aca="true">RAND()</f>
        <v>0.528373428772162</v>
      </c>
      <c r="AX202" s="0" t="n">
        <f aca="true">RAND()</f>
        <v>0.0992824216017675</v>
      </c>
      <c r="AY202" s="0" t="n">
        <f aca="true">RAND()</f>
        <v>0.299619285088678</v>
      </c>
      <c r="AZ202" s="0" t="n">
        <f aca="true">RAND()</f>
        <v>0.0514309892326166</v>
      </c>
    </row>
    <row r="203" customFormat="false" ht="15" hidden="false" customHeight="false" outlineLevel="0" collapsed="false">
      <c r="AK203" s="0" t="n">
        <v>190</v>
      </c>
      <c r="AL203" s="0" t="n">
        <f aca="false">IFERROR(IF(AU203&lt;($AM$6-$AL$6)/($AN$6-$AL$6),$AL$6+SQRT(AU203*($AN$6-$AL$6)*($AM$6-$AL$6)),$AN$6-SQRT((1-AU203)*($AN$6-$AL$6)*($AN$6-$AM$6))),$AM$6)</f>
        <v>3.71514426417176</v>
      </c>
      <c r="AM203" s="0" t="n">
        <f aca="false">IFERROR(IF(AV203&lt;($AM$7-$AL$7)/($AN$7-$AL$7),$AL$7+SQRT(AV203*($AN$7-$AL$7)*($AM$7-$AL$7)),$AN$7-SQRT((1-AV203)*($AN$7-$AL$7)*($AN$7-$AM$7))),$AM$7)</f>
        <v>0.818504788609736</v>
      </c>
      <c r="AN203" s="0" t="n">
        <f aca="false">IFERROR(IF(AW203&lt;($AM$8-$AL$8)/($AN$8-$AL$8),$AL$8+SQRT(AW203*($AN$8-$AL$8)*($AM$8-$AL$8)),$AN$8-SQRT((1-AW203)*($AN$8-$AL$8)*($AN$8-$AM$8))),$AM$8)</f>
        <v>1.03723286211316</v>
      </c>
      <c r="AO203" s="0" t="n">
        <f aca="false">IFERROR(IF(AX203&lt;($AM$9-$AL$9)/($AN$9-$AL$9),$AL$9+SQRT(AX203*($AN$9-$AL$9)*($AM$9-$AL$9)),$AN$9-SQRT((1-AX203)*($AN$9-$AL$9)*($AN$9-$AM$9))),$AM$9)</f>
        <v>1.17990315489129</v>
      </c>
      <c r="AP203" s="0" t="n">
        <f aca="false">IFERROR(IF(AY203&lt;($AM$10-$AL$10)/($AN$10-$AL$10),$AL$10+SQRT(AY203*($AN$10-$AL$10)*($AM$10-$AL$10)),$AN$10-SQRT((1-AY203)*($AN$10-$AL$10)*($AN$10-$AM$10))),$AM$10)</f>
        <v>0.951968109646931</v>
      </c>
      <c r="AQ203" s="0" t="n">
        <f aca="false">IFERROR(IF(AZ203&lt;($AM$11-$AL$11)/($AN$11-$AL$11),$AL$11+SQRT(AZ203*($AN$11-$AL$11)*($AM$11-$AL$11)),$AN$11-SQRT((1-AZ203)*($AN$11-$AL$11)*($AN$11-$AM$11))),$AM$11)</f>
        <v>0.741129225709156</v>
      </c>
      <c r="AR203" s="0" t="n">
        <f aca="false">SUMPRODUCT((B24:B31&lt;=$B$6)*(C24:C31*AM203+D24:D31*AO203*$B$8*AQ203)/(1+AL203/100)^B24:B31)+C32*AM203*AP203/(1+AL203/100)^$B$6</f>
        <v>10955745.3710361</v>
      </c>
      <c r="AS203" s="0" t="n">
        <f aca="false">SUMPRODUCT((K24:K26&lt;=$B$6)*(L24:L26*AN203+M24:M26*AO203*$B$8*AQ203)/(1+AL203/100)^K24:K26)+L27*AN203*AP203/(1+AL203/100)^$B$6</f>
        <v>15252018.5350816</v>
      </c>
      <c r="AT203" s="0" t="n">
        <f aca="false">AS203-AR203</f>
        <v>4296273.16404546</v>
      </c>
      <c r="AU203" s="0" t="n">
        <f aca="true">RAND()</f>
        <v>0.460486139739815</v>
      </c>
      <c r="AV203" s="0" t="n">
        <f aca="true">RAND()</f>
        <v>0.00380474668323339</v>
      </c>
      <c r="AW203" s="0" t="n">
        <f aca="true">RAND()</f>
        <v>0.597601289203929</v>
      </c>
      <c r="AX203" s="0" t="n">
        <f aca="true">RAND()</f>
        <v>0.551627443095161</v>
      </c>
      <c r="AY203" s="0" t="n">
        <f aca="true">RAND()</f>
        <v>0.81710068855128</v>
      </c>
      <c r="AZ203" s="0" t="n">
        <f aca="true">RAND()</f>
        <v>0.726473151910445</v>
      </c>
    </row>
    <row r="204" customFormat="false" ht="15" hidden="false" customHeight="false" outlineLevel="0" collapsed="false">
      <c r="AK204" s="0" t="n">
        <v>191</v>
      </c>
      <c r="AL204" s="0" t="n">
        <f aca="false">IFERROR(IF(AU204&lt;($AM$6-$AL$6)/($AN$6-$AL$6),$AL$6+SQRT(AU204*($AN$6-$AL$6)*($AM$6-$AL$6)),$AN$6-SQRT((1-AU204)*($AN$6-$AL$6)*($AN$6-$AM$6))),$AM$6)</f>
        <v>4.05782588111707</v>
      </c>
      <c r="AM204" s="0" t="n">
        <f aca="false">IFERROR(IF(AV204&lt;($AM$7-$AL$7)/($AN$7-$AL$7),$AL$7+SQRT(AV204*($AN$7-$AL$7)*($AM$7-$AL$7)),$AN$7-SQRT((1-AV204)*($AN$7-$AL$7)*($AN$7-$AM$7))),$AM$7)</f>
        <v>0.934247700244076</v>
      </c>
      <c r="AN204" s="0" t="n">
        <f aca="false">IFERROR(IF(AW204&lt;($AM$8-$AL$8)/($AN$8-$AL$8),$AL$8+SQRT(AW204*($AN$8-$AL$8)*($AM$8-$AL$8)),$AN$8-SQRT((1-AW204)*($AN$8-$AL$8)*($AN$8-$AM$8))),$AM$8)</f>
        <v>0.99415762512028</v>
      </c>
      <c r="AO204" s="0" t="n">
        <f aca="false">IFERROR(IF(AX204&lt;($AM$9-$AL$9)/($AN$9-$AL$9),$AL$9+SQRT(AX204*($AN$9-$AL$9)*($AM$9-$AL$9)),$AN$9-SQRT((1-AX204)*($AN$9-$AL$9)*($AN$9-$AM$9))),$AM$9)</f>
        <v>1.35685635547075</v>
      </c>
      <c r="AP204" s="0" t="n">
        <f aca="false">IFERROR(IF(AY204&lt;($AM$10-$AL$10)/($AN$10-$AL$10),$AL$10+SQRT(AY204*($AN$10-$AL$10)*($AM$10-$AL$10)),$AN$10-SQRT((1-AY204)*($AN$10-$AL$10)*($AN$10-$AM$10))),$AM$10)</f>
        <v>0.985517814737803</v>
      </c>
      <c r="AQ204" s="0" t="n">
        <f aca="false">IFERROR(IF(AZ204&lt;($AM$11-$AL$11)/($AN$11-$AL$11),$AL$11+SQRT(AZ204*($AN$11-$AL$11)*($AM$11-$AL$11)),$AN$11-SQRT((1-AZ204)*($AN$11-$AL$11)*($AN$11-$AM$11))),$AM$11)</f>
        <v>0.478954394010609</v>
      </c>
      <c r="AR204" s="0" t="n">
        <f aca="false">SUMPRODUCT((B24:B31&lt;=$B$6)*(C24:C31*AM204+D24:D31*AO204*$B$8*AQ204)/(1+AL204/100)^B24:B31)+C32*AM204*AP204/(1+AL204/100)^$B$6</f>
        <v>12241509.57336</v>
      </c>
      <c r="AS204" s="0" t="n">
        <f aca="false">SUMPRODUCT((K24:K26&lt;=$B$6)*(L24:L26*AN204+M24:M26*AO204*$B$8*AQ204)/(1+AL204/100)^K24:K26)+L27*AN204*AP204/(1+AL204/100)^$B$6</f>
        <v>14649285.2144965</v>
      </c>
      <c r="AT204" s="0" t="n">
        <f aca="false">AS204-AR204</f>
        <v>2407775.6411365</v>
      </c>
      <c r="AU204" s="0" t="n">
        <f aca="true">RAND()</f>
        <v>0.567180572708771</v>
      </c>
      <c r="AV204" s="0" t="n">
        <f aca="true">RAND()</f>
        <v>0.200249389120259</v>
      </c>
      <c r="AW204" s="0" t="n">
        <f aca="true">RAND()</f>
        <v>0.418857593248303</v>
      </c>
      <c r="AX204" s="0" t="n">
        <f aca="true">RAND()</f>
        <v>0.724244168334419</v>
      </c>
      <c r="AY204" s="0" t="n">
        <f aca="true">RAND()</f>
        <v>0.942910193711088</v>
      </c>
      <c r="AZ204" s="0" t="n">
        <f aca="true">RAND()</f>
        <v>0.130712959737568</v>
      </c>
    </row>
    <row r="205" customFormat="false" ht="15" hidden="false" customHeight="false" outlineLevel="0" collapsed="false">
      <c r="AK205" s="0" t="n">
        <v>192</v>
      </c>
      <c r="AL205" s="0" t="n">
        <f aca="false">IFERROR(IF(AU205&lt;($AM$6-$AL$6)/($AN$6-$AL$6),$AL$6+SQRT(AU205*($AN$6-$AL$6)*($AM$6-$AL$6)),$AN$6-SQRT((1-AU205)*($AN$6-$AL$6)*($AN$6-$AM$6))),$AM$6)</f>
        <v>4.09721900527167</v>
      </c>
      <c r="AM205" s="0" t="n">
        <f aca="false">IFERROR(IF(AV205&lt;($AM$7-$AL$7)/($AN$7-$AL$7),$AL$7+SQRT(AV205*($AN$7-$AL$7)*($AM$7-$AL$7)),$AN$7-SQRT((1-AV205)*($AN$7-$AL$7)*($AN$7-$AM$7))),$AM$7)</f>
        <v>0.923128887343081</v>
      </c>
      <c r="AN205" s="0" t="n">
        <f aca="false">IFERROR(IF(AW205&lt;($AM$8-$AL$8)/($AN$8-$AL$8),$AL$8+SQRT(AW205*($AN$8-$AL$8)*($AM$8-$AL$8)),$AN$8-SQRT((1-AW205)*($AN$8-$AL$8)*($AN$8-$AM$8))),$AM$8)</f>
        <v>1.17362239308195</v>
      </c>
      <c r="AO205" s="0" t="n">
        <f aca="false">IFERROR(IF(AX205&lt;($AM$9-$AL$9)/($AN$9-$AL$9),$AL$9+SQRT(AX205*($AN$9-$AL$9)*($AM$9-$AL$9)),$AN$9-SQRT((1-AX205)*($AN$9-$AL$9)*($AN$9-$AM$9))),$AM$9)</f>
        <v>1.24093990381974</v>
      </c>
      <c r="AP205" s="0" t="n">
        <f aca="false">IFERROR(IF(AY205&lt;($AM$10-$AL$10)/($AN$10-$AL$10),$AL$10+SQRT(AY205*($AN$10-$AL$10)*($AM$10-$AL$10)),$AN$10-SQRT((1-AY205)*($AN$10-$AL$10)*($AN$10-$AM$10))),$AM$10)</f>
        <v>0.976632306292327</v>
      </c>
      <c r="AQ205" s="0" t="n">
        <f aca="false">IFERROR(IF(AZ205&lt;($AM$11-$AL$11)/($AN$11-$AL$11),$AL$11+SQRT(AZ205*($AN$11-$AL$11)*($AM$11-$AL$11)),$AN$11-SQRT((1-AZ205)*($AN$11-$AL$11)*($AN$11-$AM$11))),$AM$11)</f>
        <v>0.729799915874486</v>
      </c>
      <c r="AR205" s="0" t="n">
        <f aca="false">SUMPRODUCT((B24:B31&lt;=$B$6)*(C24:C31*AM205+D24:D31*AO205*$B$8*AQ205)/(1+AL205/100)^B24:B31)+C32*AM205*AP205/(1+AL205/100)^$B$6</f>
        <v>12120881.7588515</v>
      </c>
      <c r="AS205" s="0" t="n">
        <f aca="false">SUMPRODUCT((K24:K26&lt;=$B$6)*(L24:L26*AN205+M24:M26*AO205*$B$8*AQ205)/(1+AL205/100)^K24:K26)+L27*AN205*AP205/(1+AL205/100)^$B$6</f>
        <v>17323751.863634</v>
      </c>
      <c r="AT205" s="0" t="n">
        <f aca="false">AS205-AR205</f>
        <v>5202870.10478253</v>
      </c>
      <c r="AU205" s="0" t="n">
        <f aca="true">RAND()</f>
        <v>0.5786931248322</v>
      </c>
      <c r="AV205" s="0" t="n">
        <f aca="true">RAND()</f>
        <v>0.168452476648278</v>
      </c>
      <c r="AW205" s="0" t="n">
        <f aca="true">RAND()</f>
        <v>0.94814632143531</v>
      </c>
      <c r="AX205" s="0" t="n">
        <f aca="true">RAND()</f>
        <v>0.61588518025788</v>
      </c>
      <c r="AY205" s="0" t="n">
        <f aca="true">RAND()</f>
        <v>0.90871342160617</v>
      </c>
      <c r="AZ205" s="0" t="n">
        <f aca="true">RAND()</f>
        <v>0.702007814443124</v>
      </c>
    </row>
    <row r="206" customFormat="false" ht="15" hidden="false" customHeight="false" outlineLevel="0" collapsed="false">
      <c r="AK206" s="0" t="n">
        <v>193</v>
      </c>
      <c r="AL206" s="0" t="n">
        <f aca="false">IFERROR(IF(AU206&lt;($AM$6-$AL$6)/($AN$6-$AL$6),$AL$6+SQRT(AU206*($AN$6-$AL$6)*($AM$6-$AL$6)),$AN$6-SQRT((1-AU206)*($AN$6-$AL$6)*($AN$6-$AM$6))),$AM$6)</f>
        <v>3.69015351277007</v>
      </c>
      <c r="AM206" s="0" t="n">
        <f aca="false">IFERROR(IF(AV206&lt;($AM$7-$AL$7)/($AN$7-$AL$7),$AL$7+SQRT(AV206*($AN$7-$AL$7)*($AM$7-$AL$7)),$AN$7-SQRT((1-AV206)*($AN$7-$AL$7)*($AN$7-$AM$7))),$AM$7)</f>
        <v>1.03111676026344</v>
      </c>
      <c r="AN206" s="0" t="n">
        <f aca="false">IFERROR(IF(AW206&lt;($AM$8-$AL$8)/($AN$8-$AL$8),$AL$8+SQRT(AW206*($AN$8-$AL$8)*($AM$8-$AL$8)),$AN$8-SQRT((1-AW206)*($AN$8-$AL$8)*($AN$8-$AM$8))),$AM$8)</f>
        <v>0.962491830264633</v>
      </c>
      <c r="AO206" s="0" t="n">
        <f aca="false">IFERROR(IF(AX206&lt;($AM$9-$AL$9)/($AN$9-$AL$9),$AL$9+SQRT(AX206*($AN$9-$AL$9)*($AM$9-$AL$9)),$AN$9-SQRT((1-AX206)*($AN$9-$AL$9)*($AN$9-$AM$9))),$AM$9)</f>
        <v>1.10270293470535</v>
      </c>
      <c r="AP206" s="0" t="n">
        <f aca="false">IFERROR(IF(AY206&lt;($AM$10-$AL$10)/($AN$10-$AL$10),$AL$10+SQRT(AY206*($AN$10-$AL$10)*($AM$10-$AL$10)),$AN$10-SQRT((1-AY206)*($AN$10-$AL$10)*($AN$10-$AM$10))),$AM$10)</f>
        <v>0.975831253941259</v>
      </c>
      <c r="AQ206" s="0" t="n">
        <f aca="false">IFERROR(IF(AZ206&lt;($AM$11-$AL$11)/($AN$11-$AL$11),$AL$11+SQRT(AZ206*($AN$11-$AL$11)*($AM$11-$AL$11)),$AN$11-SQRT((1-AZ206)*($AN$11-$AL$11)*($AN$11-$AM$11))),$AM$11)</f>
        <v>0.651048972901535</v>
      </c>
      <c r="AR206" s="0" t="n">
        <f aca="false">SUMPRODUCT((B24:B31&lt;=$B$6)*(C24:C31*AM206+D24:D31*AO206*$B$8*AQ206)/(1+AL206/100)^B24:B31)+C32*AM206*AP206/(1+AL206/100)^$B$6</f>
        <v>13744530.3999422</v>
      </c>
      <c r="AS206" s="0" t="n">
        <f aca="false">SUMPRODUCT((K24:K26&lt;=$B$6)*(L24:L26*AN206+M24:M26*AO206*$B$8*AQ206)/(1+AL206/100)^K24:K26)+L27*AN206*AP206/(1+AL206/100)^$B$6</f>
        <v>14111824.0237097</v>
      </c>
      <c r="AT206" s="0" t="n">
        <f aca="false">AS206-AR206</f>
        <v>367293.623767514</v>
      </c>
      <c r="AU206" s="0" t="n">
        <f aca="true">RAND()</f>
        <v>0.452245811548583</v>
      </c>
      <c r="AV206" s="0" t="n">
        <f aca="true">RAND()</f>
        <v>0.574134465443785</v>
      </c>
      <c r="AW206" s="0" t="n">
        <f aca="true">RAND()</f>
        <v>0.293373276697226</v>
      </c>
      <c r="AX206" s="0" t="n">
        <f aca="true">RAND()</f>
        <v>0.463238651075735</v>
      </c>
      <c r="AY206" s="0" t="n">
        <f aca="true">RAND()</f>
        <v>0.905661528909245</v>
      </c>
      <c r="AZ206" s="0" t="n">
        <f aca="true">RAND()</f>
        <v>0.502992574232353</v>
      </c>
    </row>
    <row r="207" customFormat="false" ht="15" hidden="false" customHeight="false" outlineLevel="0" collapsed="false">
      <c r="AK207" s="0" t="n">
        <v>194</v>
      </c>
      <c r="AL207" s="0" t="n">
        <f aca="false">IFERROR(IF(AU207&lt;($AM$6-$AL$6)/($AN$6-$AL$6),$AL$6+SQRT(AU207*($AN$6-$AL$6)*($AM$6-$AL$6)),$AN$6-SQRT((1-AU207)*($AN$6-$AL$6)*($AN$6-$AM$6))),$AM$6)</f>
        <v>2.50671548357527</v>
      </c>
      <c r="AM207" s="0" t="n">
        <f aca="false">IFERROR(IF(AV207&lt;($AM$7-$AL$7)/($AN$7-$AL$7),$AL$7+SQRT(AV207*($AN$7-$AL$7)*($AM$7-$AL$7)),$AN$7-SQRT((1-AV207)*($AN$7-$AL$7)*($AN$7-$AM$7))),$AM$7)</f>
        <v>0.901209246928412</v>
      </c>
      <c r="AN207" s="0" t="n">
        <f aca="false">IFERROR(IF(AW207&lt;($AM$8-$AL$8)/($AN$8-$AL$8),$AL$8+SQRT(AW207*($AN$8-$AL$8)*($AM$8-$AL$8)),$AN$8-SQRT((1-AW207)*($AN$8-$AL$8)*($AN$8-$AM$8))),$AM$8)</f>
        <v>1.01035061639724</v>
      </c>
      <c r="AO207" s="0" t="n">
        <f aca="false">IFERROR(IF(AX207&lt;($AM$9-$AL$9)/($AN$9-$AL$9),$AL$9+SQRT(AX207*($AN$9-$AL$9)*($AM$9-$AL$9)),$AN$9-SQRT((1-AX207)*($AN$9-$AL$9)*($AN$9-$AM$9))),$AM$9)</f>
        <v>0.894109702556887</v>
      </c>
      <c r="AP207" s="0" t="n">
        <f aca="false">IFERROR(IF(AY207&lt;($AM$10-$AL$10)/($AN$10-$AL$10),$AL$10+SQRT(AY207*($AN$10-$AL$10)*($AM$10-$AL$10)),$AN$10-SQRT((1-AY207)*($AN$10-$AL$10)*($AN$10-$AM$10))),$AM$10)</f>
        <v>0.951092402148834</v>
      </c>
      <c r="AQ207" s="0" t="n">
        <f aca="false">IFERROR(IF(AZ207&lt;($AM$11-$AL$11)/($AN$11-$AL$11),$AL$11+SQRT(AZ207*($AN$11-$AL$11)*($AM$11-$AL$11)),$AN$11-SQRT((1-AZ207)*($AN$11-$AL$11)*($AN$11-$AM$11))),$AM$11)</f>
        <v>0.713885963751842</v>
      </c>
      <c r="AR207" s="0" t="n">
        <f aca="false">SUMPRODUCT((B24:B31&lt;=$B$6)*(C24:C31*AM207+D24:D31*AO207*$B$8*AQ207)/(1+AL207/100)^B24:B31)+C32*AM207*AP207/(1+AL207/100)^$B$6</f>
        <v>12776645.6690469</v>
      </c>
      <c r="AS207" s="0" t="n">
        <f aca="false">SUMPRODUCT((K24:K26&lt;=$B$6)*(L24:L26*AN207+M24:M26*AO207*$B$8*AQ207)/(1+AL207/100)^K24:K26)+L27*AN207*AP207/(1+AL207/100)^$B$6</f>
        <v>14473449.4487708</v>
      </c>
      <c r="AT207" s="0" t="n">
        <f aca="false">AS207-AR207</f>
        <v>1696803.77972396</v>
      </c>
      <c r="AU207" s="0" t="n">
        <f aca="true">RAND()</f>
        <v>0.0513521162589838</v>
      </c>
      <c r="AV207" s="0" t="n">
        <f aca="true">RAND()</f>
        <v>0.113814574042404</v>
      </c>
      <c r="AW207" s="0" t="n">
        <f aca="true">RAND()</f>
        <v>0.489494870567279</v>
      </c>
      <c r="AX207" s="0" t="n">
        <f aca="true">RAND()</f>
        <v>0.207096610199304</v>
      </c>
      <c r="AY207" s="0" t="n">
        <f aca="true">RAND()</f>
        <v>0.813937421105621</v>
      </c>
      <c r="AZ207" s="0" t="n">
        <f aca="true">RAND()</f>
        <v>0.665872482701174</v>
      </c>
    </row>
    <row r="208" customFormat="false" ht="15" hidden="false" customHeight="false" outlineLevel="0" collapsed="false">
      <c r="AK208" s="0" t="n">
        <v>195</v>
      </c>
      <c r="AL208" s="0" t="n">
        <f aca="false">IFERROR(IF(AU208&lt;($AM$6-$AL$6)/($AN$6-$AL$6),$AL$6+SQRT(AU208*($AN$6-$AL$6)*($AM$6-$AL$6)),$AN$6-SQRT((1-AU208)*($AN$6-$AL$6)*($AN$6-$AM$6))),$AM$6)</f>
        <v>5.52655733408185</v>
      </c>
      <c r="AM208" s="0" t="n">
        <f aca="false">IFERROR(IF(AV208&lt;($AM$7-$AL$7)/($AN$7-$AL$7),$AL$7+SQRT(AV208*($AN$7-$AL$7)*($AM$7-$AL$7)),$AN$7-SQRT((1-AV208)*($AN$7-$AL$7)*($AN$7-$AM$7))),$AM$7)</f>
        <v>0.978543080525996</v>
      </c>
      <c r="AN208" s="0" t="n">
        <f aca="false">IFERROR(IF(AW208&lt;($AM$8-$AL$8)/($AN$8-$AL$8),$AL$8+SQRT(AW208*($AN$8-$AL$8)*($AM$8-$AL$8)),$AN$8-SQRT((1-AW208)*($AN$8-$AL$8)*($AN$8-$AM$8))),$AM$8)</f>
        <v>1.03950660658679</v>
      </c>
      <c r="AO208" s="0" t="n">
        <f aca="false">IFERROR(IF(AX208&lt;($AM$9-$AL$9)/($AN$9-$AL$9),$AL$9+SQRT(AX208*($AN$9-$AL$9)*($AM$9-$AL$9)),$AN$9-SQRT((1-AX208)*($AN$9-$AL$9)*($AN$9-$AM$9))),$AM$9)</f>
        <v>0.945930555298065</v>
      </c>
      <c r="AP208" s="0" t="n">
        <f aca="false">IFERROR(IF(AY208&lt;($AM$10-$AL$10)/($AN$10-$AL$10),$AL$10+SQRT(AY208*($AN$10-$AL$10)*($AM$10-$AL$10)),$AN$10-SQRT((1-AY208)*($AN$10-$AL$10)*($AN$10-$AM$10))),$AM$10)</f>
        <v>0.844555057753884</v>
      </c>
      <c r="AQ208" s="0" t="n">
        <f aca="false">IFERROR(IF(AZ208&lt;($AM$11-$AL$11)/($AN$11-$AL$11),$AL$11+SQRT(AZ208*($AN$11-$AL$11)*($AM$11-$AL$11)),$AN$11-SQRT((1-AZ208)*($AN$11-$AL$11)*($AN$11-$AM$11))),$AM$11)</f>
        <v>0.81482780546673</v>
      </c>
      <c r="AR208" s="0" t="n">
        <f aca="false">SUMPRODUCT((B24:B31&lt;=$B$6)*(C24:C31*AM208+D24:D31*AO208*$B$8*AQ208)/(1+AL208/100)^B24:B31)+C32*AM208*AP208/(1+AL208/100)^$B$6</f>
        <v>12099069.6345791</v>
      </c>
      <c r="AS208" s="0" t="n">
        <f aca="false">SUMPRODUCT((K24:K26&lt;=$B$6)*(L24:L26*AN208+M24:M26*AO208*$B$8*AQ208)/(1+AL208/100)^K24:K26)+L27*AN208*AP208/(1+AL208/100)^$B$6</f>
        <v>15718391.7462287</v>
      </c>
      <c r="AT208" s="0" t="n">
        <f aca="false">AS208-AR208</f>
        <v>3619322.11164961</v>
      </c>
      <c r="AU208" s="0" t="n">
        <f aca="true">RAND()</f>
        <v>0.8914483355126</v>
      </c>
      <c r="AV208" s="0" t="n">
        <f aca="true">RAND()</f>
        <v>0.354195906707913</v>
      </c>
      <c r="AW208" s="0" t="n">
        <f aca="true">RAND()</f>
        <v>0.606155834039054</v>
      </c>
      <c r="AX208" s="0" t="n">
        <f aca="true">RAND()</f>
        <v>0.265138746864587</v>
      </c>
      <c r="AY208" s="0" t="n">
        <f aca="true">RAND()</f>
        <v>0.474872751295129</v>
      </c>
      <c r="AZ208" s="0" t="n">
        <f aca="true">RAND()</f>
        <v>0.860045952537685</v>
      </c>
    </row>
    <row r="209" customFormat="false" ht="15" hidden="false" customHeight="false" outlineLevel="0" collapsed="false">
      <c r="AK209" s="0" t="n">
        <v>196</v>
      </c>
      <c r="AL209" s="0" t="n">
        <f aca="false">IFERROR(IF(AU209&lt;($AM$6-$AL$6)/($AN$6-$AL$6),$AL$6+SQRT(AU209*($AN$6-$AL$6)*($AM$6-$AL$6)),$AN$6-SQRT((1-AU209)*($AN$6-$AL$6)*($AN$6-$AM$6))),$AM$6)</f>
        <v>4.78962890872012</v>
      </c>
      <c r="AM209" s="0" t="n">
        <f aca="false">IFERROR(IF(AV209&lt;($AM$7-$AL$7)/($AN$7-$AL$7),$AL$7+SQRT(AV209*($AN$7-$AL$7)*($AM$7-$AL$7)),$AN$7-SQRT((1-AV209)*($AN$7-$AL$7)*($AN$7-$AM$7))),$AM$7)</f>
        <v>1.11978510036285</v>
      </c>
      <c r="AN209" s="0" t="n">
        <f aca="false">IFERROR(IF(AW209&lt;($AM$8-$AL$8)/($AN$8-$AL$8),$AL$8+SQRT(AW209*($AN$8-$AL$8)*($AM$8-$AL$8)),$AN$8-SQRT((1-AW209)*($AN$8-$AL$8)*($AN$8-$AM$8))),$AM$8)</f>
        <v>0.936505162968534</v>
      </c>
      <c r="AO209" s="0" t="n">
        <f aca="false">IFERROR(IF(AX209&lt;($AM$9-$AL$9)/($AN$9-$AL$9),$AL$9+SQRT(AX209*($AN$9-$AL$9)*($AM$9-$AL$9)),$AN$9-SQRT((1-AX209)*($AN$9-$AL$9)*($AN$9-$AM$9))),$AM$9)</f>
        <v>1.10835636596221</v>
      </c>
      <c r="AP209" s="0" t="n">
        <f aca="false">IFERROR(IF(AY209&lt;($AM$10-$AL$10)/($AN$10-$AL$10),$AL$10+SQRT(AY209*($AN$10-$AL$10)*($AM$10-$AL$10)),$AN$10-SQRT((1-AY209)*($AN$10-$AL$10)*($AN$10-$AM$10))),$AM$10)</f>
        <v>0.981342674783894</v>
      </c>
      <c r="AQ209" s="0" t="n">
        <f aca="false">IFERROR(IF(AZ209&lt;($AM$11-$AL$11)/($AN$11-$AL$11),$AL$11+SQRT(AZ209*($AN$11-$AL$11)*($AM$11-$AL$11)),$AN$11-SQRT((1-AZ209)*($AN$11-$AL$11)*($AN$11-$AM$11))),$AM$11)</f>
        <v>0.620478163991742</v>
      </c>
      <c r="AR209" s="0" t="n">
        <f aca="false">SUMPRODUCT((B24:B31&lt;=$B$6)*(C24:C31*AM209+D24:D31*AO209*$B$8*AQ209)/(1+AL209/100)^B24:B31)+C32*AM209*AP209/(1+AL209/100)^$B$6</f>
        <v>14204641.1830852</v>
      </c>
      <c r="AS209" s="0" t="n">
        <f aca="false">SUMPRODUCT((K24:K26&lt;=$B$6)*(L24:L26*AN209+M24:M26*AO209*$B$8*AQ209)/(1+AL209/100)^K24:K26)+L27*AN209*AP209/(1+AL209/100)^$B$6</f>
        <v>13949778.9582507</v>
      </c>
      <c r="AT209" s="0" t="n">
        <f aca="false">AS209-AR209</f>
        <v>-254862.224834498</v>
      </c>
      <c r="AU209" s="0" t="n">
        <f aca="true">RAND()</f>
        <v>0.75571298194171</v>
      </c>
      <c r="AV209" s="0" t="n">
        <f aca="true">RAND()</f>
        <v>0.849280710333218</v>
      </c>
      <c r="AW209" s="0" t="n">
        <f aca="true">RAND()</f>
        <v>0.207040661300735</v>
      </c>
      <c r="AX209" s="0" t="n">
        <f aca="true">RAND()</f>
        <v>0.469981086586585</v>
      </c>
      <c r="AY209" s="0" t="n">
        <f aca="true">RAND()</f>
        <v>0.926763082272453</v>
      </c>
      <c r="AZ209" s="0" t="n">
        <f aca="true">RAND()</f>
        <v>0.419209198349052</v>
      </c>
    </row>
    <row r="210" customFormat="false" ht="15" hidden="false" customHeight="false" outlineLevel="0" collapsed="false">
      <c r="AK210" s="0" t="n">
        <v>197</v>
      </c>
      <c r="AL210" s="0" t="n">
        <f aca="false">IFERROR(IF(AU210&lt;($AM$6-$AL$6)/($AN$6-$AL$6),$AL$6+SQRT(AU210*($AN$6-$AL$6)*($AM$6-$AL$6)),$AN$6-SQRT((1-AU210)*($AN$6-$AL$6)*($AN$6-$AM$6))),$AM$6)</f>
        <v>2.82489534824658</v>
      </c>
      <c r="AM210" s="0" t="n">
        <f aca="false">IFERROR(IF(AV210&lt;($AM$7-$AL$7)/($AN$7-$AL$7),$AL$7+SQRT(AV210*($AN$7-$AL$7)*($AM$7-$AL$7)),$AN$7-SQRT((1-AV210)*($AN$7-$AL$7)*($AN$7-$AM$7))),$AM$7)</f>
        <v>0.906637720171332</v>
      </c>
      <c r="AN210" s="0" t="n">
        <f aca="false">IFERROR(IF(AW210&lt;($AM$8-$AL$8)/($AN$8-$AL$8),$AL$8+SQRT(AW210*($AN$8-$AL$8)*($AM$8-$AL$8)),$AN$8-SQRT((1-AW210)*($AN$8-$AL$8)*($AN$8-$AM$8))),$AM$8)</f>
        <v>0.928774733970952</v>
      </c>
      <c r="AO210" s="0" t="n">
        <f aca="false">IFERROR(IF(AX210&lt;($AM$9-$AL$9)/($AN$9-$AL$9),$AL$9+SQRT(AX210*($AN$9-$AL$9)*($AM$9-$AL$9)),$AN$9-SQRT((1-AX210)*($AN$9-$AL$9)*($AN$9-$AM$9))),$AM$9)</f>
        <v>0.847162360228501</v>
      </c>
      <c r="AP210" s="0" t="n">
        <f aca="false">IFERROR(IF(AY210&lt;($AM$10-$AL$10)/($AN$10-$AL$10),$AL$10+SQRT(AY210*($AN$10-$AL$10)*($AM$10-$AL$10)),$AN$10-SQRT((1-AY210)*($AN$10-$AL$10)*($AN$10-$AM$10))),$AM$10)</f>
        <v>0.888665332312398</v>
      </c>
      <c r="AQ210" s="0" t="n">
        <f aca="false">IFERROR(IF(AZ210&lt;($AM$11-$AL$11)/($AN$11-$AL$11),$AL$11+SQRT(AZ210*($AN$11-$AL$11)*($AM$11-$AL$11)),$AN$11-SQRT((1-AZ210)*($AN$11-$AL$11)*($AN$11-$AM$11))),$AM$11)</f>
        <v>0.774763387078768</v>
      </c>
      <c r="AR210" s="0" t="n">
        <f aca="false">SUMPRODUCT((B24:B31&lt;=$B$6)*(C24:C31*AM210+D24:D31*AO210*$B$8*AQ210)/(1+AL210/100)^B24:B31)+C32*AM210*AP210/(1+AL210/100)^$B$6</f>
        <v>12644341.8443007</v>
      </c>
      <c r="AS210" s="0" t="n">
        <f aca="false">SUMPRODUCT((K24:K26&lt;=$B$6)*(L24:L26*AN210+M24:M26*AO210*$B$8*AQ210)/(1+AL210/100)^K24:K26)+L27*AN210*AP210/(1+AL210/100)^$B$6</f>
        <v>13510270.2740121</v>
      </c>
      <c r="AT210" s="0" t="n">
        <f aca="false">AS210-AR210</f>
        <v>865928.429711424</v>
      </c>
      <c r="AU210" s="0" t="n">
        <f aca="true">RAND()</f>
        <v>0.13609046711177</v>
      </c>
      <c r="AV210" s="0" t="n">
        <f aca="true">RAND()</f>
        <v>0.126351148481548</v>
      </c>
      <c r="AW210" s="0" t="n">
        <f aca="true">RAND()</f>
        <v>0.184254801214327</v>
      </c>
      <c r="AX210" s="0" t="n">
        <f aca="true">RAND()</f>
        <v>0.160695605812565</v>
      </c>
      <c r="AY210" s="0" t="n">
        <f aca="true">RAND()</f>
        <v>0.604242962166027</v>
      </c>
      <c r="AZ210" s="0" t="n">
        <f aca="true">RAND()</f>
        <v>0.792932523264372</v>
      </c>
    </row>
    <row r="211" customFormat="false" ht="15" hidden="false" customHeight="false" outlineLevel="0" collapsed="false">
      <c r="AK211" s="0" t="n">
        <v>198</v>
      </c>
      <c r="AL211" s="0" t="n">
        <f aca="false">IFERROR(IF(AU211&lt;($AM$6-$AL$6)/($AN$6-$AL$6),$AL$6+SQRT(AU211*($AN$6-$AL$6)*($AM$6-$AL$6)),$AN$6-SQRT((1-AU211)*($AN$6-$AL$6)*($AN$6-$AM$6))),$AM$6)</f>
        <v>2.9558252372453</v>
      </c>
      <c r="AM211" s="0" t="n">
        <f aca="false">IFERROR(IF(AV211&lt;($AM$7-$AL$7)/($AN$7-$AL$7),$AL$7+SQRT(AV211*($AN$7-$AL$7)*($AM$7-$AL$7)),$AN$7-SQRT((1-AV211)*($AN$7-$AL$7)*($AN$7-$AM$7))),$AM$7)</f>
        <v>1.15380236305476</v>
      </c>
      <c r="AN211" s="0" t="n">
        <f aca="false">IFERROR(IF(AW211&lt;($AM$8-$AL$8)/($AN$8-$AL$8),$AL$8+SQRT(AW211*($AN$8-$AL$8)*($AM$8-$AL$8)),$AN$8-SQRT((1-AW211)*($AN$8-$AL$8)*($AN$8-$AM$8))),$AM$8)</f>
        <v>1.03845215845032</v>
      </c>
      <c r="AO211" s="0" t="n">
        <f aca="false">IFERROR(IF(AX211&lt;($AM$9-$AL$9)/($AN$9-$AL$9),$AL$9+SQRT(AX211*($AN$9-$AL$9)*($AM$9-$AL$9)),$AN$9-SQRT((1-AX211)*($AN$9-$AL$9)*($AN$9-$AM$9))),$AM$9)</f>
        <v>0.965254189973494</v>
      </c>
      <c r="AP211" s="0" t="n">
        <f aca="false">IFERROR(IF(AY211&lt;($AM$10-$AL$10)/($AN$10-$AL$10),$AL$10+SQRT(AY211*($AN$10-$AL$10)*($AM$10-$AL$10)),$AN$10-SQRT((1-AY211)*($AN$10-$AL$10)*($AN$10-$AM$10))),$AM$10)</f>
        <v>0.89384058724648</v>
      </c>
      <c r="AQ211" s="0" t="n">
        <f aca="false">IFERROR(IF(AZ211&lt;($AM$11-$AL$11)/($AN$11-$AL$11),$AL$11+SQRT(AZ211*($AN$11-$AL$11)*($AM$11-$AL$11)),$AN$11-SQRT((1-AZ211)*($AN$11-$AL$11)*($AN$11-$AM$11))),$AM$11)</f>
        <v>0.609079708083223</v>
      </c>
      <c r="AR211" s="0" t="n">
        <f aca="false">SUMPRODUCT((B24:B31&lt;=$B$6)*(C24:C31*AM211+D24:D31*AO211*$B$8*AQ211)/(1+AL211/100)^B24:B31)+C32*AM211*AP211/(1+AL211/100)^$B$6</f>
        <v>15927910.1677959</v>
      </c>
      <c r="AS211" s="0" t="n">
        <f aca="false">SUMPRODUCT((K24:K26&lt;=$B$6)*(L24:L26*AN211+M24:M26*AO211*$B$8*AQ211)/(1+AL211/100)^K24:K26)+L27*AN211*AP211/(1+AL211/100)^$B$6</f>
        <v>15127271.9889417</v>
      </c>
      <c r="AT211" s="0" t="n">
        <f aca="false">AS211-AR211</f>
        <v>-800638.178854227</v>
      </c>
      <c r="AU211" s="0" t="n">
        <f aca="true">RAND()</f>
        <v>0.182720376831006</v>
      </c>
      <c r="AV211" s="0" t="n">
        <f aca="true">RAND()</f>
        <v>0.917742352410244</v>
      </c>
      <c r="AW211" s="0" t="n">
        <f aca="true">RAND()</f>
        <v>0.602200095428201</v>
      </c>
      <c r="AX211" s="0" t="n">
        <f aca="true">RAND()</f>
        <v>0.288615281717189</v>
      </c>
      <c r="AY211" s="0" t="n">
        <f aca="true">RAND()</f>
        <v>0.620441632650608</v>
      </c>
      <c r="AZ211" s="0" t="n">
        <f aca="true">RAND()</f>
        <v>0.389919452852288</v>
      </c>
    </row>
    <row r="212" customFormat="false" ht="15" hidden="false" customHeight="false" outlineLevel="0" collapsed="false">
      <c r="AK212" s="0" t="n">
        <v>199</v>
      </c>
      <c r="AL212" s="0" t="n">
        <f aca="false">IFERROR(IF(AU212&lt;($AM$6-$AL$6)/($AN$6-$AL$6),$AL$6+SQRT(AU212*($AN$6-$AL$6)*($AM$6-$AL$6)),$AN$6-SQRT((1-AU212)*($AN$6-$AL$6)*($AN$6-$AM$6))),$AM$6)</f>
        <v>4.38334268062141</v>
      </c>
      <c r="AM212" s="0" t="n">
        <f aca="false">IFERROR(IF(AV212&lt;($AM$7-$AL$7)/($AN$7-$AL$7),$AL$7+SQRT(AV212*($AN$7-$AL$7)*($AM$7-$AL$7)),$AN$7-SQRT((1-AV212)*($AN$7-$AL$7)*($AN$7-$AM$7))),$AM$7)</f>
        <v>1.00637283378031</v>
      </c>
      <c r="AN212" s="0" t="n">
        <f aca="false">IFERROR(IF(AW212&lt;($AM$8-$AL$8)/($AN$8-$AL$8),$AL$8+SQRT(AW212*($AN$8-$AL$8)*($AM$8-$AL$8)),$AN$8-SQRT((1-AW212)*($AN$8-$AL$8)*($AN$8-$AM$8))),$AM$8)</f>
        <v>1.04995018119577</v>
      </c>
      <c r="AO212" s="0" t="n">
        <f aca="false">IFERROR(IF(AX212&lt;($AM$9-$AL$9)/($AN$9-$AL$9),$AL$9+SQRT(AX212*($AN$9-$AL$9)*($AM$9-$AL$9)),$AN$9-SQRT((1-AX212)*($AN$9-$AL$9)*($AN$9-$AM$9))),$AM$9)</f>
        <v>0.923361254809936</v>
      </c>
      <c r="AP212" s="0" t="n">
        <f aca="false">IFERROR(IF(AY212&lt;($AM$10-$AL$10)/($AN$10-$AL$10),$AL$10+SQRT(AY212*($AN$10-$AL$10)*($AM$10-$AL$10)),$AN$10-SQRT((1-AY212)*($AN$10-$AL$10)*($AN$10-$AM$10))),$AM$10)</f>
        <v>0.789068586021202</v>
      </c>
      <c r="AQ212" s="0" t="n">
        <f aca="false">IFERROR(IF(AZ212&lt;($AM$11-$AL$11)/($AN$11-$AL$11),$AL$11+SQRT(AZ212*($AN$11-$AL$11)*($AM$11-$AL$11)),$AN$11-SQRT((1-AZ212)*($AN$11-$AL$11)*($AN$11-$AM$11))),$AM$11)</f>
        <v>0.641407911736839</v>
      </c>
      <c r="AR212" s="0" t="n">
        <f aca="false">SUMPRODUCT((B24:B31&lt;=$B$6)*(C24:C31*AM212+D24:D31*AO212*$B$8*AQ212)/(1+AL212/100)^B24:B31)+C32*AM212*AP212/(1+AL212/100)^$B$6</f>
        <v>13002715.4779871</v>
      </c>
      <c r="AS212" s="0" t="n">
        <f aca="false">SUMPRODUCT((K24:K26&lt;=$B$6)*(L24:L26*AN212+M24:M26*AO212*$B$8*AQ212)/(1+AL212/100)^K24:K26)+L27*AN212*AP212/(1+AL212/100)^$B$6</f>
        <v>15762745.4253972</v>
      </c>
      <c r="AT212" s="0" t="n">
        <f aca="false">AS212-AR212</f>
        <v>2760029.94741016</v>
      </c>
      <c r="AU212" s="0" t="n">
        <f aca="true">RAND()</f>
        <v>0.657655223647123</v>
      </c>
      <c r="AV212" s="0" t="n">
        <f aca="true">RAND()</f>
        <v>0.472407145597896</v>
      </c>
      <c r="AW212" s="0" t="n">
        <f aca="true">RAND()</f>
        <v>0.644267288856842</v>
      </c>
      <c r="AX212" s="0" t="n">
        <f aca="true">RAND()</f>
        <v>0.238979669432325</v>
      </c>
      <c r="AY212" s="0" t="n">
        <f aca="true">RAND()</f>
        <v>0.334242589697188</v>
      </c>
      <c r="AZ212" s="0" t="n">
        <f aca="true">RAND()</f>
        <v>0.475752498761263</v>
      </c>
    </row>
    <row r="213" customFormat="false" ht="15" hidden="false" customHeight="false" outlineLevel="0" collapsed="false">
      <c r="AK213" s="0" t="n">
        <v>200</v>
      </c>
      <c r="AL213" s="0" t="n">
        <f aca="false">IFERROR(IF(AU213&lt;($AM$6-$AL$6)/($AN$6-$AL$6),$AL$6+SQRT(AU213*($AN$6-$AL$6)*($AM$6-$AL$6)),$AN$6-SQRT((1-AU213)*($AN$6-$AL$6)*($AN$6-$AM$6))),$AM$6)</f>
        <v>4.66102410401017</v>
      </c>
      <c r="AM213" s="0" t="n">
        <f aca="false">IFERROR(IF(AV213&lt;($AM$7-$AL$7)/($AN$7-$AL$7),$AL$7+SQRT(AV213*($AN$7-$AL$7)*($AM$7-$AL$7)),$AN$7-SQRT((1-AV213)*($AN$7-$AL$7)*($AN$7-$AM$7))),$AM$7)</f>
        <v>0.96655424509515</v>
      </c>
      <c r="AN213" s="0" t="n">
        <f aca="false">IFERROR(IF(AW213&lt;($AM$8-$AL$8)/($AN$8-$AL$8),$AL$8+SQRT(AW213*($AN$8-$AL$8)*($AM$8-$AL$8)),$AN$8-SQRT((1-AW213)*($AN$8-$AL$8)*($AN$8-$AM$8))),$AM$8)</f>
        <v>1.00411082397941</v>
      </c>
      <c r="AO213" s="0" t="n">
        <f aca="false">IFERROR(IF(AX213&lt;($AM$9-$AL$9)/($AN$9-$AL$9),$AL$9+SQRT(AX213*($AN$9-$AL$9)*($AM$9-$AL$9)),$AN$9-SQRT((1-AX213)*($AN$9-$AL$9)*($AN$9-$AM$9))),$AM$9)</f>
        <v>1.3089674664944</v>
      </c>
      <c r="AP213" s="0" t="n">
        <f aca="false">IFERROR(IF(AY213&lt;($AM$10-$AL$10)/($AN$10-$AL$10),$AL$10+SQRT(AY213*($AN$10-$AL$10)*($AM$10-$AL$10)),$AN$10-SQRT((1-AY213)*($AN$10-$AL$10)*($AN$10-$AM$10))),$AM$10)</f>
        <v>0.725282745168519</v>
      </c>
      <c r="AQ213" s="0" t="n">
        <f aca="false">IFERROR(IF(AZ213&lt;($AM$11-$AL$11)/($AN$11-$AL$11),$AL$11+SQRT(AZ213*($AN$11-$AL$11)*($AM$11-$AL$11)),$AN$11-SQRT((1-AZ213)*($AN$11-$AL$11)*($AN$11-$AM$11))),$AM$11)</f>
        <v>0.565656098702957</v>
      </c>
      <c r="AR213" s="0" t="n">
        <f aca="false">SUMPRODUCT((B24:B31&lt;=$B$6)*(C24:C31*AM213+D24:D31*AO213*$B$8*AQ213)/(1+AL213/100)^B24:B31)+C32*AM213*AP213/(1+AL213/100)^$B$6</f>
        <v>12375079.7358185</v>
      </c>
      <c r="AS213" s="0" t="n">
        <f aca="false">SUMPRODUCT((K24:K26&lt;=$B$6)*(L24:L26*AN213+M24:M26*AO213*$B$8*AQ213)/(1+AL213/100)^K24:K26)+L27*AN213*AP213/(1+AL213/100)^$B$6</f>
        <v>15185925.0581742</v>
      </c>
      <c r="AT213" s="0" t="n">
        <f aca="false">AS213-AR213</f>
        <v>2810845.32235572</v>
      </c>
      <c r="AU213" s="0" t="n">
        <f aca="true">RAND()</f>
        <v>0.726459587898928</v>
      </c>
      <c r="AV213" s="0" t="n">
        <f aca="true">RAND()</f>
        <v>0.308225739546836</v>
      </c>
      <c r="AW213" s="0" t="n">
        <f aca="true">RAND()</f>
        <v>0.462564561030353</v>
      </c>
      <c r="AX213" s="0" t="n">
        <f aca="true">RAND()</f>
        <v>0.68164935842455</v>
      </c>
      <c r="AY213" s="0" t="n">
        <f aca="true">RAND()</f>
        <v>0.203009261082655</v>
      </c>
      <c r="AZ213" s="0" t="n">
        <f aca="true">RAND()</f>
        <v>0.288053725624797</v>
      </c>
    </row>
    <row r="214" customFormat="false" ht="15" hidden="false" customHeight="false" outlineLevel="0" collapsed="false">
      <c r="AK214" s="0" t="n">
        <v>201</v>
      </c>
      <c r="AL214" s="0" t="n">
        <f aca="false">IFERROR(IF(AU214&lt;($AM$6-$AL$6)/($AN$6-$AL$6),$AL$6+SQRT(AU214*($AN$6-$AL$6)*($AM$6-$AL$6)),$AN$6-SQRT((1-AU214)*($AN$6-$AL$6)*($AN$6-$AM$6))),$AM$6)</f>
        <v>3.81927254327089</v>
      </c>
      <c r="AM214" s="0" t="n">
        <f aca="false">IFERROR(IF(AV214&lt;($AM$7-$AL$7)/($AN$7-$AL$7),$AL$7+SQRT(AV214*($AN$7-$AL$7)*($AM$7-$AL$7)),$AN$7-SQRT((1-AV214)*($AN$7-$AL$7)*($AN$7-$AM$7))),$AM$7)</f>
        <v>0.914830296035546</v>
      </c>
      <c r="AN214" s="0" t="n">
        <f aca="false">IFERROR(IF(AW214&lt;($AM$8-$AL$8)/($AN$8-$AL$8),$AL$8+SQRT(AW214*($AN$8-$AL$8)*($AM$8-$AL$8)),$AN$8-SQRT((1-AW214)*($AN$8-$AL$8)*($AN$8-$AM$8))),$AM$8)</f>
        <v>0.989922705394492</v>
      </c>
      <c r="AO214" s="0" t="n">
        <f aca="false">IFERROR(IF(AX214&lt;($AM$9-$AL$9)/($AN$9-$AL$9),$AL$9+SQRT(AX214*($AN$9-$AL$9)*($AM$9-$AL$9)),$AN$9-SQRT((1-AX214)*($AN$9-$AL$9)*($AN$9-$AM$9))),$AM$9)</f>
        <v>1.15341701856855</v>
      </c>
      <c r="AP214" s="0" t="n">
        <f aca="false">IFERROR(IF(AY214&lt;($AM$10-$AL$10)/($AN$10-$AL$10),$AL$10+SQRT(AY214*($AN$10-$AL$10)*($AM$10-$AL$10)),$AN$10-SQRT((1-AY214)*($AN$10-$AL$10)*($AN$10-$AM$10))),$AM$10)</f>
        <v>0.838841532376673</v>
      </c>
      <c r="AQ214" s="0" t="n">
        <f aca="false">IFERROR(IF(AZ214&lt;($AM$11-$AL$11)/($AN$11-$AL$11),$AL$11+SQRT(AZ214*($AN$11-$AL$11)*($AM$11-$AL$11)),$AN$11-SQRT((1-AZ214)*($AN$11-$AL$11)*($AN$11-$AM$11))),$AM$11)</f>
        <v>0.544864790721283</v>
      </c>
      <c r="AR214" s="0" t="n">
        <f aca="false">SUMPRODUCT((B24:B31&lt;=$B$6)*(C24:C31*AM214+D24:D31*AO214*$B$8*AQ214)/(1+AL214/100)^B24:B31)+C32*AM214*AP214/(1+AL214/100)^$B$6</f>
        <v>12135568.1414098</v>
      </c>
      <c r="AS214" s="0" t="n">
        <f aca="false">SUMPRODUCT((K24:K26&lt;=$B$6)*(L24:L26*AN214+M24:M26*AO214*$B$8*AQ214)/(1+AL214/100)^K24:K26)+L27*AN214*AP214/(1+AL214/100)^$B$6</f>
        <v>14710472.1467255</v>
      </c>
      <c r="AT214" s="0" t="n">
        <f aca="false">AS214-AR214</f>
        <v>2574904.00531564</v>
      </c>
      <c r="AU214" s="0" t="n">
        <f aca="true">RAND()</f>
        <v>0.494148642300478</v>
      </c>
      <c r="AV214" s="0" t="n">
        <f aca="true">RAND()</f>
        <v>0.146511076529012</v>
      </c>
      <c r="AW214" s="0" t="n">
        <f aca="true">RAND()</f>
        <v>0.40078482249292</v>
      </c>
      <c r="AX214" s="0" t="n">
        <f aca="true">RAND()</f>
        <v>0.522198170367089</v>
      </c>
      <c r="AY214" s="0" t="n">
        <f aca="true">RAND()</f>
        <v>0.459254336253487</v>
      </c>
      <c r="AZ214" s="0" t="n">
        <f aca="true">RAND()</f>
        <v>0.244729656061133</v>
      </c>
    </row>
    <row r="215" customFormat="false" ht="15" hidden="false" customHeight="false" outlineLevel="0" collapsed="false">
      <c r="AK215" s="0" t="n">
        <v>202</v>
      </c>
      <c r="AL215" s="0" t="n">
        <f aca="false">IFERROR(IF(AU215&lt;($AM$6-$AL$6)/($AN$6-$AL$6),$AL$6+SQRT(AU215*($AN$6-$AL$6)*($AM$6-$AL$6)),$AN$6-SQRT((1-AU215)*($AN$6-$AL$6)*($AN$6-$AM$6))),$AM$6)</f>
        <v>3.24602697896919</v>
      </c>
      <c r="AM215" s="0" t="n">
        <f aca="false">IFERROR(IF(AV215&lt;($AM$7-$AL$7)/($AN$7-$AL$7),$AL$7+SQRT(AV215*($AN$7-$AL$7)*($AM$7-$AL$7)),$AN$7-SQRT((1-AV215)*($AN$7-$AL$7)*($AN$7-$AM$7))),$AM$7)</f>
        <v>1.07208181175962</v>
      </c>
      <c r="AN215" s="0" t="n">
        <f aca="false">IFERROR(IF(AW215&lt;($AM$8-$AL$8)/($AN$8-$AL$8),$AL$8+SQRT(AW215*($AN$8-$AL$8)*($AM$8-$AL$8)),$AN$8-SQRT((1-AW215)*($AN$8-$AL$8)*($AN$8-$AM$8))),$AM$8)</f>
        <v>0.99385543173728</v>
      </c>
      <c r="AO215" s="0" t="n">
        <f aca="false">IFERROR(IF(AX215&lt;($AM$9-$AL$9)/($AN$9-$AL$9),$AL$9+SQRT(AX215*($AN$9-$AL$9)*($AM$9-$AL$9)),$AN$9-SQRT((1-AX215)*($AN$9-$AL$9)*($AN$9-$AM$9))),$AM$9)</f>
        <v>1.40360484419958</v>
      </c>
      <c r="AP215" s="0" t="n">
        <f aca="false">IFERROR(IF(AY215&lt;($AM$10-$AL$10)/($AN$10-$AL$10),$AL$10+SQRT(AY215*($AN$10-$AL$10)*($AM$10-$AL$10)),$AN$10-SQRT((1-AY215)*($AN$10-$AL$10)*($AN$10-$AM$10))),$AM$10)</f>
        <v>0.889835688366688</v>
      </c>
      <c r="AQ215" s="0" t="n">
        <f aca="false">IFERROR(IF(AZ215&lt;($AM$11-$AL$11)/($AN$11-$AL$11),$AL$11+SQRT(AZ215*($AN$11-$AL$11)*($AM$11-$AL$11)),$AN$11-SQRT((1-AZ215)*($AN$11-$AL$11)*($AN$11-$AM$11))),$AM$11)</f>
        <v>0.805602020537481</v>
      </c>
      <c r="AR215" s="0" t="n">
        <f aca="false">SUMPRODUCT((B24:B31&lt;=$B$6)*(C24:C31*AM215+D24:D31*AO215*$B$8*AQ215)/(1+AL215/100)^B24:B31)+C32*AM215*AP215/(1+AL215/100)^$B$6</f>
        <v>14694799.2772219</v>
      </c>
      <c r="AS215" s="0" t="n">
        <f aca="false">SUMPRODUCT((K24:K26&lt;=$B$6)*(L24:L26*AN215+M24:M26*AO215*$B$8*AQ215)/(1+AL215/100)^K24:K26)+L27*AN215*AP215/(1+AL215/100)^$B$6</f>
        <v>14599727.1861588</v>
      </c>
      <c r="AT215" s="0" t="n">
        <f aca="false">AS215-AR215</f>
        <v>-95072.0910630934</v>
      </c>
      <c r="AU215" s="0" t="n">
        <f aca="true">RAND()</f>
        <v>0.29538432786864</v>
      </c>
      <c r="AV215" s="0" t="n">
        <f aca="true">RAND()</f>
        <v>0.718623273717884</v>
      </c>
      <c r="AW215" s="0" t="n">
        <f aca="true">RAND()</f>
        <v>0.417554760156081</v>
      </c>
      <c r="AX215" s="0" t="n">
        <f aca="true">RAND()</f>
        <v>0.762875212091864</v>
      </c>
      <c r="AY215" s="0" t="n">
        <f aca="true">RAND()</f>
        <v>0.607887455697317</v>
      </c>
      <c r="AZ215" s="0" t="n">
        <f aca="true">RAND()</f>
        <v>0.84575275747302</v>
      </c>
    </row>
    <row r="216" customFormat="false" ht="15" hidden="false" customHeight="false" outlineLevel="0" collapsed="false">
      <c r="AK216" s="0" t="n">
        <v>203</v>
      </c>
      <c r="AL216" s="0" t="n">
        <f aca="false">IFERROR(IF(AU216&lt;($AM$6-$AL$6)/($AN$6-$AL$6),$AL$6+SQRT(AU216*($AN$6-$AL$6)*($AM$6-$AL$6)),$AN$6-SQRT((1-AU216)*($AN$6-$AL$6)*($AN$6-$AM$6))),$AM$6)</f>
        <v>2.71775719582473</v>
      </c>
      <c r="AM216" s="0" t="n">
        <f aca="false">IFERROR(IF(AV216&lt;($AM$7-$AL$7)/($AN$7-$AL$7),$AL$7+SQRT(AV216*($AN$7-$AL$7)*($AM$7-$AL$7)),$AN$7-SQRT((1-AV216)*($AN$7-$AL$7)*($AN$7-$AM$7))),$AM$7)</f>
        <v>0.969169699081968</v>
      </c>
      <c r="AN216" s="0" t="n">
        <f aca="false">IFERROR(IF(AW216&lt;($AM$8-$AL$8)/($AN$8-$AL$8),$AL$8+SQRT(AW216*($AN$8-$AL$8)*($AM$8-$AL$8)),$AN$8-SQRT((1-AW216)*($AN$8-$AL$8)*($AN$8-$AM$8))),$AM$8)</f>
        <v>0.955859604629106</v>
      </c>
      <c r="AO216" s="0" t="n">
        <f aca="false">IFERROR(IF(AX216&lt;($AM$9-$AL$9)/($AN$9-$AL$9),$AL$9+SQRT(AX216*($AN$9-$AL$9)*($AM$9-$AL$9)),$AN$9-SQRT((1-AX216)*($AN$9-$AL$9)*($AN$9-$AM$9))),$AM$9)</f>
        <v>0.55164967404695</v>
      </c>
      <c r="AP216" s="0" t="n">
        <f aca="false">IFERROR(IF(AY216&lt;($AM$10-$AL$10)/($AN$10-$AL$10),$AL$10+SQRT(AY216*($AN$10-$AL$10)*($AM$10-$AL$10)),$AN$10-SQRT((1-AY216)*($AN$10-$AL$10)*($AN$10-$AM$10))),$AM$10)</f>
        <v>0.848289102060923</v>
      </c>
      <c r="AQ216" s="0" t="n">
        <f aca="false">IFERROR(IF(AZ216&lt;($AM$11-$AL$11)/($AN$11-$AL$11),$AL$11+SQRT(AZ216*($AN$11-$AL$11)*($AM$11-$AL$11)),$AN$11-SQRT((1-AZ216)*($AN$11-$AL$11)*($AN$11-$AM$11))),$AM$11)</f>
        <v>0.366285465295013</v>
      </c>
      <c r="AR216" s="0" t="n">
        <f aca="false">SUMPRODUCT((B24:B31&lt;=$B$6)*(C24:C31*AM216+D24:D31*AO216*$B$8*AQ216)/(1+AL216/100)^B24:B31)+C32*AM216*AP216/(1+AL216/100)^$B$6</f>
        <v>13496896.372046</v>
      </c>
      <c r="AS216" s="0" t="n">
        <f aca="false">SUMPRODUCT((K24:K26&lt;=$B$6)*(L24:L26*AN216+M24:M26*AO216*$B$8*AQ216)/(1+AL216/100)^K24:K26)+L27*AN216*AP216/(1+AL216/100)^$B$6</f>
        <v>13906028.9129821</v>
      </c>
      <c r="AT216" s="0" t="n">
        <f aca="false">AS216-AR216</f>
        <v>409132.540936092</v>
      </c>
      <c r="AU216" s="0" t="n">
        <f aca="true">RAND()</f>
        <v>0.103035078431637</v>
      </c>
      <c r="AV216" s="0" t="n">
        <f aca="true">RAND()</f>
        <v>0.317982078749818</v>
      </c>
      <c r="AW216" s="0" t="n">
        <f aca="true">RAND()</f>
        <v>0.269913515057123</v>
      </c>
      <c r="AX216" s="0" t="n">
        <f aca="true">RAND()</f>
        <v>0.00355691843887491</v>
      </c>
      <c r="AY216" s="0" t="n">
        <f aca="true">RAND()</f>
        <v>0.485221194457615</v>
      </c>
      <c r="AZ216" s="0" t="n">
        <f aca="true">RAND()</f>
        <v>0.0179337261607198</v>
      </c>
    </row>
    <row r="217" customFormat="false" ht="15" hidden="false" customHeight="false" outlineLevel="0" collapsed="false">
      <c r="AK217" s="0" t="n">
        <v>204</v>
      </c>
      <c r="AL217" s="0" t="n">
        <f aca="false">IFERROR(IF(AU217&lt;($AM$6-$AL$6)/($AN$6-$AL$6),$AL$6+SQRT(AU217*($AN$6-$AL$6)*($AM$6-$AL$6)),$AN$6-SQRT((1-AU217)*($AN$6-$AL$6)*($AN$6-$AM$6))),$AM$6)</f>
        <v>3.9505047010756</v>
      </c>
      <c r="AM217" s="0" t="n">
        <f aca="false">IFERROR(IF(AV217&lt;($AM$7-$AL$7)/($AN$7-$AL$7),$AL$7+SQRT(AV217*($AN$7-$AL$7)*($AM$7-$AL$7)),$AN$7-SQRT((1-AV217)*($AN$7-$AL$7)*($AN$7-$AM$7))),$AM$7)</f>
        <v>0.897086386621063</v>
      </c>
      <c r="AN217" s="0" t="n">
        <f aca="false">IFERROR(IF(AW217&lt;($AM$8-$AL$8)/($AN$8-$AL$8),$AL$8+SQRT(AW217*($AN$8-$AL$8)*($AM$8-$AL$8)),$AN$8-SQRT((1-AW217)*($AN$8-$AL$8)*($AN$8-$AM$8))),$AM$8)</f>
        <v>1.00378755138194</v>
      </c>
      <c r="AO217" s="0" t="n">
        <f aca="false">IFERROR(IF(AX217&lt;($AM$9-$AL$9)/($AN$9-$AL$9),$AL$9+SQRT(AX217*($AN$9-$AL$9)*($AM$9-$AL$9)),$AN$9-SQRT((1-AX217)*($AN$9-$AL$9)*($AN$9-$AM$9))),$AM$9)</f>
        <v>1.05590593446571</v>
      </c>
      <c r="AP217" s="0" t="n">
        <f aca="false">IFERROR(IF(AY217&lt;($AM$10-$AL$10)/($AN$10-$AL$10),$AL$10+SQRT(AY217*($AN$10-$AL$10)*($AM$10-$AL$10)),$AN$10-SQRT((1-AY217)*($AN$10-$AL$10)*($AN$10-$AM$10))),$AM$10)</f>
        <v>0.850673703677547</v>
      </c>
      <c r="AQ217" s="0" t="n">
        <f aca="false">IFERROR(IF(AZ217&lt;($AM$11-$AL$11)/($AN$11-$AL$11),$AL$11+SQRT(AZ217*($AN$11-$AL$11)*($AM$11-$AL$11)),$AN$11-SQRT((1-AZ217)*($AN$11-$AL$11)*($AN$11-$AM$11))),$AM$11)</f>
        <v>0.67049042815334</v>
      </c>
      <c r="AR217" s="0" t="n">
        <f aca="false">SUMPRODUCT((B24:B31&lt;=$B$6)*(C24:C31*AM217+D24:D31*AO217*$B$8*AQ217)/(1+AL217/100)^B24:B31)+C32*AM217*AP217/(1+AL217/100)^$B$6</f>
        <v>11842419.6700213</v>
      </c>
      <c r="AS217" s="0" t="n">
        <f aca="false">SUMPRODUCT((K24:K26&lt;=$B$6)*(L24:L26*AN217+M24:M26*AO217*$B$8*AQ217)/(1+AL217/100)^K24:K26)+L27*AN217*AP217/(1+AL217/100)^$B$6</f>
        <v>14931736.4664768</v>
      </c>
      <c r="AT217" s="0" t="n">
        <f aca="false">AS217-AR217</f>
        <v>3089316.79645545</v>
      </c>
      <c r="AU217" s="0" t="n">
        <f aca="true">RAND()</f>
        <v>0.535028921091899</v>
      </c>
      <c r="AV217" s="0" t="n">
        <f aca="true">RAND()</f>
        <v>0.104730738523716</v>
      </c>
      <c r="AW217" s="0" t="n">
        <f aca="true">RAND()</f>
        <v>0.461150490182216</v>
      </c>
      <c r="AX217" s="0" t="n">
        <f aca="true">RAND()</f>
        <v>0.405790930281953</v>
      </c>
      <c r="AY217" s="0" t="n">
        <f aca="true">RAND()</f>
        <v>0.491888185803711</v>
      </c>
      <c r="AZ217" s="0" t="n">
        <f aca="true">RAND()</f>
        <v>0.556830375760941</v>
      </c>
    </row>
    <row r="218" customFormat="false" ht="15" hidden="false" customHeight="false" outlineLevel="0" collapsed="false">
      <c r="AK218" s="0" t="n">
        <v>205</v>
      </c>
      <c r="AL218" s="0" t="n">
        <f aca="false">IFERROR(IF(AU218&lt;($AM$6-$AL$6)/($AN$6-$AL$6),$AL$6+SQRT(AU218*($AN$6-$AL$6)*($AM$6-$AL$6)),$AN$6-SQRT((1-AU218)*($AN$6-$AL$6)*($AN$6-$AM$6))),$AM$6)</f>
        <v>3.72334075371967</v>
      </c>
      <c r="AM218" s="0" t="n">
        <f aca="false">IFERROR(IF(AV218&lt;($AM$7-$AL$7)/($AN$7-$AL$7),$AL$7+SQRT(AV218*($AN$7-$AL$7)*($AM$7-$AL$7)),$AN$7-SQRT((1-AV218)*($AN$7-$AL$7)*($AN$7-$AM$7))),$AM$7)</f>
        <v>1.10193814057856</v>
      </c>
      <c r="AN218" s="0" t="n">
        <f aca="false">IFERROR(IF(AW218&lt;($AM$8-$AL$8)/($AN$8-$AL$8),$AL$8+SQRT(AW218*($AN$8-$AL$8)*($AM$8-$AL$8)),$AN$8-SQRT((1-AW218)*($AN$8-$AL$8)*($AN$8-$AM$8))),$AM$8)</f>
        <v>0.995479957327748</v>
      </c>
      <c r="AO218" s="0" t="n">
        <f aca="false">IFERROR(IF(AX218&lt;($AM$9-$AL$9)/($AN$9-$AL$9),$AL$9+SQRT(AX218*($AN$9-$AL$9)*($AM$9-$AL$9)),$AN$9-SQRT((1-AX218)*($AN$9-$AL$9)*($AN$9-$AM$9))),$AM$9)</f>
        <v>1.55273214519289</v>
      </c>
      <c r="AP218" s="0" t="n">
        <f aca="false">IFERROR(IF(AY218&lt;($AM$10-$AL$10)/($AN$10-$AL$10),$AL$10+SQRT(AY218*($AN$10-$AL$10)*($AM$10-$AL$10)),$AN$10-SQRT((1-AY218)*($AN$10-$AL$10)*($AN$10-$AM$10))),$AM$10)</f>
        <v>0.952942805474016</v>
      </c>
      <c r="AQ218" s="0" t="n">
        <f aca="false">IFERROR(IF(AZ218&lt;($AM$11-$AL$11)/($AN$11-$AL$11),$AL$11+SQRT(AZ218*($AN$11-$AL$11)*($AM$11-$AL$11)),$AN$11-SQRT((1-AZ218)*($AN$11-$AL$11)*($AN$11-$AM$11))),$AM$11)</f>
        <v>0.554294848662467</v>
      </c>
      <c r="AR218" s="0" t="n">
        <f aca="false">SUMPRODUCT((B24:B31&lt;=$B$6)*(C24:C31*AM218+D24:D31*AO218*$B$8*AQ218)/(1+AL218/100)^B24:B31)+C32*AM218*AP218/(1+AL218/100)^$B$6</f>
        <v>14685910.9411578</v>
      </c>
      <c r="AS218" s="0" t="n">
        <f aca="false">SUMPRODUCT((K24:K26&lt;=$B$6)*(L24:L26*AN218+M24:M26*AO218*$B$8*AQ218)/(1+AL218/100)^K24:K26)+L27*AN218*AP218/(1+AL218/100)^$B$6</f>
        <v>14640024.9923169</v>
      </c>
      <c r="AT218" s="0" t="n">
        <f aca="false">AS218-AR218</f>
        <v>-45885.9488409087</v>
      </c>
      <c r="AU218" s="0" t="n">
        <f aca="true">RAND()</f>
        <v>0.463175209188282</v>
      </c>
      <c r="AV218" s="0" t="n">
        <f aca="true">RAND()</f>
        <v>0.805134984752587</v>
      </c>
      <c r="AW218" s="0" t="n">
        <f aca="true">RAND()</f>
        <v>0.424582374631756</v>
      </c>
      <c r="AX218" s="0" t="n">
        <f aca="true">RAND()</f>
        <v>0.866634310704162</v>
      </c>
      <c r="AY218" s="0" t="n">
        <f aca="true">RAND()</f>
        <v>0.820628740122688</v>
      </c>
      <c r="AZ218" s="0" t="n">
        <f aca="true">RAND()</f>
        <v>0.263942326760274</v>
      </c>
    </row>
    <row r="219" customFormat="false" ht="15" hidden="false" customHeight="false" outlineLevel="0" collapsed="false">
      <c r="AK219" s="0" t="n">
        <v>206</v>
      </c>
      <c r="AL219" s="0" t="n">
        <f aca="false">IFERROR(IF(AU219&lt;($AM$6-$AL$6)/($AN$6-$AL$6),$AL$6+SQRT(AU219*($AN$6-$AL$6)*($AM$6-$AL$6)),$AN$6-SQRT((1-AU219)*($AN$6-$AL$6)*($AN$6-$AM$6))),$AM$6)</f>
        <v>3.60066998858545</v>
      </c>
      <c r="AM219" s="0" t="n">
        <f aca="false">IFERROR(IF(AV219&lt;($AM$7-$AL$7)/($AN$7-$AL$7),$AL$7+SQRT(AV219*($AN$7-$AL$7)*($AM$7-$AL$7)),$AN$7-SQRT((1-AV219)*($AN$7-$AL$7)*($AN$7-$AM$7))),$AM$7)</f>
        <v>1.02790618216008</v>
      </c>
      <c r="AN219" s="0" t="n">
        <f aca="false">IFERROR(IF(AW219&lt;($AM$8-$AL$8)/($AN$8-$AL$8),$AL$8+SQRT(AW219*($AN$8-$AL$8)*($AM$8-$AL$8)),$AN$8-SQRT((1-AW219)*($AN$8-$AL$8)*($AN$8-$AM$8))),$AM$8)</f>
        <v>1.02306753276659</v>
      </c>
      <c r="AO219" s="0" t="n">
        <f aca="false">IFERROR(IF(AX219&lt;($AM$9-$AL$9)/($AN$9-$AL$9),$AL$9+SQRT(AX219*($AN$9-$AL$9)*($AM$9-$AL$9)),$AN$9-SQRT((1-AX219)*($AN$9-$AL$9)*($AN$9-$AM$9))),$AM$9)</f>
        <v>1.12066964185062</v>
      </c>
      <c r="AP219" s="0" t="n">
        <f aca="false">IFERROR(IF(AY219&lt;($AM$10-$AL$10)/($AN$10-$AL$10),$AL$10+SQRT(AY219*($AN$10-$AL$10)*($AM$10-$AL$10)),$AN$10-SQRT((1-AY219)*($AN$10-$AL$10)*($AN$10-$AM$10))),$AM$10)</f>
        <v>0.976223962944283</v>
      </c>
      <c r="AQ219" s="0" t="n">
        <f aca="false">IFERROR(IF(AZ219&lt;($AM$11-$AL$11)/($AN$11-$AL$11),$AL$11+SQRT(AZ219*($AN$11-$AL$11)*($AM$11-$AL$11)),$AN$11-SQRT((1-AZ219)*($AN$11-$AL$11)*($AN$11-$AM$11))),$AM$11)</f>
        <v>0.656508406863785</v>
      </c>
      <c r="AR219" s="0" t="n">
        <f aca="false">SUMPRODUCT((B24:B31&lt;=$B$6)*(C24:C31*AM219+D24:D31*AO219*$B$8*AQ219)/(1+AL219/100)^B24:B31)+C32*AM219*AP219/(1+AL219/100)^$B$6</f>
        <v>13764202.6156467</v>
      </c>
      <c r="AS219" s="0" t="n">
        <f aca="false">SUMPRODUCT((K24:K26&lt;=$B$6)*(L24:L26*AN219+M24:M26*AO219*$B$8*AQ219)/(1+AL219/100)^K24:K26)+L27*AN219*AP219/(1+AL219/100)^$B$6</f>
        <v>14973796.5168842</v>
      </c>
      <c r="AT219" s="0" t="n">
        <f aca="false">AS219-AR219</f>
        <v>1209593.90123753</v>
      </c>
      <c r="AU219" s="0" t="n">
        <f aca="true">RAND()</f>
        <v>0.422227773674818</v>
      </c>
      <c r="AV219" s="0" t="n">
        <f aca="true">RAND()</f>
        <v>0.561549654020345</v>
      </c>
      <c r="AW219" s="0" t="n">
        <f aca="true">RAND()</f>
        <v>0.542236936136499</v>
      </c>
      <c r="AX219" s="0" t="n">
        <f aca="true">RAND()</f>
        <v>0.484518747491252</v>
      </c>
      <c r="AY219" s="0" t="n">
        <f aca="true">RAND()</f>
        <v>0.907157051529432</v>
      </c>
      <c r="AZ219" s="0" t="n">
        <f aca="true">RAND()</f>
        <v>0.518422552835693</v>
      </c>
    </row>
    <row r="220" customFormat="false" ht="15" hidden="false" customHeight="false" outlineLevel="0" collapsed="false">
      <c r="AK220" s="0" t="n">
        <v>207</v>
      </c>
      <c r="AL220" s="0" t="n">
        <f aca="false">IFERROR(IF(AU220&lt;($AM$6-$AL$6)/($AN$6-$AL$6),$AL$6+SQRT(AU220*($AN$6-$AL$6)*($AM$6-$AL$6)),$AN$6-SQRT((1-AU220)*($AN$6-$AL$6)*($AN$6-$AM$6))),$AM$6)</f>
        <v>3.17160510724167</v>
      </c>
      <c r="AM220" s="0" t="n">
        <f aca="false">IFERROR(IF(AV220&lt;($AM$7-$AL$7)/($AN$7-$AL$7),$AL$7+SQRT(AV220*($AN$7-$AL$7)*($AM$7-$AL$7)),$AN$7-SQRT((1-AV220)*($AN$7-$AL$7)*($AN$7-$AM$7))),$AM$7)</f>
        <v>0.820039904409236</v>
      </c>
      <c r="AN220" s="0" t="n">
        <f aca="false">IFERROR(IF(AW220&lt;($AM$8-$AL$8)/($AN$8-$AL$8),$AL$8+SQRT(AW220*($AN$8-$AL$8)*($AM$8-$AL$8)),$AN$8-SQRT((1-AW220)*($AN$8-$AL$8)*($AN$8-$AM$8))),$AM$8)</f>
        <v>0.837065370429918</v>
      </c>
      <c r="AO220" s="0" t="n">
        <f aca="false">IFERROR(IF(AX220&lt;($AM$9-$AL$9)/($AN$9-$AL$9),$AL$9+SQRT(AX220*($AN$9-$AL$9)*($AM$9-$AL$9)),$AN$9-SQRT((1-AX220)*($AN$9-$AL$9)*($AN$9-$AM$9))),$AM$9)</f>
        <v>0.826475738466882</v>
      </c>
      <c r="AP220" s="0" t="n">
        <f aca="false">IFERROR(IF(AY220&lt;($AM$10-$AL$10)/($AN$10-$AL$10),$AL$10+SQRT(AY220*($AN$10-$AL$10)*($AM$10-$AL$10)),$AN$10-SQRT((1-AY220)*($AN$10-$AL$10)*($AN$10-$AM$10))),$AM$10)</f>
        <v>0.967002965588286</v>
      </c>
      <c r="AQ220" s="0" t="n">
        <f aca="false">IFERROR(IF(AZ220&lt;($AM$11-$AL$11)/($AN$11-$AL$11),$AL$11+SQRT(AZ220*($AN$11-$AL$11)*($AM$11-$AL$11)),$AN$11-SQRT((1-AZ220)*($AN$11-$AL$11)*($AN$11-$AM$11))),$AM$11)</f>
        <v>0.516376811696765</v>
      </c>
      <c r="AR220" s="0" t="n">
        <f aca="false">SUMPRODUCT((B24:B31&lt;=$B$6)*(C24:C31*AM220+D24:D31*AO220*$B$8*AQ220)/(1+AL220/100)^B24:B31)+C32*AM220*AP220/(1+AL220/100)^$B$6</f>
        <v>11186704.2695322</v>
      </c>
      <c r="AS220" s="0" t="n">
        <f aca="false">SUMPRODUCT((K24:K26&lt;=$B$6)*(L24:L26*AN220+M24:M26*AO220*$B$8*AQ220)/(1+AL220/100)^K24:K26)+L27*AN220*AP220/(1+AL220/100)^$B$6</f>
        <v>12149028.9966191</v>
      </c>
      <c r="AT220" s="0" t="n">
        <f aca="false">AS220-AR220</f>
        <v>962324.727086889</v>
      </c>
      <c r="AU220" s="0" t="n">
        <f aca="true">RAND()</f>
        <v>0.267169627255098</v>
      </c>
      <c r="AV220" s="0" t="n">
        <f aca="true">RAND()</f>
        <v>0.00446219743034812</v>
      </c>
      <c r="AW220" s="0" t="n">
        <f aca="true">RAND()</f>
        <v>0.0152649076122999</v>
      </c>
      <c r="AX220" s="0" t="n">
        <f aca="true">RAND()</f>
        <v>0.142115210409995</v>
      </c>
      <c r="AY220" s="0" t="n">
        <f aca="true">RAND()</f>
        <v>0.872367079473015</v>
      </c>
      <c r="AZ220" s="0" t="n">
        <f aca="true">RAND()</f>
        <v>0.19109765159207</v>
      </c>
    </row>
    <row r="221" customFormat="false" ht="15" hidden="false" customHeight="false" outlineLevel="0" collapsed="false">
      <c r="AK221" s="0" t="n">
        <v>208</v>
      </c>
      <c r="AL221" s="0" t="n">
        <f aca="false">IFERROR(IF(AU221&lt;($AM$6-$AL$6)/($AN$6-$AL$6),$AL$6+SQRT(AU221*($AN$6-$AL$6)*($AM$6-$AL$6)),$AN$6-SQRT((1-AU221)*($AN$6-$AL$6)*($AN$6-$AM$6))),$AM$6)</f>
        <v>3.34492112292252</v>
      </c>
      <c r="AM221" s="0" t="n">
        <f aca="false">IFERROR(IF(AV221&lt;($AM$7-$AL$7)/($AN$7-$AL$7),$AL$7+SQRT(AV221*($AN$7-$AL$7)*($AM$7-$AL$7)),$AN$7-SQRT((1-AV221)*($AN$7-$AL$7)*($AN$7-$AM$7))),$AM$7)</f>
        <v>1.00793197553986</v>
      </c>
      <c r="AN221" s="0" t="n">
        <f aca="false">IFERROR(IF(AW221&lt;($AM$8-$AL$8)/($AN$8-$AL$8),$AL$8+SQRT(AW221*($AN$8-$AL$8)*($AM$8-$AL$8)),$AN$8-SQRT((1-AW221)*($AN$8-$AL$8)*($AN$8-$AM$8))),$AM$8)</f>
        <v>1.02238795897178</v>
      </c>
      <c r="AO221" s="0" t="n">
        <f aca="false">IFERROR(IF(AX221&lt;($AM$9-$AL$9)/($AN$9-$AL$9),$AL$9+SQRT(AX221*($AN$9-$AL$9)*($AM$9-$AL$9)),$AN$9-SQRT((1-AX221)*($AN$9-$AL$9)*($AN$9-$AM$9))),$AM$9)</f>
        <v>1.09217591713531</v>
      </c>
      <c r="AP221" s="0" t="n">
        <f aca="false">IFERROR(IF(AY221&lt;($AM$10-$AL$10)/($AN$10-$AL$10),$AL$10+SQRT(AY221*($AN$10-$AL$10)*($AM$10-$AL$10)),$AN$10-SQRT((1-AY221)*($AN$10-$AL$10)*($AN$10-$AM$10))),$AM$10)</f>
        <v>0.809297317572731</v>
      </c>
      <c r="AQ221" s="0" t="n">
        <f aca="false">IFERROR(IF(AZ221&lt;($AM$11-$AL$11)/($AN$11-$AL$11),$AL$11+SQRT(AZ221*($AN$11-$AL$11)*($AM$11-$AL$11)),$AN$11-SQRT((1-AZ221)*($AN$11-$AL$11)*($AN$11-$AM$11))),$AM$11)</f>
        <v>0.820542367962371</v>
      </c>
      <c r="AR221" s="0" t="n">
        <f aca="false">SUMPRODUCT((B24:B31&lt;=$B$6)*(C24:C31*AM221+D24:D31*AO221*$B$8*AQ221)/(1+AL221/100)^B24:B31)+C32*AM221*AP221/(1+AL221/100)^$B$6</f>
        <v>13726333.2059373</v>
      </c>
      <c r="AS221" s="0" t="n">
        <f aca="false">SUMPRODUCT((K24:K26&lt;=$B$6)*(L24:L26*AN221+M24:M26*AO221*$B$8*AQ221)/(1+AL221/100)^K24:K26)+L27*AN221*AP221/(1+AL221/100)^$B$6</f>
        <v>15146495.1465324</v>
      </c>
      <c r="AT221" s="0" t="n">
        <f aca="false">AS221-AR221</f>
        <v>1420161.9405951</v>
      </c>
      <c r="AU221" s="0" t="n">
        <f aca="true">RAND()</f>
        <v>0.3320199201171</v>
      </c>
      <c r="AV221" s="0" t="n">
        <f aca="true">RAND()</f>
        <v>0.479138413635238</v>
      </c>
      <c r="AW221" s="0" t="n">
        <f aca="true">RAND()</f>
        <v>0.539491189146375</v>
      </c>
      <c r="AX221" s="0" t="n">
        <f aca="true">RAND()</f>
        <v>0.450570289713921</v>
      </c>
      <c r="AY221" s="0" t="n">
        <f aca="true">RAND()</f>
        <v>0.382659322630747</v>
      </c>
      <c r="AZ221" s="0" t="n">
        <f aca="true">RAND()</f>
        <v>0.868550850218151</v>
      </c>
    </row>
    <row r="222" customFormat="false" ht="15" hidden="false" customHeight="false" outlineLevel="0" collapsed="false">
      <c r="AK222" s="0" t="n">
        <v>209</v>
      </c>
      <c r="AL222" s="0" t="n">
        <f aca="false">IFERROR(IF(AU222&lt;($AM$6-$AL$6)/($AN$6-$AL$6),$AL$6+SQRT(AU222*($AN$6-$AL$6)*($AM$6-$AL$6)),$AN$6-SQRT((1-AU222)*($AN$6-$AL$6)*($AN$6-$AM$6))),$AM$6)</f>
        <v>3.33282952985162</v>
      </c>
      <c r="AM222" s="0" t="n">
        <f aca="false">IFERROR(IF(AV222&lt;($AM$7-$AL$7)/($AN$7-$AL$7),$AL$7+SQRT(AV222*($AN$7-$AL$7)*($AM$7-$AL$7)),$AN$7-SQRT((1-AV222)*($AN$7-$AL$7)*($AN$7-$AM$7))),$AM$7)</f>
        <v>1.03881061484835</v>
      </c>
      <c r="AN222" s="0" t="n">
        <f aca="false">IFERROR(IF(AW222&lt;($AM$8-$AL$8)/($AN$8-$AL$8),$AL$8+SQRT(AW222*($AN$8-$AL$8)*($AM$8-$AL$8)),$AN$8-SQRT((1-AW222)*($AN$8-$AL$8)*($AN$8-$AM$8))),$AM$8)</f>
        <v>1.01014525501808</v>
      </c>
      <c r="AO222" s="0" t="n">
        <f aca="false">IFERROR(IF(AX222&lt;($AM$9-$AL$9)/($AN$9-$AL$9),$AL$9+SQRT(AX222*($AN$9-$AL$9)*($AM$9-$AL$9)),$AN$9-SQRT((1-AX222)*($AN$9-$AL$9)*($AN$9-$AM$9))),$AM$9)</f>
        <v>0.776190867468085</v>
      </c>
      <c r="AP222" s="0" t="n">
        <f aca="false">IFERROR(IF(AY222&lt;($AM$10-$AL$10)/($AN$10-$AL$10),$AL$10+SQRT(AY222*($AN$10-$AL$10)*($AM$10-$AL$10)),$AN$10-SQRT((1-AY222)*($AN$10-$AL$10)*($AN$10-$AM$10))),$AM$10)</f>
        <v>0.983061727472436</v>
      </c>
      <c r="AQ222" s="0" t="n">
        <f aca="false">IFERROR(IF(AZ222&lt;($AM$11-$AL$11)/($AN$11-$AL$11),$AL$11+SQRT(AZ222*($AN$11-$AL$11)*($AM$11-$AL$11)),$AN$11-SQRT((1-AZ222)*($AN$11-$AL$11)*($AN$11-$AM$11))),$AM$11)</f>
        <v>0.584598434129432</v>
      </c>
      <c r="AR222" s="0" t="n">
        <f aca="false">SUMPRODUCT((B24:B31&lt;=$B$6)*(C24:C31*AM222+D24:D31*AO222*$B$8*AQ222)/(1+AL222/100)^B24:B31)+C32*AM222*AP222/(1+AL222/100)^$B$6</f>
        <v>14037344.6615746</v>
      </c>
      <c r="AS222" s="0" t="n">
        <f aca="false">SUMPRODUCT((K24:K26&lt;=$B$6)*(L24:L26*AN222+M24:M26*AO222*$B$8*AQ222)/(1+AL222/100)^K24:K26)+L27*AN222*AP222/(1+AL222/100)^$B$6</f>
        <v>14682435.8387411</v>
      </c>
      <c r="AT222" s="0" t="n">
        <f aca="false">AS222-AR222</f>
        <v>645091.177166473</v>
      </c>
      <c r="AU222" s="0" t="n">
        <f aca="true">RAND()</f>
        <v>0.327593037143585</v>
      </c>
      <c r="AV222" s="0" t="n">
        <f aca="true">RAND()</f>
        <v>0.603547054215724</v>
      </c>
      <c r="AW222" s="0" t="n">
        <f aca="true">RAND()</f>
        <v>0.488619567196941</v>
      </c>
      <c r="AX222" s="0" t="n">
        <f aca="true">RAND()</f>
        <v>0.101708527030365</v>
      </c>
      <c r="AY222" s="0" t="n">
        <f aca="true">RAND()</f>
        <v>0.933394530194615</v>
      </c>
      <c r="AZ222" s="0" t="n">
        <f aca="true">RAND()</f>
        <v>0.330597015138468</v>
      </c>
    </row>
    <row r="223" customFormat="false" ht="15" hidden="false" customHeight="false" outlineLevel="0" collapsed="false">
      <c r="AK223" s="0" t="n">
        <v>210</v>
      </c>
      <c r="AL223" s="0" t="n">
        <f aca="false">IFERROR(IF(AU223&lt;($AM$6-$AL$6)/($AN$6-$AL$6),$AL$6+SQRT(AU223*($AN$6-$AL$6)*($AM$6-$AL$6)),$AN$6-SQRT((1-AU223)*($AN$6-$AL$6)*($AN$6-$AM$6))),$AM$6)</f>
        <v>5.48833556442959</v>
      </c>
      <c r="AM223" s="0" t="n">
        <f aca="false">IFERROR(IF(AV223&lt;($AM$7-$AL$7)/($AN$7-$AL$7),$AL$7+SQRT(AV223*($AN$7-$AL$7)*($AM$7-$AL$7)),$AN$7-SQRT((1-AV223)*($AN$7-$AL$7)*($AN$7-$AM$7))),$AM$7)</f>
        <v>0.981059446158653</v>
      </c>
      <c r="AN223" s="0" t="n">
        <f aca="false">IFERROR(IF(AW223&lt;($AM$8-$AL$8)/($AN$8-$AL$8),$AL$8+SQRT(AW223*($AN$8-$AL$8)*($AM$8-$AL$8)),$AN$8-SQRT((1-AW223)*($AN$8-$AL$8)*($AN$8-$AM$8))),$AM$8)</f>
        <v>1.15536476623365</v>
      </c>
      <c r="AO223" s="0" t="n">
        <f aca="false">IFERROR(IF(AX223&lt;($AM$9-$AL$9)/($AN$9-$AL$9),$AL$9+SQRT(AX223*($AN$9-$AL$9)*($AM$9-$AL$9)),$AN$9-SQRT((1-AX223)*($AN$9-$AL$9)*($AN$9-$AM$9))),$AM$9)</f>
        <v>1.3100104866999</v>
      </c>
      <c r="AP223" s="0" t="n">
        <f aca="false">IFERROR(IF(AY223&lt;($AM$10-$AL$10)/($AN$10-$AL$10),$AL$10+SQRT(AY223*($AN$10-$AL$10)*($AM$10-$AL$10)),$AN$10-SQRT((1-AY223)*($AN$10-$AL$10)*($AN$10-$AM$10))),$AM$10)</f>
        <v>0.805443952567742</v>
      </c>
      <c r="AQ223" s="0" t="n">
        <f aca="false">IFERROR(IF(AZ223&lt;($AM$11-$AL$11)/($AN$11-$AL$11),$AL$11+SQRT(AZ223*($AN$11-$AL$11)*($AM$11-$AL$11)),$AN$11-SQRT((1-AZ223)*($AN$11-$AL$11)*($AN$11-$AM$11))),$AM$11)</f>
        <v>0.545913477625244</v>
      </c>
      <c r="AR223" s="0" t="n">
        <f aca="false">SUMPRODUCT((B24:B31&lt;=$B$6)*(C24:C31*AM223+D24:D31*AO223*$B$8*AQ223)/(1+AL223/100)^B24:B31)+C32*AM223*AP223/(1+AL223/100)^$B$6</f>
        <v>12142392.5019764</v>
      </c>
      <c r="AS223" s="0" t="n">
        <f aca="false">SUMPRODUCT((K24:K26&lt;=$B$6)*(L24:L26*AN223+M24:M26*AO223*$B$8*AQ223)/(1+AL223/100)^K24:K26)+L27*AN223*AP223/(1+AL223/100)^$B$6</f>
        <v>17494977.5290351</v>
      </c>
      <c r="AT223" s="0" t="n">
        <f aca="false">AS223-AR223</f>
        <v>5352585.02705871</v>
      </c>
      <c r="AU223" s="0" t="n">
        <f aca="true">RAND()</f>
        <v>0.88574353171158</v>
      </c>
      <c r="AV223" s="0" t="n">
        <f aca="true">RAND()</f>
        <v>0.364250256036426</v>
      </c>
      <c r="AW223" s="0" t="n">
        <f aca="true">RAND()</f>
        <v>0.920392644711015</v>
      </c>
      <c r="AX223" s="0" t="n">
        <f aca="true">RAND()</f>
        <v>0.682609647690598</v>
      </c>
      <c r="AY223" s="0" t="n">
        <f aca="true">RAND()</f>
        <v>0.373184032640819</v>
      </c>
      <c r="AZ223" s="0" t="n">
        <f aca="true">RAND()</f>
        <v>0.246830361133639</v>
      </c>
    </row>
    <row r="224" customFormat="false" ht="15" hidden="false" customHeight="false" outlineLevel="0" collapsed="false">
      <c r="AK224" s="0" t="n">
        <v>211</v>
      </c>
      <c r="AL224" s="0" t="n">
        <f aca="false">IFERROR(IF(AU224&lt;($AM$6-$AL$6)/($AN$6-$AL$6),$AL$6+SQRT(AU224*($AN$6-$AL$6)*($AM$6-$AL$6)),$AN$6-SQRT((1-AU224)*($AN$6-$AL$6)*($AN$6-$AM$6))),$AM$6)</f>
        <v>4.96058675248361</v>
      </c>
      <c r="AM224" s="0" t="n">
        <f aca="false">IFERROR(IF(AV224&lt;($AM$7-$AL$7)/($AN$7-$AL$7),$AL$7+SQRT(AV224*($AN$7-$AL$7)*($AM$7-$AL$7)),$AN$7-SQRT((1-AV224)*($AN$7-$AL$7)*($AN$7-$AM$7))),$AM$7)</f>
        <v>0.989872893071151</v>
      </c>
      <c r="AN224" s="0" t="n">
        <f aca="false">IFERROR(IF(AW224&lt;($AM$8-$AL$8)/($AN$8-$AL$8),$AL$8+SQRT(AW224*($AN$8-$AL$8)*($AM$8-$AL$8)),$AN$8-SQRT((1-AW224)*($AN$8-$AL$8)*($AN$8-$AM$8))),$AM$8)</f>
        <v>1.01818359376336</v>
      </c>
      <c r="AO224" s="0" t="n">
        <f aca="false">IFERROR(IF(AX224&lt;($AM$9-$AL$9)/($AN$9-$AL$9),$AL$9+SQRT(AX224*($AN$9-$AL$9)*($AM$9-$AL$9)),$AN$9-SQRT((1-AX224)*($AN$9-$AL$9)*($AN$9-$AM$9))),$AM$9)</f>
        <v>1.43217941616395</v>
      </c>
      <c r="AP224" s="0" t="n">
        <f aca="false">IFERROR(IF(AY224&lt;($AM$10-$AL$10)/($AN$10-$AL$10),$AL$10+SQRT(AY224*($AN$10-$AL$10)*($AM$10-$AL$10)),$AN$10-SQRT((1-AY224)*($AN$10-$AL$10)*($AN$10-$AM$10))),$AM$10)</f>
        <v>0.875278180020389</v>
      </c>
      <c r="AQ224" s="0" t="n">
        <f aca="false">IFERROR(IF(AZ224&lt;($AM$11-$AL$11)/($AN$11-$AL$11),$AL$11+SQRT(AZ224*($AN$11-$AL$11)*($AM$11-$AL$11)),$AN$11-SQRT((1-AZ224)*($AN$11-$AL$11)*($AN$11-$AM$11))),$AM$11)</f>
        <v>0.577899462398479</v>
      </c>
      <c r="AR224" s="0" t="n">
        <f aca="false">SUMPRODUCT((B24:B31&lt;=$B$6)*(C24:C31*AM224+D24:D31*AO224*$B$8*AQ224)/(1+AL224/100)^B24:B31)+C32*AM224*AP224/(1+AL224/100)^$B$6</f>
        <v>12514323.2127734</v>
      </c>
      <c r="AS224" s="0" t="n">
        <f aca="false">SUMPRODUCT((K24:K26&lt;=$B$6)*(L24:L26*AN224+M24:M26*AO224*$B$8*AQ224)/(1+AL224/100)^K24:K26)+L27*AN224*AP224/(1+AL224/100)^$B$6</f>
        <v>15298396.2117737</v>
      </c>
      <c r="AT224" s="0" t="n">
        <f aca="false">AS224-AR224</f>
        <v>2784072.99900026</v>
      </c>
      <c r="AU224" s="0" t="n">
        <f aca="true">RAND()</f>
        <v>0.792039680292732</v>
      </c>
      <c r="AV224" s="0" t="n">
        <f aca="true">RAND()</f>
        <v>0.400574616924542</v>
      </c>
      <c r="AW224" s="0" t="n">
        <f aca="true">RAND()</f>
        <v>0.522321367106908</v>
      </c>
      <c r="AX224" s="0" t="n">
        <f aca="true">RAND()</f>
        <v>0.785053189714721</v>
      </c>
      <c r="AY224" s="0" t="n">
        <f aca="true">RAND()</f>
        <v>0.563334849597663</v>
      </c>
      <c r="AZ224" s="0" t="n">
        <f aca="true">RAND()</f>
        <v>0.315216780413729</v>
      </c>
    </row>
    <row r="225" customFormat="false" ht="15" hidden="false" customHeight="false" outlineLevel="0" collapsed="false">
      <c r="AK225" s="0" t="n">
        <v>212</v>
      </c>
      <c r="AL225" s="0" t="n">
        <f aca="false">IFERROR(IF(AU225&lt;($AM$6-$AL$6)/($AN$6-$AL$6),$AL$6+SQRT(AU225*($AN$6-$AL$6)*($AM$6-$AL$6)),$AN$6-SQRT((1-AU225)*($AN$6-$AL$6)*($AN$6-$AM$6))),$AM$6)</f>
        <v>5.25752490268851</v>
      </c>
      <c r="AM225" s="0" t="n">
        <f aca="false">IFERROR(IF(AV225&lt;($AM$7-$AL$7)/($AN$7-$AL$7),$AL$7+SQRT(AV225*($AN$7-$AL$7)*($AM$7-$AL$7)),$AN$7-SQRT((1-AV225)*($AN$7-$AL$7)*($AN$7-$AM$7))),$AM$7)</f>
        <v>1.06376530309767</v>
      </c>
      <c r="AN225" s="0" t="n">
        <f aca="false">IFERROR(IF(AW225&lt;($AM$8-$AL$8)/($AN$8-$AL$8),$AL$8+SQRT(AW225*($AN$8-$AL$8)*($AM$8-$AL$8)),$AN$8-SQRT((1-AW225)*($AN$8-$AL$8)*($AN$8-$AM$8))),$AM$8)</f>
        <v>0.978807332061194</v>
      </c>
      <c r="AO225" s="0" t="n">
        <f aca="false">IFERROR(IF(AX225&lt;($AM$9-$AL$9)/($AN$9-$AL$9),$AL$9+SQRT(AX225*($AN$9-$AL$9)*($AM$9-$AL$9)),$AN$9-SQRT((1-AX225)*($AN$9-$AL$9)*($AN$9-$AM$9))),$AM$9)</f>
        <v>1.42723770637743</v>
      </c>
      <c r="AP225" s="0" t="n">
        <f aca="false">IFERROR(IF(AY225&lt;($AM$10-$AL$10)/($AN$10-$AL$10),$AL$10+SQRT(AY225*($AN$10-$AL$10)*($AM$10-$AL$10)),$AN$10-SQRT((1-AY225)*($AN$10-$AL$10)*($AN$10-$AM$10))),$AM$10)</f>
        <v>0.969785679607163</v>
      </c>
      <c r="AQ225" s="0" t="n">
        <f aca="false">IFERROR(IF(AZ225&lt;($AM$11-$AL$11)/($AN$11-$AL$11),$AL$11+SQRT(AZ225*($AN$11-$AL$11)*($AM$11-$AL$11)),$AN$11-SQRT((1-AZ225)*($AN$11-$AL$11)*($AN$11-$AM$11))),$AM$11)</f>
        <v>0.464612186566258</v>
      </c>
      <c r="AR225" s="0" t="n">
        <f aca="false">SUMPRODUCT((B24:B31&lt;=$B$6)*(C24:C31*AM225+D24:D31*AO225*$B$8*AQ225)/(1+AL225/100)^B24:B31)+C32*AM225*AP225/(1+AL225/100)^$B$6</f>
        <v>13249962.728002</v>
      </c>
      <c r="AS225" s="0" t="n">
        <f aca="false">SUMPRODUCT((K24:K26&lt;=$B$6)*(L24:L26*AN225+M24:M26*AO225*$B$8*AQ225)/(1+AL225/100)^K24:K26)+L27*AN225*AP225/(1+AL225/100)^$B$6</f>
        <v>14664846.2292402</v>
      </c>
      <c r="AT225" s="0" t="n">
        <f aca="false">AS225-AR225</f>
        <v>1414883.50123819</v>
      </c>
      <c r="AU225" s="0" t="n">
        <f aca="true">RAND()</f>
        <v>0.848189026762465</v>
      </c>
      <c r="AV225" s="0" t="n">
        <f aca="true">RAND()</f>
        <v>0.691703445952868</v>
      </c>
      <c r="AW225" s="0" t="n">
        <f aca="true">RAND()</f>
        <v>0.355245133320468</v>
      </c>
      <c r="AX225" s="0" t="n">
        <f aca="true">RAND()</f>
        <v>0.78129557000281</v>
      </c>
      <c r="AY225" s="0" t="n">
        <f aca="true">RAND()</f>
        <v>0.882794339055856</v>
      </c>
      <c r="AZ225" s="0" t="n">
        <f aca="true">RAND()</f>
        <v>0.11060070190255</v>
      </c>
    </row>
    <row r="226" customFormat="false" ht="15" hidden="false" customHeight="false" outlineLevel="0" collapsed="false">
      <c r="AK226" s="0" t="n">
        <v>213</v>
      </c>
      <c r="AL226" s="0" t="n">
        <f aca="false">IFERROR(IF(AU226&lt;($AM$6-$AL$6)/($AN$6-$AL$6),$AL$6+SQRT(AU226*($AN$6-$AL$6)*($AM$6-$AL$6)),$AN$6-SQRT((1-AU226)*($AN$6-$AL$6)*($AN$6-$AM$6))),$AM$6)</f>
        <v>3.42428144705725</v>
      </c>
      <c r="AM226" s="0" t="n">
        <f aca="false">IFERROR(IF(AV226&lt;($AM$7-$AL$7)/($AN$7-$AL$7),$AL$7+SQRT(AV226*($AN$7-$AL$7)*($AM$7-$AL$7)),$AN$7-SQRT((1-AV226)*($AN$7-$AL$7)*($AN$7-$AM$7))),$AM$7)</f>
        <v>0.952749345155186</v>
      </c>
      <c r="AN226" s="0" t="n">
        <f aca="false">IFERROR(IF(AW226&lt;($AM$8-$AL$8)/($AN$8-$AL$8),$AL$8+SQRT(AW226*($AN$8-$AL$8)*($AM$8-$AL$8)),$AN$8-SQRT((1-AW226)*($AN$8-$AL$8)*($AN$8-$AM$8))),$AM$8)</f>
        <v>1.18741226553599</v>
      </c>
      <c r="AO226" s="0" t="n">
        <f aca="false">IFERROR(IF(AX226&lt;($AM$9-$AL$9)/($AN$9-$AL$9),$AL$9+SQRT(AX226*($AN$9-$AL$9)*($AM$9-$AL$9)),$AN$9-SQRT((1-AX226)*($AN$9-$AL$9)*($AN$9-$AM$9))),$AM$9)</f>
        <v>1.41656758398141</v>
      </c>
      <c r="AP226" s="0" t="n">
        <f aca="false">IFERROR(IF(AY226&lt;($AM$10-$AL$10)/($AN$10-$AL$10),$AL$10+SQRT(AY226*($AN$10-$AL$10)*($AM$10-$AL$10)),$AN$10-SQRT((1-AY226)*($AN$10-$AL$10)*($AN$10-$AM$10))),$AM$10)</f>
        <v>0.94603341744311</v>
      </c>
      <c r="AQ226" s="0" t="n">
        <f aca="false">IFERROR(IF(AZ226&lt;($AM$11-$AL$11)/($AN$11-$AL$11),$AL$11+SQRT(AZ226*($AN$11-$AL$11)*($AM$11-$AL$11)),$AN$11-SQRT((1-AZ226)*($AN$11-$AL$11)*($AN$11-$AM$11))),$AM$11)</f>
        <v>0.77506762578411</v>
      </c>
      <c r="AR226" s="0" t="n">
        <f aca="false">SUMPRODUCT((B24:B31&lt;=$B$6)*(C24:C31*AM226+D24:D31*AO226*$B$8*AQ226)/(1+AL226/100)^B24:B31)+C32*AM226*AP226/(1+AL226/100)^$B$6</f>
        <v>12951447.9035553</v>
      </c>
      <c r="AS226" s="0" t="n">
        <f aca="false">SUMPRODUCT((K24:K26&lt;=$B$6)*(L24:L26*AN226+M24:M26*AO226*$B$8*AQ226)/(1+AL226/100)^K24:K26)+L27*AN226*AP226/(1+AL226/100)^$B$6</f>
        <v>17386710.7283133</v>
      </c>
      <c r="AT226" s="0" t="n">
        <f aca="false">AS226-AR226</f>
        <v>4435262.82475801</v>
      </c>
      <c r="AU226" s="0" t="n">
        <f aca="true">RAND()</f>
        <v>0.360711841507049</v>
      </c>
      <c r="AV226" s="0" t="n">
        <f aca="true">RAND()</f>
        <v>0.259248471614867</v>
      </c>
      <c r="AW226" s="0" t="n">
        <f aca="true">RAND()</f>
        <v>0.965180226619225</v>
      </c>
      <c r="AX226" s="0" t="n">
        <f aca="true">RAND()</f>
        <v>0.773071077292477</v>
      </c>
      <c r="AY226" s="0" t="n">
        <f aca="true">RAND()</f>
        <v>0.795783237903918</v>
      </c>
      <c r="AZ226" s="0" t="n">
        <f aca="true">RAND()</f>
        <v>0.793491538896338</v>
      </c>
    </row>
    <row r="227" customFormat="false" ht="15" hidden="false" customHeight="false" outlineLevel="0" collapsed="false">
      <c r="AK227" s="0" t="n">
        <v>214</v>
      </c>
      <c r="AL227" s="0" t="n">
        <f aca="false">IFERROR(IF(AU227&lt;($AM$6-$AL$6)/($AN$6-$AL$6),$AL$6+SQRT(AU227*($AN$6-$AL$6)*($AM$6-$AL$6)),$AN$6-SQRT((1-AU227)*($AN$6-$AL$6)*($AN$6-$AM$6))),$AM$6)</f>
        <v>3.1344801182084</v>
      </c>
      <c r="AM227" s="0" t="n">
        <f aca="false">IFERROR(IF(AV227&lt;($AM$7-$AL$7)/($AN$7-$AL$7),$AL$7+SQRT(AV227*($AN$7-$AL$7)*($AM$7-$AL$7)),$AN$7-SQRT((1-AV227)*($AN$7-$AL$7)*($AN$7-$AM$7))),$AM$7)</f>
        <v>1.08604346806529</v>
      </c>
      <c r="AN227" s="0" t="n">
        <f aca="false">IFERROR(IF(AW227&lt;($AM$8-$AL$8)/($AN$8-$AL$8),$AL$8+SQRT(AW227*($AN$8-$AL$8)*($AM$8-$AL$8)),$AN$8-SQRT((1-AW227)*($AN$8-$AL$8)*($AN$8-$AM$8))),$AM$8)</f>
        <v>1.02917802447002</v>
      </c>
      <c r="AO227" s="0" t="n">
        <f aca="false">IFERROR(IF(AX227&lt;($AM$9-$AL$9)/($AN$9-$AL$9),$AL$9+SQRT(AX227*($AN$9-$AL$9)*($AM$9-$AL$9)),$AN$9-SQRT((1-AX227)*($AN$9-$AL$9)*($AN$9-$AM$9))),$AM$9)</f>
        <v>1.11072753671737</v>
      </c>
      <c r="AP227" s="0" t="n">
        <f aca="false">IFERROR(IF(AY227&lt;($AM$10-$AL$10)/($AN$10-$AL$10),$AL$10+SQRT(AY227*($AN$10-$AL$10)*($AM$10-$AL$10)),$AN$10-SQRT((1-AY227)*($AN$10-$AL$10)*($AN$10-$AM$10))),$AM$10)</f>
        <v>0.935144919214163</v>
      </c>
      <c r="AQ227" s="0" t="n">
        <f aca="false">IFERROR(IF(AZ227&lt;($AM$11-$AL$11)/($AN$11-$AL$11),$AL$11+SQRT(AZ227*($AN$11-$AL$11)*($AM$11-$AL$11)),$AN$11-SQRT((1-AZ227)*($AN$11-$AL$11)*($AN$11-$AM$11))),$AM$11)</f>
        <v>0.618142354392234</v>
      </c>
      <c r="AR227" s="0" t="n">
        <f aca="false">SUMPRODUCT((B24:B31&lt;=$B$6)*(C24:C31*AM227+D24:D31*AO227*$B$8*AQ227)/(1+AL227/100)^B24:B31)+C32*AM227*AP227/(1+AL227/100)^$B$6</f>
        <v>14873197.267476</v>
      </c>
      <c r="AS227" s="0" t="n">
        <f aca="false">SUMPRODUCT((K24:K26&lt;=$B$6)*(L24:L26*AN227+M24:M26*AO227*$B$8*AQ227)/(1+AL227/100)^K24:K26)+L27*AN227*AP227/(1+AL227/100)^$B$6</f>
        <v>14986133.3491253</v>
      </c>
      <c r="AT227" s="0" t="n">
        <f aca="false">AS227-AR227</f>
        <v>112936.08164929</v>
      </c>
      <c r="AU227" s="0" t="n">
        <f aca="true">RAND()</f>
        <v>0.252887802173694</v>
      </c>
      <c r="AV227" s="0" t="n">
        <f aca="true">RAND()</f>
        <v>0.761051161208371</v>
      </c>
      <c r="AW227" s="0" t="n">
        <f aca="true">RAND()</f>
        <v>0.56655693442699</v>
      </c>
      <c r="AX227" s="0" t="n">
        <f aca="true">RAND()</f>
        <v>0.472796324031499</v>
      </c>
      <c r="AY227" s="0" t="n">
        <f aca="true">RAND()</f>
        <v>0.757404402871603</v>
      </c>
      <c r="AZ227" s="0" t="n">
        <f aca="true">RAND()</f>
        <v>0.413120643502995</v>
      </c>
    </row>
    <row r="228" customFormat="false" ht="15" hidden="false" customHeight="false" outlineLevel="0" collapsed="false">
      <c r="AK228" s="0" t="n">
        <v>215</v>
      </c>
      <c r="AL228" s="0" t="n">
        <f aca="false">IFERROR(IF(AU228&lt;($AM$6-$AL$6)/($AN$6-$AL$6),$AL$6+SQRT(AU228*($AN$6-$AL$6)*($AM$6-$AL$6)),$AN$6-SQRT((1-AU228)*($AN$6-$AL$6)*($AN$6-$AM$6))),$AM$6)</f>
        <v>4.03791178907006</v>
      </c>
      <c r="AM228" s="0" t="n">
        <f aca="false">IFERROR(IF(AV228&lt;($AM$7-$AL$7)/($AN$7-$AL$7),$AL$7+SQRT(AV228*($AN$7-$AL$7)*($AM$7-$AL$7)),$AN$7-SQRT((1-AV228)*($AN$7-$AL$7)*($AN$7-$AM$7))),$AM$7)</f>
        <v>1.178774422988</v>
      </c>
      <c r="AN228" s="0" t="n">
        <f aca="false">IFERROR(IF(AW228&lt;($AM$8-$AL$8)/($AN$8-$AL$8),$AL$8+SQRT(AW228*($AN$8-$AL$8)*($AM$8-$AL$8)),$AN$8-SQRT((1-AW228)*($AN$8-$AL$8)*($AN$8-$AM$8))),$AM$8)</f>
        <v>1.0251728392803</v>
      </c>
      <c r="AO228" s="0" t="n">
        <f aca="false">IFERROR(IF(AX228&lt;($AM$9-$AL$9)/($AN$9-$AL$9),$AL$9+SQRT(AX228*($AN$9-$AL$9)*($AM$9-$AL$9)),$AN$9-SQRT((1-AX228)*($AN$9-$AL$9)*($AN$9-$AM$9))),$AM$9)</f>
        <v>0.962492623364916</v>
      </c>
      <c r="AP228" s="0" t="n">
        <f aca="false">IFERROR(IF(AY228&lt;($AM$10-$AL$10)/($AN$10-$AL$10),$AL$10+SQRT(AY228*($AN$10-$AL$10)*($AM$10-$AL$10)),$AN$10-SQRT((1-AY228)*($AN$10-$AL$10)*($AN$10-$AM$10))),$AM$10)</f>
        <v>0.896047411539093</v>
      </c>
      <c r="AQ228" s="0" t="n">
        <f aca="false">IFERROR(IF(AZ228&lt;($AM$11-$AL$11)/($AN$11-$AL$11),$AL$11+SQRT(AZ228*($AN$11-$AL$11)*($AM$11-$AL$11)),$AN$11-SQRT((1-AZ228)*($AN$11-$AL$11)*($AN$11-$AM$11))),$AM$11)</f>
        <v>0.488845804231739</v>
      </c>
      <c r="AR228" s="0" t="n">
        <f aca="false">SUMPRODUCT((B24:B31&lt;=$B$6)*(C24:C31*AM228+D24:D31*AO228*$B$8*AQ228)/(1+AL228/100)^B24:B31)+C32*AM228*AP228/(1+AL228/100)^$B$6</f>
        <v>15411765.9313431</v>
      </c>
      <c r="AS228" s="0" t="n">
        <f aca="false">SUMPRODUCT((K24:K26&lt;=$B$6)*(L24:L26*AN228+M24:M26*AO228*$B$8*AQ228)/(1+AL228/100)^K24:K26)+L27*AN228*AP228/(1+AL228/100)^$B$6</f>
        <v>15199065.7782482</v>
      </c>
      <c r="AT228" s="0" t="n">
        <f aca="false">AS228-AR228</f>
        <v>-212700.15309494</v>
      </c>
      <c r="AU228" s="0" t="n">
        <f aca="true">RAND()</f>
        <v>0.561301671533494</v>
      </c>
      <c r="AV228" s="0" t="n">
        <f aca="true">RAND()</f>
        <v>0.954905930482733</v>
      </c>
      <c r="AW228" s="0" t="n">
        <f aca="true">RAND()</f>
        <v>0.550691091579698</v>
      </c>
      <c r="AX228" s="0" t="n">
        <f aca="true">RAND()</f>
        <v>0.285199235555949</v>
      </c>
      <c r="AY228" s="0" t="n">
        <f aca="true">RAND()</f>
        <v>0.627414208747262</v>
      </c>
      <c r="AZ228" s="0" t="n">
        <f aca="true">RAND()</f>
        <v>0.145562195003805</v>
      </c>
    </row>
    <row r="229" customFormat="false" ht="15" hidden="false" customHeight="false" outlineLevel="0" collapsed="false">
      <c r="AK229" s="0" t="n">
        <v>216</v>
      </c>
      <c r="AL229" s="0" t="n">
        <f aca="false">IFERROR(IF(AU229&lt;($AM$6-$AL$6)/($AN$6-$AL$6),$AL$6+SQRT(AU229*($AN$6-$AL$6)*($AM$6-$AL$6)),$AN$6-SQRT((1-AU229)*($AN$6-$AL$6)*($AN$6-$AM$6))),$AM$6)</f>
        <v>3.60009797966155</v>
      </c>
      <c r="AM229" s="0" t="n">
        <f aca="false">IFERROR(IF(AV229&lt;($AM$7-$AL$7)/($AN$7-$AL$7),$AL$7+SQRT(AV229*($AN$7-$AL$7)*($AM$7-$AL$7)),$AN$7-SQRT((1-AV229)*($AN$7-$AL$7)*($AN$7-$AM$7))),$AM$7)</f>
        <v>1.05177889490153</v>
      </c>
      <c r="AN229" s="0" t="n">
        <f aca="false">IFERROR(IF(AW229&lt;($AM$8-$AL$8)/($AN$8-$AL$8),$AL$8+SQRT(AW229*($AN$8-$AL$8)*($AM$8-$AL$8)),$AN$8-SQRT((1-AW229)*($AN$8-$AL$8)*($AN$8-$AM$8))),$AM$8)</f>
        <v>0.905069586607943</v>
      </c>
      <c r="AO229" s="0" t="n">
        <f aca="false">IFERROR(IF(AX229&lt;($AM$9-$AL$9)/($AN$9-$AL$9),$AL$9+SQRT(AX229*($AN$9-$AL$9)*($AM$9-$AL$9)),$AN$9-SQRT((1-AX229)*($AN$9-$AL$9)*($AN$9-$AM$9))),$AM$9)</f>
        <v>1.54718407549414</v>
      </c>
      <c r="AP229" s="0" t="n">
        <f aca="false">IFERROR(IF(AY229&lt;($AM$10-$AL$10)/($AN$10-$AL$10),$AL$10+SQRT(AY229*($AN$10-$AL$10)*($AM$10-$AL$10)),$AN$10-SQRT((1-AY229)*($AN$10-$AL$10)*($AN$10-$AM$10))),$AM$10)</f>
        <v>0.884053893851534</v>
      </c>
      <c r="AQ229" s="0" t="n">
        <f aca="false">IFERROR(IF(AZ229&lt;($AM$11-$AL$11)/($AN$11-$AL$11),$AL$11+SQRT(AZ229*($AN$11-$AL$11)*($AM$11-$AL$11)),$AN$11-SQRT((1-AZ229)*($AN$11-$AL$11)*($AN$11-$AM$11))),$AM$11)</f>
        <v>0.732085111016429</v>
      </c>
      <c r="AR229" s="0" t="n">
        <f aca="false">SUMPRODUCT((B24:B31&lt;=$B$6)*(C24:C31*AM229+D24:D31*AO229*$B$8*AQ229)/(1+AL229/100)^B24:B31)+C32*AM229*AP229/(1+AL229/100)^$B$6</f>
        <v>14168405.9732323</v>
      </c>
      <c r="AS229" s="0" t="n">
        <f aca="false">SUMPRODUCT((K24:K26&lt;=$B$6)*(L24:L26*AN229+M24:M26*AO229*$B$8*AQ229)/(1+AL229/100)^K24:K26)+L27*AN229*AP229/(1+AL229/100)^$B$6</f>
        <v>13385968.5463679</v>
      </c>
      <c r="AT229" s="0" t="n">
        <f aca="false">AS229-AR229</f>
        <v>-782437.426864397</v>
      </c>
      <c r="AU229" s="0" t="n">
        <f aca="true">RAND()</f>
        <v>0.422033312604927</v>
      </c>
      <c r="AV229" s="0" t="n">
        <f aca="true">RAND()</f>
        <v>0.650741275498147</v>
      </c>
      <c r="AW229" s="0" t="n">
        <f aca="true">RAND()</f>
        <v>0.122662422555156</v>
      </c>
      <c r="AX229" s="0" t="n">
        <f aca="true">RAND()</f>
        <v>0.86330515900927</v>
      </c>
      <c r="AY229" s="0" t="n">
        <f aca="true">RAND()</f>
        <v>0.5899895735301</v>
      </c>
      <c r="AZ229" s="0" t="n">
        <f aca="true">RAND()</f>
        <v>0.707026988820085</v>
      </c>
    </row>
    <row r="230" customFormat="false" ht="15" hidden="false" customHeight="false" outlineLevel="0" collapsed="false">
      <c r="AK230" s="0" t="n">
        <v>217</v>
      </c>
      <c r="AL230" s="0" t="n">
        <f aca="false">IFERROR(IF(AU230&lt;($AM$6-$AL$6)/($AN$6-$AL$6),$AL$6+SQRT(AU230*($AN$6-$AL$6)*($AM$6-$AL$6)),$AN$6-SQRT((1-AU230)*($AN$6-$AL$6)*($AN$6-$AM$6))),$AM$6)</f>
        <v>3.90542417839719</v>
      </c>
      <c r="AM230" s="0" t="n">
        <f aca="false">IFERROR(IF(AV230&lt;($AM$7-$AL$7)/($AN$7-$AL$7),$AL$7+SQRT(AV230*($AN$7-$AL$7)*($AM$7-$AL$7)),$AN$7-SQRT((1-AV230)*($AN$7-$AL$7)*($AN$7-$AM$7))),$AM$7)</f>
        <v>1.04025849236978</v>
      </c>
      <c r="AN230" s="0" t="n">
        <f aca="false">IFERROR(IF(AW230&lt;($AM$8-$AL$8)/($AN$8-$AL$8),$AL$8+SQRT(AW230*($AN$8-$AL$8)*($AM$8-$AL$8)),$AN$8-SQRT((1-AW230)*($AN$8-$AL$8)*($AN$8-$AM$8))),$AM$8)</f>
        <v>0.986597595424787</v>
      </c>
      <c r="AO230" s="0" t="n">
        <f aca="false">IFERROR(IF(AX230&lt;($AM$9-$AL$9)/($AN$9-$AL$9),$AL$9+SQRT(AX230*($AN$9-$AL$9)*($AM$9-$AL$9)),$AN$9-SQRT((1-AX230)*($AN$9-$AL$9)*($AN$9-$AM$9))),$AM$9)</f>
        <v>1.04891260920167</v>
      </c>
      <c r="AP230" s="0" t="n">
        <f aca="false">IFERROR(IF(AY230&lt;($AM$10-$AL$10)/($AN$10-$AL$10),$AL$10+SQRT(AY230*($AN$10-$AL$10)*($AM$10-$AL$10)),$AN$10-SQRT((1-AY230)*($AN$10-$AL$10)*($AN$10-$AM$10))),$AM$10)</f>
        <v>0.797135357890977</v>
      </c>
      <c r="AQ230" s="0" t="n">
        <f aca="false">IFERROR(IF(AZ230&lt;($AM$11-$AL$11)/($AN$11-$AL$11),$AL$11+SQRT(AZ230*($AN$11-$AL$11)*($AM$11-$AL$11)),$AN$11-SQRT((1-AZ230)*($AN$11-$AL$11)*($AN$11-$AM$11))),$AM$11)</f>
        <v>0.532135414802758</v>
      </c>
      <c r="AR230" s="0" t="n">
        <f aca="false">SUMPRODUCT((B24:B31&lt;=$B$6)*(C24:C31*AM230+D24:D31*AO230*$B$8*AQ230)/(1+AL230/100)^B24:B31)+C32*AM230*AP230/(1+AL230/100)^$B$6</f>
        <v>13721786.4329792</v>
      </c>
      <c r="AS230" s="0" t="n">
        <f aca="false">SUMPRODUCT((K24:K26&lt;=$B$6)*(L24:L26*AN230+M24:M26*AO230*$B$8*AQ230)/(1+AL230/100)^K24:K26)+L27*AN230*AP230/(1+AL230/100)^$B$6</f>
        <v>14724491.5895438</v>
      </c>
      <c r="AT230" s="0" t="n">
        <f aca="false">AS230-AR230</f>
        <v>1002705.15656458</v>
      </c>
      <c r="AU230" s="0" t="n">
        <f aca="true">RAND()</f>
        <v>0.521180024217566</v>
      </c>
      <c r="AV230" s="0" t="n">
        <f aca="true">RAND()</f>
        <v>0.608964444240013</v>
      </c>
      <c r="AW230" s="0" t="n">
        <f aca="true">RAND()</f>
        <v>0.386874029092362</v>
      </c>
      <c r="AX230" s="0" t="n">
        <f aca="true">RAND()</f>
        <v>0.396955183376289</v>
      </c>
      <c r="AY230" s="0" t="n">
        <f aca="true">RAND()</f>
        <v>0.353157683635996</v>
      </c>
      <c r="AZ230" s="0" t="n">
        <f aca="true">RAND()</f>
        <v>0.219946329818973</v>
      </c>
    </row>
    <row r="231" customFormat="false" ht="15" hidden="false" customHeight="false" outlineLevel="0" collapsed="false">
      <c r="AK231" s="0" t="n">
        <v>218</v>
      </c>
      <c r="AL231" s="0" t="n">
        <f aca="false">IFERROR(IF(AU231&lt;($AM$6-$AL$6)/($AN$6-$AL$6),$AL$6+SQRT(AU231*($AN$6-$AL$6)*($AM$6-$AL$6)),$AN$6-SQRT((1-AU231)*($AN$6-$AL$6)*($AN$6-$AM$6))),$AM$6)</f>
        <v>5.17554949282501</v>
      </c>
      <c r="AM231" s="0" t="n">
        <f aca="false">IFERROR(IF(AV231&lt;($AM$7-$AL$7)/($AN$7-$AL$7),$AL$7+SQRT(AV231*($AN$7-$AL$7)*($AM$7-$AL$7)),$AN$7-SQRT((1-AV231)*($AN$7-$AL$7)*($AN$7-$AM$7))),$AM$7)</f>
        <v>1.22101902815738</v>
      </c>
      <c r="AN231" s="0" t="n">
        <f aca="false">IFERROR(IF(AW231&lt;($AM$8-$AL$8)/($AN$8-$AL$8),$AL$8+SQRT(AW231*($AN$8-$AL$8)*($AM$8-$AL$8)),$AN$8-SQRT((1-AW231)*($AN$8-$AL$8)*($AN$8-$AM$8))),$AM$8)</f>
        <v>0.964501911513569</v>
      </c>
      <c r="AO231" s="0" t="n">
        <f aca="false">IFERROR(IF(AX231&lt;($AM$9-$AL$9)/($AN$9-$AL$9),$AL$9+SQRT(AX231*($AN$9-$AL$9)*($AM$9-$AL$9)),$AN$9-SQRT((1-AX231)*($AN$9-$AL$9)*($AN$9-$AM$9))),$AM$9)</f>
        <v>1.62277248931144</v>
      </c>
      <c r="AP231" s="0" t="n">
        <f aca="false">IFERROR(IF(AY231&lt;($AM$10-$AL$10)/($AN$10-$AL$10),$AL$10+SQRT(AY231*($AN$10-$AL$10)*($AM$10-$AL$10)),$AN$10-SQRT((1-AY231)*($AN$10-$AL$10)*($AN$10-$AM$10))),$AM$10)</f>
        <v>0.853043393563668</v>
      </c>
      <c r="AQ231" s="0" t="n">
        <f aca="false">IFERROR(IF(AZ231&lt;($AM$11-$AL$11)/($AN$11-$AL$11),$AL$11+SQRT(AZ231*($AN$11-$AL$11)*($AM$11-$AL$11)),$AN$11-SQRT((1-AZ231)*($AN$11-$AL$11)*($AN$11-$AM$11))),$AM$11)</f>
        <v>0.779568329388888</v>
      </c>
      <c r="AR231" s="0" t="n">
        <f aca="false">SUMPRODUCT((B24:B31&lt;=$B$6)*(C24:C31*AM231+D24:D31*AO231*$B$8*AQ231)/(1+AL231/100)^B24:B31)+C32*AM231*AP231/(1+AL231/100)^$B$6</f>
        <v>15344452.2346546</v>
      </c>
      <c r="AS231" s="0" t="n">
        <f aca="false">SUMPRODUCT((K24:K26&lt;=$B$6)*(L24:L26*AN231+M24:M26*AO231*$B$8*AQ231)/(1+AL231/100)^K24:K26)+L27*AN231*AP231/(1+AL231/100)^$B$6</f>
        <v>14558584.4667209</v>
      </c>
      <c r="AT231" s="0" t="n">
        <f aca="false">AS231-AR231</f>
        <v>-785867.767933738</v>
      </c>
      <c r="AU231" s="0" t="n">
        <f aca="true">RAND()</f>
        <v>0.833569017343447</v>
      </c>
      <c r="AV231" s="0" t="n">
        <f aca="true">RAND()</f>
        <v>0.992534251298288</v>
      </c>
      <c r="AW231" s="0" t="n">
        <f aca="true">RAND()</f>
        <v>0.300676432129089</v>
      </c>
      <c r="AX231" s="0" t="n">
        <f aca="true">RAND()</f>
        <v>0.905132936786476</v>
      </c>
      <c r="AY231" s="0" t="n">
        <f aca="true">RAND()</f>
        <v>0.498558550955804</v>
      </c>
      <c r="AZ231" s="0" t="n">
        <f aca="true">RAND()</f>
        <v>0.801672973843242</v>
      </c>
    </row>
    <row r="232" customFormat="false" ht="15" hidden="false" customHeight="false" outlineLevel="0" collapsed="false">
      <c r="AK232" s="0" t="n">
        <v>219</v>
      </c>
      <c r="AL232" s="0" t="n">
        <f aca="false">IFERROR(IF(AU232&lt;($AM$6-$AL$6)/($AN$6-$AL$6),$AL$6+SQRT(AU232*($AN$6-$AL$6)*($AM$6-$AL$6)),$AN$6-SQRT((1-AU232)*($AN$6-$AL$6)*($AN$6-$AM$6))),$AM$6)</f>
        <v>3.05648925303012</v>
      </c>
      <c r="AM232" s="0" t="n">
        <f aca="false">IFERROR(IF(AV232&lt;($AM$7-$AL$7)/($AN$7-$AL$7),$AL$7+SQRT(AV232*($AN$7-$AL$7)*($AM$7-$AL$7)),$AN$7-SQRT((1-AV232)*($AN$7-$AL$7)*($AN$7-$AM$7))),$AM$7)</f>
        <v>0.903757233681423</v>
      </c>
      <c r="AN232" s="0" t="n">
        <f aca="false">IFERROR(IF(AW232&lt;($AM$8-$AL$8)/($AN$8-$AL$8),$AL$8+SQRT(AW232*($AN$8-$AL$8)*($AM$8-$AL$8)),$AN$8-SQRT((1-AW232)*($AN$8-$AL$8)*($AN$8-$AM$8))),$AM$8)</f>
        <v>0.95353391338007</v>
      </c>
      <c r="AO232" s="0" t="n">
        <f aca="false">IFERROR(IF(AX232&lt;($AM$9-$AL$9)/($AN$9-$AL$9),$AL$9+SQRT(AX232*($AN$9-$AL$9)*($AM$9-$AL$9)),$AN$9-SQRT((1-AX232)*($AN$9-$AL$9)*($AN$9-$AM$9))),$AM$9)</f>
        <v>0.831470639440067</v>
      </c>
      <c r="AP232" s="0" t="n">
        <f aca="false">IFERROR(IF(AY232&lt;($AM$10-$AL$10)/($AN$10-$AL$10),$AL$10+SQRT(AY232*($AN$10-$AL$10)*($AM$10-$AL$10)),$AN$10-SQRT((1-AY232)*($AN$10-$AL$10)*($AN$10-$AM$10))),$AM$10)</f>
        <v>0.784344663329995</v>
      </c>
      <c r="AQ232" s="0" t="n">
        <f aca="false">IFERROR(IF(AZ232&lt;($AM$11-$AL$11)/($AN$11-$AL$11),$AL$11+SQRT(AZ232*($AN$11-$AL$11)*($AM$11-$AL$11)),$AN$11-SQRT((1-AZ232)*($AN$11-$AL$11)*($AN$11-$AM$11))),$AM$11)</f>
        <v>0.825788023324385</v>
      </c>
      <c r="AR232" s="0" t="n">
        <f aca="false">SUMPRODUCT((B24:B31&lt;=$B$6)*(C24:C31*AM232+D24:D31*AO232*$B$8*AQ232)/(1+AL232/100)^B24:B31)+C32*AM232*AP232/(1+AL232/100)^$B$6</f>
        <v>12472481.7132803</v>
      </c>
      <c r="AS232" s="0" t="n">
        <f aca="false">SUMPRODUCT((K24:K26&lt;=$B$6)*(L24:L26*AN232+M24:M26*AO232*$B$8*AQ232)/(1+AL232/100)^K24:K26)+L27*AN232*AP232/(1+AL232/100)^$B$6</f>
        <v>14090907.7215529</v>
      </c>
      <c r="AT232" s="0" t="n">
        <f aca="false">AS232-AR232</f>
        <v>1618426.00827254</v>
      </c>
      <c r="AU232" s="0" t="n">
        <f aca="true">RAND()</f>
        <v>0.222436149426653</v>
      </c>
      <c r="AV232" s="0" t="n">
        <f aca="true">RAND()</f>
        <v>0.119617372680238</v>
      </c>
      <c r="AW232" s="0" t="n">
        <f aca="true">RAND()</f>
        <v>0.261918472864432</v>
      </c>
      <c r="AX232" s="0" t="n">
        <f aca="true">RAND()</f>
        <v>0.146497046414409</v>
      </c>
      <c r="AY232" s="0" t="n">
        <f aca="true">RAND()</f>
        <v>0.323407550256994</v>
      </c>
      <c r="AZ232" s="0" t="n">
        <f aca="true">RAND()</f>
        <v>0.876123212990919</v>
      </c>
    </row>
    <row r="233" customFormat="false" ht="15" hidden="false" customHeight="false" outlineLevel="0" collapsed="false">
      <c r="AK233" s="0" t="n">
        <v>220</v>
      </c>
      <c r="AL233" s="0" t="n">
        <f aca="false">IFERROR(IF(AU233&lt;($AM$6-$AL$6)/($AN$6-$AL$6),$AL$6+SQRT(AU233*($AN$6-$AL$6)*($AM$6-$AL$6)),$AN$6-SQRT((1-AU233)*($AN$6-$AL$6)*($AN$6-$AM$6))),$AM$6)</f>
        <v>5.88363146987089</v>
      </c>
      <c r="AM233" s="0" t="n">
        <f aca="false">IFERROR(IF(AV233&lt;($AM$7-$AL$7)/($AN$7-$AL$7),$AL$7+SQRT(AV233*($AN$7-$AL$7)*($AM$7-$AL$7)),$AN$7-SQRT((1-AV233)*($AN$7-$AL$7)*($AN$7-$AM$7))),$AM$7)</f>
        <v>0.853960999073528</v>
      </c>
      <c r="AN233" s="0" t="n">
        <f aca="false">IFERROR(IF(AW233&lt;($AM$8-$AL$8)/($AN$8-$AL$8),$AL$8+SQRT(AW233*($AN$8-$AL$8)*($AM$8-$AL$8)),$AN$8-SQRT((1-AW233)*($AN$8-$AL$8)*($AN$8-$AM$8))),$AM$8)</f>
        <v>1.03451507023194</v>
      </c>
      <c r="AO233" s="0" t="n">
        <f aca="false">IFERROR(IF(AX233&lt;($AM$9-$AL$9)/($AN$9-$AL$9),$AL$9+SQRT(AX233*($AN$9-$AL$9)*($AM$9-$AL$9)),$AN$9-SQRT((1-AX233)*($AN$9-$AL$9)*($AN$9-$AM$9))),$AM$9)</f>
        <v>1.00805879015271</v>
      </c>
      <c r="AP233" s="0" t="n">
        <f aca="false">IFERROR(IF(AY233&lt;($AM$10-$AL$10)/($AN$10-$AL$10),$AL$10+SQRT(AY233*($AN$10-$AL$10)*($AM$10-$AL$10)),$AN$10-SQRT((1-AY233)*($AN$10-$AL$10)*($AN$10-$AM$10))),$AM$10)</f>
        <v>0.633034703325465</v>
      </c>
      <c r="AQ233" s="0" t="n">
        <f aca="false">IFERROR(IF(AZ233&lt;($AM$11-$AL$11)/($AN$11-$AL$11),$AL$11+SQRT(AZ233*($AN$11-$AL$11)*($AM$11-$AL$11)),$AN$11-SQRT((1-AZ233)*($AN$11-$AL$11)*($AN$11-$AM$11))),$AM$11)</f>
        <v>0.548052979470738</v>
      </c>
      <c r="AR233" s="0" t="n">
        <f aca="false">SUMPRODUCT((B24:B31&lt;=$B$6)*(C24:C31*AM233+D24:D31*AO233*$B$8*AQ233)/(1+AL233/100)^B24:B31)+C32*AM233*AP233/(1+AL233/100)^$B$6</f>
        <v>10420010.3039346</v>
      </c>
      <c r="AS233" s="0" t="n">
        <f aca="false">SUMPRODUCT((K24:K26&lt;=$B$6)*(L24:L26*AN233+M24:M26*AO233*$B$8*AQ233)/(1+AL233/100)^K24:K26)+L27*AN233*AP233/(1+AL233/100)^$B$6</f>
        <v>15827306.8972617</v>
      </c>
      <c r="AT233" s="0" t="n">
        <f aca="false">AS233-AR233</f>
        <v>5407296.59332706</v>
      </c>
      <c r="AU233" s="0" t="n">
        <f aca="true">RAND()</f>
        <v>0.937686065246869</v>
      </c>
      <c r="AV233" s="0" t="n">
        <f aca="true">RAND()</f>
        <v>0.0323532157890359</v>
      </c>
      <c r="AW233" s="0" t="n">
        <f aca="true">RAND()</f>
        <v>0.587255511492041</v>
      </c>
      <c r="AX233" s="0" t="n">
        <f aca="true">RAND()</f>
        <v>0.344035090804468</v>
      </c>
      <c r="AY233" s="0" t="n">
        <f aca="true">RAND()</f>
        <v>0.070792929155578</v>
      </c>
      <c r="AZ233" s="0" t="n">
        <f aca="true">RAND()</f>
        <v>0.251144002548206</v>
      </c>
    </row>
    <row r="234" customFormat="false" ht="15" hidden="false" customHeight="false" outlineLevel="0" collapsed="false">
      <c r="AK234" s="0" t="n">
        <v>221</v>
      </c>
      <c r="AL234" s="0" t="n">
        <f aca="false">IFERROR(IF(AU234&lt;($AM$6-$AL$6)/($AN$6-$AL$6),$AL$6+SQRT(AU234*($AN$6-$AL$6)*($AM$6-$AL$6)),$AN$6-SQRT((1-AU234)*($AN$6-$AL$6)*($AN$6-$AM$6))),$AM$6)</f>
        <v>4.4683358155724</v>
      </c>
      <c r="AM234" s="0" t="n">
        <f aca="false">IFERROR(IF(AV234&lt;($AM$7-$AL$7)/($AN$7-$AL$7),$AL$7+SQRT(AV234*($AN$7-$AL$7)*($AM$7-$AL$7)),$AN$7-SQRT((1-AV234)*($AN$7-$AL$7)*($AN$7-$AM$7))),$AM$7)</f>
        <v>1.0423295463823</v>
      </c>
      <c r="AN234" s="0" t="n">
        <f aca="false">IFERROR(IF(AW234&lt;($AM$8-$AL$8)/($AN$8-$AL$8),$AL$8+SQRT(AW234*($AN$8-$AL$8)*($AM$8-$AL$8)),$AN$8-SQRT((1-AW234)*($AN$8-$AL$8)*($AN$8-$AM$8))),$AM$8)</f>
        <v>1.18826162158017</v>
      </c>
      <c r="AO234" s="0" t="n">
        <f aca="false">IFERROR(IF(AX234&lt;($AM$9-$AL$9)/($AN$9-$AL$9),$AL$9+SQRT(AX234*($AN$9-$AL$9)*($AM$9-$AL$9)),$AN$9-SQRT((1-AX234)*($AN$9-$AL$9)*($AN$9-$AM$9))),$AM$9)</f>
        <v>1.17560373529931</v>
      </c>
      <c r="AP234" s="0" t="n">
        <f aca="false">IFERROR(IF(AY234&lt;($AM$10-$AL$10)/($AN$10-$AL$10),$AL$10+SQRT(AY234*($AN$10-$AL$10)*($AM$10-$AL$10)),$AN$10-SQRT((1-AY234)*($AN$10-$AL$10)*($AN$10-$AM$10))),$AM$10)</f>
        <v>0.72827777449357</v>
      </c>
      <c r="AQ234" s="0" t="n">
        <f aca="false">IFERROR(IF(AZ234&lt;($AM$11-$AL$11)/($AN$11-$AL$11),$AL$11+SQRT(AZ234*($AN$11-$AL$11)*($AM$11-$AL$11)),$AN$11-SQRT((1-AZ234)*($AN$11-$AL$11)*($AN$11-$AM$11))),$AM$11)</f>
        <v>0.732427888213105</v>
      </c>
      <c r="AR234" s="0" t="n">
        <f aca="false">SUMPRODUCT((B24:B31&lt;=$B$6)*(C24:C31*AM234+D24:D31*AO234*$B$8*AQ234)/(1+AL234/100)^B24:B31)+C32*AM234*AP234/(1+AL234/100)^$B$6</f>
        <v>13465496.8778042</v>
      </c>
      <c r="AS234" s="0" t="n">
        <f aca="false">SUMPRODUCT((K24:K26&lt;=$B$6)*(L24:L26*AN234+M24:M26*AO234*$B$8*AQ234)/(1+AL234/100)^K24:K26)+L27*AN234*AP234/(1+AL234/100)^$B$6</f>
        <v>17938513.9096695</v>
      </c>
      <c r="AT234" s="0" t="n">
        <f aca="false">AS234-AR234</f>
        <v>4473017.03186528</v>
      </c>
      <c r="AU234" s="0" t="n">
        <f aca="true">RAND()</f>
        <v>0.679533822864328</v>
      </c>
      <c r="AV234" s="0" t="n">
        <f aca="true">RAND()</f>
        <v>0.616648735059727</v>
      </c>
      <c r="AW234" s="0" t="n">
        <f aca="true">RAND()</f>
        <v>0.966118867823025</v>
      </c>
      <c r="AX234" s="0" t="n">
        <f aca="true">RAND()</f>
        <v>0.546913865831695</v>
      </c>
      <c r="AY234" s="0" t="n">
        <f aca="true">RAND()</f>
        <v>0.208442969310949</v>
      </c>
      <c r="AZ234" s="0" t="n">
        <f aca="true">RAND()</f>
        <v>0.707776183648576</v>
      </c>
    </row>
    <row r="235" customFormat="false" ht="15" hidden="false" customHeight="false" outlineLevel="0" collapsed="false">
      <c r="AK235" s="0" t="n">
        <v>222</v>
      </c>
      <c r="AL235" s="0" t="n">
        <f aca="false">IFERROR(IF(AU235&lt;($AM$6-$AL$6)/($AN$6-$AL$6),$AL$6+SQRT(AU235*($AN$6-$AL$6)*($AM$6-$AL$6)),$AN$6-SQRT((1-AU235)*($AN$6-$AL$6)*($AN$6-$AM$6))),$AM$6)</f>
        <v>3.21647936249082</v>
      </c>
      <c r="AM235" s="0" t="n">
        <f aca="false">IFERROR(IF(AV235&lt;($AM$7-$AL$7)/($AN$7-$AL$7),$AL$7+SQRT(AV235*($AN$7-$AL$7)*($AM$7-$AL$7)),$AN$7-SQRT((1-AV235)*($AN$7-$AL$7)*($AN$7-$AM$7))),$AM$7)</f>
        <v>0.92435811545067</v>
      </c>
      <c r="AN235" s="0" t="n">
        <f aca="false">IFERROR(IF(AW235&lt;($AM$8-$AL$8)/($AN$8-$AL$8),$AL$8+SQRT(AW235*($AN$8-$AL$8)*($AM$8-$AL$8)),$AN$8-SQRT((1-AW235)*($AN$8-$AL$8)*($AN$8-$AM$8))),$AM$8)</f>
        <v>1.17238774250172</v>
      </c>
      <c r="AO235" s="0" t="n">
        <f aca="false">IFERROR(IF(AX235&lt;($AM$9-$AL$9)/($AN$9-$AL$9),$AL$9+SQRT(AX235*($AN$9-$AL$9)*($AM$9-$AL$9)),$AN$9-SQRT((1-AX235)*($AN$9-$AL$9)*($AN$9-$AM$9))),$AM$9)</f>
        <v>0.797912583148688</v>
      </c>
      <c r="AP235" s="0" t="n">
        <f aca="false">IFERROR(IF(AY235&lt;($AM$10-$AL$10)/($AN$10-$AL$10),$AL$10+SQRT(AY235*($AN$10-$AL$10)*($AM$10-$AL$10)),$AN$10-SQRT((1-AY235)*($AN$10-$AL$10)*($AN$10-$AM$10))),$AM$10)</f>
        <v>0.827520944554684</v>
      </c>
      <c r="AQ235" s="0" t="n">
        <f aca="false">IFERROR(IF(AZ235&lt;($AM$11-$AL$11)/($AN$11-$AL$11),$AL$11+SQRT(AZ235*($AN$11-$AL$11)*($AM$11-$AL$11)),$AN$11-SQRT((1-AZ235)*($AN$11-$AL$11)*($AN$11-$AM$11))),$AM$11)</f>
        <v>0.648470305679524</v>
      </c>
      <c r="AR235" s="0" t="n">
        <f aca="false">SUMPRODUCT((B24:B31&lt;=$B$6)*(C24:C31*AM235+D24:D31*AO235*$B$8*AQ235)/(1+AL235/100)^B24:B31)+C32*AM235*AP235/(1+AL235/100)^$B$6</f>
        <v>12608636.0272912</v>
      </c>
      <c r="AS235" s="0" t="n">
        <f aca="false">SUMPRODUCT((K24:K26&lt;=$B$6)*(L24:L26*AN235+M24:M26*AO235*$B$8*AQ235)/(1+AL235/100)^K24:K26)+L27*AN235*AP235/(1+AL235/100)^$B$6</f>
        <v>17271012.6533452</v>
      </c>
      <c r="AT235" s="0" t="n">
        <f aca="false">AS235-AR235</f>
        <v>4662376.62605407</v>
      </c>
      <c r="AU235" s="0" t="n">
        <f aca="true">RAND()</f>
        <v>0.284248579277106</v>
      </c>
      <c r="AV235" s="0" t="n">
        <f aca="true">RAND()</f>
        <v>0.171832676427136</v>
      </c>
      <c r="AW235" s="0" t="n">
        <f aca="true">RAND()</f>
        <v>0.946456333209077</v>
      </c>
      <c r="AX235" s="0" t="n">
        <f aca="true">RAND()</f>
        <v>0.118335876264432</v>
      </c>
      <c r="AY235" s="0" t="n">
        <f aca="true">RAND()</f>
        <v>0.429079876487969</v>
      </c>
      <c r="AZ235" s="0" t="n">
        <f aca="true">RAND()</f>
        <v>0.495638995675025</v>
      </c>
    </row>
    <row r="236" customFormat="false" ht="15" hidden="false" customHeight="false" outlineLevel="0" collapsed="false">
      <c r="AK236" s="0" t="n">
        <v>223</v>
      </c>
      <c r="AL236" s="0" t="n">
        <f aca="false">IFERROR(IF(AU236&lt;($AM$6-$AL$6)/($AN$6-$AL$6),$AL$6+SQRT(AU236*($AN$6-$AL$6)*($AM$6-$AL$6)),$AN$6-SQRT((1-AU236)*($AN$6-$AL$6)*($AN$6-$AM$6))),$AM$6)</f>
        <v>3.67175754467583</v>
      </c>
      <c r="AM236" s="0" t="n">
        <f aca="false">IFERROR(IF(AV236&lt;($AM$7-$AL$7)/($AN$7-$AL$7),$AL$7+SQRT(AV236*($AN$7-$AL$7)*($AM$7-$AL$7)),$AN$7-SQRT((1-AV236)*($AN$7-$AL$7)*($AN$7-$AM$7))),$AM$7)</f>
        <v>1.02714260629585</v>
      </c>
      <c r="AN236" s="0" t="n">
        <f aca="false">IFERROR(IF(AW236&lt;($AM$8-$AL$8)/($AN$8-$AL$8),$AL$8+SQRT(AW236*($AN$8-$AL$8)*($AM$8-$AL$8)),$AN$8-SQRT((1-AW236)*($AN$8-$AL$8)*($AN$8-$AM$8))),$AM$8)</f>
        <v>1.04180561405792</v>
      </c>
      <c r="AO236" s="0" t="n">
        <f aca="false">IFERROR(IF(AX236&lt;($AM$9-$AL$9)/($AN$9-$AL$9),$AL$9+SQRT(AX236*($AN$9-$AL$9)*($AM$9-$AL$9)),$AN$9-SQRT((1-AX236)*($AN$9-$AL$9)*($AN$9-$AM$9))),$AM$9)</f>
        <v>0.905738449722062</v>
      </c>
      <c r="AP236" s="0" t="n">
        <f aca="false">IFERROR(IF(AY236&lt;($AM$10-$AL$10)/($AN$10-$AL$10),$AL$10+SQRT(AY236*($AN$10-$AL$10)*($AM$10-$AL$10)),$AN$10-SQRT((1-AY236)*($AN$10-$AL$10)*($AN$10-$AM$10))),$AM$10)</f>
        <v>0.847576655509808</v>
      </c>
      <c r="AQ236" s="0" t="n">
        <f aca="false">IFERROR(IF(AZ236&lt;($AM$11-$AL$11)/($AN$11-$AL$11),$AL$11+SQRT(AZ236*($AN$11-$AL$11)*($AM$11-$AL$11)),$AN$11-SQRT((1-AZ236)*($AN$11-$AL$11)*($AN$11-$AM$11))),$AM$11)</f>
        <v>0.751770832994379</v>
      </c>
      <c r="AR236" s="0" t="n">
        <f aca="false">SUMPRODUCT((B24:B31&lt;=$B$6)*(C24:C31*AM236+D24:D31*AO236*$B$8*AQ236)/(1+AL236/100)^B24:B31)+C32*AM236*AP236/(1+AL236/100)^$B$6</f>
        <v>13715527.8919344</v>
      </c>
      <c r="AS236" s="0" t="n">
        <f aca="false">SUMPRODUCT((K24:K26&lt;=$B$6)*(L24:L26*AN236+M24:M26*AO236*$B$8*AQ236)/(1+AL236/100)^K24:K26)+L27*AN236*AP236/(1+AL236/100)^$B$6</f>
        <v>15439151.8699433</v>
      </c>
      <c r="AT236" s="0" t="n">
        <f aca="false">AS236-AR236</f>
        <v>1723623.97800887</v>
      </c>
      <c r="AU236" s="0" t="n">
        <f aca="true">RAND()</f>
        <v>0.446140107928886</v>
      </c>
      <c r="AV236" s="0" t="n">
        <f aca="true">RAND()</f>
        <v>0.558529618412377</v>
      </c>
      <c r="AW236" s="0" t="n">
        <f aca="true">RAND()</f>
        <v>0.614711979219561</v>
      </c>
      <c r="AX236" s="0" t="n">
        <f aca="true">RAND()</f>
        <v>0.21949825277715</v>
      </c>
      <c r="AY236" s="0" t="n">
        <f aca="true">RAND()</f>
        <v>0.483238125821535</v>
      </c>
      <c r="AZ236" s="0" t="n">
        <f aca="true">RAND()</f>
        <v>0.748499104684472</v>
      </c>
    </row>
    <row r="237" customFormat="false" ht="15" hidden="false" customHeight="false" outlineLevel="0" collapsed="false">
      <c r="AK237" s="0" t="n">
        <v>224</v>
      </c>
      <c r="AL237" s="0" t="n">
        <f aca="false">IFERROR(IF(AU237&lt;($AM$6-$AL$6)/($AN$6-$AL$6),$AL$6+SQRT(AU237*($AN$6-$AL$6)*($AM$6-$AL$6)),$AN$6-SQRT((1-AU237)*($AN$6-$AL$6)*($AN$6-$AM$6))),$AM$6)</f>
        <v>5.74512870175919</v>
      </c>
      <c r="AM237" s="0" t="n">
        <f aca="false">IFERROR(IF(AV237&lt;($AM$7-$AL$7)/($AN$7-$AL$7),$AL$7+SQRT(AV237*($AN$7-$AL$7)*($AM$7-$AL$7)),$AN$7-SQRT((1-AV237)*($AN$7-$AL$7)*($AN$7-$AM$7))),$AM$7)</f>
        <v>0.894283270136587</v>
      </c>
      <c r="AN237" s="0" t="n">
        <f aca="false">IFERROR(IF(AW237&lt;($AM$8-$AL$8)/($AN$8-$AL$8),$AL$8+SQRT(AW237*($AN$8-$AL$8)*($AM$8-$AL$8)),$AN$8-SQRT((1-AW237)*($AN$8-$AL$8)*($AN$8-$AM$8))),$AM$8)</f>
        <v>0.976220259404595</v>
      </c>
      <c r="AO237" s="0" t="n">
        <f aca="false">IFERROR(IF(AX237&lt;($AM$9-$AL$9)/($AN$9-$AL$9),$AL$9+SQRT(AX237*($AN$9-$AL$9)*($AM$9-$AL$9)),$AN$9-SQRT((1-AX237)*($AN$9-$AL$9)*($AN$9-$AM$9))),$AM$9)</f>
        <v>0.668769583635921</v>
      </c>
      <c r="AP237" s="0" t="n">
        <f aca="false">IFERROR(IF(AY237&lt;($AM$10-$AL$10)/($AN$10-$AL$10),$AL$10+SQRT(AY237*($AN$10-$AL$10)*($AM$10-$AL$10)),$AN$10-SQRT((1-AY237)*($AN$10-$AL$10)*($AN$10-$AM$10))),$AM$10)</f>
        <v>0.807955853813599</v>
      </c>
      <c r="AQ237" s="0" t="n">
        <f aca="false">IFERROR(IF(AZ237&lt;($AM$11-$AL$11)/($AN$11-$AL$11),$AL$11+SQRT(AZ237*($AN$11-$AL$11)*($AM$11-$AL$11)),$AN$11-SQRT((1-AZ237)*($AN$11-$AL$11)*($AN$11-$AM$11))),$AM$11)</f>
        <v>0.657900806377481</v>
      </c>
      <c r="AR237" s="0" t="n">
        <f aca="false">SUMPRODUCT((B24:B31&lt;=$B$6)*(C24:C31*AM237+D24:D31*AO237*$B$8*AQ237)/(1+AL237/100)^B24:B31)+C32*AM237*AP237/(1+AL237/100)^$B$6</f>
        <v>10935217.5981042</v>
      </c>
      <c r="AS237" s="0" t="n">
        <f aca="false">SUMPRODUCT((K24:K26&lt;=$B$6)*(L24:L26*AN237+M24:M26*AO237*$B$8*AQ237)/(1+AL237/100)^K24:K26)+L27*AN237*AP237/(1+AL237/100)^$B$6</f>
        <v>14800618.370601</v>
      </c>
      <c r="AT237" s="0" t="n">
        <f aca="false">AS237-AR237</f>
        <v>3865400.77249686</v>
      </c>
      <c r="AU237" s="0" t="n">
        <f aca="true">RAND()</f>
        <v>0.921264901242572</v>
      </c>
      <c r="AV237" s="0" t="n">
        <f aca="true">RAND()</f>
        <v>0.098770389196096</v>
      </c>
      <c r="AW237" s="0" t="n">
        <f aca="true">RAND()</f>
        <v>0.34503977582914</v>
      </c>
      <c r="AX237" s="0" t="n">
        <f aca="true">RAND()</f>
        <v>0.0379775631475227</v>
      </c>
      <c r="AY237" s="0" t="n">
        <f aca="true">RAND()</f>
        <v>0.379347231592251</v>
      </c>
      <c r="AZ237" s="0" t="n">
        <f aca="true">RAND()</f>
        <v>0.522318945807437</v>
      </c>
    </row>
    <row r="238" customFormat="false" ht="15" hidden="false" customHeight="false" outlineLevel="0" collapsed="false">
      <c r="AK238" s="0" t="n">
        <v>225</v>
      </c>
      <c r="AL238" s="0" t="n">
        <f aca="false">IFERROR(IF(AU238&lt;($AM$6-$AL$6)/($AN$6-$AL$6),$AL$6+SQRT(AU238*($AN$6-$AL$6)*($AM$6-$AL$6)),$AN$6-SQRT((1-AU238)*($AN$6-$AL$6)*($AN$6-$AM$6))),$AM$6)</f>
        <v>3.35144381007529</v>
      </c>
      <c r="AM238" s="0" t="n">
        <f aca="false">IFERROR(IF(AV238&lt;($AM$7-$AL$7)/($AN$7-$AL$7),$AL$7+SQRT(AV238*($AN$7-$AL$7)*($AM$7-$AL$7)),$AN$7-SQRT((1-AV238)*($AN$7-$AL$7)*($AN$7-$AM$7))),$AM$7)</f>
        <v>0.883640100951156</v>
      </c>
      <c r="AN238" s="0" t="n">
        <f aca="false">IFERROR(IF(AW238&lt;($AM$8-$AL$8)/($AN$8-$AL$8),$AL$8+SQRT(AW238*($AN$8-$AL$8)*($AM$8-$AL$8)),$AN$8-SQRT((1-AW238)*($AN$8-$AL$8)*($AN$8-$AM$8))),$AM$8)</f>
        <v>0.951251552405488</v>
      </c>
      <c r="AO238" s="0" t="n">
        <f aca="false">IFERROR(IF(AX238&lt;($AM$9-$AL$9)/($AN$9-$AL$9),$AL$9+SQRT(AX238*($AN$9-$AL$9)*($AM$9-$AL$9)),$AN$9-SQRT((1-AX238)*($AN$9-$AL$9)*($AN$9-$AM$9))),$AM$9)</f>
        <v>1.56106379142501</v>
      </c>
      <c r="AP238" s="0" t="n">
        <f aca="false">IFERROR(IF(AY238&lt;($AM$10-$AL$10)/($AN$10-$AL$10),$AL$10+SQRT(AY238*($AN$10-$AL$10)*($AM$10-$AL$10)),$AN$10-SQRT((1-AY238)*($AN$10-$AL$10)*($AN$10-$AM$10))),$AM$10)</f>
        <v>0.956483658118562</v>
      </c>
      <c r="AQ238" s="0" t="n">
        <f aca="false">IFERROR(IF(AZ238&lt;($AM$11-$AL$11)/($AN$11-$AL$11),$AL$11+SQRT(AZ238*($AN$11-$AL$11)*($AM$11-$AL$11)),$AN$11-SQRT((1-AZ238)*($AN$11-$AL$11)*($AN$11-$AM$11))),$AM$11)</f>
        <v>0.767364796451498</v>
      </c>
      <c r="AR238" s="0" t="n">
        <f aca="false">SUMPRODUCT((B24:B31&lt;=$B$6)*(C24:C31*AM238+D24:D31*AO238*$B$8*AQ238)/(1+AL238/100)^B24:B31)+C32*AM238*AP238/(1+AL238/100)^$B$6</f>
        <v>12089191.9509682</v>
      </c>
      <c r="AS238" s="0" t="n">
        <f aca="false">SUMPRODUCT((K24:K26&lt;=$B$6)*(L24:L26*AN238+M24:M26*AO238*$B$8*AQ238)/(1+AL238/100)^K24:K26)+L27*AN238*AP238/(1+AL238/100)^$B$6</f>
        <v>13915166.7452421</v>
      </c>
      <c r="AT238" s="0" t="n">
        <f aca="false">AS238-AR238</f>
        <v>1825974.79427393</v>
      </c>
      <c r="AU238" s="0" t="n">
        <f aca="true">RAND()</f>
        <v>0.334401886448104</v>
      </c>
      <c r="AV238" s="0" t="n">
        <f aca="true">RAND()</f>
        <v>0.0777296276346627</v>
      </c>
      <c r="AW238" s="0" t="n">
        <f aca="true">RAND()</f>
        <v>0.254189245611889</v>
      </c>
      <c r="AX238" s="0" t="n">
        <f aca="true">RAND()</f>
        <v>0.871556669867872</v>
      </c>
      <c r="AY238" s="0" t="n">
        <f aca="true">RAND()</f>
        <v>0.833509320517216</v>
      </c>
      <c r="AZ238" s="0" t="n">
        <f aca="true">RAND()</f>
        <v>0.779105559469171</v>
      </c>
    </row>
    <row r="239" customFormat="false" ht="15" hidden="false" customHeight="false" outlineLevel="0" collapsed="false">
      <c r="AK239" s="0" t="n">
        <v>226</v>
      </c>
      <c r="AL239" s="0" t="n">
        <f aca="false">IFERROR(IF(AU239&lt;($AM$6-$AL$6)/($AN$6-$AL$6),$AL$6+SQRT(AU239*($AN$6-$AL$6)*($AM$6-$AL$6)),$AN$6-SQRT((1-AU239)*($AN$6-$AL$6)*($AN$6-$AM$6))),$AM$6)</f>
        <v>3.14164387694517</v>
      </c>
      <c r="AM239" s="0" t="n">
        <f aca="false">IFERROR(IF(AV239&lt;($AM$7-$AL$7)/($AN$7-$AL$7),$AL$7+SQRT(AV239*($AN$7-$AL$7)*($AM$7-$AL$7)),$AN$7-SQRT((1-AV239)*($AN$7-$AL$7)*($AN$7-$AM$7))),$AM$7)</f>
        <v>1.15721506414585</v>
      </c>
      <c r="AN239" s="0" t="n">
        <f aca="false">IFERROR(IF(AW239&lt;($AM$8-$AL$8)/($AN$8-$AL$8),$AL$8+SQRT(AW239*($AN$8-$AL$8)*($AM$8-$AL$8)),$AN$8-SQRT((1-AW239)*($AN$8-$AL$8)*($AN$8-$AM$8))),$AM$8)</f>
        <v>1.01848456786558</v>
      </c>
      <c r="AO239" s="0" t="n">
        <f aca="false">IFERROR(IF(AX239&lt;($AM$9-$AL$9)/($AN$9-$AL$9),$AL$9+SQRT(AX239*($AN$9-$AL$9)*($AM$9-$AL$9)),$AN$9-SQRT((1-AX239)*($AN$9-$AL$9)*($AN$9-$AM$9))),$AM$9)</f>
        <v>1.51031907211734</v>
      </c>
      <c r="AP239" s="0" t="n">
        <f aca="false">IFERROR(IF(AY239&lt;($AM$10-$AL$10)/($AN$10-$AL$10),$AL$10+SQRT(AY239*($AN$10-$AL$10)*($AM$10-$AL$10)),$AN$10-SQRT((1-AY239)*($AN$10-$AL$10)*($AN$10-$AM$10))),$AM$10)</f>
        <v>0.674745370301543</v>
      </c>
      <c r="AQ239" s="0" t="n">
        <f aca="false">IFERROR(IF(AZ239&lt;($AM$11-$AL$11)/($AN$11-$AL$11),$AL$11+SQRT(AZ239*($AN$11-$AL$11)*($AM$11-$AL$11)),$AN$11-SQRT((1-AZ239)*($AN$11-$AL$11)*($AN$11-$AM$11))),$AM$11)</f>
        <v>0.631695444438064</v>
      </c>
      <c r="AR239" s="0" t="n">
        <f aca="false">SUMPRODUCT((B24:B31&lt;=$B$6)*(C24:C31*AM239+D24:D31*AO239*$B$8*AQ239)/(1+AL239/100)^B24:B31)+C32*AM239*AP239/(1+AL239/100)^$B$6</f>
        <v>15934857.134122</v>
      </c>
      <c r="AS239" s="0" t="n">
        <f aca="false">SUMPRODUCT((K24:K26&lt;=$B$6)*(L24:L26*AN239+M24:M26*AO239*$B$8*AQ239)/(1+AL239/100)^K24:K26)+L27*AN239*AP239/(1+AL239/100)^$B$6</f>
        <v>15255066.4148512</v>
      </c>
      <c r="AT239" s="0" t="n">
        <f aca="false">AS239-AR239</f>
        <v>-679790.719270835</v>
      </c>
      <c r="AU239" s="0" t="n">
        <f aca="true">RAND()</f>
        <v>0.255654401384265</v>
      </c>
      <c r="AV239" s="0" t="n">
        <f aca="true">RAND()</f>
        <v>0.92347516158704</v>
      </c>
      <c r="AW239" s="0" t="n">
        <f aca="true">RAND()</f>
        <v>0.523560930521002</v>
      </c>
      <c r="AX239" s="0" t="n">
        <f aca="true">RAND()</f>
        <v>0.840141725911982</v>
      </c>
      <c r="AY239" s="0" t="n">
        <f aca="true">RAND()</f>
        <v>0.122143777767293</v>
      </c>
      <c r="AZ239" s="0" t="n">
        <f aca="true">RAND()</f>
        <v>0.449068848412101</v>
      </c>
    </row>
    <row r="240" customFormat="false" ht="15" hidden="false" customHeight="false" outlineLevel="0" collapsed="false">
      <c r="AK240" s="0" t="n">
        <v>227</v>
      </c>
      <c r="AL240" s="0" t="n">
        <f aca="false">IFERROR(IF(AU240&lt;($AM$6-$AL$6)/($AN$6-$AL$6),$AL$6+SQRT(AU240*($AN$6-$AL$6)*($AM$6-$AL$6)),$AN$6-SQRT((1-AU240)*($AN$6-$AL$6)*($AN$6-$AM$6))),$AM$6)</f>
        <v>4.38218552223684</v>
      </c>
      <c r="AM240" s="0" t="n">
        <f aca="false">IFERROR(IF(AV240&lt;($AM$7-$AL$7)/($AN$7-$AL$7),$AL$7+SQRT(AV240*($AN$7-$AL$7)*($AM$7-$AL$7)),$AN$7-SQRT((1-AV240)*($AN$7-$AL$7)*($AN$7-$AM$7))),$AM$7)</f>
        <v>0.953305300582024</v>
      </c>
      <c r="AN240" s="0" t="n">
        <f aca="false">IFERROR(IF(AW240&lt;($AM$8-$AL$8)/($AN$8-$AL$8),$AL$8+SQRT(AW240*($AN$8-$AL$8)*($AM$8-$AL$8)),$AN$8-SQRT((1-AW240)*($AN$8-$AL$8)*($AN$8-$AM$8))),$AM$8)</f>
        <v>0.978753774685507</v>
      </c>
      <c r="AO240" s="0" t="n">
        <f aca="false">IFERROR(IF(AX240&lt;($AM$9-$AL$9)/($AN$9-$AL$9),$AL$9+SQRT(AX240*($AN$9-$AL$9)*($AM$9-$AL$9)),$AN$9-SQRT((1-AX240)*($AN$9-$AL$9)*($AN$9-$AM$9))),$AM$9)</f>
        <v>0.905478245741599</v>
      </c>
      <c r="AP240" s="0" t="n">
        <f aca="false">IFERROR(IF(AY240&lt;($AM$10-$AL$10)/($AN$10-$AL$10),$AL$10+SQRT(AY240*($AN$10-$AL$10)*($AM$10-$AL$10)),$AN$10-SQRT((1-AY240)*($AN$10-$AL$10)*($AN$10-$AM$10))),$AM$10)</f>
        <v>0.821333708658299</v>
      </c>
      <c r="AQ240" s="0" t="n">
        <f aca="false">IFERROR(IF(AZ240&lt;($AM$11-$AL$11)/($AN$11-$AL$11),$AL$11+SQRT(AZ240*($AN$11-$AL$11)*($AM$11-$AL$11)),$AN$11-SQRT((1-AZ240)*($AN$11-$AL$11)*($AN$11-$AM$11))),$AM$11)</f>
        <v>0.459414353694767</v>
      </c>
      <c r="AR240" s="0" t="n">
        <f aca="false">SUMPRODUCT((B24:B31&lt;=$B$6)*(C24:C31*AM240+D24:D31*AO240*$B$8*AQ240)/(1+AL240/100)^B24:B31)+C32*AM240*AP240/(1+AL240/100)^$B$6</f>
        <v>12290142.6055973</v>
      </c>
      <c r="AS240" s="0" t="n">
        <f aca="false">SUMPRODUCT((K24:K26&lt;=$B$6)*(L24:L26*AN240+M24:M26*AO240*$B$8*AQ240)/(1+AL240/100)^K24:K26)+L27*AN240*AP240/(1+AL240/100)^$B$6</f>
        <v>14653440.5498881</v>
      </c>
      <c r="AT240" s="0" t="n">
        <f aca="false">AS240-AR240</f>
        <v>2363297.94429085</v>
      </c>
      <c r="AU240" s="0" t="n">
        <f aca="true">RAND()</f>
        <v>0.65735236800068</v>
      </c>
      <c r="AV240" s="0" t="n">
        <f aca="true">RAND()</f>
        <v>0.261139057628275</v>
      </c>
      <c r="AW240" s="0" t="n">
        <f aca="true">RAND()</f>
        <v>0.355032355159076</v>
      </c>
      <c r="AX240" s="0" t="n">
        <f aca="true">RAND()</f>
        <v>0.219216810359579</v>
      </c>
      <c r="AY240" s="0" t="n">
        <f aca="true">RAND()</f>
        <v>0.413021409280386</v>
      </c>
      <c r="AZ240" s="0" t="n">
        <f aca="true">RAND()</f>
        <v>0.103726270056817</v>
      </c>
    </row>
    <row r="241" customFormat="false" ht="15" hidden="false" customHeight="false" outlineLevel="0" collapsed="false">
      <c r="AK241" s="0" t="n">
        <v>228</v>
      </c>
      <c r="AL241" s="0" t="n">
        <f aca="false">IFERROR(IF(AU241&lt;($AM$6-$AL$6)/($AN$6-$AL$6),$AL$6+SQRT(AU241*($AN$6-$AL$6)*($AM$6-$AL$6)),$AN$6-SQRT((1-AU241)*($AN$6-$AL$6)*($AN$6-$AM$6))),$AM$6)</f>
        <v>3.14915341267606</v>
      </c>
      <c r="AM241" s="0" t="n">
        <f aca="false">IFERROR(IF(AV241&lt;($AM$7-$AL$7)/($AN$7-$AL$7),$AL$7+SQRT(AV241*($AN$7-$AL$7)*($AM$7-$AL$7)),$AN$7-SQRT((1-AV241)*($AN$7-$AL$7)*($AN$7-$AM$7))),$AM$7)</f>
        <v>1.05006263399176</v>
      </c>
      <c r="AN241" s="0" t="n">
        <f aca="false">IFERROR(IF(AW241&lt;($AM$8-$AL$8)/($AN$8-$AL$8),$AL$8+SQRT(AW241*($AN$8-$AL$8)*($AM$8-$AL$8)),$AN$8-SQRT((1-AW241)*($AN$8-$AL$8)*($AN$8-$AM$8))),$AM$8)</f>
        <v>1.0124891445822</v>
      </c>
      <c r="AO241" s="0" t="n">
        <f aca="false">IFERROR(IF(AX241&lt;($AM$9-$AL$9)/($AN$9-$AL$9),$AL$9+SQRT(AX241*($AN$9-$AL$9)*($AM$9-$AL$9)),$AN$9-SQRT((1-AX241)*($AN$9-$AL$9)*($AN$9-$AM$9))),$AM$9)</f>
        <v>1.29431265930164</v>
      </c>
      <c r="AP241" s="0" t="n">
        <f aca="false">IFERROR(IF(AY241&lt;($AM$10-$AL$10)/($AN$10-$AL$10),$AL$10+SQRT(AY241*($AN$10-$AL$10)*($AM$10-$AL$10)),$AN$10-SQRT((1-AY241)*($AN$10-$AL$10)*($AN$10-$AM$10))),$AM$10)</f>
        <v>0.841050879830567</v>
      </c>
      <c r="AQ241" s="0" t="n">
        <f aca="false">IFERROR(IF(AZ241&lt;($AM$11-$AL$11)/($AN$11-$AL$11),$AL$11+SQRT(AZ241*($AN$11-$AL$11)*($AM$11-$AL$11)),$AN$11-SQRT((1-AZ241)*($AN$11-$AL$11)*($AN$11-$AM$11))),$AM$11)</f>
        <v>0.503467333580662</v>
      </c>
      <c r="AR241" s="0" t="n">
        <f aca="false">SUMPRODUCT((B24:B31&lt;=$B$6)*(C24:C31*AM241+D24:D31*AO241*$B$8*AQ241)/(1+AL241/100)^B24:B31)+C32*AM241*AP241/(1+AL241/100)^$B$6</f>
        <v>14383138.7843893</v>
      </c>
      <c r="AS241" s="0" t="n">
        <f aca="false">SUMPRODUCT((K24:K26&lt;=$B$6)*(L24:L26*AN241+M24:M26*AO241*$B$8*AQ241)/(1+AL241/100)^K24:K26)+L27*AN241*AP241/(1+AL241/100)^$B$6</f>
        <v>14891057.755679</v>
      </c>
      <c r="AT241" s="0" t="n">
        <f aca="false">AS241-AR241</f>
        <v>507918.971289782</v>
      </c>
      <c r="AU241" s="0" t="n">
        <f aca="true">RAND()</f>
        <v>0.258549028044779</v>
      </c>
      <c r="AV241" s="0" t="n">
        <f aca="true">RAND()</f>
        <v>0.64466710821054</v>
      </c>
      <c r="AW241" s="0" t="n">
        <f aca="true">RAND()</f>
        <v>0.498565276077364</v>
      </c>
      <c r="AX241" s="0" t="n">
        <f aca="true">RAND()</f>
        <v>0.668003584785388</v>
      </c>
      <c r="AY241" s="0" t="n">
        <f aca="true">RAND()</f>
        <v>0.465262810532815</v>
      </c>
      <c r="AZ241" s="0" t="n">
        <f aca="true">RAND()</f>
        <v>0.168975329936426</v>
      </c>
    </row>
    <row r="242" customFormat="false" ht="15" hidden="false" customHeight="false" outlineLevel="0" collapsed="false">
      <c r="AK242" s="0" t="n">
        <v>229</v>
      </c>
      <c r="AL242" s="0" t="n">
        <f aca="false">IFERROR(IF(AU242&lt;($AM$6-$AL$6)/($AN$6-$AL$6),$AL$6+SQRT(AU242*($AN$6-$AL$6)*($AM$6-$AL$6)),$AN$6-SQRT((1-AU242)*($AN$6-$AL$6)*($AN$6-$AM$6))),$AM$6)</f>
        <v>3.98833616174237</v>
      </c>
      <c r="AM242" s="0" t="n">
        <f aca="false">IFERROR(IF(AV242&lt;($AM$7-$AL$7)/($AN$7-$AL$7),$AL$7+SQRT(AV242*($AN$7-$AL$7)*($AM$7-$AL$7)),$AN$7-SQRT((1-AV242)*($AN$7-$AL$7)*($AN$7-$AM$7))),$AM$7)</f>
        <v>1.19475441108208</v>
      </c>
      <c r="AN242" s="0" t="n">
        <f aca="false">IFERROR(IF(AW242&lt;($AM$8-$AL$8)/($AN$8-$AL$8),$AL$8+SQRT(AW242*($AN$8-$AL$8)*($AM$8-$AL$8)),$AN$8-SQRT((1-AW242)*($AN$8-$AL$8)*($AN$8-$AM$8))),$AM$8)</f>
        <v>1.10248187480046</v>
      </c>
      <c r="AO242" s="0" t="n">
        <f aca="false">IFERROR(IF(AX242&lt;($AM$9-$AL$9)/($AN$9-$AL$9),$AL$9+SQRT(AX242*($AN$9-$AL$9)*($AM$9-$AL$9)),$AN$9-SQRT((1-AX242)*($AN$9-$AL$9)*($AN$9-$AM$9))),$AM$9)</f>
        <v>1.42951878733583</v>
      </c>
      <c r="AP242" s="0" t="n">
        <f aca="false">IFERROR(IF(AY242&lt;($AM$10-$AL$10)/($AN$10-$AL$10),$AL$10+SQRT(AY242*($AN$10-$AL$10)*($AM$10-$AL$10)),$AN$10-SQRT((1-AY242)*($AN$10-$AL$10)*($AN$10-$AM$10))),$AM$10)</f>
        <v>0.899828699717755</v>
      </c>
      <c r="AQ242" s="0" t="n">
        <f aca="false">IFERROR(IF(AZ242&lt;($AM$11-$AL$11)/($AN$11-$AL$11),$AL$11+SQRT(AZ242*($AN$11-$AL$11)*($AM$11-$AL$11)),$AN$11-SQRT((1-AZ242)*($AN$11-$AL$11)*($AN$11-$AM$11))),$AM$11)</f>
        <v>0.587641295042901</v>
      </c>
      <c r="AR242" s="0" t="n">
        <f aca="false">SUMPRODUCT((B24:B31&lt;=$B$6)*(C24:C31*AM242+D24:D31*AO242*$B$8*AQ242)/(1+AL242/100)^B24:B31)+C32*AM242*AP242/(1+AL242/100)^$B$6</f>
        <v>15718934.6067782</v>
      </c>
      <c r="AS242" s="0" t="n">
        <f aca="false">SUMPRODUCT((K24:K26&lt;=$B$6)*(L24:L26*AN242+M24:M26*AO242*$B$8*AQ242)/(1+AL242/100)^K24:K26)+L27*AN242*AP242/(1+AL242/100)^$B$6</f>
        <v>16346504.1142034</v>
      </c>
      <c r="AT242" s="0" t="n">
        <f aca="false">AS242-AR242</f>
        <v>627569.507425243</v>
      </c>
      <c r="AU242" s="0" t="n">
        <f aca="true">RAND()</f>
        <v>0.546494046266566</v>
      </c>
      <c r="AV242" s="0" t="n">
        <f aca="true">RAND()</f>
        <v>0.972870443600994</v>
      </c>
      <c r="AW242" s="0" t="n">
        <f aca="true">RAND()</f>
        <v>0.806563579889888</v>
      </c>
      <c r="AX242" s="0" t="n">
        <f aca="true">RAND()</f>
        <v>0.783034123998144</v>
      </c>
      <c r="AY242" s="0" t="n">
        <f aca="true">RAND()</f>
        <v>0.639451956471962</v>
      </c>
      <c r="AZ242" s="0" t="n">
        <f aca="true">RAND()</f>
        <v>0.337704141281458</v>
      </c>
    </row>
    <row r="243" customFormat="false" ht="15" hidden="false" customHeight="false" outlineLevel="0" collapsed="false">
      <c r="AK243" s="0" t="n">
        <v>230</v>
      </c>
      <c r="AL243" s="0" t="n">
        <f aca="false">IFERROR(IF(AU243&lt;($AM$6-$AL$6)/($AN$6-$AL$6),$AL$6+SQRT(AU243*($AN$6-$AL$6)*($AM$6-$AL$6)),$AN$6-SQRT((1-AU243)*($AN$6-$AL$6)*($AN$6-$AM$6))),$AM$6)</f>
        <v>4.49734013312461</v>
      </c>
      <c r="AM243" s="0" t="n">
        <f aca="false">IFERROR(IF(AV243&lt;($AM$7-$AL$7)/($AN$7-$AL$7),$AL$7+SQRT(AV243*($AN$7-$AL$7)*($AM$7-$AL$7)),$AN$7-SQRT((1-AV243)*($AN$7-$AL$7)*($AN$7-$AM$7))),$AM$7)</f>
        <v>0.92456817429982</v>
      </c>
      <c r="AN243" s="0" t="n">
        <f aca="false">IFERROR(IF(AW243&lt;($AM$8-$AL$8)/($AN$8-$AL$8),$AL$8+SQRT(AW243*($AN$8-$AL$8)*($AM$8-$AL$8)),$AN$8-SQRT((1-AW243)*($AN$8-$AL$8)*($AN$8-$AM$8))),$AM$8)</f>
        <v>0.979383612991525</v>
      </c>
      <c r="AO243" s="0" t="n">
        <f aca="false">IFERROR(IF(AX243&lt;($AM$9-$AL$9)/($AN$9-$AL$9),$AL$9+SQRT(AX243*($AN$9-$AL$9)*($AM$9-$AL$9)),$AN$9-SQRT((1-AX243)*($AN$9-$AL$9)*($AN$9-$AM$9))),$AM$9)</f>
        <v>1.51155798217768</v>
      </c>
      <c r="AP243" s="0" t="n">
        <f aca="false">IFERROR(IF(AY243&lt;($AM$10-$AL$10)/($AN$10-$AL$10),$AL$10+SQRT(AY243*($AN$10-$AL$10)*($AM$10-$AL$10)),$AN$10-SQRT((1-AY243)*($AN$10-$AL$10)*($AN$10-$AM$10))),$AM$10)</f>
        <v>0.903248285963661</v>
      </c>
      <c r="AQ243" s="0" t="n">
        <f aca="false">IFERROR(IF(AZ243&lt;($AM$11-$AL$11)/($AN$11-$AL$11),$AL$11+SQRT(AZ243*($AN$11-$AL$11)*($AM$11-$AL$11)),$AN$11-SQRT((1-AZ243)*($AN$11-$AL$11)*($AN$11-$AM$11))),$AM$11)</f>
        <v>0.698309873132404</v>
      </c>
      <c r="AR243" s="0" t="n">
        <f aca="false">SUMPRODUCT((B24:B31&lt;=$B$6)*(C24:C31*AM243+D24:D31*AO243*$B$8*AQ243)/(1+AL243/100)^B24:B31)+C32*AM243*AP243/(1+AL243/100)^$B$6</f>
        <v>11959172.2351532</v>
      </c>
      <c r="AS243" s="0" t="n">
        <f aca="false">SUMPRODUCT((K24:K26&lt;=$B$6)*(L24:L26*AN243+M24:M26*AO243*$B$8*AQ243)/(1+AL243/100)^K24:K26)+L27*AN243*AP243/(1+AL243/100)^$B$6</f>
        <v>14628325.0487997</v>
      </c>
      <c r="AT243" s="0" t="n">
        <f aca="false">AS243-AR243</f>
        <v>2669152.8136465</v>
      </c>
      <c r="AU243" s="0" t="n">
        <f aca="true">RAND()</f>
        <v>0.686834679536563</v>
      </c>
      <c r="AV243" s="0" t="n">
        <f aca="true">RAND()</f>
        <v>0.172413667204338</v>
      </c>
      <c r="AW243" s="0" t="n">
        <f aca="true">RAND()</f>
        <v>0.357538673443259</v>
      </c>
      <c r="AX243" s="0" t="n">
        <f aca="true">RAND()</f>
        <v>0.840949596817108</v>
      </c>
      <c r="AY243" s="0" t="n">
        <f aca="true">RAND()</f>
        <v>0.650436720530522</v>
      </c>
      <c r="AZ243" s="0" t="n">
        <f aca="true">RAND()</f>
        <v>0.628502315716791</v>
      </c>
    </row>
    <row r="244" customFormat="false" ht="15" hidden="false" customHeight="false" outlineLevel="0" collapsed="false">
      <c r="AK244" s="0" t="n">
        <v>231</v>
      </c>
      <c r="AL244" s="0" t="n">
        <f aca="false">IFERROR(IF(AU244&lt;($AM$6-$AL$6)/($AN$6-$AL$6),$AL$6+SQRT(AU244*($AN$6-$AL$6)*($AM$6-$AL$6)),$AN$6-SQRT((1-AU244)*($AN$6-$AL$6)*($AN$6-$AM$6))),$AM$6)</f>
        <v>3.40227148004745</v>
      </c>
      <c r="AM244" s="0" t="n">
        <f aca="false">IFERROR(IF(AV244&lt;($AM$7-$AL$7)/($AN$7-$AL$7),$AL$7+SQRT(AV244*($AN$7-$AL$7)*($AM$7-$AL$7)),$AN$7-SQRT((1-AV244)*($AN$7-$AL$7)*($AN$7-$AM$7))),$AM$7)</f>
        <v>1.05904080398738</v>
      </c>
      <c r="AN244" s="0" t="n">
        <f aca="false">IFERROR(IF(AW244&lt;($AM$8-$AL$8)/($AN$8-$AL$8),$AL$8+SQRT(AW244*($AN$8-$AL$8)*($AM$8-$AL$8)),$AN$8-SQRT((1-AW244)*($AN$8-$AL$8)*($AN$8-$AM$8))),$AM$8)</f>
        <v>0.963444387929825</v>
      </c>
      <c r="AO244" s="0" t="n">
        <f aca="false">IFERROR(IF(AX244&lt;($AM$9-$AL$9)/($AN$9-$AL$9),$AL$9+SQRT(AX244*($AN$9-$AL$9)*($AM$9-$AL$9)),$AN$9-SQRT((1-AX244)*($AN$9-$AL$9)*($AN$9-$AM$9))),$AM$9)</f>
        <v>0.632211383136858</v>
      </c>
      <c r="AP244" s="0" t="n">
        <f aca="false">IFERROR(IF(AY244&lt;($AM$10-$AL$10)/($AN$10-$AL$10),$AL$10+SQRT(AY244*($AN$10-$AL$10)*($AM$10-$AL$10)),$AN$10-SQRT((1-AY244)*($AN$10-$AL$10)*($AN$10-$AM$10))),$AM$10)</f>
        <v>0.818271480998358</v>
      </c>
      <c r="AQ244" s="0" t="n">
        <f aca="false">IFERROR(IF(AZ244&lt;($AM$11-$AL$11)/($AN$11-$AL$11),$AL$11+SQRT(AZ244*($AN$11-$AL$11)*($AM$11-$AL$11)),$AN$11-SQRT((1-AZ244)*($AN$11-$AL$11)*($AN$11-$AM$11))),$AM$11)</f>
        <v>0.554779305699088</v>
      </c>
      <c r="AR244" s="0" t="n">
        <f aca="false">SUMPRODUCT((B24:B31&lt;=$B$6)*(C24:C31*AM244+D24:D31*AO244*$B$8*AQ244)/(1+AL244/100)^B24:B31)+C32*AM244*AP244/(1+AL244/100)^$B$6</f>
        <v>14266554.8020502</v>
      </c>
      <c r="AS244" s="0" t="n">
        <f aca="false">SUMPRODUCT((K24:K26&lt;=$B$6)*(L24:L26*AN244+M24:M26*AO244*$B$8*AQ244)/(1+AL244/100)^K24:K26)+L27*AN244*AP244/(1+AL244/100)^$B$6</f>
        <v>14243083.8129283</v>
      </c>
      <c r="AT244" s="0" t="n">
        <f aca="false">AS244-AR244</f>
        <v>-23470.9891219083</v>
      </c>
      <c r="AU244" s="0" t="n">
        <f aca="true">RAND()</f>
        <v>0.352817474836002</v>
      </c>
      <c r="AV244" s="0" t="n">
        <f aca="true">RAND()</f>
        <v>0.675862981850788</v>
      </c>
      <c r="AW244" s="0" t="n">
        <f aca="true">RAND()</f>
        <v>0.296822977175056</v>
      </c>
      <c r="AX244" s="0" t="n">
        <f aca="true">RAND()</f>
        <v>0.0233064664412814</v>
      </c>
      <c r="AY244" s="0" t="n">
        <f aca="true">RAND()</f>
        <v>0.405186942467551</v>
      </c>
      <c r="AZ244" s="0" t="n">
        <f aca="true">RAND()</f>
        <v>0.264948957602079</v>
      </c>
    </row>
    <row r="245" customFormat="false" ht="15" hidden="false" customHeight="false" outlineLevel="0" collapsed="false">
      <c r="AK245" s="0" t="n">
        <v>232</v>
      </c>
      <c r="AL245" s="0" t="n">
        <f aca="false">IFERROR(IF(AU245&lt;($AM$6-$AL$6)/($AN$6-$AL$6),$AL$6+SQRT(AU245*($AN$6-$AL$6)*($AM$6-$AL$6)),$AN$6-SQRT((1-AU245)*($AN$6-$AL$6)*($AN$6-$AM$6))),$AM$6)</f>
        <v>3.96585848598032</v>
      </c>
      <c r="AM245" s="0" t="n">
        <f aca="false">IFERROR(IF(AV245&lt;($AM$7-$AL$7)/($AN$7-$AL$7),$AL$7+SQRT(AV245*($AN$7-$AL$7)*($AM$7-$AL$7)),$AN$7-SQRT((1-AV245)*($AN$7-$AL$7)*($AN$7-$AM$7))),$AM$7)</f>
        <v>1.03539634079348</v>
      </c>
      <c r="AN245" s="0" t="n">
        <f aca="false">IFERROR(IF(AW245&lt;($AM$8-$AL$8)/($AN$8-$AL$8),$AL$8+SQRT(AW245*($AN$8-$AL$8)*($AM$8-$AL$8)),$AN$8-SQRT((1-AW245)*($AN$8-$AL$8)*($AN$8-$AM$8))),$AM$8)</f>
        <v>0.92927898897508</v>
      </c>
      <c r="AO245" s="0" t="n">
        <f aca="false">IFERROR(IF(AX245&lt;($AM$9-$AL$9)/($AN$9-$AL$9),$AL$9+SQRT(AX245*($AN$9-$AL$9)*($AM$9-$AL$9)),$AN$9-SQRT((1-AX245)*($AN$9-$AL$9)*($AN$9-$AM$9))),$AM$9)</f>
        <v>0.946925423877234</v>
      </c>
      <c r="AP245" s="0" t="n">
        <f aca="false">IFERROR(IF(AY245&lt;($AM$10-$AL$10)/($AN$10-$AL$10),$AL$10+SQRT(AY245*($AN$10-$AL$10)*($AM$10-$AL$10)),$AN$10-SQRT((1-AY245)*($AN$10-$AL$10)*($AN$10-$AM$10))),$AM$10)</f>
        <v>0.905293221562733</v>
      </c>
      <c r="AQ245" s="0" t="n">
        <f aca="false">IFERROR(IF(AZ245&lt;($AM$11-$AL$11)/($AN$11-$AL$11),$AL$11+SQRT(AZ245*($AN$11-$AL$11)*($AM$11-$AL$11)),$AN$11-SQRT((1-AZ245)*($AN$11-$AL$11)*($AN$11-$AM$11))),$AM$11)</f>
        <v>0.389774292029331</v>
      </c>
      <c r="AR245" s="0" t="n">
        <f aca="false">SUMPRODUCT((B24:B31&lt;=$B$6)*(C24:C31*AM245+D24:D31*AO245*$B$8*AQ245)/(1+AL245/100)^B24:B31)+C32*AM245*AP245/(1+AL245/100)^$B$6</f>
        <v>13572510.2432147</v>
      </c>
      <c r="AS245" s="0" t="n">
        <f aca="false">SUMPRODUCT((K24:K26&lt;=$B$6)*(L24:L26*AN245+M24:M26*AO245*$B$8*AQ245)/(1+AL245/100)^K24:K26)+L27*AN245*AP245/(1+AL245/100)^$B$6</f>
        <v>13749900.600827</v>
      </c>
      <c r="AT245" s="0" t="n">
        <f aca="false">AS245-AR245</f>
        <v>177390.357612293</v>
      </c>
      <c r="AU245" s="0" t="n">
        <f aca="true">RAND()</f>
        <v>0.539699263645118</v>
      </c>
      <c r="AV245" s="0" t="n">
        <f aca="true">RAND()</f>
        <v>0.590624617379313</v>
      </c>
      <c r="AW245" s="0" t="n">
        <f aca="true">RAND()</f>
        <v>0.185700633226875</v>
      </c>
      <c r="AX245" s="0" t="n">
        <f aca="true">RAND()</f>
        <v>0.266323112677128</v>
      </c>
      <c r="AY245" s="0" t="n">
        <f aca="true">RAND()</f>
        <v>0.657050381778795</v>
      </c>
      <c r="AZ245" s="0" t="n">
        <f aca="true">RAND()</f>
        <v>0.0328956061606841</v>
      </c>
    </row>
    <row r="246" customFormat="false" ht="15" hidden="false" customHeight="false" outlineLevel="0" collapsed="false">
      <c r="AK246" s="0" t="n">
        <v>233</v>
      </c>
      <c r="AL246" s="0" t="n">
        <f aca="false">IFERROR(IF(AU246&lt;($AM$6-$AL$6)/($AN$6-$AL$6),$AL$6+SQRT(AU246*($AN$6-$AL$6)*($AM$6-$AL$6)),$AN$6-SQRT((1-AU246)*($AN$6-$AL$6)*($AN$6-$AM$6))),$AM$6)</f>
        <v>3.88296422121589</v>
      </c>
      <c r="AM246" s="0" t="n">
        <f aca="false">IFERROR(IF(AV246&lt;($AM$7-$AL$7)/($AN$7-$AL$7),$AL$7+SQRT(AV246*($AN$7-$AL$7)*($AM$7-$AL$7)),$AN$7-SQRT((1-AV246)*($AN$7-$AL$7)*($AN$7-$AM$7))),$AM$7)</f>
        <v>0.996257622968411</v>
      </c>
      <c r="AN246" s="0" t="n">
        <f aca="false">IFERROR(IF(AW246&lt;($AM$8-$AL$8)/($AN$8-$AL$8),$AL$8+SQRT(AW246*($AN$8-$AL$8)*($AM$8-$AL$8)),$AN$8-SQRT((1-AW246)*($AN$8-$AL$8)*($AN$8-$AM$8))),$AM$8)</f>
        <v>0.952876052390104</v>
      </c>
      <c r="AO246" s="0" t="n">
        <f aca="false">IFERROR(IF(AX246&lt;($AM$9-$AL$9)/($AN$9-$AL$9),$AL$9+SQRT(AX246*($AN$9-$AL$9)*($AM$9-$AL$9)),$AN$9-SQRT((1-AX246)*($AN$9-$AL$9)*($AN$9-$AM$9))),$AM$9)</f>
        <v>1.65656215469992</v>
      </c>
      <c r="AP246" s="0" t="n">
        <f aca="false">IFERROR(IF(AY246&lt;($AM$10-$AL$10)/($AN$10-$AL$10),$AL$10+SQRT(AY246*($AN$10-$AL$10)*($AM$10-$AL$10)),$AN$10-SQRT((1-AY246)*($AN$10-$AL$10)*($AN$10-$AM$10))),$AM$10)</f>
        <v>0.943599265987551</v>
      </c>
      <c r="AQ246" s="0" t="n">
        <f aca="false">IFERROR(IF(AZ246&lt;($AM$11-$AL$11)/($AN$11-$AL$11),$AL$11+SQRT(AZ246*($AN$11-$AL$11)*($AM$11-$AL$11)),$AN$11-SQRT((1-AZ246)*($AN$11-$AL$11)*($AN$11-$AM$11))),$AM$11)</f>
        <v>0.693578321478087</v>
      </c>
      <c r="AR246" s="0" t="n">
        <f aca="false">SUMPRODUCT((B24:B31&lt;=$B$6)*(C24:C31*AM246+D24:D31*AO246*$B$8*AQ246)/(1+AL246/100)^B24:B31)+C32*AM246*AP246/(1+AL246/100)^$B$6</f>
        <v>13245472.9511159</v>
      </c>
      <c r="AS246" s="0" t="n">
        <f aca="false">SUMPRODUCT((K24:K26&lt;=$B$6)*(L24:L26*AN246+M24:M26*AO246*$B$8*AQ246)/(1+AL246/100)^K24:K26)+L27*AN246*AP246/(1+AL246/100)^$B$6</f>
        <v>14078549.2735561</v>
      </c>
      <c r="AT246" s="0" t="n">
        <f aca="false">AS246-AR246</f>
        <v>833076.322440159</v>
      </c>
      <c r="AU246" s="0" t="n">
        <f aca="true">RAND()</f>
        <v>0.514204397688988</v>
      </c>
      <c r="AV246" s="0" t="n">
        <f aca="true">RAND()</f>
        <v>0.427967273035678</v>
      </c>
      <c r="AW246" s="0" t="n">
        <f aca="true">RAND()</f>
        <v>0.259678748826465</v>
      </c>
      <c r="AX246" s="0" t="n">
        <f aca="true">RAND()</f>
        <v>0.921366964277092</v>
      </c>
      <c r="AY246" s="0" t="n">
        <f aca="true">RAND()</f>
        <v>0.787121235138775</v>
      </c>
      <c r="AZ246" s="0" t="n">
        <f aca="true">RAND()</f>
        <v>0.616758183395157</v>
      </c>
    </row>
    <row r="247" customFormat="false" ht="15" hidden="false" customHeight="false" outlineLevel="0" collapsed="false">
      <c r="AK247" s="0" t="n">
        <v>234</v>
      </c>
      <c r="AL247" s="0" t="n">
        <f aca="false">IFERROR(IF(AU247&lt;($AM$6-$AL$6)/($AN$6-$AL$6),$AL$6+SQRT(AU247*($AN$6-$AL$6)*($AM$6-$AL$6)),$AN$6-SQRT((1-AU247)*($AN$6-$AL$6)*($AN$6-$AM$6))),$AM$6)</f>
        <v>3.15597376566976</v>
      </c>
      <c r="AM247" s="0" t="n">
        <f aca="false">IFERROR(IF(AV247&lt;($AM$7-$AL$7)/($AN$7-$AL$7),$AL$7+SQRT(AV247*($AN$7-$AL$7)*($AM$7-$AL$7)),$AN$7-SQRT((1-AV247)*($AN$7-$AL$7)*($AN$7-$AM$7))),$AM$7)</f>
        <v>0.918266774835642</v>
      </c>
      <c r="AN247" s="0" t="n">
        <f aca="false">IFERROR(IF(AW247&lt;($AM$8-$AL$8)/($AN$8-$AL$8),$AL$8+SQRT(AW247*($AN$8-$AL$8)*($AM$8-$AL$8)),$AN$8-SQRT((1-AW247)*($AN$8-$AL$8)*($AN$8-$AM$8))),$AM$8)</f>
        <v>0.888110088186213</v>
      </c>
      <c r="AO247" s="0" t="n">
        <f aca="false">IFERROR(IF(AX247&lt;($AM$9-$AL$9)/($AN$9-$AL$9),$AL$9+SQRT(AX247*($AN$9-$AL$9)*($AM$9-$AL$9)),$AN$9-SQRT((1-AX247)*($AN$9-$AL$9)*($AN$9-$AM$9))),$AM$9)</f>
        <v>0.950744415482081</v>
      </c>
      <c r="AP247" s="0" t="n">
        <f aca="false">IFERROR(IF(AY247&lt;($AM$10-$AL$10)/($AN$10-$AL$10),$AL$10+SQRT(AY247*($AN$10-$AL$10)*($AM$10-$AL$10)),$AN$10-SQRT((1-AY247)*($AN$10-$AL$10)*($AN$10-$AM$10))),$AM$10)</f>
        <v>0.94025075060775</v>
      </c>
      <c r="AQ247" s="0" t="n">
        <f aca="false">IFERROR(IF(AZ247&lt;($AM$11-$AL$11)/($AN$11-$AL$11),$AL$11+SQRT(AZ247*($AN$11-$AL$11)*($AM$11-$AL$11)),$AN$11-SQRT((1-AZ247)*($AN$11-$AL$11)*($AN$11-$AM$11))),$AM$11)</f>
        <v>0.847517664139985</v>
      </c>
      <c r="AR247" s="0" t="n">
        <f aca="false">SUMPRODUCT((B24:B31&lt;=$B$6)*(C24:C31*AM247+D24:D31*AO247*$B$8*AQ247)/(1+AL247/100)^B24:B31)+C32*AM247*AP247/(1+AL247/100)^$B$6</f>
        <v>12605472.7695974</v>
      </c>
      <c r="AS247" s="0" t="n">
        <f aca="false">SUMPRODUCT((K24:K26&lt;=$B$6)*(L24:L26*AN247+M24:M26*AO247*$B$8*AQ247)/(1+AL247/100)^K24:K26)+L27*AN247*AP247/(1+AL247/100)^$B$6</f>
        <v>12944344.619955</v>
      </c>
      <c r="AT247" s="0" t="n">
        <f aca="false">AS247-AR247</f>
        <v>338871.850357637</v>
      </c>
      <c r="AU247" s="0" t="n">
        <f aca="true">RAND()</f>
        <v>0.261173115489043</v>
      </c>
      <c r="AV247" s="0" t="n">
        <f aca="true">RAND()</f>
        <v>0.15541144477805</v>
      </c>
      <c r="AW247" s="0" t="n">
        <f aca="true">RAND()</f>
        <v>0.0862598626686904</v>
      </c>
      <c r="AX247" s="0" t="n">
        <f aca="true">RAND()</f>
        <v>0.270894037451044</v>
      </c>
      <c r="AY247" s="0" t="n">
        <f aca="true">RAND()</f>
        <v>0.775282893642749</v>
      </c>
      <c r="AZ247" s="0" t="n">
        <f aca="true">RAND()</f>
        <v>0.905098519390504</v>
      </c>
    </row>
    <row r="248" customFormat="false" ht="15" hidden="false" customHeight="false" outlineLevel="0" collapsed="false">
      <c r="AK248" s="0" t="n">
        <v>235</v>
      </c>
      <c r="AL248" s="0" t="n">
        <f aca="false">IFERROR(IF(AU248&lt;($AM$6-$AL$6)/($AN$6-$AL$6),$AL$6+SQRT(AU248*($AN$6-$AL$6)*($AM$6-$AL$6)),$AN$6-SQRT((1-AU248)*($AN$6-$AL$6)*($AN$6-$AM$6))),$AM$6)</f>
        <v>2.74522368873893</v>
      </c>
      <c r="AM248" s="0" t="n">
        <f aca="false">IFERROR(IF(AV248&lt;($AM$7-$AL$7)/($AN$7-$AL$7),$AL$7+SQRT(AV248*($AN$7-$AL$7)*($AM$7-$AL$7)),$AN$7-SQRT((1-AV248)*($AN$7-$AL$7)*($AN$7-$AM$7))),$AM$7)</f>
        <v>1.0721688425706</v>
      </c>
      <c r="AN248" s="0" t="n">
        <f aca="false">IFERROR(IF(AW248&lt;($AM$8-$AL$8)/($AN$8-$AL$8),$AL$8+SQRT(AW248*($AN$8-$AL$8)*($AM$8-$AL$8)),$AN$8-SQRT((1-AW248)*($AN$8-$AL$8)*($AN$8-$AM$8))),$AM$8)</f>
        <v>1.10277332250145</v>
      </c>
      <c r="AO248" s="0" t="n">
        <f aca="false">IFERROR(IF(AX248&lt;($AM$9-$AL$9)/($AN$9-$AL$9),$AL$9+SQRT(AX248*($AN$9-$AL$9)*($AM$9-$AL$9)),$AN$9-SQRT((1-AX248)*($AN$9-$AL$9)*($AN$9-$AM$9))),$AM$9)</f>
        <v>1.28660046687899</v>
      </c>
      <c r="AP248" s="0" t="n">
        <f aca="false">IFERROR(IF(AY248&lt;($AM$10-$AL$10)/($AN$10-$AL$10),$AL$10+SQRT(AY248*($AN$10-$AL$10)*($AM$10-$AL$10)),$AN$10-SQRT((1-AY248)*($AN$10-$AL$10)*($AN$10-$AM$10))),$AM$10)</f>
        <v>0.61718294269397</v>
      </c>
      <c r="AQ248" s="0" t="n">
        <f aca="false">IFERROR(IF(AZ248&lt;($AM$11-$AL$11)/($AN$11-$AL$11),$AL$11+SQRT(AZ248*($AN$11-$AL$11)*($AM$11-$AL$11)),$AN$11-SQRT((1-AZ248)*($AN$11-$AL$11)*($AN$11-$AM$11))),$AM$11)</f>
        <v>0.693655124031675</v>
      </c>
      <c r="AR248" s="0" t="n">
        <f aca="false">SUMPRODUCT((B24:B31&lt;=$B$6)*(C24:C31*AM248+D24:D31*AO248*$B$8*AQ248)/(1+AL248/100)^B24:B31)+C32*AM248*AP248/(1+AL248/100)^$B$6</f>
        <v>15094804.029994</v>
      </c>
      <c r="AS248" s="0" t="n">
        <f aca="false">SUMPRODUCT((K24:K26&lt;=$B$6)*(L24:L26*AN248+M24:M26*AO248*$B$8*AQ248)/(1+AL248/100)^K24:K26)+L27*AN248*AP248/(1+AL248/100)^$B$6</f>
        <v>16535494.897691</v>
      </c>
      <c r="AT248" s="0" t="n">
        <f aca="false">AS248-AR248</f>
        <v>1440690.86769707</v>
      </c>
      <c r="AU248" s="0" t="n">
        <f aca="true">RAND()</f>
        <v>0.111071669251531</v>
      </c>
      <c r="AV248" s="0" t="n">
        <f aca="true">RAND()</f>
        <v>0.718898483976167</v>
      </c>
      <c r="AW248" s="0" t="n">
        <f aca="true">RAND()</f>
        <v>0.807327159402106</v>
      </c>
      <c r="AX248" s="0" t="n">
        <f aca="true">RAND()</f>
        <v>0.660707404095154</v>
      </c>
      <c r="AY248" s="0" t="n">
        <f aca="true">RAND()</f>
        <v>0.0549273682336729</v>
      </c>
      <c r="AZ248" s="0" t="n">
        <f aca="true">RAND()</f>
        <v>0.616950273338578</v>
      </c>
    </row>
    <row r="249" customFormat="false" ht="15" hidden="false" customHeight="false" outlineLevel="0" collapsed="false">
      <c r="AK249" s="0" t="n">
        <v>236</v>
      </c>
      <c r="AL249" s="0" t="n">
        <f aca="false">IFERROR(IF(AU249&lt;($AM$6-$AL$6)/($AN$6-$AL$6),$AL$6+SQRT(AU249*($AN$6-$AL$6)*($AM$6-$AL$6)),$AN$6-SQRT((1-AU249)*($AN$6-$AL$6)*($AN$6-$AM$6))),$AM$6)</f>
        <v>3.65895560218075</v>
      </c>
      <c r="AM249" s="0" t="n">
        <f aca="false">IFERROR(IF(AV249&lt;($AM$7-$AL$7)/($AN$7-$AL$7),$AL$7+SQRT(AV249*($AN$7-$AL$7)*($AM$7-$AL$7)),$AN$7-SQRT((1-AV249)*($AN$7-$AL$7)*($AN$7-$AM$7))),$AM$7)</f>
        <v>1.11933881352872</v>
      </c>
      <c r="AN249" s="0" t="n">
        <f aca="false">IFERROR(IF(AW249&lt;($AM$8-$AL$8)/($AN$8-$AL$8),$AL$8+SQRT(AW249*($AN$8-$AL$8)*($AM$8-$AL$8)),$AN$8-SQRT((1-AW249)*($AN$8-$AL$8)*($AN$8-$AM$8))),$AM$8)</f>
        <v>0.960224826198104</v>
      </c>
      <c r="AO249" s="0" t="n">
        <f aca="false">IFERROR(IF(AX249&lt;($AM$9-$AL$9)/($AN$9-$AL$9),$AL$9+SQRT(AX249*($AN$9-$AL$9)*($AM$9-$AL$9)),$AN$9-SQRT((1-AX249)*($AN$9-$AL$9)*($AN$9-$AM$9))),$AM$9)</f>
        <v>1.1794837451916</v>
      </c>
      <c r="AP249" s="0" t="n">
        <f aca="false">IFERROR(IF(AY249&lt;($AM$10-$AL$10)/($AN$10-$AL$10),$AL$10+SQRT(AY249*($AN$10-$AL$10)*($AM$10-$AL$10)),$AN$10-SQRT((1-AY249)*($AN$10-$AL$10)*($AN$10-$AM$10))),$AM$10)</f>
        <v>0.946982601109597</v>
      </c>
      <c r="AQ249" s="0" t="n">
        <f aca="false">IFERROR(IF(AZ249&lt;($AM$11-$AL$11)/($AN$11-$AL$11),$AL$11+SQRT(AZ249*($AN$11-$AL$11)*($AM$11-$AL$11)),$AN$11-SQRT((1-AZ249)*($AN$11-$AL$11)*($AN$11-$AM$11))),$AM$11)</f>
        <v>0.456485442281292</v>
      </c>
      <c r="AR249" s="0" t="n">
        <f aca="false">SUMPRODUCT((B24:B31&lt;=$B$6)*(C24:C31*AM249+D24:D31*AO249*$B$8*AQ249)/(1+AL249/100)^B24:B31)+C32*AM249*AP249/(1+AL249/100)^$B$6</f>
        <v>14902911.75663</v>
      </c>
      <c r="AS249" s="0" t="n">
        <f aca="false">SUMPRODUCT((K24:K26&lt;=$B$6)*(L24:L26*AN249+M24:M26*AO249*$B$8*AQ249)/(1+AL249/100)^K24:K26)+L27*AN249*AP249/(1+AL249/100)^$B$6</f>
        <v>14097035.8920278</v>
      </c>
      <c r="AT249" s="0" t="n">
        <f aca="false">AS249-AR249</f>
        <v>-805875.864602156</v>
      </c>
      <c r="AU249" s="0" t="n">
        <f aca="true">RAND()</f>
        <v>0.441871116590029</v>
      </c>
      <c r="AV249" s="0" t="n">
        <f aca="true">RAND()</f>
        <v>0.848245816443699</v>
      </c>
      <c r="AW249" s="0" t="n">
        <f aca="true">RAND()</f>
        <v>0.285244388113473</v>
      </c>
      <c r="AX249" s="0" t="n">
        <f aca="true">RAND()</f>
        <v>0.551168717063459</v>
      </c>
      <c r="AY249" s="0" t="n">
        <f aca="true">RAND()</f>
        <v>0.799173782778803</v>
      </c>
      <c r="AZ249" s="0" t="n">
        <f aca="true">RAND()</f>
        <v>0.0999497699835569</v>
      </c>
    </row>
    <row r="250" customFormat="false" ht="15" hidden="false" customHeight="false" outlineLevel="0" collapsed="false">
      <c r="AK250" s="0" t="n">
        <v>237</v>
      </c>
      <c r="AL250" s="0" t="n">
        <f aca="false">IFERROR(IF(AU250&lt;($AM$6-$AL$6)/($AN$6-$AL$6),$AL$6+SQRT(AU250*($AN$6-$AL$6)*($AM$6-$AL$6)),$AN$6-SQRT((1-AU250)*($AN$6-$AL$6)*($AN$6-$AM$6))),$AM$6)</f>
        <v>4.41102907169977</v>
      </c>
      <c r="AM250" s="0" t="n">
        <f aca="false">IFERROR(IF(AV250&lt;($AM$7-$AL$7)/($AN$7-$AL$7),$AL$7+SQRT(AV250*($AN$7-$AL$7)*($AM$7-$AL$7)),$AN$7-SQRT((1-AV250)*($AN$7-$AL$7)*($AN$7-$AM$7))),$AM$7)</f>
        <v>0.848999787524758</v>
      </c>
      <c r="AN250" s="0" t="n">
        <f aca="false">IFERROR(IF(AW250&lt;($AM$8-$AL$8)/($AN$8-$AL$8),$AL$8+SQRT(AW250*($AN$8-$AL$8)*($AM$8-$AL$8)),$AN$8-SQRT((1-AW250)*($AN$8-$AL$8)*($AN$8-$AM$8))),$AM$8)</f>
        <v>0.936001142497498</v>
      </c>
      <c r="AO250" s="0" t="n">
        <f aca="false">IFERROR(IF(AX250&lt;($AM$9-$AL$9)/($AN$9-$AL$9),$AL$9+SQRT(AX250*($AN$9-$AL$9)*($AM$9-$AL$9)),$AN$9-SQRT((1-AX250)*($AN$9-$AL$9)*($AN$9-$AM$9))),$AM$9)</f>
        <v>0.957646105013073</v>
      </c>
      <c r="AP250" s="0" t="n">
        <f aca="false">IFERROR(IF(AY250&lt;($AM$10-$AL$10)/($AN$10-$AL$10),$AL$10+SQRT(AY250*($AN$10-$AL$10)*($AM$10-$AL$10)),$AN$10-SQRT((1-AY250)*($AN$10-$AL$10)*($AN$10-$AM$10))),$AM$10)</f>
        <v>0.812505896665603</v>
      </c>
      <c r="AQ250" s="0" t="n">
        <f aca="false">IFERROR(IF(AZ250&lt;($AM$11-$AL$11)/($AN$11-$AL$11),$AL$11+SQRT(AZ250*($AN$11-$AL$11)*($AM$11-$AL$11)),$AN$11-SQRT((1-AZ250)*($AN$11-$AL$11)*($AN$11-$AM$11))),$AM$11)</f>
        <v>0.62978731655489</v>
      </c>
      <c r="AR250" s="0" t="n">
        <f aca="false">SUMPRODUCT((B24:B31&lt;=$B$6)*(C24:C31*AM250+D24:D31*AO250*$B$8*AQ250)/(1+AL250/100)^B24:B31)+C32*AM250*AP250/(1+AL250/100)^$B$6</f>
        <v>10971101.5478032</v>
      </c>
      <c r="AS250" s="0" t="n">
        <f aca="false">SUMPRODUCT((K24:K26&lt;=$B$6)*(L24:L26*AN250+M24:M26*AO250*$B$8*AQ250)/(1+AL250/100)^K24:K26)+L27*AN250*AP250/(1+AL250/100)^$B$6</f>
        <v>14036371.5907995</v>
      </c>
      <c r="AT250" s="0" t="n">
        <f aca="false">AS250-AR250</f>
        <v>3065270.04299638</v>
      </c>
      <c r="AU250" s="0" t="n">
        <f aca="true">RAND()</f>
        <v>0.664861476620812</v>
      </c>
      <c r="AV250" s="0" t="n">
        <f aca="true">RAND()</f>
        <v>0.0266775464163493</v>
      </c>
      <c r="AW250" s="0" t="n">
        <f aca="true">RAND()</f>
        <v>0.205514564006941</v>
      </c>
      <c r="AX250" s="0" t="n">
        <f aca="true">RAND()</f>
        <v>0.279253276578182</v>
      </c>
      <c r="AY250" s="0" t="n">
        <f aca="true">RAND()</f>
        <v>0.390639741803089</v>
      </c>
      <c r="AZ250" s="0" t="n">
        <f aca="true">RAND()</f>
        <v>0.443917037389693</v>
      </c>
    </row>
    <row r="251" customFormat="false" ht="15" hidden="false" customHeight="false" outlineLevel="0" collapsed="false">
      <c r="AK251" s="0" t="n">
        <v>238</v>
      </c>
      <c r="AL251" s="0" t="n">
        <f aca="false">IFERROR(IF(AU251&lt;($AM$6-$AL$6)/($AN$6-$AL$6),$AL$6+SQRT(AU251*($AN$6-$AL$6)*($AM$6-$AL$6)),$AN$6-SQRT((1-AU251)*($AN$6-$AL$6)*($AN$6-$AM$6))),$AM$6)</f>
        <v>2.79996575852374</v>
      </c>
      <c r="AM251" s="0" t="n">
        <f aca="false">IFERROR(IF(AV251&lt;($AM$7-$AL$7)/($AN$7-$AL$7),$AL$7+SQRT(AV251*($AN$7-$AL$7)*($AM$7-$AL$7)),$AN$7-SQRT((1-AV251)*($AN$7-$AL$7)*($AN$7-$AM$7))),$AM$7)</f>
        <v>0.988840879083743</v>
      </c>
      <c r="AN251" s="0" t="n">
        <f aca="false">IFERROR(IF(AW251&lt;($AM$8-$AL$8)/($AN$8-$AL$8),$AL$8+SQRT(AW251*($AN$8-$AL$8)*($AM$8-$AL$8)),$AN$8-SQRT((1-AW251)*($AN$8-$AL$8)*($AN$8-$AM$8))),$AM$8)</f>
        <v>0.904070325108319</v>
      </c>
      <c r="AO251" s="0" t="n">
        <f aca="false">IFERROR(IF(AX251&lt;($AM$9-$AL$9)/($AN$9-$AL$9),$AL$9+SQRT(AX251*($AN$9-$AL$9)*($AM$9-$AL$9)),$AN$9-SQRT((1-AX251)*($AN$9-$AL$9)*($AN$9-$AM$9))),$AM$9)</f>
        <v>1.02415380896371</v>
      </c>
      <c r="AP251" s="0" t="n">
        <f aca="false">IFERROR(IF(AY251&lt;($AM$10-$AL$10)/($AN$10-$AL$10),$AL$10+SQRT(AY251*($AN$10-$AL$10)*($AM$10-$AL$10)),$AN$10-SQRT((1-AY251)*($AN$10-$AL$10)*($AN$10-$AM$10))),$AM$10)</f>
        <v>0.893868995991373</v>
      </c>
      <c r="AQ251" s="0" t="n">
        <f aca="false">IFERROR(IF(AZ251&lt;($AM$11-$AL$11)/($AN$11-$AL$11),$AL$11+SQRT(AZ251*($AN$11-$AL$11)*($AM$11-$AL$11)),$AN$11-SQRT((1-AZ251)*($AN$11-$AL$11)*($AN$11-$AM$11))),$AM$11)</f>
        <v>0.435117646117698</v>
      </c>
      <c r="AR251" s="0" t="n">
        <f aca="false">SUMPRODUCT((B24:B31&lt;=$B$6)*(C24:C31*AM251+D24:D31*AO251*$B$8*AQ251)/(1+AL251/100)^B24:B31)+C32*AM251*AP251/(1+AL251/100)^$B$6</f>
        <v>13752058.5211376</v>
      </c>
      <c r="AS251" s="0" t="n">
        <f aca="false">SUMPRODUCT((K24:K26&lt;=$B$6)*(L24:L26*AN251+M24:M26*AO251*$B$8*AQ251)/(1+AL251/100)^K24:K26)+L27*AN251*AP251/(1+AL251/100)^$B$6</f>
        <v>13122738.1076774</v>
      </c>
      <c r="AT251" s="0" t="n">
        <f aca="false">AS251-AR251</f>
        <v>-629320.413460195</v>
      </c>
      <c r="AU251" s="0" t="n">
        <f aca="true">RAND()</f>
        <v>0.127989042962091</v>
      </c>
      <c r="AV251" s="0" t="n">
        <f aca="true">RAND()</f>
        <v>0.396231973479119</v>
      </c>
      <c r="AW251" s="0" t="n">
        <f aca="true">RAND()</f>
        <v>0.120340361868346</v>
      </c>
      <c r="AX251" s="0" t="n">
        <f aca="true">RAND()</f>
        <v>0.365149474293304</v>
      </c>
      <c r="AY251" s="0" t="n">
        <f aca="true">RAND()</f>
        <v>0.620531144013008</v>
      </c>
      <c r="AZ251" s="0" t="n">
        <f aca="true">RAND()</f>
        <v>0.0745174624179079</v>
      </c>
    </row>
    <row r="252" customFormat="false" ht="15" hidden="false" customHeight="false" outlineLevel="0" collapsed="false">
      <c r="AK252" s="0" t="n">
        <v>239</v>
      </c>
      <c r="AL252" s="0" t="n">
        <f aca="false">IFERROR(IF(AU252&lt;($AM$6-$AL$6)/($AN$6-$AL$6),$AL$6+SQRT(AU252*($AN$6-$AL$6)*($AM$6-$AL$6)),$AN$6-SQRT((1-AU252)*($AN$6-$AL$6)*($AN$6-$AM$6))),$AM$6)</f>
        <v>4.46485387778557</v>
      </c>
      <c r="AM252" s="0" t="n">
        <f aca="false">IFERROR(IF(AV252&lt;($AM$7-$AL$7)/($AN$7-$AL$7),$AL$7+SQRT(AV252*($AN$7-$AL$7)*($AM$7-$AL$7)),$AN$7-SQRT((1-AV252)*($AN$7-$AL$7)*($AN$7-$AM$7))),$AM$7)</f>
        <v>1.16537554103205</v>
      </c>
      <c r="AN252" s="0" t="n">
        <f aca="false">IFERROR(IF(AW252&lt;($AM$8-$AL$8)/($AN$8-$AL$8),$AL$8+SQRT(AW252*($AN$8-$AL$8)*($AM$8-$AL$8)),$AN$8-SQRT((1-AW252)*($AN$8-$AL$8)*($AN$8-$AM$8))),$AM$8)</f>
        <v>1.040178218885</v>
      </c>
      <c r="AO252" s="0" t="n">
        <f aca="false">IFERROR(IF(AX252&lt;($AM$9-$AL$9)/($AN$9-$AL$9),$AL$9+SQRT(AX252*($AN$9-$AL$9)*($AM$9-$AL$9)),$AN$9-SQRT((1-AX252)*($AN$9-$AL$9)*($AN$9-$AM$9))),$AM$9)</f>
        <v>1.28235465740049</v>
      </c>
      <c r="AP252" s="0" t="n">
        <f aca="false">IFERROR(IF(AY252&lt;($AM$10-$AL$10)/($AN$10-$AL$10),$AL$10+SQRT(AY252*($AN$10-$AL$10)*($AM$10-$AL$10)),$AN$10-SQRT((1-AY252)*($AN$10-$AL$10)*($AN$10-$AM$10))),$AM$10)</f>
        <v>0.993077984301081</v>
      </c>
      <c r="AQ252" s="0" t="n">
        <f aca="false">IFERROR(IF(AZ252&lt;($AM$11-$AL$11)/($AN$11-$AL$11),$AL$11+SQRT(AZ252*($AN$11-$AL$11)*($AM$11-$AL$11)),$AN$11-SQRT((1-AZ252)*($AN$11-$AL$11)*($AN$11-$AM$11))),$AM$11)</f>
        <v>0.672835950613426</v>
      </c>
      <c r="AR252" s="0" t="n">
        <f aca="false">SUMPRODUCT((B24:B31&lt;=$B$6)*(C24:C31*AM252+D24:D31*AO252*$B$8*AQ252)/(1+AL252/100)^B24:B31)+C32*AM252*AP252/(1+AL252/100)^$B$6</f>
        <v>15006954.2907363</v>
      </c>
      <c r="AS252" s="0" t="n">
        <f aca="false">SUMPRODUCT((K24:K26&lt;=$B$6)*(L24:L26*AN252+M24:M26*AO252*$B$8*AQ252)/(1+AL252/100)^K24:K26)+L27*AN252*AP252/(1+AL252/100)^$B$6</f>
        <v>15420854.1472612</v>
      </c>
      <c r="AT252" s="0" t="n">
        <f aca="false">AS252-AR252</f>
        <v>413899.856524941</v>
      </c>
      <c r="AU252" s="0" t="n">
        <f aca="true">RAND()</f>
        <v>0.678651706951056</v>
      </c>
      <c r="AV252" s="0" t="n">
        <f aca="true">RAND()</f>
        <v>0.936344008394498</v>
      </c>
      <c r="AW252" s="0" t="n">
        <f aca="true">RAND()</f>
        <v>0.608665068175385</v>
      </c>
      <c r="AX252" s="0" t="n">
        <f aca="true">RAND()</f>
        <v>0.656656774830157</v>
      </c>
      <c r="AY252" s="0" t="n">
        <f aca="true">RAND()</f>
        <v>0.972503594409667</v>
      </c>
      <c r="AZ252" s="0" t="n">
        <f aca="true">RAND()</f>
        <v>0.563117080771344</v>
      </c>
    </row>
    <row r="253" customFormat="false" ht="15" hidden="false" customHeight="false" outlineLevel="0" collapsed="false">
      <c r="AK253" s="0" t="n">
        <v>240</v>
      </c>
      <c r="AL253" s="0" t="n">
        <f aca="false">IFERROR(IF(AU253&lt;($AM$6-$AL$6)/($AN$6-$AL$6),$AL$6+SQRT(AU253*($AN$6-$AL$6)*($AM$6-$AL$6)),$AN$6-SQRT((1-AU253)*($AN$6-$AL$6)*($AN$6-$AM$6))),$AM$6)</f>
        <v>4.78972442590893</v>
      </c>
      <c r="AM253" s="0" t="n">
        <f aca="false">IFERROR(IF(AV253&lt;($AM$7-$AL$7)/($AN$7-$AL$7),$AL$7+SQRT(AV253*($AN$7-$AL$7)*($AM$7-$AL$7)),$AN$7-SQRT((1-AV253)*($AN$7-$AL$7)*($AN$7-$AM$7))),$AM$7)</f>
        <v>0.909112537245351</v>
      </c>
      <c r="AN253" s="0" t="n">
        <f aca="false">IFERROR(IF(AW253&lt;($AM$8-$AL$8)/($AN$8-$AL$8),$AL$8+SQRT(AW253*($AN$8-$AL$8)*($AM$8-$AL$8)),$AN$8-SQRT((1-AW253)*($AN$8-$AL$8)*($AN$8-$AM$8))),$AM$8)</f>
        <v>1.12494453975581</v>
      </c>
      <c r="AO253" s="0" t="n">
        <f aca="false">IFERROR(IF(AX253&lt;($AM$9-$AL$9)/($AN$9-$AL$9),$AL$9+SQRT(AX253*($AN$9-$AL$9)*($AM$9-$AL$9)),$AN$9-SQRT((1-AX253)*($AN$9-$AL$9)*($AN$9-$AM$9))),$AM$9)</f>
        <v>0.926332569734201</v>
      </c>
      <c r="AP253" s="0" t="n">
        <f aca="false">IFERROR(IF(AY253&lt;($AM$10-$AL$10)/($AN$10-$AL$10),$AL$10+SQRT(AY253*($AN$10-$AL$10)*($AM$10-$AL$10)),$AN$10-SQRT((1-AY253)*($AN$10-$AL$10)*($AN$10-$AM$10))),$AM$10)</f>
        <v>0.955152913012368</v>
      </c>
      <c r="AQ253" s="0" t="n">
        <f aca="false">IFERROR(IF(AZ253&lt;($AM$11-$AL$11)/($AN$11-$AL$11),$AL$11+SQRT(AZ253*($AN$11-$AL$11)*($AM$11-$AL$11)),$AN$11-SQRT((1-AZ253)*($AN$11-$AL$11)*($AN$11-$AM$11))),$AM$11)</f>
        <v>0.883400489132552</v>
      </c>
      <c r="AR253" s="0" t="n">
        <f aca="false">SUMPRODUCT((B24:B31&lt;=$B$6)*(C24:C31*AM253+D24:D31*AO253*$B$8*AQ253)/(1+AL253/100)^B24:B31)+C32*AM253*AP253/(1+AL253/100)^$B$6</f>
        <v>11575360.1192667</v>
      </c>
      <c r="AS253" s="0" t="n">
        <f aca="false">SUMPRODUCT((K24:K26&lt;=$B$6)*(L24:L26*AN253+M24:M26*AO253*$B$8*AQ253)/(1+AL253/100)^K24:K26)+L27*AN253*AP253/(1+AL253/100)^$B$6</f>
        <v>16784321.1468649</v>
      </c>
      <c r="AT253" s="0" t="n">
        <f aca="false">AS253-AR253</f>
        <v>5208961.0275982</v>
      </c>
      <c r="AU253" s="0" t="n">
        <f aca="true">RAND()</f>
        <v>0.755734094328819</v>
      </c>
      <c r="AV253" s="0" t="n">
        <f aca="true">RAND()</f>
        <v>0.132283842045755</v>
      </c>
      <c r="AW253" s="0" t="n">
        <f aca="true">RAND()</f>
        <v>0.860987838783223</v>
      </c>
      <c r="AX253" s="0" t="n">
        <f aca="true">RAND()</f>
        <v>0.242345946688223</v>
      </c>
      <c r="AY253" s="0" t="n">
        <f aca="true">RAND()</f>
        <v>0.828656696894578</v>
      </c>
      <c r="AZ253" s="0" t="n">
        <f aca="true">RAND()</f>
        <v>0.944508383940702</v>
      </c>
    </row>
    <row r="254" customFormat="false" ht="15" hidden="false" customHeight="false" outlineLevel="0" collapsed="false">
      <c r="AK254" s="0" t="n">
        <v>241</v>
      </c>
      <c r="AL254" s="0" t="n">
        <f aca="false">IFERROR(IF(AU254&lt;($AM$6-$AL$6)/($AN$6-$AL$6),$AL$6+SQRT(AU254*($AN$6-$AL$6)*($AM$6-$AL$6)),$AN$6-SQRT((1-AU254)*($AN$6-$AL$6)*($AN$6-$AM$6))),$AM$6)</f>
        <v>3.04558970995858</v>
      </c>
      <c r="AM254" s="0" t="n">
        <f aca="false">IFERROR(IF(AV254&lt;($AM$7-$AL$7)/($AN$7-$AL$7),$AL$7+SQRT(AV254*($AN$7-$AL$7)*($AM$7-$AL$7)),$AN$7-SQRT((1-AV254)*($AN$7-$AL$7)*($AN$7-$AM$7))),$AM$7)</f>
        <v>0.987388011825248</v>
      </c>
      <c r="AN254" s="0" t="n">
        <f aca="false">IFERROR(IF(AW254&lt;($AM$8-$AL$8)/($AN$8-$AL$8),$AL$8+SQRT(AW254*($AN$8-$AL$8)*($AM$8-$AL$8)),$AN$8-SQRT((1-AW254)*($AN$8-$AL$8)*($AN$8-$AM$8))),$AM$8)</f>
        <v>1.02053104573788</v>
      </c>
      <c r="AO254" s="0" t="n">
        <f aca="false">IFERROR(IF(AX254&lt;($AM$9-$AL$9)/($AN$9-$AL$9),$AL$9+SQRT(AX254*($AN$9-$AL$9)*($AM$9-$AL$9)),$AN$9-SQRT((1-AX254)*($AN$9-$AL$9)*($AN$9-$AM$9))),$AM$9)</f>
        <v>1.29930562464005</v>
      </c>
      <c r="AP254" s="0" t="n">
        <f aca="false">IFERROR(IF(AY254&lt;($AM$10-$AL$10)/($AN$10-$AL$10),$AL$10+SQRT(AY254*($AN$10-$AL$10)*($AM$10-$AL$10)),$AN$10-SQRT((1-AY254)*($AN$10-$AL$10)*($AN$10-$AM$10))),$AM$10)</f>
        <v>0.927622175416204</v>
      </c>
      <c r="AQ254" s="0" t="n">
        <f aca="false">IFERROR(IF(AZ254&lt;($AM$11-$AL$11)/($AN$11-$AL$11),$AL$11+SQRT(AZ254*($AN$11-$AL$11)*($AM$11-$AL$11)),$AN$11-SQRT((1-AZ254)*($AN$11-$AL$11)*($AN$11-$AM$11))),$AM$11)</f>
        <v>0.691171263079543</v>
      </c>
      <c r="AR254" s="0" t="n">
        <f aca="false">SUMPRODUCT((B24:B31&lt;=$B$6)*(C24:C31*AM254+D24:D31*AO254*$B$8*AQ254)/(1+AL254/100)^B24:B31)+C32*AM254*AP254/(1+AL254/100)^$B$6</f>
        <v>13640681.7644519</v>
      </c>
      <c r="AS254" s="0" t="n">
        <f aca="false">SUMPRODUCT((K24:K26&lt;=$B$6)*(L24:L26*AN254+M24:M26*AO254*$B$8*AQ254)/(1+AL254/100)^K24:K26)+L27*AN254*AP254/(1+AL254/100)^$B$6</f>
        <v>14859561.1354176</v>
      </c>
      <c r="AT254" s="0" t="n">
        <f aca="false">AS254-AR254</f>
        <v>1218879.37096573</v>
      </c>
      <c r="AU254" s="0" t="n">
        <f aca="true">RAND()</f>
        <v>0.218131962900726</v>
      </c>
      <c r="AV254" s="0" t="n">
        <f aca="true">RAND()</f>
        <v>0.390158521953547</v>
      </c>
      <c r="AW254" s="0" t="n">
        <f aca="true">RAND()</f>
        <v>0.531946658043102</v>
      </c>
      <c r="AX254" s="0" t="n">
        <f aca="true">RAND()</f>
        <v>0.672684928225957</v>
      </c>
      <c r="AY254" s="0" t="n">
        <f aca="true">RAND()</f>
        <v>0.731442899630746</v>
      </c>
      <c r="AZ254" s="0" t="n">
        <f aca="true">RAND()</f>
        <v>0.610713515314755</v>
      </c>
    </row>
    <row r="255" customFormat="false" ht="15" hidden="false" customHeight="false" outlineLevel="0" collapsed="false">
      <c r="AK255" s="0" t="n">
        <v>242</v>
      </c>
      <c r="AL255" s="0" t="n">
        <f aca="false">IFERROR(IF(AU255&lt;($AM$6-$AL$6)/($AN$6-$AL$6),$AL$6+SQRT(AU255*($AN$6-$AL$6)*($AM$6-$AL$6)),$AN$6-SQRT((1-AU255)*($AN$6-$AL$6)*($AN$6-$AM$6))),$AM$6)</f>
        <v>3.51793873729803</v>
      </c>
      <c r="AM255" s="0" t="n">
        <f aca="false">IFERROR(IF(AV255&lt;($AM$7-$AL$7)/($AN$7-$AL$7),$AL$7+SQRT(AV255*($AN$7-$AL$7)*($AM$7-$AL$7)),$AN$7-SQRT((1-AV255)*($AN$7-$AL$7)*($AN$7-$AM$7))),$AM$7)</f>
        <v>0.890570479533635</v>
      </c>
      <c r="AN255" s="0" t="n">
        <f aca="false">IFERROR(IF(AW255&lt;($AM$8-$AL$8)/($AN$8-$AL$8),$AL$8+SQRT(AW255*($AN$8-$AL$8)*($AM$8-$AL$8)),$AN$8-SQRT((1-AW255)*($AN$8-$AL$8)*($AN$8-$AM$8))),$AM$8)</f>
        <v>1.18798548604052</v>
      </c>
      <c r="AO255" s="0" t="n">
        <f aca="false">IFERROR(IF(AX255&lt;($AM$9-$AL$9)/($AN$9-$AL$9),$AL$9+SQRT(AX255*($AN$9-$AL$9)*($AM$9-$AL$9)),$AN$9-SQRT((1-AX255)*($AN$9-$AL$9)*($AN$9-$AM$9))),$AM$9)</f>
        <v>1.01641003467618</v>
      </c>
      <c r="AP255" s="0" t="n">
        <f aca="false">IFERROR(IF(AY255&lt;($AM$10-$AL$10)/($AN$10-$AL$10),$AL$10+SQRT(AY255*($AN$10-$AL$10)*($AM$10-$AL$10)),$AN$10-SQRT((1-AY255)*($AN$10-$AL$10)*($AN$10-$AM$10))),$AM$10)</f>
        <v>0.993347466408763</v>
      </c>
      <c r="AQ255" s="0" t="n">
        <f aca="false">IFERROR(IF(AZ255&lt;($AM$11-$AL$11)/($AN$11-$AL$11),$AL$11+SQRT(AZ255*($AN$11-$AL$11)*($AM$11-$AL$11)),$AN$11-SQRT((1-AZ255)*($AN$11-$AL$11)*($AN$11-$AM$11))),$AM$11)</f>
        <v>0.518352498378351</v>
      </c>
      <c r="AR255" s="0" t="n">
        <f aca="false">SUMPRODUCT((B24:B31&lt;=$B$6)*(C24:C31*AM255+D24:D31*AO255*$B$8*AQ255)/(1+AL255/100)^B24:B31)+C32*AM255*AP255/(1+AL255/100)^$B$6</f>
        <v>11950152.7635782</v>
      </c>
      <c r="AS255" s="0" t="n">
        <f aca="false">SUMPRODUCT((K24:K26&lt;=$B$6)*(L24:L26*AN255+M24:M26*AO255*$B$8*AQ255)/(1+AL255/100)^K24:K26)+L27*AN255*AP255/(1+AL255/100)^$B$6</f>
        <v>17313820.6375652</v>
      </c>
      <c r="AT255" s="0" t="n">
        <f aca="false">AS255-AR255</f>
        <v>5363667.873987</v>
      </c>
      <c r="AU255" s="0" t="n">
        <f aca="true">RAND()</f>
        <v>0.393762468139518</v>
      </c>
      <c r="AV255" s="0" t="n">
        <f aca="true">RAND()</f>
        <v>0.0911445751439167</v>
      </c>
      <c r="AW255" s="0" t="n">
        <f aca="true">RAND()</f>
        <v>0.965815111629949</v>
      </c>
      <c r="AX255" s="0" t="n">
        <f aca="true">RAND()</f>
        <v>0.355033853409524</v>
      </c>
      <c r="AY255" s="0" t="n">
        <f aca="true">RAND()</f>
        <v>0.973566890447781</v>
      </c>
      <c r="AZ255" s="0" t="n">
        <f aca="true">RAND()</f>
        <v>0.194603320604358</v>
      </c>
    </row>
    <row r="256" customFormat="false" ht="15" hidden="false" customHeight="false" outlineLevel="0" collapsed="false">
      <c r="AK256" s="0" t="n">
        <v>243</v>
      </c>
      <c r="AL256" s="0" t="n">
        <f aca="false">IFERROR(IF(AU256&lt;($AM$6-$AL$6)/($AN$6-$AL$6),$AL$6+SQRT(AU256*($AN$6-$AL$6)*($AM$6-$AL$6)),$AN$6-SQRT((1-AU256)*($AN$6-$AL$6)*($AN$6-$AM$6))),$AM$6)</f>
        <v>3.13160387626036</v>
      </c>
      <c r="AM256" s="0" t="n">
        <f aca="false">IFERROR(IF(AV256&lt;($AM$7-$AL$7)/($AN$7-$AL$7),$AL$7+SQRT(AV256*($AN$7-$AL$7)*($AM$7-$AL$7)),$AN$7-SQRT((1-AV256)*($AN$7-$AL$7)*($AN$7-$AM$7))),$AM$7)</f>
        <v>1.04531294576008</v>
      </c>
      <c r="AN256" s="0" t="n">
        <f aca="false">IFERROR(IF(AW256&lt;($AM$8-$AL$8)/($AN$8-$AL$8),$AL$8+SQRT(AW256*($AN$8-$AL$8)*($AM$8-$AL$8)),$AN$8-SQRT((1-AW256)*($AN$8-$AL$8)*($AN$8-$AM$8))),$AM$8)</f>
        <v>1.0287073204422</v>
      </c>
      <c r="AO256" s="0" t="n">
        <f aca="false">IFERROR(IF(AX256&lt;($AM$9-$AL$9)/($AN$9-$AL$9),$AL$9+SQRT(AX256*($AN$9-$AL$9)*($AM$9-$AL$9)),$AN$9-SQRT((1-AX256)*($AN$9-$AL$9)*($AN$9-$AM$9))),$AM$9)</f>
        <v>1.28017750207309</v>
      </c>
      <c r="AP256" s="0" t="n">
        <f aca="false">IFERROR(IF(AY256&lt;($AM$10-$AL$10)/($AN$10-$AL$10),$AL$10+SQRT(AY256*($AN$10-$AL$10)*($AM$10-$AL$10)),$AN$10-SQRT((1-AY256)*($AN$10-$AL$10)*($AN$10-$AM$10))),$AM$10)</f>
        <v>0.754148411700916</v>
      </c>
      <c r="AQ256" s="0" t="n">
        <f aca="false">IFERROR(IF(AZ256&lt;($AM$11-$AL$11)/($AN$11-$AL$11),$AL$11+SQRT(AZ256*($AN$11-$AL$11)*($AM$11-$AL$11)),$AN$11-SQRT((1-AZ256)*($AN$11-$AL$11)*($AN$11-$AM$11))),$AM$11)</f>
        <v>0.873269626732757</v>
      </c>
      <c r="AR256" s="0" t="n">
        <f aca="false">SUMPRODUCT((B24:B31&lt;=$B$6)*(C24:C31*AM256+D24:D31*AO256*$B$8*AQ256)/(1+AL256/100)^B24:B31)+C32*AM256*AP256/(1+AL256/100)^$B$6</f>
        <v>14438932.8058373</v>
      </c>
      <c r="AS256" s="0" t="n">
        <f aca="false">SUMPRODUCT((K24:K26&lt;=$B$6)*(L24:L26*AN256+M24:M26*AO256*$B$8*AQ256)/(1+AL256/100)^K24:K26)+L27*AN256*AP256/(1+AL256/100)^$B$6</f>
        <v>15291272.62094</v>
      </c>
      <c r="AT256" s="0" t="n">
        <f aca="false">AS256-AR256</f>
        <v>852339.815102719</v>
      </c>
      <c r="AU256" s="0" t="n">
        <f aca="true">RAND()</f>
        <v>0.251775571491808</v>
      </c>
      <c r="AV256" s="0" t="n">
        <f aca="true">RAND()</f>
        <v>0.627584087347428</v>
      </c>
      <c r="AW256" s="0" t="n">
        <f aca="true">RAND()</f>
        <v>0.564707110881149</v>
      </c>
      <c r="AX256" s="0" t="n">
        <f aca="true">RAND()</f>
        <v>0.654570380985509</v>
      </c>
      <c r="AY256" s="0" t="n">
        <f aca="true">RAND()</f>
        <v>0.258365660680393</v>
      </c>
      <c r="AZ256" s="0" t="n">
        <f aca="true">RAND()</f>
        <v>0.934446581598143</v>
      </c>
    </row>
    <row r="257" customFormat="false" ht="15" hidden="false" customHeight="false" outlineLevel="0" collapsed="false">
      <c r="AK257" s="0" t="n">
        <v>244</v>
      </c>
      <c r="AL257" s="0" t="n">
        <f aca="false">IFERROR(IF(AU257&lt;($AM$6-$AL$6)/($AN$6-$AL$6),$AL$6+SQRT(AU257*($AN$6-$AL$6)*($AM$6-$AL$6)),$AN$6-SQRT((1-AU257)*($AN$6-$AL$6)*($AN$6-$AM$6))),$AM$6)</f>
        <v>5.5274223884936</v>
      </c>
      <c r="AM257" s="0" t="n">
        <f aca="false">IFERROR(IF(AV257&lt;($AM$7-$AL$7)/($AN$7-$AL$7),$AL$7+SQRT(AV257*($AN$7-$AL$7)*($AM$7-$AL$7)),$AN$7-SQRT((1-AV257)*($AN$7-$AL$7)*($AN$7-$AM$7))),$AM$7)</f>
        <v>1.0335115964575</v>
      </c>
      <c r="AN257" s="0" t="n">
        <f aca="false">IFERROR(IF(AW257&lt;($AM$8-$AL$8)/($AN$8-$AL$8),$AL$8+SQRT(AW257*($AN$8-$AL$8)*($AM$8-$AL$8)),$AN$8-SQRT((1-AW257)*($AN$8-$AL$8)*($AN$8-$AM$8))),$AM$8)</f>
        <v>1.03574979063526</v>
      </c>
      <c r="AO257" s="0" t="n">
        <f aca="false">IFERROR(IF(AX257&lt;($AM$9-$AL$9)/($AN$9-$AL$9),$AL$9+SQRT(AX257*($AN$9-$AL$9)*($AM$9-$AL$9)),$AN$9-SQRT((1-AX257)*($AN$9-$AL$9)*($AN$9-$AM$9))),$AM$9)</f>
        <v>1.15142260184456</v>
      </c>
      <c r="AP257" s="0" t="n">
        <f aca="false">IFERROR(IF(AY257&lt;($AM$10-$AL$10)/($AN$10-$AL$10),$AL$10+SQRT(AY257*($AN$10-$AL$10)*($AM$10-$AL$10)),$AN$10-SQRT((1-AY257)*($AN$10-$AL$10)*($AN$10-$AM$10))),$AM$10)</f>
        <v>0.860902942349341</v>
      </c>
      <c r="AQ257" s="0" t="n">
        <f aca="false">IFERROR(IF(AZ257&lt;($AM$11-$AL$11)/($AN$11-$AL$11),$AL$11+SQRT(AZ257*($AN$11-$AL$11)*($AM$11-$AL$11)),$AN$11-SQRT((1-AZ257)*($AN$11-$AL$11)*($AN$11-$AM$11))),$AM$11)</f>
        <v>0.538947989354573</v>
      </c>
      <c r="AR257" s="0" t="n">
        <f aca="false">SUMPRODUCT((B24:B31&lt;=$B$6)*(C24:C31*AM257+D24:D31*AO257*$B$8*AQ257)/(1+AL257/100)^B24:B31)+C32*AM257*AP257/(1+AL257/100)^$B$6</f>
        <v>12749445.6226236</v>
      </c>
      <c r="AS257" s="0" t="n">
        <f aca="false">SUMPRODUCT((K24:K26&lt;=$B$6)*(L24:L26*AN257+M24:M26*AO257*$B$8*AQ257)/(1+AL257/100)^K24:K26)+L27*AN257*AP257/(1+AL257/100)^$B$6</f>
        <v>15643139.2064761</v>
      </c>
      <c r="AT257" s="0" t="n">
        <f aca="false">AS257-AR257</f>
        <v>2893693.5838525</v>
      </c>
      <c r="AU257" s="0" t="n">
        <f aca="true">RAND()</f>
        <v>0.891575758904505</v>
      </c>
      <c r="AV257" s="0" t="n">
        <f aca="true">RAND()</f>
        <v>0.583402410058851</v>
      </c>
      <c r="AW257" s="0" t="n">
        <f aca="true">RAND()</f>
        <v>0.591971980330357</v>
      </c>
      <c r="AX257" s="0" t="n">
        <f aca="true">RAND()</f>
        <v>0.519944266226501</v>
      </c>
      <c r="AY257" s="0" t="n">
        <f aca="true">RAND()</f>
        <v>0.521003735185648</v>
      </c>
      <c r="AZ257" s="0" t="n">
        <f aca="true">RAND()</f>
        <v>0.233045475986095</v>
      </c>
    </row>
    <row r="258" customFormat="false" ht="15" hidden="false" customHeight="false" outlineLevel="0" collapsed="false">
      <c r="AK258" s="0" t="n">
        <v>245</v>
      </c>
      <c r="AL258" s="0" t="n">
        <f aca="false">IFERROR(IF(AU258&lt;($AM$6-$AL$6)/($AN$6-$AL$6),$AL$6+SQRT(AU258*($AN$6-$AL$6)*($AM$6-$AL$6)),$AN$6-SQRT((1-AU258)*($AN$6-$AL$6)*($AN$6-$AM$6))),$AM$6)</f>
        <v>5.00659509297875</v>
      </c>
      <c r="AM258" s="0" t="n">
        <f aca="false">IFERROR(IF(AV258&lt;($AM$7-$AL$7)/($AN$7-$AL$7),$AL$7+SQRT(AV258*($AN$7-$AL$7)*($AM$7-$AL$7)),$AN$7-SQRT((1-AV258)*($AN$7-$AL$7)*($AN$7-$AM$7))),$AM$7)</f>
        <v>1.05210816350647</v>
      </c>
      <c r="AN258" s="0" t="n">
        <f aca="false">IFERROR(IF(AW258&lt;($AM$8-$AL$8)/($AN$8-$AL$8),$AL$8+SQRT(AW258*($AN$8-$AL$8)*($AM$8-$AL$8)),$AN$8-SQRT((1-AW258)*($AN$8-$AL$8)*($AN$8-$AM$8))),$AM$8)</f>
        <v>1.08252080660929</v>
      </c>
      <c r="AO258" s="0" t="n">
        <f aca="false">IFERROR(IF(AX258&lt;($AM$9-$AL$9)/($AN$9-$AL$9),$AL$9+SQRT(AX258*($AN$9-$AL$9)*($AM$9-$AL$9)),$AN$9-SQRT((1-AX258)*($AN$9-$AL$9)*($AN$9-$AM$9))),$AM$9)</f>
        <v>1.28491833218168</v>
      </c>
      <c r="AP258" s="0" t="n">
        <f aca="false">IFERROR(IF(AY258&lt;($AM$10-$AL$10)/($AN$10-$AL$10),$AL$10+SQRT(AY258*($AN$10-$AL$10)*($AM$10-$AL$10)),$AN$10-SQRT((1-AY258)*($AN$10-$AL$10)*($AN$10-$AM$10))),$AM$10)</f>
        <v>0.578360638361899</v>
      </c>
      <c r="AQ258" s="0" t="n">
        <f aca="false">IFERROR(IF(AZ258&lt;($AM$11-$AL$11)/($AN$11-$AL$11),$AL$11+SQRT(AZ258*($AN$11-$AL$11)*($AM$11-$AL$11)),$AN$11-SQRT((1-AZ258)*($AN$11-$AL$11)*($AN$11-$AM$11))),$AM$11)</f>
        <v>0.894906628160963</v>
      </c>
      <c r="AR258" s="0" t="n">
        <f aca="false">SUMPRODUCT((B24:B31&lt;=$B$6)*(C24:C31*AM258+D24:D31*AO258*$B$8*AQ258)/(1+AL258/100)^B24:B31)+C32*AM258*AP258/(1+AL258/100)^$B$6</f>
        <v>13347257.6604769</v>
      </c>
      <c r="AS258" s="0" t="n">
        <f aca="false">SUMPRODUCT((K24:K26&lt;=$B$6)*(L24:L26*AN258+M24:M26*AO258*$B$8*AQ258)/(1+AL258/100)^K24:K26)+L27*AN258*AP258/(1+AL258/100)^$B$6</f>
        <v>16570237.3617495</v>
      </c>
      <c r="AT258" s="0" t="n">
        <f aca="false">AS258-AR258</f>
        <v>3222979.70127256</v>
      </c>
      <c r="AU258" s="0" t="n">
        <f aca="true">RAND()</f>
        <v>0.801316843833181</v>
      </c>
      <c r="AV258" s="0" t="n">
        <f aca="true">RAND()</f>
        <v>0.651900631548602</v>
      </c>
      <c r="AW258" s="0" t="n">
        <f aca="true">RAND()</f>
        <v>0.750673064721751</v>
      </c>
      <c r="AX258" s="0" t="n">
        <f aca="true">RAND()</f>
        <v>0.659105472233446</v>
      </c>
      <c r="AY258" s="0" t="n">
        <f aca="true">RAND()</f>
        <v>0.0245615585779373</v>
      </c>
      <c r="AZ258" s="0" t="n">
        <f aca="true">RAND()</f>
        <v>0.954919931410212</v>
      </c>
    </row>
    <row r="259" customFormat="false" ht="15" hidden="false" customHeight="false" outlineLevel="0" collapsed="false">
      <c r="AK259" s="0" t="n">
        <v>246</v>
      </c>
      <c r="AL259" s="0" t="n">
        <f aca="false">IFERROR(IF(AU259&lt;($AM$6-$AL$6)/($AN$6-$AL$6),$AL$6+SQRT(AU259*($AN$6-$AL$6)*($AM$6-$AL$6)),$AN$6-SQRT((1-AU259)*($AN$6-$AL$6)*($AN$6-$AM$6))),$AM$6)</f>
        <v>4.4216776744121</v>
      </c>
      <c r="AM259" s="0" t="n">
        <f aca="false">IFERROR(IF(AV259&lt;($AM$7-$AL$7)/($AN$7-$AL$7),$AL$7+SQRT(AV259*($AN$7-$AL$7)*($AM$7-$AL$7)),$AN$7-SQRT((1-AV259)*($AN$7-$AL$7)*($AN$7-$AM$7))),$AM$7)</f>
        <v>1.0072207970493</v>
      </c>
      <c r="AN259" s="0" t="n">
        <f aca="false">IFERROR(IF(AW259&lt;($AM$8-$AL$8)/($AN$8-$AL$8),$AL$8+SQRT(AW259*($AN$8-$AL$8)*($AM$8-$AL$8)),$AN$8-SQRT((1-AW259)*($AN$8-$AL$8)*($AN$8-$AM$8))),$AM$8)</f>
        <v>1.20533106578867</v>
      </c>
      <c r="AO259" s="0" t="n">
        <f aca="false">IFERROR(IF(AX259&lt;($AM$9-$AL$9)/($AN$9-$AL$9),$AL$9+SQRT(AX259*($AN$9-$AL$9)*($AM$9-$AL$9)),$AN$9-SQRT((1-AX259)*($AN$9-$AL$9)*($AN$9-$AM$9))),$AM$9)</f>
        <v>0.791998414418356</v>
      </c>
      <c r="AP259" s="0" t="n">
        <f aca="false">IFERROR(IF(AY259&lt;($AM$10-$AL$10)/($AN$10-$AL$10),$AL$10+SQRT(AY259*($AN$10-$AL$10)*($AM$10-$AL$10)),$AN$10-SQRT((1-AY259)*($AN$10-$AL$10)*($AN$10-$AM$10))),$AM$10)</f>
        <v>0.685147983630603</v>
      </c>
      <c r="AQ259" s="0" t="n">
        <f aca="false">IFERROR(IF(AZ259&lt;($AM$11-$AL$11)/($AN$11-$AL$11),$AL$11+SQRT(AZ259*($AN$11-$AL$11)*($AM$11-$AL$11)),$AN$11-SQRT((1-AZ259)*($AN$11-$AL$11)*($AN$11-$AM$11))),$AM$11)</f>
        <v>0.657195864820265</v>
      </c>
      <c r="AR259" s="0" t="n">
        <f aca="false">SUMPRODUCT((B24:B31&lt;=$B$6)*(C24:C31*AM259+D24:D31*AO259*$B$8*AQ259)/(1+AL259/100)^B24:B31)+C32*AM259*AP259/(1+AL259/100)^$B$6</f>
        <v>12991818.3389569</v>
      </c>
      <c r="AS259" s="0" t="n">
        <f aca="false">SUMPRODUCT((K24:K26&lt;=$B$6)*(L24:L26*AN259+M24:M26*AO259*$B$8*AQ259)/(1+AL259/100)^K24:K26)+L27*AN259*AP259/(1+AL259/100)^$B$6</f>
        <v>18226841.4460355</v>
      </c>
      <c r="AT259" s="0" t="n">
        <f aca="false">AS259-AR259</f>
        <v>5235023.10707866</v>
      </c>
      <c r="AU259" s="0" t="n">
        <f aca="true">RAND()</f>
        <v>0.66761269926875</v>
      </c>
      <c r="AV259" s="0" t="n">
        <f aca="true">RAND()</f>
        <v>0.476073409907738</v>
      </c>
      <c r="AW259" s="0" t="n">
        <f aca="true">RAND()</f>
        <v>0.982263878368214</v>
      </c>
      <c r="AX259" s="0" t="n">
        <f aca="true">RAND()</f>
        <v>0.113684098697112</v>
      </c>
      <c r="AY259" s="0" t="n">
        <f aca="true">RAND()</f>
        <v>0.137119103369912</v>
      </c>
      <c r="AZ259" s="0" t="n">
        <f aca="true">RAND()</f>
        <v>0.520348264912956</v>
      </c>
    </row>
    <row r="260" customFormat="false" ht="15" hidden="false" customHeight="false" outlineLevel="0" collapsed="false">
      <c r="AK260" s="0" t="n">
        <v>247</v>
      </c>
      <c r="AL260" s="0" t="n">
        <f aca="false">IFERROR(IF(AU260&lt;($AM$6-$AL$6)/($AN$6-$AL$6),$AL$6+SQRT(AU260*($AN$6-$AL$6)*($AM$6-$AL$6)),$AN$6-SQRT((1-AU260)*($AN$6-$AL$6)*($AN$6-$AM$6))),$AM$6)</f>
        <v>4.87690109316238</v>
      </c>
      <c r="AM260" s="0" t="n">
        <f aca="false">IFERROR(IF(AV260&lt;($AM$7-$AL$7)/($AN$7-$AL$7),$AL$7+SQRT(AV260*($AN$7-$AL$7)*($AM$7-$AL$7)),$AN$7-SQRT((1-AV260)*($AN$7-$AL$7)*($AN$7-$AM$7))),$AM$7)</f>
        <v>0.953495531741002</v>
      </c>
      <c r="AN260" s="0" t="n">
        <f aca="false">IFERROR(IF(AW260&lt;($AM$8-$AL$8)/($AN$8-$AL$8),$AL$8+SQRT(AW260*($AN$8-$AL$8)*($AM$8-$AL$8)),$AN$8-SQRT((1-AW260)*($AN$8-$AL$8)*($AN$8-$AM$8))),$AM$8)</f>
        <v>0.939722046586776</v>
      </c>
      <c r="AO260" s="0" t="n">
        <f aca="false">IFERROR(IF(AX260&lt;($AM$9-$AL$9)/($AN$9-$AL$9),$AL$9+SQRT(AX260*($AN$9-$AL$9)*($AM$9-$AL$9)),$AN$9-SQRT((1-AX260)*($AN$9-$AL$9)*($AN$9-$AM$9))),$AM$9)</f>
        <v>1.20774833525017</v>
      </c>
      <c r="AP260" s="0" t="n">
        <f aca="false">IFERROR(IF(AY260&lt;($AM$10-$AL$10)/($AN$10-$AL$10),$AL$10+SQRT(AY260*($AN$10-$AL$10)*($AM$10-$AL$10)),$AN$10-SQRT((1-AY260)*($AN$10-$AL$10)*($AN$10-$AM$10))),$AM$10)</f>
        <v>0.822934863668551</v>
      </c>
      <c r="AQ260" s="0" t="n">
        <f aca="false">IFERROR(IF(AZ260&lt;($AM$11-$AL$11)/($AN$11-$AL$11),$AL$11+SQRT(AZ260*($AN$11-$AL$11)*($AM$11-$AL$11)),$AN$11-SQRT((1-AZ260)*($AN$11-$AL$11)*($AN$11-$AM$11))),$AM$11)</f>
        <v>0.680110882492622</v>
      </c>
      <c r="AR260" s="0" t="n">
        <f aca="false">SUMPRODUCT((B24:B31&lt;=$B$6)*(C24:C31*AM260+D24:D31*AO260*$B$8*AQ260)/(1+AL260/100)^B24:B31)+C32*AM260*AP260/(1+AL260/100)^$B$6</f>
        <v>12103937.8911814</v>
      </c>
      <c r="AS260" s="0" t="n">
        <f aca="false">SUMPRODUCT((K24:K26&lt;=$B$6)*(L24:L26*AN260+M24:M26*AO260*$B$8*AQ260)/(1+AL260/100)^K24:K26)+L27*AN260*AP260/(1+AL260/100)^$B$6</f>
        <v>14155947.9753998</v>
      </c>
      <c r="AT260" s="0" t="n">
        <f aca="false">AS260-AR260</f>
        <v>2052010.08421843</v>
      </c>
      <c r="AU260" s="0" t="n">
        <f aca="true">RAND()</f>
        <v>0.774622551589246</v>
      </c>
      <c r="AV260" s="0" t="n">
        <f aca="true">RAND()</f>
        <v>0.261787536271699</v>
      </c>
      <c r="AW260" s="0" t="n">
        <f aca="true">RAND()</f>
        <v>0.216913892248857</v>
      </c>
      <c r="AX260" s="0" t="n">
        <f aca="true">RAND()</f>
        <v>0.58155819980075</v>
      </c>
      <c r="AY260" s="0" t="n">
        <f aca="true">RAND()</f>
        <v>0.417147704690501</v>
      </c>
      <c r="AZ260" s="0" t="n">
        <f aca="true">RAND()</f>
        <v>0.582330418368778</v>
      </c>
    </row>
    <row r="261" customFormat="false" ht="15" hidden="false" customHeight="false" outlineLevel="0" collapsed="false">
      <c r="AK261" s="0" t="n">
        <v>248</v>
      </c>
      <c r="AL261" s="0" t="n">
        <f aca="false">IFERROR(IF(AU261&lt;($AM$6-$AL$6)/($AN$6-$AL$6),$AL$6+SQRT(AU261*($AN$6-$AL$6)*($AM$6-$AL$6)),$AN$6-SQRT((1-AU261)*($AN$6-$AL$6)*($AN$6-$AM$6))),$AM$6)</f>
        <v>4.24038424048564</v>
      </c>
      <c r="AM261" s="0" t="n">
        <f aca="false">IFERROR(IF(AV261&lt;($AM$7-$AL$7)/($AN$7-$AL$7),$AL$7+SQRT(AV261*($AN$7-$AL$7)*($AM$7-$AL$7)),$AN$7-SQRT((1-AV261)*($AN$7-$AL$7)*($AN$7-$AM$7))),$AM$7)</f>
        <v>1.05471348220908</v>
      </c>
      <c r="AN261" s="0" t="n">
        <f aca="false">IFERROR(IF(AW261&lt;($AM$8-$AL$8)/($AN$8-$AL$8),$AL$8+SQRT(AW261*($AN$8-$AL$8)*($AM$8-$AL$8)),$AN$8-SQRT((1-AW261)*($AN$8-$AL$8)*($AN$8-$AM$8))),$AM$8)</f>
        <v>0.961873399591064</v>
      </c>
      <c r="AO261" s="0" t="n">
        <f aca="false">IFERROR(IF(AX261&lt;($AM$9-$AL$9)/($AN$9-$AL$9),$AL$9+SQRT(AX261*($AN$9-$AL$9)*($AM$9-$AL$9)),$AN$9-SQRT((1-AX261)*($AN$9-$AL$9)*($AN$9-$AM$9))),$AM$9)</f>
        <v>1.22740498889844</v>
      </c>
      <c r="AP261" s="0" t="n">
        <f aca="false">IFERROR(IF(AY261&lt;($AM$10-$AL$10)/($AN$10-$AL$10),$AL$10+SQRT(AY261*($AN$10-$AL$10)*($AM$10-$AL$10)),$AN$10-SQRT((1-AY261)*($AN$10-$AL$10)*($AN$10-$AM$10))),$AM$10)</f>
        <v>0.915161792836812</v>
      </c>
      <c r="AQ261" s="0" t="n">
        <f aca="false">IFERROR(IF(AZ261&lt;($AM$11-$AL$11)/($AN$11-$AL$11),$AL$11+SQRT(AZ261*($AN$11-$AL$11)*($AM$11-$AL$11)),$AN$11-SQRT((1-AZ261)*($AN$11-$AL$11)*($AN$11-$AM$11))),$AM$11)</f>
        <v>0.566524682295637</v>
      </c>
      <c r="AR261" s="0" t="n">
        <f aca="false">SUMPRODUCT((B24:B31&lt;=$B$6)*(C24:C31*AM261+D24:D31*AO261*$B$8*AQ261)/(1+AL261/100)^B24:B31)+C32*AM261*AP261/(1+AL261/100)^$B$6</f>
        <v>13710109.8462016</v>
      </c>
      <c r="AS261" s="0" t="n">
        <f aca="false">SUMPRODUCT((K24:K26&lt;=$B$6)*(L24:L26*AN261+M24:M26*AO261*$B$8*AQ261)/(1+AL261/100)^K24:K26)+L27*AN261*AP261/(1+AL261/100)^$B$6</f>
        <v>14292015.4393728</v>
      </c>
      <c r="AT261" s="0" t="n">
        <f aca="false">AS261-AR261</f>
        <v>581905.593171245</v>
      </c>
      <c r="AU261" s="0" t="n">
        <f aca="true">RAND()</f>
        <v>0.619226042991999</v>
      </c>
      <c r="AV261" s="0" t="n">
        <f aca="true">RAND()</f>
        <v>0.66100600861419</v>
      </c>
      <c r="AW261" s="0" t="n">
        <f aca="true">RAND()</f>
        <v>0.291144416612982</v>
      </c>
      <c r="AX261" s="0" t="n">
        <f aca="true">RAND()</f>
        <v>0.602064632547325</v>
      </c>
      <c r="AY261" s="0" t="n">
        <f aca="true">RAND()</f>
        <v>0.689437256925905</v>
      </c>
      <c r="AZ261" s="0" t="n">
        <f aca="true">RAND()</f>
        <v>0.28994043376649</v>
      </c>
    </row>
    <row r="262" customFormat="false" ht="15" hidden="false" customHeight="false" outlineLevel="0" collapsed="false">
      <c r="AK262" s="0" t="n">
        <v>249</v>
      </c>
      <c r="AL262" s="0" t="n">
        <f aca="false">IFERROR(IF(AU262&lt;($AM$6-$AL$6)/($AN$6-$AL$6),$AL$6+SQRT(AU262*($AN$6-$AL$6)*($AM$6-$AL$6)),$AN$6-SQRT((1-AU262)*($AN$6-$AL$6)*($AN$6-$AM$6))),$AM$6)</f>
        <v>4.42858863092477</v>
      </c>
      <c r="AM262" s="0" t="n">
        <f aca="false">IFERROR(IF(AV262&lt;($AM$7-$AL$7)/($AN$7-$AL$7),$AL$7+SQRT(AV262*($AN$7-$AL$7)*($AM$7-$AL$7)),$AN$7-SQRT((1-AV262)*($AN$7-$AL$7)*($AN$7-$AM$7))),$AM$7)</f>
        <v>1.10943434730246</v>
      </c>
      <c r="AN262" s="0" t="n">
        <f aca="false">IFERROR(IF(AW262&lt;($AM$8-$AL$8)/($AN$8-$AL$8),$AL$8+SQRT(AW262*($AN$8-$AL$8)*($AM$8-$AL$8)),$AN$8-SQRT((1-AW262)*($AN$8-$AL$8)*($AN$8-$AM$8))),$AM$8)</f>
        <v>0.921955679152967</v>
      </c>
      <c r="AO262" s="0" t="n">
        <f aca="false">IFERROR(IF(AX262&lt;($AM$9-$AL$9)/($AN$9-$AL$9),$AL$9+SQRT(AX262*($AN$9-$AL$9)*($AM$9-$AL$9)),$AN$9-SQRT((1-AX262)*($AN$9-$AL$9)*($AN$9-$AM$9))),$AM$9)</f>
        <v>1.28189963917104</v>
      </c>
      <c r="AP262" s="0" t="n">
        <f aca="false">IFERROR(IF(AY262&lt;($AM$10-$AL$10)/($AN$10-$AL$10),$AL$10+SQRT(AY262*($AN$10-$AL$10)*($AM$10-$AL$10)),$AN$10-SQRT((1-AY262)*($AN$10-$AL$10)*($AN$10-$AM$10))),$AM$10)</f>
        <v>0.819169953220931</v>
      </c>
      <c r="AQ262" s="0" t="n">
        <f aca="false">IFERROR(IF(AZ262&lt;($AM$11-$AL$11)/($AN$11-$AL$11),$AL$11+SQRT(AZ262*($AN$11-$AL$11)*($AM$11-$AL$11)),$AN$11-SQRT((1-AZ262)*($AN$11-$AL$11)*($AN$11-$AM$11))),$AM$11)</f>
        <v>0.801875939288475</v>
      </c>
      <c r="AR262" s="0" t="n">
        <f aca="false">SUMPRODUCT((B24:B31&lt;=$B$6)*(C24:C31*AM262+D24:D31*AO262*$B$8*AQ262)/(1+AL262/100)^B24:B31)+C32*AM262*AP262/(1+AL262/100)^$B$6</f>
        <v>14364342.3017035</v>
      </c>
      <c r="AS262" s="0" t="n">
        <f aca="false">SUMPRODUCT((K24:K26&lt;=$B$6)*(L24:L26*AN262+M24:M26*AO262*$B$8*AQ262)/(1+AL262/100)^K24:K26)+L27*AN262*AP262/(1+AL262/100)^$B$6</f>
        <v>13842605.2590053</v>
      </c>
      <c r="AT262" s="0" t="n">
        <f aca="false">AS262-AR262</f>
        <v>-521737.042698188</v>
      </c>
      <c r="AU262" s="0" t="n">
        <f aca="true">RAND()</f>
        <v>0.669392178549532</v>
      </c>
      <c r="AV262" s="0" t="n">
        <f aca="true">RAND()</f>
        <v>0.824367086948581</v>
      </c>
      <c r="AW262" s="0" t="n">
        <f aca="true">RAND()</f>
        <v>0.165257640862906</v>
      </c>
      <c r="AX262" s="0" t="n">
        <f aca="true">RAND()</f>
        <v>0.656221247851545</v>
      </c>
      <c r="AY262" s="0" t="n">
        <f aca="true">RAND()</f>
        <v>0.407477836156205</v>
      </c>
      <c r="AZ262" s="0" t="n">
        <f aca="true">RAND()</f>
        <v>0.839783088029289</v>
      </c>
    </row>
    <row r="263" customFormat="false" ht="15" hidden="false" customHeight="false" outlineLevel="0" collapsed="false">
      <c r="AK263" s="0" t="n">
        <v>250</v>
      </c>
      <c r="AL263" s="0" t="n">
        <f aca="false">IFERROR(IF(AU263&lt;($AM$6-$AL$6)/($AN$6-$AL$6),$AL$6+SQRT(AU263*($AN$6-$AL$6)*($AM$6-$AL$6)),$AN$6-SQRT((1-AU263)*($AN$6-$AL$6)*($AN$6-$AM$6))),$AM$6)</f>
        <v>3.93279818858594</v>
      </c>
      <c r="AM263" s="0" t="n">
        <f aca="false">IFERROR(IF(AV263&lt;($AM$7-$AL$7)/($AN$7-$AL$7),$AL$7+SQRT(AV263*($AN$7-$AL$7)*($AM$7-$AL$7)),$AN$7-SQRT((1-AV263)*($AN$7-$AL$7)*($AN$7-$AM$7))),$AM$7)</f>
        <v>1.01737426355812</v>
      </c>
      <c r="AN263" s="0" t="n">
        <f aca="false">IFERROR(IF(AW263&lt;($AM$8-$AL$8)/($AN$8-$AL$8),$AL$8+SQRT(AW263*($AN$8-$AL$8)*($AM$8-$AL$8)),$AN$8-SQRT((1-AW263)*($AN$8-$AL$8)*($AN$8-$AM$8))),$AM$8)</f>
        <v>1.04828989981211</v>
      </c>
      <c r="AO263" s="0" t="n">
        <f aca="false">IFERROR(IF(AX263&lt;($AM$9-$AL$9)/($AN$9-$AL$9),$AL$9+SQRT(AX263*($AN$9-$AL$9)*($AM$9-$AL$9)),$AN$9-SQRT((1-AX263)*($AN$9-$AL$9)*($AN$9-$AM$9))),$AM$9)</f>
        <v>1.22240653706655</v>
      </c>
      <c r="AP263" s="0" t="n">
        <f aca="false">IFERROR(IF(AY263&lt;($AM$10-$AL$10)/($AN$10-$AL$10),$AL$10+SQRT(AY263*($AN$10-$AL$10)*($AM$10-$AL$10)),$AN$10-SQRT((1-AY263)*($AN$10-$AL$10)*($AN$10-$AM$10))),$AM$10)</f>
        <v>0.734786479056778</v>
      </c>
      <c r="AQ263" s="0" t="n">
        <f aca="false">IFERROR(IF(AZ263&lt;($AM$11-$AL$11)/($AN$11-$AL$11),$AL$11+SQRT(AZ263*($AN$11-$AL$11)*($AM$11-$AL$11)),$AN$11-SQRT((1-AZ263)*($AN$11-$AL$11)*($AN$11-$AM$11))),$AM$11)</f>
        <v>0.710706926163457</v>
      </c>
      <c r="AR263" s="0" t="n">
        <f aca="false">SUMPRODUCT((B24:B31&lt;=$B$6)*(C24:C31*AM263+D24:D31*AO263*$B$8*AQ263)/(1+AL263/100)^B24:B31)+C32*AM263*AP263/(1+AL263/100)^$B$6</f>
        <v>13468160.1680212</v>
      </c>
      <c r="AS263" s="0" t="n">
        <f aca="false">SUMPRODUCT((K24:K26&lt;=$B$6)*(L24:L26*AN263+M24:M26*AO263*$B$8*AQ263)/(1+AL263/100)^K24:K26)+L27*AN263*AP263/(1+AL263/100)^$B$6</f>
        <v>15744499.0304252</v>
      </c>
      <c r="AT263" s="0" t="n">
        <f aca="false">AS263-AR263</f>
        <v>2276338.86240397</v>
      </c>
      <c r="AU263" s="0" t="n">
        <f aca="true">RAND()</f>
        <v>0.529613652402915</v>
      </c>
      <c r="AV263" s="0" t="n">
        <f aca="true">RAND()</f>
        <v>0.518980148843327</v>
      </c>
      <c r="AW263" s="0" t="n">
        <f aca="true">RAND()</f>
        <v>0.638338093175044</v>
      </c>
      <c r="AX263" s="0" t="n">
        <f aca="true">RAND()</f>
        <v>0.596898937602112</v>
      </c>
      <c r="AY263" s="0" t="n">
        <f aca="true">RAND()</f>
        <v>0.220498762991516</v>
      </c>
      <c r="AZ263" s="0" t="n">
        <f aca="true">RAND()</f>
        <v>0.658406193592671</v>
      </c>
    </row>
    <row r="264" customFormat="false" ht="15" hidden="false" customHeight="false" outlineLevel="0" collapsed="false">
      <c r="AK264" s="0" t="n">
        <v>251</v>
      </c>
      <c r="AL264" s="0" t="n">
        <f aca="false">IFERROR(IF(AU264&lt;($AM$6-$AL$6)/($AN$6-$AL$6),$AL$6+SQRT(AU264*($AN$6-$AL$6)*($AM$6-$AL$6)),$AN$6-SQRT((1-AU264)*($AN$6-$AL$6)*($AN$6-$AM$6))),$AM$6)</f>
        <v>4.01711173080702</v>
      </c>
      <c r="AM264" s="0" t="n">
        <f aca="false">IFERROR(IF(AV264&lt;($AM$7-$AL$7)/($AN$7-$AL$7),$AL$7+SQRT(AV264*($AN$7-$AL$7)*($AM$7-$AL$7)),$AN$7-SQRT((1-AV264)*($AN$7-$AL$7)*($AN$7-$AM$7))),$AM$7)</f>
        <v>1.14102391676007</v>
      </c>
      <c r="AN264" s="0" t="n">
        <f aca="false">IFERROR(IF(AW264&lt;($AM$8-$AL$8)/($AN$8-$AL$8),$AL$8+SQRT(AW264*($AN$8-$AL$8)*($AM$8-$AL$8)),$AN$8-SQRT((1-AW264)*($AN$8-$AL$8)*($AN$8-$AM$8))),$AM$8)</f>
        <v>1.07391745268853</v>
      </c>
      <c r="AO264" s="0" t="n">
        <f aca="false">IFERROR(IF(AX264&lt;($AM$9-$AL$9)/($AN$9-$AL$9),$AL$9+SQRT(AX264*($AN$9-$AL$9)*($AM$9-$AL$9)),$AN$9-SQRT((1-AX264)*($AN$9-$AL$9)*($AN$9-$AM$9))),$AM$9)</f>
        <v>1.01053441640282</v>
      </c>
      <c r="AP264" s="0" t="n">
        <f aca="false">IFERROR(IF(AY264&lt;($AM$10-$AL$10)/($AN$10-$AL$10),$AL$10+SQRT(AY264*($AN$10-$AL$10)*($AM$10-$AL$10)),$AN$10-SQRT((1-AY264)*($AN$10-$AL$10)*($AN$10-$AM$10))),$AM$10)</f>
        <v>0.715223881268906</v>
      </c>
      <c r="AQ264" s="0" t="n">
        <f aca="false">IFERROR(IF(AZ264&lt;($AM$11-$AL$11)/($AN$11-$AL$11),$AL$11+SQRT(AZ264*($AN$11-$AL$11)*($AM$11-$AL$11)),$AN$11-SQRT((1-AZ264)*($AN$11-$AL$11)*($AN$11-$AM$11))),$AM$11)</f>
        <v>0.531193277882294</v>
      </c>
      <c r="AR264" s="0" t="n">
        <f aca="false">SUMPRODUCT((B24:B31&lt;=$B$6)*(C24:C31*AM264+D24:D31*AO264*$B$8*AQ264)/(1+AL264/100)^B24:B31)+C32*AM264*AP264/(1+AL264/100)^$B$6</f>
        <v>14972318.5104299</v>
      </c>
      <c r="AS264" s="0" t="n">
        <f aca="false">SUMPRODUCT((K24:K26&lt;=$B$6)*(L24:L26*AN264+M24:M26*AO264*$B$8*AQ264)/(1+AL264/100)^K24:K26)+L27*AN264*AP264/(1+AL264/100)^$B$6</f>
        <v>16149450.8143535</v>
      </c>
      <c r="AT264" s="0" t="n">
        <f aca="false">AS264-AR264</f>
        <v>1177132.30392359</v>
      </c>
      <c r="AU264" s="0" t="n">
        <f aca="true">RAND()</f>
        <v>0.555118878675545</v>
      </c>
      <c r="AV264" s="0" t="n">
        <f aca="true">RAND()</f>
        <v>0.894437451392744</v>
      </c>
      <c r="AW264" s="0" t="n">
        <f aca="true">RAND()</f>
        <v>0.724399435842698</v>
      </c>
      <c r="AX264" s="0" t="n">
        <f aca="true">RAND()</f>
        <v>0.347305239251134</v>
      </c>
      <c r="AY264" s="0" t="n">
        <f aca="true">RAND()</f>
        <v>0.185285276273808</v>
      </c>
      <c r="AZ264" s="0" t="n">
        <f aca="true">RAND()</f>
        <v>0.218164619338611</v>
      </c>
    </row>
    <row r="265" customFormat="false" ht="15" hidden="false" customHeight="false" outlineLevel="0" collapsed="false">
      <c r="AK265" s="0" t="n">
        <v>252</v>
      </c>
      <c r="AL265" s="0" t="n">
        <f aca="false">IFERROR(IF(AU265&lt;($AM$6-$AL$6)/($AN$6-$AL$6),$AL$6+SQRT(AU265*($AN$6-$AL$6)*($AM$6-$AL$6)),$AN$6-SQRT((1-AU265)*($AN$6-$AL$6)*($AN$6-$AM$6))),$AM$6)</f>
        <v>4.76150221804104</v>
      </c>
      <c r="AM265" s="0" t="n">
        <f aca="false">IFERROR(IF(AV265&lt;($AM$7-$AL$7)/($AN$7-$AL$7),$AL$7+SQRT(AV265*($AN$7-$AL$7)*($AM$7-$AL$7)),$AN$7-SQRT((1-AV265)*($AN$7-$AL$7)*($AN$7-$AM$7))),$AM$7)</f>
        <v>0.990476084636929</v>
      </c>
      <c r="AN265" s="0" t="n">
        <f aca="false">IFERROR(IF(AW265&lt;($AM$8-$AL$8)/($AN$8-$AL$8),$AL$8+SQRT(AW265*($AN$8-$AL$8)*($AM$8-$AL$8)),$AN$8-SQRT((1-AW265)*($AN$8-$AL$8)*($AN$8-$AM$8))),$AM$8)</f>
        <v>1.07350476688363</v>
      </c>
      <c r="AO265" s="0" t="n">
        <f aca="false">IFERROR(IF(AX265&lt;($AM$9-$AL$9)/($AN$9-$AL$9),$AL$9+SQRT(AX265*($AN$9-$AL$9)*($AM$9-$AL$9)),$AN$9-SQRT((1-AX265)*($AN$9-$AL$9)*($AN$9-$AM$9))),$AM$9)</f>
        <v>0.918524336885</v>
      </c>
      <c r="AP265" s="0" t="n">
        <f aca="false">IFERROR(IF(AY265&lt;($AM$10-$AL$10)/($AN$10-$AL$10),$AL$10+SQRT(AY265*($AN$10-$AL$10)*($AM$10-$AL$10)),$AN$10-SQRT((1-AY265)*($AN$10-$AL$10)*($AN$10-$AM$10))),$AM$10)</f>
        <v>0.864643515599141</v>
      </c>
      <c r="AQ265" s="0" t="n">
        <f aca="false">IFERROR(IF(AZ265&lt;($AM$11-$AL$11)/($AN$11-$AL$11),$AL$11+SQRT(AZ265*($AN$11-$AL$11)*($AM$11-$AL$11)),$AN$11-SQRT((1-AZ265)*($AN$11-$AL$11)*($AN$11-$AM$11))),$AM$11)</f>
        <v>0.77192318193653</v>
      </c>
      <c r="AR265" s="0" t="n">
        <f aca="false">SUMPRODUCT((B24:B31&lt;=$B$6)*(C24:C31*AM265+D24:D31*AO265*$B$8*AQ265)/(1+AL265/100)^B24:B31)+C32*AM265*AP265/(1+AL265/100)^$B$6</f>
        <v>12606331.1619188</v>
      </c>
      <c r="AS265" s="0" t="n">
        <f aca="false">SUMPRODUCT((K24:K26&lt;=$B$6)*(L24:L26*AN265+M24:M26*AO265*$B$8*AQ265)/(1+AL265/100)^K24:K26)+L27*AN265*AP265/(1+AL265/100)^$B$6</f>
        <v>16101216.2279879</v>
      </c>
      <c r="AT265" s="0" t="n">
        <f aca="false">AS265-AR265</f>
        <v>3494885.06606915</v>
      </c>
      <c r="AU265" s="0" t="n">
        <f aca="true">RAND()</f>
        <v>0.749456384008241</v>
      </c>
      <c r="AV265" s="0" t="n">
        <f aca="true">RAND()</f>
        <v>0.403123764651272</v>
      </c>
      <c r="AW265" s="0" t="n">
        <f aca="true">RAND()</f>
        <v>0.723106068330637</v>
      </c>
      <c r="AX265" s="0" t="n">
        <f aca="true">RAND()</f>
        <v>0.233550160753371</v>
      </c>
      <c r="AY265" s="0" t="n">
        <f aca="true">RAND()</f>
        <v>0.531859573874003</v>
      </c>
      <c r="AZ265" s="0" t="n">
        <f aca="true">RAND()</f>
        <v>0.787677408416502</v>
      </c>
    </row>
    <row r="266" customFormat="false" ht="15" hidden="false" customHeight="false" outlineLevel="0" collapsed="false">
      <c r="AK266" s="0" t="n">
        <v>253</v>
      </c>
      <c r="AL266" s="0" t="n">
        <f aca="false">IFERROR(IF(AU266&lt;($AM$6-$AL$6)/($AN$6-$AL$6),$AL$6+SQRT(AU266*($AN$6-$AL$6)*($AM$6-$AL$6)),$AN$6-SQRT((1-AU266)*($AN$6-$AL$6)*($AN$6-$AM$6))),$AM$6)</f>
        <v>3.22409046796404</v>
      </c>
      <c r="AM266" s="0" t="n">
        <f aca="false">IFERROR(IF(AV266&lt;($AM$7-$AL$7)/($AN$7-$AL$7),$AL$7+SQRT(AV266*($AN$7-$AL$7)*($AM$7-$AL$7)),$AN$7-SQRT((1-AV266)*($AN$7-$AL$7)*($AN$7-$AM$7))),$AM$7)</f>
        <v>1.1871691492637</v>
      </c>
      <c r="AN266" s="0" t="n">
        <f aca="false">IFERROR(IF(AW266&lt;($AM$8-$AL$8)/($AN$8-$AL$8),$AL$8+SQRT(AW266*($AN$8-$AL$8)*($AM$8-$AL$8)),$AN$8-SQRT((1-AW266)*($AN$8-$AL$8)*($AN$8-$AM$8))),$AM$8)</f>
        <v>0.950496689466752</v>
      </c>
      <c r="AO266" s="0" t="n">
        <f aca="false">IFERROR(IF(AX266&lt;($AM$9-$AL$9)/($AN$9-$AL$9),$AL$9+SQRT(AX266*($AN$9-$AL$9)*($AM$9-$AL$9)),$AN$9-SQRT((1-AX266)*($AN$9-$AL$9)*($AN$9-$AM$9))),$AM$9)</f>
        <v>0.768970437544646</v>
      </c>
      <c r="AP266" s="0" t="n">
        <f aca="false">IFERROR(IF(AY266&lt;($AM$10-$AL$10)/($AN$10-$AL$10),$AL$10+SQRT(AY266*($AN$10-$AL$10)*($AM$10-$AL$10)),$AN$10-SQRT((1-AY266)*($AN$10-$AL$10)*($AN$10-$AM$10))),$AM$10)</f>
        <v>0.935419341289455</v>
      </c>
      <c r="AQ266" s="0" t="n">
        <f aca="false">IFERROR(IF(AZ266&lt;($AM$11-$AL$11)/($AN$11-$AL$11),$AL$11+SQRT(AZ266*($AN$11-$AL$11)*($AM$11-$AL$11)),$AN$11-SQRT((1-AZ266)*($AN$11-$AL$11)*($AN$11-$AM$11))),$AM$11)</f>
        <v>0.37729326143665</v>
      </c>
      <c r="AR266" s="0" t="n">
        <f aca="false">SUMPRODUCT((B24:B31&lt;=$B$6)*(C24:C31*AM266+D24:D31*AO266*$B$8*AQ266)/(1+AL266/100)^B24:B31)+C32*AM266*AP266/(1+AL266/100)^$B$6</f>
        <v>16093669.2810599</v>
      </c>
      <c r="AS266" s="0" t="n">
        <f aca="false">SUMPRODUCT((K24:K26&lt;=$B$6)*(L24:L26*AN266+M24:M26*AO266*$B$8*AQ266)/(1+AL266/100)^K24:K26)+L27*AN266*AP266/(1+AL266/100)^$B$6</f>
        <v>13842969.109495</v>
      </c>
      <c r="AT266" s="0" t="n">
        <f aca="false">AS266-AR266</f>
        <v>-2250700.17156485</v>
      </c>
      <c r="AU266" s="0" t="n">
        <f aca="true">RAND()</f>
        <v>0.287125360293999</v>
      </c>
      <c r="AV266" s="0" t="n">
        <f aca="true">RAND()</f>
        <v>0.964909192851135</v>
      </c>
      <c r="AW266" s="0" t="n">
        <f aca="true">RAND()</f>
        <v>0.251658372671689</v>
      </c>
      <c r="AX266" s="0" t="n">
        <f aca="true">RAND()</f>
        <v>0.0964601283639442</v>
      </c>
      <c r="AY266" s="0" t="n">
        <f aca="true">RAND()</f>
        <v>0.758360011075773</v>
      </c>
      <c r="AZ266" s="0" t="n">
        <f aca="true">RAND()</f>
        <v>0.0243846867898543</v>
      </c>
    </row>
    <row r="267" customFormat="false" ht="15" hidden="false" customHeight="false" outlineLevel="0" collapsed="false">
      <c r="AK267" s="0" t="n">
        <v>254</v>
      </c>
      <c r="AL267" s="0" t="n">
        <f aca="false">IFERROR(IF(AU267&lt;($AM$6-$AL$6)/($AN$6-$AL$6),$AL$6+SQRT(AU267*($AN$6-$AL$6)*($AM$6-$AL$6)),$AN$6-SQRT((1-AU267)*($AN$6-$AL$6)*($AN$6-$AM$6))),$AM$6)</f>
        <v>5.79476296713056</v>
      </c>
      <c r="AM267" s="0" t="n">
        <f aca="false">IFERROR(IF(AV267&lt;($AM$7-$AL$7)/($AN$7-$AL$7),$AL$7+SQRT(AV267*($AN$7-$AL$7)*($AM$7-$AL$7)),$AN$7-SQRT((1-AV267)*($AN$7-$AL$7)*($AN$7-$AM$7))),$AM$7)</f>
        <v>1.05793126247344</v>
      </c>
      <c r="AN267" s="0" t="n">
        <f aca="false">IFERROR(IF(AW267&lt;($AM$8-$AL$8)/($AN$8-$AL$8),$AL$8+SQRT(AW267*($AN$8-$AL$8)*($AM$8-$AL$8)),$AN$8-SQRT((1-AW267)*($AN$8-$AL$8)*($AN$8-$AM$8))),$AM$8)</f>
        <v>0.959312319695831</v>
      </c>
      <c r="AO267" s="0" t="n">
        <f aca="false">IFERROR(IF(AX267&lt;($AM$9-$AL$9)/($AN$9-$AL$9),$AL$9+SQRT(AX267*($AN$9-$AL$9)*($AM$9-$AL$9)),$AN$9-SQRT((1-AX267)*($AN$9-$AL$9)*($AN$9-$AM$9))),$AM$9)</f>
        <v>0.59501277635131</v>
      </c>
      <c r="AP267" s="0" t="n">
        <f aca="false">IFERROR(IF(AY267&lt;($AM$10-$AL$10)/($AN$10-$AL$10),$AL$10+SQRT(AY267*($AN$10-$AL$10)*($AM$10-$AL$10)),$AN$10-SQRT((1-AY267)*($AN$10-$AL$10)*($AN$10-$AM$10))),$AM$10)</f>
        <v>0.828332847530875</v>
      </c>
      <c r="AQ267" s="0" t="n">
        <f aca="false">IFERROR(IF(AZ267&lt;($AM$11-$AL$11)/($AN$11-$AL$11),$AL$11+SQRT(AZ267*($AN$11-$AL$11)*($AM$11-$AL$11)),$AN$11-SQRT((1-AZ267)*($AN$11-$AL$11)*($AN$11-$AM$11))),$AM$11)</f>
        <v>0.772006792182558</v>
      </c>
      <c r="AR267" s="0" t="n">
        <f aca="false">SUMPRODUCT((B24:B31&lt;=$B$6)*(C24:C31*AM267+D24:D31*AO267*$B$8*AQ267)/(1+AL267/100)^B24:B31)+C32*AM267*AP267/(1+AL267/100)^$B$6</f>
        <v>12903423.7606758</v>
      </c>
      <c r="AS267" s="0" t="n">
        <f aca="false">SUMPRODUCT((K24:K26&lt;=$B$6)*(L24:L26*AN267+M24:M26*AO267*$B$8*AQ267)/(1+AL267/100)^K24:K26)+L27*AN267*AP267/(1+AL267/100)^$B$6</f>
        <v>14536071.5869753</v>
      </c>
      <c r="AT267" s="0" t="n">
        <f aca="false">AS267-AR267</f>
        <v>1632647.82629946</v>
      </c>
      <c r="AU267" s="0" t="n">
        <f aca="true">RAND()</f>
        <v>0.927370184730003</v>
      </c>
      <c r="AV267" s="0" t="n">
        <f aca="true">RAND()</f>
        <v>0.672085333910687</v>
      </c>
      <c r="AW267" s="0" t="n">
        <f aca="true">RAND()</f>
        <v>0.282004613409631</v>
      </c>
      <c r="AX267" s="0" t="n">
        <f aca="true">RAND()</f>
        <v>0.0120365702266453</v>
      </c>
      <c r="AY267" s="0" t="n">
        <f aca="true">RAND()</f>
        <v>0.431209835070932</v>
      </c>
      <c r="AZ267" s="0" t="n">
        <f aca="true">RAND()</f>
        <v>0.78783304975148</v>
      </c>
    </row>
    <row r="268" customFormat="false" ht="15" hidden="false" customHeight="false" outlineLevel="0" collapsed="false">
      <c r="AK268" s="0" t="n">
        <v>255</v>
      </c>
      <c r="AL268" s="0" t="n">
        <f aca="false">IFERROR(IF(AU268&lt;($AM$6-$AL$6)/($AN$6-$AL$6),$AL$6+SQRT(AU268*($AN$6-$AL$6)*($AM$6-$AL$6)),$AN$6-SQRT((1-AU268)*($AN$6-$AL$6)*($AN$6-$AM$6))),$AM$6)</f>
        <v>4.75348470684159</v>
      </c>
      <c r="AM268" s="0" t="n">
        <f aca="false">IFERROR(IF(AV268&lt;($AM$7-$AL$7)/($AN$7-$AL$7),$AL$7+SQRT(AV268*($AN$7-$AL$7)*($AM$7-$AL$7)),$AN$7-SQRT((1-AV268)*($AN$7-$AL$7)*($AN$7-$AM$7))),$AM$7)</f>
        <v>1.00906573333619</v>
      </c>
      <c r="AN268" s="0" t="n">
        <f aca="false">IFERROR(IF(AW268&lt;($AM$8-$AL$8)/($AN$8-$AL$8),$AL$8+SQRT(AW268*($AN$8-$AL$8)*($AM$8-$AL$8)),$AN$8-SQRT((1-AW268)*($AN$8-$AL$8)*($AN$8-$AM$8))),$AM$8)</f>
        <v>1.05946245002483</v>
      </c>
      <c r="AO268" s="0" t="n">
        <f aca="false">IFERROR(IF(AX268&lt;($AM$9-$AL$9)/($AN$9-$AL$9),$AL$9+SQRT(AX268*($AN$9-$AL$9)*($AM$9-$AL$9)),$AN$9-SQRT((1-AX268)*($AN$9-$AL$9)*($AN$9-$AM$9))),$AM$9)</f>
        <v>1.34369861879277</v>
      </c>
      <c r="AP268" s="0" t="n">
        <f aca="false">IFERROR(IF(AY268&lt;($AM$10-$AL$10)/($AN$10-$AL$10),$AL$10+SQRT(AY268*($AN$10-$AL$10)*($AM$10-$AL$10)),$AN$10-SQRT((1-AY268)*($AN$10-$AL$10)*($AN$10-$AM$10))),$AM$10)</f>
        <v>0.783007264586</v>
      </c>
      <c r="AQ268" s="0" t="n">
        <f aca="false">IFERROR(IF(AZ268&lt;($AM$11-$AL$11)/($AN$11-$AL$11),$AL$11+SQRT(AZ268*($AN$11-$AL$11)*($AM$11-$AL$11)),$AN$11-SQRT((1-AZ268)*($AN$11-$AL$11)*($AN$11-$AM$11))),$AM$11)</f>
        <v>0.754737664790048</v>
      </c>
      <c r="AR268" s="0" t="n">
        <f aca="false">SUMPRODUCT((B24:B31&lt;=$B$6)*(C24:C31*AM268+D24:D31*AO268*$B$8*AQ268)/(1+AL268/100)^B24:B31)+C32*AM268*AP268/(1+AL268/100)^$B$6</f>
        <v>12901542.9411648</v>
      </c>
      <c r="AS268" s="0" t="n">
        <f aca="false">SUMPRODUCT((K24:K26&lt;=$B$6)*(L24:L26*AN268+M24:M26*AO268*$B$8*AQ268)/(1+AL268/100)^K24:K26)+L27*AN268*AP268/(1+AL268/100)^$B$6</f>
        <v>15986225.0377089</v>
      </c>
      <c r="AT268" s="0" t="n">
        <f aca="false">AS268-AR268</f>
        <v>3084682.09654412</v>
      </c>
      <c r="AU268" s="0" t="n">
        <f aca="true">RAND()</f>
        <v>0.747658451880269</v>
      </c>
      <c r="AV268" s="0" t="n">
        <f aca="true">RAND()</f>
        <v>0.484006036863769</v>
      </c>
      <c r="AW268" s="0" t="n">
        <f aca="true">RAND()</f>
        <v>0.677292818217402</v>
      </c>
      <c r="AX268" s="0" t="n">
        <f aca="true">RAND()</f>
        <v>0.712845664683656</v>
      </c>
      <c r="AY268" s="0" t="n">
        <f aca="true">RAND()</f>
        <v>0.320372447233801</v>
      </c>
      <c r="AZ268" s="0" t="n">
        <f aca="true">RAND()</f>
        <v>0.754475048683106</v>
      </c>
    </row>
    <row r="269" customFormat="false" ht="15" hidden="false" customHeight="false" outlineLevel="0" collapsed="false">
      <c r="AK269" s="0" t="n">
        <v>256</v>
      </c>
      <c r="AL269" s="0" t="n">
        <f aca="false">IFERROR(IF(AU269&lt;($AM$6-$AL$6)/($AN$6-$AL$6),$AL$6+SQRT(AU269*($AN$6-$AL$6)*($AM$6-$AL$6)),$AN$6-SQRT((1-AU269)*($AN$6-$AL$6)*($AN$6-$AM$6))),$AM$6)</f>
        <v>2.53549244327559</v>
      </c>
      <c r="AM269" s="0" t="n">
        <f aca="false">IFERROR(IF(AV269&lt;($AM$7-$AL$7)/($AN$7-$AL$7),$AL$7+SQRT(AV269*($AN$7-$AL$7)*($AM$7-$AL$7)),$AN$7-SQRT((1-AV269)*($AN$7-$AL$7)*($AN$7-$AM$7))),$AM$7)</f>
        <v>1.05259120455666</v>
      </c>
      <c r="AN269" s="0" t="n">
        <f aca="false">IFERROR(IF(AW269&lt;($AM$8-$AL$8)/($AN$8-$AL$8),$AL$8+SQRT(AW269*($AN$8-$AL$8)*($AM$8-$AL$8)),$AN$8-SQRT((1-AW269)*($AN$8-$AL$8)*($AN$8-$AM$8))),$AM$8)</f>
        <v>0.938675453762388</v>
      </c>
      <c r="AO269" s="0" t="n">
        <f aca="false">IFERROR(IF(AX269&lt;($AM$9-$AL$9)/($AN$9-$AL$9),$AL$9+SQRT(AX269*($AN$9-$AL$9)*($AM$9-$AL$9)),$AN$9-SQRT((1-AX269)*($AN$9-$AL$9)*($AN$9-$AM$9))),$AM$9)</f>
        <v>0.88482622567982</v>
      </c>
      <c r="AP269" s="0" t="n">
        <f aca="false">IFERROR(IF(AY269&lt;($AM$10-$AL$10)/($AN$10-$AL$10),$AL$10+SQRT(AY269*($AN$10-$AL$10)*($AM$10-$AL$10)),$AN$10-SQRT((1-AY269)*($AN$10-$AL$10)*($AN$10-$AM$10))),$AM$10)</f>
        <v>0.831060655869069</v>
      </c>
      <c r="AQ269" s="0" t="n">
        <f aca="false">IFERROR(IF(AZ269&lt;($AM$11-$AL$11)/($AN$11-$AL$11),$AL$11+SQRT(AZ269*($AN$11-$AL$11)*($AM$11-$AL$11)),$AN$11-SQRT((1-AZ269)*($AN$11-$AL$11)*($AN$11-$AM$11))),$AM$11)</f>
        <v>0.70353589517991</v>
      </c>
      <c r="AR269" s="0" t="n">
        <f aca="false">SUMPRODUCT((B24:B31&lt;=$B$6)*(C24:C31*AM269+D24:D31*AO269*$B$8*AQ269)/(1+AL269/100)^B24:B31)+C32*AM269*AP269/(1+AL269/100)^$B$6</f>
        <v>14896505.9242493</v>
      </c>
      <c r="AS269" s="0" t="n">
        <f aca="false">SUMPRODUCT((K24:K26&lt;=$B$6)*(L24:L26*AN269+M24:M26*AO269*$B$8*AQ269)/(1+AL269/100)^K24:K26)+L27*AN269*AP269/(1+AL269/100)^$B$6</f>
        <v>13664053.7323276</v>
      </c>
      <c r="AT269" s="0" t="n">
        <f aca="false">AS269-AR269</f>
        <v>-1232452.19192179</v>
      </c>
      <c r="AU269" s="0" t="n">
        <f aca="true">RAND()</f>
        <v>0.0573504313610523</v>
      </c>
      <c r="AV269" s="0" t="n">
        <f aca="true">RAND()</f>
        <v>0.653597933169847</v>
      </c>
      <c r="AW269" s="0" t="n">
        <f aca="true">RAND()</f>
        <v>0.213676460846713</v>
      </c>
      <c r="AX269" s="0" t="n">
        <f aca="true">RAND()</f>
        <v>0.197454965294634</v>
      </c>
      <c r="AY269" s="0" t="n">
        <f aca="true">RAND()</f>
        <v>0.438404631457831</v>
      </c>
      <c r="AZ269" s="0" t="n">
        <f aca="true">RAND()</f>
        <v>0.641261365523359</v>
      </c>
    </row>
    <row r="270" customFormat="false" ht="15" hidden="false" customHeight="false" outlineLevel="0" collapsed="false">
      <c r="AK270" s="0" t="n">
        <v>257</v>
      </c>
      <c r="AL270" s="0" t="n">
        <f aca="false">IFERROR(IF(AU270&lt;($AM$6-$AL$6)/($AN$6-$AL$6),$AL$6+SQRT(AU270*($AN$6-$AL$6)*($AM$6-$AL$6)),$AN$6-SQRT((1-AU270)*($AN$6-$AL$6)*($AN$6-$AM$6))),$AM$6)</f>
        <v>5.77736322374092</v>
      </c>
      <c r="AM270" s="0" t="n">
        <f aca="false">IFERROR(IF(AV270&lt;($AM$7-$AL$7)/($AN$7-$AL$7),$AL$7+SQRT(AV270*($AN$7-$AL$7)*($AM$7-$AL$7)),$AN$7-SQRT((1-AV270)*($AN$7-$AL$7)*($AN$7-$AM$7))),$AM$7)</f>
        <v>0.986666624902168</v>
      </c>
      <c r="AN270" s="0" t="n">
        <f aca="false">IFERROR(IF(AW270&lt;($AM$8-$AL$8)/($AN$8-$AL$8),$AL$8+SQRT(AW270*($AN$8-$AL$8)*($AM$8-$AL$8)),$AN$8-SQRT((1-AW270)*($AN$8-$AL$8)*($AN$8-$AM$8))),$AM$8)</f>
        <v>1.09037479427167</v>
      </c>
      <c r="AO270" s="0" t="n">
        <f aca="false">IFERROR(IF(AX270&lt;($AM$9-$AL$9)/($AN$9-$AL$9),$AL$9+SQRT(AX270*($AN$9-$AL$9)*($AM$9-$AL$9)),$AN$9-SQRT((1-AX270)*($AN$9-$AL$9)*($AN$9-$AM$9))),$AM$9)</f>
        <v>1.23718740473193</v>
      </c>
      <c r="AP270" s="0" t="n">
        <f aca="false">IFERROR(IF(AY270&lt;($AM$10-$AL$10)/($AN$10-$AL$10),$AL$10+SQRT(AY270*($AN$10-$AL$10)*($AM$10-$AL$10)),$AN$10-SQRT((1-AY270)*($AN$10-$AL$10)*($AN$10-$AM$10))),$AM$10)</f>
        <v>0.600696761177279</v>
      </c>
      <c r="AQ270" s="0" t="n">
        <f aca="false">IFERROR(IF(AZ270&lt;($AM$11-$AL$11)/($AN$11-$AL$11),$AL$11+SQRT(AZ270*($AN$11-$AL$11)*($AM$11-$AL$11)),$AN$11-SQRT((1-AZ270)*($AN$11-$AL$11)*($AN$11-$AM$11))),$AM$11)</f>
        <v>0.834992703309545</v>
      </c>
      <c r="AR270" s="0" t="n">
        <f aca="false">SUMPRODUCT((B24:B31&lt;=$B$6)*(C24:C31*AM270+D24:D31*AO270*$B$8*AQ270)/(1+AL270/100)^B24:B31)+C32*AM270*AP270/(1+AL270/100)^$B$6</f>
        <v>12141788.8359953</v>
      </c>
      <c r="AS270" s="0" t="n">
        <f aca="false">SUMPRODUCT((K24:K26&lt;=$B$6)*(L24:L26*AN270+M24:M26*AO270*$B$8*AQ270)/(1+AL270/100)^K24:K26)+L27*AN270*AP270/(1+AL270/100)^$B$6</f>
        <v>16715919.9261827</v>
      </c>
      <c r="AT270" s="0" t="n">
        <f aca="false">AS270-AR270</f>
        <v>4574131.0901874</v>
      </c>
      <c r="AU270" s="0" t="n">
        <f aca="true">RAND()</f>
        <v>0.925257965666941</v>
      </c>
      <c r="AV270" s="0" t="n">
        <f aca="true">RAND()</f>
        <v>0.387160320581851</v>
      </c>
      <c r="AW270" s="0" t="n">
        <f aca="true">RAND()</f>
        <v>0.773509277299438</v>
      </c>
      <c r="AX270" s="0" t="n">
        <f aca="true">RAND()</f>
        <v>0.612077963000265</v>
      </c>
      <c r="AY270" s="0" t="n">
        <f aca="true">RAND()</f>
        <v>0.0405593508463761</v>
      </c>
      <c r="AZ270" s="0" t="n">
        <f aca="true">RAND()</f>
        <v>0.888867722607789</v>
      </c>
    </row>
    <row r="271" customFormat="false" ht="15" hidden="false" customHeight="false" outlineLevel="0" collapsed="false">
      <c r="AK271" s="0" t="n">
        <v>258</v>
      </c>
      <c r="AL271" s="0" t="n">
        <f aca="false">IFERROR(IF(AU271&lt;($AM$6-$AL$6)/($AN$6-$AL$6),$AL$6+SQRT(AU271*($AN$6-$AL$6)*($AM$6-$AL$6)),$AN$6-SQRT((1-AU271)*($AN$6-$AL$6)*($AN$6-$AM$6))),$AM$6)</f>
        <v>3.45459369432606</v>
      </c>
      <c r="AM271" s="0" t="n">
        <f aca="false">IFERROR(IF(AV271&lt;($AM$7-$AL$7)/($AN$7-$AL$7),$AL$7+SQRT(AV271*($AN$7-$AL$7)*($AM$7-$AL$7)),$AN$7-SQRT((1-AV271)*($AN$7-$AL$7)*($AN$7-$AM$7))),$AM$7)</f>
        <v>0.999341328935296</v>
      </c>
      <c r="AN271" s="0" t="n">
        <f aca="false">IFERROR(IF(AW271&lt;($AM$8-$AL$8)/($AN$8-$AL$8),$AL$8+SQRT(AW271*($AN$8-$AL$8)*($AM$8-$AL$8)),$AN$8-SQRT((1-AW271)*($AN$8-$AL$8)*($AN$8-$AM$8))),$AM$8)</f>
        <v>1.14708843740297</v>
      </c>
      <c r="AO271" s="0" t="n">
        <f aca="false">IFERROR(IF(AX271&lt;($AM$9-$AL$9)/($AN$9-$AL$9),$AL$9+SQRT(AX271*($AN$9-$AL$9)*($AM$9-$AL$9)),$AN$9-SQRT((1-AX271)*($AN$9-$AL$9)*($AN$9-$AM$9))),$AM$9)</f>
        <v>1.16210416329102</v>
      </c>
      <c r="AP271" s="0" t="n">
        <f aca="false">IFERROR(IF(AY271&lt;($AM$10-$AL$10)/($AN$10-$AL$10),$AL$10+SQRT(AY271*($AN$10-$AL$10)*($AM$10-$AL$10)),$AN$10-SQRT((1-AY271)*($AN$10-$AL$10)*($AN$10-$AM$10))),$AM$10)</f>
        <v>0.882967470248432</v>
      </c>
      <c r="AQ271" s="0" t="n">
        <f aca="false">IFERROR(IF(AZ271&lt;($AM$11-$AL$11)/($AN$11-$AL$11),$AL$11+SQRT(AZ271*($AN$11-$AL$11)*($AM$11-$AL$11)),$AN$11-SQRT((1-AZ271)*($AN$11-$AL$11)*($AN$11-$AM$11))),$AM$11)</f>
        <v>0.769567400405866</v>
      </c>
      <c r="AR271" s="0" t="n">
        <f aca="false">SUMPRODUCT((B24:B31&lt;=$B$6)*(C24:C31*AM271+D24:D31*AO271*$B$8*AQ271)/(1+AL271/100)^B24:B31)+C32*AM271*AP271/(1+AL271/100)^$B$6</f>
        <v>13524836.8405274</v>
      </c>
      <c r="AS271" s="0" t="n">
        <f aca="false">SUMPRODUCT((K24:K26&lt;=$B$6)*(L24:L26*AN271+M24:M26*AO271*$B$8*AQ271)/(1+AL271/100)^K24:K26)+L27*AN271*AP271/(1+AL271/100)^$B$6</f>
        <v>16896424.1733364</v>
      </c>
      <c r="AT271" s="0" t="n">
        <f aca="false">AS271-AR271</f>
        <v>3371587.33280899</v>
      </c>
      <c r="AU271" s="0" t="n">
        <f aca="true">RAND()</f>
        <v>0.371504706384373</v>
      </c>
      <c r="AV271" s="0" t="n">
        <f aca="true">RAND()</f>
        <v>0.441521838018775</v>
      </c>
      <c r="AW271" s="0" t="n">
        <f aca="true">RAND()</f>
        <v>0.90585964696745</v>
      </c>
      <c r="AX271" s="0" t="n">
        <f aca="true">RAND()</f>
        <v>0.531953711217171</v>
      </c>
      <c r="AY271" s="0" t="n">
        <f aca="true">RAND()</f>
        <v>0.586656333073935</v>
      </c>
      <c r="AZ271" s="0" t="n">
        <f aca="true">RAND()</f>
        <v>0.783268640997101</v>
      </c>
    </row>
    <row r="272" customFormat="false" ht="15" hidden="false" customHeight="false" outlineLevel="0" collapsed="false">
      <c r="AK272" s="0" t="n">
        <v>259</v>
      </c>
      <c r="AL272" s="0" t="n">
        <f aca="false">IFERROR(IF(AU272&lt;($AM$6-$AL$6)/($AN$6-$AL$6),$AL$6+SQRT(AU272*($AN$6-$AL$6)*($AM$6-$AL$6)),$AN$6-SQRT((1-AU272)*($AN$6-$AL$6)*($AN$6-$AM$6))),$AM$6)</f>
        <v>4.49686682647118</v>
      </c>
      <c r="AM272" s="0" t="n">
        <f aca="false">IFERROR(IF(AV272&lt;($AM$7-$AL$7)/($AN$7-$AL$7),$AL$7+SQRT(AV272*($AN$7-$AL$7)*($AM$7-$AL$7)),$AN$7-SQRT((1-AV272)*($AN$7-$AL$7)*($AN$7-$AM$7))),$AM$7)</f>
        <v>0.989061134731927</v>
      </c>
      <c r="AN272" s="0" t="n">
        <f aca="false">IFERROR(IF(AW272&lt;($AM$8-$AL$8)/($AN$8-$AL$8),$AL$8+SQRT(AW272*($AN$8-$AL$8)*($AM$8-$AL$8)),$AN$8-SQRT((1-AW272)*($AN$8-$AL$8)*($AN$8-$AM$8))),$AM$8)</f>
        <v>1.17515078727802</v>
      </c>
      <c r="AO272" s="0" t="n">
        <f aca="false">IFERROR(IF(AX272&lt;($AM$9-$AL$9)/($AN$9-$AL$9),$AL$9+SQRT(AX272*($AN$9-$AL$9)*($AM$9-$AL$9)),$AN$9-SQRT((1-AX272)*($AN$9-$AL$9)*($AN$9-$AM$9))),$AM$9)</f>
        <v>0.821371963352717</v>
      </c>
      <c r="AP272" s="0" t="n">
        <f aca="false">IFERROR(IF(AY272&lt;($AM$10-$AL$10)/($AN$10-$AL$10),$AL$10+SQRT(AY272*($AN$10-$AL$10)*($AM$10-$AL$10)),$AN$10-SQRT((1-AY272)*($AN$10-$AL$10)*($AN$10-$AM$10))),$AM$10)</f>
        <v>0.66983259183594</v>
      </c>
      <c r="AQ272" s="0" t="n">
        <f aca="false">IFERROR(IF(AZ272&lt;($AM$11-$AL$11)/($AN$11-$AL$11),$AL$11+SQRT(AZ272*($AN$11-$AL$11)*($AM$11-$AL$11)),$AN$11-SQRT((1-AZ272)*($AN$11-$AL$11)*($AN$11-$AM$11))),$AM$11)</f>
        <v>0.903661624589066</v>
      </c>
      <c r="AR272" s="0" t="n">
        <f aca="false">SUMPRODUCT((B24:B31&lt;=$B$6)*(C24:C31*AM272+D24:D31*AO272*$B$8*AQ272)/(1+AL272/100)^B24:B31)+C32*AM272*AP272/(1+AL272/100)^$B$6</f>
        <v>12755667.6802189</v>
      </c>
      <c r="AS272" s="0" t="n">
        <f aca="false">SUMPRODUCT((K24:K26&lt;=$B$6)*(L24:L26*AN272+M24:M26*AO272*$B$8*AQ272)/(1+AL272/100)^K24:K26)+L27*AN272*AP272/(1+AL272/100)^$B$6</f>
        <v>17810555.9047933</v>
      </c>
      <c r="AT272" s="0" t="n">
        <f aca="false">AS272-AR272</f>
        <v>5054888.22457437</v>
      </c>
      <c r="AU272" s="0" t="n">
        <f aca="true">RAND()</f>
        <v>0.686716215778976</v>
      </c>
      <c r="AV272" s="0" t="n">
        <f aca="true">RAND()</f>
        <v>0.397156807401375</v>
      </c>
      <c r="AW272" s="0" t="n">
        <f aca="true">RAND()</f>
        <v>0.950200847599115</v>
      </c>
      <c r="AX272" s="0" t="n">
        <f aca="true">RAND()</f>
        <v>0.137706585105573</v>
      </c>
      <c r="AY272" s="0" t="n">
        <f aca="true">RAND()</f>
        <v>0.115372436998852</v>
      </c>
      <c r="AZ272" s="0" t="n">
        <f aca="true">RAND()</f>
        <v>0.962118030298702</v>
      </c>
    </row>
    <row r="273" customFormat="false" ht="15" hidden="false" customHeight="false" outlineLevel="0" collapsed="false">
      <c r="AK273" s="0" t="n">
        <v>260</v>
      </c>
      <c r="AL273" s="0" t="n">
        <f aca="false">IFERROR(IF(AU273&lt;($AM$6-$AL$6)/($AN$6-$AL$6),$AL$6+SQRT(AU273*($AN$6-$AL$6)*($AM$6-$AL$6)),$AN$6-SQRT((1-AU273)*($AN$6-$AL$6)*($AN$6-$AM$6))),$AM$6)</f>
        <v>2.76672418306729</v>
      </c>
      <c r="AM273" s="0" t="n">
        <f aca="false">IFERROR(IF(AV273&lt;($AM$7-$AL$7)/($AN$7-$AL$7),$AL$7+SQRT(AV273*($AN$7-$AL$7)*($AM$7-$AL$7)),$AN$7-SQRT((1-AV273)*($AN$7-$AL$7)*($AN$7-$AM$7))),$AM$7)</f>
        <v>1.09686991267166</v>
      </c>
      <c r="AN273" s="0" t="n">
        <f aca="false">IFERROR(IF(AW273&lt;($AM$8-$AL$8)/($AN$8-$AL$8),$AL$8+SQRT(AW273*($AN$8-$AL$8)*($AM$8-$AL$8)),$AN$8-SQRT((1-AW273)*($AN$8-$AL$8)*($AN$8-$AM$8))),$AM$8)</f>
        <v>0.95609254816822</v>
      </c>
      <c r="AO273" s="0" t="n">
        <f aca="false">IFERROR(IF(AX273&lt;($AM$9-$AL$9)/($AN$9-$AL$9),$AL$9+SQRT(AX273*($AN$9-$AL$9)*($AM$9-$AL$9)),$AN$9-SQRT((1-AX273)*($AN$9-$AL$9)*($AN$9-$AM$9))),$AM$9)</f>
        <v>0.697338300345942</v>
      </c>
      <c r="AP273" s="0" t="n">
        <f aca="false">IFERROR(IF(AY273&lt;($AM$10-$AL$10)/($AN$10-$AL$10),$AL$10+SQRT(AY273*($AN$10-$AL$10)*($AM$10-$AL$10)),$AN$10-SQRT((1-AY273)*($AN$10-$AL$10)*($AN$10-$AM$10))),$AM$10)</f>
        <v>0.869995631795027</v>
      </c>
      <c r="AQ273" s="0" t="n">
        <f aca="false">IFERROR(IF(AZ273&lt;($AM$11-$AL$11)/($AN$11-$AL$11),$AL$11+SQRT(AZ273*($AN$11-$AL$11)*($AM$11-$AL$11)),$AN$11-SQRT((1-AZ273)*($AN$11-$AL$11)*($AN$11-$AM$11))),$AM$11)</f>
        <v>0.71538387365629</v>
      </c>
      <c r="AR273" s="0" t="n">
        <f aca="false">SUMPRODUCT((B24:B31&lt;=$B$6)*(C24:C31*AM273+D24:D31*AO273*$B$8*AQ273)/(1+AL273/100)^B24:B31)+C32*AM273*AP273/(1+AL273/100)^$B$6</f>
        <v>15287401.0278843</v>
      </c>
      <c r="AS273" s="0" t="n">
        <f aca="false">SUMPRODUCT((K24:K26&lt;=$B$6)*(L24:L26*AN273+M24:M26*AO273*$B$8*AQ273)/(1+AL273/100)^K24:K26)+L27*AN273*AP273/(1+AL273/100)^$B$6</f>
        <v>13908764.6505395</v>
      </c>
      <c r="AT273" s="0" t="n">
        <f aca="false">AS273-AR273</f>
        <v>-1378636.37734483</v>
      </c>
      <c r="AU273" s="0" t="n">
        <f aca="true">RAND()</f>
        <v>0.117573194580041</v>
      </c>
      <c r="AV273" s="0" t="n">
        <f aca="true">RAND()</f>
        <v>0.791566012042805</v>
      </c>
      <c r="AW273" s="0" t="n">
        <f aca="true">RAND()</f>
        <v>0.270720928818313</v>
      </c>
      <c r="AX273" s="0" t="n">
        <f aca="true">RAND()</f>
        <v>0.0519232063779003</v>
      </c>
      <c r="AY273" s="0" t="n">
        <f aca="true">RAND()</f>
        <v>0.547587070189605</v>
      </c>
      <c r="AZ273" s="0" t="n">
        <f aca="true">RAND()</f>
        <v>0.669361880102454</v>
      </c>
    </row>
    <row r="274" customFormat="false" ht="15" hidden="false" customHeight="false" outlineLevel="0" collapsed="false">
      <c r="AK274" s="0" t="n">
        <v>261</v>
      </c>
      <c r="AL274" s="0" t="n">
        <f aca="false">IFERROR(IF(AU274&lt;($AM$6-$AL$6)/($AN$6-$AL$6),$AL$6+SQRT(AU274*($AN$6-$AL$6)*($AM$6-$AL$6)),$AN$6-SQRT((1-AU274)*($AN$6-$AL$6)*($AN$6-$AM$6))),$AM$6)</f>
        <v>4.89600952444562</v>
      </c>
      <c r="AM274" s="0" t="n">
        <f aca="false">IFERROR(IF(AV274&lt;($AM$7-$AL$7)/($AN$7-$AL$7),$AL$7+SQRT(AV274*($AN$7-$AL$7)*($AM$7-$AL$7)),$AN$7-SQRT((1-AV274)*($AN$7-$AL$7)*($AN$7-$AM$7))),$AM$7)</f>
        <v>0.948695539084539</v>
      </c>
      <c r="AN274" s="0" t="n">
        <f aca="false">IFERROR(IF(AW274&lt;($AM$8-$AL$8)/($AN$8-$AL$8),$AL$8+SQRT(AW274*($AN$8-$AL$8)*($AM$8-$AL$8)),$AN$8-SQRT((1-AW274)*($AN$8-$AL$8)*($AN$8-$AM$8))),$AM$8)</f>
        <v>0.981029373596034</v>
      </c>
      <c r="AO274" s="0" t="n">
        <f aca="false">IFERROR(IF(AX274&lt;($AM$9-$AL$9)/($AN$9-$AL$9),$AL$9+SQRT(AX274*($AN$9-$AL$9)*($AM$9-$AL$9)),$AN$9-SQRT((1-AX274)*($AN$9-$AL$9)*($AN$9-$AM$9))),$AM$9)</f>
        <v>0.769016901628648</v>
      </c>
      <c r="AP274" s="0" t="n">
        <f aca="false">IFERROR(IF(AY274&lt;($AM$10-$AL$10)/($AN$10-$AL$10),$AL$10+SQRT(AY274*($AN$10-$AL$10)*($AM$10-$AL$10)),$AN$10-SQRT((1-AY274)*($AN$10-$AL$10)*($AN$10-$AM$10))),$AM$10)</f>
        <v>0.954727373281033</v>
      </c>
      <c r="AQ274" s="0" t="n">
        <f aca="false">IFERROR(IF(AZ274&lt;($AM$11-$AL$11)/($AN$11-$AL$11),$AL$11+SQRT(AZ274*($AN$11-$AL$11)*($AM$11-$AL$11)),$AN$11-SQRT((1-AZ274)*($AN$11-$AL$11)*($AN$11-$AM$11))),$AM$11)</f>
        <v>0.722715826260503</v>
      </c>
      <c r="AR274" s="0" t="n">
        <f aca="false">SUMPRODUCT((B24:B31&lt;=$B$6)*(C24:C31*AM274+D24:D31*AO274*$B$8*AQ274)/(1+AL274/100)^B24:B31)+C32*AM274*AP274/(1+AL274/100)^$B$6</f>
        <v>11981017.8634446</v>
      </c>
      <c r="AS274" s="0" t="n">
        <f aca="false">SUMPRODUCT((K24:K26&lt;=$B$6)*(L24:L26*AN274+M24:M26*AO274*$B$8*AQ274)/(1+AL274/100)^K24:K26)+L27*AN274*AP274/(1+AL274/100)^$B$6</f>
        <v>14648691.0296953</v>
      </c>
      <c r="AT274" s="0" t="n">
        <f aca="false">AS274-AR274</f>
        <v>2667673.16625071</v>
      </c>
      <c r="AU274" s="0" t="n">
        <f aca="true">RAND()</f>
        <v>0.778661203938822</v>
      </c>
      <c r="AV274" s="0" t="n">
        <f aca="true">RAND()</f>
        <v>0.245670703818242</v>
      </c>
      <c r="AW274" s="0" t="n">
        <f aca="true">RAND()</f>
        <v>0.364129267828582</v>
      </c>
      <c r="AX274" s="0" t="n">
        <f aca="true">RAND()</f>
        <v>0.0964934578158371</v>
      </c>
      <c r="AY274" s="0" t="n">
        <f aca="true">RAND()</f>
        <v>0.827107936044271</v>
      </c>
      <c r="AZ274" s="0" t="n">
        <f aca="true">RAND()</f>
        <v>0.68617749793308</v>
      </c>
    </row>
    <row r="275" customFormat="false" ht="15" hidden="false" customHeight="false" outlineLevel="0" collapsed="false">
      <c r="AK275" s="0" t="n">
        <v>262</v>
      </c>
      <c r="AL275" s="0" t="n">
        <f aca="false">IFERROR(IF(AU275&lt;($AM$6-$AL$6)/($AN$6-$AL$6),$AL$6+SQRT(AU275*($AN$6-$AL$6)*($AM$6-$AL$6)),$AN$6-SQRT((1-AU275)*($AN$6-$AL$6)*($AN$6-$AM$6))),$AM$6)</f>
        <v>2.49357745083195</v>
      </c>
      <c r="AM275" s="0" t="n">
        <f aca="false">IFERROR(IF(AV275&lt;($AM$7-$AL$7)/($AN$7-$AL$7),$AL$7+SQRT(AV275*($AN$7-$AL$7)*($AM$7-$AL$7)),$AN$7-SQRT((1-AV275)*($AN$7-$AL$7)*($AN$7-$AM$7))),$AM$7)</f>
        <v>0.860756822389975</v>
      </c>
      <c r="AN275" s="0" t="n">
        <f aca="false">IFERROR(IF(AW275&lt;($AM$8-$AL$8)/($AN$8-$AL$8),$AL$8+SQRT(AW275*($AN$8-$AL$8)*($AM$8-$AL$8)),$AN$8-SQRT((1-AW275)*($AN$8-$AL$8)*($AN$8-$AM$8))),$AM$8)</f>
        <v>1.03075571561508</v>
      </c>
      <c r="AO275" s="0" t="n">
        <f aca="false">IFERROR(IF(AX275&lt;($AM$9-$AL$9)/($AN$9-$AL$9),$AL$9+SQRT(AX275*($AN$9-$AL$9)*($AM$9-$AL$9)),$AN$9-SQRT((1-AX275)*($AN$9-$AL$9)*($AN$9-$AM$9))),$AM$9)</f>
        <v>1.20389722922316</v>
      </c>
      <c r="AP275" s="0" t="n">
        <f aca="false">IFERROR(IF(AY275&lt;($AM$10-$AL$10)/($AN$10-$AL$10),$AL$10+SQRT(AY275*($AN$10-$AL$10)*($AM$10-$AL$10)),$AN$10-SQRT((1-AY275)*($AN$10-$AL$10)*($AN$10-$AM$10))),$AM$10)</f>
        <v>0.982475641961706</v>
      </c>
      <c r="AQ275" s="0" t="n">
        <f aca="false">IFERROR(IF(AZ275&lt;($AM$11-$AL$11)/($AN$11-$AL$11),$AL$11+SQRT(AZ275*($AN$11-$AL$11)*($AM$11-$AL$11)),$AN$11-SQRT((1-AZ275)*($AN$11-$AL$11)*($AN$11-$AM$11))),$AM$11)</f>
        <v>0.596811020696651</v>
      </c>
      <c r="AR275" s="0" t="n">
        <f aca="false">SUMPRODUCT((B24:B31&lt;=$B$6)*(C24:C31*AM275+D24:D31*AO275*$B$8*AQ275)/(1+AL275/100)^B24:B31)+C32*AM275*AP275/(1+AL275/100)^$B$6</f>
        <v>12230636.840279</v>
      </c>
      <c r="AS275" s="0" t="n">
        <f aca="false">SUMPRODUCT((K24:K26&lt;=$B$6)*(L24:L26*AN275+M24:M26*AO275*$B$8*AQ275)/(1+AL275/100)^K24:K26)+L27*AN275*AP275/(1+AL275/100)^$B$6</f>
        <v>14706112.3542127</v>
      </c>
      <c r="AT275" s="0" t="n">
        <f aca="false">AS275-AR275</f>
        <v>2475475.51393363</v>
      </c>
      <c r="AU275" s="0" t="n">
        <f aca="true">RAND()</f>
        <v>0.0487237399939529</v>
      </c>
      <c r="AV275" s="0" t="n">
        <f aca="true">RAND()</f>
        <v>0.0410154607436326</v>
      </c>
      <c r="AW275" s="0" t="n">
        <f aca="true">RAND()</f>
        <v>0.572728389018156</v>
      </c>
      <c r="AX275" s="0" t="n">
        <f aca="true">RAND()</f>
        <v>0.577480252240958</v>
      </c>
      <c r="AY275" s="0" t="n">
        <f aca="true">RAND()</f>
        <v>0.931130980345439</v>
      </c>
      <c r="AZ275" s="0" t="n">
        <f aca="true">RAND()</f>
        <v>0.359578702069337</v>
      </c>
    </row>
    <row r="276" customFormat="false" ht="15" hidden="false" customHeight="false" outlineLevel="0" collapsed="false">
      <c r="AK276" s="0" t="n">
        <v>263</v>
      </c>
      <c r="AL276" s="0" t="n">
        <f aca="false">IFERROR(IF(AU276&lt;($AM$6-$AL$6)/($AN$6-$AL$6),$AL$6+SQRT(AU276*($AN$6-$AL$6)*($AM$6-$AL$6)),$AN$6-SQRT((1-AU276)*($AN$6-$AL$6)*($AN$6-$AM$6))),$AM$6)</f>
        <v>5.99235630962628</v>
      </c>
      <c r="AM276" s="0" t="n">
        <f aca="false">IFERROR(IF(AV276&lt;($AM$7-$AL$7)/($AN$7-$AL$7),$AL$7+SQRT(AV276*($AN$7-$AL$7)*($AM$7-$AL$7)),$AN$7-SQRT((1-AV276)*($AN$7-$AL$7)*($AN$7-$AM$7))),$AM$7)</f>
        <v>0.989818347835603</v>
      </c>
      <c r="AN276" s="0" t="n">
        <f aca="false">IFERROR(IF(AW276&lt;($AM$8-$AL$8)/($AN$8-$AL$8),$AL$8+SQRT(AW276*($AN$8-$AL$8)*($AM$8-$AL$8)),$AN$8-SQRT((1-AW276)*($AN$8-$AL$8)*($AN$8-$AM$8))),$AM$8)</f>
        <v>0.823455186688407</v>
      </c>
      <c r="AO276" s="0" t="n">
        <f aca="false">IFERROR(IF(AX276&lt;($AM$9-$AL$9)/($AN$9-$AL$9),$AL$9+SQRT(AX276*($AN$9-$AL$9)*($AM$9-$AL$9)),$AN$9-SQRT((1-AX276)*($AN$9-$AL$9)*($AN$9-$AM$9))),$AM$9)</f>
        <v>1.07515833551849</v>
      </c>
      <c r="AP276" s="0" t="n">
        <f aca="false">IFERROR(IF(AY276&lt;($AM$10-$AL$10)/($AN$10-$AL$10),$AL$10+SQRT(AY276*($AN$10-$AL$10)*($AM$10-$AL$10)),$AN$10-SQRT((1-AY276)*($AN$10-$AL$10)*($AN$10-$AM$10))),$AM$10)</f>
        <v>0.696921757992469</v>
      </c>
      <c r="AQ276" s="0" t="n">
        <f aca="false">IFERROR(IF(AZ276&lt;($AM$11-$AL$11)/($AN$11-$AL$11),$AL$11+SQRT(AZ276*($AN$11-$AL$11)*($AM$11-$AL$11)),$AN$11-SQRT((1-AZ276)*($AN$11-$AL$11)*($AN$11-$AM$11))),$AM$11)</f>
        <v>0.708306414043303</v>
      </c>
      <c r="AR276" s="0" t="n">
        <f aca="false">SUMPRODUCT((B24:B31&lt;=$B$6)*(C24:C31*AM276+D24:D31*AO276*$B$8*AQ276)/(1+AL276/100)^B24:B31)+C32*AM276*AP276/(1+AL276/100)^$B$6</f>
        <v>12043279.17853</v>
      </c>
      <c r="AS276" s="0" t="n">
        <f aca="false">SUMPRODUCT((K24:K26&lt;=$B$6)*(L24:L26*AN276+M24:M26*AO276*$B$8*AQ276)/(1+AL276/100)^K24:K26)+L27*AN276*AP276/(1+AL276/100)^$B$6</f>
        <v>12579094.5218458</v>
      </c>
      <c r="AT276" s="0" t="n">
        <f aca="false">AS276-AR276</f>
        <v>535815.343315857</v>
      </c>
      <c r="AU276" s="0" t="n">
        <f aca="true">RAND()</f>
        <v>0.949232709662502</v>
      </c>
      <c r="AV276" s="0" t="n">
        <f aca="true">RAND()</f>
        <v>0.400344501944865</v>
      </c>
      <c r="AW276" s="0" t="n">
        <f aca="true">RAND()</f>
        <v>0.00611273091764495</v>
      </c>
      <c r="AX276" s="0" t="n">
        <f aca="true">RAND()</f>
        <v>0.429778597092709</v>
      </c>
      <c r="AY276" s="0" t="n">
        <f aca="true">RAND()</f>
        <v>0.155112715083378</v>
      </c>
      <c r="AZ276" s="0" t="n">
        <f aca="true">RAND()</f>
        <v>0.652713681272339</v>
      </c>
    </row>
    <row r="277" customFormat="false" ht="15" hidden="false" customHeight="false" outlineLevel="0" collapsed="false">
      <c r="AK277" s="0" t="n">
        <v>264</v>
      </c>
      <c r="AL277" s="0" t="n">
        <f aca="false">IFERROR(IF(AU277&lt;($AM$6-$AL$6)/($AN$6-$AL$6),$AL$6+SQRT(AU277*($AN$6-$AL$6)*($AM$6-$AL$6)),$AN$6-SQRT((1-AU277)*($AN$6-$AL$6)*($AN$6-$AM$6))),$AM$6)</f>
        <v>2.77944883005291</v>
      </c>
      <c r="AM277" s="0" t="n">
        <f aca="false">IFERROR(IF(AV277&lt;($AM$7-$AL$7)/($AN$7-$AL$7),$AL$7+SQRT(AV277*($AN$7-$AL$7)*($AM$7-$AL$7)),$AN$7-SQRT((1-AV277)*($AN$7-$AL$7)*($AN$7-$AM$7))),$AM$7)</f>
        <v>0.996655206982385</v>
      </c>
      <c r="AN277" s="0" t="n">
        <f aca="false">IFERROR(IF(AW277&lt;($AM$8-$AL$8)/($AN$8-$AL$8),$AL$8+SQRT(AW277*($AN$8-$AL$8)*($AM$8-$AL$8)),$AN$8-SQRT((1-AW277)*($AN$8-$AL$8)*($AN$8-$AM$8))),$AM$8)</f>
        <v>0.929310322024183</v>
      </c>
      <c r="AO277" s="0" t="n">
        <f aca="false">IFERROR(IF(AX277&lt;($AM$9-$AL$9)/($AN$9-$AL$9),$AL$9+SQRT(AX277*($AN$9-$AL$9)*($AM$9-$AL$9)),$AN$9-SQRT((1-AX277)*($AN$9-$AL$9)*($AN$9-$AM$9))),$AM$9)</f>
        <v>1.1894622650787</v>
      </c>
      <c r="AP277" s="0" t="n">
        <f aca="false">IFERROR(IF(AY277&lt;($AM$10-$AL$10)/($AN$10-$AL$10),$AL$10+SQRT(AY277*($AN$10-$AL$10)*($AM$10-$AL$10)),$AN$10-SQRT((1-AY277)*($AN$10-$AL$10)*($AN$10-$AM$10))),$AM$10)</f>
        <v>0.934068350286929</v>
      </c>
      <c r="AQ277" s="0" t="n">
        <f aca="false">IFERROR(IF(AZ277&lt;($AM$11-$AL$11)/($AN$11-$AL$11),$AL$11+SQRT(AZ277*($AN$11-$AL$11)*($AM$11-$AL$11)),$AN$11-SQRT((1-AZ277)*($AN$11-$AL$11)*($AN$11-$AM$11))),$AM$11)</f>
        <v>0.519548050710795</v>
      </c>
      <c r="AR277" s="0" t="n">
        <f aca="false">SUMPRODUCT((B24:B31&lt;=$B$6)*(C24:C31*AM277+D24:D31*AO277*$B$8*AQ277)/(1+AL277/100)^B24:B31)+C32*AM277*AP277/(1+AL277/100)^$B$6</f>
        <v>13904142.4424775</v>
      </c>
      <c r="AS277" s="0" t="n">
        <f aca="false">SUMPRODUCT((K24:K26&lt;=$B$6)*(L24:L26*AN277+M24:M26*AO277*$B$8*AQ277)/(1+AL277/100)^K24:K26)+L27*AN277*AP277/(1+AL277/100)^$B$6</f>
        <v>13430973.3058259</v>
      </c>
      <c r="AT277" s="0" t="n">
        <f aca="false">AS277-AR277</f>
        <v>-473169.136651589</v>
      </c>
      <c r="AU277" s="0" t="n">
        <f aca="true">RAND()</f>
        <v>0.121508095734171</v>
      </c>
      <c r="AV277" s="0" t="n">
        <f aca="true">RAND()</f>
        <v>0.429703004814275</v>
      </c>
      <c r="AW277" s="0" t="n">
        <f aca="true">RAND()</f>
        <v>0.185790659799976</v>
      </c>
      <c r="AX277" s="0" t="n">
        <f aca="true">RAND()</f>
        <v>0.562019053512437</v>
      </c>
      <c r="AY277" s="0" t="n">
        <f aca="true">RAND()</f>
        <v>0.753661330883265</v>
      </c>
      <c r="AZ277" s="0" t="n">
        <f aca="true">RAND()</f>
        <v>0.196740190085346</v>
      </c>
    </row>
    <row r="278" customFormat="false" ht="15" hidden="false" customHeight="false" outlineLevel="0" collapsed="false">
      <c r="AK278" s="0" t="n">
        <v>265</v>
      </c>
      <c r="AL278" s="0" t="n">
        <f aca="false">IFERROR(IF(AU278&lt;($AM$6-$AL$6)/($AN$6-$AL$6),$AL$6+SQRT(AU278*($AN$6-$AL$6)*($AM$6-$AL$6)),$AN$6-SQRT((1-AU278)*($AN$6-$AL$6)*($AN$6-$AM$6))),$AM$6)</f>
        <v>3.72464139719976</v>
      </c>
      <c r="AM278" s="0" t="n">
        <f aca="false">IFERROR(IF(AV278&lt;($AM$7-$AL$7)/($AN$7-$AL$7),$AL$7+SQRT(AV278*($AN$7-$AL$7)*($AM$7-$AL$7)),$AN$7-SQRT((1-AV278)*($AN$7-$AL$7)*($AN$7-$AM$7))),$AM$7)</f>
        <v>1.03946352211689</v>
      </c>
      <c r="AN278" s="0" t="n">
        <f aca="false">IFERROR(IF(AW278&lt;($AM$8-$AL$8)/($AN$8-$AL$8),$AL$8+SQRT(AW278*($AN$8-$AL$8)*($AM$8-$AL$8)),$AN$8-SQRT((1-AW278)*($AN$8-$AL$8)*($AN$8-$AM$8))),$AM$8)</f>
        <v>1.021384302383</v>
      </c>
      <c r="AO278" s="0" t="n">
        <f aca="false">IFERROR(IF(AX278&lt;($AM$9-$AL$9)/($AN$9-$AL$9),$AL$9+SQRT(AX278*($AN$9-$AL$9)*($AM$9-$AL$9)),$AN$9-SQRT((1-AX278)*($AN$9-$AL$9)*($AN$9-$AM$9))),$AM$9)</f>
        <v>0.84856400907898</v>
      </c>
      <c r="AP278" s="0" t="n">
        <f aca="false">IFERROR(IF(AY278&lt;($AM$10-$AL$10)/($AN$10-$AL$10),$AL$10+SQRT(AY278*($AN$10-$AL$10)*($AM$10-$AL$10)),$AN$10-SQRT((1-AY278)*($AN$10-$AL$10)*($AN$10-$AM$10))),$AM$10)</f>
        <v>0.844807990192602</v>
      </c>
      <c r="AQ278" s="0" t="n">
        <f aca="false">IFERROR(IF(AZ278&lt;($AM$11-$AL$11)/($AN$11-$AL$11),$AL$11+SQRT(AZ278*($AN$11-$AL$11)*($AM$11-$AL$11)),$AN$11-SQRT((1-AZ278)*($AN$11-$AL$11)*($AN$11-$AM$11))),$AM$11)</f>
        <v>0.621363855971413</v>
      </c>
      <c r="AR278" s="0" t="n">
        <f aca="false">SUMPRODUCT((B24:B31&lt;=$B$6)*(C24:C31*AM278+D24:D31*AO278*$B$8*AQ278)/(1+AL278/100)^B24:B31)+C32*AM278*AP278/(1+AL278/100)^$B$6</f>
        <v>13815938.6580293</v>
      </c>
      <c r="AS278" s="0" t="n">
        <f aca="false">SUMPRODUCT((K24:K26&lt;=$B$6)*(L24:L26*AN278+M24:M26*AO278*$B$8*AQ278)/(1+AL278/100)^K24:K26)+L27*AN278*AP278/(1+AL278/100)^$B$6</f>
        <v>15143686.2710668</v>
      </c>
      <c r="AT278" s="0" t="n">
        <f aca="false">AS278-AR278</f>
        <v>1327747.61303756</v>
      </c>
      <c r="AU278" s="0" t="n">
        <f aca="true">RAND()</f>
        <v>0.463601301153122</v>
      </c>
      <c r="AV278" s="0" t="n">
        <f aca="true">RAND()</f>
        <v>0.605994590938441</v>
      </c>
      <c r="AW278" s="0" t="n">
        <f aca="true">RAND()</f>
        <v>0.535421002694141</v>
      </c>
      <c r="AX278" s="0" t="n">
        <f aca="true">RAND()</f>
        <v>0.161995824566948</v>
      </c>
      <c r="AY278" s="0" t="n">
        <f aca="true">RAND()</f>
        <v>0.475570200402647</v>
      </c>
      <c r="AZ278" s="0" t="n">
        <f aca="true">RAND()</f>
        <v>0.42152950173394</v>
      </c>
    </row>
    <row r="279" customFormat="false" ht="15" hidden="false" customHeight="false" outlineLevel="0" collapsed="false">
      <c r="AK279" s="0" t="n">
        <v>266</v>
      </c>
      <c r="AL279" s="0" t="n">
        <f aca="false">IFERROR(IF(AU279&lt;($AM$6-$AL$6)/($AN$6-$AL$6),$AL$6+SQRT(AU279*($AN$6-$AL$6)*($AM$6-$AL$6)),$AN$6-SQRT((1-AU279)*($AN$6-$AL$6)*($AN$6-$AM$6))),$AM$6)</f>
        <v>3.66968699322351</v>
      </c>
      <c r="AM279" s="0" t="n">
        <f aca="false">IFERROR(IF(AV279&lt;($AM$7-$AL$7)/($AN$7-$AL$7),$AL$7+SQRT(AV279*($AN$7-$AL$7)*($AM$7-$AL$7)),$AN$7-SQRT((1-AV279)*($AN$7-$AL$7)*($AN$7-$AM$7))),$AM$7)</f>
        <v>1.02548018052513</v>
      </c>
      <c r="AN279" s="0" t="n">
        <f aca="false">IFERROR(IF(AW279&lt;($AM$8-$AL$8)/($AN$8-$AL$8),$AL$8+SQRT(AW279*($AN$8-$AL$8)*($AM$8-$AL$8)),$AN$8-SQRT((1-AW279)*($AN$8-$AL$8)*($AN$8-$AM$8))),$AM$8)</f>
        <v>1.03660867165947</v>
      </c>
      <c r="AO279" s="0" t="n">
        <f aca="false">IFERROR(IF(AX279&lt;($AM$9-$AL$9)/($AN$9-$AL$9),$AL$9+SQRT(AX279*($AN$9-$AL$9)*($AM$9-$AL$9)),$AN$9-SQRT((1-AX279)*($AN$9-$AL$9)*($AN$9-$AM$9))),$AM$9)</f>
        <v>0.836537383130143</v>
      </c>
      <c r="AP279" s="0" t="n">
        <f aca="false">IFERROR(IF(AY279&lt;($AM$10-$AL$10)/($AN$10-$AL$10),$AL$10+SQRT(AY279*($AN$10-$AL$10)*($AM$10-$AL$10)),$AN$10-SQRT((1-AY279)*($AN$10-$AL$10)*($AN$10-$AM$10))),$AM$10)</f>
        <v>0.807087120300723</v>
      </c>
      <c r="AQ279" s="0" t="n">
        <f aca="false">IFERROR(IF(AZ279&lt;($AM$11-$AL$11)/($AN$11-$AL$11),$AL$11+SQRT(AZ279*($AN$11-$AL$11)*($AM$11-$AL$11)),$AN$11-SQRT((1-AZ279)*($AN$11-$AL$11)*($AN$11-$AM$11))),$AM$11)</f>
        <v>0.566394486224608</v>
      </c>
      <c r="AR279" s="0" t="n">
        <f aca="false">SUMPRODUCT((B24:B31&lt;=$B$6)*(C24:C31*AM279+D24:D31*AO279*$B$8*AQ279)/(1+AL279/100)^B24:B31)+C32*AM279*AP279/(1+AL279/100)^$B$6</f>
        <v>13662632.1541316</v>
      </c>
      <c r="AS279" s="0" t="n">
        <f aca="false">SUMPRODUCT((K24:K26&lt;=$B$6)*(L24:L26*AN279+M24:M26*AO279*$B$8*AQ279)/(1+AL279/100)^K24:K26)+L27*AN279*AP279/(1+AL279/100)^$B$6</f>
        <v>15405053.3605073</v>
      </c>
      <c r="AT279" s="0" t="n">
        <f aca="false">AS279-AR279</f>
        <v>1742421.20637566</v>
      </c>
      <c r="AU279" s="0" t="n">
        <f aca="true">RAND()</f>
        <v>0.445450763844768</v>
      </c>
      <c r="AV279" s="0" t="n">
        <f aca="true">RAND()</f>
        <v>0.551918672559761</v>
      </c>
      <c r="AW279" s="0" t="n">
        <f aca="true">RAND()</f>
        <v>0.595236808791696</v>
      </c>
      <c r="AX279" s="0" t="n">
        <f aca="true">RAND()</f>
        <v>0.151009880325446</v>
      </c>
      <c r="AY279" s="0" t="n">
        <f aca="true">RAND()</f>
        <v>0.377209997818362</v>
      </c>
      <c r="AZ279" s="0" t="n">
        <f aca="true">RAND()</f>
        <v>0.289657233840298</v>
      </c>
    </row>
    <row r="280" customFormat="false" ht="15" hidden="false" customHeight="false" outlineLevel="0" collapsed="false">
      <c r="AK280" s="0" t="n">
        <v>267</v>
      </c>
      <c r="AL280" s="0" t="n">
        <f aca="false">IFERROR(IF(AU280&lt;($AM$6-$AL$6)/($AN$6-$AL$6),$AL$6+SQRT(AU280*($AN$6-$AL$6)*($AM$6-$AL$6)),$AN$6-SQRT((1-AU280)*($AN$6-$AL$6)*($AN$6-$AM$6))),$AM$6)</f>
        <v>3.25867614339171</v>
      </c>
      <c r="AM280" s="0" t="n">
        <f aca="false">IFERROR(IF(AV280&lt;($AM$7-$AL$7)/($AN$7-$AL$7),$AL$7+SQRT(AV280*($AN$7-$AL$7)*($AM$7-$AL$7)),$AN$7-SQRT((1-AV280)*($AN$7-$AL$7)*($AN$7-$AM$7))),$AM$7)</f>
        <v>1.05248544069699</v>
      </c>
      <c r="AN280" s="0" t="n">
        <f aca="false">IFERROR(IF(AW280&lt;($AM$8-$AL$8)/($AN$8-$AL$8),$AL$8+SQRT(AW280*($AN$8-$AL$8)*($AM$8-$AL$8)),$AN$8-SQRT((1-AW280)*($AN$8-$AL$8)*($AN$8-$AM$8))),$AM$8)</f>
        <v>1.07095443358649</v>
      </c>
      <c r="AO280" s="0" t="n">
        <f aca="false">IFERROR(IF(AX280&lt;($AM$9-$AL$9)/($AN$9-$AL$9),$AL$9+SQRT(AX280*($AN$9-$AL$9)*($AM$9-$AL$9)),$AN$9-SQRT((1-AX280)*($AN$9-$AL$9)*($AN$9-$AM$9))),$AM$9)</f>
        <v>0.96285849141691</v>
      </c>
      <c r="AP280" s="0" t="n">
        <f aca="false">IFERROR(IF(AY280&lt;($AM$10-$AL$10)/($AN$10-$AL$10),$AL$10+SQRT(AY280*($AN$10-$AL$10)*($AM$10-$AL$10)),$AN$10-SQRT((1-AY280)*($AN$10-$AL$10)*($AN$10-$AM$10))),$AM$10)</f>
        <v>0.85419878610966</v>
      </c>
      <c r="AQ280" s="0" t="n">
        <f aca="false">IFERROR(IF(AZ280&lt;($AM$11-$AL$11)/($AN$11-$AL$11),$AL$11+SQRT(AZ280*($AN$11-$AL$11)*($AM$11-$AL$11)),$AN$11-SQRT((1-AZ280)*($AN$11-$AL$11)*($AN$11-$AM$11))),$AM$11)</f>
        <v>0.769839883408332</v>
      </c>
      <c r="AR280" s="0" t="n">
        <f aca="false">SUMPRODUCT((B24:B31&lt;=$B$6)*(C24:C31*AM280+D24:D31*AO280*$B$8*AQ280)/(1+AL280/100)^B24:B31)+C32*AM280*AP280/(1+AL280/100)^$B$6</f>
        <v>14350834.0160591</v>
      </c>
      <c r="AS280" s="0" t="n">
        <f aca="false">SUMPRODUCT((K24:K26&lt;=$B$6)*(L24:L26*AN280+M24:M26*AO280*$B$8*AQ280)/(1+AL280/100)^K24:K26)+L27*AN280*AP280/(1+AL280/100)^$B$6</f>
        <v>15762247.6429216</v>
      </c>
      <c r="AT280" s="0" t="n">
        <f aca="false">AS280-AR280</f>
        <v>1411413.62686249</v>
      </c>
      <c r="AU280" s="0" t="n">
        <f aca="true">RAND()</f>
        <v>0.300124789998684</v>
      </c>
      <c r="AV280" s="0" t="n">
        <f aca="true">RAND()</f>
        <v>0.653226656562996</v>
      </c>
      <c r="AW280" s="0" t="n">
        <f aca="true">RAND()</f>
        <v>0.715046090201465</v>
      </c>
      <c r="AX280" s="0" t="n">
        <f aca="true">RAND()</f>
        <v>0.285650644102317</v>
      </c>
      <c r="AY280" s="0" t="n">
        <f aca="true">RAND()</f>
        <v>0.501827120326227</v>
      </c>
      <c r="AZ280" s="0" t="n">
        <f aca="true">RAND()</f>
        <v>0.783780900940856</v>
      </c>
    </row>
    <row r="281" customFormat="false" ht="15" hidden="false" customHeight="false" outlineLevel="0" collapsed="false">
      <c r="AK281" s="0" t="n">
        <v>268</v>
      </c>
      <c r="AL281" s="0" t="n">
        <f aca="false">IFERROR(IF(AU281&lt;($AM$6-$AL$6)/($AN$6-$AL$6),$AL$6+SQRT(AU281*($AN$6-$AL$6)*($AM$6-$AL$6)),$AN$6-SQRT((1-AU281)*($AN$6-$AL$6)*($AN$6-$AM$6))),$AM$6)</f>
        <v>4.0469705089545</v>
      </c>
      <c r="AM281" s="0" t="n">
        <f aca="false">IFERROR(IF(AV281&lt;($AM$7-$AL$7)/($AN$7-$AL$7),$AL$7+SQRT(AV281*($AN$7-$AL$7)*($AM$7-$AL$7)),$AN$7-SQRT((1-AV281)*($AN$7-$AL$7)*($AN$7-$AM$7))),$AM$7)</f>
        <v>1.0794010449001</v>
      </c>
      <c r="AN281" s="0" t="n">
        <f aca="false">IFERROR(IF(AW281&lt;($AM$8-$AL$8)/($AN$8-$AL$8),$AL$8+SQRT(AW281*($AN$8-$AL$8)*($AM$8-$AL$8)),$AN$8-SQRT((1-AW281)*($AN$8-$AL$8)*($AN$8-$AM$8))),$AM$8)</f>
        <v>0.973511673537649</v>
      </c>
      <c r="AO281" s="0" t="n">
        <f aca="false">IFERROR(IF(AX281&lt;($AM$9-$AL$9)/($AN$9-$AL$9),$AL$9+SQRT(AX281*($AN$9-$AL$9)*($AM$9-$AL$9)),$AN$9-SQRT((1-AX281)*($AN$9-$AL$9)*($AN$9-$AM$9))),$AM$9)</f>
        <v>1.088694807682</v>
      </c>
      <c r="AP281" s="0" t="n">
        <f aca="false">IFERROR(IF(AY281&lt;($AM$10-$AL$10)/($AN$10-$AL$10),$AL$10+SQRT(AY281*($AN$10-$AL$10)*($AM$10-$AL$10)),$AN$10-SQRT((1-AY281)*($AN$10-$AL$10)*($AN$10-$AM$10))),$AM$10)</f>
        <v>0.843741851790422</v>
      </c>
      <c r="AQ281" s="0" t="n">
        <f aca="false">IFERROR(IF(AZ281&lt;($AM$11-$AL$11)/($AN$11-$AL$11),$AL$11+SQRT(AZ281*($AN$11-$AL$11)*($AM$11-$AL$11)),$AN$11-SQRT((1-AZ281)*($AN$11-$AL$11)*($AN$11-$AM$11))),$AM$11)</f>
        <v>0.557464310234818</v>
      </c>
      <c r="AR281" s="0" t="n">
        <f aca="false">SUMPRODUCT((B24:B31&lt;=$B$6)*(C24:C31*AM281+D24:D31*AO281*$B$8*AQ281)/(1+AL281/100)^B24:B31)+C32*AM281*AP281/(1+AL281/100)^$B$6</f>
        <v>14144398.320422</v>
      </c>
      <c r="AS281" s="0" t="n">
        <f aca="false">SUMPRODUCT((K24:K26&lt;=$B$6)*(L24:L26*AN281+M24:M26*AO281*$B$8*AQ281)/(1+AL281/100)^K24:K26)+L27*AN281*AP281/(1+AL281/100)^$B$6</f>
        <v>14503145.9556596</v>
      </c>
      <c r="AT281" s="0" t="n">
        <f aca="false">AS281-AR281</f>
        <v>358747.63523761</v>
      </c>
      <c r="AU281" s="0" t="n">
        <f aca="true">RAND()</f>
        <v>0.563980841250779</v>
      </c>
      <c r="AV281" s="0" t="n">
        <f aca="true">RAND()</f>
        <v>0.741297746833964</v>
      </c>
      <c r="AW281" s="0" t="n">
        <f aca="true">RAND()</f>
        <v>0.334514453931506</v>
      </c>
      <c r="AX281" s="0" t="n">
        <f aca="true">RAND()</f>
        <v>0.446348564302836</v>
      </c>
      <c r="AY281" s="0" t="n">
        <f aca="true">RAND()</f>
        <v>0.472633842689235</v>
      </c>
      <c r="AZ281" s="0" t="n">
        <f aca="true">RAND()</f>
        <v>0.270562738957922</v>
      </c>
    </row>
    <row r="282" customFormat="false" ht="15" hidden="false" customHeight="false" outlineLevel="0" collapsed="false">
      <c r="AK282" s="0" t="n">
        <v>269</v>
      </c>
      <c r="AL282" s="0" t="n">
        <f aca="false">IFERROR(IF(AU282&lt;($AM$6-$AL$6)/($AN$6-$AL$6),$AL$6+SQRT(AU282*($AN$6-$AL$6)*($AM$6-$AL$6)),$AN$6-SQRT((1-AU282)*($AN$6-$AL$6)*($AN$6-$AM$6))),$AM$6)</f>
        <v>3.81811838158627</v>
      </c>
      <c r="AM282" s="0" t="n">
        <f aca="false">IFERROR(IF(AV282&lt;($AM$7-$AL$7)/($AN$7-$AL$7),$AL$7+SQRT(AV282*($AN$7-$AL$7)*($AM$7-$AL$7)),$AN$7-SQRT((1-AV282)*($AN$7-$AL$7)*($AN$7-$AM$7))),$AM$7)</f>
        <v>1.03484744524767</v>
      </c>
      <c r="AN282" s="0" t="n">
        <f aca="false">IFERROR(IF(AW282&lt;($AM$8-$AL$8)/($AN$8-$AL$8),$AL$8+SQRT(AW282*($AN$8-$AL$8)*($AM$8-$AL$8)),$AN$8-SQRT((1-AW282)*($AN$8-$AL$8)*($AN$8-$AM$8))),$AM$8)</f>
        <v>0.905119834897281</v>
      </c>
      <c r="AO282" s="0" t="n">
        <f aca="false">IFERROR(IF(AX282&lt;($AM$9-$AL$9)/($AN$9-$AL$9),$AL$9+SQRT(AX282*($AN$9-$AL$9)*($AM$9-$AL$9)),$AN$9-SQRT((1-AX282)*($AN$9-$AL$9)*($AN$9-$AM$9))),$AM$9)</f>
        <v>1.2465710408649</v>
      </c>
      <c r="AP282" s="0" t="n">
        <f aca="false">IFERROR(IF(AY282&lt;($AM$10-$AL$10)/($AN$10-$AL$10),$AL$10+SQRT(AY282*($AN$10-$AL$10)*($AM$10-$AL$10)),$AN$10-SQRT((1-AY282)*($AN$10-$AL$10)*($AN$10-$AM$10))),$AM$10)</f>
        <v>0.803078012754701</v>
      </c>
      <c r="AQ282" s="0" t="n">
        <f aca="false">IFERROR(IF(AZ282&lt;($AM$11-$AL$11)/($AN$11-$AL$11),$AL$11+SQRT(AZ282*($AN$11-$AL$11)*($AM$11-$AL$11)),$AN$11-SQRT((1-AZ282)*($AN$11-$AL$11)*($AN$11-$AM$11))),$AM$11)</f>
        <v>0.569384189653156</v>
      </c>
      <c r="AR282" s="0" t="n">
        <f aca="false">SUMPRODUCT((B24:B31&lt;=$B$6)*(C24:C31*AM282+D24:D31*AO282*$B$8*AQ282)/(1+AL282/100)^B24:B31)+C32*AM282*AP282/(1+AL282/100)^$B$6</f>
        <v>13733099.7127437</v>
      </c>
      <c r="AS282" s="0" t="n">
        <f aca="false">SUMPRODUCT((K24:K26&lt;=$B$6)*(L24:L26*AN282+M24:M26*AO282*$B$8*AQ282)/(1+AL282/100)^K24:K26)+L27*AN282*AP282/(1+AL282/100)^$B$6</f>
        <v>13498127.8641643</v>
      </c>
      <c r="AT282" s="0" t="n">
        <f aca="false">AS282-AR282</f>
        <v>-234971.848579392</v>
      </c>
      <c r="AU282" s="0" t="n">
        <f aca="true">RAND()</f>
        <v>0.49378146832004</v>
      </c>
      <c r="AV282" s="0" t="n">
        <f aca="true">RAND()</f>
        <v>0.588527806075955</v>
      </c>
      <c r="AW282" s="0" t="n">
        <f aca="true">RAND()</f>
        <v>0.122779774320352</v>
      </c>
      <c r="AX282" s="0" t="n">
        <f aca="true">RAND()</f>
        <v>0.621563202357731</v>
      </c>
      <c r="AY282" s="0" t="n">
        <f aca="true">RAND()</f>
        <v>0.367425127261354</v>
      </c>
      <c r="AZ282" s="0" t="n">
        <f aca="true">RAND()</f>
        <v>0.296195271979949</v>
      </c>
    </row>
    <row r="283" customFormat="false" ht="15" hidden="false" customHeight="false" outlineLevel="0" collapsed="false">
      <c r="AK283" s="0" t="n">
        <v>270</v>
      </c>
      <c r="AL283" s="0" t="n">
        <f aca="false">IFERROR(IF(AU283&lt;($AM$6-$AL$6)/($AN$6-$AL$6),$AL$6+SQRT(AU283*($AN$6-$AL$6)*($AM$6-$AL$6)),$AN$6-SQRT((1-AU283)*($AN$6-$AL$6)*($AN$6-$AM$6))),$AM$6)</f>
        <v>4.47691057484337</v>
      </c>
      <c r="AM283" s="0" t="n">
        <f aca="false">IFERROR(IF(AV283&lt;($AM$7-$AL$7)/($AN$7-$AL$7),$AL$7+SQRT(AV283*($AN$7-$AL$7)*($AM$7-$AL$7)),$AN$7-SQRT((1-AV283)*($AN$7-$AL$7)*($AN$7-$AM$7))),$AM$7)</f>
        <v>1.02090102352719</v>
      </c>
      <c r="AN283" s="0" t="n">
        <f aca="false">IFERROR(IF(AW283&lt;($AM$8-$AL$8)/($AN$8-$AL$8),$AL$8+SQRT(AW283*($AN$8-$AL$8)*($AM$8-$AL$8)),$AN$8-SQRT((1-AW283)*($AN$8-$AL$8)*($AN$8-$AM$8))),$AM$8)</f>
        <v>0.839723248114078</v>
      </c>
      <c r="AO283" s="0" t="n">
        <f aca="false">IFERROR(IF(AX283&lt;($AM$9-$AL$9)/($AN$9-$AL$9),$AL$9+SQRT(AX283*($AN$9-$AL$9)*($AM$9-$AL$9)),$AN$9-SQRT((1-AX283)*($AN$9-$AL$9)*($AN$9-$AM$9))),$AM$9)</f>
        <v>1.86205078528312</v>
      </c>
      <c r="AP283" s="0" t="n">
        <f aca="false">IFERROR(IF(AY283&lt;($AM$10-$AL$10)/($AN$10-$AL$10),$AL$10+SQRT(AY283*($AN$10-$AL$10)*($AM$10-$AL$10)),$AN$10-SQRT((1-AY283)*($AN$10-$AL$10)*($AN$10-$AM$10))),$AM$10)</f>
        <v>0.707539387921685</v>
      </c>
      <c r="AQ283" s="0" t="n">
        <f aca="false">IFERROR(IF(AZ283&lt;($AM$11-$AL$11)/($AN$11-$AL$11),$AL$11+SQRT(AZ283*($AN$11-$AL$11)*($AM$11-$AL$11)),$AN$11-SQRT((1-AZ283)*($AN$11-$AL$11)*($AN$11-$AM$11))),$AM$11)</f>
        <v>0.530781428019081</v>
      </c>
      <c r="AR283" s="0" t="n">
        <f aca="false">SUMPRODUCT((B24:B31&lt;=$B$6)*(C24:C31*AM283+D24:D31*AO283*$B$8*AQ283)/(1+AL283/100)^B24:B31)+C32*AM283*AP283/(1+AL283/100)^$B$6</f>
        <v>13209841.1137417</v>
      </c>
      <c r="AS283" s="0" t="n">
        <f aca="false">SUMPRODUCT((K24:K26&lt;=$B$6)*(L24:L26*AN283+M24:M26*AO283*$B$8*AQ283)/(1+AL283/100)^K24:K26)+L27*AN283*AP283/(1+AL283/100)^$B$6</f>
        <v>12713831.6746751</v>
      </c>
      <c r="AT283" s="0" t="n">
        <f aca="false">AS283-AR283</f>
        <v>-496009.439066602</v>
      </c>
      <c r="AU283" s="0" t="n">
        <f aca="true">RAND()</f>
        <v>0.68170098763314</v>
      </c>
      <c r="AV283" s="0" t="n">
        <f aca="true">RAND()</f>
        <v>0.533454746480979</v>
      </c>
      <c r="AW283" s="0" t="n">
        <f aca="true">RAND()</f>
        <v>0.0175326271192512</v>
      </c>
      <c r="AX283" s="0" t="n">
        <f aca="true">RAND()</f>
        <v>0.987313342772663</v>
      </c>
      <c r="AY283" s="0" t="n">
        <f aca="true">RAND()</f>
        <v>0.17229039015563</v>
      </c>
      <c r="AZ283" s="0" t="n">
        <f aca="true">RAND()</f>
        <v>0.217388030687862</v>
      </c>
    </row>
    <row r="284" customFormat="false" ht="15" hidden="false" customHeight="false" outlineLevel="0" collapsed="false">
      <c r="AK284" s="0" t="n">
        <v>271</v>
      </c>
      <c r="AL284" s="0" t="n">
        <f aca="false">IFERROR(IF(AU284&lt;($AM$6-$AL$6)/($AN$6-$AL$6),$AL$6+SQRT(AU284*($AN$6-$AL$6)*($AM$6-$AL$6)),$AN$6-SQRT((1-AU284)*($AN$6-$AL$6)*($AN$6-$AM$6))),$AM$6)</f>
        <v>3.20684533681587</v>
      </c>
      <c r="AM284" s="0" t="n">
        <f aca="false">IFERROR(IF(AV284&lt;($AM$7-$AL$7)/($AN$7-$AL$7),$AL$7+SQRT(AV284*($AN$7-$AL$7)*($AM$7-$AL$7)),$AN$7-SQRT((1-AV284)*($AN$7-$AL$7)*($AN$7-$AM$7))),$AM$7)</f>
        <v>1.05396409413661</v>
      </c>
      <c r="AN284" s="0" t="n">
        <f aca="false">IFERROR(IF(AW284&lt;($AM$8-$AL$8)/($AN$8-$AL$8),$AL$8+SQRT(AW284*($AN$8-$AL$8)*($AM$8-$AL$8)),$AN$8-SQRT((1-AW284)*($AN$8-$AL$8)*($AN$8-$AM$8))),$AM$8)</f>
        <v>1.18328178624634</v>
      </c>
      <c r="AO284" s="0" t="n">
        <f aca="false">IFERROR(IF(AX284&lt;($AM$9-$AL$9)/($AN$9-$AL$9),$AL$9+SQRT(AX284*($AN$9-$AL$9)*($AM$9-$AL$9)),$AN$9-SQRT((1-AX284)*($AN$9-$AL$9)*($AN$9-$AM$9))),$AM$9)</f>
        <v>1.33530245645036</v>
      </c>
      <c r="AP284" s="0" t="n">
        <f aca="false">IFERROR(IF(AY284&lt;($AM$10-$AL$10)/($AN$10-$AL$10),$AL$10+SQRT(AY284*($AN$10-$AL$10)*($AM$10-$AL$10)),$AN$10-SQRT((1-AY284)*($AN$10-$AL$10)*($AN$10-$AM$10))),$AM$10)</f>
        <v>0.531056169259159</v>
      </c>
      <c r="AQ284" s="0" t="n">
        <f aca="false">IFERROR(IF(AZ284&lt;($AM$11-$AL$11)/($AN$11-$AL$11),$AL$11+SQRT(AZ284*($AN$11-$AL$11)*($AM$11-$AL$11)),$AN$11-SQRT((1-AZ284)*($AN$11-$AL$11)*($AN$11-$AM$11))),$AM$11)</f>
        <v>0.494024284831193</v>
      </c>
      <c r="AR284" s="0" t="n">
        <f aca="false">SUMPRODUCT((B24:B31&lt;=$B$6)*(C24:C31*AM284+D24:D31*AO284*$B$8*AQ284)/(1+AL284/100)^B24:B31)+C32*AM284*AP284/(1+AL284/100)^$B$6</f>
        <v>14446817.9980757</v>
      </c>
      <c r="AS284" s="0" t="n">
        <f aca="false">SUMPRODUCT((K24:K26&lt;=$B$6)*(L24:L26*AN284+M24:M26*AO284*$B$8*AQ284)/(1+AL284/100)^K24:K26)+L27*AN284*AP284/(1+AL284/100)^$B$6</f>
        <v>17962900.1065856</v>
      </c>
      <c r="AT284" s="0" t="n">
        <f aca="false">AS284-AR284</f>
        <v>3516082.10850997</v>
      </c>
      <c r="AU284" s="0" t="n">
        <f aca="true">RAND()</f>
        <v>0.280598885058223</v>
      </c>
      <c r="AV284" s="0" t="n">
        <f aca="true">RAND()</f>
        <v>0.658399320998409</v>
      </c>
      <c r="AW284" s="0" t="n">
        <f aca="true">RAND()</f>
        <v>0.960432710697959</v>
      </c>
      <c r="AX284" s="0" t="n">
        <f aca="true">RAND()</f>
        <v>0.705451450399387</v>
      </c>
      <c r="AY284" s="0" t="n">
        <f aca="true">RAND()</f>
        <v>0.00385794259621418</v>
      </c>
      <c r="AZ284" s="0" t="n">
        <f aca="true">RAND()</f>
        <v>0.153654788180637</v>
      </c>
    </row>
    <row r="285" customFormat="false" ht="15" hidden="false" customHeight="false" outlineLevel="0" collapsed="false">
      <c r="AK285" s="0" t="n">
        <v>272</v>
      </c>
      <c r="AL285" s="0" t="n">
        <f aca="false">IFERROR(IF(AU285&lt;($AM$6-$AL$6)/($AN$6-$AL$6),$AL$6+SQRT(AU285*($AN$6-$AL$6)*($AM$6-$AL$6)),$AN$6-SQRT((1-AU285)*($AN$6-$AL$6)*($AN$6-$AM$6))),$AM$6)</f>
        <v>4.09466324236867</v>
      </c>
      <c r="AM285" s="0" t="n">
        <f aca="false">IFERROR(IF(AV285&lt;($AM$7-$AL$7)/($AN$7-$AL$7),$AL$7+SQRT(AV285*($AN$7-$AL$7)*($AM$7-$AL$7)),$AN$7-SQRT((1-AV285)*($AN$7-$AL$7)*($AN$7-$AM$7))),$AM$7)</f>
        <v>1.03920609576578</v>
      </c>
      <c r="AN285" s="0" t="n">
        <f aca="false">IFERROR(IF(AW285&lt;($AM$8-$AL$8)/($AN$8-$AL$8),$AL$8+SQRT(AW285*($AN$8-$AL$8)*($AM$8-$AL$8)),$AN$8-SQRT((1-AW285)*($AN$8-$AL$8)*($AN$8-$AM$8))),$AM$8)</f>
        <v>1.01754516079285</v>
      </c>
      <c r="AO285" s="0" t="n">
        <f aca="false">IFERROR(IF(AX285&lt;($AM$9-$AL$9)/($AN$9-$AL$9),$AL$9+SQRT(AX285*($AN$9-$AL$9)*($AM$9-$AL$9)),$AN$9-SQRT((1-AX285)*($AN$9-$AL$9)*($AN$9-$AM$9))),$AM$9)</f>
        <v>1.35356849262733</v>
      </c>
      <c r="AP285" s="0" t="n">
        <f aca="false">IFERROR(IF(AY285&lt;($AM$10-$AL$10)/($AN$10-$AL$10),$AL$10+SQRT(AY285*($AN$10-$AL$10)*($AM$10-$AL$10)),$AN$10-SQRT((1-AY285)*($AN$10-$AL$10)*($AN$10-$AM$10))),$AM$10)</f>
        <v>0.788180133684948</v>
      </c>
      <c r="AQ285" s="0" t="n">
        <f aca="false">IFERROR(IF(AZ285&lt;($AM$11-$AL$11)/($AN$11-$AL$11),$AL$11+SQRT(AZ285*($AN$11-$AL$11)*($AM$11-$AL$11)),$AN$11-SQRT((1-AZ285)*($AN$11-$AL$11)*($AN$11-$AM$11))),$AM$11)</f>
        <v>0.672293040718769</v>
      </c>
      <c r="AR285" s="0" t="n">
        <f aca="false">SUMPRODUCT((B24:B31&lt;=$B$6)*(C24:C31*AM285+D24:D31*AO285*$B$8*AQ285)/(1+AL285/100)^B24:B31)+C32*AM285*AP285/(1+AL285/100)^$B$6</f>
        <v>13651675.8697691</v>
      </c>
      <c r="AS285" s="0" t="n">
        <f aca="false">SUMPRODUCT((K24:K26&lt;=$B$6)*(L24:L26*AN285+M24:M26*AO285*$B$8*AQ285)/(1+AL285/100)^K24:K26)+L27*AN285*AP285/(1+AL285/100)^$B$6</f>
        <v>15247915.0188249</v>
      </c>
      <c r="AT285" s="0" t="n">
        <f aca="false">AS285-AR285</f>
        <v>1596239.1490558</v>
      </c>
      <c r="AU285" s="0" t="n">
        <f aca="true">RAND()</f>
        <v>0.577950916237814</v>
      </c>
      <c r="AV285" s="0" t="n">
        <f aca="true">RAND()</f>
        <v>0.605030488335061</v>
      </c>
      <c r="AW285" s="0" t="n">
        <f aca="true">RAND()</f>
        <v>0.519686646481565</v>
      </c>
      <c r="AX285" s="0" t="n">
        <f aca="true">RAND()</f>
        <v>0.721417537517267</v>
      </c>
      <c r="AY285" s="0" t="n">
        <f aca="true">RAND()</f>
        <v>0.332191157802698</v>
      </c>
      <c r="AZ285" s="0" t="n">
        <f aca="true">RAND()</f>
        <v>0.561665913627142</v>
      </c>
    </row>
    <row r="286" customFormat="false" ht="15" hidden="false" customHeight="false" outlineLevel="0" collapsed="false">
      <c r="AK286" s="0" t="n">
        <v>273</v>
      </c>
      <c r="AL286" s="0" t="n">
        <f aca="false">IFERROR(IF(AU286&lt;($AM$6-$AL$6)/($AN$6-$AL$6),$AL$6+SQRT(AU286*($AN$6-$AL$6)*($AM$6-$AL$6)),$AN$6-SQRT((1-AU286)*($AN$6-$AL$6)*($AN$6-$AM$6))),$AM$6)</f>
        <v>6.05036465638681</v>
      </c>
      <c r="AM286" s="0" t="n">
        <f aca="false">IFERROR(IF(AV286&lt;($AM$7-$AL$7)/($AN$7-$AL$7),$AL$7+SQRT(AV286*($AN$7-$AL$7)*($AM$7-$AL$7)),$AN$7-SQRT((1-AV286)*($AN$7-$AL$7)*($AN$7-$AM$7))),$AM$7)</f>
        <v>1.12415101705509</v>
      </c>
      <c r="AN286" s="0" t="n">
        <f aca="false">IFERROR(IF(AW286&lt;($AM$8-$AL$8)/($AN$8-$AL$8),$AL$8+SQRT(AW286*($AN$8-$AL$8)*($AM$8-$AL$8)),$AN$8-SQRT((1-AW286)*($AN$8-$AL$8)*($AN$8-$AM$8))),$AM$8)</f>
        <v>1.05043172757466</v>
      </c>
      <c r="AO286" s="0" t="n">
        <f aca="false">IFERROR(IF(AX286&lt;($AM$9-$AL$9)/($AN$9-$AL$9),$AL$9+SQRT(AX286*($AN$9-$AL$9)*($AM$9-$AL$9)),$AN$9-SQRT((1-AX286)*($AN$9-$AL$9)*($AN$9-$AM$9))),$AM$9)</f>
        <v>1.1127474220614</v>
      </c>
      <c r="AP286" s="0" t="n">
        <f aca="false">IFERROR(IF(AY286&lt;($AM$10-$AL$10)/($AN$10-$AL$10),$AL$10+SQRT(AY286*($AN$10-$AL$10)*($AM$10-$AL$10)),$AN$10-SQRT((1-AY286)*($AN$10-$AL$10)*($AN$10-$AM$10))),$AM$10)</f>
        <v>0.930238998176779</v>
      </c>
      <c r="AQ286" s="0" t="n">
        <f aca="false">IFERROR(IF(AZ286&lt;($AM$11-$AL$11)/($AN$11-$AL$11),$AL$11+SQRT(AZ286*($AN$11-$AL$11)*($AM$11-$AL$11)),$AN$11-SQRT((1-AZ286)*($AN$11-$AL$11)*($AN$11-$AM$11))),$AM$11)</f>
        <v>0.952432279086695</v>
      </c>
      <c r="AR286" s="0" t="n">
        <f aca="false">SUMPRODUCT((B24:B31&lt;=$B$6)*(C24:C31*AM286+D24:D31*AO286*$B$8*AQ286)/(1+AL286/100)^B24:B31)+C32*AM286*AP286/(1+AL286/100)^$B$6</f>
        <v>13657579.8505204</v>
      </c>
      <c r="AS286" s="0" t="n">
        <f aca="false">SUMPRODUCT((K24:K26&lt;=$B$6)*(L24:L26*AN286+M24:M26*AO286*$B$8*AQ286)/(1+AL286/100)^K24:K26)+L27*AN286*AP286/(1+AL286/100)^$B$6</f>
        <v>15891025.773305</v>
      </c>
      <c r="AT286" s="0" t="n">
        <f aca="false">AS286-AR286</f>
        <v>2233445.92278468</v>
      </c>
      <c r="AU286" s="0" t="n">
        <f aca="true">RAND()</f>
        <v>0.954909635708033</v>
      </c>
      <c r="AV286" s="0" t="n">
        <f aca="true">RAND()</f>
        <v>0.859218075482064</v>
      </c>
      <c r="AW286" s="0" t="n">
        <f aca="true">RAND()</f>
        <v>0.645977819032595</v>
      </c>
      <c r="AX286" s="0" t="n">
        <f aca="true">RAND()</f>
        <v>0.4751885752942</v>
      </c>
      <c r="AY286" s="0" t="n">
        <f aca="true">RAND()</f>
        <v>0.740422382208633</v>
      </c>
      <c r="AZ286" s="0" t="n">
        <f aca="true">RAND()</f>
        <v>0.990764538478016</v>
      </c>
    </row>
    <row r="287" customFormat="false" ht="15" hidden="false" customHeight="false" outlineLevel="0" collapsed="false">
      <c r="AK287" s="0" t="n">
        <v>274</v>
      </c>
      <c r="AL287" s="0" t="n">
        <f aca="false">IFERROR(IF(AU287&lt;($AM$6-$AL$6)/($AN$6-$AL$6),$AL$6+SQRT(AU287*($AN$6-$AL$6)*($AM$6-$AL$6)),$AN$6-SQRT((1-AU287)*($AN$6-$AL$6)*($AN$6-$AM$6))),$AM$6)</f>
        <v>2.54555081866202</v>
      </c>
      <c r="AM287" s="0" t="n">
        <f aca="false">IFERROR(IF(AV287&lt;($AM$7-$AL$7)/($AN$7-$AL$7),$AL$7+SQRT(AV287*($AN$7-$AL$7)*($AM$7-$AL$7)),$AN$7-SQRT((1-AV287)*($AN$7-$AL$7)*($AN$7-$AM$7))),$AM$7)</f>
        <v>0.959636048653144</v>
      </c>
      <c r="AN287" s="0" t="n">
        <f aca="false">IFERROR(IF(AW287&lt;($AM$8-$AL$8)/($AN$8-$AL$8),$AL$8+SQRT(AW287*($AN$8-$AL$8)*($AM$8-$AL$8)),$AN$8-SQRT((1-AW287)*($AN$8-$AL$8)*($AN$8-$AM$8))),$AM$8)</f>
        <v>1.00412799763741</v>
      </c>
      <c r="AO287" s="0" t="n">
        <f aca="false">IFERROR(IF(AX287&lt;($AM$9-$AL$9)/($AN$9-$AL$9),$AL$9+SQRT(AX287*($AN$9-$AL$9)*($AM$9-$AL$9)),$AN$9-SQRT((1-AX287)*($AN$9-$AL$9)*($AN$9-$AM$9))),$AM$9)</f>
        <v>1.17828200315406</v>
      </c>
      <c r="AP287" s="0" t="n">
        <f aca="false">IFERROR(IF(AY287&lt;($AM$10-$AL$10)/($AN$10-$AL$10),$AL$10+SQRT(AY287*($AN$10-$AL$10)*($AM$10-$AL$10)),$AN$10-SQRT((1-AY287)*($AN$10-$AL$10)*($AN$10-$AM$10))),$AM$10)</f>
        <v>0.770648086105658</v>
      </c>
      <c r="AQ287" s="0" t="n">
        <f aca="false">IFERROR(IF(AZ287&lt;($AM$11-$AL$11)/($AN$11-$AL$11),$AL$11+SQRT(AZ287*($AN$11-$AL$11)*($AM$11-$AL$11)),$AN$11-SQRT((1-AZ287)*($AN$11-$AL$11)*($AN$11-$AM$11))),$AM$11)</f>
        <v>0.582850707174406</v>
      </c>
      <c r="AR287" s="0" t="n">
        <f aca="false">SUMPRODUCT((B24:B31&lt;=$B$6)*(C24:C31*AM287+D24:D31*AO287*$B$8*AQ287)/(1+AL287/100)^B24:B31)+C32*AM287*AP287/(1+AL287/100)^$B$6</f>
        <v>13610327.7617539</v>
      </c>
      <c r="AS287" s="0" t="n">
        <f aca="false">SUMPRODUCT((K24:K26&lt;=$B$6)*(L24:L26*AN287+M24:M26*AO287*$B$8*AQ287)/(1+AL287/100)^K24:K26)+L27*AN287*AP287/(1+AL287/100)^$B$6</f>
        <v>14731591.5760005</v>
      </c>
      <c r="AT287" s="0" t="n">
        <f aca="false">AS287-AR287</f>
        <v>1121263.81424662</v>
      </c>
      <c r="AU287" s="0" t="n">
        <f aca="true">RAND()</f>
        <v>0.0595251391485605</v>
      </c>
      <c r="AV287" s="0" t="n">
        <f aca="true">RAND()</f>
        <v>0.283151866995431</v>
      </c>
      <c r="AW287" s="0" t="n">
        <f aca="true">RAND()</f>
        <v>0.462639630704072</v>
      </c>
      <c r="AX287" s="0" t="n">
        <f aca="true">RAND()</f>
        <v>0.549853022439661</v>
      </c>
      <c r="AY287" s="0" t="n">
        <f aca="true">RAND()</f>
        <v>0.293001546050623</v>
      </c>
      <c r="AZ287" s="0" t="n">
        <f aca="true">RAND()</f>
        <v>0.326549071628822</v>
      </c>
    </row>
    <row r="288" customFormat="false" ht="15" hidden="false" customHeight="false" outlineLevel="0" collapsed="false">
      <c r="AK288" s="0" t="n">
        <v>275</v>
      </c>
      <c r="AL288" s="0" t="n">
        <f aca="false">IFERROR(IF(AU288&lt;($AM$6-$AL$6)/($AN$6-$AL$6),$AL$6+SQRT(AU288*($AN$6-$AL$6)*($AM$6-$AL$6)),$AN$6-SQRT((1-AU288)*($AN$6-$AL$6)*($AN$6-$AM$6))),$AM$6)</f>
        <v>3.40119502941523</v>
      </c>
      <c r="AM288" s="0" t="n">
        <f aca="false">IFERROR(IF(AV288&lt;($AM$7-$AL$7)/($AN$7-$AL$7),$AL$7+SQRT(AV288*($AN$7-$AL$7)*($AM$7-$AL$7)),$AN$7-SQRT((1-AV288)*($AN$7-$AL$7)*($AN$7-$AM$7))),$AM$7)</f>
        <v>1.17109350449883</v>
      </c>
      <c r="AN288" s="0" t="n">
        <f aca="false">IFERROR(IF(AW288&lt;($AM$8-$AL$8)/($AN$8-$AL$8),$AL$8+SQRT(AW288*($AN$8-$AL$8)*($AM$8-$AL$8)),$AN$8-SQRT((1-AW288)*($AN$8-$AL$8)*($AN$8-$AM$8))),$AM$8)</f>
        <v>0.92207803608907</v>
      </c>
      <c r="AO288" s="0" t="n">
        <f aca="false">IFERROR(IF(AX288&lt;($AM$9-$AL$9)/($AN$9-$AL$9),$AL$9+SQRT(AX288*($AN$9-$AL$9)*($AM$9-$AL$9)),$AN$9-SQRT((1-AX288)*($AN$9-$AL$9)*($AN$9-$AM$9))),$AM$9)</f>
        <v>1.66584973921121</v>
      </c>
      <c r="AP288" s="0" t="n">
        <f aca="false">IFERROR(IF(AY288&lt;($AM$10-$AL$10)/($AN$10-$AL$10),$AL$10+SQRT(AY288*($AN$10-$AL$10)*($AM$10-$AL$10)),$AN$10-SQRT((1-AY288)*($AN$10-$AL$10)*($AN$10-$AM$10))),$AM$10)</f>
        <v>0.800167167952205</v>
      </c>
      <c r="AQ288" s="0" t="n">
        <f aca="false">IFERROR(IF(AZ288&lt;($AM$11-$AL$11)/($AN$11-$AL$11),$AL$11+SQRT(AZ288*($AN$11-$AL$11)*($AM$11-$AL$11)),$AN$11-SQRT((1-AZ288)*($AN$11-$AL$11)*($AN$11-$AM$11))),$AM$11)</f>
        <v>0.606709863322156</v>
      </c>
      <c r="AR288" s="0" t="n">
        <f aca="false">SUMPRODUCT((B24:B31&lt;=$B$6)*(C24:C31*AM288+D24:D31*AO288*$B$8*AQ288)/(1+AL288/100)^B24:B31)+C32*AM288*AP288/(1+AL288/100)^$B$6</f>
        <v>15898923.7232751</v>
      </c>
      <c r="AS288" s="0" t="n">
        <f aca="false">SUMPRODUCT((K24:K26&lt;=$B$6)*(L24:L26*AN288+M24:M26*AO288*$B$8*AQ288)/(1+AL288/100)^K24:K26)+L27*AN288*AP288/(1+AL288/100)^$B$6</f>
        <v>13695810.4714831</v>
      </c>
      <c r="AT288" s="0" t="n">
        <f aca="false">AS288-AR288</f>
        <v>-2203113.251792</v>
      </c>
      <c r="AU288" s="0" t="n">
        <f aca="true">RAND()</f>
        <v>0.352430139184717</v>
      </c>
      <c r="AV288" s="0" t="n">
        <f aca="true">RAND()</f>
        <v>0.944655688601986</v>
      </c>
      <c r="AW288" s="0" t="n">
        <f aca="true">RAND()</f>
        <v>0.165589409948492</v>
      </c>
      <c r="AX288" s="0" t="n">
        <f aca="true">RAND()</f>
        <v>0.925562402143188</v>
      </c>
      <c r="AY288" s="0" t="n">
        <f aca="true">RAND()</f>
        <v>0.360401314865789</v>
      </c>
      <c r="AZ288" s="0" t="n">
        <f aca="true">RAND()</f>
        <v>0.383963021465697</v>
      </c>
    </row>
    <row r="289" customFormat="false" ht="15" hidden="false" customHeight="false" outlineLevel="0" collapsed="false">
      <c r="AK289" s="0" t="n">
        <v>276</v>
      </c>
      <c r="AL289" s="0" t="n">
        <f aca="false">IFERROR(IF(AU289&lt;($AM$6-$AL$6)/($AN$6-$AL$6),$AL$6+SQRT(AU289*($AN$6-$AL$6)*($AM$6-$AL$6)),$AN$6-SQRT((1-AU289)*($AN$6-$AL$6)*($AN$6-$AM$6))),$AM$6)</f>
        <v>4.75277059716155</v>
      </c>
      <c r="AM289" s="0" t="n">
        <f aca="false">IFERROR(IF(AV289&lt;($AM$7-$AL$7)/($AN$7-$AL$7),$AL$7+SQRT(AV289*($AN$7-$AL$7)*($AM$7-$AL$7)),$AN$7-SQRT((1-AV289)*($AN$7-$AL$7)*($AN$7-$AM$7))),$AM$7)</f>
        <v>1.1577407512363</v>
      </c>
      <c r="AN289" s="0" t="n">
        <f aca="false">IFERROR(IF(AW289&lt;($AM$8-$AL$8)/($AN$8-$AL$8),$AL$8+SQRT(AW289*($AN$8-$AL$8)*($AM$8-$AL$8)),$AN$8-SQRT((1-AW289)*($AN$8-$AL$8)*($AN$8-$AM$8))),$AM$8)</f>
        <v>0.883909646982324</v>
      </c>
      <c r="AO289" s="0" t="n">
        <f aca="false">IFERROR(IF(AX289&lt;($AM$9-$AL$9)/($AN$9-$AL$9),$AL$9+SQRT(AX289*($AN$9-$AL$9)*($AM$9-$AL$9)),$AN$9-SQRT((1-AX289)*($AN$9-$AL$9)*($AN$9-$AM$9))),$AM$9)</f>
        <v>0.92852545555551</v>
      </c>
      <c r="AP289" s="0" t="n">
        <f aca="false">IFERROR(IF(AY289&lt;($AM$10-$AL$10)/($AN$10-$AL$10),$AL$10+SQRT(AY289*($AN$10-$AL$10)*($AM$10-$AL$10)),$AN$10-SQRT((1-AY289)*($AN$10-$AL$10)*($AN$10-$AM$10))),$AM$10)</f>
        <v>0.783118266201759</v>
      </c>
      <c r="AQ289" s="0" t="n">
        <f aca="false">IFERROR(IF(AZ289&lt;($AM$11-$AL$11)/($AN$11-$AL$11),$AL$11+SQRT(AZ289*($AN$11-$AL$11)*($AM$11-$AL$11)),$AN$11-SQRT((1-AZ289)*($AN$11-$AL$11)*($AN$11-$AM$11))),$AM$11)</f>
        <v>0.501291160306492</v>
      </c>
      <c r="AR289" s="0" t="n">
        <f aca="false">SUMPRODUCT((B24:B31&lt;=$B$6)*(C24:C31*AM289+D24:D31*AO289*$B$8*AQ289)/(1+AL289/100)^B24:B31)+C32*AM289*AP289/(1+AL289/100)^$B$6</f>
        <v>14692809.708157</v>
      </c>
      <c r="AS289" s="0" t="n">
        <f aca="false">SUMPRODUCT((K24:K26&lt;=$B$6)*(L24:L26*AN289+M24:M26*AO289*$B$8*AQ289)/(1+AL289/100)^K24:K26)+L27*AN289*AP289/(1+AL289/100)^$B$6</f>
        <v>13320166.6008348</v>
      </c>
      <c r="AT289" s="0" t="n">
        <f aca="false">AS289-AR289</f>
        <v>-1372643.10732214</v>
      </c>
      <c r="AU289" s="0" t="n">
        <f aca="true">RAND()</f>
        <v>0.747498000550917</v>
      </c>
      <c r="AV289" s="0" t="n">
        <f aca="true">RAND()</f>
        <v>0.924339831267173</v>
      </c>
      <c r="AW289" s="0" t="n">
        <f aca="true">RAND()</f>
        <v>0.0782314317410908</v>
      </c>
      <c r="AX289" s="0" t="n">
        <f aca="true">RAND()</f>
        <v>0.244845421412077</v>
      </c>
      <c r="AY289" s="0" t="n">
        <f aca="true">RAND()</f>
        <v>0.32062381062836</v>
      </c>
      <c r="AZ289" s="0" t="n">
        <f aca="true">RAND()</f>
        <v>0.165380127418506</v>
      </c>
    </row>
    <row r="290" customFormat="false" ht="15" hidden="false" customHeight="false" outlineLevel="0" collapsed="false">
      <c r="AK290" s="0" t="n">
        <v>277</v>
      </c>
      <c r="AL290" s="0" t="n">
        <f aca="false">IFERROR(IF(AU290&lt;($AM$6-$AL$6)/($AN$6-$AL$6),$AL$6+SQRT(AU290*($AN$6-$AL$6)*($AM$6-$AL$6)),$AN$6-SQRT((1-AU290)*($AN$6-$AL$6)*($AN$6-$AM$6))),$AM$6)</f>
        <v>2.78230278954289</v>
      </c>
      <c r="AM290" s="0" t="n">
        <f aca="false">IFERROR(IF(AV290&lt;($AM$7-$AL$7)/($AN$7-$AL$7),$AL$7+SQRT(AV290*($AN$7-$AL$7)*($AM$7-$AL$7)),$AN$7-SQRT((1-AV290)*($AN$7-$AL$7)*($AN$7-$AM$7))),$AM$7)</f>
        <v>1.11394178697044</v>
      </c>
      <c r="AN290" s="0" t="n">
        <f aca="false">IFERROR(IF(AW290&lt;($AM$8-$AL$8)/($AN$8-$AL$8),$AL$8+SQRT(AW290*($AN$8-$AL$8)*($AM$8-$AL$8)),$AN$8-SQRT((1-AW290)*($AN$8-$AL$8)*($AN$8-$AM$8))),$AM$8)</f>
        <v>0.831313704535271</v>
      </c>
      <c r="AO290" s="0" t="n">
        <f aca="false">IFERROR(IF(AX290&lt;($AM$9-$AL$9)/($AN$9-$AL$9),$AL$9+SQRT(AX290*($AN$9-$AL$9)*($AM$9-$AL$9)),$AN$9-SQRT((1-AX290)*($AN$9-$AL$9)*($AN$9-$AM$9))),$AM$9)</f>
        <v>1.00783973171904</v>
      </c>
      <c r="AP290" s="0" t="n">
        <f aca="false">IFERROR(IF(AY290&lt;($AM$10-$AL$10)/($AN$10-$AL$10),$AL$10+SQRT(AY290*($AN$10-$AL$10)*($AM$10-$AL$10)),$AN$10-SQRT((1-AY290)*($AN$10-$AL$10)*($AN$10-$AM$10))),$AM$10)</f>
        <v>0.633546370982734</v>
      </c>
      <c r="AQ290" s="0" t="n">
        <f aca="false">IFERROR(IF(AZ290&lt;($AM$11-$AL$11)/($AN$11-$AL$11),$AL$11+SQRT(AZ290*($AN$11-$AL$11)*($AM$11-$AL$11)),$AN$11-SQRT((1-AZ290)*($AN$11-$AL$11)*($AN$11-$AM$11))),$AM$11)</f>
        <v>0.646715309363409</v>
      </c>
      <c r="AR290" s="0" t="n">
        <f aca="false">SUMPRODUCT((B24:B31&lt;=$B$6)*(C24:C31*AM290+D24:D31*AO290*$B$8*AQ290)/(1+AL290/100)^B24:B31)+C32*AM290*AP290/(1+AL290/100)^$B$6</f>
        <v>15589925.5872014</v>
      </c>
      <c r="AS290" s="0" t="n">
        <f aca="false">SUMPRODUCT((K24:K26&lt;=$B$6)*(L24:L26*AN290+M24:M26*AO290*$B$8*AQ290)/(1+AL290/100)^K24:K26)+L27*AN290*AP290/(1+AL290/100)^$B$6</f>
        <v>12445827.5078512</v>
      </c>
      <c r="AT290" s="0" t="n">
        <f aca="false">AS290-AR290</f>
        <v>-3144098.07935022</v>
      </c>
      <c r="AU290" s="0" t="n">
        <f aca="true">RAND()</f>
        <v>0.122399530905319</v>
      </c>
      <c r="AV290" s="0" t="n">
        <f aca="true">RAND()</f>
        <v>0.835450334819584</v>
      </c>
      <c r="AW290" s="0" t="n">
        <f aca="true">RAND()</f>
        <v>0.0108949787969139</v>
      </c>
      <c r="AX290" s="0" t="n">
        <f aca="true">RAND()</f>
        <v>0.34374533469644</v>
      </c>
      <c r="AY290" s="0" t="n">
        <f aca="true">RAND()</f>
        <v>0.0713385328106317</v>
      </c>
      <c r="AZ290" s="0" t="n">
        <f aca="true">RAND()</f>
        <v>0.490659207130466</v>
      </c>
    </row>
    <row r="291" customFormat="false" ht="15" hidden="false" customHeight="false" outlineLevel="0" collapsed="false">
      <c r="AK291" s="0" t="n">
        <v>278</v>
      </c>
      <c r="AL291" s="0" t="n">
        <f aca="false">IFERROR(IF(AU291&lt;($AM$6-$AL$6)/($AN$6-$AL$6),$AL$6+SQRT(AU291*($AN$6-$AL$6)*($AM$6-$AL$6)),$AN$6-SQRT((1-AU291)*($AN$6-$AL$6)*($AN$6-$AM$6))),$AM$6)</f>
        <v>2.58599290137512</v>
      </c>
      <c r="AM291" s="0" t="n">
        <f aca="false">IFERROR(IF(AV291&lt;($AM$7-$AL$7)/($AN$7-$AL$7),$AL$7+SQRT(AV291*($AN$7-$AL$7)*($AM$7-$AL$7)),$AN$7-SQRT((1-AV291)*($AN$7-$AL$7)*($AN$7-$AM$7))),$AM$7)</f>
        <v>0.962512293153993</v>
      </c>
      <c r="AN291" s="0" t="n">
        <f aca="false">IFERROR(IF(AW291&lt;($AM$8-$AL$8)/($AN$8-$AL$8),$AL$8+SQRT(AW291*($AN$8-$AL$8)*($AM$8-$AL$8)),$AN$8-SQRT((1-AW291)*($AN$8-$AL$8)*($AN$8-$AM$8))),$AM$8)</f>
        <v>1.08040876810096</v>
      </c>
      <c r="AO291" s="0" t="n">
        <f aca="false">IFERROR(IF(AX291&lt;($AM$9-$AL$9)/($AN$9-$AL$9),$AL$9+SQRT(AX291*($AN$9-$AL$9)*($AM$9-$AL$9)),$AN$9-SQRT((1-AX291)*($AN$9-$AL$9)*($AN$9-$AM$9))),$AM$9)</f>
        <v>1.25862861119777</v>
      </c>
      <c r="AP291" s="0" t="n">
        <f aca="false">IFERROR(IF(AY291&lt;($AM$10-$AL$10)/($AN$10-$AL$10),$AL$10+SQRT(AY291*($AN$10-$AL$10)*($AM$10-$AL$10)),$AN$10-SQRT((1-AY291)*($AN$10-$AL$10)*($AN$10-$AM$10))),$AM$10)</f>
        <v>0.589778240265484</v>
      </c>
      <c r="AQ291" s="0" t="n">
        <f aca="false">IFERROR(IF(AZ291&lt;($AM$11-$AL$11)/($AN$11-$AL$11),$AL$11+SQRT(AZ291*($AN$11-$AL$11)*($AM$11-$AL$11)),$AN$11-SQRT((1-AZ291)*($AN$11-$AL$11)*($AN$11-$AM$11))),$AM$11)</f>
        <v>0.663809443009616</v>
      </c>
      <c r="AR291" s="0" t="n">
        <f aca="false">SUMPRODUCT((B24:B31&lt;=$B$6)*(C24:C31*AM291+D24:D31*AO291*$B$8*AQ291)/(1+AL291/100)^B24:B31)+C32*AM291*AP291/(1+AL291/100)^$B$6</f>
        <v>13684831.5829506</v>
      </c>
      <c r="AS291" s="0" t="n">
        <f aca="false">SUMPRODUCT((K24:K26&lt;=$B$6)*(L24:L26*AN291+M24:M26*AO291*$B$8*AQ291)/(1+AL291/100)^K24:K26)+L27*AN291*AP291/(1+AL291/100)^$B$6</f>
        <v>16220157.0966839</v>
      </c>
      <c r="AT291" s="0" t="n">
        <f aca="false">AS291-AR291</f>
        <v>2535325.51373333</v>
      </c>
      <c r="AU291" s="0" t="n">
        <f aca="true">RAND()</f>
        <v>0.0686775360924067</v>
      </c>
      <c r="AV291" s="0" t="n">
        <f aca="true">RAND()</f>
        <v>0.29344717140188</v>
      </c>
      <c r="AW291" s="0" t="n">
        <f aca="true">RAND()</f>
        <v>0.744345013893022</v>
      </c>
      <c r="AX291" s="0" t="n">
        <f aca="true">RAND()</f>
        <v>0.633578975910297</v>
      </c>
      <c r="AY291" s="0" t="n">
        <f aca="true">RAND()</f>
        <v>0.0322405297006677</v>
      </c>
      <c r="AZ291" s="0" t="n">
        <f aca="true">RAND()</f>
        <v>0.538677181185695</v>
      </c>
    </row>
    <row r="292" customFormat="false" ht="15" hidden="false" customHeight="false" outlineLevel="0" collapsed="false">
      <c r="AK292" s="0" t="n">
        <v>279</v>
      </c>
      <c r="AL292" s="0" t="n">
        <f aca="false">IFERROR(IF(AU292&lt;($AM$6-$AL$6)/($AN$6-$AL$6),$AL$6+SQRT(AU292*($AN$6-$AL$6)*($AM$6-$AL$6)),$AN$6-SQRT((1-AU292)*($AN$6-$AL$6)*($AN$6-$AM$6))),$AM$6)</f>
        <v>2.82654214717692</v>
      </c>
      <c r="AM292" s="0" t="n">
        <f aca="false">IFERROR(IF(AV292&lt;($AM$7-$AL$7)/($AN$7-$AL$7),$AL$7+SQRT(AV292*($AN$7-$AL$7)*($AM$7-$AL$7)),$AN$7-SQRT((1-AV292)*($AN$7-$AL$7)*($AN$7-$AM$7))),$AM$7)</f>
        <v>1.18044042682753</v>
      </c>
      <c r="AN292" s="0" t="n">
        <f aca="false">IFERROR(IF(AW292&lt;($AM$8-$AL$8)/($AN$8-$AL$8),$AL$8+SQRT(AW292*($AN$8-$AL$8)*($AM$8-$AL$8)),$AN$8-SQRT((1-AW292)*($AN$8-$AL$8)*($AN$8-$AM$8))),$AM$8)</f>
        <v>1.08190300930904</v>
      </c>
      <c r="AO292" s="0" t="n">
        <f aca="false">IFERROR(IF(AX292&lt;($AM$9-$AL$9)/($AN$9-$AL$9),$AL$9+SQRT(AX292*($AN$9-$AL$9)*($AM$9-$AL$9)),$AN$9-SQRT((1-AX292)*($AN$9-$AL$9)*($AN$9-$AM$9))),$AM$9)</f>
        <v>1.18019572843748</v>
      </c>
      <c r="AP292" s="0" t="n">
        <f aca="false">IFERROR(IF(AY292&lt;($AM$10-$AL$10)/($AN$10-$AL$10),$AL$10+SQRT(AY292*($AN$10-$AL$10)*($AM$10-$AL$10)),$AN$10-SQRT((1-AY292)*($AN$10-$AL$10)*($AN$10-$AM$10))),$AM$10)</f>
        <v>0.870632723901745</v>
      </c>
      <c r="AQ292" s="0" t="n">
        <f aca="false">IFERROR(IF(AZ292&lt;($AM$11-$AL$11)/($AN$11-$AL$11),$AL$11+SQRT(AZ292*($AN$11-$AL$11)*($AM$11-$AL$11)),$AN$11-SQRT((1-AZ292)*($AN$11-$AL$11)*($AN$11-$AM$11))),$AM$11)</f>
        <v>0.765326059038856</v>
      </c>
      <c r="AR292" s="0" t="n">
        <f aca="false">SUMPRODUCT((B24:B31&lt;=$B$6)*(C24:C31*AM292+D24:D31*AO292*$B$8*AQ292)/(1+AL292/100)^B24:B31)+C32*AM292*AP292/(1+AL292/100)^$B$6</f>
        <v>16475328.0341622</v>
      </c>
      <c r="AS292" s="0" t="n">
        <f aca="false">SUMPRODUCT((K24:K26&lt;=$B$6)*(L24:L26*AN292+M24:M26*AO292*$B$8*AQ292)/(1+AL292/100)^K24:K26)+L27*AN292*AP292/(1+AL292/100)^$B$6</f>
        <v>15780485.96397</v>
      </c>
      <c r="AT292" s="0" t="n">
        <f aca="false">AS292-AR292</f>
        <v>-694842.070192233</v>
      </c>
      <c r="AU292" s="0" t="n">
        <f aca="true">RAND()</f>
        <v>0.136634384211967</v>
      </c>
      <c r="AV292" s="0" t="n">
        <f aca="true">RAND()</f>
        <v>0.956990806933902</v>
      </c>
      <c r="AW292" s="0" t="n">
        <f aca="true">RAND()</f>
        <v>0.74883023751682</v>
      </c>
      <c r="AX292" s="0" t="n">
        <f aca="true">RAND()</f>
        <v>0.551947304218566</v>
      </c>
      <c r="AY292" s="0" t="n">
        <f aca="true">RAND()</f>
        <v>0.549474464107309</v>
      </c>
      <c r="AZ292" s="0" t="n">
        <f aca="true">RAND()</f>
        <v>0.775216903811288</v>
      </c>
    </row>
    <row r="293" customFormat="false" ht="15" hidden="false" customHeight="false" outlineLevel="0" collapsed="false">
      <c r="AK293" s="0" t="n">
        <v>280</v>
      </c>
      <c r="AL293" s="0" t="n">
        <f aca="false">IFERROR(IF(AU293&lt;($AM$6-$AL$6)/($AN$6-$AL$6),$AL$6+SQRT(AU293*($AN$6-$AL$6)*($AM$6-$AL$6)),$AN$6-SQRT((1-AU293)*($AN$6-$AL$6)*($AN$6-$AM$6))),$AM$6)</f>
        <v>5.24320068120352</v>
      </c>
      <c r="AM293" s="0" t="n">
        <f aca="false">IFERROR(IF(AV293&lt;($AM$7-$AL$7)/($AN$7-$AL$7),$AL$7+SQRT(AV293*($AN$7-$AL$7)*($AM$7-$AL$7)),$AN$7-SQRT((1-AV293)*($AN$7-$AL$7)*($AN$7-$AM$7))),$AM$7)</f>
        <v>0.884725695327956</v>
      </c>
      <c r="AN293" s="0" t="n">
        <f aca="false">IFERROR(IF(AW293&lt;($AM$8-$AL$8)/($AN$8-$AL$8),$AL$8+SQRT(AW293*($AN$8-$AL$8)*($AM$8-$AL$8)),$AN$8-SQRT((1-AW293)*($AN$8-$AL$8)*($AN$8-$AM$8))),$AM$8)</f>
        <v>1.1888466520115</v>
      </c>
      <c r="AO293" s="0" t="n">
        <f aca="false">IFERROR(IF(AX293&lt;($AM$9-$AL$9)/($AN$9-$AL$9),$AL$9+SQRT(AX293*($AN$9-$AL$9)*($AM$9-$AL$9)),$AN$9-SQRT((1-AX293)*($AN$9-$AL$9)*($AN$9-$AM$9))),$AM$9)</f>
        <v>1.21509827047087</v>
      </c>
      <c r="AP293" s="0" t="n">
        <f aca="false">IFERROR(IF(AY293&lt;($AM$10-$AL$10)/($AN$10-$AL$10),$AL$10+SQRT(AY293*($AN$10-$AL$10)*($AM$10-$AL$10)),$AN$10-SQRT((1-AY293)*($AN$10-$AL$10)*($AN$10-$AM$10))),$AM$10)</f>
        <v>0.928887410341179</v>
      </c>
      <c r="AQ293" s="0" t="n">
        <f aca="false">IFERROR(IF(AZ293&lt;($AM$11-$AL$11)/($AN$11-$AL$11),$AL$11+SQRT(AZ293*($AN$11-$AL$11)*($AM$11-$AL$11)),$AN$11-SQRT((1-AZ293)*($AN$11-$AL$11)*($AN$11-$AM$11))),$AM$11)</f>
        <v>0.694206791216848</v>
      </c>
      <c r="AR293" s="0" t="n">
        <f aca="false">SUMPRODUCT((B24:B31&lt;=$B$6)*(C24:C31*AM293+D24:D31*AO293*$B$8*AQ293)/(1+AL293/100)^B24:B31)+C32*AM293*AP293/(1+AL293/100)^$B$6</f>
        <v>11072203.7477769</v>
      </c>
      <c r="AS293" s="0" t="n">
        <f aca="false">SUMPRODUCT((K24:K26&lt;=$B$6)*(L24:L26*AN293+M24:M26*AO293*$B$8*AQ293)/(1+AL293/100)^K24:K26)+L27*AN293*AP293/(1+AL293/100)^$B$6</f>
        <v>17851135.2687143</v>
      </c>
      <c r="AT293" s="0" t="n">
        <f aca="false">AS293-AR293</f>
        <v>6778931.52093738</v>
      </c>
      <c r="AU293" s="0" t="n">
        <f aca="true">RAND()</f>
        <v>0.845682807673812</v>
      </c>
      <c r="AV293" s="0" t="n">
        <f aca="true">RAND()</f>
        <v>0.0797604827645062</v>
      </c>
      <c r="AW293" s="0" t="n">
        <f aca="true">RAND()</f>
        <v>0.966757938042642</v>
      </c>
      <c r="AX293" s="0" t="n">
        <f aca="true">RAND()</f>
        <v>0.589286183321459</v>
      </c>
      <c r="AY293" s="0" t="n">
        <f aca="true">RAND()</f>
        <v>0.735777642996651</v>
      </c>
      <c r="AZ293" s="0" t="n">
        <f aca="true">RAND()</f>
        <v>0.618328626375934</v>
      </c>
    </row>
    <row r="294" customFormat="false" ht="15" hidden="false" customHeight="false" outlineLevel="0" collapsed="false">
      <c r="AK294" s="0" t="n">
        <v>281</v>
      </c>
      <c r="AL294" s="0" t="n">
        <f aca="false">IFERROR(IF(AU294&lt;($AM$6-$AL$6)/($AN$6-$AL$6),$AL$6+SQRT(AU294*($AN$6-$AL$6)*($AM$6-$AL$6)),$AN$6-SQRT((1-AU294)*($AN$6-$AL$6)*($AN$6-$AM$6))),$AM$6)</f>
        <v>4.51566765336578</v>
      </c>
      <c r="AM294" s="0" t="n">
        <f aca="false">IFERROR(IF(AV294&lt;($AM$7-$AL$7)/($AN$7-$AL$7),$AL$7+SQRT(AV294*($AN$7-$AL$7)*($AM$7-$AL$7)),$AN$7-SQRT((1-AV294)*($AN$7-$AL$7)*($AN$7-$AM$7))),$AM$7)</f>
        <v>0.892881001432182</v>
      </c>
      <c r="AN294" s="0" t="n">
        <f aca="false">IFERROR(IF(AW294&lt;($AM$8-$AL$8)/($AN$8-$AL$8),$AL$8+SQRT(AW294*($AN$8-$AL$8)*($AM$8-$AL$8)),$AN$8-SQRT((1-AW294)*($AN$8-$AL$8)*($AN$8-$AM$8))),$AM$8)</f>
        <v>1.03549860770876</v>
      </c>
      <c r="AO294" s="0" t="n">
        <f aca="false">IFERROR(IF(AX294&lt;($AM$9-$AL$9)/($AN$9-$AL$9),$AL$9+SQRT(AX294*($AN$9-$AL$9)*($AM$9-$AL$9)),$AN$9-SQRT((1-AX294)*($AN$9-$AL$9)*($AN$9-$AM$9))),$AM$9)</f>
        <v>0.775348127680914</v>
      </c>
      <c r="AP294" s="0" t="n">
        <f aca="false">IFERROR(IF(AY294&lt;($AM$10-$AL$10)/($AN$10-$AL$10),$AL$10+SQRT(AY294*($AN$10-$AL$10)*($AM$10-$AL$10)),$AN$10-SQRT((1-AY294)*($AN$10-$AL$10)*($AN$10-$AM$10))),$AM$10)</f>
        <v>0.901951295296699</v>
      </c>
      <c r="AQ294" s="0" t="n">
        <f aca="false">IFERROR(IF(AZ294&lt;($AM$11-$AL$11)/($AN$11-$AL$11),$AL$11+SQRT(AZ294*($AN$11-$AL$11)*($AM$11-$AL$11)),$AN$11-SQRT((1-AZ294)*($AN$11-$AL$11)*($AN$11-$AM$11))),$AM$11)</f>
        <v>0.60854827158128</v>
      </c>
      <c r="AR294" s="0" t="n">
        <f aca="false">SUMPRODUCT((B24:B31&lt;=$B$6)*(C24:C31*AM294+D24:D31*AO294*$B$8*AQ294)/(1+AL294/100)^B24:B31)+C32*AM294*AP294/(1+AL294/100)^$B$6</f>
        <v>11451104.8028638</v>
      </c>
      <c r="AS294" s="0" t="n">
        <f aca="false">SUMPRODUCT((K24:K26&lt;=$B$6)*(L24:L26*AN294+M24:M26*AO294*$B$8*AQ294)/(1+AL294/100)^K24:K26)+L27*AN294*AP294/(1+AL294/100)^$B$6</f>
        <v>15440866.7851151</v>
      </c>
      <c r="AT294" s="0" t="n">
        <f aca="false">AS294-AR294</f>
        <v>3989761.98225127</v>
      </c>
      <c r="AU294" s="0" t="n">
        <f aca="true">RAND()</f>
        <v>0.691404639573344</v>
      </c>
      <c r="AV294" s="0" t="n">
        <f aca="true">RAND()</f>
        <v>0.0958542269671669</v>
      </c>
      <c r="AW294" s="0" t="n">
        <f aca="true">RAND()</f>
        <v>0.591014690712172</v>
      </c>
      <c r="AX294" s="0" t="n">
        <f aca="true">RAND()</f>
        <v>0.101088788556513</v>
      </c>
      <c r="AY294" s="0" t="n">
        <f aca="true">RAND()</f>
        <v>0.646259375162777</v>
      </c>
      <c r="AZ294" s="0" t="n">
        <f aca="true">RAND()</f>
        <v>0.388579738350186</v>
      </c>
    </row>
    <row r="295" customFormat="false" ht="15" hidden="false" customHeight="false" outlineLevel="0" collapsed="false">
      <c r="AK295" s="0" t="n">
        <v>282</v>
      </c>
      <c r="AL295" s="0" t="n">
        <f aca="false">IFERROR(IF(AU295&lt;($AM$6-$AL$6)/($AN$6-$AL$6),$AL$6+SQRT(AU295*($AN$6-$AL$6)*($AM$6-$AL$6)),$AN$6-SQRT((1-AU295)*($AN$6-$AL$6)*($AN$6-$AM$6))),$AM$6)</f>
        <v>2.54829477914309</v>
      </c>
      <c r="AM295" s="0" t="n">
        <f aca="false">IFERROR(IF(AV295&lt;($AM$7-$AL$7)/($AN$7-$AL$7),$AL$7+SQRT(AV295*($AN$7-$AL$7)*($AM$7-$AL$7)),$AN$7-SQRT((1-AV295)*($AN$7-$AL$7)*($AN$7-$AM$7))),$AM$7)</f>
        <v>0.995381487488361</v>
      </c>
      <c r="AN295" s="0" t="n">
        <f aca="false">IFERROR(IF(AW295&lt;($AM$8-$AL$8)/($AN$8-$AL$8),$AL$8+SQRT(AW295*($AN$8-$AL$8)*($AM$8-$AL$8)),$AN$8-SQRT((1-AW295)*($AN$8-$AL$8)*($AN$8-$AM$8))),$AM$8)</f>
        <v>1.02326101315238</v>
      </c>
      <c r="AO295" s="0" t="n">
        <f aca="false">IFERROR(IF(AX295&lt;($AM$9-$AL$9)/($AN$9-$AL$9),$AL$9+SQRT(AX295*($AN$9-$AL$9)*($AM$9-$AL$9)),$AN$9-SQRT((1-AX295)*($AN$9-$AL$9)*($AN$9-$AM$9))),$AM$9)</f>
        <v>1.88600424809551</v>
      </c>
      <c r="AP295" s="0" t="n">
        <f aca="false">IFERROR(IF(AY295&lt;($AM$10-$AL$10)/($AN$10-$AL$10),$AL$10+SQRT(AY295*($AN$10-$AL$10)*($AM$10-$AL$10)),$AN$10-SQRT((1-AY295)*($AN$10-$AL$10)*($AN$10-$AM$10))),$AM$10)</f>
        <v>0.904834339526592</v>
      </c>
      <c r="AQ295" s="0" t="n">
        <f aca="false">IFERROR(IF(AZ295&lt;($AM$11-$AL$11)/($AN$11-$AL$11),$AL$11+SQRT(AZ295*($AN$11-$AL$11)*($AM$11-$AL$11)),$AN$11-SQRT((1-AZ295)*($AN$11-$AL$11)*($AN$11-$AM$11))),$AM$11)</f>
        <v>0.711300429574745</v>
      </c>
      <c r="AR295" s="0" t="n">
        <f aca="false">SUMPRODUCT((B24:B31&lt;=$B$6)*(C24:C31*AM295+D24:D31*AO295*$B$8*AQ295)/(1+AL295/100)^B24:B31)+C32*AM295*AP295/(1+AL295/100)^$B$6</f>
        <v>14225749.2680743</v>
      </c>
      <c r="AS295" s="0" t="n">
        <f aca="false">SUMPRODUCT((K24:K26&lt;=$B$6)*(L24:L26*AN295+M24:M26*AO295*$B$8*AQ295)/(1+AL295/100)^K24:K26)+L27*AN295*AP295/(1+AL295/100)^$B$6</f>
        <v>14811093.7743707</v>
      </c>
      <c r="AT295" s="0" t="n">
        <f aca="false">AS295-AR295</f>
        <v>585344.506296428</v>
      </c>
      <c r="AU295" s="0" t="n">
        <f aca="true">RAND()</f>
        <v>0.060125432967115</v>
      </c>
      <c r="AV295" s="0" t="n">
        <f aca="true">RAND()</f>
        <v>0.424154729479604</v>
      </c>
      <c r="AW295" s="0" t="n">
        <f aca="true">RAND()</f>
        <v>0.543017171940561</v>
      </c>
      <c r="AX295" s="0" t="n">
        <f aca="true">RAND()</f>
        <v>0.991336645698487</v>
      </c>
      <c r="AY295" s="0" t="n">
        <f aca="true">RAND()</f>
        <v>0.655563369839729</v>
      </c>
      <c r="AZ295" s="0" t="n">
        <f aca="true">RAND()</f>
        <v>0.659806359331728</v>
      </c>
    </row>
    <row r="296" customFormat="false" ht="15" hidden="false" customHeight="false" outlineLevel="0" collapsed="false">
      <c r="AK296" s="0" t="n">
        <v>283</v>
      </c>
      <c r="AL296" s="0" t="n">
        <f aca="false">IFERROR(IF(AU296&lt;($AM$6-$AL$6)/($AN$6-$AL$6),$AL$6+SQRT(AU296*($AN$6-$AL$6)*($AM$6-$AL$6)),$AN$6-SQRT((1-AU296)*($AN$6-$AL$6)*($AN$6-$AM$6))),$AM$6)</f>
        <v>2.77326897720895</v>
      </c>
      <c r="AM296" s="0" t="n">
        <f aca="false">IFERROR(IF(AV296&lt;($AM$7-$AL$7)/($AN$7-$AL$7),$AL$7+SQRT(AV296*($AN$7-$AL$7)*($AM$7-$AL$7)),$AN$7-SQRT((1-AV296)*($AN$7-$AL$7)*($AN$7-$AM$7))),$AM$7)</f>
        <v>0.896050607045295</v>
      </c>
      <c r="AN296" s="0" t="n">
        <f aca="false">IFERROR(IF(AW296&lt;($AM$8-$AL$8)/($AN$8-$AL$8),$AL$8+SQRT(AW296*($AN$8-$AL$8)*($AM$8-$AL$8)),$AN$8-SQRT((1-AW296)*($AN$8-$AL$8)*($AN$8-$AM$8))),$AM$8)</f>
        <v>1.19432403059684</v>
      </c>
      <c r="AO296" s="0" t="n">
        <f aca="false">IFERROR(IF(AX296&lt;($AM$9-$AL$9)/($AN$9-$AL$9),$AL$9+SQRT(AX296*($AN$9-$AL$9)*($AM$9-$AL$9)),$AN$9-SQRT((1-AX296)*($AN$9-$AL$9)*($AN$9-$AM$9))),$AM$9)</f>
        <v>1.49675598751874</v>
      </c>
      <c r="AP296" s="0" t="n">
        <f aca="false">IFERROR(IF(AY296&lt;($AM$10-$AL$10)/($AN$10-$AL$10),$AL$10+SQRT(AY296*($AN$10-$AL$10)*($AM$10-$AL$10)),$AN$10-SQRT((1-AY296)*($AN$10-$AL$10)*($AN$10-$AM$10))),$AM$10)</f>
        <v>0.732460624050177</v>
      </c>
      <c r="AQ296" s="0" t="n">
        <f aca="false">IFERROR(IF(AZ296&lt;($AM$11-$AL$11)/($AN$11-$AL$11),$AL$11+SQRT(AZ296*($AN$11-$AL$11)*($AM$11-$AL$11)),$AN$11-SQRT((1-AZ296)*($AN$11-$AL$11)*($AN$11-$AM$11))),$AM$11)</f>
        <v>0.701944086201378</v>
      </c>
      <c r="AR296" s="0" t="n">
        <f aca="false">SUMPRODUCT((B24:B31&lt;=$B$6)*(C24:C31*AM296+D24:D31*AO296*$B$8*AQ296)/(1+AL296/100)^B24:B31)+C32*AM296*AP296/(1+AL296/100)^$B$6</f>
        <v>12640959.7367612</v>
      </c>
      <c r="AS296" s="0" t="n">
        <f aca="false">SUMPRODUCT((K24:K26&lt;=$B$6)*(L24:L26*AN296+M24:M26*AO296*$B$8*AQ296)/(1+AL296/100)^K24:K26)+L27*AN296*AP296/(1+AL296/100)^$B$6</f>
        <v>17685847.1103481</v>
      </c>
      <c r="AT296" s="0" t="n">
        <f aca="false">AS296-AR296</f>
        <v>5044887.37358685</v>
      </c>
      <c r="AU296" s="0" t="n">
        <f aca="true">RAND()</f>
        <v>0.119588982222754</v>
      </c>
      <c r="AV296" s="0" t="n">
        <f aca="true">RAND()</f>
        <v>0.102507990152995</v>
      </c>
      <c r="AW296" s="0" t="n">
        <f aca="true">RAND()</f>
        <v>0.97244610160905</v>
      </c>
      <c r="AX296" s="0" t="n">
        <f aca="true">RAND()</f>
        <v>0.831163642601174</v>
      </c>
      <c r="AY296" s="0" t="n">
        <f aca="true">RAND()</f>
        <v>0.216151766935191</v>
      </c>
      <c r="AZ296" s="0" t="n">
        <f aca="true">RAND()</f>
        <v>0.637398662243546</v>
      </c>
    </row>
    <row r="297" customFormat="false" ht="15" hidden="false" customHeight="false" outlineLevel="0" collapsed="false">
      <c r="AK297" s="0" t="n">
        <v>284</v>
      </c>
      <c r="AL297" s="0" t="n">
        <f aca="false">IFERROR(IF(AU297&lt;($AM$6-$AL$6)/($AN$6-$AL$6),$AL$6+SQRT(AU297*($AN$6-$AL$6)*($AM$6-$AL$6)),$AN$6-SQRT((1-AU297)*($AN$6-$AL$6)*($AN$6-$AM$6))),$AM$6)</f>
        <v>2.9677066133563</v>
      </c>
      <c r="AM297" s="0" t="n">
        <f aca="false">IFERROR(IF(AV297&lt;($AM$7-$AL$7)/($AN$7-$AL$7),$AL$7+SQRT(AV297*($AN$7-$AL$7)*($AM$7-$AL$7)),$AN$7-SQRT((1-AV297)*($AN$7-$AL$7)*($AN$7-$AM$7))),$AM$7)</f>
        <v>1.18859333442019</v>
      </c>
      <c r="AN297" s="0" t="n">
        <f aca="false">IFERROR(IF(AW297&lt;($AM$8-$AL$8)/($AN$8-$AL$8),$AL$8+SQRT(AW297*($AN$8-$AL$8)*($AM$8-$AL$8)),$AN$8-SQRT((1-AW297)*($AN$8-$AL$8)*($AN$8-$AM$8))),$AM$8)</f>
        <v>1.09800726709158</v>
      </c>
      <c r="AO297" s="0" t="n">
        <f aca="false">IFERROR(IF(AX297&lt;($AM$9-$AL$9)/($AN$9-$AL$9),$AL$9+SQRT(AX297*($AN$9-$AL$9)*($AM$9-$AL$9)),$AN$9-SQRT((1-AX297)*($AN$9-$AL$9)*($AN$9-$AM$9))),$AM$9)</f>
        <v>1.00866140059645</v>
      </c>
      <c r="AP297" s="0" t="n">
        <f aca="false">IFERROR(IF(AY297&lt;($AM$10-$AL$10)/($AN$10-$AL$10),$AL$10+SQRT(AY297*($AN$10-$AL$10)*($AM$10-$AL$10)),$AN$10-SQRT((1-AY297)*($AN$10-$AL$10)*($AN$10-$AM$10))),$AM$10)</f>
        <v>0.83579343979556</v>
      </c>
      <c r="AQ297" s="0" t="n">
        <f aca="false">IFERROR(IF(AZ297&lt;($AM$11-$AL$11)/($AN$11-$AL$11),$AL$11+SQRT(AZ297*($AN$11-$AL$11)*($AM$11-$AL$11)),$AN$11-SQRT((1-AZ297)*($AN$11-$AL$11)*($AN$11-$AM$11))),$AM$11)</f>
        <v>0.585492815834202</v>
      </c>
      <c r="AR297" s="0" t="n">
        <f aca="false">SUMPRODUCT((B24:B31&lt;=$B$6)*(C24:C31*AM297+D24:D31*AO297*$B$8*AQ297)/(1+AL297/100)^B24:B31)+C32*AM297*AP297/(1+AL297/100)^$B$6</f>
        <v>16406611.0705882</v>
      </c>
      <c r="AS297" s="0" t="n">
        <f aca="false">SUMPRODUCT((K24:K26&lt;=$B$6)*(L24:L26*AN297+M24:M26*AO297*$B$8*AQ297)/(1+AL297/100)^K24:K26)+L27*AN297*AP297/(1+AL297/100)^$B$6</f>
        <v>16098906.2179603</v>
      </c>
      <c r="AT297" s="0" t="n">
        <f aca="false">AS297-AR297</f>
        <v>-307704.852627942</v>
      </c>
      <c r="AU297" s="0" t="n">
        <f aca="true">RAND()</f>
        <v>0.187291217906702</v>
      </c>
      <c r="AV297" s="0" t="n">
        <f aca="true">RAND()</f>
        <v>0.966481968198836</v>
      </c>
      <c r="AW297" s="0" t="n">
        <f aca="true">RAND()</f>
        <v>0.794650747938052</v>
      </c>
      <c r="AX297" s="0" t="n">
        <f aca="true">RAND()</f>
        <v>0.344831854221739</v>
      </c>
      <c r="AY297" s="0" t="n">
        <f aca="true">RAND()</f>
        <v>0.451028936838939</v>
      </c>
      <c r="AZ297" s="0" t="n">
        <f aca="true">RAND()</f>
        <v>0.332678154665068</v>
      </c>
    </row>
    <row r="298" customFormat="false" ht="15" hidden="false" customHeight="false" outlineLevel="0" collapsed="false">
      <c r="AK298" s="0" t="n">
        <v>285</v>
      </c>
      <c r="AL298" s="0" t="n">
        <f aca="false">IFERROR(IF(AU298&lt;($AM$6-$AL$6)/($AN$6-$AL$6),$AL$6+SQRT(AU298*($AN$6-$AL$6)*($AM$6-$AL$6)),$AN$6-SQRT((1-AU298)*($AN$6-$AL$6)*($AN$6-$AM$6))),$AM$6)</f>
        <v>5.83776994522092</v>
      </c>
      <c r="AM298" s="0" t="n">
        <f aca="false">IFERROR(IF(AV298&lt;($AM$7-$AL$7)/($AN$7-$AL$7),$AL$7+SQRT(AV298*($AN$7-$AL$7)*($AM$7-$AL$7)),$AN$7-SQRT((1-AV298)*($AN$7-$AL$7)*($AN$7-$AM$7))),$AM$7)</f>
        <v>0.860954251936145</v>
      </c>
      <c r="AN298" s="0" t="n">
        <f aca="false">IFERROR(IF(AW298&lt;($AM$8-$AL$8)/($AN$8-$AL$8),$AL$8+SQRT(AW298*($AN$8-$AL$8)*($AM$8-$AL$8)),$AN$8-SQRT((1-AW298)*($AN$8-$AL$8)*($AN$8-$AM$8))),$AM$8)</f>
        <v>0.990679398634695</v>
      </c>
      <c r="AO298" s="0" t="n">
        <f aca="false">IFERROR(IF(AX298&lt;($AM$9-$AL$9)/($AN$9-$AL$9),$AL$9+SQRT(AX298*($AN$9-$AL$9)*($AM$9-$AL$9)),$AN$9-SQRT((1-AX298)*($AN$9-$AL$9)*($AN$9-$AM$9))),$AM$9)</f>
        <v>1.43690859392633</v>
      </c>
      <c r="AP298" s="0" t="n">
        <f aca="false">IFERROR(IF(AY298&lt;($AM$10-$AL$10)/($AN$10-$AL$10),$AL$10+SQRT(AY298*($AN$10-$AL$10)*($AM$10-$AL$10)),$AN$10-SQRT((1-AY298)*($AN$10-$AL$10)*($AN$10-$AM$10))),$AM$10)</f>
        <v>0.598043020322911</v>
      </c>
      <c r="AQ298" s="0" t="n">
        <f aca="false">IFERROR(IF(AZ298&lt;($AM$11-$AL$11)/($AN$11-$AL$11),$AL$11+SQRT(AZ298*($AN$11-$AL$11)*($AM$11-$AL$11)),$AN$11-SQRT((1-AZ298)*($AN$11-$AL$11)*($AN$11-$AM$11))),$AM$11)</f>
        <v>0.667001264752325</v>
      </c>
      <c r="AR298" s="0" t="n">
        <f aca="false">SUMPRODUCT((B24:B31&lt;=$B$6)*(C24:C31*AM298+D24:D31*AO298*$B$8*AQ298)/(1+AL298/100)^B24:B31)+C32*AM298*AP298/(1+AL298/100)^$B$6</f>
        <v>10579502.0272929</v>
      </c>
      <c r="AS298" s="0" t="n">
        <f aca="false">SUMPRODUCT((K24:K26&lt;=$B$6)*(L24:L26*AN298+M24:M26*AO298*$B$8*AQ298)/(1+AL298/100)^K24:K26)+L27*AN298*AP298/(1+AL298/100)^$B$6</f>
        <v>15193285.9460301</v>
      </c>
      <c r="AT298" s="0" t="n">
        <f aca="false">AS298-AR298</f>
        <v>4613783.91873715</v>
      </c>
      <c r="AU298" s="0" t="n">
        <f aca="true">RAND()</f>
        <v>0.932461064988411</v>
      </c>
      <c r="AV298" s="0" t="n">
        <f aca="true">RAND()</f>
        <v>0.041282453656611</v>
      </c>
      <c r="AW298" s="0" t="n">
        <f aca="true">RAND()</f>
        <v>0.403984811818764</v>
      </c>
      <c r="AX298" s="0" t="n">
        <f aca="true">RAND()</f>
        <v>0.788618712270648</v>
      </c>
      <c r="AY298" s="0" t="n">
        <f aca="true">RAND()</f>
        <v>0.0384497353361551</v>
      </c>
      <c r="AZ298" s="0" t="n">
        <f aca="true">RAND()</f>
        <v>0.547395274789586</v>
      </c>
    </row>
    <row r="299" customFormat="false" ht="15" hidden="false" customHeight="false" outlineLevel="0" collapsed="false">
      <c r="AK299" s="0" t="n">
        <v>286</v>
      </c>
      <c r="AL299" s="0" t="n">
        <f aca="false">IFERROR(IF(AU299&lt;($AM$6-$AL$6)/($AN$6-$AL$6),$AL$6+SQRT(AU299*($AN$6-$AL$6)*($AM$6-$AL$6)),$AN$6-SQRT((1-AU299)*($AN$6-$AL$6)*($AN$6-$AM$6))),$AM$6)</f>
        <v>5.30192475463982</v>
      </c>
      <c r="AM299" s="0" t="n">
        <f aca="false">IFERROR(IF(AV299&lt;($AM$7-$AL$7)/($AN$7-$AL$7),$AL$7+SQRT(AV299*($AN$7-$AL$7)*($AM$7-$AL$7)),$AN$7-SQRT((1-AV299)*($AN$7-$AL$7)*($AN$7-$AM$7))),$AM$7)</f>
        <v>0.871968668754907</v>
      </c>
      <c r="AN299" s="0" t="n">
        <f aca="false">IFERROR(IF(AW299&lt;($AM$8-$AL$8)/($AN$8-$AL$8),$AL$8+SQRT(AW299*($AN$8-$AL$8)*($AM$8-$AL$8)),$AN$8-SQRT((1-AW299)*($AN$8-$AL$8)*($AN$8-$AM$8))),$AM$8)</f>
        <v>0.956153074577632</v>
      </c>
      <c r="AO299" s="0" t="n">
        <f aca="false">IFERROR(IF(AX299&lt;($AM$9-$AL$9)/($AN$9-$AL$9),$AL$9+SQRT(AX299*($AN$9-$AL$9)*($AM$9-$AL$9)),$AN$9-SQRT((1-AX299)*($AN$9-$AL$9)*($AN$9-$AM$9))),$AM$9)</f>
        <v>1.08884913534092</v>
      </c>
      <c r="AP299" s="0" t="n">
        <f aca="false">IFERROR(IF(AY299&lt;($AM$10-$AL$10)/($AN$10-$AL$10),$AL$10+SQRT(AY299*($AN$10-$AL$10)*($AM$10-$AL$10)),$AN$10-SQRT((1-AY299)*($AN$10-$AL$10)*($AN$10-$AM$10))),$AM$10)</f>
        <v>0.767415203038522</v>
      </c>
      <c r="AQ299" s="0" t="n">
        <f aca="false">IFERROR(IF(AZ299&lt;($AM$11-$AL$11)/($AN$11-$AL$11),$AL$11+SQRT(AZ299*($AN$11-$AL$11)*($AM$11-$AL$11)),$AN$11-SQRT((1-AZ299)*($AN$11-$AL$11)*($AN$11-$AM$11))),$AM$11)</f>
        <v>0.794062948767689</v>
      </c>
      <c r="AR299" s="0" t="n">
        <f aca="false">SUMPRODUCT((B24:B31&lt;=$B$6)*(C24:C31*AM299+D24:D31*AO299*$B$8*AQ299)/(1+AL299/100)^B24:B31)+C32*AM299*AP299/(1+AL299/100)^$B$6</f>
        <v>10904972.6878232</v>
      </c>
      <c r="AS299" s="0" t="n">
        <f aca="false">SUMPRODUCT((K24:K26&lt;=$B$6)*(L24:L26*AN299+M24:M26*AO299*$B$8*AQ299)/(1+AL299/100)^K24:K26)+L27*AN299*AP299/(1+AL299/100)^$B$6</f>
        <v>14499128.7707772</v>
      </c>
      <c r="AT299" s="0" t="n">
        <f aca="false">AS299-AR299</f>
        <v>3594156.082954</v>
      </c>
      <c r="AU299" s="0" t="n">
        <f aca="true">RAND()</f>
        <v>0.855827023054749</v>
      </c>
      <c r="AV299" s="0" t="n">
        <f aca="true">RAND()</f>
        <v>0.0575498809150384</v>
      </c>
      <c r="AW299" s="0" t="n">
        <f aca="true">RAND()</f>
        <v>0.270930918889415</v>
      </c>
      <c r="AX299" s="0" t="n">
        <f aca="true">RAND()</f>
        <v>0.446536067887343</v>
      </c>
      <c r="AY299" s="0" t="n">
        <f aca="true">RAND()</f>
        <v>0.286043563264536</v>
      </c>
      <c r="AZ299" s="0" t="n">
        <f aca="true">RAND()</f>
        <v>0.826897677264246</v>
      </c>
    </row>
    <row r="300" customFormat="false" ht="15" hidden="false" customHeight="false" outlineLevel="0" collapsed="false">
      <c r="AK300" s="0" t="n">
        <v>287</v>
      </c>
      <c r="AL300" s="0" t="n">
        <f aca="false">IFERROR(IF(AU300&lt;($AM$6-$AL$6)/($AN$6-$AL$6),$AL$6+SQRT(AU300*($AN$6-$AL$6)*($AM$6-$AL$6)),$AN$6-SQRT((1-AU300)*($AN$6-$AL$6)*($AN$6-$AM$6))),$AM$6)</f>
        <v>5.49478351435796</v>
      </c>
      <c r="AM300" s="0" t="n">
        <f aca="false">IFERROR(IF(AV300&lt;($AM$7-$AL$7)/($AN$7-$AL$7),$AL$7+SQRT(AV300*($AN$7-$AL$7)*($AM$7-$AL$7)),$AN$7-SQRT((1-AV300)*($AN$7-$AL$7)*($AN$7-$AM$7))),$AM$7)</f>
        <v>1.13798802474358</v>
      </c>
      <c r="AN300" s="0" t="n">
        <f aca="false">IFERROR(IF(AW300&lt;($AM$8-$AL$8)/($AN$8-$AL$8),$AL$8+SQRT(AW300*($AN$8-$AL$8)*($AM$8-$AL$8)),$AN$8-SQRT((1-AW300)*($AN$8-$AL$8)*($AN$8-$AM$8))),$AM$8)</f>
        <v>1.05817562842307</v>
      </c>
      <c r="AO300" s="0" t="n">
        <f aca="false">IFERROR(IF(AX300&lt;($AM$9-$AL$9)/($AN$9-$AL$9),$AL$9+SQRT(AX300*($AN$9-$AL$9)*($AM$9-$AL$9)),$AN$9-SQRT((1-AX300)*($AN$9-$AL$9)*($AN$9-$AM$9))),$AM$9)</f>
        <v>1.65253115953237</v>
      </c>
      <c r="AP300" s="0" t="n">
        <f aca="false">IFERROR(IF(AY300&lt;($AM$10-$AL$10)/($AN$10-$AL$10),$AL$10+SQRT(AY300*($AN$10-$AL$10)*($AM$10-$AL$10)),$AN$10-SQRT((1-AY300)*($AN$10-$AL$10)*($AN$10-$AM$10))),$AM$10)</f>
        <v>0.849570986525481</v>
      </c>
      <c r="AQ300" s="0" t="n">
        <f aca="false">IFERROR(IF(AZ300&lt;($AM$11-$AL$11)/($AN$11-$AL$11),$AL$11+SQRT(AZ300*($AN$11-$AL$11)*($AM$11-$AL$11)),$AN$11-SQRT((1-AZ300)*($AN$11-$AL$11)*($AN$11-$AM$11))),$AM$11)</f>
        <v>0.578131694726347</v>
      </c>
      <c r="AR300" s="0" t="n">
        <f aca="false">SUMPRODUCT((B24:B31&lt;=$B$6)*(C24:C31*AM300+D24:D31*AO300*$B$8*AQ300)/(1+AL300/100)^B24:B31)+C32*AM300*AP300/(1+AL300/100)^$B$6</f>
        <v>14095108.0435874</v>
      </c>
      <c r="AS300" s="0" t="n">
        <f aca="false">SUMPRODUCT((K24:K26&lt;=$B$6)*(L24:L26*AN300+M24:M26*AO300*$B$8*AQ300)/(1+AL300/100)^K24:K26)+L27*AN300*AP300/(1+AL300/100)^$B$6</f>
        <v>15999160.5773471</v>
      </c>
      <c r="AT300" s="0" t="n">
        <f aca="false">AS300-AR300</f>
        <v>1904052.53375972</v>
      </c>
      <c r="AU300" s="0" t="n">
        <f aca="true">RAND()</f>
        <v>0.886716166567571</v>
      </c>
      <c r="AV300" s="0" t="n">
        <f aca="true">RAND()</f>
        <v>0.888473932436929</v>
      </c>
      <c r="AW300" s="0" t="n">
        <f aca="true">RAND()</f>
        <v>0.672919204169902</v>
      </c>
      <c r="AX300" s="0" t="n">
        <f aca="true">RAND()</f>
        <v>0.919510269936053</v>
      </c>
      <c r="AY300" s="0" t="n">
        <f aca="true">RAND()</f>
        <v>0.488799498481592</v>
      </c>
      <c r="AZ300" s="0" t="n">
        <f aca="true">RAND()</f>
        <v>0.315743835148366</v>
      </c>
    </row>
    <row r="301" customFormat="false" ht="15" hidden="false" customHeight="false" outlineLevel="0" collapsed="false">
      <c r="AK301" s="0" t="n">
        <v>288</v>
      </c>
      <c r="AL301" s="0" t="n">
        <f aca="false">IFERROR(IF(AU301&lt;($AM$6-$AL$6)/($AN$6-$AL$6),$AL$6+SQRT(AU301*($AN$6-$AL$6)*($AM$6-$AL$6)),$AN$6-SQRT((1-AU301)*($AN$6-$AL$6)*($AN$6-$AM$6))),$AM$6)</f>
        <v>3.63015818294153</v>
      </c>
      <c r="AM301" s="0" t="n">
        <f aca="false">IFERROR(IF(AV301&lt;($AM$7-$AL$7)/($AN$7-$AL$7),$AL$7+SQRT(AV301*($AN$7-$AL$7)*($AM$7-$AL$7)),$AN$7-SQRT((1-AV301)*($AN$7-$AL$7)*($AN$7-$AM$7))),$AM$7)</f>
        <v>1.05877724627228</v>
      </c>
      <c r="AN301" s="0" t="n">
        <f aca="false">IFERROR(IF(AW301&lt;($AM$8-$AL$8)/($AN$8-$AL$8),$AL$8+SQRT(AW301*($AN$8-$AL$8)*($AM$8-$AL$8)),$AN$8-SQRT((1-AW301)*($AN$8-$AL$8)*($AN$8-$AM$8))),$AM$8)</f>
        <v>1.16225270498269</v>
      </c>
      <c r="AO301" s="0" t="n">
        <f aca="false">IFERROR(IF(AX301&lt;($AM$9-$AL$9)/($AN$9-$AL$9),$AL$9+SQRT(AX301*($AN$9-$AL$9)*($AM$9-$AL$9)),$AN$9-SQRT((1-AX301)*($AN$9-$AL$9)*($AN$9-$AM$9))),$AM$9)</f>
        <v>1.11815438103111</v>
      </c>
      <c r="AP301" s="0" t="n">
        <f aca="false">IFERROR(IF(AY301&lt;($AM$10-$AL$10)/($AN$10-$AL$10),$AL$10+SQRT(AY301*($AN$10-$AL$10)*($AM$10-$AL$10)),$AN$10-SQRT((1-AY301)*($AN$10-$AL$10)*($AN$10-$AM$10))),$AM$10)</f>
        <v>0.56995509788289</v>
      </c>
      <c r="AQ301" s="0" t="n">
        <f aca="false">IFERROR(IF(AZ301&lt;($AM$11-$AL$11)/($AN$11-$AL$11),$AL$11+SQRT(AZ301*($AN$11-$AL$11)*($AM$11-$AL$11)),$AN$11-SQRT((1-AZ301)*($AN$11-$AL$11)*($AN$11-$AM$11))),$AM$11)</f>
        <v>0.52145937534204</v>
      </c>
      <c r="AR301" s="0" t="n">
        <f aca="false">SUMPRODUCT((B24:B31&lt;=$B$6)*(C24:C31*AM301+D24:D31*AO301*$B$8*AQ301)/(1+AL301/100)^B24:B31)+C32*AM301*AP301/(1+AL301/100)^$B$6</f>
        <v>14185557.4529853</v>
      </c>
      <c r="AS301" s="0" t="n">
        <f aca="false">SUMPRODUCT((K24:K26&lt;=$B$6)*(L24:L26*AN301+M24:M26*AO301*$B$8*AQ301)/(1+AL301/100)^K24:K26)+L27*AN301*AP301/(1+AL301/100)^$B$6</f>
        <v>17631085.5254339</v>
      </c>
      <c r="AT301" s="0" t="n">
        <f aca="false">AS301-AR301</f>
        <v>3445528.07244867</v>
      </c>
      <c r="AU301" s="0" t="n">
        <f aca="true">RAND()</f>
        <v>0.432208306400205</v>
      </c>
      <c r="AV301" s="0" t="n">
        <f aca="true">RAND()</f>
        <v>0.674967630726995</v>
      </c>
      <c r="AW301" s="0" t="n">
        <f aca="true">RAND()</f>
        <v>0.931559219707964</v>
      </c>
      <c r="AX301" s="0" t="n">
        <f aca="true">RAND()</f>
        <v>0.48156553620358</v>
      </c>
      <c r="AY301" s="0" t="n">
        <f aca="true">RAND()</f>
        <v>0.0195748628792189</v>
      </c>
      <c r="AZ301" s="0" t="n">
        <f aca="true">RAND()</f>
        <v>0.200180632354638</v>
      </c>
    </row>
    <row r="302" customFormat="false" ht="15" hidden="false" customHeight="false" outlineLevel="0" collapsed="false">
      <c r="AK302" s="0" t="n">
        <v>289</v>
      </c>
      <c r="AL302" s="0" t="n">
        <f aca="false">IFERROR(IF(AU302&lt;($AM$6-$AL$6)/($AN$6-$AL$6),$AL$6+SQRT(AU302*($AN$6-$AL$6)*($AM$6-$AL$6)),$AN$6-SQRT((1-AU302)*($AN$6-$AL$6)*($AN$6-$AM$6))),$AM$6)</f>
        <v>5.25045134436862</v>
      </c>
      <c r="AM302" s="0" t="n">
        <f aca="false">IFERROR(IF(AV302&lt;($AM$7-$AL$7)/($AN$7-$AL$7),$AL$7+SQRT(AV302*($AN$7-$AL$7)*($AM$7-$AL$7)),$AN$7-SQRT((1-AV302)*($AN$7-$AL$7)*($AN$7-$AM$7))),$AM$7)</f>
        <v>0.965267991694434</v>
      </c>
      <c r="AN302" s="0" t="n">
        <f aca="false">IFERROR(IF(AW302&lt;($AM$8-$AL$8)/($AN$8-$AL$8),$AL$8+SQRT(AW302*($AN$8-$AL$8)*($AM$8-$AL$8)),$AN$8-SQRT((1-AW302)*($AN$8-$AL$8)*($AN$8-$AM$8))),$AM$8)</f>
        <v>0.985827593839364</v>
      </c>
      <c r="AO302" s="0" t="n">
        <f aca="false">IFERROR(IF(AX302&lt;($AM$9-$AL$9)/($AN$9-$AL$9),$AL$9+SQRT(AX302*($AN$9-$AL$9)*($AM$9-$AL$9)),$AN$9-SQRT((1-AX302)*($AN$9-$AL$9)*($AN$9-$AM$9))),$AM$9)</f>
        <v>0.927382913626615</v>
      </c>
      <c r="AP302" s="0" t="n">
        <f aca="false">IFERROR(IF(AY302&lt;($AM$10-$AL$10)/($AN$10-$AL$10),$AL$10+SQRT(AY302*($AN$10-$AL$10)*($AM$10-$AL$10)),$AN$10-SQRT((1-AY302)*($AN$10-$AL$10)*($AN$10-$AM$10))),$AM$10)</f>
        <v>0.938943430025462</v>
      </c>
      <c r="AQ302" s="0" t="n">
        <f aca="false">IFERROR(IF(AZ302&lt;($AM$11-$AL$11)/($AN$11-$AL$11),$AL$11+SQRT(AZ302*($AN$11-$AL$11)*($AM$11-$AL$11)),$AN$11-SQRT((1-AZ302)*($AN$11-$AL$11)*($AN$11-$AM$11))),$AM$11)</f>
        <v>0.675425506671471</v>
      </c>
      <c r="AR302" s="0" t="n">
        <f aca="false">SUMPRODUCT((B24:B31&lt;=$B$6)*(C24:C31*AM302+D24:D31*AO302*$B$8*AQ302)/(1+AL302/100)^B24:B31)+C32*AM302*AP302/(1+AL302/100)^$B$6</f>
        <v>12032612.8409172</v>
      </c>
      <c r="AS302" s="0" t="n">
        <f aca="false">SUMPRODUCT((K24:K26&lt;=$B$6)*(L24:L26*AN302+M24:M26*AO302*$B$8*AQ302)/(1+AL302/100)^K24:K26)+L27*AN302*AP302/(1+AL302/100)^$B$6</f>
        <v>14792579.5645916</v>
      </c>
      <c r="AT302" s="0" t="n">
        <f aca="false">AS302-AR302</f>
        <v>2759966.72367438</v>
      </c>
      <c r="AU302" s="0" t="n">
        <f aca="true">RAND()</f>
        <v>0.846953975078921</v>
      </c>
      <c r="AV302" s="0" t="n">
        <f aca="true">RAND()</f>
        <v>0.303483434207905</v>
      </c>
      <c r="AW302" s="0" t="n">
        <f aca="true">RAND()</f>
        <v>0.383687718134751</v>
      </c>
      <c r="AX302" s="0" t="n">
        <f aca="true">RAND()</f>
        <v>0.243541539813299</v>
      </c>
      <c r="AY302" s="0" t="n">
        <f aca="true">RAND()</f>
        <v>0.77068533905007</v>
      </c>
      <c r="AZ302" s="0" t="n">
        <f aca="true">RAND()</f>
        <v>0.570005707267463</v>
      </c>
    </row>
    <row r="303" customFormat="false" ht="15" hidden="false" customHeight="false" outlineLevel="0" collapsed="false">
      <c r="AK303" s="0" t="n">
        <v>290</v>
      </c>
      <c r="AL303" s="0" t="n">
        <f aca="false">IFERROR(IF(AU303&lt;($AM$6-$AL$6)/($AN$6-$AL$6),$AL$6+SQRT(AU303*($AN$6-$AL$6)*($AM$6-$AL$6)),$AN$6-SQRT((1-AU303)*($AN$6-$AL$6)*($AN$6-$AM$6))),$AM$6)</f>
        <v>3.44964508555502</v>
      </c>
      <c r="AM303" s="0" t="n">
        <f aca="false">IFERROR(IF(AV303&lt;($AM$7-$AL$7)/($AN$7-$AL$7),$AL$7+SQRT(AV303*($AN$7-$AL$7)*($AM$7-$AL$7)),$AN$7-SQRT((1-AV303)*($AN$7-$AL$7)*($AN$7-$AM$7))),$AM$7)</f>
        <v>1.13812214913413</v>
      </c>
      <c r="AN303" s="0" t="n">
        <f aca="false">IFERROR(IF(AW303&lt;($AM$8-$AL$8)/($AN$8-$AL$8),$AL$8+SQRT(AW303*($AN$8-$AL$8)*($AM$8-$AL$8)),$AN$8-SQRT((1-AW303)*($AN$8-$AL$8)*($AN$8-$AM$8))),$AM$8)</f>
        <v>1.15204709753732</v>
      </c>
      <c r="AO303" s="0" t="n">
        <f aca="false">IFERROR(IF(AX303&lt;($AM$9-$AL$9)/($AN$9-$AL$9),$AL$9+SQRT(AX303*($AN$9-$AL$9)*($AM$9-$AL$9)),$AN$9-SQRT((1-AX303)*($AN$9-$AL$9)*($AN$9-$AM$9))),$AM$9)</f>
        <v>1.61072627095609</v>
      </c>
      <c r="AP303" s="0" t="n">
        <f aca="false">IFERROR(IF(AY303&lt;($AM$10-$AL$10)/($AN$10-$AL$10),$AL$10+SQRT(AY303*($AN$10-$AL$10)*($AM$10-$AL$10)),$AN$10-SQRT((1-AY303)*($AN$10-$AL$10)*($AN$10-$AM$10))),$AM$10)</f>
        <v>0.707127149648153</v>
      </c>
      <c r="AQ303" s="0" t="n">
        <f aca="false">IFERROR(IF(AZ303&lt;($AM$11-$AL$11)/($AN$11-$AL$11),$AL$11+SQRT(AZ303*($AN$11-$AL$11)*($AM$11-$AL$11)),$AN$11-SQRT((1-AZ303)*($AN$11-$AL$11)*($AN$11-$AM$11))),$AM$11)</f>
        <v>0.762059911206923</v>
      </c>
      <c r="AR303" s="0" t="n">
        <f aca="false">SUMPRODUCT((B24:B31&lt;=$B$6)*(C24:C31*AM303+D24:D31*AO303*$B$8*AQ303)/(1+AL303/100)^B24:B31)+C32*AM303*AP303/(1+AL303/100)^$B$6</f>
        <v>15476020.4632727</v>
      </c>
      <c r="AS303" s="0" t="n">
        <f aca="false">SUMPRODUCT((K24:K26&lt;=$B$6)*(L24:L26*AN303+M24:M26*AO303*$B$8*AQ303)/(1+AL303/100)^K24:K26)+L27*AN303*AP303/(1+AL303/100)^$B$6</f>
        <v>17270583.4993791</v>
      </c>
      <c r="AT303" s="0" t="n">
        <f aca="false">AS303-AR303</f>
        <v>1794563.03610642</v>
      </c>
      <c r="AU303" s="0" t="n">
        <f aca="true">RAND()</f>
        <v>0.369748999073819</v>
      </c>
      <c r="AV303" s="0" t="n">
        <f aca="true">RAND()</f>
        <v>0.888740857650084</v>
      </c>
      <c r="AW303" s="0" t="n">
        <f aca="true">RAND()</f>
        <v>0.914713145770096</v>
      </c>
      <c r="AX303" s="0" t="n">
        <f aca="true">RAND()</f>
        <v>0.898977309250832</v>
      </c>
      <c r="AY303" s="0" t="n">
        <f aca="true">RAND()</f>
        <v>0.171606624485473</v>
      </c>
      <c r="AZ303" s="0" t="n">
        <f aca="true">RAND()</f>
        <v>0.768916384265888</v>
      </c>
    </row>
    <row r="304" customFormat="false" ht="15" hidden="false" customHeight="false" outlineLevel="0" collapsed="false">
      <c r="AK304" s="0" t="n">
        <v>291</v>
      </c>
      <c r="AL304" s="0" t="n">
        <f aca="false">IFERROR(IF(AU304&lt;($AM$6-$AL$6)/($AN$6-$AL$6),$AL$6+SQRT(AU304*($AN$6-$AL$6)*($AM$6-$AL$6)),$AN$6-SQRT((1-AU304)*($AN$6-$AL$6)*($AN$6-$AM$6))),$AM$6)</f>
        <v>5.96187211175363</v>
      </c>
      <c r="AM304" s="0" t="n">
        <f aca="false">IFERROR(IF(AV304&lt;($AM$7-$AL$7)/($AN$7-$AL$7),$AL$7+SQRT(AV304*($AN$7-$AL$7)*($AM$7-$AL$7)),$AN$7-SQRT((1-AV304)*($AN$7-$AL$7)*($AN$7-$AM$7))),$AM$7)</f>
        <v>1.06054147003603</v>
      </c>
      <c r="AN304" s="0" t="n">
        <f aca="false">IFERROR(IF(AW304&lt;($AM$8-$AL$8)/($AN$8-$AL$8),$AL$8+SQRT(AW304*($AN$8-$AL$8)*($AM$8-$AL$8)),$AN$8-SQRT((1-AW304)*($AN$8-$AL$8)*($AN$8-$AM$8))),$AM$8)</f>
        <v>1.04961694212888</v>
      </c>
      <c r="AO304" s="0" t="n">
        <f aca="false">IFERROR(IF(AX304&lt;($AM$9-$AL$9)/($AN$9-$AL$9),$AL$9+SQRT(AX304*($AN$9-$AL$9)*($AM$9-$AL$9)),$AN$9-SQRT((1-AX304)*($AN$9-$AL$9)*($AN$9-$AM$9))),$AM$9)</f>
        <v>0.834667306113447</v>
      </c>
      <c r="AP304" s="0" t="n">
        <f aca="false">IFERROR(IF(AY304&lt;($AM$10-$AL$10)/($AN$10-$AL$10),$AL$10+SQRT(AY304*($AN$10-$AL$10)*($AM$10-$AL$10)),$AN$10-SQRT((1-AY304)*($AN$10-$AL$10)*($AN$10-$AM$10))),$AM$10)</f>
        <v>0.647592416513087</v>
      </c>
      <c r="AQ304" s="0" t="n">
        <f aca="false">IFERROR(IF(AZ304&lt;($AM$11-$AL$11)/($AN$11-$AL$11),$AL$11+SQRT(AZ304*($AN$11-$AL$11)*($AM$11-$AL$11)),$AN$11-SQRT((1-AZ304)*($AN$11-$AL$11)*($AN$11-$AM$11))),$AM$11)</f>
        <v>0.569731180737793</v>
      </c>
      <c r="AR304" s="0" t="n">
        <f aca="false">SUMPRODUCT((B24:B31&lt;=$B$6)*(C24:C31*AM304+D24:D31*AO304*$B$8*AQ304)/(1+AL304/100)^B24:B31)+C32*AM304*AP304/(1+AL304/100)^$B$6</f>
        <v>12875649.6795636</v>
      </c>
      <c r="AS304" s="0" t="n">
        <f aca="false">SUMPRODUCT((K24:K26&lt;=$B$6)*(L24:L26*AN304+M24:M26*AO304*$B$8*AQ304)/(1+AL304/100)^K24:K26)+L27*AN304*AP304/(1+AL304/100)^$B$6</f>
        <v>16050045.730102</v>
      </c>
      <c r="AT304" s="0" t="n">
        <f aca="false">AS304-AR304</f>
        <v>3174396.05053836</v>
      </c>
      <c r="AU304" s="0" t="n">
        <f aca="true">RAND()</f>
        <v>0.946114524382257</v>
      </c>
      <c r="AV304" s="0" t="n">
        <f aca="true">RAND()</f>
        <v>0.68093747043459</v>
      </c>
      <c r="AW304" s="0" t="n">
        <f aca="true">RAND()</f>
        <v>0.643081156606408</v>
      </c>
      <c r="AX304" s="0" t="n">
        <f aca="true">RAND()</f>
        <v>0.149336274374975</v>
      </c>
      <c r="AY304" s="0" t="n">
        <f aca="true">RAND()</f>
        <v>0.0871340856486905</v>
      </c>
      <c r="AZ304" s="0" t="n">
        <f aca="true">RAND()</f>
        <v>0.296958815764098</v>
      </c>
    </row>
    <row r="305" customFormat="false" ht="15" hidden="false" customHeight="false" outlineLevel="0" collapsed="false">
      <c r="AK305" s="0" t="n">
        <v>292</v>
      </c>
      <c r="AL305" s="0" t="n">
        <f aca="false">IFERROR(IF(AU305&lt;($AM$6-$AL$6)/($AN$6-$AL$6),$AL$6+SQRT(AU305*($AN$6-$AL$6)*($AM$6-$AL$6)),$AN$6-SQRT((1-AU305)*($AN$6-$AL$6)*($AN$6-$AM$6))),$AM$6)</f>
        <v>6.37304813846586</v>
      </c>
      <c r="AM305" s="0" t="n">
        <f aca="false">IFERROR(IF(AV305&lt;($AM$7-$AL$7)/($AN$7-$AL$7),$AL$7+SQRT(AV305*($AN$7-$AL$7)*($AM$7-$AL$7)),$AN$7-SQRT((1-AV305)*($AN$7-$AL$7)*($AN$7-$AM$7))),$AM$7)</f>
        <v>1.14369708321446</v>
      </c>
      <c r="AN305" s="0" t="n">
        <f aca="false">IFERROR(IF(AW305&lt;($AM$8-$AL$8)/($AN$8-$AL$8),$AL$8+SQRT(AW305*($AN$8-$AL$8)*($AM$8-$AL$8)),$AN$8-SQRT((1-AW305)*($AN$8-$AL$8)*($AN$8-$AM$8))),$AM$8)</f>
        <v>0.956186133637795</v>
      </c>
      <c r="AO305" s="0" t="n">
        <f aca="false">IFERROR(IF(AX305&lt;($AM$9-$AL$9)/($AN$9-$AL$9),$AL$9+SQRT(AX305*($AN$9-$AL$9)*($AM$9-$AL$9)),$AN$9-SQRT((1-AX305)*($AN$9-$AL$9)*($AN$9-$AM$9))),$AM$9)</f>
        <v>0.87230844858783</v>
      </c>
      <c r="AP305" s="0" t="n">
        <f aca="false">IFERROR(IF(AY305&lt;($AM$10-$AL$10)/($AN$10-$AL$10),$AL$10+SQRT(AY305*($AN$10-$AL$10)*($AM$10-$AL$10)),$AN$10-SQRT((1-AY305)*($AN$10-$AL$10)*($AN$10-$AM$10))),$AM$10)</f>
        <v>0.885339784792154</v>
      </c>
      <c r="AQ305" s="0" t="n">
        <f aca="false">IFERROR(IF(AZ305&lt;($AM$11-$AL$11)/($AN$11-$AL$11),$AL$11+SQRT(AZ305*($AN$11-$AL$11)*($AM$11-$AL$11)),$AN$11-SQRT((1-AZ305)*($AN$11-$AL$11)*($AN$11-$AM$11))),$AM$11)</f>
        <v>0.86928658379191</v>
      </c>
      <c r="AR305" s="0" t="n">
        <f aca="false">SUMPRODUCT((B24:B31&lt;=$B$6)*(C24:C31*AM305+D24:D31*AO305*$B$8*AQ305)/(1+AL305/100)^B24:B31)+C32*AM305*AP305/(1+AL305/100)^$B$6</f>
        <v>13707058.7338599</v>
      </c>
      <c r="AS305" s="0" t="n">
        <f aca="false">SUMPRODUCT((K24:K26&lt;=$B$6)*(L24:L26*AN305+M24:M26*AO305*$B$8*AQ305)/(1+AL305/100)^K24:K26)+L27*AN305*AP305/(1+AL305/100)^$B$6</f>
        <v>14517049.0457337</v>
      </c>
      <c r="AT305" s="0" t="n">
        <f aca="false">AS305-AR305</f>
        <v>809990.311873769</v>
      </c>
      <c r="AU305" s="0" t="n">
        <f aca="true">RAND()</f>
        <v>0.980346568165944</v>
      </c>
      <c r="AV305" s="0" t="n">
        <f aca="true">RAND()</f>
        <v>0.899552798958983</v>
      </c>
      <c r="AW305" s="0" t="n">
        <f aca="true">RAND()</f>
        <v>0.271045648230257</v>
      </c>
      <c r="AX305" s="0" t="n">
        <f aca="true">RAND()</f>
        <v>0.184818107853169</v>
      </c>
      <c r="AY305" s="0" t="n">
        <f aca="true">RAND()</f>
        <v>0.593946998974654</v>
      </c>
      <c r="AZ305" s="0" t="n">
        <f aca="true">RAND()</f>
        <v>0.930261236013104</v>
      </c>
    </row>
    <row r="306" customFormat="false" ht="15" hidden="false" customHeight="false" outlineLevel="0" collapsed="false">
      <c r="AK306" s="0" t="n">
        <v>293</v>
      </c>
      <c r="AL306" s="0" t="n">
        <f aca="false">IFERROR(IF(AU306&lt;($AM$6-$AL$6)/($AN$6-$AL$6),$AL$6+SQRT(AU306*($AN$6-$AL$6)*($AM$6-$AL$6)),$AN$6-SQRT((1-AU306)*($AN$6-$AL$6)*($AN$6-$AM$6))),$AM$6)</f>
        <v>2.49061557147849</v>
      </c>
      <c r="AM306" s="0" t="n">
        <f aca="false">IFERROR(IF(AV306&lt;($AM$7-$AL$7)/($AN$7-$AL$7),$AL$7+SQRT(AV306*($AN$7-$AL$7)*($AM$7-$AL$7)),$AN$7-SQRT((1-AV306)*($AN$7-$AL$7)*($AN$7-$AM$7))),$AM$7)</f>
        <v>1.10102363189713</v>
      </c>
      <c r="AN306" s="0" t="n">
        <f aca="false">IFERROR(IF(AW306&lt;($AM$8-$AL$8)/($AN$8-$AL$8),$AL$8+SQRT(AW306*($AN$8-$AL$8)*($AM$8-$AL$8)),$AN$8-SQRT((1-AW306)*($AN$8-$AL$8)*($AN$8-$AM$8))),$AM$8)</f>
        <v>1.03203049132649</v>
      </c>
      <c r="AO306" s="0" t="n">
        <f aca="false">IFERROR(IF(AX306&lt;($AM$9-$AL$9)/($AN$9-$AL$9),$AL$9+SQRT(AX306*($AN$9-$AL$9)*($AM$9-$AL$9)),$AN$9-SQRT((1-AX306)*($AN$9-$AL$9)*($AN$9-$AM$9))),$AM$9)</f>
        <v>1.53367821418406</v>
      </c>
      <c r="AP306" s="0" t="n">
        <f aca="false">IFERROR(IF(AY306&lt;($AM$10-$AL$10)/($AN$10-$AL$10),$AL$10+SQRT(AY306*($AN$10-$AL$10)*($AM$10-$AL$10)),$AN$10-SQRT((1-AY306)*($AN$10-$AL$10)*($AN$10-$AM$10))),$AM$10)</f>
        <v>0.876413294360723</v>
      </c>
      <c r="AQ306" s="0" t="n">
        <f aca="false">IFERROR(IF(AZ306&lt;($AM$11-$AL$11)/($AN$11-$AL$11),$AL$11+SQRT(AZ306*($AN$11-$AL$11)*($AM$11-$AL$11)),$AN$11-SQRT((1-AZ306)*($AN$11-$AL$11)*($AN$11-$AM$11))),$AM$11)</f>
        <v>0.717433476579698</v>
      </c>
      <c r="AR306" s="0" t="n">
        <f aca="false">SUMPRODUCT((B24:B31&lt;=$B$6)*(C24:C31*AM306+D24:D31*AO306*$B$8*AQ306)/(1+AL306/100)^B24:B31)+C32*AM306*AP306/(1+AL306/100)^$B$6</f>
        <v>15709661.2996894</v>
      </c>
      <c r="AS306" s="0" t="n">
        <f aca="false">SUMPRODUCT((K24:K26&lt;=$B$6)*(L24:L26*AN306+M24:M26*AO306*$B$8*AQ306)/(1+AL306/100)^K24:K26)+L27*AN306*AP306/(1+AL306/100)^$B$6</f>
        <v>14953613.510513</v>
      </c>
      <c r="AT306" s="0" t="n">
        <f aca="false">AS306-AR306</f>
        <v>-756047.789176485</v>
      </c>
      <c r="AU306" s="0" t="n">
        <f aca="true">RAND()</f>
        <v>0.0481407277954327</v>
      </c>
      <c r="AV306" s="0" t="n">
        <f aca="true">RAND()</f>
        <v>0.802720371083368</v>
      </c>
      <c r="AW306" s="0" t="n">
        <f aca="true">RAND()</f>
        <v>0.57768260701003</v>
      </c>
      <c r="AX306" s="0" t="n">
        <f aca="true">RAND()</f>
        <v>0.855029328048957</v>
      </c>
      <c r="AY306" s="0" t="n">
        <f aca="true">RAND()</f>
        <v>0.566747872685968</v>
      </c>
      <c r="AZ306" s="0" t="n">
        <f aca="true">RAND()</f>
        <v>0.674106774865976</v>
      </c>
    </row>
    <row r="307" customFormat="false" ht="15" hidden="false" customHeight="false" outlineLevel="0" collapsed="false">
      <c r="AK307" s="0" t="n">
        <v>294</v>
      </c>
      <c r="AL307" s="0" t="n">
        <f aca="false">IFERROR(IF(AU307&lt;($AM$6-$AL$6)/($AN$6-$AL$6),$AL$6+SQRT(AU307*($AN$6-$AL$6)*($AM$6-$AL$6)),$AN$6-SQRT((1-AU307)*($AN$6-$AL$6)*($AN$6-$AM$6))),$AM$6)</f>
        <v>4.30411773609978</v>
      </c>
      <c r="AM307" s="0" t="n">
        <f aca="false">IFERROR(IF(AV307&lt;($AM$7-$AL$7)/($AN$7-$AL$7),$AL$7+SQRT(AV307*($AN$7-$AL$7)*($AM$7-$AL$7)),$AN$7-SQRT((1-AV307)*($AN$7-$AL$7)*($AN$7-$AM$7))),$AM$7)</f>
        <v>1.01149142864393</v>
      </c>
      <c r="AN307" s="0" t="n">
        <f aca="false">IFERROR(IF(AW307&lt;($AM$8-$AL$8)/($AN$8-$AL$8),$AL$8+SQRT(AW307*($AN$8-$AL$8)*($AM$8-$AL$8)),$AN$8-SQRT((1-AW307)*($AN$8-$AL$8)*($AN$8-$AM$8))),$AM$8)</f>
        <v>0.92038971104951</v>
      </c>
      <c r="AO307" s="0" t="n">
        <f aca="false">IFERROR(IF(AX307&lt;($AM$9-$AL$9)/($AN$9-$AL$9),$AL$9+SQRT(AX307*($AN$9-$AL$9)*($AM$9-$AL$9)),$AN$9-SQRT((1-AX307)*($AN$9-$AL$9)*($AN$9-$AM$9))),$AM$9)</f>
        <v>1.81161329879254</v>
      </c>
      <c r="AP307" s="0" t="n">
        <f aca="false">IFERROR(IF(AY307&lt;($AM$10-$AL$10)/($AN$10-$AL$10),$AL$10+SQRT(AY307*($AN$10-$AL$10)*($AM$10-$AL$10)),$AN$10-SQRT((1-AY307)*($AN$10-$AL$10)*($AN$10-$AM$10))),$AM$10)</f>
        <v>0.801312472600512</v>
      </c>
      <c r="AQ307" s="0" t="n">
        <f aca="false">IFERROR(IF(AZ307&lt;($AM$11-$AL$11)/($AN$11-$AL$11),$AL$11+SQRT(AZ307*($AN$11-$AL$11)*($AM$11-$AL$11)),$AN$11-SQRT((1-AZ307)*($AN$11-$AL$11)*($AN$11-$AM$11))),$AM$11)</f>
        <v>0.70502601899013</v>
      </c>
      <c r="AR307" s="0" t="n">
        <f aca="false">SUMPRODUCT((B24:B31&lt;=$B$6)*(C24:C31*AM307+D24:D31*AO307*$B$8*AQ307)/(1+AL307/100)^B24:B31)+C32*AM307*AP307/(1+AL307/100)^$B$6</f>
        <v>13227173.1082497</v>
      </c>
      <c r="AS307" s="0" t="n">
        <f aca="false">SUMPRODUCT((K24:K26&lt;=$B$6)*(L24:L26*AN307+M24:M26*AO307*$B$8*AQ307)/(1+AL307/100)^K24:K26)+L27*AN307*AP307/(1+AL307/100)^$B$6</f>
        <v>13831553.5193424</v>
      </c>
      <c r="AT307" s="0" t="n">
        <f aca="false">AS307-AR307</f>
        <v>604380.411092658</v>
      </c>
      <c r="AU307" s="0" t="n">
        <f aca="true">RAND()</f>
        <v>0.636610940959412</v>
      </c>
      <c r="AV307" s="0" t="n">
        <f aca="true">RAND()</f>
        <v>0.494343656797202</v>
      </c>
      <c r="AW307" s="0" t="n">
        <f aca="true">RAND()</f>
        <v>0.161040916962051</v>
      </c>
      <c r="AX307" s="0" t="n">
        <f aca="true">RAND()</f>
        <v>0.976340300538781</v>
      </c>
      <c r="AY307" s="0" t="n">
        <f aca="true">RAND()</f>
        <v>0.363156824578537</v>
      </c>
      <c r="AZ307" s="0" t="n">
        <f aca="true">RAND()</f>
        <v>0.644858573580362</v>
      </c>
    </row>
    <row r="308" customFormat="false" ht="15" hidden="false" customHeight="false" outlineLevel="0" collapsed="false">
      <c r="AK308" s="0" t="n">
        <v>295</v>
      </c>
      <c r="AL308" s="0" t="n">
        <f aca="false">IFERROR(IF(AU308&lt;($AM$6-$AL$6)/($AN$6-$AL$6),$AL$6+SQRT(AU308*($AN$6-$AL$6)*($AM$6-$AL$6)),$AN$6-SQRT((1-AU308)*($AN$6-$AL$6)*($AN$6-$AM$6))),$AM$6)</f>
        <v>3.41184474386082</v>
      </c>
      <c r="AM308" s="0" t="n">
        <f aca="false">IFERROR(IF(AV308&lt;($AM$7-$AL$7)/($AN$7-$AL$7),$AL$7+SQRT(AV308*($AN$7-$AL$7)*($AM$7-$AL$7)),$AN$7-SQRT((1-AV308)*($AN$7-$AL$7)*($AN$7-$AM$7))),$AM$7)</f>
        <v>0.941763027766932</v>
      </c>
      <c r="AN308" s="0" t="n">
        <f aca="false">IFERROR(IF(AW308&lt;($AM$8-$AL$8)/($AN$8-$AL$8),$AL$8+SQRT(AW308*($AN$8-$AL$8)*($AM$8-$AL$8)),$AN$8-SQRT((1-AW308)*($AN$8-$AL$8)*($AN$8-$AM$8))),$AM$8)</f>
        <v>0.999934855889502</v>
      </c>
      <c r="AO308" s="0" t="n">
        <f aca="false">IFERROR(IF(AX308&lt;($AM$9-$AL$9)/($AN$9-$AL$9),$AL$9+SQRT(AX308*($AN$9-$AL$9)*($AM$9-$AL$9)),$AN$9-SQRT((1-AX308)*($AN$9-$AL$9)*($AN$9-$AM$9))),$AM$9)</f>
        <v>0.756709301008068</v>
      </c>
      <c r="AP308" s="0" t="n">
        <f aca="false">IFERROR(IF(AY308&lt;($AM$10-$AL$10)/($AN$10-$AL$10),$AL$10+SQRT(AY308*($AN$10-$AL$10)*($AM$10-$AL$10)),$AN$10-SQRT((1-AY308)*($AN$10-$AL$10)*($AN$10-$AM$10))),$AM$10)</f>
        <v>0.771379148596107</v>
      </c>
      <c r="AQ308" s="0" t="n">
        <f aca="false">IFERROR(IF(AZ308&lt;($AM$11-$AL$11)/($AN$11-$AL$11),$AL$11+SQRT(AZ308*($AN$11-$AL$11)*($AM$11-$AL$11)),$AN$11-SQRT((1-AZ308)*($AN$11-$AL$11)*($AN$11-$AM$11))),$AM$11)</f>
        <v>0.469641250878488</v>
      </c>
      <c r="AR308" s="0" t="n">
        <f aca="false">SUMPRODUCT((B24:B31&lt;=$B$6)*(C24:C31*AM308+D24:D31*AO308*$B$8*AQ308)/(1+AL308/100)^B24:B31)+C32*AM308*AP308/(1+AL308/100)^$B$6</f>
        <v>12695569.8796381</v>
      </c>
      <c r="AS308" s="0" t="n">
        <f aca="false">SUMPRODUCT((K24:K26&lt;=$B$6)*(L24:L26*AN308+M24:M26*AO308*$B$8*AQ308)/(1+AL308/100)^K24:K26)+L27*AN308*AP308/(1+AL308/100)^$B$6</f>
        <v>14850344.8619583</v>
      </c>
      <c r="AT308" s="0" t="n">
        <f aca="false">AS308-AR308</f>
        <v>2154774.98232019</v>
      </c>
      <c r="AU308" s="0" t="n">
        <f aca="true">RAND()</f>
        <v>0.356257092892039</v>
      </c>
      <c r="AV308" s="0" t="n">
        <f aca="true">RAND()</f>
        <v>0.223297289351642</v>
      </c>
      <c r="AW308" s="0" t="n">
        <f aca="true">RAND()</f>
        <v>0.444154962217288</v>
      </c>
      <c r="AX308" s="0" t="n">
        <f aca="true">RAND()</f>
        <v>0.0878662202987342</v>
      </c>
      <c r="AY308" s="0" t="n">
        <f aca="true">RAND()</f>
        <v>0.294586569170991</v>
      </c>
      <c r="AZ308" s="0" t="n">
        <f aca="true">RAND()</f>
        <v>0.117461853059665</v>
      </c>
    </row>
    <row r="309" customFormat="false" ht="15" hidden="false" customHeight="false" outlineLevel="0" collapsed="false">
      <c r="AK309" s="0" t="n">
        <v>296</v>
      </c>
      <c r="AL309" s="0" t="n">
        <f aca="false">IFERROR(IF(AU309&lt;($AM$6-$AL$6)/($AN$6-$AL$6),$AL$6+SQRT(AU309*($AN$6-$AL$6)*($AM$6-$AL$6)),$AN$6-SQRT((1-AU309)*($AN$6-$AL$6)*($AN$6-$AM$6))),$AM$6)</f>
        <v>2.43355449626378</v>
      </c>
      <c r="AM309" s="0" t="n">
        <f aca="false">IFERROR(IF(AV309&lt;($AM$7-$AL$7)/($AN$7-$AL$7),$AL$7+SQRT(AV309*($AN$7-$AL$7)*($AM$7-$AL$7)),$AN$7-SQRT((1-AV309)*($AN$7-$AL$7)*($AN$7-$AM$7))),$AM$7)</f>
        <v>0.987257583176015</v>
      </c>
      <c r="AN309" s="0" t="n">
        <f aca="false">IFERROR(IF(AW309&lt;($AM$8-$AL$8)/($AN$8-$AL$8),$AL$8+SQRT(AW309*($AN$8-$AL$8)*($AM$8-$AL$8)),$AN$8-SQRT((1-AW309)*($AN$8-$AL$8)*($AN$8-$AM$8))),$AM$8)</f>
        <v>0.900370464250631</v>
      </c>
      <c r="AO309" s="0" t="n">
        <f aca="false">IFERROR(IF(AX309&lt;($AM$9-$AL$9)/($AN$9-$AL$9),$AL$9+SQRT(AX309*($AN$9-$AL$9)*($AM$9-$AL$9)),$AN$9-SQRT((1-AX309)*($AN$9-$AL$9)*($AN$9-$AM$9))),$AM$9)</f>
        <v>1.21637424852456</v>
      </c>
      <c r="AP309" s="0" t="n">
        <f aca="false">IFERROR(IF(AY309&lt;($AM$10-$AL$10)/($AN$10-$AL$10),$AL$10+SQRT(AY309*($AN$10-$AL$10)*($AM$10-$AL$10)),$AN$10-SQRT((1-AY309)*($AN$10-$AL$10)*($AN$10-$AM$10))),$AM$10)</f>
        <v>0.783661640428594</v>
      </c>
      <c r="AQ309" s="0" t="n">
        <f aca="false">IFERROR(IF(AZ309&lt;($AM$11-$AL$11)/($AN$11-$AL$11),$AL$11+SQRT(AZ309*($AN$11-$AL$11)*($AM$11-$AL$11)),$AN$11-SQRT((1-AZ309)*($AN$11-$AL$11)*($AN$11-$AM$11))),$AM$11)</f>
        <v>0.757589589834984</v>
      </c>
      <c r="AR309" s="0" t="n">
        <f aca="false">SUMPRODUCT((B24:B31&lt;=$B$6)*(C24:C31*AM309+D24:D31*AO309*$B$8*AQ309)/(1+AL309/100)^B24:B31)+C32*AM309*AP309/(1+AL309/100)^$B$6</f>
        <v>14136167.8265021</v>
      </c>
      <c r="AS309" s="0" t="n">
        <f aca="false">SUMPRODUCT((K24:K26&lt;=$B$6)*(L24:L26*AN309+M24:M26*AO309*$B$8*AQ309)/(1+AL309/100)^K24:K26)+L27*AN309*AP309/(1+AL309/100)^$B$6</f>
        <v>13183027.200717</v>
      </c>
      <c r="AT309" s="0" t="n">
        <f aca="false">AS309-AR309</f>
        <v>-953140.625785148</v>
      </c>
      <c r="AU309" s="0" t="n">
        <f aca="true">RAND()</f>
        <v>0.0375939002461072</v>
      </c>
      <c r="AV309" s="0" t="n">
        <f aca="true">RAND()</f>
        <v>0.389615582854692</v>
      </c>
      <c r="AW309" s="0" t="n">
        <f aca="true">RAND()</f>
        <v>0.11193588993208</v>
      </c>
      <c r="AX309" s="0" t="n">
        <f aca="true">RAND()</f>
        <v>0.590620454416368</v>
      </c>
      <c r="AY309" s="0" t="n">
        <f aca="true">RAND()</f>
        <v>0.321855705002565</v>
      </c>
      <c r="AZ309" s="0" t="n">
        <f aca="true">RAND()</f>
        <v>0.760151808341341</v>
      </c>
    </row>
    <row r="310" customFormat="false" ht="15" hidden="false" customHeight="false" outlineLevel="0" collapsed="false">
      <c r="AK310" s="0" t="n">
        <v>297</v>
      </c>
      <c r="AL310" s="0" t="n">
        <f aca="false">IFERROR(IF(AU310&lt;($AM$6-$AL$6)/($AN$6-$AL$6),$AL$6+SQRT(AU310*($AN$6-$AL$6)*($AM$6-$AL$6)),$AN$6-SQRT((1-AU310)*($AN$6-$AL$6)*($AN$6-$AM$6))),$AM$6)</f>
        <v>2.59408022817893</v>
      </c>
      <c r="AM310" s="0" t="n">
        <f aca="false">IFERROR(IF(AV310&lt;($AM$7-$AL$7)/($AN$7-$AL$7),$AL$7+SQRT(AV310*($AN$7-$AL$7)*($AM$7-$AL$7)),$AN$7-SQRT((1-AV310)*($AN$7-$AL$7)*($AN$7-$AM$7))),$AM$7)</f>
        <v>1.16699541426855</v>
      </c>
      <c r="AN310" s="0" t="n">
        <f aca="false">IFERROR(IF(AW310&lt;($AM$8-$AL$8)/($AN$8-$AL$8),$AL$8+SQRT(AW310*($AN$8-$AL$8)*($AM$8-$AL$8)),$AN$8-SQRT((1-AW310)*($AN$8-$AL$8)*($AN$8-$AM$8))),$AM$8)</f>
        <v>1.05212870673147</v>
      </c>
      <c r="AO310" s="0" t="n">
        <f aca="false">IFERROR(IF(AX310&lt;($AM$9-$AL$9)/($AN$9-$AL$9),$AL$9+SQRT(AX310*($AN$9-$AL$9)*($AM$9-$AL$9)),$AN$9-SQRT((1-AX310)*($AN$9-$AL$9)*($AN$9-$AM$9))),$AM$9)</f>
        <v>1.41823763155672</v>
      </c>
      <c r="AP310" s="0" t="n">
        <f aca="false">IFERROR(IF(AY310&lt;($AM$10-$AL$10)/($AN$10-$AL$10),$AL$10+SQRT(AY310*($AN$10-$AL$10)*($AM$10-$AL$10)),$AN$10-SQRT((1-AY310)*($AN$10-$AL$10)*($AN$10-$AM$10))),$AM$10)</f>
        <v>0.848612570225865</v>
      </c>
      <c r="AQ310" s="0" t="n">
        <f aca="false">IFERROR(IF(AZ310&lt;($AM$11-$AL$11)/($AN$11-$AL$11),$AL$11+SQRT(AZ310*($AN$11-$AL$11)*($AM$11-$AL$11)),$AN$11-SQRT((1-AZ310)*($AN$11-$AL$11)*($AN$11-$AM$11))),$AM$11)</f>
        <v>0.53693313696271</v>
      </c>
      <c r="AR310" s="0" t="n">
        <f aca="false">SUMPRODUCT((B24:B31&lt;=$B$6)*(C24:C31*AM310+D24:D31*AO310*$B$8*AQ310)/(1+AL310/100)^B24:B31)+C32*AM310*AP310/(1+AL310/100)^$B$6</f>
        <v>16473154.3433527</v>
      </c>
      <c r="AS310" s="0" t="n">
        <f aca="false">SUMPRODUCT((K24:K26&lt;=$B$6)*(L24:L26*AN310+M24:M26*AO310*$B$8*AQ310)/(1+AL310/100)^K24:K26)+L27*AN310*AP310/(1+AL310/100)^$B$6</f>
        <v>15305502.6173046</v>
      </c>
      <c r="AT310" s="0" t="n">
        <f aca="false">AS310-AR310</f>
        <v>-1167651.72604805</v>
      </c>
      <c r="AU310" s="0" t="n">
        <f aca="true">RAND()</f>
        <v>0.0705862635026254</v>
      </c>
      <c r="AV310" s="0" t="n">
        <f aca="true">RAND()</f>
        <v>0.938757677756002</v>
      </c>
      <c r="AW310" s="0" t="n">
        <f aca="true">RAND()</f>
        <v>0.651972900446555</v>
      </c>
      <c r="AX310" s="0" t="n">
        <f aca="true">RAND()</f>
        <v>0.774368364442176</v>
      </c>
      <c r="AY310" s="0" t="n">
        <f aca="true">RAND()</f>
        <v>0.486122896477934</v>
      </c>
      <c r="AZ310" s="0" t="n">
        <f aca="true">RAND()</f>
        <v>0.229131883228532</v>
      </c>
    </row>
    <row r="311" customFormat="false" ht="15" hidden="false" customHeight="false" outlineLevel="0" collapsed="false">
      <c r="AK311" s="0" t="n">
        <v>298</v>
      </c>
      <c r="AL311" s="0" t="n">
        <f aca="false">IFERROR(IF(AU311&lt;($AM$6-$AL$6)/($AN$6-$AL$6),$AL$6+SQRT(AU311*($AN$6-$AL$6)*($AM$6-$AL$6)),$AN$6-SQRT((1-AU311)*($AN$6-$AL$6)*($AN$6-$AM$6))),$AM$6)</f>
        <v>2.4446764825889</v>
      </c>
      <c r="AM311" s="0" t="n">
        <f aca="false">IFERROR(IF(AV311&lt;($AM$7-$AL$7)/($AN$7-$AL$7),$AL$7+SQRT(AV311*($AN$7-$AL$7)*($AM$7-$AL$7)),$AN$7-SQRT((1-AV311)*($AN$7-$AL$7)*($AN$7-$AM$7))),$AM$7)</f>
        <v>0.890304312951128</v>
      </c>
      <c r="AN311" s="0" t="n">
        <f aca="false">IFERROR(IF(AW311&lt;($AM$8-$AL$8)/($AN$8-$AL$8),$AL$8+SQRT(AW311*($AN$8-$AL$8)*($AM$8-$AL$8)),$AN$8-SQRT((1-AW311)*($AN$8-$AL$8)*($AN$8-$AM$8))),$AM$8)</f>
        <v>1.10145920580591</v>
      </c>
      <c r="AO311" s="0" t="n">
        <f aca="false">IFERROR(IF(AX311&lt;($AM$9-$AL$9)/($AN$9-$AL$9),$AL$9+SQRT(AX311*($AN$9-$AL$9)*($AM$9-$AL$9)),$AN$9-SQRT((1-AX311)*($AN$9-$AL$9)*($AN$9-$AM$9))),$AM$9)</f>
        <v>1.36594360327262</v>
      </c>
      <c r="AP311" s="0" t="n">
        <f aca="false">IFERROR(IF(AY311&lt;($AM$10-$AL$10)/($AN$10-$AL$10),$AL$10+SQRT(AY311*($AN$10-$AL$10)*($AM$10-$AL$10)),$AN$10-SQRT((1-AY311)*($AN$10-$AL$10)*($AN$10-$AM$10))),$AM$10)</f>
        <v>0.866393413556233</v>
      </c>
      <c r="AQ311" s="0" t="n">
        <f aca="false">IFERROR(IF(AZ311&lt;($AM$11-$AL$11)/($AN$11-$AL$11),$AL$11+SQRT(AZ311*($AN$11-$AL$11)*($AM$11-$AL$11)),$AN$11-SQRT((1-AZ311)*($AN$11-$AL$11)*($AN$11-$AM$11))),$AM$11)</f>
        <v>0.547676330163767</v>
      </c>
      <c r="AR311" s="0" t="n">
        <f aca="false">SUMPRODUCT((B24:B31&lt;=$B$6)*(C24:C31*AM311+D24:D31*AO311*$B$8*AQ311)/(1+AL311/100)^B24:B31)+C32*AM311*AP311/(1+AL311/100)^$B$6</f>
        <v>12706959.3521562</v>
      </c>
      <c r="AS311" s="0" t="n">
        <f aca="false">SUMPRODUCT((K24:K26&lt;=$B$6)*(L24:L26*AN311+M24:M26*AO311*$B$8*AQ311)/(1+AL311/100)^K24:K26)+L27*AN311*AP311/(1+AL311/100)^$B$6</f>
        <v>15931626.5776382</v>
      </c>
      <c r="AT311" s="0" t="n">
        <f aca="false">AS311-AR311</f>
        <v>3224667.22548194</v>
      </c>
      <c r="AU311" s="0" t="n">
        <f aca="true">RAND()</f>
        <v>0.0395474348335271</v>
      </c>
      <c r="AV311" s="0" t="n">
        <f aca="true">RAND()</f>
        <v>0.0906096548619481</v>
      </c>
      <c r="AW311" s="0" t="n">
        <f aca="true">RAND()</f>
        <v>0.803872288535001</v>
      </c>
      <c r="AX311" s="0" t="n">
        <f aca="true">RAND()</f>
        <v>0.731981657179394</v>
      </c>
      <c r="AY311" s="0" t="n">
        <f aca="true">RAND()</f>
        <v>0.536976533989554</v>
      </c>
      <c r="AZ311" s="0" t="n">
        <f aca="true">RAND()</f>
        <v>0.250381896013842</v>
      </c>
    </row>
    <row r="312" customFormat="false" ht="15" hidden="false" customHeight="false" outlineLevel="0" collapsed="false">
      <c r="AK312" s="0" t="n">
        <v>299</v>
      </c>
      <c r="AL312" s="0" t="n">
        <f aca="false">IFERROR(IF(AU312&lt;($AM$6-$AL$6)/($AN$6-$AL$6),$AL$6+SQRT(AU312*($AN$6-$AL$6)*($AM$6-$AL$6)),$AN$6-SQRT((1-AU312)*($AN$6-$AL$6)*($AN$6-$AM$6))),$AM$6)</f>
        <v>3.08255822867305</v>
      </c>
      <c r="AM312" s="0" t="n">
        <f aca="false">IFERROR(IF(AV312&lt;($AM$7-$AL$7)/($AN$7-$AL$7),$AL$7+SQRT(AV312*($AN$7-$AL$7)*($AM$7-$AL$7)),$AN$7-SQRT((1-AV312)*($AN$7-$AL$7)*($AN$7-$AM$7))),$AM$7)</f>
        <v>0.946763829642632</v>
      </c>
      <c r="AN312" s="0" t="n">
        <f aca="false">IFERROR(IF(AW312&lt;($AM$8-$AL$8)/($AN$8-$AL$8),$AL$8+SQRT(AW312*($AN$8-$AL$8)*($AM$8-$AL$8)),$AN$8-SQRT((1-AW312)*($AN$8-$AL$8)*($AN$8-$AM$8))),$AM$8)</f>
        <v>0.979137264028284</v>
      </c>
      <c r="AO312" s="0" t="n">
        <f aca="false">IFERROR(IF(AX312&lt;($AM$9-$AL$9)/($AN$9-$AL$9),$AL$9+SQRT(AX312*($AN$9-$AL$9)*($AM$9-$AL$9)),$AN$9-SQRT((1-AX312)*($AN$9-$AL$9)*($AN$9-$AM$9))),$AM$9)</f>
        <v>1.01611344355967</v>
      </c>
      <c r="AP312" s="0" t="n">
        <f aca="false">IFERROR(IF(AY312&lt;($AM$10-$AL$10)/($AN$10-$AL$10),$AL$10+SQRT(AY312*($AN$10-$AL$10)*($AM$10-$AL$10)),$AN$10-SQRT((1-AY312)*($AN$10-$AL$10)*($AN$10-$AM$10))),$AM$10)</f>
        <v>0.905693455779199</v>
      </c>
      <c r="AQ312" s="0" t="n">
        <f aca="false">IFERROR(IF(AZ312&lt;($AM$11-$AL$11)/($AN$11-$AL$11),$AL$11+SQRT(AZ312*($AN$11-$AL$11)*($AM$11-$AL$11)),$AN$11-SQRT((1-AZ312)*($AN$11-$AL$11)*($AN$11-$AM$11))),$AM$11)</f>
        <v>0.530691741889954</v>
      </c>
      <c r="AR312" s="0" t="n">
        <f aca="false">SUMPRODUCT((B24:B31&lt;=$B$6)*(C24:C31*AM312+D24:D31*AO312*$B$8*AQ312)/(1+AL312/100)^B24:B31)+C32*AM312*AP312/(1+AL312/100)^$B$6</f>
        <v>12993259.7657364</v>
      </c>
      <c r="AS312" s="0" t="n">
        <f aca="false">SUMPRODUCT((K24:K26&lt;=$B$6)*(L24:L26*AN312+M24:M26*AO312*$B$8*AQ312)/(1+AL312/100)^K24:K26)+L27*AN312*AP312/(1+AL312/100)^$B$6</f>
        <v>14279812.605588</v>
      </c>
      <c r="AT312" s="0" t="n">
        <f aca="false">AS312-AR312</f>
        <v>1286552.83985166</v>
      </c>
      <c r="AU312" s="0" t="n">
        <f aca="true">RAND()</f>
        <v>0.23268249841314</v>
      </c>
      <c r="AV312" s="0" t="n">
        <f aca="true">RAND()</f>
        <v>0.239329129904128</v>
      </c>
      <c r="AW312" s="0" t="n">
        <f aca="true">RAND()</f>
        <v>0.356557326261546</v>
      </c>
      <c r="AX312" s="0" t="n">
        <f aca="true">RAND()</f>
        <v>0.354644829370658</v>
      </c>
      <c r="AY312" s="0" t="n">
        <f aca="true">RAND()</f>
        <v>0.658348720248275</v>
      </c>
      <c r="AZ312" s="0" t="n">
        <f aca="true">RAND()</f>
        <v>0.217219101127432</v>
      </c>
    </row>
    <row r="313" customFormat="false" ht="15" hidden="false" customHeight="false" outlineLevel="0" collapsed="false">
      <c r="AK313" s="0" t="n">
        <v>300</v>
      </c>
      <c r="AL313" s="0" t="n">
        <f aca="false">IFERROR(IF(AU313&lt;($AM$6-$AL$6)/($AN$6-$AL$6),$AL$6+SQRT(AU313*($AN$6-$AL$6)*($AM$6-$AL$6)),$AN$6-SQRT((1-AU313)*($AN$6-$AL$6)*($AN$6-$AM$6))),$AM$6)</f>
        <v>3.13444615237196</v>
      </c>
      <c r="AM313" s="0" t="n">
        <f aca="false">IFERROR(IF(AV313&lt;($AM$7-$AL$7)/($AN$7-$AL$7),$AL$7+SQRT(AV313*($AN$7-$AL$7)*($AM$7-$AL$7)),$AN$7-SQRT((1-AV313)*($AN$7-$AL$7)*($AN$7-$AM$7))),$AM$7)</f>
        <v>0.929073583139539</v>
      </c>
      <c r="AN313" s="0" t="n">
        <f aca="false">IFERROR(IF(AW313&lt;($AM$8-$AL$8)/($AN$8-$AL$8),$AL$8+SQRT(AW313*($AN$8-$AL$8)*($AM$8-$AL$8)),$AN$8-SQRT((1-AW313)*($AN$8-$AL$8)*($AN$8-$AM$8))),$AM$8)</f>
        <v>1.21682574194958</v>
      </c>
      <c r="AO313" s="0" t="n">
        <f aca="false">IFERROR(IF(AX313&lt;($AM$9-$AL$9)/($AN$9-$AL$9),$AL$9+SQRT(AX313*($AN$9-$AL$9)*($AM$9-$AL$9)),$AN$9-SQRT((1-AX313)*($AN$9-$AL$9)*($AN$9-$AM$9))),$AM$9)</f>
        <v>1.16320390563265</v>
      </c>
      <c r="AP313" s="0" t="n">
        <f aca="false">IFERROR(IF(AY313&lt;($AM$10-$AL$10)/($AN$10-$AL$10),$AL$10+SQRT(AY313*($AN$10-$AL$10)*($AM$10-$AL$10)),$AN$10-SQRT((1-AY313)*($AN$10-$AL$10)*($AN$10-$AM$10))),$AM$10)</f>
        <v>0.884803284564304</v>
      </c>
      <c r="AQ313" s="0" t="n">
        <f aca="false">IFERROR(IF(AZ313&lt;($AM$11-$AL$11)/($AN$11-$AL$11),$AL$11+SQRT(AZ313*($AN$11-$AL$11)*($AM$11-$AL$11)),$AN$11-SQRT((1-AZ313)*($AN$11-$AL$11)*($AN$11-$AM$11))),$AM$11)</f>
        <v>0.621762495376947</v>
      </c>
      <c r="AR313" s="0" t="n">
        <f aca="false">SUMPRODUCT((B24:B31&lt;=$B$6)*(C24:C31*AM313+D24:D31*AO313*$B$8*AQ313)/(1+AL313/100)^B24:B31)+C32*AM313*AP313/(1+AL313/100)^$B$6</f>
        <v>12758082.6911954</v>
      </c>
      <c r="AS313" s="0" t="n">
        <f aca="false">SUMPRODUCT((K24:K26&lt;=$B$6)*(L24:L26*AN313+M24:M26*AO313*$B$8*AQ313)/(1+AL313/100)^K24:K26)+L27*AN313*AP313/(1+AL313/100)^$B$6</f>
        <v>17806521.8313251</v>
      </c>
      <c r="AT313" s="0" t="n">
        <f aca="false">AS313-AR313</f>
        <v>5048439.14012971</v>
      </c>
      <c r="AU313" s="0" t="n">
        <f aca="true">RAND()</f>
        <v>0.252874672554402</v>
      </c>
      <c r="AV313" s="0" t="n">
        <f aca="true">RAND()</f>
        <v>0.185110998494217</v>
      </c>
      <c r="AW313" s="0" t="n">
        <f aca="true">RAND()</f>
        <v>0.990217498691592</v>
      </c>
      <c r="AX313" s="0" t="n">
        <f aca="true">RAND()</f>
        <v>0.5331815309677</v>
      </c>
      <c r="AY313" s="0" t="n">
        <f aca="true">RAND()</f>
        <v>0.592294271245908</v>
      </c>
      <c r="AZ313" s="0" t="n">
        <f aca="true">RAND()</f>
        <v>0.422575932372245</v>
      </c>
    </row>
    <row r="314" customFormat="false" ht="15" hidden="false" customHeight="false" outlineLevel="0" collapsed="false">
      <c r="AK314" s="0" t="n">
        <v>301</v>
      </c>
      <c r="AL314" s="0" t="n">
        <f aca="false">IFERROR(IF(AU314&lt;($AM$6-$AL$6)/($AN$6-$AL$6),$AL$6+SQRT(AU314*($AN$6-$AL$6)*($AM$6-$AL$6)),$AN$6-SQRT((1-AU314)*($AN$6-$AL$6)*($AN$6-$AM$6))),$AM$6)</f>
        <v>3.12947672061254</v>
      </c>
      <c r="AM314" s="0" t="n">
        <f aca="false">IFERROR(IF(AV314&lt;($AM$7-$AL$7)/($AN$7-$AL$7),$AL$7+SQRT(AV314*($AN$7-$AL$7)*($AM$7-$AL$7)),$AN$7-SQRT((1-AV314)*($AN$7-$AL$7)*($AN$7-$AM$7))),$AM$7)</f>
        <v>0.91867032409022</v>
      </c>
      <c r="AN314" s="0" t="n">
        <f aca="false">IFERROR(IF(AW314&lt;($AM$8-$AL$8)/($AN$8-$AL$8),$AL$8+SQRT(AW314*($AN$8-$AL$8)*($AM$8-$AL$8)),$AN$8-SQRT((1-AW314)*($AN$8-$AL$8)*($AN$8-$AM$8))),$AM$8)</f>
        <v>0.876187253838631</v>
      </c>
      <c r="AO314" s="0" t="n">
        <f aca="false">IFERROR(IF(AX314&lt;($AM$9-$AL$9)/($AN$9-$AL$9),$AL$9+SQRT(AX314*($AN$9-$AL$9)*($AM$9-$AL$9)),$AN$9-SQRT((1-AX314)*($AN$9-$AL$9)*($AN$9-$AM$9))),$AM$9)</f>
        <v>0.629195099537834</v>
      </c>
      <c r="AP314" s="0" t="n">
        <f aca="false">IFERROR(IF(AY314&lt;($AM$10-$AL$10)/($AN$10-$AL$10),$AL$10+SQRT(AY314*($AN$10-$AL$10)*($AM$10-$AL$10)),$AN$10-SQRT((1-AY314)*($AN$10-$AL$10)*($AN$10-$AM$10))),$AM$10)</f>
        <v>0.714292835006859</v>
      </c>
      <c r="AQ314" s="0" t="n">
        <f aca="false">IFERROR(IF(AZ314&lt;($AM$11-$AL$11)/($AN$11-$AL$11),$AL$11+SQRT(AZ314*($AN$11-$AL$11)*($AM$11-$AL$11)),$AN$11-SQRT((1-AZ314)*($AN$11-$AL$11)*($AN$11-$AM$11))),$AM$11)</f>
        <v>0.519500839545134</v>
      </c>
      <c r="AR314" s="0" t="n">
        <f aca="false">SUMPRODUCT((B24:B31&lt;=$B$6)*(C24:C31*AM314+D24:D31*AO314*$B$8*AQ314)/(1+AL314/100)^B24:B31)+C32*AM314*AP314/(1+AL314/100)^$B$6</f>
        <v>12566759.5868274</v>
      </c>
      <c r="AS314" s="0" t="n">
        <f aca="false">SUMPRODUCT((K24:K26&lt;=$B$6)*(L24:L26*AN314+M24:M26*AO314*$B$8*AQ314)/(1+AL314/100)^K24:K26)+L27*AN314*AP314/(1+AL314/100)^$B$6</f>
        <v>13036961.7375139</v>
      </c>
      <c r="AT314" s="0" t="n">
        <f aca="false">AS314-AR314</f>
        <v>470202.150686486</v>
      </c>
      <c r="AU314" s="0" t="n">
        <f aca="true">RAND()</f>
        <v>0.250952477185989</v>
      </c>
      <c r="AV314" s="0" t="n">
        <f aca="true">RAND()</f>
        <v>0.156473842440865</v>
      </c>
      <c r="AW314" s="0" t="n">
        <f aca="true">RAND()</f>
        <v>0.0644944183052438</v>
      </c>
      <c r="AX314" s="0" t="n">
        <f aca="true">RAND()</f>
        <v>0.0222551649927878</v>
      </c>
      <c r="AY314" s="0" t="n">
        <f aca="true">RAND()</f>
        <v>0.183685676541108</v>
      </c>
      <c r="AZ314" s="0" t="n">
        <f aca="true">RAND()</f>
        <v>0.196655585963342</v>
      </c>
    </row>
    <row r="315" customFormat="false" ht="15" hidden="false" customHeight="false" outlineLevel="0" collapsed="false">
      <c r="AK315" s="0" t="n">
        <v>302</v>
      </c>
      <c r="AL315" s="0" t="n">
        <f aca="false">IFERROR(IF(AU315&lt;($AM$6-$AL$6)/($AN$6-$AL$6),$AL$6+SQRT(AU315*($AN$6-$AL$6)*($AM$6-$AL$6)),$AN$6-SQRT((1-AU315)*($AN$6-$AL$6)*($AN$6-$AM$6))),$AM$6)</f>
        <v>5.852620196575</v>
      </c>
      <c r="AM315" s="0" t="n">
        <f aca="false">IFERROR(IF(AV315&lt;($AM$7-$AL$7)/($AN$7-$AL$7),$AL$7+SQRT(AV315*($AN$7-$AL$7)*($AM$7-$AL$7)),$AN$7-SQRT((1-AV315)*($AN$7-$AL$7)*($AN$7-$AM$7))),$AM$7)</f>
        <v>1.01440215159037</v>
      </c>
      <c r="AN315" s="0" t="n">
        <f aca="false">IFERROR(IF(AW315&lt;($AM$8-$AL$8)/($AN$8-$AL$8),$AL$8+SQRT(AW315*($AN$8-$AL$8)*($AM$8-$AL$8)),$AN$8-SQRT((1-AW315)*($AN$8-$AL$8)*($AN$8-$AM$8))),$AM$8)</f>
        <v>0.827369153942943</v>
      </c>
      <c r="AO315" s="0" t="n">
        <f aca="false">IFERROR(IF(AX315&lt;($AM$9-$AL$9)/($AN$9-$AL$9),$AL$9+SQRT(AX315*($AN$9-$AL$9)*($AM$9-$AL$9)),$AN$9-SQRT((1-AX315)*($AN$9-$AL$9)*($AN$9-$AM$9))),$AM$9)</f>
        <v>1.06562500510482</v>
      </c>
      <c r="AP315" s="0" t="n">
        <f aca="false">IFERROR(IF(AY315&lt;($AM$10-$AL$10)/($AN$10-$AL$10),$AL$10+SQRT(AY315*($AN$10-$AL$10)*($AM$10-$AL$10)),$AN$10-SQRT((1-AY315)*($AN$10-$AL$10)*($AN$10-$AM$10))),$AM$10)</f>
        <v>0.899569917614144</v>
      </c>
      <c r="AQ315" s="0" t="n">
        <f aca="false">IFERROR(IF(AZ315&lt;($AM$11-$AL$11)/($AN$11-$AL$11),$AL$11+SQRT(AZ315*($AN$11-$AL$11)*($AM$11-$AL$11)),$AN$11-SQRT((1-AZ315)*($AN$11-$AL$11)*($AN$11-$AM$11))),$AM$11)</f>
        <v>0.38866860160412</v>
      </c>
      <c r="AR315" s="0" t="n">
        <f aca="false">SUMPRODUCT((B24:B31&lt;=$B$6)*(C24:C31*AM315+D24:D31*AO315*$B$8*AQ315)/(1+AL315/100)^B24:B31)+C32*AM315*AP315/(1+AL315/100)^$B$6</f>
        <v>12338349.1704274</v>
      </c>
      <c r="AS315" s="0" t="n">
        <f aca="false">SUMPRODUCT((K24:K26&lt;=$B$6)*(L24:L26*AN315+M24:M26*AO315*$B$8*AQ315)/(1+AL315/100)^K24:K26)+L27*AN315*AP315/(1+AL315/100)^$B$6</f>
        <v>12501001.584266</v>
      </c>
      <c r="AT315" s="0" t="n">
        <f aca="false">AS315-AR315</f>
        <v>162652.413838603</v>
      </c>
      <c r="AU315" s="0" t="n">
        <f aca="true">RAND()</f>
        <v>0.934175979334621</v>
      </c>
      <c r="AV315" s="0" t="n">
        <f aca="true">RAND()</f>
        <v>0.506610256220006</v>
      </c>
      <c r="AW315" s="0" t="n">
        <f aca="true">RAND()</f>
        <v>0.008323006528361</v>
      </c>
      <c r="AX315" s="0" t="n">
        <f aca="true">RAND()</f>
        <v>0.417962245943084</v>
      </c>
      <c r="AY315" s="0" t="n">
        <f aca="true">RAND()</f>
        <v>0.638624476248695</v>
      </c>
      <c r="AZ315" s="0" t="n">
        <f aca="true">RAND()</f>
        <v>0.0320902894303273</v>
      </c>
    </row>
    <row r="316" customFormat="false" ht="15" hidden="false" customHeight="false" outlineLevel="0" collapsed="false">
      <c r="AK316" s="0" t="n">
        <v>303</v>
      </c>
      <c r="AL316" s="0" t="n">
        <f aca="false">IFERROR(IF(AU316&lt;($AM$6-$AL$6)/($AN$6-$AL$6),$AL$6+SQRT(AU316*($AN$6-$AL$6)*($AM$6-$AL$6)),$AN$6-SQRT((1-AU316)*($AN$6-$AL$6)*($AN$6-$AM$6))),$AM$6)</f>
        <v>4.13439428287305</v>
      </c>
      <c r="AM316" s="0" t="n">
        <f aca="false">IFERROR(IF(AV316&lt;($AM$7-$AL$7)/($AN$7-$AL$7),$AL$7+SQRT(AV316*($AN$7-$AL$7)*($AM$7-$AL$7)),$AN$7-SQRT((1-AV316)*($AN$7-$AL$7)*($AN$7-$AM$7))),$AM$7)</f>
        <v>0.965848410333182</v>
      </c>
      <c r="AN316" s="0" t="n">
        <f aca="false">IFERROR(IF(AW316&lt;($AM$8-$AL$8)/($AN$8-$AL$8),$AL$8+SQRT(AW316*($AN$8-$AL$8)*($AM$8-$AL$8)),$AN$8-SQRT((1-AW316)*($AN$8-$AL$8)*($AN$8-$AM$8))),$AM$8)</f>
        <v>0.987780558747207</v>
      </c>
      <c r="AO316" s="0" t="n">
        <f aca="false">IFERROR(IF(AX316&lt;($AM$9-$AL$9)/($AN$9-$AL$9),$AL$9+SQRT(AX316*($AN$9-$AL$9)*($AM$9-$AL$9)),$AN$9-SQRT((1-AX316)*($AN$9-$AL$9)*($AN$9-$AM$9))),$AM$9)</f>
        <v>1.37554107739549</v>
      </c>
      <c r="AP316" s="0" t="n">
        <f aca="false">IFERROR(IF(AY316&lt;($AM$10-$AL$10)/($AN$10-$AL$10),$AL$10+SQRT(AY316*($AN$10-$AL$10)*($AM$10-$AL$10)),$AN$10-SQRT((1-AY316)*($AN$10-$AL$10)*($AN$10-$AM$10))),$AM$10)</f>
        <v>0.616232903669121</v>
      </c>
      <c r="AQ316" s="0" t="n">
        <f aca="false">IFERROR(IF(AZ316&lt;($AM$11-$AL$11)/($AN$11-$AL$11),$AL$11+SQRT(AZ316*($AN$11-$AL$11)*($AM$11-$AL$11)),$AN$11-SQRT((1-AZ316)*($AN$11-$AL$11)*($AN$11-$AM$11))),$AM$11)</f>
        <v>0.688727581949475</v>
      </c>
      <c r="AR316" s="0" t="n">
        <f aca="false">SUMPRODUCT((B24:B31&lt;=$B$6)*(C24:C31*AM316+D24:D31*AO316*$B$8*AQ316)/(1+AL316/100)^B24:B31)+C32*AM316*AP316/(1+AL316/100)^$B$6</f>
        <v>12702677.2613489</v>
      </c>
      <c r="AS316" s="0" t="n">
        <f aca="false">SUMPRODUCT((K24:K26&lt;=$B$6)*(L24:L26*AN316+M24:M26*AO316*$B$8*AQ316)/(1+AL316/100)^K24:K26)+L27*AN316*AP316/(1+AL316/100)^$B$6</f>
        <v>15006039.1389526</v>
      </c>
      <c r="AT316" s="0" t="n">
        <f aca="false">AS316-AR316</f>
        <v>2303361.87760374</v>
      </c>
      <c r="AU316" s="0" t="n">
        <f aca="true">RAND()</f>
        <v>0.589415193698467</v>
      </c>
      <c r="AV316" s="0" t="n">
        <f aca="true">RAND()</f>
        <v>0.305618835667149</v>
      </c>
      <c r="AW316" s="0" t="n">
        <f aca="true">RAND()</f>
        <v>0.391794869371257</v>
      </c>
      <c r="AX316" s="0" t="n">
        <f aca="true">RAND()</f>
        <v>0.740034035986413</v>
      </c>
      <c r="AY316" s="0" t="n">
        <f aca="true">RAND()</f>
        <v>0.054040351581421</v>
      </c>
      <c r="AZ316" s="0" t="n">
        <f aca="true">RAND()</f>
        <v>0.604528496983589</v>
      </c>
    </row>
    <row r="317" customFormat="false" ht="15" hidden="false" customHeight="false" outlineLevel="0" collapsed="false">
      <c r="AK317" s="0" t="n">
        <v>304</v>
      </c>
      <c r="AL317" s="0" t="n">
        <f aca="false">IFERROR(IF(AU317&lt;($AM$6-$AL$6)/($AN$6-$AL$6),$AL$6+SQRT(AU317*($AN$6-$AL$6)*($AM$6-$AL$6)),$AN$6-SQRT((1-AU317)*($AN$6-$AL$6)*($AN$6-$AM$6))),$AM$6)</f>
        <v>4.9659090757146</v>
      </c>
      <c r="AM317" s="0" t="n">
        <f aca="false">IFERROR(IF(AV317&lt;($AM$7-$AL$7)/($AN$7-$AL$7),$AL$7+SQRT(AV317*($AN$7-$AL$7)*($AM$7-$AL$7)),$AN$7-SQRT((1-AV317)*($AN$7-$AL$7)*($AN$7-$AM$7))),$AM$7)</f>
        <v>0.999904262072149</v>
      </c>
      <c r="AN317" s="0" t="n">
        <f aca="false">IFERROR(IF(AW317&lt;($AM$8-$AL$8)/($AN$8-$AL$8),$AL$8+SQRT(AW317*($AN$8-$AL$8)*($AM$8-$AL$8)),$AN$8-SQRT((1-AW317)*($AN$8-$AL$8)*($AN$8-$AM$8))),$AM$8)</f>
        <v>0.983697542523772</v>
      </c>
      <c r="AO317" s="0" t="n">
        <f aca="false">IFERROR(IF(AX317&lt;($AM$9-$AL$9)/($AN$9-$AL$9),$AL$9+SQRT(AX317*($AN$9-$AL$9)*($AM$9-$AL$9)),$AN$9-SQRT((1-AX317)*($AN$9-$AL$9)*($AN$9-$AM$9))),$AM$9)</f>
        <v>1.14377503984303</v>
      </c>
      <c r="AP317" s="0" t="n">
        <f aca="false">IFERROR(IF(AY317&lt;($AM$10-$AL$10)/($AN$10-$AL$10),$AL$10+SQRT(AY317*($AN$10-$AL$10)*($AM$10-$AL$10)),$AN$10-SQRT((1-AY317)*($AN$10-$AL$10)*($AN$10-$AM$10))),$AM$10)</f>
        <v>0.882299550931932</v>
      </c>
      <c r="AQ317" s="0" t="n">
        <f aca="false">IFERROR(IF(AZ317&lt;($AM$11-$AL$11)/($AN$11-$AL$11),$AL$11+SQRT(AZ317*($AN$11-$AL$11)*($AM$11-$AL$11)),$AN$11-SQRT((1-AZ317)*($AN$11-$AL$11)*($AN$11-$AM$11))),$AM$11)</f>
        <v>0.538623606762826</v>
      </c>
      <c r="AR317" s="0" t="n">
        <f aca="false">SUMPRODUCT((B24:B31&lt;=$B$6)*(C24:C31*AM317+D24:D31*AO317*$B$8*AQ317)/(1+AL317/100)^B24:B31)+C32*AM317*AP317/(1+AL317/100)^$B$6</f>
        <v>12604078.7871009</v>
      </c>
      <c r="AS317" s="0" t="n">
        <f aca="false">SUMPRODUCT((K24:K26&lt;=$B$6)*(L24:L26*AN317+M24:M26*AO317*$B$8*AQ317)/(1+AL317/100)^K24:K26)+L27*AN317*AP317/(1+AL317/100)^$B$6</f>
        <v>14766962.417426</v>
      </c>
      <c r="AT317" s="0" t="n">
        <f aca="false">AS317-AR317</f>
        <v>2162883.63032504</v>
      </c>
      <c r="AU317" s="0" t="n">
        <f aca="true">RAND()</f>
        <v>0.793123705586987</v>
      </c>
      <c r="AV317" s="0" t="n">
        <f aca="true">RAND()</f>
        <v>0.44401904438456</v>
      </c>
      <c r="AW317" s="0" t="n">
        <f aca="true">RAND()</f>
        <v>0.374942079214146</v>
      </c>
      <c r="AX317" s="0" t="n">
        <f aca="true">RAND()</f>
        <v>0.511252545069468</v>
      </c>
      <c r="AY317" s="0" t="n">
        <f aca="true">RAND()</f>
        <v>0.584611786571027</v>
      </c>
      <c r="AZ317" s="0" t="n">
        <f aca="true">RAND()</f>
        <v>0.232413166140815</v>
      </c>
    </row>
    <row r="318" customFormat="false" ht="15" hidden="false" customHeight="false" outlineLevel="0" collapsed="false">
      <c r="AK318" s="0" t="n">
        <v>305</v>
      </c>
      <c r="AL318" s="0" t="n">
        <f aca="false">IFERROR(IF(AU318&lt;($AM$6-$AL$6)/($AN$6-$AL$6),$AL$6+SQRT(AU318*($AN$6-$AL$6)*($AM$6-$AL$6)),$AN$6-SQRT((1-AU318)*($AN$6-$AL$6)*($AN$6-$AM$6))),$AM$6)</f>
        <v>3.55096828411462</v>
      </c>
      <c r="AM318" s="0" t="n">
        <f aca="false">IFERROR(IF(AV318&lt;($AM$7-$AL$7)/($AN$7-$AL$7),$AL$7+SQRT(AV318*($AN$7-$AL$7)*($AM$7-$AL$7)),$AN$7-SQRT((1-AV318)*($AN$7-$AL$7)*($AN$7-$AM$7))),$AM$7)</f>
        <v>1.1818299203587</v>
      </c>
      <c r="AN318" s="0" t="n">
        <f aca="false">IFERROR(IF(AW318&lt;($AM$8-$AL$8)/($AN$8-$AL$8),$AL$8+SQRT(AW318*($AN$8-$AL$8)*($AM$8-$AL$8)),$AN$8-SQRT((1-AW318)*($AN$8-$AL$8)*($AN$8-$AM$8))),$AM$8)</f>
        <v>0.972028677884742</v>
      </c>
      <c r="AO318" s="0" t="n">
        <f aca="false">IFERROR(IF(AX318&lt;($AM$9-$AL$9)/($AN$9-$AL$9),$AL$9+SQRT(AX318*($AN$9-$AL$9)*($AM$9-$AL$9)),$AN$9-SQRT((1-AX318)*($AN$9-$AL$9)*($AN$9-$AM$9))),$AM$9)</f>
        <v>0.997239805525863</v>
      </c>
      <c r="AP318" s="0" t="n">
        <f aca="false">IFERROR(IF(AY318&lt;($AM$10-$AL$10)/($AN$10-$AL$10),$AL$10+SQRT(AY318*($AN$10-$AL$10)*($AM$10-$AL$10)),$AN$10-SQRT((1-AY318)*($AN$10-$AL$10)*($AN$10-$AM$10))),$AM$10)</f>
        <v>0.967696567427567</v>
      </c>
      <c r="AQ318" s="0" t="n">
        <f aca="false">IFERROR(IF(AZ318&lt;($AM$11-$AL$11)/($AN$11-$AL$11),$AL$11+SQRT(AZ318*($AN$11-$AL$11)*($AM$11-$AL$11)),$AN$11-SQRT((1-AZ318)*($AN$11-$AL$11)*($AN$11-$AM$11))),$AM$11)</f>
        <v>0.565453239644925</v>
      </c>
      <c r="AR318" s="0" t="n">
        <f aca="false">SUMPRODUCT((B24:B31&lt;=$B$6)*(C24:C31*AM318+D24:D31*AO318*$B$8*AQ318)/(1+AL318/100)^B24:B31)+C32*AM318*AP318/(1+AL318/100)^$B$6</f>
        <v>15812179.0744323</v>
      </c>
      <c r="AS318" s="0" t="n">
        <f aca="false">SUMPRODUCT((K24:K26&lt;=$B$6)*(L24:L26*AN318+M24:M26*AO318*$B$8*AQ318)/(1+AL318/100)^K24:K26)+L27*AN318*AP318/(1+AL318/100)^$B$6</f>
        <v>14217107.1449675</v>
      </c>
      <c r="AT318" s="0" t="n">
        <f aca="false">AS318-AR318</f>
        <v>-1595071.9294648</v>
      </c>
      <c r="AU318" s="0" t="n">
        <f aca="true">RAND()</f>
        <v>0.405209011140839</v>
      </c>
      <c r="AV318" s="0" t="n">
        <f aca="true">RAND()</f>
        <v>0.95869191325954</v>
      </c>
      <c r="AW318" s="0" t="n">
        <f aca="true">RAND()</f>
        <v>0.328820733497471</v>
      </c>
      <c r="AX318" s="0" t="n">
        <f aca="true">RAND()</f>
        <v>0.329663232265863</v>
      </c>
      <c r="AY318" s="0" t="n">
        <f aca="true">RAND()</f>
        <v>0.874960316734114</v>
      </c>
      <c r="AZ318" s="0" t="n">
        <f aca="true">RAND()</f>
        <v>0.287613969134636</v>
      </c>
    </row>
    <row r="319" customFormat="false" ht="15" hidden="false" customHeight="false" outlineLevel="0" collapsed="false">
      <c r="AK319" s="0" t="n">
        <v>306</v>
      </c>
      <c r="AL319" s="0" t="n">
        <f aca="false">IFERROR(IF(AU319&lt;($AM$6-$AL$6)/($AN$6-$AL$6),$AL$6+SQRT(AU319*($AN$6-$AL$6)*($AM$6-$AL$6)),$AN$6-SQRT((1-AU319)*($AN$6-$AL$6)*($AN$6-$AM$6))),$AM$6)</f>
        <v>3.03390053434956</v>
      </c>
      <c r="AM319" s="0" t="n">
        <f aca="false">IFERROR(IF(AV319&lt;($AM$7-$AL$7)/($AN$7-$AL$7),$AL$7+SQRT(AV319*($AN$7-$AL$7)*($AM$7-$AL$7)),$AN$7-SQRT((1-AV319)*($AN$7-$AL$7)*($AN$7-$AM$7))),$AM$7)</f>
        <v>1.14846586652039</v>
      </c>
      <c r="AN319" s="0" t="n">
        <f aca="false">IFERROR(IF(AW319&lt;($AM$8-$AL$8)/($AN$8-$AL$8),$AL$8+SQRT(AW319*($AN$8-$AL$8)*($AM$8-$AL$8)),$AN$8-SQRT((1-AW319)*($AN$8-$AL$8)*($AN$8-$AM$8))),$AM$8)</f>
        <v>1.00293236450822</v>
      </c>
      <c r="AO319" s="0" t="n">
        <f aca="false">IFERROR(IF(AX319&lt;($AM$9-$AL$9)/($AN$9-$AL$9),$AL$9+SQRT(AX319*($AN$9-$AL$9)*($AM$9-$AL$9)),$AN$9-SQRT((1-AX319)*($AN$9-$AL$9)*($AN$9-$AM$9))),$AM$9)</f>
        <v>1.39538072525476</v>
      </c>
      <c r="AP319" s="0" t="n">
        <f aca="false">IFERROR(IF(AY319&lt;($AM$10-$AL$10)/($AN$10-$AL$10),$AL$10+SQRT(AY319*($AN$10-$AL$10)*($AM$10-$AL$10)),$AN$10-SQRT((1-AY319)*($AN$10-$AL$10)*($AN$10-$AM$10))),$AM$10)</f>
        <v>0.935120412849306</v>
      </c>
      <c r="AQ319" s="0" t="n">
        <f aca="false">IFERROR(IF(AZ319&lt;($AM$11-$AL$11)/($AN$11-$AL$11),$AL$11+SQRT(AZ319*($AN$11-$AL$11)*($AM$11-$AL$11)),$AN$11-SQRT((1-AZ319)*($AN$11-$AL$11)*($AN$11-$AM$11))),$AM$11)</f>
        <v>0.632852340923553</v>
      </c>
      <c r="AR319" s="0" t="n">
        <f aca="false">SUMPRODUCT((B24:B31&lt;=$B$6)*(C24:C31*AM319+D24:D31*AO319*$B$8*AQ319)/(1+AL319/100)^B24:B31)+C32*AM319*AP319/(1+AL319/100)^$B$6</f>
        <v>15841726.1990005</v>
      </c>
      <c r="AS319" s="0" t="n">
        <f aca="false">SUMPRODUCT((K24:K26&lt;=$B$6)*(L24:L26*AN319+M24:M26*AO319*$B$8*AQ319)/(1+AL319/100)^K24:K26)+L27*AN319*AP319/(1+AL319/100)^$B$6</f>
        <v>14588035.6469736</v>
      </c>
      <c r="AT319" s="0" t="n">
        <f aca="false">AS319-AR319</f>
        <v>-1253690.55202684</v>
      </c>
      <c r="AU319" s="0" t="n">
        <f aca="true">RAND()</f>
        <v>0.213502751428366</v>
      </c>
      <c r="AV319" s="0" t="n">
        <f aca="true">RAND()</f>
        <v>0.908362842120396</v>
      </c>
      <c r="AW319" s="0" t="n">
        <f aca="true">RAND()</f>
        <v>0.45740074215558</v>
      </c>
      <c r="AX319" s="0" t="n">
        <f aca="true">RAND()</f>
        <v>0.756290355071023</v>
      </c>
      <c r="AY319" s="0" t="n">
        <f aca="true">RAND()</f>
        <v>0.757319094712602</v>
      </c>
      <c r="AZ319" s="0" t="n">
        <f aca="true">RAND()</f>
        <v>0.452206860646077</v>
      </c>
    </row>
    <row r="320" customFormat="false" ht="15" hidden="false" customHeight="false" outlineLevel="0" collapsed="false">
      <c r="AK320" s="0" t="n">
        <v>307</v>
      </c>
      <c r="AL320" s="0" t="n">
        <f aca="false">IFERROR(IF(AU320&lt;($AM$6-$AL$6)/($AN$6-$AL$6),$AL$6+SQRT(AU320*($AN$6-$AL$6)*($AM$6-$AL$6)),$AN$6-SQRT((1-AU320)*($AN$6-$AL$6)*($AN$6-$AM$6))),$AM$6)</f>
        <v>3.55147912663123</v>
      </c>
      <c r="AM320" s="0" t="n">
        <f aca="false">IFERROR(IF(AV320&lt;($AM$7-$AL$7)/($AN$7-$AL$7),$AL$7+SQRT(AV320*($AN$7-$AL$7)*($AM$7-$AL$7)),$AN$7-SQRT((1-AV320)*($AN$7-$AL$7)*($AN$7-$AM$7))),$AM$7)</f>
        <v>1.09491976443454</v>
      </c>
      <c r="AN320" s="0" t="n">
        <f aca="false">IFERROR(IF(AW320&lt;($AM$8-$AL$8)/($AN$8-$AL$8),$AL$8+SQRT(AW320*($AN$8-$AL$8)*($AM$8-$AL$8)),$AN$8-SQRT((1-AW320)*($AN$8-$AL$8)*($AN$8-$AM$8))),$AM$8)</f>
        <v>1.04253232161763</v>
      </c>
      <c r="AO320" s="0" t="n">
        <f aca="false">IFERROR(IF(AX320&lt;($AM$9-$AL$9)/($AN$9-$AL$9),$AL$9+SQRT(AX320*($AN$9-$AL$9)*($AM$9-$AL$9)),$AN$9-SQRT((1-AX320)*($AN$9-$AL$9)*($AN$9-$AM$9))),$AM$9)</f>
        <v>1.17897419425959</v>
      </c>
      <c r="AP320" s="0" t="n">
        <f aca="false">IFERROR(IF(AY320&lt;($AM$10-$AL$10)/($AN$10-$AL$10),$AL$10+SQRT(AY320*($AN$10-$AL$10)*($AM$10-$AL$10)),$AN$10-SQRT((1-AY320)*($AN$10-$AL$10)*($AN$10-$AM$10))),$AM$10)</f>
        <v>0.592707802141736</v>
      </c>
      <c r="AQ320" s="0" t="n">
        <f aca="false">IFERROR(IF(AZ320&lt;($AM$11-$AL$11)/($AN$11-$AL$11),$AL$11+SQRT(AZ320*($AN$11-$AL$11)*($AM$11-$AL$11)),$AN$11-SQRT((1-AZ320)*($AN$11-$AL$11)*($AN$11-$AM$11))),$AM$11)</f>
        <v>0.60350873266959</v>
      </c>
      <c r="AR320" s="0" t="n">
        <f aca="false">SUMPRODUCT((B24:B31&lt;=$B$6)*(C24:C31*AM320+D24:D31*AO320*$B$8*AQ320)/(1+AL320/100)^B24:B31)+C32*AM320*AP320/(1+AL320/100)^$B$6</f>
        <v>14743231.0208915</v>
      </c>
      <c r="AS320" s="0" t="n">
        <f aca="false">SUMPRODUCT((K24:K26&lt;=$B$6)*(L24:L26*AN320+M24:M26*AO320*$B$8*AQ320)/(1+AL320/100)^K24:K26)+L27*AN320*AP320/(1+AL320/100)^$B$6</f>
        <v>15784550.530462</v>
      </c>
      <c r="AT320" s="0" t="n">
        <f aca="false">AS320-AR320</f>
        <v>1041319.50957054</v>
      </c>
      <c r="AU320" s="0" t="n">
        <f aca="true">RAND()</f>
        <v>0.405385189296994</v>
      </c>
      <c r="AV320" s="0" t="n">
        <f aca="true">RAND()</f>
        <v>0.786223293661886</v>
      </c>
      <c r="AW320" s="0" t="n">
        <f aca="true">RAND()</f>
        <v>0.61739699934781</v>
      </c>
      <c r="AX320" s="0" t="n">
        <f aca="true">RAND()</f>
        <v>0.550611084205535</v>
      </c>
      <c r="AY320" s="0" t="n">
        <f aca="true">RAND()</f>
        <v>0.0343789463118047</v>
      </c>
      <c r="AZ320" s="0" t="n">
        <f aca="true">RAND()</f>
        <v>0.375990003292655</v>
      </c>
    </row>
    <row r="321" customFormat="false" ht="15" hidden="false" customHeight="false" outlineLevel="0" collapsed="false">
      <c r="AK321" s="0" t="n">
        <v>308</v>
      </c>
      <c r="AL321" s="0" t="n">
        <f aca="false">IFERROR(IF(AU321&lt;($AM$6-$AL$6)/($AN$6-$AL$6),$AL$6+SQRT(AU321*($AN$6-$AL$6)*($AM$6-$AL$6)),$AN$6-SQRT((1-AU321)*($AN$6-$AL$6)*($AN$6-$AM$6))),$AM$6)</f>
        <v>6.7320723416131</v>
      </c>
      <c r="AM321" s="0" t="n">
        <f aca="false">IFERROR(IF(AV321&lt;($AM$7-$AL$7)/($AN$7-$AL$7),$AL$7+SQRT(AV321*($AN$7-$AL$7)*($AM$7-$AL$7)),$AN$7-SQRT((1-AV321)*($AN$7-$AL$7)*($AN$7-$AM$7))),$AM$7)</f>
        <v>1.01815176656057</v>
      </c>
      <c r="AN321" s="0" t="n">
        <f aca="false">IFERROR(IF(AW321&lt;($AM$8-$AL$8)/($AN$8-$AL$8),$AL$8+SQRT(AW321*($AN$8-$AL$8)*($AM$8-$AL$8)),$AN$8-SQRT((1-AW321)*($AN$8-$AL$8)*($AN$8-$AM$8))),$AM$8)</f>
        <v>0.950266790400682</v>
      </c>
      <c r="AO321" s="0" t="n">
        <f aca="false">IFERROR(IF(AX321&lt;($AM$9-$AL$9)/($AN$9-$AL$9),$AL$9+SQRT(AX321*($AN$9-$AL$9)*($AM$9-$AL$9)),$AN$9-SQRT((1-AX321)*($AN$9-$AL$9)*($AN$9-$AM$9))),$AM$9)</f>
        <v>1.64882831557155</v>
      </c>
      <c r="AP321" s="0" t="n">
        <f aca="false">IFERROR(IF(AY321&lt;($AM$10-$AL$10)/($AN$10-$AL$10),$AL$10+SQRT(AY321*($AN$10-$AL$10)*($AM$10-$AL$10)),$AN$10-SQRT((1-AY321)*($AN$10-$AL$10)*($AN$10-$AM$10))),$AM$10)</f>
        <v>0.93675260565338</v>
      </c>
      <c r="AQ321" s="0" t="n">
        <f aca="false">IFERROR(IF(AZ321&lt;($AM$11-$AL$11)/($AN$11-$AL$11),$AL$11+SQRT(AZ321*($AN$11-$AL$11)*($AM$11-$AL$11)),$AN$11-SQRT((1-AZ321)*($AN$11-$AL$11)*($AN$11-$AM$11))),$AM$11)</f>
        <v>0.943970753760491</v>
      </c>
      <c r="AR321" s="0" t="n">
        <f aca="false">SUMPRODUCT((B24:B31&lt;=$B$6)*(C24:C31*AM321+D24:D31*AO321*$B$8*AQ321)/(1+AL321/100)^B24:B31)+C32*AM321*AP321/(1+AL321/100)^$B$6</f>
        <v>12167406.8537691</v>
      </c>
      <c r="AS321" s="0" t="n">
        <f aca="false">SUMPRODUCT((K24:K26&lt;=$B$6)*(L24:L26*AN321+M24:M26*AO321*$B$8*AQ321)/(1+AL321/100)^K24:K26)+L27*AN321*AP321/(1+AL321/100)^$B$6</f>
        <v>14453468.5125332</v>
      </c>
      <c r="AT321" s="0" t="n">
        <f aca="false">AS321-AR321</f>
        <v>2286061.65876407</v>
      </c>
      <c r="AU321" s="0" t="n">
        <f aca="true">RAND()</f>
        <v>0.996410738493566</v>
      </c>
      <c r="AV321" s="0" t="n">
        <f aca="true">RAND()</f>
        <v>0.522190192453457</v>
      </c>
      <c r="AW321" s="0" t="n">
        <f aca="true">RAND()</f>
        <v>0.250890092192472</v>
      </c>
      <c r="AX321" s="0" t="n">
        <f aca="true">RAND()</f>
        <v>0.917785632037122</v>
      </c>
      <c r="AY321" s="0" t="n">
        <f aca="true">RAND()</f>
        <v>0.763011354180066</v>
      </c>
      <c r="AZ321" s="0" t="n">
        <f aca="true">RAND()</f>
        <v>0.987186626799316</v>
      </c>
    </row>
    <row r="322" customFormat="false" ht="15" hidden="false" customHeight="false" outlineLevel="0" collapsed="false">
      <c r="AK322" s="0" t="n">
        <v>309</v>
      </c>
      <c r="AL322" s="0" t="n">
        <f aca="false">IFERROR(IF(AU322&lt;($AM$6-$AL$6)/($AN$6-$AL$6),$AL$6+SQRT(AU322*($AN$6-$AL$6)*($AM$6-$AL$6)),$AN$6-SQRT((1-AU322)*($AN$6-$AL$6)*($AN$6-$AM$6))),$AM$6)</f>
        <v>5.00709327295595</v>
      </c>
      <c r="AM322" s="0" t="n">
        <f aca="false">IFERROR(IF(AV322&lt;($AM$7-$AL$7)/($AN$7-$AL$7),$AL$7+SQRT(AV322*($AN$7-$AL$7)*($AM$7-$AL$7)),$AN$7-SQRT((1-AV322)*($AN$7-$AL$7)*($AN$7-$AM$7))),$AM$7)</f>
        <v>1.18422186030545</v>
      </c>
      <c r="AN322" s="0" t="n">
        <f aca="false">IFERROR(IF(AW322&lt;($AM$8-$AL$8)/($AN$8-$AL$8),$AL$8+SQRT(AW322*($AN$8-$AL$8)*($AM$8-$AL$8)),$AN$8-SQRT((1-AW322)*($AN$8-$AL$8)*($AN$8-$AM$8))),$AM$8)</f>
        <v>1.06126861129605</v>
      </c>
      <c r="AO322" s="0" t="n">
        <f aca="false">IFERROR(IF(AX322&lt;($AM$9-$AL$9)/($AN$9-$AL$9),$AL$9+SQRT(AX322*($AN$9-$AL$9)*($AM$9-$AL$9)),$AN$9-SQRT((1-AX322)*($AN$9-$AL$9)*($AN$9-$AM$9))),$AM$9)</f>
        <v>1.61138185728971</v>
      </c>
      <c r="AP322" s="0" t="n">
        <f aca="false">IFERROR(IF(AY322&lt;($AM$10-$AL$10)/($AN$10-$AL$10),$AL$10+SQRT(AY322*($AN$10-$AL$10)*($AM$10-$AL$10)),$AN$10-SQRT((1-AY322)*($AN$10-$AL$10)*($AN$10-$AM$10))),$AM$10)</f>
        <v>0.645498233037557</v>
      </c>
      <c r="AQ322" s="0" t="n">
        <f aca="false">IFERROR(IF(AZ322&lt;($AM$11-$AL$11)/($AN$11-$AL$11),$AL$11+SQRT(AZ322*($AN$11-$AL$11)*($AM$11-$AL$11)),$AN$11-SQRT((1-AZ322)*($AN$11-$AL$11)*($AN$11-$AM$11))),$AM$11)</f>
        <v>0.759572114447407</v>
      </c>
      <c r="AR322" s="0" t="n">
        <f aca="false">SUMPRODUCT((B24:B31&lt;=$B$6)*(C24:C31*AM322+D24:D31*AO322*$B$8*AQ322)/(1+AL322/100)^B24:B31)+C32*AM322*AP322/(1+AL322/100)^$B$6</f>
        <v>15004760.8153113</v>
      </c>
      <c r="AS322" s="0" t="n">
        <f aca="false">SUMPRODUCT((K24:K26&lt;=$B$6)*(L24:L26*AN322+M24:M26*AO322*$B$8*AQ322)/(1+AL322/100)^K24:K26)+L27*AN322*AP322/(1+AL322/100)^$B$6</f>
        <v>16185504.1848912</v>
      </c>
      <c r="AT322" s="0" t="n">
        <f aca="false">AS322-AR322</f>
        <v>1180743.36957992</v>
      </c>
      <c r="AU322" s="0" t="n">
        <f aca="true">RAND()</f>
        <v>0.801416138865129</v>
      </c>
      <c r="AV322" s="0" t="n">
        <f aca="true">RAND()</f>
        <v>0.961539878562878</v>
      </c>
      <c r="AW322" s="0" t="n">
        <f aca="true">RAND()</f>
        <v>0.683381892603365</v>
      </c>
      <c r="AX322" s="0" t="n">
        <f aca="true">RAND()</f>
        <v>0.899317292770937</v>
      </c>
      <c r="AY322" s="0" t="n">
        <f aca="true">RAND()</f>
        <v>0.0846789432682054</v>
      </c>
      <c r="AZ322" s="0" t="n">
        <f aca="true">RAND()</f>
        <v>0.764058905504936</v>
      </c>
    </row>
    <row r="323" customFormat="false" ht="15" hidden="false" customHeight="false" outlineLevel="0" collapsed="false">
      <c r="AK323" s="0" t="n">
        <v>310</v>
      </c>
      <c r="AL323" s="0" t="n">
        <f aca="false">IFERROR(IF(AU323&lt;($AM$6-$AL$6)/($AN$6-$AL$6),$AL$6+SQRT(AU323*($AN$6-$AL$6)*($AM$6-$AL$6)),$AN$6-SQRT((1-AU323)*($AN$6-$AL$6)*($AN$6-$AM$6))),$AM$6)</f>
        <v>2.43080054683435</v>
      </c>
      <c r="AM323" s="0" t="n">
        <f aca="false">IFERROR(IF(AV323&lt;($AM$7-$AL$7)/($AN$7-$AL$7),$AL$7+SQRT(AV323*($AN$7-$AL$7)*($AM$7-$AL$7)),$AN$7-SQRT((1-AV323)*($AN$7-$AL$7)*($AN$7-$AM$7))),$AM$7)</f>
        <v>0.903439273727563</v>
      </c>
      <c r="AN323" s="0" t="n">
        <f aca="false">IFERROR(IF(AW323&lt;($AM$8-$AL$8)/($AN$8-$AL$8),$AL$8+SQRT(AW323*($AN$8-$AL$8)*($AM$8-$AL$8)),$AN$8-SQRT((1-AW323)*($AN$8-$AL$8)*($AN$8-$AM$8))),$AM$8)</f>
        <v>1.07285319219509</v>
      </c>
      <c r="AO323" s="0" t="n">
        <f aca="false">IFERROR(IF(AX323&lt;($AM$9-$AL$9)/($AN$9-$AL$9),$AL$9+SQRT(AX323*($AN$9-$AL$9)*($AM$9-$AL$9)),$AN$9-SQRT((1-AX323)*($AN$9-$AL$9)*($AN$9-$AM$9))),$AM$9)</f>
        <v>0.931584969191584</v>
      </c>
      <c r="AP323" s="0" t="n">
        <f aca="false">IFERROR(IF(AY323&lt;($AM$10-$AL$10)/($AN$10-$AL$10),$AL$10+SQRT(AY323*($AN$10-$AL$10)*($AM$10-$AL$10)),$AN$10-SQRT((1-AY323)*($AN$10-$AL$10)*($AN$10-$AM$10))),$AM$10)</f>
        <v>0.971556503249349</v>
      </c>
      <c r="AQ323" s="0" t="n">
        <f aca="false">IFERROR(IF(AZ323&lt;($AM$11-$AL$11)/($AN$11-$AL$11),$AL$11+SQRT(AZ323*($AN$11-$AL$11)*($AM$11-$AL$11)),$AN$11-SQRT((1-AZ323)*($AN$11-$AL$11)*($AN$11-$AM$11))),$AM$11)</f>
        <v>0.916413943110159</v>
      </c>
      <c r="AR323" s="0" t="n">
        <f aca="false">SUMPRODUCT((B24:B31&lt;=$B$6)*(C24:C31*AM323+D24:D31*AO323*$B$8*AQ323)/(1+AL323/100)^B24:B31)+C32*AM323*AP323/(1+AL323/100)^$B$6</f>
        <v>12906597.341381</v>
      </c>
      <c r="AS323" s="0" t="n">
        <f aca="false">SUMPRODUCT((K24:K26&lt;=$B$6)*(L24:L26*AN323+M24:M26*AO323*$B$8*AQ323)/(1+AL323/100)^K24:K26)+L27*AN323*AP323/(1+AL323/100)^$B$6</f>
        <v>15310476.9215367</v>
      </c>
      <c r="AT323" s="0" t="n">
        <f aca="false">AS323-AR323</f>
        <v>2403879.58015567</v>
      </c>
      <c r="AU323" s="0" t="n">
        <f aca="true">RAND()</f>
        <v>0.0371178222305546</v>
      </c>
      <c r="AV323" s="0" t="n">
        <f aca="true">RAND()</f>
        <v>0.118885370547619</v>
      </c>
      <c r="AW323" s="0" t="n">
        <f aca="true">RAND()</f>
        <v>0.721057853195821</v>
      </c>
      <c r="AX323" s="0" t="n">
        <f aca="true">RAND()</f>
        <v>0.248354114176134</v>
      </c>
      <c r="AY323" s="0" t="n">
        <f aca="true">RAND()</f>
        <v>0.889462143027013</v>
      </c>
      <c r="AZ323" s="0" t="n">
        <f aca="true">RAND()</f>
        <v>0.97148314732085</v>
      </c>
    </row>
    <row r="324" customFormat="false" ht="15" hidden="false" customHeight="false" outlineLevel="0" collapsed="false">
      <c r="AK324" s="0" t="n">
        <v>311</v>
      </c>
      <c r="AL324" s="0" t="n">
        <f aca="false">IFERROR(IF(AU324&lt;($AM$6-$AL$6)/($AN$6-$AL$6),$AL$6+SQRT(AU324*($AN$6-$AL$6)*($AM$6-$AL$6)),$AN$6-SQRT((1-AU324)*($AN$6-$AL$6)*($AN$6-$AM$6))),$AM$6)</f>
        <v>4.45591115651768</v>
      </c>
      <c r="AM324" s="0" t="n">
        <f aca="false">IFERROR(IF(AV324&lt;($AM$7-$AL$7)/($AN$7-$AL$7),$AL$7+SQRT(AV324*($AN$7-$AL$7)*($AM$7-$AL$7)),$AN$7-SQRT((1-AV324)*($AN$7-$AL$7)*($AN$7-$AM$7))),$AM$7)</f>
        <v>1.02126014765366</v>
      </c>
      <c r="AN324" s="0" t="n">
        <f aca="false">IFERROR(IF(AW324&lt;($AM$8-$AL$8)/($AN$8-$AL$8),$AL$8+SQRT(AW324*($AN$8-$AL$8)*($AM$8-$AL$8)),$AN$8-SQRT((1-AW324)*($AN$8-$AL$8)*($AN$8-$AM$8))),$AM$8)</f>
        <v>0.953328645771905</v>
      </c>
      <c r="AO324" s="0" t="n">
        <f aca="false">IFERROR(IF(AX324&lt;($AM$9-$AL$9)/($AN$9-$AL$9),$AL$9+SQRT(AX324*($AN$9-$AL$9)*($AM$9-$AL$9)),$AN$9-SQRT((1-AX324)*($AN$9-$AL$9)*($AN$9-$AM$9))),$AM$9)</f>
        <v>1.58553444974789</v>
      </c>
      <c r="AP324" s="0" t="n">
        <f aca="false">IFERROR(IF(AY324&lt;($AM$10-$AL$10)/($AN$10-$AL$10),$AL$10+SQRT(AY324*($AN$10-$AL$10)*($AM$10-$AL$10)),$AN$10-SQRT((1-AY324)*($AN$10-$AL$10)*($AN$10-$AM$10))),$AM$10)</f>
        <v>0.917137943176836</v>
      </c>
      <c r="AQ324" s="0" t="n">
        <f aca="false">IFERROR(IF(AZ324&lt;($AM$11-$AL$11)/($AN$11-$AL$11),$AL$11+SQRT(AZ324*($AN$11-$AL$11)*($AM$11-$AL$11)),$AN$11-SQRT((1-AZ324)*($AN$11-$AL$11)*($AN$11-$AM$11))),$AM$11)</f>
        <v>0.535809949046692</v>
      </c>
      <c r="AR324" s="0" t="n">
        <f aca="false">SUMPRODUCT((B24:B31&lt;=$B$6)*(C24:C31*AM324+D24:D31*AO324*$B$8*AQ324)/(1+AL324/100)^B24:B31)+C32*AM324*AP324/(1+AL324/100)^$B$6</f>
        <v>13180078.2212303</v>
      </c>
      <c r="AS324" s="0" t="n">
        <f aca="false">SUMPRODUCT((K24:K26&lt;=$B$6)*(L24:L26*AN324+M24:M26*AO324*$B$8*AQ324)/(1+AL324/100)^K24:K26)+L27*AN324*AP324/(1+AL324/100)^$B$6</f>
        <v>14209924.6352888</v>
      </c>
      <c r="AT324" s="0" t="n">
        <f aca="false">AS324-AR324</f>
        <v>1029846.41405852</v>
      </c>
      <c r="AU324" s="0" t="n">
        <f aca="true">RAND()</f>
        <v>0.67638059782344</v>
      </c>
      <c r="AV324" s="0" t="n">
        <f aca="true">RAND()</f>
        <v>0.534916266209539</v>
      </c>
      <c r="AW324" s="0" t="n">
        <f aca="true">RAND()</f>
        <v>0.261218595713846</v>
      </c>
      <c r="AX324" s="0" t="n">
        <f aca="true">RAND()</f>
        <v>0.885478871769478</v>
      </c>
      <c r="AY324" s="0" t="n">
        <f aca="true">RAND()</f>
        <v>0.696016254551206</v>
      </c>
      <c r="AZ324" s="0" t="n">
        <f aca="true">RAND()</f>
        <v>0.226964620691442</v>
      </c>
    </row>
    <row r="325" customFormat="false" ht="15" hidden="false" customHeight="false" outlineLevel="0" collapsed="false">
      <c r="AK325" s="0" t="n">
        <v>312</v>
      </c>
      <c r="AL325" s="0" t="n">
        <f aca="false">IFERROR(IF(AU325&lt;($AM$6-$AL$6)/($AN$6-$AL$6),$AL$6+SQRT(AU325*($AN$6-$AL$6)*($AM$6-$AL$6)),$AN$6-SQRT((1-AU325)*($AN$6-$AL$6)*($AN$6-$AM$6))),$AM$6)</f>
        <v>3.29021834329344</v>
      </c>
      <c r="AM325" s="0" t="n">
        <f aca="false">IFERROR(IF(AV325&lt;($AM$7-$AL$7)/($AN$7-$AL$7),$AL$7+SQRT(AV325*($AN$7-$AL$7)*($AM$7-$AL$7)),$AN$7-SQRT((1-AV325)*($AN$7-$AL$7)*($AN$7-$AM$7))),$AM$7)</f>
        <v>0.967996356519103</v>
      </c>
      <c r="AN325" s="0" t="n">
        <f aca="false">IFERROR(IF(AW325&lt;($AM$8-$AL$8)/($AN$8-$AL$8),$AL$8+SQRT(AW325*($AN$8-$AL$8)*($AM$8-$AL$8)),$AN$8-SQRT((1-AW325)*($AN$8-$AL$8)*($AN$8-$AM$8))),$AM$8)</f>
        <v>1.05587845048873</v>
      </c>
      <c r="AO325" s="0" t="n">
        <f aca="false">IFERROR(IF(AX325&lt;($AM$9-$AL$9)/($AN$9-$AL$9),$AL$9+SQRT(AX325*($AN$9-$AL$9)*($AM$9-$AL$9)),$AN$9-SQRT((1-AX325)*($AN$9-$AL$9)*($AN$9-$AM$9))),$AM$9)</f>
        <v>1.05652592391806</v>
      </c>
      <c r="AP325" s="0" t="n">
        <f aca="false">IFERROR(IF(AY325&lt;($AM$10-$AL$10)/($AN$10-$AL$10),$AL$10+SQRT(AY325*($AN$10-$AL$10)*($AM$10-$AL$10)),$AN$10-SQRT((1-AY325)*($AN$10-$AL$10)*($AN$10-$AM$10))),$AM$10)</f>
        <v>0.826486477517728</v>
      </c>
      <c r="AQ325" s="0" t="n">
        <f aca="false">IFERROR(IF(AZ325&lt;($AM$11-$AL$11)/($AN$11-$AL$11),$AL$11+SQRT(AZ325*($AN$11-$AL$11)*($AM$11-$AL$11)),$AN$11-SQRT((1-AZ325)*($AN$11-$AL$11)*($AN$11-$AM$11))),$AM$11)</f>
        <v>0.544195990142166</v>
      </c>
      <c r="AR325" s="0" t="n">
        <f aca="false">SUMPRODUCT((B24:B31&lt;=$B$6)*(C24:C31*AM325+D24:D31*AO325*$B$8*AQ325)/(1+AL325/100)^B24:B31)+C32*AM325*AP325/(1+AL325/100)^$B$6</f>
        <v>13161154.2161151</v>
      </c>
      <c r="AS325" s="0" t="n">
        <f aca="false">SUMPRODUCT((K24:K26&lt;=$B$6)*(L24:L26*AN325+M24:M26*AO325*$B$8*AQ325)/(1+AL325/100)^K24:K26)+L27*AN325*AP325/(1+AL325/100)^$B$6</f>
        <v>15581630.4304976</v>
      </c>
      <c r="AT325" s="0" t="n">
        <f aca="false">AS325-AR325</f>
        <v>2420476.21438248</v>
      </c>
      <c r="AU325" s="0" t="n">
        <f aca="true">RAND()</f>
        <v>0.311876002978178</v>
      </c>
      <c r="AV325" s="0" t="n">
        <f aca="true">RAND()</f>
        <v>0.313586397818816</v>
      </c>
      <c r="AW325" s="0" t="n">
        <f aca="true">RAND()</f>
        <v>0.665038435691947</v>
      </c>
      <c r="AX325" s="0" t="n">
        <f aca="true">RAND()</f>
        <v>0.406571111840885</v>
      </c>
      <c r="AY325" s="0" t="n">
        <f aca="true">RAND()</f>
        <v>0.426373680007735</v>
      </c>
      <c r="AZ325" s="0" t="n">
        <f aca="true">RAND()</f>
        <v>0.243394618781684</v>
      </c>
    </row>
    <row r="326" customFormat="false" ht="15" hidden="false" customHeight="false" outlineLevel="0" collapsed="false">
      <c r="AK326" s="0" t="n">
        <v>313</v>
      </c>
      <c r="AL326" s="0" t="n">
        <f aca="false">IFERROR(IF(AU326&lt;($AM$6-$AL$6)/($AN$6-$AL$6),$AL$6+SQRT(AU326*($AN$6-$AL$6)*($AM$6-$AL$6)),$AN$6-SQRT((1-AU326)*($AN$6-$AL$6)*($AN$6-$AM$6))),$AM$6)</f>
        <v>2.43742201573792</v>
      </c>
      <c r="AM326" s="0" t="n">
        <f aca="false">IFERROR(IF(AV326&lt;($AM$7-$AL$7)/($AN$7-$AL$7),$AL$7+SQRT(AV326*($AN$7-$AL$7)*($AM$7-$AL$7)),$AN$7-SQRT((1-AV326)*($AN$7-$AL$7)*($AN$7-$AM$7))),$AM$7)</f>
        <v>1.03052485497777</v>
      </c>
      <c r="AN326" s="0" t="n">
        <f aca="false">IFERROR(IF(AW326&lt;($AM$8-$AL$8)/($AN$8-$AL$8),$AL$8+SQRT(AW326*($AN$8-$AL$8)*($AM$8-$AL$8)),$AN$8-SQRT((1-AW326)*($AN$8-$AL$8)*($AN$8-$AM$8))),$AM$8)</f>
        <v>0.906367853822614</v>
      </c>
      <c r="AO326" s="0" t="n">
        <f aca="false">IFERROR(IF(AX326&lt;($AM$9-$AL$9)/($AN$9-$AL$9),$AL$9+SQRT(AX326*($AN$9-$AL$9)*($AM$9-$AL$9)),$AN$9-SQRT((1-AX326)*($AN$9-$AL$9)*($AN$9-$AM$9))),$AM$9)</f>
        <v>1.45749863249656</v>
      </c>
      <c r="AP326" s="0" t="n">
        <f aca="false">IFERROR(IF(AY326&lt;($AM$10-$AL$10)/($AN$10-$AL$10),$AL$10+SQRT(AY326*($AN$10-$AL$10)*($AM$10-$AL$10)),$AN$10-SQRT((1-AY326)*($AN$10-$AL$10)*($AN$10-$AM$10))),$AM$10)</f>
        <v>0.974205418317079</v>
      </c>
      <c r="AQ326" s="0" t="n">
        <f aca="false">IFERROR(IF(AZ326&lt;($AM$11-$AL$11)/($AN$11-$AL$11),$AL$11+SQRT(AZ326*($AN$11-$AL$11)*($AM$11-$AL$11)),$AN$11-SQRT((1-AZ326)*($AN$11-$AL$11)*($AN$11-$AM$11))),$AM$11)</f>
        <v>0.684199776211705</v>
      </c>
      <c r="AR326" s="0" t="n">
        <f aca="false">SUMPRODUCT((B24:B31&lt;=$B$6)*(C24:C31*AM326+D24:D31*AO326*$B$8*AQ326)/(1+AL326/100)^B24:B31)+C32*AM326*AP326/(1+AL326/100)^$B$6</f>
        <v>14721226.901262</v>
      </c>
      <c r="AS326" s="0" t="n">
        <f aca="false">SUMPRODUCT((K24:K26&lt;=$B$6)*(L24:L26*AN326+M24:M26*AO326*$B$8*AQ326)/(1+AL326/100)^K24:K26)+L27*AN326*AP326/(1+AL326/100)^$B$6</f>
        <v>12953272.868408</v>
      </c>
      <c r="AT326" s="0" t="n">
        <f aca="false">AS326-AR326</f>
        <v>-1767954.03285402</v>
      </c>
      <c r="AU326" s="0" t="n">
        <f aca="true">RAND()</f>
        <v>0.0382676039704452</v>
      </c>
      <c r="AV326" s="0" t="n">
        <f aca="true">RAND()</f>
        <v>0.571828095266399</v>
      </c>
      <c r="AW326" s="0" t="n">
        <f aca="true">RAND()</f>
        <v>0.125712448075877</v>
      </c>
      <c r="AX326" s="0" t="n">
        <f aca="true">RAND()</f>
        <v>0.803794844171268</v>
      </c>
      <c r="AY326" s="0" t="n">
        <f aca="true">RAND()</f>
        <v>0.899483115045102</v>
      </c>
      <c r="AZ326" s="0" t="n">
        <f aca="true">RAND()</f>
        <v>0.592939667980665</v>
      </c>
    </row>
    <row r="327" customFormat="false" ht="15" hidden="false" customHeight="false" outlineLevel="0" collapsed="false">
      <c r="AK327" s="0" t="n">
        <v>314</v>
      </c>
      <c r="AL327" s="0" t="n">
        <f aca="false">IFERROR(IF(AU327&lt;($AM$6-$AL$6)/($AN$6-$AL$6),$AL$6+SQRT(AU327*($AN$6-$AL$6)*($AM$6-$AL$6)),$AN$6-SQRT((1-AU327)*($AN$6-$AL$6)*($AN$6-$AM$6))),$AM$6)</f>
        <v>4.78607430870668</v>
      </c>
      <c r="AM327" s="0" t="n">
        <f aca="false">IFERROR(IF(AV327&lt;($AM$7-$AL$7)/($AN$7-$AL$7),$AL$7+SQRT(AV327*($AN$7-$AL$7)*($AM$7-$AL$7)),$AN$7-SQRT((1-AV327)*($AN$7-$AL$7)*($AN$7-$AM$7))),$AM$7)</f>
        <v>0.912122654720474</v>
      </c>
      <c r="AN327" s="0" t="n">
        <f aca="false">IFERROR(IF(AW327&lt;($AM$8-$AL$8)/($AN$8-$AL$8),$AL$8+SQRT(AW327*($AN$8-$AL$8)*($AM$8-$AL$8)),$AN$8-SQRT((1-AW327)*($AN$8-$AL$8)*($AN$8-$AM$8))),$AM$8)</f>
        <v>0.96352614428546</v>
      </c>
      <c r="AO327" s="0" t="n">
        <f aca="false">IFERROR(IF(AX327&lt;($AM$9-$AL$9)/($AN$9-$AL$9),$AL$9+SQRT(AX327*($AN$9-$AL$9)*($AM$9-$AL$9)),$AN$9-SQRT((1-AX327)*($AN$9-$AL$9)*($AN$9-$AM$9))),$AM$9)</f>
        <v>1.15077399269337</v>
      </c>
      <c r="AP327" s="0" t="n">
        <f aca="false">IFERROR(IF(AY327&lt;($AM$10-$AL$10)/($AN$10-$AL$10),$AL$10+SQRT(AY327*($AN$10-$AL$10)*($AM$10-$AL$10)),$AN$10-SQRT((1-AY327)*($AN$10-$AL$10)*($AN$10-$AM$10))),$AM$10)</f>
        <v>0.946453345993892</v>
      </c>
      <c r="AQ327" s="0" t="n">
        <f aca="false">IFERROR(IF(AZ327&lt;($AM$11-$AL$11)/($AN$11-$AL$11),$AL$11+SQRT(AZ327*($AN$11-$AL$11)*($AM$11-$AL$11)),$AN$11-SQRT((1-AZ327)*($AN$11-$AL$11)*($AN$11-$AM$11))),$AM$11)</f>
        <v>0.574029926004965</v>
      </c>
      <c r="AR327" s="0" t="n">
        <f aca="false">SUMPRODUCT((B24:B31&lt;=$B$6)*(C24:C31*AM327+D24:D31*AO327*$B$8*AQ327)/(1+AL327/100)^B24:B31)+C32*AM327*AP327/(1+AL327/100)^$B$6</f>
        <v>11591045.0352509</v>
      </c>
      <c r="AS327" s="0" t="n">
        <f aca="false">SUMPRODUCT((K24:K26&lt;=$B$6)*(L24:L26*AN327+M24:M26*AO327*$B$8*AQ327)/(1+AL327/100)^K24:K26)+L27*AN327*AP327/(1+AL327/100)^$B$6</f>
        <v>14381495.5084256</v>
      </c>
      <c r="AT327" s="0" t="n">
        <f aca="false">AS327-AR327</f>
        <v>2790450.47317474</v>
      </c>
      <c r="AU327" s="0" t="n">
        <f aca="true">RAND()</f>
        <v>0.754926651671571</v>
      </c>
      <c r="AV327" s="0" t="n">
        <f aca="true">RAND()</f>
        <v>0.139683218906296</v>
      </c>
      <c r="AW327" s="0" t="n">
        <f aca="true">RAND()</f>
        <v>0.297119998498547</v>
      </c>
      <c r="AX327" s="0" t="n">
        <f aca="true">RAND()</f>
        <v>0.519210125676024</v>
      </c>
      <c r="AY327" s="0" t="n">
        <f aca="true">RAND()</f>
        <v>0.797282360596566</v>
      </c>
      <c r="AZ327" s="0" t="n">
        <f aca="true">RAND()</f>
        <v>0.306499593250149</v>
      </c>
    </row>
    <row r="328" customFormat="false" ht="15" hidden="false" customHeight="false" outlineLevel="0" collapsed="false">
      <c r="AK328" s="0" t="n">
        <v>315</v>
      </c>
      <c r="AL328" s="0" t="n">
        <f aca="false">IFERROR(IF(AU328&lt;($AM$6-$AL$6)/($AN$6-$AL$6),$AL$6+SQRT(AU328*($AN$6-$AL$6)*($AM$6-$AL$6)),$AN$6-SQRT((1-AU328)*($AN$6-$AL$6)*($AN$6-$AM$6))),$AM$6)</f>
        <v>2.67505879380256</v>
      </c>
      <c r="AM328" s="0" t="n">
        <f aca="false">IFERROR(IF(AV328&lt;($AM$7-$AL$7)/($AN$7-$AL$7),$AL$7+SQRT(AV328*($AN$7-$AL$7)*($AM$7-$AL$7)),$AN$7-SQRT((1-AV328)*($AN$7-$AL$7)*($AN$7-$AM$7))),$AM$7)</f>
        <v>0.981116221176436</v>
      </c>
      <c r="AN328" s="0" t="n">
        <f aca="false">IFERROR(IF(AW328&lt;($AM$8-$AL$8)/($AN$8-$AL$8),$AL$8+SQRT(AW328*($AN$8-$AL$8)*($AM$8-$AL$8)),$AN$8-SQRT((1-AW328)*($AN$8-$AL$8)*($AN$8-$AM$8))),$AM$8)</f>
        <v>0.92071659842157</v>
      </c>
      <c r="AO328" s="0" t="n">
        <f aca="false">IFERROR(IF(AX328&lt;($AM$9-$AL$9)/($AN$9-$AL$9),$AL$9+SQRT(AX328*($AN$9-$AL$9)*($AM$9-$AL$9)),$AN$9-SQRT((1-AX328)*($AN$9-$AL$9)*($AN$9-$AM$9))),$AM$9)</f>
        <v>0.747170361381285</v>
      </c>
      <c r="AP328" s="0" t="n">
        <f aca="false">IFERROR(IF(AY328&lt;($AM$10-$AL$10)/($AN$10-$AL$10),$AL$10+SQRT(AY328*($AN$10-$AL$10)*($AM$10-$AL$10)),$AN$10-SQRT((1-AY328)*($AN$10-$AL$10)*($AN$10-$AM$10))),$AM$10)</f>
        <v>0.984145683602177</v>
      </c>
      <c r="AQ328" s="0" t="n">
        <f aca="false">IFERROR(IF(AZ328&lt;($AM$11-$AL$11)/($AN$11-$AL$11),$AL$11+SQRT(AZ328*($AN$11-$AL$11)*($AM$11-$AL$11)),$AN$11-SQRT((1-AZ328)*($AN$11-$AL$11)*($AN$11-$AM$11))),$AM$11)</f>
        <v>0.748542962962724</v>
      </c>
      <c r="AR328" s="0" t="n">
        <f aca="false">SUMPRODUCT((B24:B31&lt;=$B$6)*(C24:C31*AM328+D24:D31*AO328*$B$8*AQ328)/(1+AL328/100)^B24:B31)+C32*AM328*AP328/(1+AL328/100)^$B$6</f>
        <v>13745622.8973073</v>
      </c>
      <c r="AS328" s="0" t="n">
        <f aca="false">SUMPRODUCT((K24:K26&lt;=$B$6)*(L24:L26*AN328+M24:M26*AO328*$B$8*AQ328)/(1+AL328/100)^K24:K26)+L27*AN328*AP328/(1+AL328/100)^$B$6</f>
        <v>13190221.5999999</v>
      </c>
      <c r="AT328" s="0" t="n">
        <f aca="false">AS328-AR328</f>
        <v>-555401.297307417</v>
      </c>
      <c r="AU328" s="0" t="n">
        <f aca="true">RAND()</f>
        <v>0.0911408750180339</v>
      </c>
      <c r="AV328" s="0" t="n">
        <f aca="true">RAND()</f>
        <v>0.364478728591462</v>
      </c>
      <c r="AW328" s="0" t="n">
        <f aca="true">RAND()</f>
        <v>0.161916634827495</v>
      </c>
      <c r="AX328" s="0" t="n">
        <f aca="true">RAND()</f>
        <v>0.0814575833938064</v>
      </c>
      <c r="AY328" s="0" t="n">
        <f aca="true">RAND()</f>
        <v>0.937588171802477</v>
      </c>
      <c r="AZ328" s="0" t="n">
        <f aca="true">RAND()</f>
        <v>0.741915749079322</v>
      </c>
    </row>
    <row r="329" customFormat="false" ht="15" hidden="false" customHeight="false" outlineLevel="0" collapsed="false">
      <c r="AK329" s="0" t="n">
        <v>316</v>
      </c>
      <c r="AL329" s="0" t="n">
        <f aca="false">IFERROR(IF(AU329&lt;($AM$6-$AL$6)/($AN$6-$AL$6),$AL$6+SQRT(AU329*($AN$6-$AL$6)*($AM$6-$AL$6)),$AN$6-SQRT((1-AU329)*($AN$6-$AL$6)*($AN$6-$AM$6))),$AM$6)</f>
        <v>2.7847554942682</v>
      </c>
      <c r="AM329" s="0" t="n">
        <f aca="false">IFERROR(IF(AV329&lt;($AM$7-$AL$7)/($AN$7-$AL$7),$AL$7+SQRT(AV329*($AN$7-$AL$7)*($AM$7-$AL$7)),$AN$7-SQRT((1-AV329)*($AN$7-$AL$7)*($AN$7-$AM$7))),$AM$7)</f>
        <v>1.11101949736836</v>
      </c>
      <c r="AN329" s="0" t="n">
        <f aca="false">IFERROR(IF(AW329&lt;($AM$8-$AL$8)/($AN$8-$AL$8),$AL$8+SQRT(AW329*($AN$8-$AL$8)*($AM$8-$AL$8)),$AN$8-SQRT((1-AW329)*($AN$8-$AL$8)*($AN$8-$AM$8))),$AM$8)</f>
        <v>0.885129322124405</v>
      </c>
      <c r="AO329" s="0" t="n">
        <f aca="false">IFERROR(IF(AX329&lt;($AM$9-$AL$9)/($AN$9-$AL$9),$AL$9+SQRT(AX329*($AN$9-$AL$9)*($AM$9-$AL$9)),$AN$9-SQRT((1-AX329)*($AN$9-$AL$9)*($AN$9-$AM$9))),$AM$9)</f>
        <v>1.02054541830626</v>
      </c>
      <c r="AP329" s="0" t="n">
        <f aca="false">IFERROR(IF(AY329&lt;($AM$10-$AL$10)/($AN$10-$AL$10),$AL$10+SQRT(AY329*($AN$10-$AL$10)*($AM$10-$AL$10)),$AN$10-SQRT((1-AY329)*($AN$10-$AL$10)*($AN$10-$AM$10))),$AM$10)</f>
        <v>0.946049999705369</v>
      </c>
      <c r="AQ329" s="0" t="n">
        <f aca="false">IFERROR(IF(AZ329&lt;($AM$11-$AL$11)/($AN$11-$AL$11),$AL$11+SQRT(AZ329*($AN$11-$AL$11)*($AM$11-$AL$11)),$AN$11-SQRT((1-AZ329)*($AN$11-$AL$11)*($AN$11-$AM$11))),$AM$11)</f>
        <v>0.61557017776911</v>
      </c>
      <c r="AR329" s="0" t="n">
        <f aca="false">SUMPRODUCT((B24:B31&lt;=$B$6)*(C24:C31*AM329+D24:D31*AO329*$B$8*AQ329)/(1+AL329/100)^B24:B31)+C32*AM329*AP329/(1+AL329/100)^$B$6</f>
        <v>15480113.6417083</v>
      </c>
      <c r="AS329" s="0" t="n">
        <f aca="false">SUMPRODUCT((K24:K26&lt;=$B$6)*(L24:L26*AN329+M24:M26*AO329*$B$8*AQ329)/(1+AL329/100)^K24:K26)+L27*AN329*AP329/(1+AL329/100)^$B$6</f>
        <v>12778782.5735894</v>
      </c>
      <c r="AT329" s="0" t="n">
        <f aca="false">AS329-AR329</f>
        <v>-2701331.06811893</v>
      </c>
      <c r="AU329" s="0" t="n">
        <f aca="true">RAND()</f>
        <v>0.123168237156827</v>
      </c>
      <c r="AV329" s="0" t="n">
        <f aca="true">RAND()</f>
        <v>0.828305954562286</v>
      </c>
      <c r="AW329" s="0" t="n">
        <f aca="true">RAND()</f>
        <v>0.0805222387262306</v>
      </c>
      <c r="AX329" s="0" t="n">
        <f aca="true">RAND()</f>
        <v>0.360445814932758</v>
      </c>
      <c r="AY329" s="0" t="n">
        <f aca="true">RAND()</f>
        <v>0.795842408948637</v>
      </c>
      <c r="AZ329" s="0" t="n">
        <f aca="true">RAND()</f>
        <v>0.406467498356031</v>
      </c>
    </row>
    <row r="330" customFormat="false" ht="15" hidden="false" customHeight="false" outlineLevel="0" collapsed="false">
      <c r="AK330" s="0" t="n">
        <v>317</v>
      </c>
      <c r="AL330" s="0" t="n">
        <f aca="false">IFERROR(IF(AU330&lt;($AM$6-$AL$6)/($AN$6-$AL$6),$AL$6+SQRT(AU330*($AN$6-$AL$6)*($AM$6-$AL$6)),$AN$6-SQRT((1-AU330)*($AN$6-$AL$6)*($AN$6-$AM$6))),$AM$6)</f>
        <v>4.35231927273709</v>
      </c>
      <c r="AM330" s="0" t="n">
        <f aca="false">IFERROR(IF(AV330&lt;($AM$7-$AL$7)/($AN$7-$AL$7),$AL$7+SQRT(AV330*($AN$7-$AL$7)*($AM$7-$AL$7)),$AN$7-SQRT((1-AV330)*($AN$7-$AL$7)*($AN$7-$AM$7))),$AM$7)</f>
        <v>0.839178202845688</v>
      </c>
      <c r="AN330" s="0" t="n">
        <f aca="false">IFERROR(IF(AW330&lt;($AM$8-$AL$8)/($AN$8-$AL$8),$AL$8+SQRT(AW330*($AN$8-$AL$8)*($AM$8-$AL$8)),$AN$8-SQRT((1-AW330)*($AN$8-$AL$8)*($AN$8-$AM$8))),$AM$8)</f>
        <v>1.11893299265267</v>
      </c>
      <c r="AO330" s="0" t="n">
        <f aca="false">IFERROR(IF(AX330&lt;($AM$9-$AL$9)/($AN$9-$AL$9),$AL$9+SQRT(AX330*($AN$9-$AL$9)*($AM$9-$AL$9)),$AN$9-SQRT((1-AX330)*($AN$9-$AL$9)*($AN$9-$AM$9))),$AM$9)</f>
        <v>1.62946591274465</v>
      </c>
      <c r="AP330" s="0" t="n">
        <f aca="false">IFERROR(IF(AY330&lt;($AM$10-$AL$10)/($AN$10-$AL$10),$AL$10+SQRT(AY330*($AN$10-$AL$10)*($AM$10-$AL$10)),$AN$10-SQRT((1-AY330)*($AN$10-$AL$10)*($AN$10-$AM$10))),$AM$10)</f>
        <v>0.897261210477039</v>
      </c>
      <c r="AQ330" s="0" t="n">
        <f aca="false">IFERROR(IF(AZ330&lt;($AM$11-$AL$11)/($AN$11-$AL$11),$AL$11+SQRT(AZ330*($AN$11-$AL$11)*($AM$11-$AL$11)),$AN$11-SQRT((1-AZ330)*($AN$11-$AL$11)*($AN$11-$AM$11))),$AM$11)</f>
        <v>0.583830238113863</v>
      </c>
      <c r="AR330" s="0" t="n">
        <f aca="false">SUMPRODUCT((B24:B31&lt;=$B$6)*(C24:C31*AM330+D24:D31*AO330*$B$8*AQ330)/(1+AL330/100)^B24:B31)+C32*AM330*AP330/(1+AL330/100)^$B$6</f>
        <v>10923058.2927954</v>
      </c>
      <c r="AS330" s="0" t="n">
        <f aca="false">SUMPRODUCT((K24:K26&lt;=$B$6)*(L24:L26*AN330+M24:M26*AO330*$B$8*AQ330)/(1+AL330/100)^K24:K26)+L27*AN330*AP330/(1+AL330/100)^$B$6</f>
        <v>16678477.7927326</v>
      </c>
      <c r="AT330" s="0" t="n">
        <f aca="false">AS330-AR330</f>
        <v>5755419.49993722</v>
      </c>
      <c r="AU330" s="0" t="n">
        <f aca="true">RAND()</f>
        <v>0.649489338324028</v>
      </c>
      <c r="AV330" s="0" t="n">
        <f aca="true">RAND()</f>
        <v>0.0170547953135318</v>
      </c>
      <c r="AW330" s="0" t="n">
        <f aca="true">RAND()</f>
        <v>0.84730168520014</v>
      </c>
      <c r="AX330" s="0" t="n">
        <f aca="true">RAND()</f>
        <v>0.908469660121229</v>
      </c>
      <c r="AY330" s="0" t="n">
        <f aca="true">RAND()</f>
        <v>0.631265877398728</v>
      </c>
      <c r="AZ330" s="0" t="n">
        <f aca="true">RAND()</f>
        <v>0.328814710480702</v>
      </c>
    </row>
    <row r="331" customFormat="false" ht="15" hidden="false" customHeight="false" outlineLevel="0" collapsed="false">
      <c r="AK331" s="0" t="n">
        <v>318</v>
      </c>
      <c r="AL331" s="0" t="n">
        <f aca="false">IFERROR(IF(AU331&lt;($AM$6-$AL$6)/($AN$6-$AL$6),$AL$6+SQRT(AU331*($AN$6-$AL$6)*($AM$6-$AL$6)),$AN$6-SQRT((1-AU331)*($AN$6-$AL$6)*($AN$6-$AM$6))),$AM$6)</f>
        <v>3.89736011722772</v>
      </c>
      <c r="AM331" s="0" t="n">
        <f aca="false">IFERROR(IF(AV331&lt;($AM$7-$AL$7)/($AN$7-$AL$7),$AL$7+SQRT(AV331*($AN$7-$AL$7)*($AM$7-$AL$7)),$AN$7-SQRT((1-AV331)*($AN$7-$AL$7)*($AN$7-$AM$7))),$AM$7)</f>
        <v>1.0923260120298</v>
      </c>
      <c r="AN331" s="0" t="n">
        <f aca="false">IFERROR(IF(AW331&lt;($AM$8-$AL$8)/($AN$8-$AL$8),$AL$8+SQRT(AW331*($AN$8-$AL$8)*($AM$8-$AL$8)),$AN$8-SQRT((1-AW331)*($AN$8-$AL$8)*($AN$8-$AM$8))),$AM$8)</f>
        <v>0.842662692268667</v>
      </c>
      <c r="AO331" s="0" t="n">
        <f aca="false">IFERROR(IF(AX331&lt;($AM$9-$AL$9)/($AN$9-$AL$9),$AL$9+SQRT(AX331*($AN$9-$AL$9)*($AM$9-$AL$9)),$AN$9-SQRT((1-AX331)*($AN$9-$AL$9)*($AN$9-$AM$9))),$AM$9)</f>
        <v>1.11281415838313</v>
      </c>
      <c r="AP331" s="0" t="n">
        <f aca="false">IFERROR(IF(AY331&lt;($AM$10-$AL$10)/($AN$10-$AL$10),$AL$10+SQRT(AY331*($AN$10-$AL$10)*($AM$10-$AL$10)),$AN$10-SQRT((1-AY331)*($AN$10-$AL$10)*($AN$10-$AM$10))),$AM$10)</f>
        <v>0.553262941851377</v>
      </c>
      <c r="AQ331" s="0" t="n">
        <f aca="false">IFERROR(IF(AZ331&lt;($AM$11-$AL$11)/($AN$11-$AL$11),$AL$11+SQRT(AZ331*($AN$11-$AL$11)*($AM$11-$AL$11)),$AN$11-SQRT((1-AZ331)*($AN$11-$AL$11)*($AN$11-$AM$11))),$AM$11)</f>
        <v>0.913006030714605</v>
      </c>
      <c r="AR331" s="0" t="n">
        <f aca="false">SUMPRODUCT((B24:B31&lt;=$B$6)*(C24:C31*AM331+D24:D31*AO331*$B$8*AQ331)/(1+AL331/100)^B24:B31)+C32*AM331*AP331/(1+AL331/100)^$B$6</f>
        <v>14524957.8769541</v>
      </c>
      <c r="AS331" s="0" t="n">
        <f aca="false">SUMPRODUCT((K24:K26&lt;=$B$6)*(L24:L26*AN331+M24:M26*AO331*$B$8*AQ331)/(1+AL331/100)^K24:K26)+L27*AN331*AP331/(1+AL331/100)^$B$6</f>
        <v>12856266.735809</v>
      </c>
      <c r="AT331" s="0" t="n">
        <f aca="false">AS331-AR331</f>
        <v>-1668691.14114513</v>
      </c>
      <c r="AU331" s="0" t="n">
        <f aca="true">RAND()</f>
        <v>0.518681287891539</v>
      </c>
      <c r="AV331" s="0" t="n">
        <f aca="true">RAND()</f>
        <v>0.779012564600657</v>
      </c>
      <c r="AW331" s="0" t="n">
        <f aca="true">RAND()</f>
        <v>0.0202233923512328</v>
      </c>
      <c r="AX331" s="0" t="n">
        <f aca="true">RAND()</f>
        <v>0.475267521623044</v>
      </c>
      <c r="AY331" s="0" t="n">
        <f aca="true">RAND()</f>
        <v>0.0113477638986528</v>
      </c>
      <c r="AZ331" s="0" t="n">
        <f aca="true">RAND()</f>
        <v>0.96911040533866</v>
      </c>
    </row>
    <row r="332" customFormat="false" ht="15" hidden="false" customHeight="false" outlineLevel="0" collapsed="false">
      <c r="AK332" s="0" t="n">
        <v>319</v>
      </c>
      <c r="AL332" s="0" t="n">
        <f aca="false">IFERROR(IF(AU332&lt;($AM$6-$AL$6)/($AN$6-$AL$6),$AL$6+SQRT(AU332*($AN$6-$AL$6)*($AM$6-$AL$6)),$AN$6-SQRT((1-AU332)*($AN$6-$AL$6)*($AN$6-$AM$6))),$AM$6)</f>
        <v>3.51716578496494</v>
      </c>
      <c r="AM332" s="0" t="n">
        <f aca="false">IFERROR(IF(AV332&lt;($AM$7-$AL$7)/($AN$7-$AL$7),$AL$7+SQRT(AV332*($AN$7-$AL$7)*($AM$7-$AL$7)),$AN$7-SQRT((1-AV332)*($AN$7-$AL$7)*($AN$7-$AM$7))),$AM$7)</f>
        <v>1.16374693418987</v>
      </c>
      <c r="AN332" s="0" t="n">
        <f aca="false">IFERROR(IF(AW332&lt;($AM$8-$AL$8)/($AN$8-$AL$8),$AL$8+SQRT(AW332*($AN$8-$AL$8)*($AM$8-$AL$8)),$AN$8-SQRT((1-AW332)*($AN$8-$AL$8)*($AN$8-$AM$8))),$AM$8)</f>
        <v>0.946923184641818</v>
      </c>
      <c r="AO332" s="0" t="n">
        <f aca="false">IFERROR(IF(AX332&lt;($AM$9-$AL$9)/($AN$9-$AL$9),$AL$9+SQRT(AX332*($AN$9-$AL$9)*($AM$9-$AL$9)),$AN$9-SQRT((1-AX332)*($AN$9-$AL$9)*($AN$9-$AM$9))),$AM$9)</f>
        <v>1.0567581476711</v>
      </c>
      <c r="AP332" s="0" t="n">
        <f aca="false">IFERROR(IF(AY332&lt;($AM$10-$AL$10)/($AN$10-$AL$10),$AL$10+SQRT(AY332*($AN$10-$AL$10)*($AM$10-$AL$10)),$AN$10-SQRT((1-AY332)*($AN$10-$AL$10)*($AN$10-$AM$10))),$AM$10)</f>
        <v>0.80735301115735</v>
      </c>
      <c r="AQ332" s="0" t="n">
        <f aca="false">IFERROR(IF(AZ332&lt;($AM$11-$AL$11)/($AN$11-$AL$11),$AL$11+SQRT(AZ332*($AN$11-$AL$11)*($AM$11-$AL$11)),$AN$11-SQRT((1-AZ332)*($AN$11-$AL$11)*($AN$11-$AM$11))),$AM$11)</f>
        <v>0.77849160854155</v>
      </c>
      <c r="AR332" s="0" t="n">
        <f aca="false">SUMPRODUCT((B24:B31&lt;=$B$6)*(C24:C31*AM332+D24:D31*AO332*$B$8*AQ332)/(1+AL332/100)^B24:B31)+C32*AM332*AP332/(1+AL332/100)^$B$6</f>
        <v>15672918.0644257</v>
      </c>
      <c r="AS332" s="0" t="n">
        <f aca="false">SUMPRODUCT((K24:K26&lt;=$B$6)*(L24:L26*AN332+M24:M26*AO332*$B$8*AQ332)/(1+AL332/100)^K24:K26)+L27*AN332*AP332/(1+AL332/100)^$B$6</f>
        <v>14065176.0094944</v>
      </c>
      <c r="AT332" s="0" t="n">
        <f aca="false">AS332-AR332</f>
        <v>-1607742.05493131</v>
      </c>
      <c r="AU332" s="0" t="n">
        <f aca="true">RAND()</f>
        <v>0.393493291529057</v>
      </c>
      <c r="AV332" s="0" t="n">
        <f aca="true">RAND()</f>
        <v>0.933870299007582</v>
      </c>
      <c r="AW332" s="0" t="n">
        <f aca="true">RAND()</f>
        <v>0.239849135392152</v>
      </c>
      <c r="AX332" s="0" t="n">
        <f aca="true">RAND()</f>
        <v>0.406863205343424</v>
      </c>
      <c r="AY332" s="0" t="n">
        <f aca="true">RAND()</f>
        <v>0.37786349386996</v>
      </c>
      <c r="AZ332" s="0" t="n">
        <f aca="true">RAND()</f>
        <v>0.79973074495302</v>
      </c>
    </row>
    <row r="333" customFormat="false" ht="15" hidden="false" customHeight="false" outlineLevel="0" collapsed="false">
      <c r="AK333" s="0" t="n">
        <v>320</v>
      </c>
      <c r="AL333" s="0" t="n">
        <f aca="false">IFERROR(IF(AU333&lt;($AM$6-$AL$6)/($AN$6-$AL$6),$AL$6+SQRT(AU333*($AN$6-$AL$6)*($AM$6-$AL$6)),$AN$6-SQRT((1-AU333)*($AN$6-$AL$6)*($AN$6-$AM$6))),$AM$6)</f>
        <v>3.40228795984621</v>
      </c>
      <c r="AM333" s="0" t="n">
        <f aca="false">IFERROR(IF(AV333&lt;($AM$7-$AL$7)/($AN$7-$AL$7),$AL$7+SQRT(AV333*($AN$7-$AL$7)*($AM$7-$AL$7)),$AN$7-SQRT((1-AV333)*($AN$7-$AL$7)*($AN$7-$AM$7))),$AM$7)</f>
        <v>0.887126087519164</v>
      </c>
      <c r="AN333" s="0" t="n">
        <f aca="false">IFERROR(IF(AW333&lt;($AM$8-$AL$8)/($AN$8-$AL$8),$AL$8+SQRT(AW333*($AN$8-$AL$8)*($AM$8-$AL$8)),$AN$8-SQRT((1-AW333)*($AN$8-$AL$8)*($AN$8-$AM$8))),$AM$8)</f>
        <v>1.03212763300279</v>
      </c>
      <c r="AO333" s="0" t="n">
        <f aca="false">IFERROR(IF(AX333&lt;($AM$9-$AL$9)/($AN$9-$AL$9),$AL$9+SQRT(AX333*($AN$9-$AL$9)*($AM$9-$AL$9)),$AN$9-SQRT((1-AX333)*($AN$9-$AL$9)*($AN$9-$AM$9))),$AM$9)</f>
        <v>1.29799698154362</v>
      </c>
      <c r="AP333" s="0" t="n">
        <f aca="false">IFERROR(IF(AY333&lt;($AM$10-$AL$10)/($AN$10-$AL$10),$AL$10+SQRT(AY333*($AN$10-$AL$10)*($AM$10-$AL$10)),$AN$10-SQRT((1-AY333)*($AN$10-$AL$10)*($AN$10-$AM$10))),$AM$10)</f>
        <v>0.759390689370858</v>
      </c>
      <c r="AQ333" s="0" t="n">
        <f aca="false">IFERROR(IF(AZ333&lt;($AM$11-$AL$11)/($AN$11-$AL$11),$AL$11+SQRT(AZ333*($AN$11-$AL$11)*($AM$11-$AL$11)),$AN$11-SQRT((1-AZ333)*($AN$11-$AL$11)*($AN$11-$AM$11))),$AM$11)</f>
        <v>0.70023957759108</v>
      </c>
      <c r="AR333" s="0" t="n">
        <f aca="false">SUMPRODUCT((B24:B31&lt;=$B$6)*(C24:C31*AM333+D24:D31*AO333*$B$8*AQ333)/(1+AL333/100)^B24:B31)+C32*AM333*AP333/(1+AL333/100)^$B$6</f>
        <v>12075845.5113753</v>
      </c>
      <c r="AS333" s="0" t="n">
        <f aca="false">SUMPRODUCT((K24:K26&lt;=$B$6)*(L24:L26*AN333+M24:M26*AO333*$B$8*AQ333)/(1+AL333/100)^K24:K26)+L27*AN333*AP333/(1+AL333/100)^$B$6</f>
        <v>15376738.2294016</v>
      </c>
      <c r="AT333" s="0" t="n">
        <f aca="false">AS333-AR333</f>
        <v>3300892.71802628</v>
      </c>
      <c r="AU333" s="0" t="n">
        <f aca="true">RAND()</f>
        <v>0.352823403806624</v>
      </c>
      <c r="AV333" s="0" t="n">
        <f aca="true">RAND()</f>
        <v>0.0843439458488563</v>
      </c>
      <c r="AW333" s="0" t="n">
        <f aca="true">RAND()</f>
        <v>0.578058948435861</v>
      </c>
      <c r="AX333" s="0" t="n">
        <f aca="true">RAND()</f>
        <v>0.671461174718753</v>
      </c>
      <c r="AY333" s="0" t="n">
        <f aca="true">RAND()</f>
        <v>0.269134118929156</v>
      </c>
      <c r="AZ333" s="0" t="n">
        <f aca="true">RAND()</f>
        <v>0.633239547580513</v>
      </c>
    </row>
    <row r="334" customFormat="false" ht="15" hidden="false" customHeight="false" outlineLevel="0" collapsed="false">
      <c r="AK334" s="0" t="n">
        <v>321</v>
      </c>
      <c r="AL334" s="0" t="n">
        <f aca="false">IFERROR(IF(AU334&lt;($AM$6-$AL$6)/($AN$6-$AL$6),$AL$6+SQRT(AU334*($AN$6-$AL$6)*($AM$6-$AL$6)),$AN$6-SQRT((1-AU334)*($AN$6-$AL$6)*($AN$6-$AM$6))),$AM$6)</f>
        <v>5.77656584004616</v>
      </c>
      <c r="AM334" s="0" t="n">
        <f aca="false">IFERROR(IF(AV334&lt;($AM$7-$AL$7)/($AN$7-$AL$7),$AL$7+SQRT(AV334*($AN$7-$AL$7)*($AM$7-$AL$7)),$AN$7-SQRT((1-AV334)*($AN$7-$AL$7)*($AN$7-$AM$7))),$AM$7)</f>
        <v>0.933596740814182</v>
      </c>
      <c r="AN334" s="0" t="n">
        <f aca="false">IFERROR(IF(AW334&lt;($AM$8-$AL$8)/($AN$8-$AL$8),$AL$8+SQRT(AW334*($AN$8-$AL$8)*($AM$8-$AL$8)),$AN$8-SQRT((1-AW334)*($AN$8-$AL$8)*($AN$8-$AM$8))),$AM$8)</f>
        <v>0.893916320296143</v>
      </c>
      <c r="AO334" s="0" t="n">
        <f aca="false">IFERROR(IF(AX334&lt;($AM$9-$AL$9)/($AN$9-$AL$9),$AL$9+SQRT(AX334*($AN$9-$AL$9)*($AM$9-$AL$9)),$AN$9-SQRT((1-AX334)*($AN$9-$AL$9)*($AN$9-$AM$9))),$AM$9)</f>
        <v>1.54193620067831</v>
      </c>
      <c r="AP334" s="0" t="n">
        <f aca="false">IFERROR(IF(AY334&lt;($AM$10-$AL$10)/($AN$10-$AL$10),$AL$10+SQRT(AY334*($AN$10-$AL$10)*($AM$10-$AL$10)),$AN$10-SQRT((1-AY334)*($AN$10-$AL$10)*($AN$10-$AM$10))),$AM$10)</f>
        <v>0.859425569165931</v>
      </c>
      <c r="AQ334" s="0" t="n">
        <f aca="false">IFERROR(IF(AZ334&lt;($AM$11-$AL$11)/($AN$11-$AL$11),$AL$11+SQRT(AZ334*($AN$11-$AL$11)*($AM$11-$AL$11)),$AN$11-SQRT((1-AZ334)*($AN$11-$AL$11)*($AN$11-$AM$11))),$AM$11)</f>
        <v>0.604070465624359</v>
      </c>
      <c r="AR334" s="0" t="n">
        <f aca="false">SUMPRODUCT((B24:B31&lt;=$B$6)*(C24:C31*AM334+D24:D31*AO334*$B$8*AQ334)/(1+AL334/100)^B24:B31)+C32*AM334*AP334/(1+AL334/100)^$B$6</f>
        <v>11464408.1428084</v>
      </c>
      <c r="AS334" s="0" t="n">
        <f aca="false">SUMPRODUCT((K24:K26&lt;=$B$6)*(L24:L26*AN334+M24:M26*AO334*$B$8*AQ334)/(1+AL334/100)^K24:K26)+L27*AN334*AP334/(1+AL334/100)^$B$6</f>
        <v>13541437.1784486</v>
      </c>
      <c r="AT334" s="0" t="n">
        <f aca="false">AS334-AR334</f>
        <v>2077029.03564024</v>
      </c>
      <c r="AU334" s="0" t="n">
        <f aca="true">RAND()</f>
        <v>0.925160442812902</v>
      </c>
      <c r="AV334" s="0" t="n">
        <f aca="true">RAND()</f>
        <v>0.19831210173524</v>
      </c>
      <c r="AW334" s="0" t="n">
        <f aca="true">RAND()</f>
        <v>0.0980030579774189</v>
      </c>
      <c r="AX334" s="0" t="n">
        <f aca="true">RAND()</f>
        <v>0.860118370500652</v>
      </c>
      <c r="AY334" s="0" t="n">
        <f aca="true">RAND()</f>
        <v>0.516746959081013</v>
      </c>
      <c r="AZ334" s="0" t="n">
        <f aca="true">RAND()</f>
        <v>0.377383053326589</v>
      </c>
    </row>
    <row r="335" customFormat="false" ht="15" hidden="false" customHeight="false" outlineLevel="0" collapsed="false">
      <c r="AK335" s="0" t="n">
        <v>322</v>
      </c>
      <c r="AL335" s="0" t="n">
        <f aca="false">IFERROR(IF(AU335&lt;($AM$6-$AL$6)/($AN$6-$AL$6),$AL$6+SQRT(AU335*($AN$6-$AL$6)*($AM$6-$AL$6)),$AN$6-SQRT((1-AU335)*($AN$6-$AL$6)*($AN$6-$AM$6))),$AM$6)</f>
        <v>3.76107716978908</v>
      </c>
      <c r="AM335" s="0" t="n">
        <f aca="false">IFERROR(IF(AV335&lt;($AM$7-$AL$7)/($AN$7-$AL$7),$AL$7+SQRT(AV335*($AN$7-$AL$7)*($AM$7-$AL$7)),$AN$7-SQRT((1-AV335)*($AN$7-$AL$7)*($AN$7-$AM$7))),$AM$7)</f>
        <v>0.852090118301519</v>
      </c>
      <c r="AN335" s="0" t="n">
        <f aca="false">IFERROR(IF(AW335&lt;($AM$8-$AL$8)/($AN$8-$AL$8),$AL$8+SQRT(AW335*($AN$8-$AL$8)*($AM$8-$AL$8)),$AN$8-SQRT((1-AW335)*($AN$8-$AL$8)*($AN$8-$AM$8))),$AM$8)</f>
        <v>1.03331230522667</v>
      </c>
      <c r="AO335" s="0" t="n">
        <f aca="false">IFERROR(IF(AX335&lt;($AM$9-$AL$9)/($AN$9-$AL$9),$AL$9+SQRT(AX335*($AN$9-$AL$9)*($AM$9-$AL$9)),$AN$9-SQRT((1-AX335)*($AN$9-$AL$9)*($AN$9-$AM$9))),$AM$9)</f>
        <v>1.62861500605552</v>
      </c>
      <c r="AP335" s="0" t="n">
        <f aca="false">IFERROR(IF(AY335&lt;($AM$10-$AL$10)/($AN$10-$AL$10),$AL$10+SQRT(AY335*($AN$10-$AL$10)*($AM$10-$AL$10)),$AN$10-SQRT((1-AY335)*($AN$10-$AL$10)*($AN$10-$AM$10))),$AM$10)</f>
        <v>0.975936509104192</v>
      </c>
      <c r="AQ335" s="0" t="n">
        <f aca="false">IFERROR(IF(AZ335&lt;($AM$11-$AL$11)/($AN$11-$AL$11),$AL$11+SQRT(AZ335*($AN$11-$AL$11)*($AM$11-$AL$11)),$AN$11-SQRT((1-AZ335)*($AN$11-$AL$11)*($AN$11-$AM$11))),$AM$11)</f>
        <v>0.575278014897757</v>
      </c>
      <c r="AR335" s="0" t="n">
        <f aca="false">SUMPRODUCT((B24:B31&lt;=$B$6)*(C24:C31*AM335+D24:D31*AO335*$B$8*AQ335)/(1+AL335/100)^B24:B31)+C32*AM335*AP335/(1+AL335/100)^$B$6</f>
        <v>11382329.0933583</v>
      </c>
      <c r="AS335" s="0" t="n">
        <f aca="false">SUMPRODUCT((K24:K26&lt;=$B$6)*(L24:L26*AN335+M24:M26*AO335*$B$8*AQ335)/(1+AL335/100)^K24:K26)+L27*AN335*AP335/(1+AL335/100)^$B$6</f>
        <v>15178065.1500373</v>
      </c>
      <c r="AT335" s="0" t="n">
        <f aca="false">AS335-AR335</f>
        <v>3795736.05667902</v>
      </c>
      <c r="AU335" s="0" t="n">
        <f aca="true">RAND()</f>
        <v>0.475468944996924</v>
      </c>
      <c r="AV335" s="0" t="n">
        <f aca="true">RAND()</f>
        <v>0.0301486713851801</v>
      </c>
      <c r="AW335" s="0" t="n">
        <f aca="true">RAND()</f>
        <v>0.582635048300606</v>
      </c>
      <c r="AX335" s="0" t="n">
        <f aca="true">RAND()</f>
        <v>0.908048790848573</v>
      </c>
      <c r="AY335" s="0" t="n">
        <f aca="true">RAND()</f>
        <v>0.906062242793137</v>
      </c>
      <c r="AZ335" s="0" t="n">
        <f aca="true">RAND()</f>
        <v>0.309297899943061</v>
      </c>
    </row>
    <row r="336" customFormat="false" ht="15" hidden="false" customHeight="false" outlineLevel="0" collapsed="false">
      <c r="AK336" s="0" t="n">
        <v>323</v>
      </c>
      <c r="AL336" s="0" t="n">
        <f aca="false">IFERROR(IF(AU336&lt;($AM$6-$AL$6)/($AN$6-$AL$6),$AL$6+SQRT(AU336*($AN$6-$AL$6)*($AM$6-$AL$6)),$AN$6-SQRT((1-AU336)*($AN$6-$AL$6)*($AN$6-$AM$6))),$AM$6)</f>
        <v>2.60141934074123</v>
      </c>
      <c r="AM336" s="0" t="n">
        <f aca="false">IFERROR(IF(AV336&lt;($AM$7-$AL$7)/($AN$7-$AL$7),$AL$7+SQRT(AV336*($AN$7-$AL$7)*($AM$7-$AL$7)),$AN$7-SQRT((1-AV336)*($AN$7-$AL$7)*($AN$7-$AM$7))),$AM$7)</f>
        <v>0.997494538221283</v>
      </c>
      <c r="AN336" s="0" t="n">
        <f aca="false">IFERROR(IF(AW336&lt;($AM$8-$AL$8)/($AN$8-$AL$8),$AL$8+SQRT(AW336*($AN$8-$AL$8)*($AM$8-$AL$8)),$AN$8-SQRT((1-AW336)*($AN$8-$AL$8)*($AN$8-$AM$8))),$AM$8)</f>
        <v>0.968658571403023</v>
      </c>
      <c r="AO336" s="0" t="n">
        <f aca="false">IFERROR(IF(AX336&lt;($AM$9-$AL$9)/($AN$9-$AL$9),$AL$9+SQRT(AX336*($AN$9-$AL$9)*($AM$9-$AL$9)),$AN$9-SQRT((1-AX336)*($AN$9-$AL$9)*($AN$9-$AM$9))),$AM$9)</f>
        <v>0.995536110471507</v>
      </c>
      <c r="AP336" s="0" t="n">
        <f aca="false">IFERROR(IF(AY336&lt;($AM$10-$AL$10)/($AN$10-$AL$10),$AL$10+SQRT(AY336*($AN$10-$AL$10)*($AM$10-$AL$10)),$AN$10-SQRT((1-AY336)*($AN$10-$AL$10)*($AN$10-$AM$10))),$AM$10)</f>
        <v>0.739314409577541</v>
      </c>
      <c r="AQ336" s="0" t="n">
        <f aca="false">IFERROR(IF(AZ336&lt;($AM$11-$AL$11)/($AN$11-$AL$11),$AL$11+SQRT(AZ336*($AN$11-$AL$11)*($AM$11-$AL$11)),$AN$11-SQRT((1-AZ336)*($AN$11-$AL$11)*($AN$11-$AM$11))),$AM$11)</f>
        <v>0.695429275863741</v>
      </c>
      <c r="AR336" s="0" t="n">
        <f aca="false">SUMPRODUCT((B24:B31&lt;=$B$6)*(C24:C31*AM336+D24:D31*AO336*$B$8*AQ336)/(1+AL336/100)^B24:B31)+C32*AM336*AP336/(1+AL336/100)^$B$6</f>
        <v>14104289.3143679</v>
      </c>
      <c r="AS336" s="0" t="n">
        <f aca="false">SUMPRODUCT((K24:K26&lt;=$B$6)*(L24:L26*AN336+M24:M26*AO336*$B$8*AQ336)/(1+AL336/100)^K24:K26)+L27*AN336*AP336/(1+AL336/100)^$B$6</f>
        <v>14281963.5862333</v>
      </c>
      <c r="AT336" s="0" t="n">
        <f aca="false">AS336-AR336</f>
        <v>177674.271865457</v>
      </c>
      <c r="AU336" s="0" t="n">
        <f aca="true">RAND()</f>
        <v>0.0723410446835228</v>
      </c>
      <c r="AV336" s="0" t="n">
        <f aca="true">RAND()</f>
        <v>0.43337880696931</v>
      </c>
      <c r="AW336" s="0" t="n">
        <f aca="true">RAND()</f>
        <v>0.316063485641207</v>
      </c>
      <c r="AX336" s="0" t="n">
        <f aca="true">RAND()</f>
        <v>0.327408049041639</v>
      </c>
      <c r="AY336" s="0" t="n">
        <f aca="true">RAND()</f>
        <v>0.229085546525788</v>
      </c>
      <c r="AZ336" s="0" t="n">
        <f aca="true">RAND()</f>
        <v>0.621374179588223</v>
      </c>
    </row>
    <row r="337" customFormat="false" ht="15" hidden="false" customHeight="false" outlineLevel="0" collapsed="false">
      <c r="AK337" s="0" t="n">
        <v>324</v>
      </c>
      <c r="AL337" s="0" t="n">
        <f aca="false">IFERROR(IF(AU337&lt;($AM$6-$AL$6)/($AN$6-$AL$6),$AL$6+SQRT(AU337*($AN$6-$AL$6)*($AM$6-$AL$6)),$AN$6-SQRT((1-AU337)*($AN$6-$AL$6)*($AN$6-$AM$6))),$AM$6)</f>
        <v>4.4883973515761</v>
      </c>
      <c r="AM337" s="0" t="n">
        <f aca="false">IFERROR(IF(AV337&lt;($AM$7-$AL$7)/($AN$7-$AL$7),$AL$7+SQRT(AV337*($AN$7-$AL$7)*($AM$7-$AL$7)),$AN$7-SQRT((1-AV337)*($AN$7-$AL$7)*($AN$7-$AM$7))),$AM$7)</f>
        <v>1.06131722484307</v>
      </c>
      <c r="AN337" s="0" t="n">
        <f aca="false">IFERROR(IF(AW337&lt;($AM$8-$AL$8)/($AN$8-$AL$8),$AL$8+SQRT(AW337*($AN$8-$AL$8)*($AM$8-$AL$8)),$AN$8-SQRT((1-AW337)*($AN$8-$AL$8)*($AN$8-$AM$8))),$AM$8)</f>
        <v>0.916037698499803</v>
      </c>
      <c r="AO337" s="0" t="n">
        <f aca="false">IFERROR(IF(AX337&lt;($AM$9-$AL$9)/($AN$9-$AL$9),$AL$9+SQRT(AX337*($AN$9-$AL$9)*($AM$9-$AL$9)),$AN$9-SQRT((1-AX337)*($AN$9-$AL$9)*($AN$9-$AM$9))),$AM$9)</f>
        <v>1.22577586402235</v>
      </c>
      <c r="AP337" s="0" t="n">
        <f aca="false">IFERROR(IF(AY337&lt;($AM$10-$AL$10)/($AN$10-$AL$10),$AL$10+SQRT(AY337*($AN$10-$AL$10)*($AM$10-$AL$10)),$AN$10-SQRT((1-AY337)*($AN$10-$AL$10)*($AN$10-$AM$10))),$AM$10)</f>
        <v>0.811289203478737</v>
      </c>
      <c r="AQ337" s="0" t="n">
        <f aca="false">IFERROR(IF(AZ337&lt;($AM$11-$AL$11)/($AN$11-$AL$11),$AL$11+SQRT(AZ337*($AN$11-$AL$11)*($AM$11-$AL$11)),$AN$11-SQRT((1-AZ337)*($AN$11-$AL$11)*($AN$11-$AM$11))),$AM$11)</f>
        <v>0.766118111546319</v>
      </c>
      <c r="AR337" s="0" t="n">
        <f aca="false">SUMPRODUCT((B24:B31&lt;=$B$6)*(C24:C31*AM337+D24:D31*AO337*$B$8*AQ337)/(1+AL337/100)^B24:B31)+C32*AM337*AP337/(1+AL337/100)^$B$6</f>
        <v>13699432.5241611</v>
      </c>
      <c r="AS337" s="0" t="n">
        <f aca="false">SUMPRODUCT((K24:K26&lt;=$B$6)*(L24:L26*AN337+M24:M26*AO337*$B$8*AQ337)/(1+AL337/100)^K24:K26)+L27*AN337*AP337/(1+AL337/100)^$B$6</f>
        <v>13765602.3819605</v>
      </c>
      <c r="AT337" s="0" t="n">
        <f aca="false">AS337-AR337</f>
        <v>66169.8577993922</v>
      </c>
      <c r="AU337" s="0" t="n">
        <f aca="true">RAND()</f>
        <v>0.684592606821502</v>
      </c>
      <c r="AV337" s="0" t="n">
        <f aca="true">RAND()</f>
        <v>0.68354498096961</v>
      </c>
      <c r="AW337" s="0" t="n">
        <f aca="true">RAND()</f>
        <v>0.149608305257014</v>
      </c>
      <c r="AX337" s="0" t="n">
        <f aca="true">RAND()</f>
        <v>0.600384658179772</v>
      </c>
      <c r="AY337" s="0" t="n">
        <f aca="true">RAND()</f>
        <v>0.387603872809706</v>
      </c>
      <c r="AZ337" s="0" t="n">
        <f aca="true">RAND()</f>
        <v>0.776731682666694</v>
      </c>
    </row>
    <row r="338" customFormat="false" ht="15" hidden="false" customHeight="false" outlineLevel="0" collapsed="false">
      <c r="AK338" s="0" t="n">
        <v>325</v>
      </c>
      <c r="AL338" s="0" t="n">
        <f aca="false">IFERROR(IF(AU338&lt;($AM$6-$AL$6)/($AN$6-$AL$6),$AL$6+SQRT(AU338*($AN$6-$AL$6)*($AM$6-$AL$6)),$AN$6-SQRT((1-AU338)*($AN$6-$AL$6)*($AN$6-$AM$6))),$AM$6)</f>
        <v>3.82297199975024</v>
      </c>
      <c r="AM338" s="0" t="n">
        <f aca="false">IFERROR(IF(AV338&lt;($AM$7-$AL$7)/($AN$7-$AL$7),$AL$7+SQRT(AV338*($AN$7-$AL$7)*($AM$7-$AL$7)),$AN$7-SQRT((1-AV338)*($AN$7-$AL$7)*($AN$7-$AM$7))),$AM$7)</f>
        <v>1.130101183555</v>
      </c>
      <c r="AN338" s="0" t="n">
        <f aca="false">IFERROR(IF(AW338&lt;($AM$8-$AL$8)/($AN$8-$AL$8),$AL$8+SQRT(AW338*($AN$8-$AL$8)*($AM$8-$AL$8)),$AN$8-SQRT((1-AW338)*($AN$8-$AL$8)*($AN$8-$AM$8))),$AM$8)</f>
        <v>1.05487972518052</v>
      </c>
      <c r="AO338" s="0" t="n">
        <f aca="false">IFERROR(IF(AX338&lt;($AM$9-$AL$9)/($AN$9-$AL$9),$AL$9+SQRT(AX338*($AN$9-$AL$9)*($AM$9-$AL$9)),$AN$9-SQRT((1-AX338)*($AN$9-$AL$9)*($AN$9-$AM$9))),$AM$9)</f>
        <v>1.57824681023997</v>
      </c>
      <c r="AP338" s="0" t="n">
        <f aca="false">IFERROR(IF(AY338&lt;($AM$10-$AL$10)/($AN$10-$AL$10),$AL$10+SQRT(AY338*($AN$10-$AL$10)*($AM$10-$AL$10)),$AN$10-SQRT((1-AY338)*($AN$10-$AL$10)*($AN$10-$AM$10))),$AM$10)</f>
        <v>0.902045670128259</v>
      </c>
      <c r="AQ338" s="0" t="n">
        <f aca="false">IFERROR(IF(AZ338&lt;($AM$11-$AL$11)/($AN$11-$AL$11),$AL$11+SQRT(AZ338*($AN$11-$AL$11)*($AM$11-$AL$11)),$AN$11-SQRT((1-AZ338)*($AN$11-$AL$11)*($AN$11-$AM$11))),$AM$11)</f>
        <v>0.414971613689817</v>
      </c>
      <c r="AR338" s="0" t="n">
        <f aca="false">SUMPRODUCT((B24:B31&lt;=$B$6)*(C24:C31*AM338+D24:D31*AO338*$B$8*AQ338)/(1+AL338/100)^B24:B31)+C32*AM338*AP338/(1+AL338/100)^$B$6</f>
        <v>14957332.5083958</v>
      </c>
      <c r="AS338" s="0" t="n">
        <f aca="false">SUMPRODUCT((K24:K26&lt;=$B$6)*(L24:L26*AN338+M24:M26*AO338*$B$8*AQ338)/(1+AL338/100)^K24:K26)+L27*AN338*AP338/(1+AL338/100)^$B$6</f>
        <v>15592178.5102264</v>
      </c>
      <c r="AT338" s="0" t="n">
        <f aca="false">AS338-AR338</f>
        <v>634846.001830641</v>
      </c>
      <c r="AU338" s="0" t="n">
        <f aca="true">RAND()</f>
        <v>0.495324654281451</v>
      </c>
      <c r="AV338" s="0" t="n">
        <f aca="true">RAND()</f>
        <v>0.872215767245222</v>
      </c>
      <c r="AW338" s="0" t="n">
        <f aca="true">RAND()</f>
        <v>0.661582918705505</v>
      </c>
      <c r="AX338" s="0" t="n">
        <f aca="true">RAND()</f>
        <v>0.881416164618163</v>
      </c>
      <c r="AY338" s="0" t="n">
        <f aca="true">RAND()</f>
        <v>0.646562883475525</v>
      </c>
      <c r="AZ338" s="0" t="n">
        <f aca="true">RAND()</f>
        <v>0.0539529467528188</v>
      </c>
    </row>
    <row r="339" customFormat="false" ht="15" hidden="false" customHeight="false" outlineLevel="0" collapsed="false">
      <c r="AK339" s="0" t="n">
        <v>326</v>
      </c>
      <c r="AL339" s="0" t="n">
        <f aca="false">IFERROR(IF(AU339&lt;($AM$6-$AL$6)/($AN$6-$AL$6),$AL$6+SQRT(AU339*($AN$6-$AL$6)*($AM$6-$AL$6)),$AN$6-SQRT((1-AU339)*($AN$6-$AL$6)*($AN$6-$AM$6))),$AM$6)</f>
        <v>2.46931098602668</v>
      </c>
      <c r="AM339" s="0" t="n">
        <f aca="false">IFERROR(IF(AV339&lt;($AM$7-$AL$7)/($AN$7-$AL$7),$AL$7+SQRT(AV339*($AN$7-$AL$7)*($AM$7-$AL$7)),$AN$7-SQRT((1-AV339)*($AN$7-$AL$7)*($AN$7-$AM$7))),$AM$7)</f>
        <v>1.04048059832008</v>
      </c>
      <c r="AN339" s="0" t="n">
        <f aca="false">IFERROR(IF(AW339&lt;($AM$8-$AL$8)/($AN$8-$AL$8),$AL$8+SQRT(AW339*($AN$8-$AL$8)*($AM$8-$AL$8)),$AN$8-SQRT((1-AW339)*($AN$8-$AL$8)*($AN$8-$AM$8))),$AM$8)</f>
        <v>1.16352956928533</v>
      </c>
      <c r="AO339" s="0" t="n">
        <f aca="false">IFERROR(IF(AX339&lt;($AM$9-$AL$9)/($AN$9-$AL$9),$AL$9+SQRT(AX339*($AN$9-$AL$9)*($AM$9-$AL$9)),$AN$9-SQRT((1-AX339)*($AN$9-$AL$9)*($AN$9-$AM$9))),$AM$9)</f>
        <v>1.25826160853645</v>
      </c>
      <c r="AP339" s="0" t="n">
        <f aca="false">IFERROR(IF(AY339&lt;($AM$10-$AL$10)/($AN$10-$AL$10),$AL$10+SQRT(AY339*($AN$10-$AL$10)*($AM$10-$AL$10)),$AN$10-SQRT((1-AY339)*($AN$10-$AL$10)*($AN$10-$AM$10))),$AM$10)</f>
        <v>0.868382230953858</v>
      </c>
      <c r="AQ339" s="0" t="n">
        <f aca="false">IFERROR(IF(AZ339&lt;($AM$11-$AL$11)/($AN$11-$AL$11),$AL$11+SQRT(AZ339*($AN$11-$AL$11)*($AM$11-$AL$11)),$AN$11-SQRT((1-AZ339)*($AN$11-$AL$11)*($AN$11-$AM$11))),$AM$11)</f>
        <v>0.551521564363989</v>
      </c>
      <c r="AR339" s="0" t="n">
        <f aca="false">SUMPRODUCT((B24:B31&lt;=$B$6)*(C24:C31*AM339+D24:D31*AO339*$B$8*AQ339)/(1+AL339/100)^B24:B31)+C32*AM339*AP339/(1+AL339/100)^$B$6</f>
        <v>14789640.0866527</v>
      </c>
      <c r="AS339" s="0" t="n">
        <f aca="false">SUMPRODUCT((K24:K26&lt;=$B$6)*(L24:L26*AN339+M24:M26*AO339*$B$8*AQ339)/(1+AL339/100)^K24:K26)+L27*AN339*AP339/(1+AL339/100)^$B$6</f>
        <v>16827289.4249977</v>
      </c>
      <c r="AT339" s="0" t="n">
        <f aca="false">AS339-AR339</f>
        <v>2037649.33834502</v>
      </c>
      <c r="AU339" s="0" t="n">
        <f aca="true">RAND()</f>
        <v>0.044050560321067</v>
      </c>
      <c r="AV339" s="0" t="n">
        <f aca="true">RAND()</f>
        <v>0.609792180619455</v>
      </c>
      <c r="AW339" s="0" t="n">
        <f aca="true">RAND()</f>
        <v>0.933536574329057</v>
      </c>
      <c r="AX339" s="0" t="n">
        <f aca="true">RAND()</f>
        <v>0.63321610575271</v>
      </c>
      <c r="AY339" s="0" t="n">
        <f aca="true">RAND()</f>
        <v>0.542821872330167</v>
      </c>
      <c r="AZ339" s="0" t="n">
        <f aca="true">RAND()</f>
        <v>0.258216723837177</v>
      </c>
    </row>
    <row r="340" customFormat="false" ht="15" hidden="false" customHeight="false" outlineLevel="0" collapsed="false">
      <c r="AK340" s="0" t="n">
        <v>327</v>
      </c>
      <c r="AL340" s="0" t="n">
        <f aca="false">IFERROR(IF(AU340&lt;($AM$6-$AL$6)/($AN$6-$AL$6),$AL$6+SQRT(AU340*($AN$6-$AL$6)*($AM$6-$AL$6)),$AN$6-SQRT((1-AU340)*($AN$6-$AL$6)*($AN$6-$AM$6))),$AM$6)</f>
        <v>3.3762979146119</v>
      </c>
      <c r="AM340" s="0" t="n">
        <f aca="false">IFERROR(IF(AV340&lt;($AM$7-$AL$7)/($AN$7-$AL$7),$AL$7+SQRT(AV340*($AN$7-$AL$7)*($AM$7-$AL$7)),$AN$7-SQRT((1-AV340)*($AN$7-$AL$7)*($AN$7-$AM$7))),$AM$7)</f>
        <v>0.959650615894842</v>
      </c>
      <c r="AN340" s="0" t="n">
        <f aca="false">IFERROR(IF(AW340&lt;($AM$8-$AL$8)/($AN$8-$AL$8),$AL$8+SQRT(AW340*($AN$8-$AL$8)*($AM$8-$AL$8)),$AN$8-SQRT((1-AW340)*($AN$8-$AL$8)*($AN$8-$AM$8))),$AM$8)</f>
        <v>1.15338589855661</v>
      </c>
      <c r="AO340" s="0" t="n">
        <f aca="false">IFERROR(IF(AX340&lt;($AM$9-$AL$9)/($AN$9-$AL$9),$AL$9+SQRT(AX340*($AN$9-$AL$9)*($AM$9-$AL$9)),$AN$9-SQRT((1-AX340)*($AN$9-$AL$9)*($AN$9-$AM$9))),$AM$9)</f>
        <v>1.41876364823518</v>
      </c>
      <c r="AP340" s="0" t="n">
        <f aca="false">IFERROR(IF(AY340&lt;($AM$10-$AL$10)/($AN$10-$AL$10),$AL$10+SQRT(AY340*($AN$10-$AL$10)*($AM$10-$AL$10)),$AN$10-SQRT((1-AY340)*($AN$10-$AL$10)*($AN$10-$AM$10))),$AM$10)</f>
        <v>0.759677957480973</v>
      </c>
      <c r="AQ340" s="0" t="n">
        <f aca="false">IFERROR(IF(AZ340&lt;($AM$11-$AL$11)/($AN$11-$AL$11),$AL$11+SQRT(AZ340*($AN$11-$AL$11)*($AM$11-$AL$11)),$AN$11-SQRT((1-AZ340)*($AN$11-$AL$11)*($AN$11-$AM$11))),$AM$11)</f>
        <v>0.669672659485731</v>
      </c>
      <c r="AR340" s="0" t="n">
        <f aca="false">SUMPRODUCT((B24:B31&lt;=$B$6)*(C24:C31*AM340+D24:D31*AO340*$B$8*AQ340)/(1+AL340/100)^B24:B31)+C32*AM340*AP340/(1+AL340/100)^$B$6</f>
        <v>13073878.9695865</v>
      </c>
      <c r="AS340" s="0" t="n">
        <f aca="false">SUMPRODUCT((K24:K26&lt;=$B$6)*(L24:L26*AN340+M24:M26*AO340*$B$8*AQ340)/(1+AL340/100)^K24:K26)+L27*AN340*AP340/(1+AL340/100)^$B$6</f>
        <v>17172963.8500468</v>
      </c>
      <c r="AT340" s="0" t="n">
        <f aca="false">AS340-AR340</f>
        <v>4099084.8804603</v>
      </c>
      <c r="AU340" s="0" t="n">
        <f aca="true">RAND()</f>
        <v>0.343439159817697</v>
      </c>
      <c r="AV340" s="0" t="n">
        <f aca="true">RAND()</f>
        <v>0.28320354617336</v>
      </c>
      <c r="AW340" s="0" t="n">
        <f aca="true">RAND()</f>
        <v>0.917028581353653</v>
      </c>
      <c r="AX340" s="0" t="n">
        <f aca="true">RAND()</f>
        <v>0.774776202258082</v>
      </c>
      <c r="AY340" s="0" t="n">
        <f aca="true">RAND()</f>
        <v>0.26973056640596</v>
      </c>
      <c r="AZ340" s="0" t="n">
        <f aca="true">RAND()</f>
        <v>0.554627951464368</v>
      </c>
    </row>
    <row r="341" customFormat="false" ht="15" hidden="false" customHeight="false" outlineLevel="0" collapsed="false">
      <c r="AK341" s="0" t="n">
        <v>328</v>
      </c>
      <c r="AL341" s="0" t="n">
        <f aca="false">IFERROR(IF(AU341&lt;($AM$6-$AL$6)/($AN$6-$AL$6),$AL$6+SQRT(AU341*($AN$6-$AL$6)*($AM$6-$AL$6)),$AN$6-SQRT((1-AU341)*($AN$6-$AL$6)*($AN$6-$AM$6))),$AM$6)</f>
        <v>5.40166156705389</v>
      </c>
      <c r="AM341" s="0" t="n">
        <f aca="false">IFERROR(IF(AV341&lt;($AM$7-$AL$7)/($AN$7-$AL$7),$AL$7+SQRT(AV341*($AN$7-$AL$7)*($AM$7-$AL$7)),$AN$7-SQRT((1-AV341)*($AN$7-$AL$7)*($AN$7-$AM$7))),$AM$7)</f>
        <v>0.990763011810935</v>
      </c>
      <c r="AN341" s="0" t="n">
        <f aca="false">IFERROR(IF(AW341&lt;($AM$8-$AL$8)/($AN$8-$AL$8),$AL$8+SQRT(AW341*($AN$8-$AL$8)*($AM$8-$AL$8)),$AN$8-SQRT((1-AW341)*($AN$8-$AL$8)*($AN$8-$AM$8))),$AM$8)</f>
        <v>1.03142159462319</v>
      </c>
      <c r="AO341" s="0" t="n">
        <f aca="false">IFERROR(IF(AX341&lt;($AM$9-$AL$9)/($AN$9-$AL$9),$AL$9+SQRT(AX341*($AN$9-$AL$9)*($AM$9-$AL$9)),$AN$9-SQRT((1-AX341)*($AN$9-$AL$9)*($AN$9-$AM$9))),$AM$9)</f>
        <v>1.03491931100077</v>
      </c>
      <c r="AP341" s="0" t="n">
        <f aca="false">IFERROR(IF(AY341&lt;($AM$10-$AL$10)/($AN$10-$AL$10),$AL$10+SQRT(AY341*($AN$10-$AL$10)*($AM$10-$AL$10)),$AN$10-SQRT((1-AY341)*($AN$10-$AL$10)*($AN$10-$AM$10))),$AM$10)</f>
        <v>0.995124586433037</v>
      </c>
      <c r="AQ341" s="0" t="n">
        <f aca="false">IFERROR(IF(AZ341&lt;($AM$11-$AL$11)/($AN$11-$AL$11),$AL$11+SQRT(AZ341*($AN$11-$AL$11)*($AM$11-$AL$11)),$AN$11-SQRT((1-AZ341)*($AN$11-$AL$11)*($AN$11-$AM$11))),$AM$11)</f>
        <v>0.762977620356916</v>
      </c>
      <c r="AR341" s="0" t="n">
        <f aca="false">SUMPRODUCT((B24:B31&lt;=$B$6)*(C24:C31*AM341+D24:D31*AO341*$B$8*AQ341)/(1+AL341/100)^B24:B31)+C32*AM341*AP341/(1+AL341/100)^$B$6</f>
        <v>12296369.0592621</v>
      </c>
      <c r="AS341" s="0" t="n">
        <f aca="false">SUMPRODUCT((K24:K26&lt;=$B$6)*(L24:L26*AN341+M24:M26*AO341*$B$8*AQ341)/(1+AL341/100)^K24:K26)+L27*AN341*AP341/(1+AL341/100)^$B$6</f>
        <v>15458338.967366</v>
      </c>
      <c r="AT341" s="0" t="n">
        <f aca="false">AS341-AR341</f>
        <v>3161969.9081039</v>
      </c>
      <c r="AU341" s="0" t="n">
        <f aca="true">RAND()</f>
        <v>0.872265712688369</v>
      </c>
      <c r="AV341" s="0" t="n">
        <f aca="true">RAND()</f>
        <v>0.404339185279768</v>
      </c>
      <c r="AW341" s="0" t="n">
        <f aca="true">RAND()</f>
        <v>0.575319828470504</v>
      </c>
      <c r="AX341" s="0" t="n">
        <f aca="true">RAND()</f>
        <v>0.379079509147184</v>
      </c>
      <c r="AY341" s="0" t="n">
        <f aca="true">RAND()</f>
        <v>0.980593424361944</v>
      </c>
      <c r="AZ341" s="0" t="n">
        <f aca="true">RAND()</f>
        <v>0.770695475707468</v>
      </c>
    </row>
    <row r="342" customFormat="false" ht="15" hidden="false" customHeight="false" outlineLevel="0" collapsed="false">
      <c r="AK342" s="0" t="n">
        <v>329</v>
      </c>
      <c r="AL342" s="0" t="n">
        <f aca="false">IFERROR(IF(AU342&lt;($AM$6-$AL$6)/($AN$6-$AL$6),$AL$6+SQRT(AU342*($AN$6-$AL$6)*($AM$6-$AL$6)),$AN$6-SQRT((1-AU342)*($AN$6-$AL$6)*($AN$6-$AM$6))),$AM$6)</f>
        <v>3.00632114179855</v>
      </c>
      <c r="AM342" s="0" t="n">
        <f aca="false">IFERROR(IF(AV342&lt;($AM$7-$AL$7)/($AN$7-$AL$7),$AL$7+SQRT(AV342*($AN$7-$AL$7)*($AM$7-$AL$7)),$AN$7-SQRT((1-AV342)*($AN$7-$AL$7)*($AN$7-$AM$7))),$AM$7)</f>
        <v>0.993938080830289</v>
      </c>
      <c r="AN342" s="0" t="n">
        <f aca="false">IFERROR(IF(AW342&lt;($AM$8-$AL$8)/($AN$8-$AL$8),$AL$8+SQRT(AW342*($AN$8-$AL$8)*($AM$8-$AL$8)),$AN$8-SQRT((1-AW342)*($AN$8-$AL$8)*($AN$8-$AM$8))),$AM$8)</f>
        <v>0.995475184668141</v>
      </c>
      <c r="AO342" s="0" t="n">
        <f aca="false">IFERROR(IF(AX342&lt;($AM$9-$AL$9)/($AN$9-$AL$9),$AL$9+SQRT(AX342*($AN$9-$AL$9)*($AM$9-$AL$9)),$AN$9-SQRT((1-AX342)*($AN$9-$AL$9)*($AN$9-$AM$9))),$AM$9)</f>
        <v>1.1686879643826</v>
      </c>
      <c r="AP342" s="0" t="n">
        <f aca="false">IFERROR(IF(AY342&lt;($AM$10-$AL$10)/($AN$10-$AL$10),$AL$10+SQRT(AY342*($AN$10-$AL$10)*($AM$10-$AL$10)),$AN$10-SQRT((1-AY342)*($AN$10-$AL$10)*($AN$10-$AM$10))),$AM$10)</f>
        <v>0.647553112876157</v>
      </c>
      <c r="AQ342" s="0" t="n">
        <f aca="false">IFERROR(IF(AZ342&lt;($AM$11-$AL$11)/($AN$11-$AL$11),$AL$11+SQRT(AZ342*($AN$11-$AL$11)*($AM$11-$AL$11)),$AN$11-SQRT((1-AZ342)*($AN$11-$AL$11)*($AN$11-$AM$11))),$AM$11)</f>
        <v>0.829240376955412</v>
      </c>
      <c r="AR342" s="0" t="n">
        <f aca="false">SUMPRODUCT((B24:B31&lt;=$B$6)*(C24:C31*AM342+D24:D31*AO342*$B$8*AQ342)/(1+AL342/100)^B24:B31)+C32*AM342*AP342/(1+AL342/100)^$B$6</f>
        <v>13819495.8705266</v>
      </c>
      <c r="AS342" s="0" t="n">
        <f aca="false">SUMPRODUCT((K24:K26&lt;=$B$6)*(L24:L26*AN342+M24:M26*AO342*$B$8*AQ342)/(1+AL342/100)^K24:K26)+L27*AN342*AP342/(1+AL342/100)^$B$6</f>
        <v>14932004.1477955</v>
      </c>
      <c r="AT342" s="0" t="n">
        <f aca="false">AS342-AR342</f>
        <v>1112508.27726893</v>
      </c>
      <c r="AU342" s="0" t="n">
        <f aca="true">RAND()</f>
        <v>0.202526458877738</v>
      </c>
      <c r="AV342" s="0" t="n">
        <f aca="true">RAND()</f>
        <v>0.417910879957062</v>
      </c>
      <c r="AW342" s="0" t="n">
        <f aca="true">RAND()</f>
        <v>0.424561642456044</v>
      </c>
      <c r="AX342" s="0" t="n">
        <f aca="true">RAND()</f>
        <v>0.539280199625105</v>
      </c>
      <c r="AY342" s="0" t="n">
        <f aca="true">RAND()</f>
        <v>0.0870876844777756</v>
      </c>
      <c r="AZ342" s="0" t="n">
        <f aca="true">RAND()</f>
        <v>0.880984290357837</v>
      </c>
    </row>
    <row r="343" customFormat="false" ht="15" hidden="false" customHeight="false" outlineLevel="0" collapsed="false">
      <c r="AK343" s="0" t="n">
        <v>330</v>
      </c>
      <c r="AL343" s="0" t="n">
        <f aca="false">IFERROR(IF(AU343&lt;($AM$6-$AL$6)/($AN$6-$AL$6),$AL$6+SQRT(AU343*($AN$6-$AL$6)*($AM$6-$AL$6)),$AN$6-SQRT((1-AU343)*($AN$6-$AL$6)*($AN$6-$AM$6))),$AM$6)</f>
        <v>4.93345982588353</v>
      </c>
      <c r="AM343" s="0" t="n">
        <f aca="false">IFERROR(IF(AV343&lt;($AM$7-$AL$7)/($AN$7-$AL$7),$AL$7+SQRT(AV343*($AN$7-$AL$7)*($AM$7-$AL$7)),$AN$7-SQRT((1-AV343)*($AN$7-$AL$7)*($AN$7-$AM$7))),$AM$7)</f>
        <v>1.06342761822014</v>
      </c>
      <c r="AN343" s="0" t="n">
        <f aca="false">IFERROR(IF(AW343&lt;($AM$8-$AL$8)/($AN$8-$AL$8),$AL$8+SQRT(AW343*($AN$8-$AL$8)*($AM$8-$AL$8)),$AN$8-SQRT((1-AW343)*($AN$8-$AL$8)*($AN$8-$AM$8))),$AM$8)</f>
        <v>1.07292512052435</v>
      </c>
      <c r="AO343" s="0" t="n">
        <f aca="false">IFERROR(IF(AX343&lt;($AM$9-$AL$9)/($AN$9-$AL$9),$AL$9+SQRT(AX343*($AN$9-$AL$9)*($AM$9-$AL$9)),$AN$9-SQRT((1-AX343)*($AN$9-$AL$9)*($AN$9-$AM$9))),$AM$9)</f>
        <v>0.890664488193938</v>
      </c>
      <c r="AP343" s="0" t="n">
        <f aca="false">IFERROR(IF(AY343&lt;($AM$10-$AL$10)/($AN$10-$AL$10),$AL$10+SQRT(AY343*($AN$10-$AL$10)*($AM$10-$AL$10)),$AN$10-SQRT((1-AY343)*($AN$10-$AL$10)*($AN$10-$AM$10))),$AM$10)</f>
        <v>0.963099399896057</v>
      </c>
      <c r="AQ343" s="0" t="n">
        <f aca="false">IFERROR(IF(AZ343&lt;($AM$11-$AL$11)/($AN$11-$AL$11),$AL$11+SQRT(AZ343*($AN$11-$AL$11)*($AM$11-$AL$11)),$AN$11-SQRT((1-AZ343)*($AN$11-$AL$11)*($AN$11-$AM$11))),$AM$11)</f>
        <v>0.566390849225771</v>
      </c>
      <c r="AR343" s="0" t="n">
        <f aca="false">SUMPRODUCT((B24:B31&lt;=$B$6)*(C24:C31*AM343+D24:D31*AO343*$B$8*AQ343)/(1+AL343/100)^B24:B31)+C32*AM343*AP343/(1+AL343/100)^$B$6</f>
        <v>13390751.9956163</v>
      </c>
      <c r="AS343" s="0" t="n">
        <f aca="false">SUMPRODUCT((K24:K26&lt;=$B$6)*(L24:L26*AN343+M24:M26*AO343*$B$8*AQ343)/(1+AL343/100)^K24:K26)+L27*AN343*AP343/(1+AL343/100)^$B$6</f>
        <v>16015116.0216083</v>
      </c>
      <c r="AT343" s="0" t="n">
        <f aca="false">AS343-AR343</f>
        <v>2624364.02599196</v>
      </c>
      <c r="AU343" s="0" t="n">
        <f aca="true">RAND()</f>
        <v>0.786470585438133</v>
      </c>
      <c r="AV343" s="0" t="n">
        <f aca="true">RAND()</f>
        <v>0.690584412062132</v>
      </c>
      <c r="AW343" s="0" t="n">
        <f aca="true">RAND()</f>
        <v>0.721284329410531</v>
      </c>
      <c r="AX343" s="0" t="n">
        <f aca="true">RAND()</f>
        <v>0.203491656447776</v>
      </c>
      <c r="AY343" s="0" t="n">
        <f aca="true">RAND()</f>
        <v>0.857844216736352</v>
      </c>
      <c r="AZ343" s="0" t="n">
        <f aca="true">RAND()</f>
        <v>0.289649324698889</v>
      </c>
    </row>
    <row r="344" customFormat="false" ht="15" hidden="false" customHeight="false" outlineLevel="0" collapsed="false">
      <c r="AK344" s="0" t="n">
        <v>331</v>
      </c>
      <c r="AL344" s="0" t="n">
        <f aca="false">IFERROR(IF(AU344&lt;($AM$6-$AL$6)/($AN$6-$AL$6),$AL$6+SQRT(AU344*($AN$6-$AL$6)*($AM$6-$AL$6)),$AN$6-SQRT((1-AU344)*($AN$6-$AL$6)*($AN$6-$AM$6))),$AM$6)</f>
        <v>4.7862363632854</v>
      </c>
      <c r="AM344" s="0" t="n">
        <f aca="false">IFERROR(IF(AV344&lt;($AM$7-$AL$7)/($AN$7-$AL$7),$AL$7+SQRT(AV344*($AN$7-$AL$7)*($AM$7-$AL$7)),$AN$7-SQRT((1-AV344)*($AN$7-$AL$7)*($AN$7-$AM$7))),$AM$7)</f>
        <v>1.07074631179209</v>
      </c>
      <c r="AN344" s="0" t="n">
        <f aca="false">IFERROR(IF(AW344&lt;($AM$8-$AL$8)/($AN$8-$AL$8),$AL$8+SQRT(AW344*($AN$8-$AL$8)*($AM$8-$AL$8)),$AN$8-SQRT((1-AW344)*($AN$8-$AL$8)*($AN$8-$AM$8))),$AM$8)</f>
        <v>1.15171414939333</v>
      </c>
      <c r="AO344" s="0" t="n">
        <f aca="false">IFERROR(IF(AX344&lt;($AM$9-$AL$9)/($AN$9-$AL$9),$AL$9+SQRT(AX344*($AN$9-$AL$9)*($AM$9-$AL$9)),$AN$9-SQRT((1-AX344)*($AN$9-$AL$9)*($AN$9-$AM$9))),$AM$9)</f>
        <v>0.859912161260571</v>
      </c>
      <c r="AP344" s="0" t="n">
        <f aca="false">IFERROR(IF(AY344&lt;($AM$10-$AL$10)/($AN$10-$AL$10),$AL$10+SQRT(AY344*($AN$10-$AL$10)*($AM$10-$AL$10)),$AN$10-SQRT((1-AY344)*($AN$10-$AL$10)*($AN$10-$AM$10))),$AM$10)</f>
        <v>0.934666135879443</v>
      </c>
      <c r="AQ344" s="0" t="n">
        <f aca="false">IFERROR(IF(AZ344&lt;($AM$11-$AL$11)/($AN$11-$AL$11),$AL$11+SQRT(AZ344*($AN$11-$AL$11)*($AM$11-$AL$11)),$AN$11-SQRT((1-AZ344)*($AN$11-$AL$11)*($AN$11-$AM$11))),$AM$11)</f>
        <v>0.557934000737268</v>
      </c>
      <c r="AR344" s="0" t="n">
        <f aca="false">SUMPRODUCT((B24:B31&lt;=$B$6)*(C24:C31*AM344+D24:D31*AO344*$B$8*AQ344)/(1+AL344/100)^B24:B31)+C32*AM344*AP344/(1+AL344/100)^$B$6</f>
        <v>13561570.9659844</v>
      </c>
      <c r="AS344" s="0" t="n">
        <f aca="false">SUMPRODUCT((K24:K26&lt;=$B$6)*(L24:L26*AN344+M24:M26*AO344*$B$8*AQ344)/(1+AL344/100)^K24:K26)+L27*AN344*AP344/(1+AL344/100)^$B$6</f>
        <v>17189588.9150045</v>
      </c>
      <c r="AT344" s="0" t="n">
        <f aca="false">AS344-AR344</f>
        <v>3628017.94902007</v>
      </c>
      <c r="AU344" s="0" t="n">
        <f aca="true">RAND()</f>
        <v>0.754962528038008</v>
      </c>
      <c r="AV344" s="0" t="n">
        <f aca="true">RAND()</f>
        <v>0.714383246789872</v>
      </c>
      <c r="AW344" s="0" t="n">
        <f aca="true">RAND()</f>
        <v>0.914132369515754</v>
      </c>
      <c r="AX344" s="0" t="n">
        <f aca="true">RAND()</f>
        <v>0.172715685097673</v>
      </c>
      <c r="AY344" s="0" t="n">
        <f aca="true">RAND()</f>
        <v>0.755738598721466</v>
      </c>
      <c r="AZ344" s="0" t="n">
        <f aca="true">RAND()</f>
        <v>0.271550811168705</v>
      </c>
    </row>
    <row r="345" customFormat="false" ht="15" hidden="false" customHeight="false" outlineLevel="0" collapsed="false">
      <c r="AK345" s="0" t="n">
        <v>332</v>
      </c>
      <c r="AL345" s="0" t="n">
        <f aca="false">IFERROR(IF(AU345&lt;($AM$6-$AL$6)/($AN$6-$AL$6),$AL$6+SQRT(AU345*($AN$6-$AL$6)*($AM$6-$AL$6)),$AN$6-SQRT((1-AU345)*($AN$6-$AL$6)*($AN$6-$AM$6))),$AM$6)</f>
        <v>4.8183943628899</v>
      </c>
      <c r="AM345" s="0" t="n">
        <f aca="false">IFERROR(IF(AV345&lt;($AM$7-$AL$7)/($AN$7-$AL$7),$AL$7+SQRT(AV345*($AN$7-$AL$7)*($AM$7-$AL$7)),$AN$7-SQRT((1-AV345)*($AN$7-$AL$7)*($AN$7-$AM$7))),$AM$7)</f>
        <v>1.14692316844849</v>
      </c>
      <c r="AN345" s="0" t="n">
        <f aca="false">IFERROR(IF(AW345&lt;($AM$8-$AL$8)/($AN$8-$AL$8),$AL$8+SQRT(AW345*($AN$8-$AL$8)*($AM$8-$AL$8)),$AN$8-SQRT((1-AW345)*($AN$8-$AL$8)*($AN$8-$AM$8))),$AM$8)</f>
        <v>0.980238373449128</v>
      </c>
      <c r="AO345" s="0" t="n">
        <f aca="false">IFERROR(IF(AX345&lt;($AM$9-$AL$9)/($AN$9-$AL$9),$AL$9+SQRT(AX345*($AN$9-$AL$9)*($AM$9-$AL$9)),$AN$9-SQRT((1-AX345)*($AN$9-$AL$9)*($AN$9-$AM$9))),$AM$9)</f>
        <v>1.23421821207475</v>
      </c>
      <c r="AP345" s="0" t="n">
        <f aca="false">IFERROR(IF(AY345&lt;($AM$10-$AL$10)/($AN$10-$AL$10),$AL$10+SQRT(AY345*($AN$10-$AL$10)*($AM$10-$AL$10)),$AN$10-SQRT((1-AY345)*($AN$10-$AL$10)*($AN$10-$AM$10))),$AM$10)</f>
        <v>0.799488424487798</v>
      </c>
      <c r="AQ345" s="0" t="n">
        <f aca="false">IFERROR(IF(AZ345&lt;($AM$11-$AL$11)/($AN$11-$AL$11),$AL$11+SQRT(AZ345*($AN$11-$AL$11)*($AM$11-$AL$11)),$AN$11-SQRT((1-AZ345)*($AN$11-$AL$11)*($AN$11-$AM$11))),$AM$11)</f>
        <v>0.757747427202546</v>
      </c>
      <c r="AR345" s="0" t="n">
        <f aca="false">SUMPRODUCT((B24:B31&lt;=$B$6)*(C24:C31*AM345+D24:D31*AO345*$B$8*AQ345)/(1+AL345/100)^B24:B31)+C32*AM345*AP345/(1+AL345/100)^$B$6</f>
        <v>14588743.3363867</v>
      </c>
      <c r="AS345" s="0" t="n">
        <f aca="false">SUMPRODUCT((K24:K26&lt;=$B$6)*(L24:L26*AN345+M24:M26*AO345*$B$8*AQ345)/(1+AL345/100)^K24:K26)+L27*AN345*AP345/(1+AL345/100)^$B$6</f>
        <v>14783560.9062095</v>
      </c>
      <c r="AT345" s="0" t="n">
        <f aca="false">AS345-AR345</f>
        <v>194817.56982274</v>
      </c>
      <c r="AU345" s="0" t="n">
        <f aca="true">RAND()</f>
        <v>0.762029842206471</v>
      </c>
      <c r="AV345" s="0" t="n">
        <f aca="true">RAND()</f>
        <v>0.905557038198233</v>
      </c>
      <c r="AW345" s="0" t="n">
        <f aca="true">RAND()</f>
        <v>0.360954125150969</v>
      </c>
      <c r="AX345" s="0" t="n">
        <f aca="true">RAND()</f>
        <v>0.609052168854672</v>
      </c>
      <c r="AY345" s="0" t="n">
        <f aca="true">RAND()</f>
        <v>0.358773265608734</v>
      </c>
      <c r="AZ345" s="0" t="n">
        <f aca="true">RAND()</f>
        <v>0.760464044787814</v>
      </c>
    </row>
    <row r="346" customFormat="false" ht="15" hidden="false" customHeight="false" outlineLevel="0" collapsed="false">
      <c r="AK346" s="0" t="n">
        <v>333</v>
      </c>
      <c r="AL346" s="0" t="n">
        <f aca="false">IFERROR(IF(AU346&lt;($AM$6-$AL$6)/($AN$6-$AL$6),$AL$6+SQRT(AU346*($AN$6-$AL$6)*($AM$6-$AL$6)),$AN$6-SQRT((1-AU346)*($AN$6-$AL$6)*($AN$6-$AM$6))),$AM$6)</f>
        <v>5.91829693910392</v>
      </c>
      <c r="AM346" s="0" t="n">
        <f aca="false">IFERROR(IF(AV346&lt;($AM$7-$AL$7)/($AN$7-$AL$7),$AL$7+SQRT(AV346*($AN$7-$AL$7)*($AM$7-$AL$7)),$AN$7-SQRT((1-AV346)*($AN$7-$AL$7)*($AN$7-$AM$7))),$AM$7)</f>
        <v>1.08655630477916</v>
      </c>
      <c r="AN346" s="0" t="n">
        <f aca="false">IFERROR(IF(AW346&lt;($AM$8-$AL$8)/($AN$8-$AL$8),$AL$8+SQRT(AW346*($AN$8-$AL$8)*($AM$8-$AL$8)),$AN$8-SQRT((1-AW346)*($AN$8-$AL$8)*($AN$8-$AM$8))),$AM$8)</f>
        <v>1.19464533954365</v>
      </c>
      <c r="AO346" s="0" t="n">
        <f aca="false">IFERROR(IF(AX346&lt;($AM$9-$AL$9)/($AN$9-$AL$9),$AL$9+SQRT(AX346*($AN$9-$AL$9)*($AM$9-$AL$9)),$AN$9-SQRT((1-AX346)*($AN$9-$AL$9)*($AN$9-$AM$9))),$AM$9)</f>
        <v>1.1267723102135</v>
      </c>
      <c r="AP346" s="0" t="n">
        <f aca="false">IFERROR(IF(AY346&lt;($AM$10-$AL$10)/($AN$10-$AL$10),$AL$10+SQRT(AY346*($AN$10-$AL$10)*($AM$10-$AL$10)),$AN$10-SQRT((1-AY346)*($AN$10-$AL$10)*($AN$10-$AM$10))),$AM$10)</f>
        <v>0.892735133417597</v>
      </c>
      <c r="AQ346" s="0" t="n">
        <f aca="false">IFERROR(IF(AZ346&lt;($AM$11-$AL$11)/($AN$11-$AL$11),$AL$11+SQRT(AZ346*($AN$11-$AL$11)*($AM$11-$AL$11)),$AN$11-SQRT((1-AZ346)*($AN$11-$AL$11)*($AN$11-$AM$11))),$AM$11)</f>
        <v>0.604245383338438</v>
      </c>
      <c r="AR346" s="0" t="n">
        <f aca="false">SUMPRODUCT((B24:B31&lt;=$B$6)*(C24:C31*AM346+D24:D31*AO346*$B$8*AQ346)/(1+AL346/100)^B24:B31)+C32*AM346*AP346/(1+AL346/100)^$B$6</f>
        <v>13218339.0050855</v>
      </c>
      <c r="AS346" s="0" t="n">
        <f aca="false">SUMPRODUCT((K24:K26&lt;=$B$6)*(L24:L26*AN346+M24:M26*AO346*$B$8*AQ346)/(1+AL346/100)^K24:K26)+L27*AN346*AP346/(1+AL346/100)^$B$6</f>
        <v>18067721.0322166</v>
      </c>
      <c r="AT346" s="0" t="n">
        <f aca="false">AS346-AR346</f>
        <v>4849382.02713108</v>
      </c>
      <c r="AU346" s="0" t="n">
        <f aca="true">RAND()</f>
        <v>0.941495924402402</v>
      </c>
      <c r="AV346" s="0" t="n">
        <f aca="true">RAND()</f>
        <v>0.762543631044943</v>
      </c>
      <c r="AW346" s="0" t="n">
        <f aca="true">RAND()</f>
        <v>0.972763213917886</v>
      </c>
      <c r="AX346" s="0" t="n">
        <f aca="true">RAND()</f>
        <v>0.491648934526753</v>
      </c>
      <c r="AY346" s="0" t="n">
        <f aca="true">RAND()</f>
        <v>0.616963540082149</v>
      </c>
      <c r="AZ346" s="0" t="n">
        <f aca="true">RAND()</f>
        <v>0.377817360337769</v>
      </c>
    </row>
    <row r="347" customFormat="false" ht="15" hidden="false" customHeight="false" outlineLevel="0" collapsed="false">
      <c r="AK347" s="0" t="n">
        <v>334</v>
      </c>
      <c r="AL347" s="0" t="n">
        <f aca="false">IFERROR(IF(AU347&lt;($AM$6-$AL$6)/($AN$6-$AL$6),$AL$6+SQRT(AU347*($AN$6-$AL$6)*($AM$6-$AL$6)),$AN$6-SQRT((1-AU347)*($AN$6-$AL$6)*($AN$6-$AM$6))),$AM$6)</f>
        <v>3.79486122656331</v>
      </c>
      <c r="AM347" s="0" t="n">
        <f aca="false">IFERROR(IF(AV347&lt;($AM$7-$AL$7)/($AN$7-$AL$7),$AL$7+SQRT(AV347*($AN$7-$AL$7)*($AM$7-$AL$7)),$AN$7-SQRT((1-AV347)*($AN$7-$AL$7)*($AN$7-$AM$7))),$AM$7)</f>
        <v>0.954269622352377</v>
      </c>
      <c r="AN347" s="0" t="n">
        <f aca="false">IFERROR(IF(AW347&lt;($AM$8-$AL$8)/($AN$8-$AL$8),$AL$8+SQRT(AW347*($AN$8-$AL$8)*($AM$8-$AL$8)),$AN$8-SQRT((1-AW347)*($AN$8-$AL$8)*($AN$8-$AM$8))),$AM$8)</f>
        <v>1.01974791215956</v>
      </c>
      <c r="AO347" s="0" t="n">
        <f aca="false">IFERROR(IF(AX347&lt;($AM$9-$AL$9)/($AN$9-$AL$9),$AL$9+SQRT(AX347*($AN$9-$AL$9)*($AM$9-$AL$9)),$AN$9-SQRT((1-AX347)*($AN$9-$AL$9)*($AN$9-$AM$9))),$AM$9)</f>
        <v>1.45262815238701</v>
      </c>
      <c r="AP347" s="0" t="n">
        <f aca="false">IFERROR(IF(AY347&lt;($AM$10-$AL$10)/($AN$10-$AL$10),$AL$10+SQRT(AY347*($AN$10-$AL$10)*($AM$10-$AL$10)),$AN$10-SQRT((1-AY347)*($AN$10-$AL$10)*($AN$10-$AM$10))),$AM$10)</f>
        <v>0.561896007134578</v>
      </c>
      <c r="AQ347" s="0" t="n">
        <f aca="false">IFERROR(IF(AZ347&lt;($AM$11-$AL$11)/($AN$11-$AL$11),$AL$11+SQRT(AZ347*($AN$11-$AL$11)*($AM$11-$AL$11)),$AN$11-SQRT((1-AZ347)*($AN$11-$AL$11)*($AN$11-$AM$11))),$AM$11)</f>
        <v>0.550096763553544</v>
      </c>
      <c r="AR347" s="0" t="n">
        <f aca="false">SUMPRODUCT((B24:B31&lt;=$B$6)*(C24:C31*AM347+D24:D31*AO347*$B$8*AQ347)/(1+AL347/100)^B24:B31)+C32*AM347*AP347/(1+AL347/100)^$B$6</f>
        <v>12734535.9800027</v>
      </c>
      <c r="AS347" s="0" t="n">
        <f aca="false">SUMPRODUCT((K24:K26&lt;=$B$6)*(L24:L26*AN347+M24:M26*AO347*$B$8*AQ347)/(1+AL347/100)^K24:K26)+L27*AN347*AP347/(1+AL347/100)^$B$6</f>
        <v>15513812.730336</v>
      </c>
      <c r="AT347" s="0" t="n">
        <f aca="false">AS347-AR347</f>
        <v>2779276.75033333</v>
      </c>
      <c r="AU347" s="0" t="n">
        <f aca="true">RAND()</f>
        <v>0.486354272150636</v>
      </c>
      <c r="AV347" s="0" t="n">
        <f aca="true">RAND()</f>
        <v>0.264434626452721</v>
      </c>
      <c r="AW347" s="0" t="n">
        <f aca="true">RAND()</f>
        <v>0.52874645373439</v>
      </c>
      <c r="AX347" s="0" t="n">
        <f aca="true">RAND()</f>
        <v>0.800256040293825</v>
      </c>
      <c r="AY347" s="0" t="n">
        <f aca="true">RAND()</f>
        <v>0.0153244627968148</v>
      </c>
      <c r="AZ347" s="0" t="n">
        <f aca="true">RAND()</f>
        <v>0.255299555673295</v>
      </c>
    </row>
    <row r="348" customFormat="false" ht="15" hidden="false" customHeight="false" outlineLevel="0" collapsed="false">
      <c r="AK348" s="0" t="n">
        <v>335</v>
      </c>
      <c r="AL348" s="0" t="n">
        <f aca="false">IFERROR(IF(AU348&lt;($AM$6-$AL$6)/($AN$6-$AL$6),$AL$6+SQRT(AU348*($AN$6-$AL$6)*($AM$6-$AL$6)),$AN$6-SQRT((1-AU348)*($AN$6-$AL$6)*($AN$6-$AM$6))),$AM$6)</f>
        <v>4.39910998959149</v>
      </c>
      <c r="AM348" s="0" t="n">
        <f aca="false">IFERROR(IF(AV348&lt;($AM$7-$AL$7)/($AN$7-$AL$7),$AL$7+SQRT(AV348*($AN$7-$AL$7)*($AM$7-$AL$7)),$AN$7-SQRT((1-AV348)*($AN$7-$AL$7)*($AN$7-$AM$7))),$AM$7)</f>
        <v>1.07991582255476</v>
      </c>
      <c r="AN348" s="0" t="n">
        <f aca="false">IFERROR(IF(AW348&lt;($AM$8-$AL$8)/($AN$8-$AL$8),$AL$8+SQRT(AW348*($AN$8-$AL$8)*($AM$8-$AL$8)),$AN$8-SQRT((1-AW348)*($AN$8-$AL$8)*($AN$8-$AM$8))),$AM$8)</f>
        <v>0.802381242364398</v>
      </c>
      <c r="AO348" s="0" t="n">
        <f aca="false">IFERROR(IF(AX348&lt;($AM$9-$AL$9)/($AN$9-$AL$9),$AL$9+SQRT(AX348*($AN$9-$AL$9)*($AM$9-$AL$9)),$AN$9-SQRT((1-AX348)*($AN$9-$AL$9)*($AN$9-$AM$9))),$AM$9)</f>
        <v>0.759018621998877</v>
      </c>
      <c r="AP348" s="0" t="n">
        <f aca="false">IFERROR(IF(AY348&lt;($AM$10-$AL$10)/($AN$10-$AL$10),$AL$10+SQRT(AY348*($AN$10-$AL$10)*($AM$10-$AL$10)),$AN$10-SQRT((1-AY348)*($AN$10-$AL$10)*($AN$10-$AM$10))),$AM$10)</f>
        <v>0.88166402431144</v>
      </c>
      <c r="AQ348" s="0" t="n">
        <f aca="false">IFERROR(IF(AZ348&lt;($AM$11-$AL$11)/($AN$11-$AL$11),$AL$11+SQRT(AZ348*($AN$11-$AL$11)*($AM$11-$AL$11)),$AN$11-SQRT((1-AZ348)*($AN$11-$AL$11)*($AN$11-$AM$11))),$AM$11)</f>
        <v>0.749922068803688</v>
      </c>
      <c r="AR348" s="0" t="n">
        <f aca="false">SUMPRODUCT((B24:B31&lt;=$B$6)*(C24:C31*AM348+D24:D31*AO348*$B$8*AQ348)/(1+AL348/100)^B24:B31)+C32*AM348*AP348/(1+AL348/100)^$B$6</f>
        <v>13921152.8208982</v>
      </c>
      <c r="AS348" s="0" t="n">
        <f aca="false">SUMPRODUCT((K24:K26&lt;=$B$6)*(L24:L26*AN348+M24:M26*AO348*$B$8*AQ348)/(1+AL348/100)^K24:K26)+L27*AN348*AP348/(1+AL348/100)^$B$6</f>
        <v>11974720.020384</v>
      </c>
      <c r="AT348" s="0" t="n">
        <f aca="false">AS348-AR348</f>
        <v>-1946432.80051427</v>
      </c>
      <c r="AU348" s="0" t="n">
        <f aca="true">RAND()</f>
        <v>0.66176855768786</v>
      </c>
      <c r="AV348" s="0" t="n">
        <f aca="true">RAND()</f>
        <v>0.74285664518022</v>
      </c>
      <c r="AW348" s="0" t="n">
        <f aca="true">RAND()</f>
        <v>6.30035022000218E-005</v>
      </c>
      <c r="AX348" s="0" t="n">
        <f aca="true">RAND()</f>
        <v>0.0894541953895964</v>
      </c>
      <c r="AY348" s="0" t="n">
        <f aca="true">RAND()</f>
        <v>0.582669709814414</v>
      </c>
      <c r="AZ348" s="0" t="n">
        <f aca="true">RAND()</f>
        <v>0.744738891137032</v>
      </c>
    </row>
    <row r="349" customFormat="false" ht="15" hidden="false" customHeight="false" outlineLevel="0" collapsed="false">
      <c r="AK349" s="0" t="n">
        <v>336</v>
      </c>
      <c r="AL349" s="0" t="n">
        <f aca="false">IFERROR(IF(AU349&lt;($AM$6-$AL$6)/($AN$6-$AL$6),$AL$6+SQRT(AU349*($AN$6-$AL$6)*($AM$6-$AL$6)),$AN$6-SQRT((1-AU349)*($AN$6-$AL$6)*($AN$6-$AM$6))),$AM$6)</f>
        <v>6.26188190491523</v>
      </c>
      <c r="AM349" s="0" t="n">
        <f aca="false">IFERROR(IF(AV349&lt;($AM$7-$AL$7)/($AN$7-$AL$7),$AL$7+SQRT(AV349*($AN$7-$AL$7)*($AM$7-$AL$7)),$AN$7-SQRT((1-AV349)*($AN$7-$AL$7)*($AN$7-$AM$7))),$AM$7)</f>
        <v>0.916639281373195</v>
      </c>
      <c r="AN349" s="0" t="n">
        <f aca="false">IFERROR(IF(AW349&lt;($AM$8-$AL$8)/($AN$8-$AL$8),$AL$8+SQRT(AW349*($AN$8-$AL$8)*($AM$8-$AL$8)),$AN$8-SQRT((1-AW349)*($AN$8-$AL$8)*($AN$8-$AM$8))),$AM$8)</f>
        <v>0.935804003428739</v>
      </c>
      <c r="AO349" s="0" t="n">
        <f aca="false">IFERROR(IF(AX349&lt;($AM$9-$AL$9)/($AN$9-$AL$9),$AL$9+SQRT(AX349*($AN$9-$AL$9)*($AM$9-$AL$9)),$AN$9-SQRT((1-AX349)*($AN$9-$AL$9)*($AN$9-$AM$9))),$AM$9)</f>
        <v>1.21348630185877</v>
      </c>
      <c r="AP349" s="0" t="n">
        <f aca="false">IFERROR(IF(AY349&lt;($AM$10-$AL$10)/($AN$10-$AL$10),$AL$10+SQRT(AY349*($AN$10-$AL$10)*($AM$10-$AL$10)),$AN$10-SQRT((1-AY349)*($AN$10-$AL$10)*($AN$10-$AM$10))),$AM$10)</f>
        <v>0.989851674493185</v>
      </c>
      <c r="AQ349" s="0" t="n">
        <f aca="false">IFERROR(IF(AZ349&lt;($AM$11-$AL$11)/($AN$11-$AL$11),$AL$11+SQRT(AZ349*($AN$11-$AL$11)*($AM$11-$AL$11)),$AN$11-SQRT((1-AZ349)*($AN$11-$AL$11)*($AN$11-$AM$11))),$AM$11)</f>
        <v>0.740174223839321</v>
      </c>
      <c r="AR349" s="0" t="n">
        <f aca="false">SUMPRODUCT((B24:B31&lt;=$B$6)*(C24:C31*AM349+D24:D31*AO349*$B$8*AQ349)/(1+AL349/100)^B24:B31)+C32*AM349*AP349/(1+AL349/100)^$B$6</f>
        <v>11057396.1834665</v>
      </c>
      <c r="AS349" s="0" t="n">
        <f aca="false">SUMPRODUCT((K24:K26&lt;=$B$6)*(L24:L26*AN349+M24:M26*AO349*$B$8*AQ349)/(1+AL349/100)^K24:K26)+L27*AN349*AP349/(1+AL349/100)^$B$6</f>
        <v>14141686.1350398</v>
      </c>
      <c r="AT349" s="0" t="n">
        <f aca="false">AS349-AR349</f>
        <v>3084289.95157325</v>
      </c>
      <c r="AU349" s="0" t="n">
        <f aca="true">RAND()</f>
        <v>0.972759083885422</v>
      </c>
      <c r="AV349" s="0" t="n">
        <f aca="true">RAND()</f>
        <v>0.151163577325058</v>
      </c>
      <c r="AW349" s="0" t="n">
        <f aca="true">RAND()</f>
        <v>0.204919192747478</v>
      </c>
      <c r="AX349" s="0" t="n">
        <f aca="true">RAND()</f>
        <v>0.587597468424141</v>
      </c>
      <c r="AY349" s="0" t="n">
        <f aca="true">RAND()</f>
        <v>0.959818652015111</v>
      </c>
      <c r="AZ349" s="0" t="n">
        <f aca="true">RAND()</f>
        <v>0.72445128996939</v>
      </c>
    </row>
    <row r="350" customFormat="false" ht="15" hidden="false" customHeight="false" outlineLevel="0" collapsed="false">
      <c r="AK350" s="0" t="n">
        <v>337</v>
      </c>
      <c r="AL350" s="0" t="n">
        <f aca="false">IFERROR(IF(AU350&lt;($AM$6-$AL$6)/($AN$6-$AL$6),$AL$6+SQRT(AU350*($AN$6-$AL$6)*($AM$6-$AL$6)),$AN$6-SQRT((1-AU350)*($AN$6-$AL$6)*($AN$6-$AM$6))),$AM$6)</f>
        <v>5.53583618804244</v>
      </c>
      <c r="AM350" s="0" t="n">
        <f aca="false">IFERROR(IF(AV350&lt;($AM$7-$AL$7)/($AN$7-$AL$7),$AL$7+SQRT(AV350*($AN$7-$AL$7)*($AM$7-$AL$7)),$AN$7-SQRT((1-AV350)*($AN$7-$AL$7)*($AN$7-$AM$7))),$AM$7)</f>
        <v>0.859894918036314</v>
      </c>
      <c r="AN350" s="0" t="n">
        <f aca="false">IFERROR(IF(AW350&lt;($AM$8-$AL$8)/($AN$8-$AL$8),$AL$8+SQRT(AW350*($AN$8-$AL$8)*($AM$8-$AL$8)),$AN$8-SQRT((1-AW350)*($AN$8-$AL$8)*($AN$8-$AM$8))),$AM$8)</f>
        <v>0.851164505590764</v>
      </c>
      <c r="AO350" s="0" t="n">
        <f aca="false">IFERROR(IF(AX350&lt;($AM$9-$AL$9)/($AN$9-$AL$9),$AL$9+SQRT(AX350*($AN$9-$AL$9)*($AM$9-$AL$9)),$AN$9-SQRT((1-AX350)*($AN$9-$AL$9)*($AN$9-$AM$9))),$AM$9)</f>
        <v>1.12669908035628</v>
      </c>
      <c r="AP350" s="0" t="n">
        <f aca="false">IFERROR(IF(AY350&lt;($AM$10-$AL$10)/($AN$10-$AL$10),$AL$10+SQRT(AY350*($AN$10-$AL$10)*($AM$10-$AL$10)),$AN$10-SQRT((1-AY350)*($AN$10-$AL$10)*($AN$10-$AM$10))),$AM$10)</f>
        <v>0.912246322580275</v>
      </c>
      <c r="AQ350" s="0" t="n">
        <f aca="false">IFERROR(IF(AZ350&lt;($AM$11-$AL$11)/($AN$11-$AL$11),$AL$11+SQRT(AZ350*($AN$11-$AL$11)*($AM$11-$AL$11)),$AN$11-SQRT((1-AZ350)*($AN$11-$AL$11)*($AN$11-$AM$11))),$AM$11)</f>
        <v>0.738739846905478</v>
      </c>
      <c r="AR350" s="0" t="n">
        <f aca="false">SUMPRODUCT((B24:B31&lt;=$B$6)*(C24:C31*AM350+D24:D31*AO350*$B$8*AQ350)/(1+AL350/100)^B24:B31)+C32*AM350*AP350/(1+AL350/100)^$B$6</f>
        <v>10645671.17087</v>
      </c>
      <c r="AS350" s="0" t="n">
        <f aca="false">SUMPRODUCT((K24:K26&lt;=$B$6)*(L24:L26*AN350+M24:M26*AO350*$B$8*AQ350)/(1+AL350/100)^K24:K26)+L27*AN350*AP350/(1+AL350/100)^$B$6</f>
        <v>12834718.8289464</v>
      </c>
      <c r="AT350" s="0" t="n">
        <f aca="false">AS350-AR350</f>
        <v>2189047.65807648</v>
      </c>
      <c r="AU350" s="0" t="n">
        <f aca="true">RAND()</f>
        <v>0.892811216587695</v>
      </c>
      <c r="AV350" s="0" t="n">
        <f aca="true">RAND()</f>
        <v>0.0398600134064088</v>
      </c>
      <c r="AW350" s="0" t="n">
        <f aca="true">RAND()</f>
        <v>0.0290867403594144</v>
      </c>
      <c r="AX350" s="0" t="n">
        <f aca="true">RAND()</f>
        <v>0.491563669166285</v>
      </c>
      <c r="AY350" s="0" t="n">
        <f aca="true">RAND()</f>
        <v>0.679788121923841</v>
      </c>
      <c r="AZ350" s="0" t="n">
        <f aca="true">RAND()</f>
        <v>0.721400540428682</v>
      </c>
    </row>
    <row r="351" customFormat="false" ht="15" hidden="false" customHeight="false" outlineLevel="0" collapsed="false">
      <c r="AK351" s="0" t="n">
        <v>338</v>
      </c>
      <c r="AL351" s="0" t="n">
        <f aca="false">IFERROR(IF(AU351&lt;($AM$6-$AL$6)/($AN$6-$AL$6),$AL$6+SQRT(AU351*($AN$6-$AL$6)*($AM$6-$AL$6)),$AN$6-SQRT((1-AU351)*($AN$6-$AL$6)*($AN$6-$AM$6))),$AM$6)</f>
        <v>5.21307683403827</v>
      </c>
      <c r="AM351" s="0" t="n">
        <f aca="false">IFERROR(IF(AV351&lt;($AM$7-$AL$7)/($AN$7-$AL$7),$AL$7+SQRT(AV351*($AN$7-$AL$7)*($AM$7-$AL$7)),$AN$7-SQRT((1-AV351)*($AN$7-$AL$7)*($AN$7-$AM$7))),$AM$7)</f>
        <v>1.04285072550579</v>
      </c>
      <c r="AN351" s="0" t="n">
        <f aca="false">IFERROR(IF(AW351&lt;($AM$8-$AL$8)/($AN$8-$AL$8),$AL$8+SQRT(AW351*($AN$8-$AL$8)*($AM$8-$AL$8)),$AN$8-SQRT((1-AW351)*($AN$8-$AL$8)*($AN$8-$AM$8))),$AM$8)</f>
        <v>1.04375726605979</v>
      </c>
      <c r="AO351" s="0" t="n">
        <f aca="false">IFERROR(IF(AX351&lt;($AM$9-$AL$9)/($AN$9-$AL$9),$AL$9+SQRT(AX351*($AN$9-$AL$9)*($AM$9-$AL$9)),$AN$9-SQRT((1-AX351)*($AN$9-$AL$9)*($AN$9-$AM$9))),$AM$9)</f>
        <v>1.00630857211343</v>
      </c>
      <c r="AP351" s="0" t="n">
        <f aca="false">IFERROR(IF(AY351&lt;($AM$10-$AL$10)/($AN$10-$AL$10),$AL$10+SQRT(AY351*($AN$10-$AL$10)*($AM$10-$AL$10)),$AN$10-SQRT((1-AY351)*($AN$10-$AL$10)*($AN$10-$AM$10))),$AM$10)</f>
        <v>0.853152371424979</v>
      </c>
      <c r="AQ351" s="0" t="n">
        <f aca="false">IFERROR(IF(AZ351&lt;($AM$11-$AL$11)/($AN$11-$AL$11),$AL$11+SQRT(AZ351*($AN$11-$AL$11)*($AM$11-$AL$11)),$AN$11-SQRT((1-AZ351)*($AN$11-$AL$11)*($AN$11-$AM$11))),$AM$11)</f>
        <v>0.865355748411609</v>
      </c>
      <c r="AR351" s="0" t="n">
        <f aca="false">SUMPRODUCT((B24:B31&lt;=$B$6)*(C24:C31*AM351+D24:D31*AO351*$B$8*AQ351)/(1+AL351/100)^B24:B31)+C32*AM351*AP351/(1+AL351/100)^$B$6</f>
        <v>13055103.9099892</v>
      </c>
      <c r="AS351" s="0" t="n">
        <f aca="false">SUMPRODUCT((K24:K26&lt;=$B$6)*(L24:L26*AN351+M24:M26*AO351*$B$8*AQ351)/(1+AL351/100)^K24:K26)+L27*AN351*AP351/(1+AL351/100)^$B$6</f>
        <v>15739634.4406415</v>
      </c>
      <c r="AT351" s="0" t="n">
        <f aca="false">AS351-AR351</f>
        <v>2684530.53065228</v>
      </c>
      <c r="AU351" s="0" t="n">
        <f aca="true">RAND()</f>
        <v>0.840345279947466</v>
      </c>
      <c r="AV351" s="0" t="n">
        <f aca="true">RAND()</f>
        <v>0.618570471791313</v>
      </c>
      <c r="AW351" s="0" t="n">
        <f aca="true">RAND()</f>
        <v>0.621901641749927</v>
      </c>
      <c r="AX351" s="0" t="n">
        <f aca="true">RAND()</f>
        <v>0.341718230763162</v>
      </c>
      <c r="AY351" s="0" t="n">
        <f aca="true">RAND()</f>
        <v>0.498866389772344</v>
      </c>
      <c r="AZ351" s="0" t="n">
        <f aca="true">RAND()</f>
        <v>0.926003777608988</v>
      </c>
    </row>
    <row r="352" customFormat="false" ht="15" hidden="false" customHeight="false" outlineLevel="0" collapsed="false">
      <c r="AK352" s="0" t="n">
        <v>339</v>
      </c>
      <c r="AL352" s="0" t="n">
        <f aca="false">IFERROR(IF(AU352&lt;($AM$6-$AL$6)/($AN$6-$AL$6),$AL$6+SQRT(AU352*($AN$6-$AL$6)*($AM$6-$AL$6)),$AN$6-SQRT((1-AU352)*($AN$6-$AL$6)*($AN$6-$AM$6))),$AM$6)</f>
        <v>4.59314040778362</v>
      </c>
      <c r="AM352" s="0" t="n">
        <f aca="false">IFERROR(IF(AV352&lt;($AM$7-$AL$7)/($AN$7-$AL$7),$AL$7+SQRT(AV352*($AN$7-$AL$7)*($AM$7-$AL$7)),$AN$7-SQRT((1-AV352)*($AN$7-$AL$7)*($AN$7-$AM$7))),$AM$7)</f>
        <v>1.19683501661119</v>
      </c>
      <c r="AN352" s="0" t="n">
        <f aca="false">IFERROR(IF(AW352&lt;($AM$8-$AL$8)/($AN$8-$AL$8),$AL$8+SQRT(AW352*($AN$8-$AL$8)*($AM$8-$AL$8)),$AN$8-SQRT((1-AW352)*($AN$8-$AL$8)*($AN$8-$AM$8))),$AM$8)</f>
        <v>1.01283080007759</v>
      </c>
      <c r="AO352" s="0" t="n">
        <f aca="false">IFERROR(IF(AX352&lt;($AM$9-$AL$9)/($AN$9-$AL$9),$AL$9+SQRT(AX352*($AN$9-$AL$9)*($AM$9-$AL$9)),$AN$9-SQRT((1-AX352)*($AN$9-$AL$9)*($AN$9-$AM$9))),$AM$9)</f>
        <v>1.3423767545508</v>
      </c>
      <c r="AP352" s="0" t="n">
        <f aca="false">IFERROR(IF(AY352&lt;($AM$10-$AL$10)/($AN$10-$AL$10),$AL$10+SQRT(AY352*($AN$10-$AL$10)*($AM$10-$AL$10)),$AN$10-SQRT((1-AY352)*($AN$10-$AL$10)*($AN$10-$AM$10))),$AM$10)</f>
        <v>0.746815080519478</v>
      </c>
      <c r="AQ352" s="0" t="n">
        <f aca="false">IFERROR(IF(AZ352&lt;($AM$11-$AL$11)/($AN$11-$AL$11),$AL$11+SQRT(AZ352*($AN$11-$AL$11)*($AM$11-$AL$11)),$AN$11-SQRT((1-AZ352)*($AN$11-$AL$11)*($AN$11-$AM$11))),$AM$11)</f>
        <v>0.604093250707651</v>
      </c>
      <c r="AR352" s="0" t="n">
        <f aca="false">SUMPRODUCT((B24:B31&lt;=$B$6)*(C24:C31*AM352+D24:D31*AO352*$B$8*AQ352)/(1+AL352/100)^B24:B31)+C32*AM352*AP352/(1+AL352/100)^$B$6</f>
        <v>15347745.5877808</v>
      </c>
      <c r="AS352" s="0" t="n">
        <f aca="false">SUMPRODUCT((K24:K26&lt;=$B$6)*(L24:L26*AN352+M24:M26*AO352*$B$8*AQ352)/(1+AL352/100)^K24:K26)+L27*AN352*AP352/(1+AL352/100)^$B$6</f>
        <v>15290630.7286026</v>
      </c>
      <c r="AT352" s="0" t="n">
        <f aca="false">AS352-AR352</f>
        <v>-57114.8591782004</v>
      </c>
      <c r="AU352" s="0" t="n">
        <f aca="true">RAND()</f>
        <v>0.710351345167799</v>
      </c>
      <c r="AV352" s="0" t="n">
        <f aca="true">RAND()</f>
        <v>0.974875418144598</v>
      </c>
      <c r="AW352" s="0" t="n">
        <f aca="true">RAND()</f>
        <v>0.50000684985033</v>
      </c>
      <c r="AX352" s="0" t="n">
        <f aca="true">RAND()</f>
        <v>0.711687778029909</v>
      </c>
      <c r="AY352" s="0" t="n">
        <f aca="true">RAND()</f>
        <v>0.243670735887346</v>
      </c>
      <c r="AZ352" s="0" t="n">
        <f aca="true">RAND()</f>
        <v>0.377439612758964</v>
      </c>
    </row>
    <row r="353" customFormat="false" ht="15" hidden="false" customHeight="false" outlineLevel="0" collapsed="false">
      <c r="AK353" s="0" t="n">
        <v>340</v>
      </c>
      <c r="AL353" s="0" t="n">
        <f aca="false">IFERROR(IF(AU353&lt;($AM$6-$AL$6)/($AN$6-$AL$6),$AL$6+SQRT(AU353*($AN$6-$AL$6)*($AM$6-$AL$6)),$AN$6-SQRT((1-AU353)*($AN$6-$AL$6)*($AN$6-$AM$6))),$AM$6)</f>
        <v>5.39350099823982</v>
      </c>
      <c r="AM353" s="0" t="n">
        <f aca="false">IFERROR(IF(AV353&lt;($AM$7-$AL$7)/($AN$7-$AL$7),$AL$7+SQRT(AV353*($AN$7-$AL$7)*($AM$7-$AL$7)),$AN$7-SQRT((1-AV353)*($AN$7-$AL$7)*($AN$7-$AM$7))),$AM$7)</f>
        <v>0.942514996731195</v>
      </c>
      <c r="AN353" s="0" t="n">
        <f aca="false">IFERROR(IF(AW353&lt;($AM$8-$AL$8)/($AN$8-$AL$8),$AL$8+SQRT(AW353*($AN$8-$AL$8)*($AM$8-$AL$8)),$AN$8-SQRT((1-AW353)*($AN$8-$AL$8)*($AN$8-$AM$8))),$AM$8)</f>
        <v>1.15894297843243</v>
      </c>
      <c r="AO353" s="0" t="n">
        <f aca="false">IFERROR(IF(AX353&lt;($AM$9-$AL$9)/($AN$9-$AL$9),$AL$9+SQRT(AX353*($AN$9-$AL$9)*($AM$9-$AL$9)),$AN$9-SQRT((1-AX353)*($AN$9-$AL$9)*($AN$9-$AM$9))),$AM$9)</f>
        <v>0.93415202172305</v>
      </c>
      <c r="AP353" s="0" t="n">
        <f aca="false">IFERROR(IF(AY353&lt;($AM$10-$AL$10)/($AN$10-$AL$10),$AL$10+SQRT(AY353*($AN$10-$AL$10)*($AM$10-$AL$10)),$AN$10-SQRT((1-AY353)*($AN$10-$AL$10)*($AN$10-$AM$10))),$AM$10)</f>
        <v>0.943328660394962</v>
      </c>
      <c r="AQ353" s="0" t="n">
        <f aca="false">IFERROR(IF(AZ353&lt;($AM$11-$AL$11)/($AN$11-$AL$11),$AL$11+SQRT(AZ353*($AN$11-$AL$11)*($AM$11-$AL$11)),$AN$11-SQRT((1-AZ353)*($AN$11-$AL$11)*($AN$11-$AM$11))),$AM$11)</f>
        <v>0.465394060767254</v>
      </c>
      <c r="AR353" s="0" t="n">
        <f aca="false">SUMPRODUCT((B24:B31&lt;=$B$6)*(C24:C31*AM353+D24:D31*AO353*$B$8*AQ353)/(1+AL353/100)^B24:B31)+C32*AM353*AP353/(1+AL353/100)^$B$6</f>
        <v>11659522.2037782</v>
      </c>
      <c r="AS353" s="0" t="n">
        <f aca="false">SUMPRODUCT((K24:K26&lt;=$B$6)*(L24:L26*AN353+M24:M26*AO353*$B$8*AQ353)/(1+AL353/100)^K24:K26)+L27*AN353*AP353/(1+AL353/100)^$B$6</f>
        <v>17398555.212496</v>
      </c>
      <c r="AT353" s="0" t="n">
        <f aca="false">AS353-AR353</f>
        <v>5739033.00871777</v>
      </c>
      <c r="AU353" s="0" t="n">
        <f aca="true">RAND()</f>
        <v>0.870958047867177</v>
      </c>
      <c r="AV353" s="0" t="n">
        <f aca="true">RAND()</f>
        <v>0.225672492147694</v>
      </c>
      <c r="AW353" s="0" t="n">
        <f aca="true">RAND()</f>
        <v>0.926298833984375</v>
      </c>
      <c r="AX353" s="0" t="n">
        <f aca="true">RAND()</f>
        <v>0.251317303954949</v>
      </c>
      <c r="AY353" s="0" t="n">
        <f aca="true">RAND()</f>
        <v>0.786161204510367</v>
      </c>
      <c r="AZ353" s="0" t="n">
        <f aca="true">RAND()</f>
        <v>0.111653858518703</v>
      </c>
    </row>
    <row r="354" customFormat="false" ht="15" hidden="false" customHeight="false" outlineLevel="0" collapsed="false">
      <c r="AK354" s="0" t="n">
        <v>341</v>
      </c>
      <c r="AL354" s="0" t="n">
        <f aca="false">IFERROR(IF(AU354&lt;($AM$6-$AL$6)/($AN$6-$AL$6),$AL$6+SQRT(AU354*($AN$6-$AL$6)*($AM$6-$AL$6)),$AN$6-SQRT((1-AU354)*($AN$6-$AL$6)*($AN$6-$AM$6))),$AM$6)</f>
        <v>2.57655315059635</v>
      </c>
      <c r="AM354" s="0" t="n">
        <f aca="false">IFERROR(IF(AV354&lt;($AM$7-$AL$7)/($AN$7-$AL$7),$AL$7+SQRT(AV354*($AN$7-$AL$7)*($AM$7-$AL$7)),$AN$7-SQRT((1-AV354)*($AN$7-$AL$7)*($AN$7-$AM$7))),$AM$7)</f>
        <v>0.855857725058783</v>
      </c>
      <c r="AN354" s="0" t="n">
        <f aca="false">IFERROR(IF(AW354&lt;($AM$8-$AL$8)/($AN$8-$AL$8),$AL$8+SQRT(AW354*($AN$8-$AL$8)*($AM$8-$AL$8)),$AN$8-SQRT((1-AW354)*($AN$8-$AL$8)*($AN$8-$AM$8))),$AM$8)</f>
        <v>0.947964349332569</v>
      </c>
      <c r="AO354" s="0" t="n">
        <f aca="false">IFERROR(IF(AX354&lt;($AM$9-$AL$9)/($AN$9-$AL$9),$AL$9+SQRT(AX354*($AN$9-$AL$9)*($AM$9-$AL$9)),$AN$9-SQRT((1-AX354)*($AN$9-$AL$9)*($AN$9-$AM$9))),$AM$9)</f>
        <v>1.17049326642834</v>
      </c>
      <c r="AP354" s="0" t="n">
        <f aca="false">IFERROR(IF(AY354&lt;($AM$10-$AL$10)/($AN$10-$AL$10),$AL$10+SQRT(AY354*($AN$10-$AL$10)*($AM$10-$AL$10)),$AN$10-SQRT((1-AY354)*($AN$10-$AL$10)*($AN$10-$AM$10))),$AM$10)</f>
        <v>0.806987650242022</v>
      </c>
      <c r="AQ354" s="0" t="n">
        <f aca="false">IFERROR(IF(AZ354&lt;($AM$11-$AL$11)/($AN$11-$AL$11),$AL$11+SQRT(AZ354*($AN$11-$AL$11)*($AM$11-$AL$11)),$AN$11-SQRT((1-AZ354)*($AN$11-$AL$11)*($AN$11-$AM$11))),$AM$11)</f>
        <v>0.603285275031944</v>
      </c>
      <c r="AR354" s="0" t="n">
        <f aca="false">SUMPRODUCT((B24:B31&lt;=$B$6)*(C24:C31*AM354+D24:D31*AO354*$B$8*AQ354)/(1+AL354/100)^B24:B31)+C32*AM354*AP354/(1+AL354/100)^$B$6</f>
        <v>12131608.369936</v>
      </c>
      <c r="AS354" s="0" t="n">
        <f aca="false">SUMPRODUCT((K24:K26&lt;=$B$6)*(L24:L26*AN354+M24:M26*AO354*$B$8*AQ354)/(1+AL354/100)^K24:K26)+L27*AN354*AP354/(1+AL354/100)^$B$6</f>
        <v>13857648.6897026</v>
      </c>
      <c r="AT354" s="0" t="n">
        <f aca="false">AS354-AR354</f>
        <v>1726040.31976656</v>
      </c>
      <c r="AU354" s="0" t="n">
        <f aca="true">RAND()</f>
        <v>0.0664827070925153</v>
      </c>
      <c r="AV354" s="0" t="n">
        <f aca="true">RAND()</f>
        <v>0.0346676160971395</v>
      </c>
      <c r="AW354" s="0" t="n">
        <f aca="true">RAND()</f>
        <v>0.243260540815673</v>
      </c>
      <c r="AX354" s="0" t="n">
        <f aca="true">RAND()</f>
        <v>0.541279052639518</v>
      </c>
      <c r="AY354" s="0" t="n">
        <f aca="true">RAND()</f>
        <v>0.376965669604471</v>
      </c>
      <c r="AZ354" s="0" t="n">
        <f aca="true">RAND()</f>
        <v>0.375436563474295</v>
      </c>
    </row>
    <row r="355" customFormat="false" ht="15" hidden="false" customHeight="false" outlineLevel="0" collapsed="false">
      <c r="AK355" s="0" t="n">
        <v>342</v>
      </c>
      <c r="AL355" s="0" t="n">
        <f aca="false">IFERROR(IF(AU355&lt;($AM$6-$AL$6)/($AN$6-$AL$6),$AL$6+SQRT(AU355*($AN$6-$AL$6)*($AM$6-$AL$6)),$AN$6-SQRT((1-AU355)*($AN$6-$AL$6)*($AN$6-$AM$6))),$AM$6)</f>
        <v>4.08033508964346</v>
      </c>
      <c r="AM355" s="0" t="n">
        <f aca="false">IFERROR(IF(AV355&lt;($AM$7-$AL$7)/($AN$7-$AL$7),$AL$7+SQRT(AV355*($AN$7-$AL$7)*($AM$7-$AL$7)),$AN$7-SQRT((1-AV355)*($AN$7-$AL$7)*($AN$7-$AM$7))),$AM$7)</f>
        <v>1.00644265135091</v>
      </c>
      <c r="AN355" s="0" t="n">
        <f aca="false">IFERROR(IF(AW355&lt;($AM$8-$AL$8)/($AN$8-$AL$8),$AL$8+SQRT(AW355*($AN$8-$AL$8)*($AM$8-$AL$8)),$AN$8-SQRT((1-AW355)*($AN$8-$AL$8)*($AN$8-$AM$8))),$AM$8)</f>
        <v>0.968799190738561</v>
      </c>
      <c r="AO355" s="0" t="n">
        <f aca="false">IFERROR(IF(AX355&lt;($AM$9-$AL$9)/($AN$9-$AL$9),$AL$9+SQRT(AX355*($AN$9-$AL$9)*($AM$9-$AL$9)),$AN$9-SQRT((1-AX355)*($AN$9-$AL$9)*($AN$9-$AM$9))),$AM$9)</f>
        <v>1.29190301825996</v>
      </c>
      <c r="AP355" s="0" t="n">
        <f aca="false">IFERROR(IF(AY355&lt;($AM$10-$AL$10)/($AN$10-$AL$10),$AL$10+SQRT(AY355*($AN$10-$AL$10)*($AM$10-$AL$10)),$AN$10-SQRT((1-AY355)*($AN$10-$AL$10)*($AN$10-$AM$10))),$AM$10)</f>
        <v>0.703484577694945</v>
      </c>
      <c r="AQ355" s="0" t="n">
        <f aca="false">IFERROR(IF(AZ355&lt;($AM$11-$AL$11)/($AN$11-$AL$11),$AL$11+SQRT(AZ355*($AN$11-$AL$11)*($AM$11-$AL$11)),$AN$11-SQRT((1-AZ355)*($AN$11-$AL$11)*($AN$11-$AM$11))),$AM$11)</f>
        <v>0.914573587243567</v>
      </c>
      <c r="AR355" s="0" t="n">
        <f aca="false">SUMPRODUCT((B24:B31&lt;=$B$6)*(C24:C31*AM355+D24:D31*AO355*$B$8*AQ355)/(1+AL355/100)^B24:B31)+C32*AM355*AP355/(1+AL355/100)^$B$6</f>
        <v>13292405.6617537</v>
      </c>
      <c r="AS355" s="0" t="n">
        <f aca="false">SUMPRODUCT((K24:K26&lt;=$B$6)*(L24:L26*AN355+M24:M26*AO355*$B$8*AQ355)/(1+AL355/100)^K24:K26)+L27*AN355*AP355/(1+AL355/100)^$B$6</f>
        <v>14626984.5342362</v>
      </c>
      <c r="AT355" s="0" t="n">
        <f aca="false">AS355-AR355</f>
        <v>1334578.8724825</v>
      </c>
      <c r="AU355" s="0" t="n">
        <f aca="true">RAND()</f>
        <v>0.573777840561638</v>
      </c>
      <c r="AV355" s="0" t="n">
        <f aca="true">RAND()</f>
        <v>0.472709492613557</v>
      </c>
      <c r="AW355" s="0" t="n">
        <f aca="true">RAND()</f>
        <v>0.316590742155477</v>
      </c>
      <c r="AX355" s="0" t="n">
        <f aca="true">RAND()</f>
        <v>0.665732442967093</v>
      </c>
      <c r="AY355" s="0" t="n">
        <f aca="true">RAND()</f>
        <v>0.165623893438761</v>
      </c>
      <c r="AZ355" s="0" t="n">
        <f aca="true">RAND()</f>
        <v>0.970213583688031</v>
      </c>
    </row>
    <row r="356" customFormat="false" ht="15" hidden="false" customHeight="false" outlineLevel="0" collapsed="false">
      <c r="AK356" s="0" t="n">
        <v>343</v>
      </c>
      <c r="AL356" s="0" t="n">
        <f aca="false">IFERROR(IF(AU356&lt;($AM$6-$AL$6)/($AN$6-$AL$6),$AL$6+SQRT(AU356*($AN$6-$AL$6)*($AM$6-$AL$6)),$AN$6-SQRT((1-AU356)*($AN$6-$AL$6)*($AN$6-$AM$6))),$AM$6)</f>
        <v>4.30049263413121</v>
      </c>
      <c r="AM356" s="0" t="n">
        <f aca="false">IFERROR(IF(AV356&lt;($AM$7-$AL$7)/($AN$7-$AL$7),$AL$7+SQRT(AV356*($AN$7-$AL$7)*($AM$7-$AL$7)),$AN$7-SQRT((1-AV356)*($AN$7-$AL$7)*($AN$7-$AM$7))),$AM$7)</f>
        <v>0.966480612494622</v>
      </c>
      <c r="AN356" s="0" t="n">
        <f aca="false">IFERROR(IF(AW356&lt;($AM$8-$AL$8)/($AN$8-$AL$8),$AL$8+SQRT(AW356*($AN$8-$AL$8)*($AM$8-$AL$8)),$AN$8-SQRT((1-AW356)*($AN$8-$AL$8)*($AN$8-$AM$8))),$AM$8)</f>
        <v>0.948025110083868</v>
      </c>
      <c r="AO356" s="0" t="n">
        <f aca="false">IFERROR(IF(AX356&lt;($AM$9-$AL$9)/($AN$9-$AL$9),$AL$9+SQRT(AX356*($AN$9-$AL$9)*($AM$9-$AL$9)),$AN$9-SQRT((1-AX356)*($AN$9-$AL$9)*($AN$9-$AM$9))),$AM$9)</f>
        <v>0.664234237710243</v>
      </c>
      <c r="AP356" s="0" t="n">
        <f aca="false">IFERROR(IF(AY356&lt;($AM$10-$AL$10)/($AN$10-$AL$10),$AL$10+SQRT(AY356*($AN$10-$AL$10)*($AM$10-$AL$10)),$AN$10-SQRT((1-AY356)*($AN$10-$AL$10)*($AN$10-$AM$10))),$AM$10)</f>
        <v>0.959239488360494</v>
      </c>
      <c r="AQ356" s="0" t="n">
        <f aca="false">IFERROR(IF(AZ356&lt;($AM$11-$AL$11)/($AN$11-$AL$11),$AL$11+SQRT(AZ356*($AN$11-$AL$11)*($AM$11-$AL$11)),$AN$11-SQRT((1-AZ356)*($AN$11-$AL$11)*($AN$11-$AM$11))),$AM$11)</f>
        <v>0.816215306880352</v>
      </c>
      <c r="AR356" s="0" t="n">
        <f aca="false">SUMPRODUCT((B24:B31&lt;=$B$6)*(C24:C31*AM356+D24:D31*AO356*$B$8*AQ356)/(1+AL356/100)^B24:B31)+C32*AM356*AP356/(1+AL356/100)^$B$6</f>
        <v>12509138.1916254</v>
      </c>
      <c r="AS356" s="0" t="n">
        <f aca="false">SUMPRODUCT((K24:K26&lt;=$B$6)*(L24:L26*AN356+M24:M26*AO356*$B$8*AQ356)/(1+AL356/100)^K24:K26)+L27*AN356*AP356/(1+AL356/100)^$B$6</f>
        <v>14044709.5077963</v>
      </c>
      <c r="AT356" s="0" t="n">
        <f aca="false">AS356-AR356</f>
        <v>1535571.31617088</v>
      </c>
      <c r="AU356" s="0" t="n">
        <f aca="true">RAND()</f>
        <v>0.635632999081008</v>
      </c>
      <c r="AV356" s="0" t="n">
        <f aca="true">RAND()</f>
        <v>0.307953270406493</v>
      </c>
      <c r="AW356" s="0" t="n">
        <f aca="true">RAND()</f>
        <v>0.243460369059347</v>
      </c>
      <c r="AX356" s="0" t="n">
        <f aca="true">RAND()</f>
        <v>0.0359638464483526</v>
      </c>
      <c r="AY356" s="0" t="n">
        <f aca="true">RAND()</f>
        <v>0.843603630678433</v>
      </c>
      <c r="AZ356" s="0" t="n">
        <f aca="true">RAND()</f>
        <v>0.862135455407824</v>
      </c>
    </row>
    <row r="357" customFormat="false" ht="15" hidden="false" customHeight="false" outlineLevel="0" collapsed="false">
      <c r="AK357" s="0" t="n">
        <v>344</v>
      </c>
      <c r="AL357" s="0" t="n">
        <f aca="false">IFERROR(IF(AU357&lt;($AM$6-$AL$6)/($AN$6-$AL$6),$AL$6+SQRT(AU357*($AN$6-$AL$6)*($AM$6-$AL$6)),$AN$6-SQRT((1-AU357)*($AN$6-$AL$6)*($AN$6-$AM$6))),$AM$6)</f>
        <v>3.16021186225057</v>
      </c>
      <c r="AM357" s="0" t="n">
        <f aca="false">IFERROR(IF(AV357&lt;($AM$7-$AL$7)/($AN$7-$AL$7),$AL$7+SQRT(AV357*($AN$7-$AL$7)*($AM$7-$AL$7)),$AN$7-SQRT((1-AV357)*($AN$7-$AL$7)*($AN$7-$AM$7))),$AM$7)</f>
        <v>1.17529782596424</v>
      </c>
      <c r="AN357" s="0" t="n">
        <f aca="false">IFERROR(IF(AW357&lt;($AM$8-$AL$8)/($AN$8-$AL$8),$AL$8+SQRT(AW357*($AN$8-$AL$8)*($AM$8-$AL$8)),$AN$8-SQRT((1-AW357)*($AN$8-$AL$8)*($AN$8-$AM$8))),$AM$8)</f>
        <v>1.1175146906725</v>
      </c>
      <c r="AO357" s="0" t="n">
        <f aca="false">IFERROR(IF(AX357&lt;($AM$9-$AL$9)/($AN$9-$AL$9),$AL$9+SQRT(AX357*($AN$9-$AL$9)*($AM$9-$AL$9)),$AN$9-SQRT((1-AX357)*($AN$9-$AL$9)*($AN$9-$AM$9))),$AM$9)</f>
        <v>1.05057452673538</v>
      </c>
      <c r="AP357" s="0" t="n">
        <f aca="false">IFERROR(IF(AY357&lt;($AM$10-$AL$10)/($AN$10-$AL$10),$AL$10+SQRT(AY357*($AN$10-$AL$10)*($AM$10-$AL$10)),$AN$10-SQRT((1-AY357)*($AN$10-$AL$10)*($AN$10-$AM$10))),$AM$10)</f>
        <v>0.819390877326762</v>
      </c>
      <c r="AQ357" s="0" t="n">
        <f aca="false">IFERROR(IF(AZ357&lt;($AM$11-$AL$11)/($AN$11-$AL$11),$AL$11+SQRT(AZ357*($AN$11-$AL$11)*($AM$11-$AL$11)),$AN$11-SQRT((1-AZ357)*($AN$11-$AL$11)*($AN$11-$AM$11))),$AM$11)</f>
        <v>0.452851728827738</v>
      </c>
      <c r="AR357" s="0" t="n">
        <f aca="false">SUMPRODUCT((B24:B31&lt;=$B$6)*(C24:C31*AM357+D24:D31*AO357*$B$8*AQ357)/(1+AL357/100)^B24:B31)+C32*AM357*AP357/(1+AL357/100)^$B$6</f>
        <v>16043327.8437528</v>
      </c>
      <c r="AS357" s="0" t="n">
        <f aca="false">SUMPRODUCT((K24:K26&lt;=$B$6)*(L24:L26*AN357+M24:M26*AO357*$B$8*AQ357)/(1+AL357/100)^K24:K26)+L27*AN357*AP357/(1+AL357/100)^$B$6</f>
        <v>16459974.3978631</v>
      </c>
      <c r="AT357" s="0" t="n">
        <f aca="false">AS357-AR357</f>
        <v>416646.554110309</v>
      </c>
      <c r="AU357" s="0" t="n">
        <f aca="true">RAND()</f>
        <v>0.262801352859939</v>
      </c>
      <c r="AV357" s="0" t="n">
        <f aca="true">RAND()</f>
        <v>0.950396312838496</v>
      </c>
      <c r="AW357" s="0" t="n">
        <f aca="true">RAND()</f>
        <v>0.843979047221308</v>
      </c>
      <c r="AX357" s="0" t="n">
        <f aca="true">RAND()</f>
        <v>0.399060847144163</v>
      </c>
      <c r="AY357" s="0" t="n">
        <f aca="true">RAND()</f>
        <v>0.408042130078236</v>
      </c>
      <c r="AZ357" s="0" t="n">
        <f aca="true">RAND()</f>
        <v>0.0953618408392997</v>
      </c>
    </row>
    <row r="358" customFormat="false" ht="15" hidden="false" customHeight="false" outlineLevel="0" collapsed="false">
      <c r="AK358" s="0" t="n">
        <v>345</v>
      </c>
      <c r="AL358" s="0" t="n">
        <f aca="false">IFERROR(IF(AU358&lt;($AM$6-$AL$6)/($AN$6-$AL$6),$AL$6+SQRT(AU358*($AN$6-$AL$6)*($AM$6-$AL$6)),$AN$6-SQRT((1-AU358)*($AN$6-$AL$6)*($AN$6-$AM$6))),$AM$6)</f>
        <v>4.15424865152522</v>
      </c>
      <c r="AM358" s="0" t="n">
        <f aca="false">IFERROR(IF(AV358&lt;($AM$7-$AL$7)/($AN$7-$AL$7),$AL$7+SQRT(AV358*($AN$7-$AL$7)*($AM$7-$AL$7)),$AN$7-SQRT((1-AV358)*($AN$7-$AL$7)*($AN$7-$AM$7))),$AM$7)</f>
        <v>0.934583723850783</v>
      </c>
      <c r="AN358" s="0" t="n">
        <f aca="false">IFERROR(IF(AW358&lt;($AM$8-$AL$8)/($AN$8-$AL$8),$AL$8+SQRT(AW358*($AN$8-$AL$8)*($AM$8-$AL$8)),$AN$8-SQRT((1-AW358)*($AN$8-$AL$8)*($AN$8-$AM$8))),$AM$8)</f>
        <v>1.03438221896156</v>
      </c>
      <c r="AO358" s="0" t="n">
        <f aca="false">IFERROR(IF(AX358&lt;($AM$9-$AL$9)/($AN$9-$AL$9),$AL$9+SQRT(AX358*($AN$9-$AL$9)*($AM$9-$AL$9)),$AN$9-SQRT((1-AX358)*($AN$9-$AL$9)*($AN$9-$AM$9))),$AM$9)</f>
        <v>0.765833709247575</v>
      </c>
      <c r="AP358" s="0" t="n">
        <f aca="false">IFERROR(IF(AY358&lt;($AM$10-$AL$10)/($AN$10-$AL$10),$AL$10+SQRT(AY358*($AN$10-$AL$10)*($AM$10-$AL$10)),$AN$10-SQRT((1-AY358)*($AN$10-$AL$10)*($AN$10-$AM$10))),$AM$10)</f>
        <v>0.937304322339369</v>
      </c>
      <c r="AQ358" s="0" t="n">
        <f aca="false">IFERROR(IF(AZ358&lt;($AM$11-$AL$11)/($AN$11-$AL$11),$AL$11+SQRT(AZ358*($AN$11-$AL$11)*($AM$11-$AL$11)),$AN$11-SQRT((1-AZ358)*($AN$11-$AL$11)*($AN$11-$AM$11))),$AM$11)</f>
        <v>0.665906858783608</v>
      </c>
      <c r="AR358" s="0" t="n">
        <f aca="false">SUMPRODUCT((B24:B31&lt;=$B$6)*(C24:C31*AM358+D24:D31*AO358*$B$8*AQ358)/(1+AL358/100)^B24:B31)+C32*AM358*AP358/(1+AL358/100)^$B$6</f>
        <v>12174450.9350829</v>
      </c>
      <c r="AS358" s="0" t="n">
        <f aca="false">SUMPRODUCT((K24:K26&lt;=$B$6)*(L24:L26*AN358+M24:M26*AO358*$B$8*AQ358)/(1+AL358/100)^K24:K26)+L27*AN358*AP358/(1+AL358/100)^$B$6</f>
        <v>15313327.7876257</v>
      </c>
      <c r="AT358" s="0" t="n">
        <f aca="false">AS358-AR358</f>
        <v>3138876.85254279</v>
      </c>
      <c r="AU358" s="0" t="n">
        <f aca="true">RAND()</f>
        <v>0.5950849631327</v>
      </c>
      <c r="AV358" s="0" t="n">
        <f aca="true">RAND()</f>
        <v>0.201253096950487</v>
      </c>
      <c r="AW358" s="0" t="n">
        <f aca="true">RAND()</f>
        <v>0.586746422222743</v>
      </c>
      <c r="AX358" s="0" t="n">
        <f aca="true">RAND()</f>
        <v>0.0942234146297653</v>
      </c>
      <c r="AY358" s="0" t="n">
        <f aca="true">RAND()</f>
        <v>0.764940281346779</v>
      </c>
      <c r="AZ358" s="0" t="n">
        <f aca="true">RAND()</f>
        <v>0.544415399968016</v>
      </c>
    </row>
    <row r="359" customFormat="false" ht="15" hidden="false" customHeight="false" outlineLevel="0" collapsed="false">
      <c r="AK359" s="0" t="n">
        <v>346</v>
      </c>
      <c r="AL359" s="0" t="n">
        <f aca="false">IFERROR(IF(AU359&lt;($AM$6-$AL$6)/($AN$6-$AL$6),$AL$6+SQRT(AU359*($AN$6-$AL$6)*($AM$6-$AL$6)),$AN$6-SQRT((1-AU359)*($AN$6-$AL$6)*($AN$6-$AM$6))),$AM$6)</f>
        <v>4.19428304309948</v>
      </c>
      <c r="AM359" s="0" t="n">
        <f aca="false">IFERROR(IF(AV359&lt;($AM$7-$AL$7)/($AN$7-$AL$7),$AL$7+SQRT(AV359*($AN$7-$AL$7)*($AM$7-$AL$7)),$AN$7-SQRT((1-AV359)*($AN$7-$AL$7)*($AN$7-$AM$7))),$AM$7)</f>
        <v>1.1766662229301</v>
      </c>
      <c r="AN359" s="0" t="n">
        <f aca="false">IFERROR(IF(AW359&lt;($AM$8-$AL$8)/($AN$8-$AL$8),$AL$8+SQRT(AW359*($AN$8-$AL$8)*($AM$8-$AL$8)),$AN$8-SQRT((1-AW359)*($AN$8-$AL$8)*($AN$8-$AM$8))),$AM$8)</f>
        <v>1.14519618339366</v>
      </c>
      <c r="AO359" s="0" t="n">
        <f aca="false">IFERROR(IF(AX359&lt;($AM$9-$AL$9)/($AN$9-$AL$9),$AL$9+SQRT(AX359*($AN$9-$AL$9)*($AM$9-$AL$9)),$AN$9-SQRT((1-AX359)*($AN$9-$AL$9)*($AN$9-$AM$9))),$AM$9)</f>
        <v>0.90623834021313</v>
      </c>
      <c r="AP359" s="0" t="n">
        <f aca="false">IFERROR(IF(AY359&lt;($AM$10-$AL$10)/($AN$10-$AL$10),$AL$10+SQRT(AY359*($AN$10-$AL$10)*($AM$10-$AL$10)),$AN$10-SQRT((1-AY359)*($AN$10-$AL$10)*($AN$10-$AM$10))),$AM$10)</f>
        <v>0.772762960270366</v>
      </c>
      <c r="AQ359" s="0" t="n">
        <f aca="false">IFERROR(IF(AZ359&lt;($AM$11-$AL$11)/($AN$11-$AL$11),$AL$11+SQRT(AZ359*($AN$11-$AL$11)*($AM$11-$AL$11)),$AN$11-SQRT((1-AZ359)*($AN$11-$AL$11)*($AN$11-$AM$11))),$AM$11)</f>
        <v>0.906885738538145</v>
      </c>
      <c r="AR359" s="0" t="n">
        <f aca="false">SUMPRODUCT((B24:B31&lt;=$B$6)*(C24:C31*AM359+D24:D31*AO359*$B$8*AQ359)/(1+AL359/100)^B24:B31)+C32*AM359*AP359/(1+AL359/100)^$B$6</f>
        <v>15354455.5191716</v>
      </c>
      <c r="AS359" s="0" t="n">
        <f aca="false">SUMPRODUCT((K24:K26&lt;=$B$6)*(L24:L26*AN359+M24:M26*AO359*$B$8*AQ359)/(1+AL359/100)^K24:K26)+L27*AN359*AP359/(1+AL359/100)^$B$6</f>
        <v>17188680.1619603</v>
      </c>
      <c r="AT359" s="0" t="n">
        <f aca="false">AS359-AR359</f>
        <v>1834224.64278871</v>
      </c>
      <c r="AU359" s="0" t="n">
        <f aca="true">RAND()</f>
        <v>0.606397617888045</v>
      </c>
      <c r="AV359" s="0" t="n">
        <f aca="true">RAND()</f>
        <v>0.952196952361438</v>
      </c>
      <c r="AW359" s="0" t="n">
        <f aca="true">RAND()</f>
        <v>0.902365866886616</v>
      </c>
      <c r="AX359" s="0" t="n">
        <f aca="true">RAND()</f>
        <v>0.220039452078825</v>
      </c>
      <c r="AY359" s="0" t="n">
        <f aca="true">RAND()</f>
        <v>0.297598529981814</v>
      </c>
      <c r="AZ359" s="0" t="n">
        <f aca="true">RAND()</f>
        <v>0.96461116045883</v>
      </c>
    </row>
    <row r="360" customFormat="false" ht="15" hidden="false" customHeight="false" outlineLevel="0" collapsed="false">
      <c r="AK360" s="0" t="n">
        <v>347</v>
      </c>
      <c r="AL360" s="0" t="n">
        <f aca="false">IFERROR(IF(AU360&lt;($AM$6-$AL$6)/($AN$6-$AL$6),$AL$6+SQRT(AU360*($AN$6-$AL$6)*($AM$6-$AL$6)),$AN$6-SQRT((1-AU360)*($AN$6-$AL$6)*($AN$6-$AM$6))),$AM$6)</f>
        <v>5.50442873180707</v>
      </c>
      <c r="AM360" s="0" t="n">
        <f aca="false">IFERROR(IF(AV360&lt;($AM$7-$AL$7)/($AN$7-$AL$7),$AL$7+SQRT(AV360*($AN$7-$AL$7)*($AM$7-$AL$7)),$AN$7-SQRT((1-AV360)*($AN$7-$AL$7)*($AN$7-$AM$7))),$AM$7)</f>
        <v>1.07606183026907</v>
      </c>
      <c r="AN360" s="0" t="n">
        <f aca="false">IFERROR(IF(AW360&lt;($AM$8-$AL$8)/($AN$8-$AL$8),$AL$8+SQRT(AW360*($AN$8-$AL$8)*($AM$8-$AL$8)),$AN$8-SQRT((1-AW360)*($AN$8-$AL$8)*($AN$8-$AM$8))),$AM$8)</f>
        <v>0.906120048878878</v>
      </c>
      <c r="AO360" s="0" t="n">
        <f aca="false">IFERROR(IF(AX360&lt;($AM$9-$AL$9)/($AN$9-$AL$9),$AL$9+SQRT(AX360*($AN$9-$AL$9)*($AM$9-$AL$9)),$AN$9-SQRT((1-AX360)*($AN$9-$AL$9)*($AN$9-$AM$9))),$AM$9)</f>
        <v>0.758728523014704</v>
      </c>
      <c r="AP360" s="0" t="n">
        <f aca="false">IFERROR(IF(AY360&lt;($AM$10-$AL$10)/($AN$10-$AL$10),$AL$10+SQRT(AY360*($AN$10-$AL$10)*($AM$10-$AL$10)),$AN$10-SQRT((1-AY360)*($AN$10-$AL$10)*($AN$10-$AM$10))),$AM$10)</f>
        <v>0.963268451317589</v>
      </c>
      <c r="AQ360" s="0" t="n">
        <f aca="false">IFERROR(IF(AZ360&lt;($AM$11-$AL$11)/($AN$11-$AL$11),$AL$11+SQRT(AZ360*($AN$11-$AL$11)*($AM$11-$AL$11)),$AN$11-SQRT((1-AZ360)*($AN$11-$AL$11)*($AN$11-$AM$11))),$AM$11)</f>
        <v>0.675348392278868</v>
      </c>
      <c r="AR360" s="0" t="n">
        <f aca="false">SUMPRODUCT((B24:B31&lt;=$B$6)*(C24:C31*AM360+D24:D31*AO360*$B$8*AQ360)/(1+AL360/100)^B24:B31)+C32*AM360*AP360/(1+AL360/100)^$B$6</f>
        <v>13257559.9363401</v>
      </c>
      <c r="AS360" s="0" t="n">
        <f aca="false">SUMPRODUCT((K24:K26&lt;=$B$6)*(L24:L26*AN360+M24:M26*AO360*$B$8*AQ360)/(1+AL360/100)^K24:K26)+L27*AN360*AP360/(1+AL360/100)^$B$6</f>
        <v>13609905.1135693</v>
      </c>
      <c r="AT360" s="0" t="n">
        <f aca="false">AS360-AR360</f>
        <v>352345.177229222</v>
      </c>
      <c r="AU360" s="0" t="n">
        <f aca="true">RAND()</f>
        <v>0.88816332908779</v>
      </c>
      <c r="AV360" s="0" t="n">
        <f aca="true">RAND()</f>
        <v>0.731071227650251</v>
      </c>
      <c r="AW360" s="0" t="n">
        <f aca="true">RAND()</f>
        <v>0.125127386378394</v>
      </c>
      <c r="AX360" s="0" t="n">
        <f aca="true">RAND()</f>
        <v>0.0892539314951599</v>
      </c>
      <c r="AY360" s="0" t="n">
        <f aca="true">RAND()</f>
        <v>0.858470631944789</v>
      </c>
      <c r="AZ360" s="0" t="n">
        <f aca="true">RAND()</f>
        <v>0.569801361649322</v>
      </c>
    </row>
    <row r="361" customFormat="false" ht="15" hidden="false" customHeight="false" outlineLevel="0" collapsed="false">
      <c r="AK361" s="0" t="n">
        <v>348</v>
      </c>
      <c r="AL361" s="0" t="n">
        <f aca="false">IFERROR(IF(AU361&lt;($AM$6-$AL$6)/($AN$6-$AL$6),$AL$6+SQRT(AU361*($AN$6-$AL$6)*($AM$6-$AL$6)),$AN$6-SQRT((1-AU361)*($AN$6-$AL$6)*($AN$6-$AM$6))),$AM$6)</f>
        <v>4.02690201148238</v>
      </c>
      <c r="AM361" s="0" t="n">
        <f aca="false">IFERROR(IF(AV361&lt;($AM$7-$AL$7)/($AN$7-$AL$7),$AL$7+SQRT(AV361*($AN$7-$AL$7)*($AM$7-$AL$7)),$AN$7-SQRT((1-AV361)*($AN$7-$AL$7)*($AN$7-$AM$7))),$AM$7)</f>
        <v>0.978155700314952</v>
      </c>
      <c r="AN361" s="0" t="n">
        <f aca="false">IFERROR(IF(AW361&lt;($AM$8-$AL$8)/($AN$8-$AL$8),$AL$8+SQRT(AW361*($AN$8-$AL$8)*($AM$8-$AL$8)),$AN$8-SQRT((1-AW361)*($AN$8-$AL$8)*($AN$8-$AM$8))),$AM$8)</f>
        <v>0.938343852601662</v>
      </c>
      <c r="AO361" s="0" t="n">
        <f aca="false">IFERROR(IF(AX361&lt;($AM$9-$AL$9)/($AN$9-$AL$9),$AL$9+SQRT(AX361*($AN$9-$AL$9)*($AM$9-$AL$9)),$AN$9-SQRT((1-AX361)*($AN$9-$AL$9)*($AN$9-$AM$9))),$AM$9)</f>
        <v>1.00609696654758</v>
      </c>
      <c r="AP361" s="0" t="n">
        <f aca="false">IFERROR(IF(AY361&lt;($AM$10-$AL$10)/($AN$10-$AL$10),$AL$10+SQRT(AY361*($AN$10-$AL$10)*($AM$10-$AL$10)),$AN$10-SQRT((1-AY361)*($AN$10-$AL$10)*($AN$10-$AM$10))),$AM$10)</f>
        <v>0.65800740997833</v>
      </c>
      <c r="AQ361" s="0" t="n">
        <f aca="false">IFERROR(IF(AZ361&lt;($AM$11-$AL$11)/($AN$11-$AL$11),$AL$11+SQRT(AZ361*($AN$11-$AL$11)*($AM$11-$AL$11)),$AN$11-SQRT((1-AZ361)*($AN$11-$AL$11)*($AN$11-$AM$11))),$AM$11)</f>
        <v>0.48500853830602</v>
      </c>
      <c r="AR361" s="0" t="n">
        <f aca="false">SUMPRODUCT((B24:B31&lt;=$B$6)*(C24:C31*AM361+D24:D31*AO361*$B$8*AQ361)/(1+AL361/100)^B24:B31)+C32*AM361*AP361/(1+AL361/100)^$B$6</f>
        <v>12841290.2884496</v>
      </c>
      <c r="AS361" s="0" t="n">
        <f aca="false">SUMPRODUCT((K24:K26&lt;=$B$6)*(L24:L26*AN361+M24:M26*AO361*$B$8*AQ361)/(1+AL361/100)^K24:K26)+L27*AN361*AP361/(1+AL361/100)^$B$6</f>
        <v>14176474.9000912</v>
      </c>
      <c r="AT361" s="0" t="n">
        <f aca="false">AS361-AR361</f>
        <v>1335184.6116416</v>
      </c>
      <c r="AU361" s="0" t="n">
        <f aca="true">RAND()</f>
        <v>0.558034417533625</v>
      </c>
      <c r="AV361" s="0" t="n">
        <f aca="true">RAND()</f>
        <v>0.352660595052344</v>
      </c>
      <c r="AW361" s="0" t="n">
        <f aca="true">RAND()</f>
        <v>0.212655795029672</v>
      </c>
      <c r="AX361" s="0" t="n">
        <f aca="true">RAND()</f>
        <v>0.341437840062722</v>
      </c>
      <c r="AY361" s="0" t="n">
        <f aca="true">RAND()</f>
        <v>0.0998653664322407</v>
      </c>
      <c r="AZ361" s="0" t="n">
        <f aca="true">RAND()</f>
        <v>0.139706772433183</v>
      </c>
    </row>
    <row r="362" customFormat="false" ht="15" hidden="false" customHeight="false" outlineLevel="0" collapsed="false">
      <c r="AK362" s="0" t="n">
        <v>349</v>
      </c>
      <c r="AL362" s="0" t="n">
        <f aca="false">IFERROR(IF(AU362&lt;($AM$6-$AL$6)/($AN$6-$AL$6),$AL$6+SQRT(AU362*($AN$6-$AL$6)*($AM$6-$AL$6)),$AN$6-SQRT((1-AU362)*($AN$6-$AL$6)*($AN$6-$AM$6))),$AM$6)</f>
        <v>3.08962815411163</v>
      </c>
      <c r="AM362" s="0" t="n">
        <f aca="false">IFERROR(IF(AV362&lt;($AM$7-$AL$7)/($AN$7-$AL$7),$AL$7+SQRT(AV362*($AN$7-$AL$7)*($AM$7-$AL$7)),$AN$7-SQRT((1-AV362)*($AN$7-$AL$7)*($AN$7-$AM$7))),$AM$7)</f>
        <v>0.996356047088269</v>
      </c>
      <c r="AN362" s="0" t="n">
        <f aca="false">IFERROR(IF(AW362&lt;($AM$8-$AL$8)/($AN$8-$AL$8),$AL$8+SQRT(AW362*($AN$8-$AL$8)*($AM$8-$AL$8)),$AN$8-SQRT((1-AW362)*($AN$8-$AL$8)*($AN$8-$AM$8))),$AM$8)</f>
        <v>1.13840280275949</v>
      </c>
      <c r="AO362" s="0" t="n">
        <f aca="false">IFERROR(IF(AX362&lt;($AM$9-$AL$9)/($AN$9-$AL$9),$AL$9+SQRT(AX362*($AN$9-$AL$9)*($AM$9-$AL$9)),$AN$9-SQRT((1-AX362)*($AN$9-$AL$9)*($AN$9-$AM$9))),$AM$9)</f>
        <v>1.16797054138451</v>
      </c>
      <c r="AP362" s="0" t="n">
        <f aca="false">IFERROR(IF(AY362&lt;($AM$10-$AL$10)/($AN$10-$AL$10),$AL$10+SQRT(AY362*($AN$10-$AL$10)*($AM$10-$AL$10)),$AN$10-SQRT((1-AY362)*($AN$10-$AL$10)*($AN$10-$AM$10))),$AM$10)</f>
        <v>0.827418818526711</v>
      </c>
      <c r="AQ362" s="0" t="n">
        <f aca="false">IFERROR(IF(AZ362&lt;($AM$11-$AL$11)/($AN$11-$AL$11),$AL$11+SQRT(AZ362*($AN$11-$AL$11)*($AM$11-$AL$11)),$AN$11-SQRT((1-AZ362)*($AN$11-$AL$11)*($AN$11-$AM$11))),$AM$11)</f>
        <v>0.626472586531925</v>
      </c>
      <c r="AR362" s="0" t="n">
        <f aca="false">SUMPRODUCT((B24:B31&lt;=$B$6)*(C24:C31*AM362+D24:D31*AO362*$B$8*AQ362)/(1+AL362/100)^B24:B31)+C32*AM362*AP362/(1+AL362/100)^$B$6</f>
        <v>13714460.5432007</v>
      </c>
      <c r="AS362" s="0" t="n">
        <f aca="false">SUMPRODUCT((K24:K26&lt;=$B$6)*(L24:L26*AN362+M24:M26*AO362*$B$8*AQ362)/(1+AL362/100)^K24:K26)+L27*AN362*AP362/(1+AL362/100)^$B$6</f>
        <v>16749770.7349334</v>
      </c>
      <c r="AT362" s="0" t="n">
        <f aca="false">AS362-AR362</f>
        <v>3035310.19173267</v>
      </c>
      <c r="AU362" s="0" t="n">
        <f aca="true">RAND()</f>
        <v>0.235449601344177</v>
      </c>
      <c r="AV362" s="0" t="n">
        <f aca="true">RAND()</f>
        <v>0.428396635868116</v>
      </c>
      <c r="AW362" s="0" t="n">
        <f aca="true">RAND()</f>
        <v>0.889298360604994</v>
      </c>
      <c r="AX362" s="0" t="n">
        <f aca="true">RAND()</f>
        <v>0.538484653330673</v>
      </c>
      <c r="AY362" s="0" t="n">
        <f aca="true">RAND()</f>
        <v>0.428812330901709</v>
      </c>
      <c r="AZ362" s="0" t="n">
        <f aca="true">RAND()</f>
        <v>0.435038162272838</v>
      </c>
    </row>
    <row r="363" customFormat="false" ht="15" hidden="false" customHeight="false" outlineLevel="0" collapsed="false">
      <c r="AK363" s="0" t="n">
        <v>350</v>
      </c>
      <c r="AL363" s="0" t="n">
        <f aca="false">IFERROR(IF(AU363&lt;($AM$6-$AL$6)/($AN$6-$AL$6),$AL$6+SQRT(AU363*($AN$6-$AL$6)*($AM$6-$AL$6)),$AN$6-SQRT((1-AU363)*($AN$6-$AL$6)*($AN$6-$AM$6))),$AM$6)</f>
        <v>4.0486564206264</v>
      </c>
      <c r="AM363" s="0" t="n">
        <f aca="false">IFERROR(IF(AV363&lt;($AM$7-$AL$7)/($AN$7-$AL$7),$AL$7+SQRT(AV363*($AN$7-$AL$7)*($AM$7-$AL$7)),$AN$7-SQRT((1-AV363)*($AN$7-$AL$7)*($AN$7-$AM$7))),$AM$7)</f>
        <v>1.06681442678054</v>
      </c>
      <c r="AN363" s="0" t="n">
        <f aca="false">IFERROR(IF(AW363&lt;($AM$8-$AL$8)/($AN$8-$AL$8),$AL$8+SQRT(AW363*($AN$8-$AL$8)*($AM$8-$AL$8)),$AN$8-SQRT((1-AW363)*($AN$8-$AL$8)*($AN$8-$AM$8))),$AM$8)</f>
        <v>1.0467293199868</v>
      </c>
      <c r="AO363" s="0" t="n">
        <f aca="false">IFERROR(IF(AX363&lt;($AM$9-$AL$9)/($AN$9-$AL$9),$AL$9+SQRT(AX363*($AN$9-$AL$9)*($AM$9-$AL$9)),$AN$9-SQRT((1-AX363)*($AN$9-$AL$9)*($AN$9-$AM$9))),$AM$9)</f>
        <v>1.21564580267211</v>
      </c>
      <c r="AP363" s="0" t="n">
        <f aca="false">IFERROR(IF(AY363&lt;($AM$10-$AL$10)/($AN$10-$AL$10),$AL$10+SQRT(AY363*($AN$10-$AL$10)*($AM$10-$AL$10)),$AN$10-SQRT((1-AY363)*($AN$10-$AL$10)*($AN$10-$AM$10))),$AM$10)</f>
        <v>0.865748710129732</v>
      </c>
      <c r="AQ363" s="0" t="n">
        <f aca="false">IFERROR(IF(AZ363&lt;($AM$11-$AL$11)/($AN$11-$AL$11),$AL$11+SQRT(AZ363*($AN$11-$AL$11)*($AM$11-$AL$11)),$AN$11-SQRT((1-AZ363)*($AN$11-$AL$11)*($AN$11-$AM$11))),$AM$11)</f>
        <v>0.421774639093778</v>
      </c>
      <c r="AR363" s="0" t="n">
        <f aca="false">SUMPRODUCT((B24:B31&lt;=$B$6)*(C24:C31*AM363+D24:D31*AO363*$B$8*AQ363)/(1+AL363/100)^B24:B31)+C32*AM363*AP363/(1+AL363/100)^$B$6</f>
        <v>13960328.9333613</v>
      </c>
      <c r="AS363" s="0" t="n">
        <f aca="false">SUMPRODUCT((K24:K26&lt;=$B$6)*(L24:L26*AN363+M24:M26*AO363*$B$8*AQ363)/(1+AL363/100)^K24:K26)+L27*AN363*AP363/(1+AL363/100)^$B$6</f>
        <v>15559910.1268451</v>
      </c>
      <c r="AT363" s="0" t="n">
        <f aca="false">AS363-AR363</f>
        <v>1599581.19348372</v>
      </c>
      <c r="AU363" s="0" t="n">
        <f aca="true">RAND()</f>
        <v>0.564478553824511</v>
      </c>
      <c r="AV363" s="0" t="n">
        <f aca="true">RAND()</f>
        <v>0.701715962348961</v>
      </c>
      <c r="AW363" s="0" t="n">
        <f aca="true">RAND()</f>
        <v>0.632720272417526</v>
      </c>
      <c r="AX363" s="0" t="n">
        <f aca="true">RAND()</f>
        <v>0.589858995422744</v>
      </c>
      <c r="AY363" s="0" t="n">
        <f aca="true">RAND()</f>
        <v>0.53508847584625</v>
      </c>
      <c r="AZ363" s="0" t="n">
        <f aca="true">RAND()</f>
        <v>0.0605267866384484</v>
      </c>
    </row>
    <row r="364" customFormat="false" ht="15" hidden="false" customHeight="false" outlineLevel="0" collapsed="false">
      <c r="AK364" s="0" t="n">
        <v>351</v>
      </c>
      <c r="AL364" s="0" t="n">
        <f aca="false">IFERROR(IF(AU364&lt;($AM$6-$AL$6)/($AN$6-$AL$6),$AL$6+SQRT(AU364*($AN$6-$AL$6)*($AM$6-$AL$6)),$AN$6-SQRT((1-AU364)*($AN$6-$AL$6)*($AN$6-$AM$6))),$AM$6)</f>
        <v>5.79624907884386</v>
      </c>
      <c r="AM364" s="0" t="n">
        <f aca="false">IFERROR(IF(AV364&lt;($AM$7-$AL$7)/($AN$7-$AL$7),$AL$7+SQRT(AV364*($AN$7-$AL$7)*($AM$7-$AL$7)),$AN$7-SQRT((1-AV364)*($AN$7-$AL$7)*($AN$7-$AM$7))),$AM$7)</f>
        <v>0.833156974142797</v>
      </c>
      <c r="AN364" s="0" t="n">
        <f aca="false">IFERROR(IF(AW364&lt;($AM$8-$AL$8)/($AN$8-$AL$8),$AL$8+SQRT(AW364*($AN$8-$AL$8)*($AM$8-$AL$8)),$AN$8-SQRT((1-AW364)*($AN$8-$AL$8)*($AN$8-$AM$8))),$AM$8)</f>
        <v>0.925904054203467</v>
      </c>
      <c r="AO364" s="0" t="n">
        <f aca="false">IFERROR(IF(AX364&lt;($AM$9-$AL$9)/($AN$9-$AL$9),$AL$9+SQRT(AX364*($AN$9-$AL$9)*($AM$9-$AL$9)),$AN$9-SQRT((1-AX364)*($AN$9-$AL$9)*($AN$9-$AM$9))),$AM$9)</f>
        <v>1.17309742939832</v>
      </c>
      <c r="AP364" s="0" t="n">
        <f aca="false">IFERROR(IF(AY364&lt;($AM$10-$AL$10)/($AN$10-$AL$10),$AL$10+SQRT(AY364*($AN$10-$AL$10)*($AM$10-$AL$10)),$AN$10-SQRT((1-AY364)*($AN$10-$AL$10)*($AN$10-$AM$10))),$AM$10)</f>
        <v>0.922526714659356</v>
      </c>
      <c r="AQ364" s="0" t="n">
        <f aca="false">IFERROR(IF(AZ364&lt;($AM$11-$AL$11)/($AN$11-$AL$11),$AL$11+SQRT(AZ364*($AN$11-$AL$11)*($AM$11-$AL$11)),$AN$11-SQRT((1-AZ364)*($AN$11-$AL$11)*($AN$11-$AM$11))),$AM$11)</f>
        <v>0.588138715588507</v>
      </c>
      <c r="AR364" s="0" t="n">
        <f aca="false">SUMPRODUCT((B24:B31&lt;=$B$6)*(C24:C31*AM364+D24:D31*AO364*$B$8*AQ364)/(1+AL364/100)^B24:B31)+C32*AM364*AP364/(1+AL364/100)^$B$6</f>
        <v>10200438.9504486</v>
      </c>
      <c r="AS364" s="0" t="n">
        <f aca="false">SUMPRODUCT((K24:K26&lt;=$B$6)*(L24:L26*AN364+M24:M26*AO364*$B$8*AQ364)/(1+AL364/100)^K24:K26)+L27*AN364*AP364/(1+AL364/100)^$B$6</f>
        <v>13976592.498075</v>
      </c>
      <c r="AT364" s="0" t="n">
        <f aca="false">AS364-AR364</f>
        <v>3776153.54762642</v>
      </c>
      <c r="AU364" s="0" t="n">
        <f aca="true">RAND()</f>
        <v>0.927549185990788</v>
      </c>
      <c r="AV364" s="0" t="n">
        <f aca="true">RAND()</f>
        <v>0.0122153881589569</v>
      </c>
      <c r="AW364" s="0" t="n">
        <f aca="true">RAND()</f>
        <v>0.176131454054106</v>
      </c>
      <c r="AX364" s="0" t="n">
        <f aca="true">RAND()</f>
        <v>0.544154759154889</v>
      </c>
      <c r="AY364" s="0" t="n">
        <f aca="true">RAND()</f>
        <v>0.714115298403316</v>
      </c>
      <c r="AZ364" s="0" t="n">
        <f aca="true">RAND()</f>
        <v>0.338873140493854</v>
      </c>
    </row>
    <row r="365" customFormat="false" ht="15" hidden="false" customHeight="false" outlineLevel="0" collapsed="false">
      <c r="AK365" s="0" t="n">
        <v>352</v>
      </c>
      <c r="AL365" s="0" t="n">
        <f aca="false">IFERROR(IF(AU365&lt;($AM$6-$AL$6)/($AN$6-$AL$6),$AL$6+SQRT(AU365*($AN$6-$AL$6)*($AM$6-$AL$6)),$AN$6-SQRT((1-AU365)*($AN$6-$AL$6)*($AN$6-$AM$6))),$AM$6)</f>
        <v>5.39065111074862</v>
      </c>
      <c r="AM365" s="0" t="n">
        <f aca="false">IFERROR(IF(AV365&lt;($AM$7-$AL$7)/($AN$7-$AL$7),$AL$7+SQRT(AV365*($AN$7-$AL$7)*($AM$7-$AL$7)),$AN$7-SQRT((1-AV365)*($AN$7-$AL$7)*($AN$7-$AM$7))),$AM$7)</f>
        <v>1.05235733560443</v>
      </c>
      <c r="AN365" s="0" t="n">
        <f aca="false">IFERROR(IF(AW365&lt;($AM$8-$AL$8)/($AN$8-$AL$8),$AL$8+SQRT(AW365*($AN$8-$AL$8)*($AM$8-$AL$8)),$AN$8-SQRT((1-AW365)*($AN$8-$AL$8)*($AN$8-$AM$8))),$AM$8)</f>
        <v>1.03572614892446</v>
      </c>
      <c r="AO365" s="0" t="n">
        <f aca="false">IFERROR(IF(AX365&lt;($AM$9-$AL$9)/($AN$9-$AL$9),$AL$9+SQRT(AX365*($AN$9-$AL$9)*($AM$9-$AL$9)),$AN$9-SQRT((1-AX365)*($AN$9-$AL$9)*($AN$9-$AM$9))),$AM$9)</f>
        <v>0.88920157821705</v>
      </c>
      <c r="AP365" s="0" t="n">
        <f aca="false">IFERROR(IF(AY365&lt;($AM$10-$AL$10)/($AN$10-$AL$10),$AL$10+SQRT(AY365*($AN$10-$AL$10)*($AM$10-$AL$10)),$AN$10-SQRT((1-AY365)*($AN$10-$AL$10)*($AN$10-$AM$10))),$AM$10)</f>
        <v>0.978290484147978</v>
      </c>
      <c r="AQ365" s="0" t="n">
        <f aca="false">IFERROR(IF(AZ365&lt;($AM$11-$AL$11)/($AN$11-$AL$11),$AL$11+SQRT(AZ365*($AN$11-$AL$11)*($AM$11-$AL$11)),$AN$11-SQRT((1-AZ365)*($AN$11-$AL$11)*($AN$11-$AM$11))),$AM$11)</f>
        <v>0.570016289560144</v>
      </c>
      <c r="AR365" s="0" t="n">
        <f aca="false">SUMPRODUCT((B24:B31&lt;=$B$6)*(C24:C31*AM365+D24:D31*AO365*$B$8*AQ365)/(1+AL365/100)^B24:B31)+C32*AM365*AP365/(1+AL365/100)^$B$6</f>
        <v>13019716.9684154</v>
      </c>
      <c r="AS365" s="0" t="n">
        <f aca="false">SUMPRODUCT((K24:K26&lt;=$B$6)*(L24:L26*AN365+M24:M26*AO365*$B$8*AQ365)/(1+AL365/100)^K24:K26)+L27*AN365*AP365/(1+AL365/100)^$B$6</f>
        <v>15523977.7142633</v>
      </c>
      <c r="AT365" s="0" t="n">
        <f aca="false">AS365-AR365</f>
        <v>2504260.74584794</v>
      </c>
      <c r="AU365" s="0" t="n">
        <f aca="true">RAND()</f>
        <v>0.870499807633268</v>
      </c>
      <c r="AV365" s="0" t="n">
        <f aca="true">RAND()</f>
        <v>0.652776686316636</v>
      </c>
      <c r="AW365" s="0" t="n">
        <f aca="true">RAND()</f>
        <v>0.591881926624494</v>
      </c>
      <c r="AX365" s="0" t="n">
        <f aca="true">RAND()</f>
        <v>0.201970491315523</v>
      </c>
      <c r="AY365" s="0" t="n">
        <f aca="true">RAND()</f>
        <v>0.915047148906028</v>
      </c>
      <c r="AZ365" s="0" t="n">
        <f aca="true">RAND()</f>
        <v>0.29758692501154</v>
      </c>
    </row>
    <row r="366" customFormat="false" ht="15" hidden="false" customHeight="false" outlineLevel="0" collapsed="false">
      <c r="AK366" s="0" t="n">
        <v>353</v>
      </c>
      <c r="AL366" s="0" t="n">
        <f aca="false">IFERROR(IF(AU366&lt;($AM$6-$AL$6)/($AN$6-$AL$6),$AL$6+SQRT(AU366*($AN$6-$AL$6)*($AM$6-$AL$6)),$AN$6-SQRT((1-AU366)*($AN$6-$AL$6)*($AN$6-$AM$6))),$AM$6)</f>
        <v>5.45807471990838</v>
      </c>
      <c r="AM366" s="0" t="n">
        <f aca="false">IFERROR(IF(AV366&lt;($AM$7-$AL$7)/($AN$7-$AL$7),$AL$7+SQRT(AV366*($AN$7-$AL$7)*($AM$7-$AL$7)),$AN$7-SQRT((1-AV366)*($AN$7-$AL$7)*($AN$7-$AM$7))),$AM$7)</f>
        <v>1.00822273983084</v>
      </c>
      <c r="AN366" s="0" t="n">
        <f aca="false">IFERROR(IF(AW366&lt;($AM$8-$AL$8)/($AN$8-$AL$8),$AL$8+SQRT(AW366*($AN$8-$AL$8)*($AM$8-$AL$8)),$AN$8-SQRT((1-AW366)*($AN$8-$AL$8)*($AN$8-$AM$8))),$AM$8)</f>
        <v>1.09002807861736</v>
      </c>
      <c r="AO366" s="0" t="n">
        <f aca="false">IFERROR(IF(AX366&lt;($AM$9-$AL$9)/($AN$9-$AL$9),$AL$9+SQRT(AX366*($AN$9-$AL$9)*($AM$9-$AL$9)),$AN$9-SQRT((1-AX366)*($AN$9-$AL$9)*($AN$9-$AM$9))),$AM$9)</f>
        <v>1.80206050256506</v>
      </c>
      <c r="AP366" s="0" t="n">
        <f aca="false">IFERROR(IF(AY366&lt;($AM$10-$AL$10)/($AN$10-$AL$10),$AL$10+SQRT(AY366*($AN$10-$AL$10)*($AM$10-$AL$10)),$AN$10-SQRT((1-AY366)*($AN$10-$AL$10)*($AN$10-$AM$10))),$AM$10)</f>
        <v>0.997844393502082</v>
      </c>
      <c r="AQ366" s="0" t="n">
        <f aca="false">IFERROR(IF(AZ366&lt;($AM$11-$AL$11)/($AN$11-$AL$11),$AL$11+SQRT(AZ366*($AN$11-$AL$11)*($AM$11-$AL$11)),$AN$11-SQRT((1-AZ366)*($AN$11-$AL$11)*($AN$11-$AM$11))),$AM$11)</f>
        <v>0.574878055822746</v>
      </c>
      <c r="AR366" s="0" t="n">
        <f aca="false">SUMPRODUCT((B24:B31&lt;=$B$6)*(C24:C31*AM366+D24:D31*AO366*$B$8*AQ366)/(1+AL366/100)^B24:B31)+C32*AM366*AP366/(1+AL366/100)^$B$6</f>
        <v>12519779.8785396</v>
      </c>
      <c r="AS366" s="0" t="n">
        <f aca="false">SUMPRODUCT((K24:K26&lt;=$B$6)*(L24:L26*AN366+M24:M26*AO366*$B$8*AQ366)/(1+AL366/100)^K24:K26)+L27*AN366*AP366/(1+AL366/100)^$B$6</f>
        <v>16351372.9534991</v>
      </c>
      <c r="AT366" s="0" t="n">
        <f aca="false">AS366-AR366</f>
        <v>3831593.07495952</v>
      </c>
      <c r="AU366" s="0" t="n">
        <f aca="true">RAND()</f>
        <v>0.88112332153072</v>
      </c>
      <c r="AV366" s="0" t="n">
        <f aca="true">RAND()</f>
        <v>0.480388946356414</v>
      </c>
      <c r="AW366" s="0" t="n">
        <f aca="true">RAND()</f>
        <v>0.772524305503533</v>
      </c>
      <c r="AX366" s="0" t="n">
        <f aca="true">RAND()</f>
        <v>0.973879970236803</v>
      </c>
      <c r="AY366" s="0" t="n">
        <f aca="true">RAND()</f>
        <v>0.991396160565822</v>
      </c>
      <c r="AZ366" s="0" t="n">
        <f aca="true">RAND()</f>
        <v>0.308399777848541</v>
      </c>
    </row>
    <row r="367" customFormat="false" ht="15" hidden="false" customHeight="false" outlineLevel="0" collapsed="false">
      <c r="AK367" s="0" t="n">
        <v>354</v>
      </c>
      <c r="AL367" s="0" t="n">
        <f aca="false">IFERROR(IF(AU367&lt;($AM$6-$AL$6)/($AN$6-$AL$6),$AL$6+SQRT(AU367*($AN$6-$AL$6)*($AM$6-$AL$6)),$AN$6-SQRT((1-AU367)*($AN$6-$AL$6)*($AN$6-$AM$6))),$AM$6)</f>
        <v>3.12324887600014</v>
      </c>
      <c r="AM367" s="0" t="n">
        <f aca="false">IFERROR(IF(AV367&lt;($AM$7-$AL$7)/($AN$7-$AL$7),$AL$7+SQRT(AV367*($AN$7-$AL$7)*($AM$7-$AL$7)),$AN$7-SQRT((1-AV367)*($AN$7-$AL$7)*($AN$7-$AM$7))),$AM$7)</f>
        <v>1.00181704813828</v>
      </c>
      <c r="AN367" s="0" t="n">
        <f aca="false">IFERROR(IF(AW367&lt;($AM$8-$AL$8)/($AN$8-$AL$8),$AL$8+SQRT(AW367*($AN$8-$AL$8)*($AM$8-$AL$8)),$AN$8-SQRT((1-AW367)*($AN$8-$AL$8)*($AN$8-$AM$8))),$AM$8)</f>
        <v>1.02187876027842</v>
      </c>
      <c r="AO367" s="0" t="n">
        <f aca="false">IFERROR(IF(AX367&lt;($AM$9-$AL$9)/($AN$9-$AL$9),$AL$9+SQRT(AX367*($AN$9-$AL$9)*($AM$9-$AL$9)),$AN$9-SQRT((1-AX367)*($AN$9-$AL$9)*($AN$9-$AM$9))),$AM$9)</f>
        <v>1.00137221294509</v>
      </c>
      <c r="AP367" s="0" t="n">
        <f aca="false">IFERROR(IF(AY367&lt;($AM$10-$AL$10)/($AN$10-$AL$10),$AL$10+SQRT(AY367*($AN$10-$AL$10)*($AM$10-$AL$10)),$AN$10-SQRT((1-AY367)*($AN$10-$AL$10)*($AN$10-$AM$10))),$AM$10)</f>
        <v>0.521921582845287</v>
      </c>
      <c r="AQ367" s="0" t="n">
        <f aca="false">IFERROR(IF(AZ367&lt;($AM$11-$AL$11)/($AN$11-$AL$11),$AL$11+SQRT(AZ367*($AN$11-$AL$11)*($AM$11-$AL$11)),$AN$11-SQRT((1-AZ367)*($AN$11-$AL$11)*($AN$11-$AM$11))),$AM$11)</f>
        <v>0.600820903695811</v>
      </c>
      <c r="AR367" s="0" t="n">
        <f aca="false">SUMPRODUCT((B24:B31&lt;=$B$6)*(C24:C31*AM367+D24:D31*AO367*$B$8*AQ367)/(1+AL367/100)^B24:B31)+C32*AM367*AP367/(1+AL367/100)^$B$6</f>
        <v>13788610.6851234</v>
      </c>
      <c r="AS367" s="0" t="n">
        <f aca="false">SUMPRODUCT((K24:K26&lt;=$B$6)*(L24:L26*AN367+M24:M26*AO367*$B$8*AQ367)/(1+AL367/100)^K24:K26)+L27*AN367*AP367/(1+AL367/100)^$B$6</f>
        <v>15519386.7413558</v>
      </c>
      <c r="AT367" s="0" t="n">
        <f aca="false">AS367-AR367</f>
        <v>1730776.05623238</v>
      </c>
      <c r="AU367" s="0" t="n">
        <f aca="true">RAND()</f>
        <v>0.248540036128289</v>
      </c>
      <c r="AV367" s="0" t="n">
        <f aca="true">RAND()</f>
        <v>0.452490865824031</v>
      </c>
      <c r="AW367" s="0" t="n">
        <f aca="true">RAND()</f>
        <v>0.537428444336803</v>
      </c>
      <c r="AX367" s="0" t="n">
        <f aca="true">RAND()</f>
        <v>0.335161695281204</v>
      </c>
      <c r="AY367" s="0" t="n">
        <f aca="true">RAND()</f>
        <v>0.00192222317777114</v>
      </c>
      <c r="AZ367" s="0" t="n">
        <f aca="true">RAND()</f>
        <v>0.369360065715774</v>
      </c>
    </row>
    <row r="368" customFormat="false" ht="15" hidden="false" customHeight="false" outlineLevel="0" collapsed="false">
      <c r="AK368" s="0" t="n">
        <v>355</v>
      </c>
      <c r="AL368" s="0" t="n">
        <f aca="false">IFERROR(IF(AU368&lt;($AM$6-$AL$6)/($AN$6-$AL$6),$AL$6+SQRT(AU368*($AN$6-$AL$6)*($AM$6-$AL$6)),$AN$6-SQRT((1-AU368)*($AN$6-$AL$6)*($AN$6-$AM$6))),$AM$6)</f>
        <v>4.30017851534554</v>
      </c>
      <c r="AM368" s="0" t="n">
        <f aca="false">IFERROR(IF(AV368&lt;($AM$7-$AL$7)/($AN$7-$AL$7),$AL$7+SQRT(AV368*($AN$7-$AL$7)*($AM$7-$AL$7)),$AN$7-SQRT((1-AV368)*($AN$7-$AL$7)*($AN$7-$AM$7))),$AM$7)</f>
        <v>0.993579485394557</v>
      </c>
      <c r="AN368" s="0" t="n">
        <f aca="false">IFERROR(IF(AW368&lt;($AM$8-$AL$8)/($AN$8-$AL$8),$AL$8+SQRT(AW368*($AN$8-$AL$8)*($AM$8-$AL$8)),$AN$8-SQRT((1-AW368)*($AN$8-$AL$8)*($AN$8-$AM$8))),$AM$8)</f>
        <v>1.10658692896751</v>
      </c>
      <c r="AO368" s="0" t="n">
        <f aca="false">IFERROR(IF(AX368&lt;($AM$9-$AL$9)/($AN$9-$AL$9),$AL$9+SQRT(AX368*($AN$9-$AL$9)*($AM$9-$AL$9)),$AN$9-SQRT((1-AX368)*($AN$9-$AL$9)*($AN$9-$AM$9))),$AM$9)</f>
        <v>1.26046760682291</v>
      </c>
      <c r="AP368" s="0" t="n">
        <f aca="false">IFERROR(IF(AY368&lt;($AM$10-$AL$10)/($AN$10-$AL$10),$AL$10+SQRT(AY368*($AN$10-$AL$10)*($AM$10-$AL$10)),$AN$10-SQRT((1-AY368)*($AN$10-$AL$10)*($AN$10-$AM$10))),$AM$10)</f>
        <v>0.676392014931226</v>
      </c>
      <c r="AQ368" s="0" t="n">
        <f aca="false">IFERROR(IF(AZ368&lt;($AM$11-$AL$11)/($AN$11-$AL$11),$AL$11+SQRT(AZ368*($AN$11-$AL$11)*($AM$11-$AL$11)),$AN$11-SQRT((1-AZ368)*($AN$11-$AL$11)*($AN$11-$AM$11))),$AM$11)</f>
        <v>0.504574224323308</v>
      </c>
      <c r="AR368" s="0" t="n">
        <f aca="false">SUMPRODUCT((B24:B31&lt;=$B$6)*(C24:C31*AM368+D24:D31*AO368*$B$8*AQ368)/(1+AL368/100)^B24:B31)+C32*AM368*AP368/(1+AL368/100)^$B$6</f>
        <v>12905739.1525225</v>
      </c>
      <c r="AS368" s="0" t="n">
        <f aca="false">SUMPRODUCT((K24:K26&lt;=$B$6)*(L24:L26*AN368+M24:M26*AO368*$B$8*AQ368)/(1+AL368/100)^K24:K26)+L27*AN368*AP368/(1+AL368/100)^$B$6</f>
        <v>16735602.2304818</v>
      </c>
      <c r="AT368" s="0" t="n">
        <f aca="false">AS368-AR368</f>
        <v>3829863.07795931</v>
      </c>
      <c r="AU368" s="0" t="n">
        <f aca="true">RAND()</f>
        <v>0.635548197549909</v>
      </c>
      <c r="AV368" s="0" t="n">
        <f aca="true">RAND()</f>
        <v>0.416366857395795</v>
      </c>
      <c r="AW368" s="0" t="n">
        <f aca="true">RAND()</f>
        <v>0.817179476062493</v>
      </c>
      <c r="AX368" s="0" t="n">
        <f aca="true">RAND()</f>
        <v>0.635394559627843</v>
      </c>
      <c r="AY368" s="0" t="n">
        <f aca="true">RAND()</f>
        <v>0.124456571725991</v>
      </c>
      <c r="AZ368" s="0" t="n">
        <f aca="true">RAND()</f>
        <v>0.170818829622381</v>
      </c>
    </row>
    <row r="369" customFormat="false" ht="15" hidden="false" customHeight="false" outlineLevel="0" collapsed="false">
      <c r="AK369" s="0" t="n">
        <v>356</v>
      </c>
      <c r="AL369" s="0" t="n">
        <f aca="false">IFERROR(IF(AU369&lt;($AM$6-$AL$6)/($AN$6-$AL$6),$AL$6+SQRT(AU369*($AN$6-$AL$6)*($AM$6-$AL$6)),$AN$6-SQRT((1-AU369)*($AN$6-$AL$6)*($AN$6-$AM$6))),$AM$6)</f>
        <v>3.62035254875916</v>
      </c>
      <c r="AM369" s="0" t="n">
        <f aca="false">IFERROR(IF(AV369&lt;($AM$7-$AL$7)/($AN$7-$AL$7),$AL$7+SQRT(AV369*($AN$7-$AL$7)*($AM$7-$AL$7)),$AN$7-SQRT((1-AV369)*($AN$7-$AL$7)*($AN$7-$AM$7))),$AM$7)</f>
        <v>1.11710596321811</v>
      </c>
      <c r="AN369" s="0" t="n">
        <f aca="false">IFERROR(IF(AW369&lt;($AM$8-$AL$8)/($AN$8-$AL$8),$AL$8+SQRT(AW369*($AN$8-$AL$8)*($AM$8-$AL$8)),$AN$8-SQRT((1-AW369)*($AN$8-$AL$8)*($AN$8-$AM$8))),$AM$8)</f>
        <v>1.03044818130132</v>
      </c>
      <c r="AO369" s="0" t="n">
        <f aca="false">IFERROR(IF(AX369&lt;($AM$9-$AL$9)/($AN$9-$AL$9),$AL$9+SQRT(AX369*($AN$9-$AL$9)*($AM$9-$AL$9)),$AN$9-SQRT((1-AX369)*($AN$9-$AL$9)*($AN$9-$AM$9))),$AM$9)</f>
        <v>1.04747268276144</v>
      </c>
      <c r="AP369" s="0" t="n">
        <f aca="false">IFERROR(IF(AY369&lt;($AM$10-$AL$10)/($AN$10-$AL$10),$AL$10+SQRT(AY369*($AN$10-$AL$10)*($AM$10-$AL$10)),$AN$10-SQRT((1-AY369)*($AN$10-$AL$10)*($AN$10-$AM$10))),$AM$10)</f>
        <v>0.979133972234036</v>
      </c>
      <c r="AQ369" s="0" t="n">
        <f aca="false">IFERROR(IF(AZ369&lt;($AM$11-$AL$11)/($AN$11-$AL$11),$AL$11+SQRT(AZ369*($AN$11-$AL$11)*($AM$11-$AL$11)),$AN$11-SQRT((1-AZ369)*($AN$11-$AL$11)*($AN$11-$AM$11))),$AM$11)</f>
        <v>0.550550762516519</v>
      </c>
      <c r="AR369" s="0" t="n">
        <f aca="false">SUMPRODUCT((B24:B31&lt;=$B$6)*(C24:C31*AM369+D24:D31*AO369*$B$8*AQ369)/(1+AL369/100)^B24:B31)+C32*AM369*AP369/(1+AL369/100)^$B$6</f>
        <v>14902810.0314641</v>
      </c>
      <c r="AS369" s="0" t="n">
        <f aca="false">SUMPRODUCT((K24:K26&lt;=$B$6)*(L24:L26*AN369+M24:M26*AO369*$B$8*AQ369)/(1+AL369/100)^K24:K26)+L27*AN369*AP369/(1+AL369/100)^$B$6</f>
        <v>15073774.8085257</v>
      </c>
      <c r="AT369" s="0" t="n">
        <f aca="false">AS369-AR369</f>
        <v>170964.777061546</v>
      </c>
      <c r="AU369" s="0" t="n">
        <f aca="true">RAND()</f>
        <v>0.428899155266064</v>
      </c>
      <c r="AV369" s="0" t="n">
        <f aca="true">RAND()</f>
        <v>0.843014888780562</v>
      </c>
      <c r="AW369" s="0" t="n">
        <f aca="true">RAND()</f>
        <v>0.571528879165361</v>
      </c>
      <c r="AX369" s="0" t="n">
        <f aca="true">RAND()</f>
        <v>0.39512780660954</v>
      </c>
      <c r="AY369" s="0" t="n">
        <f aca="true">RAND()</f>
        <v>0.918277453395066</v>
      </c>
      <c r="AZ369" s="0" t="n">
        <f aca="true">RAND()</f>
        <v>0.256227284071874</v>
      </c>
    </row>
    <row r="370" customFormat="false" ht="15" hidden="false" customHeight="false" outlineLevel="0" collapsed="false">
      <c r="AK370" s="0" t="n">
        <v>357</v>
      </c>
      <c r="AL370" s="0" t="n">
        <f aca="false">IFERROR(IF(AU370&lt;($AM$6-$AL$6)/($AN$6-$AL$6),$AL$6+SQRT(AU370*($AN$6-$AL$6)*($AM$6-$AL$6)),$AN$6-SQRT((1-AU370)*($AN$6-$AL$6)*($AN$6-$AM$6))),$AM$6)</f>
        <v>4.44233430408948</v>
      </c>
      <c r="AM370" s="0" t="n">
        <f aca="false">IFERROR(IF(AV370&lt;($AM$7-$AL$7)/($AN$7-$AL$7),$AL$7+SQRT(AV370*($AN$7-$AL$7)*($AM$7-$AL$7)),$AN$7-SQRT((1-AV370)*($AN$7-$AL$7)*($AN$7-$AM$7))),$AM$7)</f>
        <v>0.845150072216213</v>
      </c>
      <c r="AN370" s="0" t="n">
        <f aca="false">IFERROR(IF(AW370&lt;($AM$8-$AL$8)/($AN$8-$AL$8),$AL$8+SQRT(AW370*($AN$8-$AL$8)*($AM$8-$AL$8)),$AN$8-SQRT((1-AW370)*($AN$8-$AL$8)*($AN$8-$AM$8))),$AM$8)</f>
        <v>1.00521527719797</v>
      </c>
      <c r="AO370" s="0" t="n">
        <f aca="false">IFERROR(IF(AX370&lt;($AM$9-$AL$9)/($AN$9-$AL$9),$AL$9+SQRT(AX370*($AN$9-$AL$9)*($AM$9-$AL$9)),$AN$9-SQRT((1-AX370)*($AN$9-$AL$9)*($AN$9-$AM$9))),$AM$9)</f>
        <v>0.653466000761878</v>
      </c>
      <c r="AP370" s="0" t="n">
        <f aca="false">IFERROR(IF(AY370&lt;($AM$10-$AL$10)/($AN$10-$AL$10),$AL$10+SQRT(AY370*($AN$10-$AL$10)*($AM$10-$AL$10)),$AN$10-SQRT((1-AY370)*($AN$10-$AL$10)*($AN$10-$AM$10))),$AM$10)</f>
        <v>0.724178257586197</v>
      </c>
      <c r="AQ370" s="0" t="n">
        <f aca="false">IFERROR(IF(AZ370&lt;($AM$11-$AL$11)/($AN$11-$AL$11),$AL$11+SQRT(AZ370*($AN$11-$AL$11)*($AM$11-$AL$11)),$AN$11-SQRT((1-AZ370)*($AN$11-$AL$11)*($AN$11-$AM$11))),$AM$11)</f>
        <v>0.759919363476815</v>
      </c>
      <c r="AR370" s="0" t="n">
        <f aca="false">SUMPRODUCT((B24:B31&lt;=$B$6)*(C24:C31*AM370+D24:D31*AO370*$B$8*AQ370)/(1+AL370/100)^B24:B31)+C32*AM370*AP370/(1+AL370/100)^$B$6</f>
        <v>10897758.2119878</v>
      </c>
      <c r="AS370" s="0" t="n">
        <f aca="false">SUMPRODUCT((K24:K26&lt;=$B$6)*(L24:L26*AN370+M24:M26*AO370*$B$8*AQ370)/(1+AL370/100)^K24:K26)+L27*AN370*AP370/(1+AL370/100)^$B$6</f>
        <v>15165058.1914364</v>
      </c>
      <c r="AT370" s="0" t="n">
        <f aca="false">AS370-AR370</f>
        <v>4267299.97944853</v>
      </c>
      <c r="AU370" s="0" t="n">
        <f aca="true">RAND()</f>
        <v>0.672917309398128</v>
      </c>
      <c r="AV370" s="0" t="n">
        <f aca="true">RAND()</f>
        <v>0.0226503224569918</v>
      </c>
      <c r="AW370" s="0" t="n">
        <f aca="true">RAND()</f>
        <v>0.467381684290968</v>
      </c>
      <c r="AX370" s="0" t="n">
        <f aca="true">RAND()</f>
        <v>0.0314024178531262</v>
      </c>
      <c r="AY370" s="0" t="n">
        <f aca="true">RAND()</f>
        <v>0.201023564697533</v>
      </c>
      <c r="AZ370" s="0" t="n">
        <f aca="true">RAND()</f>
        <v>0.764739950884174</v>
      </c>
    </row>
    <row r="371" customFormat="false" ht="15" hidden="false" customHeight="false" outlineLevel="0" collapsed="false">
      <c r="AK371" s="0" t="n">
        <v>358</v>
      </c>
      <c r="AL371" s="0" t="n">
        <f aca="false">IFERROR(IF(AU371&lt;($AM$6-$AL$6)/($AN$6-$AL$6),$AL$6+SQRT(AU371*($AN$6-$AL$6)*($AM$6-$AL$6)),$AN$6-SQRT((1-AU371)*($AN$6-$AL$6)*($AN$6-$AM$6))),$AM$6)</f>
        <v>4.03890542963529</v>
      </c>
      <c r="AM371" s="0" t="n">
        <f aca="false">IFERROR(IF(AV371&lt;($AM$7-$AL$7)/($AN$7-$AL$7),$AL$7+SQRT(AV371*($AN$7-$AL$7)*($AM$7-$AL$7)),$AN$7-SQRT((1-AV371)*($AN$7-$AL$7)*($AN$7-$AM$7))),$AM$7)</f>
        <v>0.901927433660903</v>
      </c>
      <c r="AN371" s="0" t="n">
        <f aca="false">IFERROR(IF(AW371&lt;($AM$8-$AL$8)/($AN$8-$AL$8),$AL$8+SQRT(AW371*($AN$8-$AL$8)*($AM$8-$AL$8)),$AN$8-SQRT((1-AW371)*($AN$8-$AL$8)*($AN$8-$AM$8))),$AM$8)</f>
        <v>0.907630039759006</v>
      </c>
      <c r="AO371" s="0" t="n">
        <f aca="false">IFERROR(IF(AX371&lt;($AM$9-$AL$9)/($AN$9-$AL$9),$AL$9+SQRT(AX371*($AN$9-$AL$9)*($AM$9-$AL$9)),$AN$9-SQRT((1-AX371)*($AN$9-$AL$9)*($AN$9-$AM$9))),$AM$9)</f>
        <v>1.65638399987794</v>
      </c>
      <c r="AP371" s="0" t="n">
        <f aca="false">IFERROR(IF(AY371&lt;($AM$10-$AL$10)/($AN$10-$AL$10),$AL$10+SQRT(AY371*($AN$10-$AL$10)*($AM$10-$AL$10)),$AN$10-SQRT((1-AY371)*($AN$10-$AL$10)*($AN$10-$AM$10))),$AM$10)</f>
        <v>0.920822869458386</v>
      </c>
      <c r="AQ371" s="0" t="n">
        <f aca="false">IFERROR(IF(AZ371&lt;($AM$11-$AL$11)/($AN$11-$AL$11),$AL$11+SQRT(AZ371*($AN$11-$AL$11)*($AM$11-$AL$11)),$AN$11-SQRT((1-AZ371)*($AN$11-$AL$11)*($AN$11-$AM$11))),$AM$11)</f>
        <v>0.695355711386777</v>
      </c>
      <c r="AR371" s="0" t="n">
        <f aca="false">SUMPRODUCT((B24:B31&lt;=$B$6)*(C24:C31*AM371+D24:D31*AO371*$B$8*AQ371)/(1+AL371/100)^B24:B31)+C32*AM371*AP371/(1+AL371/100)^$B$6</f>
        <v>11926726.5985345</v>
      </c>
      <c r="AS371" s="0" t="n">
        <f aca="false">SUMPRODUCT((K24:K26&lt;=$B$6)*(L24:L26*AN371+M24:M26*AO371*$B$8*AQ371)/(1+AL371/100)^K24:K26)+L27*AN371*AP371/(1+AL371/100)^$B$6</f>
        <v>13468595.9992488</v>
      </c>
      <c r="AT371" s="0" t="n">
        <f aca="false">AS371-AR371</f>
        <v>1541869.40071428</v>
      </c>
      <c r="AU371" s="0" t="n">
        <f aca="true">RAND()</f>
        <v>0.561595947267832</v>
      </c>
      <c r="AV371" s="0" t="n">
        <f aca="true">RAND()</f>
        <v>0.115435574807753</v>
      </c>
      <c r="AW371" s="0" t="n">
        <f aca="true">RAND()</f>
        <v>0.128713616205836</v>
      </c>
      <c r="AX371" s="0" t="n">
        <f aca="true">RAND()</f>
        <v>0.921285362973412</v>
      </c>
      <c r="AY371" s="0" t="n">
        <f aca="true">RAND()</f>
        <v>0.708367549836758</v>
      </c>
      <c r="AZ371" s="0" t="n">
        <f aca="true">RAND()</f>
        <v>0.621191254756503</v>
      </c>
    </row>
    <row r="372" customFormat="false" ht="15" hidden="false" customHeight="false" outlineLevel="0" collapsed="false">
      <c r="AK372" s="0" t="n">
        <v>359</v>
      </c>
      <c r="AL372" s="0" t="n">
        <f aca="false">IFERROR(IF(AU372&lt;($AM$6-$AL$6)/($AN$6-$AL$6),$AL$6+SQRT(AU372*($AN$6-$AL$6)*($AM$6-$AL$6)),$AN$6-SQRT((1-AU372)*($AN$6-$AL$6)*($AN$6-$AM$6))),$AM$6)</f>
        <v>5.86496366469769</v>
      </c>
      <c r="AM372" s="0" t="n">
        <f aca="false">IFERROR(IF(AV372&lt;($AM$7-$AL$7)/($AN$7-$AL$7),$AL$7+SQRT(AV372*($AN$7-$AL$7)*($AM$7-$AL$7)),$AN$7-SQRT((1-AV372)*($AN$7-$AL$7)*($AN$7-$AM$7))),$AM$7)</f>
        <v>0.951462731379277</v>
      </c>
      <c r="AN372" s="0" t="n">
        <f aca="false">IFERROR(IF(AW372&lt;($AM$8-$AL$8)/($AN$8-$AL$8),$AL$8+SQRT(AW372*($AN$8-$AL$8)*($AM$8-$AL$8)),$AN$8-SQRT((1-AW372)*($AN$8-$AL$8)*($AN$8-$AM$8))),$AM$8)</f>
        <v>0.86122358910749</v>
      </c>
      <c r="AO372" s="0" t="n">
        <f aca="false">IFERROR(IF(AX372&lt;($AM$9-$AL$9)/($AN$9-$AL$9),$AL$9+SQRT(AX372*($AN$9-$AL$9)*($AM$9-$AL$9)),$AN$9-SQRT((1-AX372)*($AN$9-$AL$9)*($AN$9-$AM$9))),$AM$9)</f>
        <v>1.58882405481737</v>
      </c>
      <c r="AP372" s="0" t="n">
        <f aca="false">IFERROR(IF(AY372&lt;($AM$10-$AL$10)/($AN$10-$AL$10),$AL$10+SQRT(AY372*($AN$10-$AL$10)*($AM$10-$AL$10)),$AN$10-SQRT((1-AY372)*($AN$10-$AL$10)*($AN$10-$AM$10))),$AM$10)</f>
        <v>0.644323890167269</v>
      </c>
      <c r="AQ372" s="0" t="n">
        <f aca="false">IFERROR(IF(AZ372&lt;($AM$11-$AL$11)/($AN$11-$AL$11),$AL$11+SQRT(AZ372*($AN$11-$AL$11)*($AM$11-$AL$11)),$AN$11-SQRT((1-AZ372)*($AN$11-$AL$11)*($AN$11-$AM$11))),$AM$11)</f>
        <v>0.688890410654295</v>
      </c>
      <c r="AR372" s="0" t="n">
        <f aca="false">SUMPRODUCT((B24:B31&lt;=$B$6)*(C24:C31*AM372+D24:D31*AO372*$B$8*AQ372)/(1+AL372/100)^B24:B31)+C32*AM372*AP372/(1+AL372/100)^$B$6</f>
        <v>11681729.1080507</v>
      </c>
      <c r="AS372" s="0" t="n">
        <f aca="false">SUMPRODUCT((K24:K26&lt;=$B$6)*(L24:L26*AN372+M24:M26*AO372*$B$8*AQ372)/(1+AL372/100)^K24:K26)+L27*AN372*AP372/(1+AL372/100)^$B$6</f>
        <v>13190397.0508337</v>
      </c>
      <c r="AT372" s="0" t="n">
        <f aca="false">AS372-AR372</f>
        <v>1508667.942783</v>
      </c>
      <c r="AU372" s="0" t="n">
        <f aca="true">RAND()</f>
        <v>0.935584625877175</v>
      </c>
      <c r="AV372" s="0" t="n">
        <f aca="true">RAND()</f>
        <v>0.254899544409678</v>
      </c>
      <c r="AW372" s="0" t="n">
        <f aca="true">RAND()</f>
        <v>0.0416480873689191</v>
      </c>
      <c r="AX372" s="0" t="n">
        <f aca="true">RAND()</f>
        <v>0.887289561402111</v>
      </c>
      <c r="AY372" s="0" t="n">
        <f aca="true">RAND()</f>
        <v>0.0833175410920559</v>
      </c>
      <c r="AZ372" s="0" t="n">
        <f aca="true">RAND()</f>
        <v>0.604942136396518</v>
      </c>
    </row>
    <row r="373" customFormat="false" ht="15" hidden="false" customHeight="false" outlineLevel="0" collapsed="false">
      <c r="AK373" s="0" t="n">
        <v>360</v>
      </c>
      <c r="AL373" s="0" t="n">
        <f aca="false">IFERROR(IF(AU373&lt;($AM$6-$AL$6)/($AN$6-$AL$6),$AL$6+SQRT(AU373*($AN$6-$AL$6)*($AM$6-$AL$6)),$AN$6-SQRT((1-AU373)*($AN$6-$AL$6)*($AN$6-$AM$6))),$AM$6)</f>
        <v>3.19106175370801</v>
      </c>
      <c r="AM373" s="0" t="n">
        <f aca="false">IFERROR(IF(AV373&lt;($AM$7-$AL$7)/($AN$7-$AL$7),$AL$7+SQRT(AV373*($AN$7-$AL$7)*($AM$7-$AL$7)),$AN$7-SQRT((1-AV373)*($AN$7-$AL$7)*($AN$7-$AM$7))),$AM$7)</f>
        <v>1.06711293294063</v>
      </c>
      <c r="AN373" s="0" t="n">
        <f aca="false">IFERROR(IF(AW373&lt;($AM$8-$AL$8)/($AN$8-$AL$8),$AL$8+SQRT(AW373*($AN$8-$AL$8)*($AM$8-$AL$8)),$AN$8-SQRT((1-AW373)*($AN$8-$AL$8)*($AN$8-$AM$8))),$AM$8)</f>
        <v>0.916434771942707</v>
      </c>
      <c r="AO373" s="0" t="n">
        <f aca="false">IFERROR(IF(AX373&lt;($AM$9-$AL$9)/($AN$9-$AL$9),$AL$9+SQRT(AX373*($AN$9-$AL$9)*($AM$9-$AL$9)),$AN$9-SQRT((1-AX373)*($AN$9-$AL$9)*($AN$9-$AM$9))),$AM$9)</f>
        <v>0.674992378084416</v>
      </c>
      <c r="AP373" s="0" t="n">
        <f aca="false">IFERROR(IF(AY373&lt;($AM$10-$AL$10)/($AN$10-$AL$10),$AL$10+SQRT(AY373*($AN$10-$AL$10)*($AM$10-$AL$10)),$AN$10-SQRT((1-AY373)*($AN$10-$AL$10)*($AN$10-$AM$10))),$AM$10)</f>
        <v>0.861165498977737</v>
      </c>
      <c r="AQ373" s="0" t="n">
        <f aca="false">IFERROR(IF(AZ373&lt;($AM$11-$AL$11)/($AN$11-$AL$11),$AL$11+SQRT(AZ373*($AN$11-$AL$11)*($AM$11-$AL$11)),$AN$11-SQRT((1-AZ373)*($AN$11-$AL$11)*($AN$11-$AM$11))),$AM$11)</f>
        <v>0.490179139627683</v>
      </c>
      <c r="AR373" s="0" t="n">
        <f aca="false">SUMPRODUCT((B24:B31&lt;=$B$6)*(C24:C31*AM373+D24:D31*AO373*$B$8*AQ373)/(1+AL373/100)^B24:B31)+C32*AM373*AP373/(1+AL373/100)^$B$6</f>
        <v>14516620.5157976</v>
      </c>
      <c r="AS373" s="0" t="n">
        <f aca="false">SUMPRODUCT((K24:K26&lt;=$B$6)*(L24:L26*AN373+M24:M26*AO373*$B$8*AQ373)/(1+AL373/100)^K24:K26)+L27*AN373*AP373/(1+AL373/100)^$B$6</f>
        <v>13443714.3229563</v>
      </c>
      <c r="AT373" s="0" t="n">
        <f aca="false">AS373-AR373</f>
        <v>-1072906.19284131</v>
      </c>
      <c r="AU373" s="0" t="n">
        <f aca="true">RAND()</f>
        <v>0.274599471796705</v>
      </c>
      <c r="AV373" s="0" t="n">
        <f aca="true">RAND()</f>
        <v>0.702687295132648</v>
      </c>
      <c r="AW373" s="0" t="n">
        <f aca="true">RAND()</f>
        <v>0.150633956859447</v>
      </c>
      <c r="AX373" s="0" t="n">
        <f aca="true">RAND()</f>
        <v>0.0408297765168521</v>
      </c>
      <c r="AY373" s="0" t="n">
        <f aca="true">RAND()</f>
        <v>0.521762070607351</v>
      </c>
      <c r="AZ373" s="0" t="n">
        <f aca="true">RAND()</f>
        <v>0.147624918977656</v>
      </c>
    </row>
    <row r="374" customFormat="false" ht="15" hidden="false" customHeight="false" outlineLevel="0" collapsed="false">
      <c r="AK374" s="0" t="n">
        <v>361</v>
      </c>
      <c r="AL374" s="0" t="n">
        <f aca="false">IFERROR(IF(AU374&lt;($AM$6-$AL$6)/($AN$6-$AL$6),$AL$6+SQRT(AU374*($AN$6-$AL$6)*($AM$6-$AL$6)),$AN$6-SQRT((1-AU374)*($AN$6-$AL$6)*($AN$6-$AM$6))),$AM$6)</f>
        <v>5.08488894922522</v>
      </c>
      <c r="AM374" s="0" t="n">
        <f aca="false">IFERROR(IF(AV374&lt;($AM$7-$AL$7)/($AN$7-$AL$7),$AL$7+SQRT(AV374*($AN$7-$AL$7)*($AM$7-$AL$7)),$AN$7-SQRT((1-AV374)*($AN$7-$AL$7)*($AN$7-$AM$7))),$AM$7)</f>
        <v>1.08401425840382</v>
      </c>
      <c r="AN374" s="0" t="n">
        <f aca="false">IFERROR(IF(AW374&lt;($AM$8-$AL$8)/($AN$8-$AL$8),$AL$8+SQRT(AW374*($AN$8-$AL$8)*($AM$8-$AL$8)),$AN$8-SQRT((1-AW374)*($AN$8-$AL$8)*($AN$8-$AM$8))),$AM$8)</f>
        <v>0.85441840180985</v>
      </c>
      <c r="AO374" s="0" t="n">
        <f aca="false">IFERROR(IF(AX374&lt;($AM$9-$AL$9)/($AN$9-$AL$9),$AL$9+SQRT(AX374*($AN$9-$AL$9)*($AM$9-$AL$9)),$AN$9-SQRT((1-AX374)*($AN$9-$AL$9)*($AN$9-$AM$9))),$AM$9)</f>
        <v>1.73432772851517</v>
      </c>
      <c r="AP374" s="0" t="n">
        <f aca="false">IFERROR(IF(AY374&lt;($AM$10-$AL$10)/($AN$10-$AL$10),$AL$10+SQRT(AY374*($AN$10-$AL$10)*($AM$10-$AL$10)),$AN$10-SQRT((1-AY374)*($AN$10-$AL$10)*($AN$10-$AM$10))),$AM$10)</f>
        <v>0.935272308893336</v>
      </c>
      <c r="AQ374" s="0" t="n">
        <f aca="false">IFERROR(IF(AZ374&lt;($AM$11-$AL$11)/($AN$11-$AL$11),$AL$11+SQRT(AZ374*($AN$11-$AL$11)*($AM$11-$AL$11)),$AN$11-SQRT((1-AZ374)*($AN$11-$AL$11)*($AN$11-$AM$11))),$AM$11)</f>
        <v>0.547747547645713</v>
      </c>
      <c r="AR374" s="0" t="n">
        <f aca="false">SUMPRODUCT((B24:B31&lt;=$B$6)*(C24:C31*AM374+D24:D31*AO374*$B$8*AQ374)/(1+AL374/100)^B24:B31)+C32*AM374*AP374/(1+AL374/100)^$B$6</f>
        <v>13637316.8494641</v>
      </c>
      <c r="AS374" s="0" t="n">
        <f aca="false">SUMPRODUCT((K24:K26&lt;=$B$6)*(L24:L26*AN374+M24:M26*AO374*$B$8*AQ374)/(1+AL374/100)^K24:K26)+L27*AN374*AP374/(1+AL374/100)^$B$6</f>
        <v>12818758.1322748</v>
      </c>
      <c r="AT374" s="0" t="n">
        <f aca="false">AS374-AR374</f>
        <v>-818558.717189377</v>
      </c>
      <c r="AU374" s="0" t="n">
        <f aca="true">RAND()</f>
        <v>0.816617483160015</v>
      </c>
      <c r="AV374" s="0" t="n">
        <f aca="true">RAND()</f>
        <v>0.755099854104588</v>
      </c>
      <c r="AW374" s="0" t="n">
        <f aca="true">RAND()</f>
        <v>0.0329040272837586</v>
      </c>
      <c r="AX374" s="0" t="n">
        <f aca="true">RAND()</f>
        <v>0.952945496109396</v>
      </c>
      <c r="AY374" s="0" t="n">
        <f aca="true">RAND()</f>
        <v>0.757847931557344</v>
      </c>
      <c r="AZ374" s="0" t="n">
        <f aca="true">RAND()</f>
        <v>0.25052590761006</v>
      </c>
    </row>
    <row r="375" customFormat="false" ht="15" hidden="false" customHeight="false" outlineLevel="0" collapsed="false">
      <c r="AK375" s="0" t="n">
        <v>362</v>
      </c>
      <c r="AL375" s="0" t="n">
        <f aca="false">IFERROR(IF(AU375&lt;($AM$6-$AL$6)/($AN$6-$AL$6),$AL$6+SQRT(AU375*($AN$6-$AL$6)*($AM$6-$AL$6)),$AN$6-SQRT((1-AU375)*($AN$6-$AL$6)*($AN$6-$AM$6))),$AM$6)</f>
        <v>5.2928337152807</v>
      </c>
      <c r="AM375" s="0" t="n">
        <f aca="false">IFERROR(IF(AV375&lt;($AM$7-$AL$7)/($AN$7-$AL$7),$AL$7+SQRT(AV375*($AN$7-$AL$7)*($AM$7-$AL$7)),$AN$7-SQRT((1-AV375)*($AN$7-$AL$7)*($AN$7-$AM$7))),$AM$7)</f>
        <v>0.964482994929371</v>
      </c>
      <c r="AN375" s="0" t="n">
        <f aca="false">IFERROR(IF(AW375&lt;($AM$8-$AL$8)/($AN$8-$AL$8),$AL$8+SQRT(AW375*($AN$8-$AL$8)*($AM$8-$AL$8)),$AN$8-SQRT((1-AW375)*($AN$8-$AL$8)*($AN$8-$AM$8))),$AM$8)</f>
        <v>1.15602245813289</v>
      </c>
      <c r="AO375" s="0" t="n">
        <f aca="false">IFERROR(IF(AX375&lt;($AM$9-$AL$9)/($AN$9-$AL$9),$AL$9+SQRT(AX375*($AN$9-$AL$9)*($AM$9-$AL$9)),$AN$9-SQRT((1-AX375)*($AN$9-$AL$9)*($AN$9-$AM$9))),$AM$9)</f>
        <v>1.2466117620103</v>
      </c>
      <c r="AP375" s="0" t="n">
        <f aca="false">IFERROR(IF(AY375&lt;($AM$10-$AL$10)/($AN$10-$AL$10),$AL$10+SQRT(AY375*($AN$10-$AL$10)*($AM$10-$AL$10)),$AN$10-SQRT((1-AY375)*($AN$10-$AL$10)*($AN$10-$AM$10))),$AM$10)</f>
        <v>0.742581545326466</v>
      </c>
      <c r="AQ375" s="0" t="n">
        <f aca="false">IFERROR(IF(AZ375&lt;($AM$11-$AL$11)/($AN$11-$AL$11),$AL$11+SQRT(AZ375*($AN$11-$AL$11)*($AM$11-$AL$11)),$AN$11-SQRT((1-AZ375)*($AN$11-$AL$11)*($AN$11-$AM$11))),$AM$11)</f>
        <v>0.919836036909287</v>
      </c>
      <c r="AR375" s="0" t="n">
        <f aca="false">SUMPRODUCT((B24:B31&lt;=$B$6)*(C24:C31*AM375+D24:D31*AO375*$B$8*AQ375)/(1+AL375/100)^B24:B31)+C32*AM375*AP375/(1+AL375/100)^$B$6</f>
        <v>12096194.5820183</v>
      </c>
      <c r="AS375" s="0" t="n">
        <f aca="false">SUMPRODUCT((K24:K26&lt;=$B$6)*(L24:L26*AN375+M24:M26*AO375*$B$8*AQ375)/(1+AL375/100)^K24:K26)+L27*AN375*AP375/(1+AL375/100)^$B$6</f>
        <v>17556459.9796232</v>
      </c>
      <c r="AT375" s="0" t="n">
        <f aca="false">AS375-AR375</f>
        <v>5460265.39760491</v>
      </c>
      <c r="AU375" s="0" t="n">
        <f aca="true">RAND()</f>
        <v>0.854279163815884</v>
      </c>
      <c r="AV375" s="0" t="n">
        <f aca="true">RAND()</f>
        <v>0.300607284677062</v>
      </c>
      <c r="AW375" s="0" t="n">
        <f aca="true">RAND()</f>
        <v>0.921495303329916</v>
      </c>
      <c r="AX375" s="0" t="n">
        <f aca="true">RAND()</f>
        <v>0.621604108572515</v>
      </c>
      <c r="AY375" s="0" t="n">
        <f aca="true">RAND()</f>
        <v>0.235383224531905</v>
      </c>
      <c r="AZ375" s="0" t="n">
        <f aca="true">RAND()</f>
        <v>0.973770363353432</v>
      </c>
    </row>
    <row r="376" customFormat="false" ht="15" hidden="false" customHeight="false" outlineLevel="0" collapsed="false">
      <c r="AK376" s="0" t="n">
        <v>363</v>
      </c>
      <c r="AL376" s="0" t="n">
        <f aca="false">IFERROR(IF(AU376&lt;($AM$6-$AL$6)/($AN$6-$AL$6),$AL$6+SQRT(AU376*($AN$6-$AL$6)*($AM$6-$AL$6)),$AN$6-SQRT((1-AU376)*($AN$6-$AL$6)*($AN$6-$AM$6))),$AM$6)</f>
        <v>3.09312024505403</v>
      </c>
      <c r="AM376" s="0" t="n">
        <f aca="false">IFERROR(IF(AV376&lt;($AM$7-$AL$7)/($AN$7-$AL$7),$AL$7+SQRT(AV376*($AN$7-$AL$7)*($AM$7-$AL$7)),$AN$7-SQRT((1-AV376)*($AN$7-$AL$7)*($AN$7-$AM$7))),$AM$7)</f>
        <v>1.00658989744824</v>
      </c>
      <c r="AN376" s="0" t="n">
        <f aca="false">IFERROR(IF(AW376&lt;($AM$8-$AL$8)/($AN$8-$AL$8),$AL$8+SQRT(AW376*($AN$8-$AL$8)*($AM$8-$AL$8)),$AN$8-SQRT((1-AW376)*($AN$8-$AL$8)*($AN$8-$AM$8))),$AM$8)</f>
        <v>0.992965402965203</v>
      </c>
      <c r="AO376" s="0" t="n">
        <f aca="false">IFERROR(IF(AX376&lt;($AM$9-$AL$9)/($AN$9-$AL$9),$AL$9+SQRT(AX376*($AN$9-$AL$9)*($AM$9-$AL$9)),$AN$9-SQRT((1-AX376)*($AN$9-$AL$9)*($AN$9-$AM$9))),$AM$9)</f>
        <v>1.3199845722794</v>
      </c>
      <c r="AP376" s="0" t="n">
        <f aca="false">IFERROR(IF(AY376&lt;($AM$10-$AL$10)/($AN$10-$AL$10),$AL$10+SQRT(AY376*($AN$10-$AL$10)*($AM$10-$AL$10)),$AN$10-SQRT((1-AY376)*($AN$10-$AL$10)*($AN$10-$AM$10))),$AM$10)</f>
        <v>0.709048223563829</v>
      </c>
      <c r="AQ376" s="0" t="n">
        <f aca="false">IFERROR(IF(AZ376&lt;($AM$11-$AL$11)/($AN$11-$AL$11),$AL$11+SQRT(AZ376*($AN$11-$AL$11)*($AM$11-$AL$11)),$AN$11-SQRT((1-AZ376)*($AN$11-$AL$11)*($AN$11-$AM$11))),$AM$11)</f>
        <v>0.569788557925052</v>
      </c>
      <c r="AR376" s="0" t="n">
        <f aca="false">SUMPRODUCT((B24:B31&lt;=$B$6)*(C24:C31*AM376+D24:D31*AO376*$B$8*AQ376)/(1+AL376/100)^B24:B31)+C32*AM376*AP376/(1+AL376/100)^$B$6</f>
        <v>13874907.7853437</v>
      </c>
      <c r="AS376" s="0" t="n">
        <f aca="false">SUMPRODUCT((K24:K26&lt;=$B$6)*(L24:L26*AN376+M24:M26*AO376*$B$8*AQ376)/(1+AL376/100)^K24:K26)+L27*AN376*AP376/(1+AL376/100)^$B$6</f>
        <v>14800135.6362256</v>
      </c>
      <c r="AT376" s="0" t="n">
        <f aca="false">AS376-AR376</f>
        <v>925227.850881895</v>
      </c>
      <c r="AU376" s="0" t="n">
        <f aca="true">RAND()</f>
        <v>0.236814529019667</v>
      </c>
      <c r="AV376" s="0" t="n">
        <f aca="true">RAND()</f>
        <v>0.473346862006601</v>
      </c>
      <c r="AW376" s="0" t="n">
        <f aca="true">RAND()</f>
        <v>0.413729408239147</v>
      </c>
      <c r="AX376" s="0" t="n">
        <f aca="true">RAND()</f>
        <v>0.691719345374646</v>
      </c>
      <c r="AY376" s="0" t="n">
        <f aca="true">RAND()</f>
        <v>0.174804639100771</v>
      </c>
      <c r="AZ376" s="0" t="n">
        <f aca="true">RAND()</f>
        <v>0.297085167295017</v>
      </c>
    </row>
    <row r="377" customFormat="false" ht="15" hidden="false" customHeight="false" outlineLevel="0" collapsed="false">
      <c r="AK377" s="0" t="n">
        <v>364</v>
      </c>
      <c r="AL377" s="0" t="n">
        <f aca="false">IFERROR(IF(AU377&lt;($AM$6-$AL$6)/($AN$6-$AL$6),$AL$6+SQRT(AU377*($AN$6-$AL$6)*($AM$6-$AL$6)),$AN$6-SQRT((1-AU377)*($AN$6-$AL$6)*($AN$6-$AM$6))),$AM$6)</f>
        <v>2.52408076449068</v>
      </c>
      <c r="AM377" s="0" t="n">
        <f aca="false">IFERROR(IF(AV377&lt;($AM$7-$AL$7)/($AN$7-$AL$7),$AL$7+SQRT(AV377*($AN$7-$AL$7)*($AM$7-$AL$7)),$AN$7-SQRT((1-AV377)*($AN$7-$AL$7)*($AN$7-$AM$7))),$AM$7)</f>
        <v>1.09895592857767</v>
      </c>
      <c r="AN377" s="0" t="n">
        <f aca="false">IFERROR(IF(AW377&lt;($AM$8-$AL$8)/($AN$8-$AL$8),$AL$8+SQRT(AW377*($AN$8-$AL$8)*($AM$8-$AL$8)),$AN$8-SQRT((1-AW377)*($AN$8-$AL$8)*($AN$8-$AM$8))),$AM$8)</f>
        <v>1.04380979898382</v>
      </c>
      <c r="AO377" s="0" t="n">
        <f aca="false">IFERROR(IF(AX377&lt;($AM$9-$AL$9)/($AN$9-$AL$9),$AL$9+SQRT(AX377*($AN$9-$AL$9)*($AM$9-$AL$9)),$AN$9-SQRT((1-AX377)*($AN$9-$AL$9)*($AN$9-$AM$9))),$AM$9)</f>
        <v>0.972575457434744</v>
      </c>
      <c r="AP377" s="0" t="n">
        <f aca="false">IFERROR(IF(AY377&lt;($AM$10-$AL$10)/($AN$10-$AL$10),$AL$10+SQRT(AY377*($AN$10-$AL$10)*($AM$10-$AL$10)),$AN$10-SQRT((1-AY377)*($AN$10-$AL$10)*($AN$10-$AM$10))),$AM$10)</f>
        <v>0.825371394266382</v>
      </c>
      <c r="AQ377" s="0" t="n">
        <f aca="false">IFERROR(IF(AZ377&lt;($AM$11-$AL$11)/($AN$11-$AL$11),$AL$11+SQRT(AZ377*($AN$11-$AL$11)*($AM$11-$AL$11)),$AN$11-SQRT((1-AZ377)*($AN$11-$AL$11)*($AN$11-$AM$11))),$AM$11)</f>
        <v>0.674460707852866</v>
      </c>
      <c r="AR377" s="0" t="n">
        <f aca="false">SUMPRODUCT((B24:B31&lt;=$B$6)*(C24:C31*AM377+D24:D31*AO377*$B$8*AQ377)/(1+AL377/100)^B24:B31)+C32*AM377*AP377/(1+AL377/100)^$B$6</f>
        <v>15565143.0284811</v>
      </c>
      <c r="AS377" s="0" t="n">
        <f aca="false">SUMPRODUCT((K24:K26&lt;=$B$6)*(L24:L26*AN377+M24:M26*AO377*$B$8*AQ377)/(1+AL377/100)^K24:K26)+L27*AN377*AP377/(1+AL377/100)^$B$6</f>
        <v>15199045.6264502</v>
      </c>
      <c r="AT377" s="0" t="n">
        <f aca="false">AS377-AR377</f>
        <v>-366097.402030911</v>
      </c>
      <c r="AU377" s="0" t="n">
        <f aca="true">RAND()</f>
        <v>0.0549321295418262</v>
      </c>
      <c r="AV377" s="0" t="n">
        <f aca="true">RAND()</f>
        <v>0.797206119894822</v>
      </c>
      <c r="AW377" s="0" t="n">
        <f aca="true">RAND()</f>
        <v>0.622094231154715</v>
      </c>
      <c r="AX377" s="0" t="n">
        <f aca="true">RAND()</f>
        <v>0.297770083959544</v>
      </c>
      <c r="AY377" s="0" t="n">
        <f aca="true">RAND()</f>
        <v>0.423466176827397</v>
      </c>
      <c r="AZ377" s="0" t="n">
        <f aca="true">RAND()</f>
        <v>0.567445588850378</v>
      </c>
    </row>
    <row r="378" customFormat="false" ht="15" hidden="false" customHeight="false" outlineLevel="0" collapsed="false">
      <c r="AK378" s="0" t="n">
        <v>365</v>
      </c>
      <c r="AL378" s="0" t="n">
        <f aca="false">IFERROR(IF(AU378&lt;($AM$6-$AL$6)/($AN$6-$AL$6),$AL$6+SQRT(AU378*($AN$6-$AL$6)*($AM$6-$AL$6)),$AN$6-SQRT((1-AU378)*($AN$6-$AL$6)*($AN$6-$AM$6))),$AM$6)</f>
        <v>4.52243028632703</v>
      </c>
      <c r="AM378" s="0" t="n">
        <f aca="false">IFERROR(IF(AV378&lt;($AM$7-$AL$7)/($AN$7-$AL$7),$AL$7+SQRT(AV378*($AN$7-$AL$7)*($AM$7-$AL$7)),$AN$7-SQRT((1-AV378)*($AN$7-$AL$7)*($AN$7-$AM$7))),$AM$7)</f>
        <v>1.07411082138659</v>
      </c>
      <c r="AN378" s="0" t="n">
        <f aca="false">IFERROR(IF(AW378&lt;($AM$8-$AL$8)/($AN$8-$AL$8),$AL$8+SQRT(AW378*($AN$8-$AL$8)*($AM$8-$AL$8)),$AN$8-SQRT((1-AW378)*($AN$8-$AL$8)*($AN$8-$AM$8))),$AM$8)</f>
        <v>0.941713714859895</v>
      </c>
      <c r="AO378" s="0" t="n">
        <f aca="false">IFERROR(IF(AX378&lt;($AM$9-$AL$9)/($AN$9-$AL$9),$AL$9+SQRT(AX378*($AN$9-$AL$9)*($AM$9-$AL$9)),$AN$9-SQRT((1-AX378)*($AN$9-$AL$9)*($AN$9-$AM$9))),$AM$9)</f>
        <v>0.921327507823052</v>
      </c>
      <c r="AP378" s="0" t="n">
        <f aca="false">IFERROR(IF(AY378&lt;($AM$10-$AL$10)/($AN$10-$AL$10),$AL$10+SQRT(AY378*($AN$10-$AL$10)*($AM$10-$AL$10)),$AN$10-SQRT((1-AY378)*($AN$10-$AL$10)*($AN$10-$AM$10))),$AM$10)</f>
        <v>0.949541191096011</v>
      </c>
      <c r="AQ378" s="0" t="n">
        <f aca="false">IFERROR(IF(AZ378&lt;($AM$11-$AL$11)/($AN$11-$AL$11),$AL$11+SQRT(AZ378*($AN$11-$AL$11)*($AM$11-$AL$11)),$AN$11-SQRT((1-AZ378)*($AN$11-$AL$11)*($AN$11-$AM$11))),$AM$11)</f>
        <v>0.966548913301873</v>
      </c>
      <c r="AR378" s="0" t="n">
        <f aca="false">SUMPRODUCT((B24:B31&lt;=$B$6)*(C24:C31*AM378+D24:D31*AO378*$B$8*AQ378)/(1+AL378/100)^B24:B31)+C32*AM378*AP378/(1+AL378/100)^$B$6</f>
        <v>13818421.5810684</v>
      </c>
      <c r="AS378" s="0" t="n">
        <f aca="false">SUMPRODUCT((K24:K26&lt;=$B$6)*(L24:L26*AN378+M24:M26*AO378*$B$8*AQ378)/(1+AL378/100)^K24:K26)+L27*AN378*AP378/(1+AL378/100)^$B$6</f>
        <v>14019283.3958219</v>
      </c>
      <c r="AT378" s="0" t="n">
        <f aca="false">AS378-AR378</f>
        <v>200861.81475351</v>
      </c>
      <c r="AU378" s="0" t="n">
        <f aca="true">RAND()</f>
        <v>0.693082415694522</v>
      </c>
      <c r="AV378" s="0" t="n">
        <f aca="true">RAND()</f>
        <v>0.725004416415116</v>
      </c>
      <c r="AW378" s="0" t="n">
        <f aca="true">RAND()</f>
        <v>0.223141966437685</v>
      </c>
      <c r="AX378" s="0" t="n">
        <f aca="true">RAND()</f>
        <v>0.236689158464512</v>
      </c>
      <c r="AY378" s="0" t="n">
        <f aca="true">RAND()</f>
        <v>0.808349129968079</v>
      </c>
      <c r="AZ378" s="0" t="n">
        <f aca="true">RAND()</f>
        <v>0.995432754280467</v>
      </c>
    </row>
    <row r="379" customFormat="false" ht="15" hidden="false" customHeight="false" outlineLevel="0" collapsed="false">
      <c r="AK379" s="0" t="n">
        <v>366</v>
      </c>
      <c r="AL379" s="0" t="n">
        <f aca="false">IFERROR(IF(AU379&lt;($AM$6-$AL$6)/($AN$6-$AL$6),$AL$6+SQRT(AU379*($AN$6-$AL$6)*($AM$6-$AL$6)),$AN$6-SQRT((1-AU379)*($AN$6-$AL$6)*($AN$6-$AM$6))),$AM$6)</f>
        <v>2.94732040723977</v>
      </c>
      <c r="AM379" s="0" t="n">
        <f aca="false">IFERROR(IF(AV379&lt;($AM$7-$AL$7)/($AN$7-$AL$7),$AL$7+SQRT(AV379*($AN$7-$AL$7)*($AM$7-$AL$7)),$AN$7-SQRT((1-AV379)*($AN$7-$AL$7)*($AN$7-$AM$7))),$AM$7)</f>
        <v>0.887183169587951</v>
      </c>
      <c r="AN379" s="0" t="n">
        <f aca="false">IFERROR(IF(AW379&lt;($AM$8-$AL$8)/($AN$8-$AL$8),$AL$8+SQRT(AW379*($AN$8-$AL$8)*($AM$8-$AL$8)),$AN$8-SQRT((1-AW379)*($AN$8-$AL$8)*($AN$8-$AM$8))),$AM$8)</f>
        <v>1.07326177745123</v>
      </c>
      <c r="AO379" s="0" t="n">
        <f aca="false">IFERROR(IF(AX379&lt;($AM$9-$AL$9)/($AN$9-$AL$9),$AL$9+SQRT(AX379*($AN$9-$AL$9)*($AM$9-$AL$9)),$AN$9-SQRT((1-AX379)*($AN$9-$AL$9)*($AN$9-$AM$9))),$AM$9)</f>
        <v>1.54171283034555</v>
      </c>
      <c r="AP379" s="0" t="n">
        <f aca="false">IFERROR(IF(AY379&lt;($AM$10-$AL$10)/($AN$10-$AL$10),$AL$10+SQRT(AY379*($AN$10-$AL$10)*($AM$10-$AL$10)),$AN$10-SQRT((1-AY379)*($AN$10-$AL$10)*($AN$10-$AM$10))),$AM$10)</f>
        <v>0.79470054212863</v>
      </c>
      <c r="AQ379" s="0" t="n">
        <f aca="false">IFERROR(IF(AZ379&lt;($AM$11-$AL$11)/($AN$11-$AL$11),$AL$11+SQRT(AZ379*($AN$11-$AL$11)*($AM$11-$AL$11)),$AN$11-SQRT((1-AZ379)*($AN$11-$AL$11)*($AN$11-$AM$11))),$AM$11)</f>
        <v>0.441444322960939</v>
      </c>
      <c r="AR379" s="0" t="n">
        <f aca="false">SUMPRODUCT((B24:B31&lt;=$B$6)*(C24:C31*AM379+D24:D31*AO379*$B$8*AQ379)/(1+AL379/100)^B24:B31)+C32*AM379*AP379/(1+AL379/100)^$B$6</f>
        <v>12314457.4706311</v>
      </c>
      <c r="AS379" s="0" t="n">
        <f aca="false">SUMPRODUCT((K24:K26&lt;=$B$6)*(L24:L26*AN379+M24:M26*AO379*$B$8*AQ379)/(1+AL379/100)^K24:K26)+L27*AN379*AP379/(1+AL379/100)^$B$6</f>
        <v>15808459.3396561</v>
      </c>
      <c r="AT379" s="0" t="n">
        <f aca="false">AS379-AR379</f>
        <v>3494001.86902498</v>
      </c>
      <c r="AU379" s="0" t="n">
        <f aca="true">RAND()</f>
        <v>0.179483190794584</v>
      </c>
      <c r="AV379" s="0" t="n">
        <f aca="true">RAND()</f>
        <v>0.0844545006600154</v>
      </c>
      <c r="AW379" s="0" t="n">
        <f aca="true">RAND()</f>
        <v>0.722343117247109</v>
      </c>
      <c r="AX379" s="0" t="n">
        <f aca="true">RAND()</f>
        <v>0.859981913420079</v>
      </c>
      <c r="AY379" s="0" t="n">
        <f aca="true">RAND()</f>
        <v>0.347393638123633</v>
      </c>
      <c r="AZ379" s="0" t="n">
        <f aca="true">RAND()</f>
        <v>0.0816591693790958</v>
      </c>
    </row>
    <row r="380" customFormat="false" ht="15" hidden="false" customHeight="false" outlineLevel="0" collapsed="false">
      <c r="AK380" s="0" t="n">
        <v>367</v>
      </c>
      <c r="AL380" s="0" t="n">
        <f aca="false">IFERROR(IF(AU380&lt;($AM$6-$AL$6)/($AN$6-$AL$6),$AL$6+SQRT(AU380*($AN$6-$AL$6)*($AM$6-$AL$6)),$AN$6-SQRT((1-AU380)*($AN$6-$AL$6)*($AN$6-$AM$6))),$AM$6)</f>
        <v>3.15594687776357</v>
      </c>
      <c r="AM380" s="0" t="n">
        <f aca="false">IFERROR(IF(AV380&lt;($AM$7-$AL$7)/($AN$7-$AL$7),$AL$7+SQRT(AV380*($AN$7-$AL$7)*($AM$7-$AL$7)),$AN$7-SQRT((1-AV380)*($AN$7-$AL$7)*($AN$7-$AM$7))),$AM$7)</f>
        <v>0.994997482063915</v>
      </c>
      <c r="AN380" s="0" t="n">
        <f aca="false">IFERROR(IF(AW380&lt;($AM$8-$AL$8)/($AN$8-$AL$8),$AL$8+SQRT(AW380*($AN$8-$AL$8)*($AM$8-$AL$8)),$AN$8-SQRT((1-AW380)*($AN$8-$AL$8)*($AN$8-$AM$8))),$AM$8)</f>
        <v>0.934470984726872</v>
      </c>
      <c r="AO380" s="0" t="n">
        <f aca="false">IFERROR(IF(AX380&lt;($AM$9-$AL$9)/($AN$9-$AL$9),$AL$9+SQRT(AX380*($AN$9-$AL$9)*($AM$9-$AL$9)),$AN$9-SQRT((1-AX380)*($AN$9-$AL$9)*($AN$9-$AM$9))),$AM$9)</f>
        <v>1.10638098096749</v>
      </c>
      <c r="AP380" s="0" t="n">
        <f aca="false">IFERROR(IF(AY380&lt;($AM$10-$AL$10)/($AN$10-$AL$10),$AL$10+SQRT(AY380*($AN$10-$AL$10)*($AM$10-$AL$10)),$AN$10-SQRT((1-AY380)*($AN$10-$AL$10)*($AN$10-$AM$10))),$AM$10)</f>
        <v>0.686263617781749</v>
      </c>
      <c r="AQ380" s="0" t="n">
        <f aca="false">IFERROR(IF(AZ380&lt;($AM$11-$AL$11)/($AN$11-$AL$11),$AL$11+SQRT(AZ380*($AN$11-$AL$11)*($AM$11-$AL$11)),$AN$11-SQRT((1-AZ380)*($AN$11-$AL$11)*($AN$11-$AM$11))),$AM$11)</f>
        <v>0.354580921752871</v>
      </c>
      <c r="AR380" s="0" t="n">
        <f aca="false">SUMPRODUCT((B24:B31&lt;=$B$6)*(C24:C31*AM380+D24:D31*AO380*$B$8*AQ380)/(1+AL380/100)^B24:B31)+C32*AM380*AP380/(1+AL380/100)^$B$6</f>
        <v>13604362.6847851</v>
      </c>
      <c r="AS380" s="0" t="n">
        <f aca="false">SUMPRODUCT((K24:K26&lt;=$B$6)*(L24:L26*AN380+M24:M26*AO380*$B$8*AQ380)/(1+AL380/100)^K24:K26)+L27*AN380*AP380/(1+AL380/100)^$B$6</f>
        <v>13951706.5184295</v>
      </c>
      <c r="AT380" s="0" t="n">
        <f aca="false">AS380-AR380</f>
        <v>347343.833644379</v>
      </c>
      <c r="AU380" s="0" t="n">
        <f aca="true">RAND()</f>
        <v>0.261162779671218</v>
      </c>
      <c r="AV380" s="0" t="n">
        <f aca="true">RAND()</f>
        <v>0.422489089014077</v>
      </c>
      <c r="AW380" s="0" t="n">
        <f aca="true">RAND()</f>
        <v>0.200916063704607</v>
      </c>
      <c r="AX380" s="0" t="n">
        <f aca="true">RAND()</f>
        <v>0.467630032548911</v>
      </c>
      <c r="AY380" s="0" t="n">
        <f aca="true">RAND()</f>
        <v>0.138776541236581</v>
      </c>
      <c r="AZ380" s="0" t="n">
        <f aca="true">RAND()</f>
        <v>0.0121594980383389</v>
      </c>
    </row>
    <row r="381" customFormat="false" ht="15" hidden="false" customHeight="false" outlineLevel="0" collapsed="false">
      <c r="AK381" s="0" t="n">
        <v>368</v>
      </c>
      <c r="AL381" s="0" t="n">
        <f aca="false">IFERROR(IF(AU381&lt;($AM$6-$AL$6)/($AN$6-$AL$6),$AL$6+SQRT(AU381*($AN$6-$AL$6)*($AM$6-$AL$6)),$AN$6-SQRT((1-AU381)*($AN$6-$AL$6)*($AN$6-$AM$6))),$AM$6)</f>
        <v>2.339890133809</v>
      </c>
      <c r="AM381" s="0" t="n">
        <f aca="false">IFERROR(IF(AV381&lt;($AM$7-$AL$7)/($AN$7-$AL$7),$AL$7+SQRT(AV381*($AN$7-$AL$7)*($AM$7-$AL$7)),$AN$7-SQRT((1-AV381)*($AN$7-$AL$7)*($AN$7-$AM$7))),$AM$7)</f>
        <v>1.10168116177165</v>
      </c>
      <c r="AN381" s="0" t="n">
        <f aca="false">IFERROR(IF(AW381&lt;($AM$8-$AL$8)/($AN$8-$AL$8),$AL$8+SQRT(AW381*($AN$8-$AL$8)*($AM$8-$AL$8)),$AN$8-SQRT((1-AW381)*($AN$8-$AL$8)*($AN$8-$AM$8))),$AM$8)</f>
        <v>1.02426868437841</v>
      </c>
      <c r="AO381" s="0" t="n">
        <f aca="false">IFERROR(IF(AX381&lt;($AM$9-$AL$9)/($AN$9-$AL$9),$AL$9+SQRT(AX381*($AN$9-$AL$9)*($AM$9-$AL$9)),$AN$9-SQRT((1-AX381)*($AN$9-$AL$9)*($AN$9-$AM$9))),$AM$9)</f>
        <v>0.681057254759585</v>
      </c>
      <c r="AP381" s="0" t="n">
        <f aca="false">IFERROR(IF(AY381&lt;($AM$10-$AL$10)/($AN$10-$AL$10),$AL$10+SQRT(AY381*($AN$10-$AL$10)*($AM$10-$AL$10)),$AN$10-SQRT((1-AY381)*($AN$10-$AL$10)*($AN$10-$AM$10))),$AM$10)</f>
        <v>0.801009148832758</v>
      </c>
      <c r="AQ381" s="0" t="n">
        <f aca="false">IFERROR(IF(AZ381&lt;($AM$11-$AL$11)/($AN$11-$AL$11),$AL$11+SQRT(AZ381*($AN$11-$AL$11)*($AM$11-$AL$11)),$AN$11-SQRT((1-AZ381)*($AN$11-$AL$11)*($AN$11-$AM$11))),$AM$11)</f>
        <v>0.781098454142086</v>
      </c>
      <c r="AR381" s="0" t="n">
        <f aca="false">SUMPRODUCT((B24:B31&lt;=$B$6)*(C24:C31*AM381+D24:D31*AO381*$B$8*AQ381)/(1+AL381/100)^B24:B31)+C32*AM381*AP381/(1+AL381/100)^$B$6</f>
        <v>15745312.262445</v>
      </c>
      <c r="AS381" s="0" t="n">
        <f aca="false">SUMPRODUCT((K24:K26&lt;=$B$6)*(L24:L26*AN381+M24:M26*AO381*$B$8*AQ381)/(1+AL381/100)^K24:K26)+L27*AN381*AP381/(1+AL381/100)^$B$6</f>
        <v>14895750.454476</v>
      </c>
      <c r="AT381" s="0" t="n">
        <f aca="false">AS381-AR381</f>
        <v>-849561.807968991</v>
      </c>
      <c r="AU381" s="0" t="n">
        <f aca="true">RAND()</f>
        <v>0.0231050606121394</v>
      </c>
      <c r="AV381" s="0" t="n">
        <f aca="true">RAND()</f>
        <v>0.804457975347502</v>
      </c>
      <c r="AW381" s="0" t="n">
        <f aca="true">RAND()</f>
        <v>0.54706998353551</v>
      </c>
      <c r="AX381" s="0" t="n">
        <f aca="true">RAND()</f>
        <v>0.0437089726681031</v>
      </c>
      <c r="AY381" s="0" t="n">
        <f aca="true">RAND()</f>
        <v>0.362426030724085</v>
      </c>
      <c r="AZ381" s="0" t="n">
        <f aca="true">RAND()</f>
        <v>0.804416788657206</v>
      </c>
    </row>
    <row r="382" customFormat="false" ht="15" hidden="false" customHeight="false" outlineLevel="0" collapsed="false">
      <c r="AK382" s="0" t="n">
        <v>369</v>
      </c>
      <c r="AL382" s="0" t="n">
        <f aca="false">IFERROR(IF(AU382&lt;($AM$6-$AL$6)/($AN$6-$AL$6),$AL$6+SQRT(AU382*($AN$6-$AL$6)*($AM$6-$AL$6)),$AN$6-SQRT((1-AU382)*($AN$6-$AL$6)*($AN$6-$AM$6))),$AM$6)</f>
        <v>3.23481205921326</v>
      </c>
      <c r="AM382" s="0" t="n">
        <f aca="false">IFERROR(IF(AV382&lt;($AM$7-$AL$7)/($AN$7-$AL$7),$AL$7+SQRT(AV382*($AN$7-$AL$7)*($AM$7-$AL$7)),$AN$7-SQRT((1-AV382)*($AN$7-$AL$7)*($AN$7-$AM$7))),$AM$7)</f>
        <v>0.949151353816028</v>
      </c>
      <c r="AN382" s="0" t="n">
        <f aca="false">IFERROR(IF(AW382&lt;($AM$8-$AL$8)/($AN$8-$AL$8),$AL$8+SQRT(AW382*($AN$8-$AL$8)*($AM$8-$AL$8)),$AN$8-SQRT((1-AW382)*($AN$8-$AL$8)*($AN$8-$AM$8))),$AM$8)</f>
        <v>1.09027975042337</v>
      </c>
      <c r="AO382" s="0" t="n">
        <f aca="false">IFERROR(IF(AX382&lt;($AM$9-$AL$9)/($AN$9-$AL$9),$AL$9+SQRT(AX382*($AN$9-$AL$9)*($AM$9-$AL$9)),$AN$9-SQRT((1-AX382)*($AN$9-$AL$9)*($AN$9-$AM$9))),$AM$9)</f>
        <v>0.73942597890422</v>
      </c>
      <c r="AP382" s="0" t="n">
        <f aca="false">IFERROR(IF(AY382&lt;($AM$10-$AL$10)/($AN$10-$AL$10),$AL$10+SQRT(AY382*($AN$10-$AL$10)*($AM$10-$AL$10)),$AN$10-SQRT((1-AY382)*($AN$10-$AL$10)*($AN$10-$AM$10))),$AM$10)</f>
        <v>0.888101654379633</v>
      </c>
      <c r="AQ382" s="0" t="n">
        <f aca="false">IFERROR(IF(AZ382&lt;($AM$11-$AL$11)/($AN$11-$AL$11),$AL$11+SQRT(AZ382*($AN$11-$AL$11)*($AM$11-$AL$11)),$AN$11-SQRT((1-AZ382)*($AN$11-$AL$11)*($AN$11-$AM$11))),$AM$11)</f>
        <v>0.949263798049971</v>
      </c>
      <c r="AR382" s="0" t="n">
        <f aca="false">SUMPRODUCT((B24:B31&lt;=$B$6)*(C24:C31*AM382+D24:D31*AO382*$B$8*AQ382)/(1+AL382/100)^B24:B31)+C32*AM382*AP382/(1+AL382/100)^$B$6</f>
        <v>12959063.207374</v>
      </c>
      <c r="AS382" s="0" t="n">
        <f aca="false">SUMPRODUCT((K24:K26&lt;=$B$6)*(L24:L26*AN382+M24:M26*AO382*$B$8*AQ382)/(1+AL382/100)^K24:K26)+L27*AN382*AP382/(1+AL382/100)^$B$6</f>
        <v>15982004.8033916</v>
      </c>
      <c r="AT382" s="0" t="n">
        <f aca="false">AS382-AR382</f>
        <v>3022941.59601765</v>
      </c>
      <c r="AU382" s="0" t="n">
        <f aca="true">RAND()</f>
        <v>0.291167988527707</v>
      </c>
      <c r="AV382" s="0" t="n">
        <f aca="true">RAND()</f>
        <v>0.247179181612822</v>
      </c>
      <c r="AW382" s="0" t="n">
        <f aca="true">RAND()</f>
        <v>0.77323948333493</v>
      </c>
      <c r="AX382" s="0" t="n">
        <f aca="true">RAND()</f>
        <v>0.0764330658323256</v>
      </c>
      <c r="AY382" s="0" t="n">
        <f aca="true">RAND()</f>
        <v>0.602491576528834</v>
      </c>
      <c r="AZ382" s="0" t="n">
        <f aca="true">RAND()</f>
        <v>0.989493215557902</v>
      </c>
    </row>
    <row r="383" customFormat="false" ht="15" hidden="false" customHeight="false" outlineLevel="0" collapsed="false">
      <c r="AK383" s="0" t="n">
        <v>370</v>
      </c>
      <c r="AL383" s="0" t="n">
        <f aca="false">IFERROR(IF(AU383&lt;($AM$6-$AL$6)/($AN$6-$AL$6),$AL$6+SQRT(AU383*($AN$6-$AL$6)*($AM$6-$AL$6)),$AN$6-SQRT((1-AU383)*($AN$6-$AL$6)*($AN$6-$AM$6))),$AM$6)</f>
        <v>4.69723553037585</v>
      </c>
      <c r="AM383" s="0" t="n">
        <f aca="false">IFERROR(IF(AV383&lt;($AM$7-$AL$7)/($AN$7-$AL$7),$AL$7+SQRT(AV383*($AN$7-$AL$7)*($AM$7-$AL$7)),$AN$7-SQRT((1-AV383)*($AN$7-$AL$7)*($AN$7-$AM$7))),$AM$7)</f>
        <v>0.88421746498747</v>
      </c>
      <c r="AN383" s="0" t="n">
        <f aca="false">IFERROR(IF(AW383&lt;($AM$8-$AL$8)/($AN$8-$AL$8),$AL$8+SQRT(AW383*($AN$8-$AL$8)*($AM$8-$AL$8)),$AN$8-SQRT((1-AW383)*($AN$8-$AL$8)*($AN$8-$AM$8))),$AM$8)</f>
        <v>0.96261805573193</v>
      </c>
      <c r="AO383" s="0" t="n">
        <f aca="false">IFERROR(IF(AX383&lt;($AM$9-$AL$9)/($AN$9-$AL$9),$AL$9+SQRT(AX383*($AN$9-$AL$9)*($AM$9-$AL$9)),$AN$9-SQRT((1-AX383)*($AN$9-$AL$9)*($AN$9-$AM$9))),$AM$9)</f>
        <v>1.14632852071681</v>
      </c>
      <c r="AP383" s="0" t="n">
        <f aca="false">IFERROR(IF(AY383&lt;($AM$10-$AL$10)/($AN$10-$AL$10),$AL$10+SQRT(AY383*($AN$10-$AL$10)*($AM$10-$AL$10)),$AN$10-SQRT((1-AY383)*($AN$10-$AL$10)*($AN$10-$AM$10))),$AM$10)</f>
        <v>0.99278450939238</v>
      </c>
      <c r="AQ383" s="0" t="n">
        <f aca="false">IFERROR(IF(AZ383&lt;($AM$11-$AL$11)/($AN$11-$AL$11),$AL$11+SQRT(AZ383*($AN$11-$AL$11)*($AM$11-$AL$11)),$AN$11-SQRT((1-AZ383)*($AN$11-$AL$11)*($AN$11-$AM$11))),$AM$11)</f>
        <v>0.595460130203749</v>
      </c>
      <c r="AR383" s="0" t="n">
        <f aca="false">SUMPRODUCT((B24:B31&lt;=$B$6)*(C24:C31*AM383+D24:D31*AO383*$B$8*AQ383)/(1+AL383/100)^B24:B31)+C32*AM383*AP383/(1+AL383/100)^$B$6</f>
        <v>11280112.21859</v>
      </c>
      <c r="AS383" s="0" t="n">
        <f aca="false">SUMPRODUCT((K24:K26&lt;=$B$6)*(L24:L26*AN383+M24:M26*AO383*$B$8*AQ383)/(1+AL383/100)^K24:K26)+L27*AN383*AP383/(1+AL383/100)^$B$6</f>
        <v>14310395.97558</v>
      </c>
      <c r="AT383" s="0" t="n">
        <f aca="false">AS383-AR383</f>
        <v>3030283.75699</v>
      </c>
      <c r="AU383" s="0" t="n">
        <f aca="true">RAND()</f>
        <v>0.734863789871829</v>
      </c>
      <c r="AV383" s="0" t="n">
        <f aca="true">RAND()</f>
        <v>0.0788064600990645</v>
      </c>
      <c r="AW383" s="0" t="n">
        <f aca="true">RAND()</f>
        <v>0.293829245000369</v>
      </c>
      <c r="AX383" s="0" t="n">
        <f aca="true">RAND()</f>
        <v>0.5141633369723</v>
      </c>
      <c r="AY383" s="0" t="n">
        <f aca="true">RAND()</f>
        <v>0.971346290788354</v>
      </c>
      <c r="AZ383" s="0" t="n">
        <f aca="true">RAND()</f>
        <v>0.356313014449047</v>
      </c>
    </row>
    <row r="384" customFormat="false" ht="15" hidden="false" customHeight="false" outlineLevel="0" collapsed="false">
      <c r="AK384" s="0" t="n">
        <v>371</v>
      </c>
      <c r="AL384" s="0" t="n">
        <f aca="false">IFERROR(IF(AU384&lt;($AM$6-$AL$6)/($AN$6-$AL$6),$AL$6+SQRT(AU384*($AN$6-$AL$6)*($AM$6-$AL$6)),$AN$6-SQRT((1-AU384)*($AN$6-$AL$6)*($AN$6-$AM$6))),$AM$6)</f>
        <v>4.73330974928779</v>
      </c>
      <c r="AM384" s="0" t="n">
        <f aca="false">IFERROR(IF(AV384&lt;($AM$7-$AL$7)/($AN$7-$AL$7),$AL$7+SQRT(AV384*($AN$7-$AL$7)*($AM$7-$AL$7)),$AN$7-SQRT((1-AV384)*($AN$7-$AL$7)*($AN$7-$AM$7))),$AM$7)</f>
        <v>0.840759093936226</v>
      </c>
      <c r="AN384" s="0" t="n">
        <f aca="false">IFERROR(IF(AW384&lt;($AM$8-$AL$8)/($AN$8-$AL$8),$AL$8+SQRT(AW384*($AN$8-$AL$8)*($AM$8-$AL$8)),$AN$8-SQRT((1-AW384)*($AN$8-$AL$8)*($AN$8-$AM$8))),$AM$8)</f>
        <v>1.12093901209743</v>
      </c>
      <c r="AO384" s="0" t="n">
        <f aca="false">IFERROR(IF(AX384&lt;($AM$9-$AL$9)/($AN$9-$AL$9),$AL$9+SQRT(AX384*($AN$9-$AL$9)*($AM$9-$AL$9)),$AN$9-SQRT((1-AX384)*($AN$9-$AL$9)*($AN$9-$AM$9))),$AM$9)</f>
        <v>1.14741604053494</v>
      </c>
      <c r="AP384" s="0" t="n">
        <f aca="false">IFERROR(IF(AY384&lt;($AM$10-$AL$10)/($AN$10-$AL$10),$AL$10+SQRT(AY384*($AN$10-$AL$10)*($AM$10-$AL$10)),$AN$10-SQRT((1-AY384)*($AN$10-$AL$10)*($AN$10-$AM$10))),$AM$10)</f>
        <v>0.85318363748126</v>
      </c>
      <c r="AQ384" s="0" t="n">
        <f aca="false">IFERROR(IF(AZ384&lt;($AM$11-$AL$11)/($AN$11-$AL$11),$AL$11+SQRT(AZ384*($AN$11-$AL$11)*($AM$11-$AL$11)),$AN$11-SQRT((1-AZ384)*($AN$11-$AL$11)*($AN$11-$AM$11))),$AM$11)</f>
        <v>0.5091424196376</v>
      </c>
      <c r="AR384" s="0" t="n">
        <f aca="false">SUMPRODUCT((B24:B31&lt;=$B$6)*(C24:C31*AM384+D24:D31*AO384*$B$8*AQ384)/(1+AL384/100)^B24:B31)+C32*AM384*AP384/(1+AL384/100)^$B$6</f>
        <v>10711463.3927449</v>
      </c>
      <c r="AS384" s="0" t="n">
        <f aca="false">SUMPRODUCT((K24:K26&lt;=$B$6)*(L24:L26*AN384+M24:M26*AO384*$B$8*AQ384)/(1+AL384/100)^K24:K26)+L27*AN384*AP384/(1+AL384/100)^$B$6</f>
        <v>16813193.2604275</v>
      </c>
      <c r="AT384" s="0" t="n">
        <f aca="false">AS384-AR384</f>
        <v>6101729.86768255</v>
      </c>
      <c r="AU384" s="0" t="n">
        <f aca="true">RAND()</f>
        <v>0.743105765366312</v>
      </c>
      <c r="AV384" s="0" t="n">
        <f aca="true">RAND()</f>
        <v>0.0184589304278014</v>
      </c>
      <c r="AW384" s="0" t="n">
        <f aca="true">RAND()</f>
        <v>0.851940101347673</v>
      </c>
      <c r="AX384" s="0" t="n">
        <f aca="true">RAND()</f>
        <v>0.515400394708586</v>
      </c>
      <c r="AY384" s="0" t="n">
        <f aca="true">RAND()</f>
        <v>0.498954727137977</v>
      </c>
      <c r="AZ384" s="0" t="n">
        <f aca="true">RAND()</f>
        <v>0.178532864048448</v>
      </c>
    </row>
    <row r="385" customFormat="false" ht="15" hidden="false" customHeight="false" outlineLevel="0" collapsed="false">
      <c r="AK385" s="0" t="n">
        <v>372</v>
      </c>
      <c r="AL385" s="0" t="n">
        <f aca="false">IFERROR(IF(AU385&lt;($AM$6-$AL$6)/($AN$6-$AL$6),$AL$6+SQRT(AU385*($AN$6-$AL$6)*($AM$6-$AL$6)),$AN$6-SQRT((1-AU385)*($AN$6-$AL$6)*($AN$6-$AM$6))),$AM$6)</f>
        <v>2.24972405355776</v>
      </c>
      <c r="AM385" s="0" t="n">
        <f aca="false">IFERROR(IF(AV385&lt;($AM$7-$AL$7)/($AN$7-$AL$7),$AL$7+SQRT(AV385*($AN$7-$AL$7)*($AM$7-$AL$7)),$AN$7-SQRT((1-AV385)*($AN$7-$AL$7)*($AN$7-$AM$7))),$AM$7)</f>
        <v>1.1356578281203</v>
      </c>
      <c r="AN385" s="0" t="n">
        <f aca="false">IFERROR(IF(AW385&lt;($AM$8-$AL$8)/($AN$8-$AL$8),$AL$8+SQRT(AW385*($AN$8-$AL$8)*($AM$8-$AL$8)),$AN$8-SQRT((1-AW385)*($AN$8-$AL$8)*($AN$8-$AM$8))),$AM$8)</f>
        <v>1.03986540254591</v>
      </c>
      <c r="AO385" s="0" t="n">
        <f aca="false">IFERROR(IF(AX385&lt;($AM$9-$AL$9)/($AN$9-$AL$9),$AL$9+SQRT(AX385*($AN$9-$AL$9)*($AM$9-$AL$9)),$AN$9-SQRT((1-AX385)*($AN$9-$AL$9)*($AN$9-$AM$9))),$AM$9)</f>
        <v>1.16252753306846</v>
      </c>
      <c r="AP385" s="0" t="n">
        <f aca="false">IFERROR(IF(AY385&lt;($AM$10-$AL$10)/($AN$10-$AL$10),$AL$10+SQRT(AY385*($AN$10-$AL$10)*($AM$10-$AL$10)),$AN$10-SQRT((1-AY385)*($AN$10-$AL$10)*($AN$10-$AM$10))),$AM$10)</f>
        <v>0.620144353355146</v>
      </c>
      <c r="AQ385" s="0" t="n">
        <f aca="false">IFERROR(IF(AZ385&lt;($AM$11-$AL$11)/($AN$11-$AL$11),$AL$11+SQRT(AZ385*($AN$11-$AL$11)*($AM$11-$AL$11)),$AN$11-SQRT((1-AZ385)*($AN$11-$AL$11)*($AN$11-$AM$11))),$AM$11)</f>
        <v>0.634049992926448</v>
      </c>
      <c r="AR385" s="0" t="n">
        <f aca="false">SUMPRODUCT((B24:B31&lt;=$B$6)*(C24:C31*AM385+D24:D31*AO385*$B$8*AQ385)/(1+AL385/100)^B24:B31)+C32*AM385*AP385/(1+AL385/100)^$B$6</f>
        <v>16401579.5205328</v>
      </c>
      <c r="AS385" s="0" t="n">
        <f aca="false">SUMPRODUCT((K24:K26&lt;=$B$6)*(L24:L26*AN385+M24:M26*AO385*$B$8*AQ385)/(1+AL385/100)^K24:K26)+L27*AN385*AP385/(1+AL385/100)^$B$6</f>
        <v>15481528.6531647</v>
      </c>
      <c r="AT385" s="0" t="n">
        <f aca="false">AS385-AR385</f>
        <v>-920050.867368138</v>
      </c>
      <c r="AU385" s="0" t="n">
        <f aca="true">RAND()</f>
        <v>0.0124724205850634</v>
      </c>
      <c r="AV385" s="0" t="n">
        <f aca="true">RAND()</f>
        <v>0.883785490931845</v>
      </c>
      <c r="AW385" s="0" t="n">
        <f aca="true">RAND()</f>
        <v>0.607497341802717</v>
      </c>
      <c r="AX385" s="0" t="n">
        <f aca="true">RAND()</f>
        <v>0.532426578087735</v>
      </c>
      <c r="AY385" s="0" t="n">
        <f aca="true">RAND()</f>
        <v>0.0577386625725045</v>
      </c>
      <c r="AZ385" s="0" t="n">
        <f aca="true">RAND()</f>
        <v>0.455466929690448</v>
      </c>
    </row>
    <row r="386" customFormat="false" ht="15" hidden="false" customHeight="false" outlineLevel="0" collapsed="false">
      <c r="AK386" s="0" t="n">
        <v>373</v>
      </c>
      <c r="AL386" s="0" t="n">
        <f aca="false">IFERROR(IF(AU386&lt;($AM$6-$AL$6)/($AN$6-$AL$6),$AL$6+SQRT(AU386*($AN$6-$AL$6)*($AM$6-$AL$6)),$AN$6-SQRT((1-AU386)*($AN$6-$AL$6)*($AN$6-$AM$6))),$AM$6)</f>
        <v>3.48106350203662</v>
      </c>
      <c r="AM386" s="0" t="n">
        <f aca="false">IFERROR(IF(AV386&lt;($AM$7-$AL$7)/($AN$7-$AL$7),$AL$7+SQRT(AV386*($AN$7-$AL$7)*($AM$7-$AL$7)),$AN$7-SQRT((1-AV386)*($AN$7-$AL$7)*($AN$7-$AM$7))),$AM$7)</f>
        <v>1.00485629054535</v>
      </c>
      <c r="AN386" s="0" t="n">
        <f aca="false">IFERROR(IF(AW386&lt;($AM$8-$AL$8)/($AN$8-$AL$8),$AL$8+SQRT(AW386*($AN$8-$AL$8)*($AM$8-$AL$8)),$AN$8-SQRT((1-AW386)*($AN$8-$AL$8)*($AN$8-$AM$8))),$AM$8)</f>
        <v>1.12908078664514</v>
      </c>
      <c r="AO386" s="0" t="n">
        <f aca="false">IFERROR(IF(AX386&lt;($AM$9-$AL$9)/($AN$9-$AL$9),$AL$9+SQRT(AX386*($AN$9-$AL$9)*($AM$9-$AL$9)),$AN$9-SQRT((1-AX386)*($AN$9-$AL$9)*($AN$9-$AM$9))),$AM$9)</f>
        <v>1.51544206413552</v>
      </c>
      <c r="AP386" s="0" t="n">
        <f aca="false">IFERROR(IF(AY386&lt;($AM$10-$AL$10)/($AN$10-$AL$10),$AL$10+SQRT(AY386*($AN$10-$AL$10)*($AM$10-$AL$10)),$AN$10-SQRT((1-AY386)*($AN$10-$AL$10)*($AN$10-$AM$10))),$AM$10)</f>
        <v>0.928533208574814</v>
      </c>
      <c r="AQ386" s="0" t="n">
        <f aca="false">IFERROR(IF(AZ386&lt;($AM$11-$AL$11)/($AN$11-$AL$11),$AL$11+SQRT(AZ386*($AN$11-$AL$11)*($AM$11-$AL$11)),$AN$11-SQRT((1-AZ386)*($AN$11-$AL$11)*($AN$11-$AM$11))),$AM$11)</f>
        <v>0.74349269897732</v>
      </c>
      <c r="AR386" s="0" t="n">
        <f aca="false">SUMPRODUCT((B24:B31&lt;=$B$6)*(C24:C31*AM386+D24:D31*AO386*$B$8*AQ386)/(1+AL386/100)^B24:B31)+C32*AM386*AP386/(1+AL386/100)^$B$6</f>
        <v>13617852.9697136</v>
      </c>
      <c r="AS386" s="0" t="n">
        <f aca="false">SUMPRODUCT((K24:K26&lt;=$B$6)*(L24:L26*AN386+M24:M26*AO386*$B$8*AQ386)/(1+AL386/100)^K24:K26)+L27*AN386*AP386/(1+AL386/100)^$B$6</f>
        <v>16581840.8204451</v>
      </c>
      <c r="AT386" s="0" t="n">
        <f aca="false">AS386-AR386</f>
        <v>2963987.8507315</v>
      </c>
      <c r="AU386" s="0" t="n">
        <f aca="true">RAND()</f>
        <v>0.38085429616506</v>
      </c>
      <c r="AV386" s="0" t="n">
        <f aca="true">RAND()</f>
        <v>0.465818326353922</v>
      </c>
      <c r="AW386" s="0" t="n">
        <f aca="true">RAND()</f>
        <v>0.870031500814596</v>
      </c>
      <c r="AX386" s="0" t="n">
        <f aca="true">RAND()</f>
        <v>0.843469071193834</v>
      </c>
      <c r="AY386" s="0" t="n">
        <f aca="true">RAND()</f>
        <v>0.734562843405701</v>
      </c>
      <c r="AZ386" s="0" t="n">
        <f aca="true">RAND()</f>
        <v>0.731444916416572</v>
      </c>
    </row>
    <row r="387" customFormat="false" ht="15" hidden="false" customHeight="false" outlineLevel="0" collapsed="false">
      <c r="AK387" s="0" t="n">
        <v>374</v>
      </c>
      <c r="AL387" s="0" t="n">
        <f aca="false">IFERROR(IF(AU387&lt;($AM$6-$AL$6)/($AN$6-$AL$6),$AL$6+SQRT(AU387*($AN$6-$AL$6)*($AM$6-$AL$6)),$AN$6-SQRT((1-AU387)*($AN$6-$AL$6)*($AN$6-$AM$6))),$AM$6)</f>
        <v>2.65099903374988</v>
      </c>
      <c r="AM387" s="0" t="n">
        <f aca="false">IFERROR(IF(AV387&lt;($AM$7-$AL$7)/($AN$7-$AL$7),$AL$7+SQRT(AV387*($AN$7-$AL$7)*($AM$7-$AL$7)),$AN$7-SQRT((1-AV387)*($AN$7-$AL$7)*($AN$7-$AM$7))),$AM$7)</f>
        <v>1.15999399706699</v>
      </c>
      <c r="AN387" s="0" t="n">
        <f aca="false">IFERROR(IF(AW387&lt;($AM$8-$AL$8)/($AN$8-$AL$8),$AL$8+SQRT(AW387*($AN$8-$AL$8)*($AM$8-$AL$8)),$AN$8-SQRT((1-AW387)*($AN$8-$AL$8)*($AN$8-$AM$8))),$AM$8)</f>
        <v>0.915816620705988</v>
      </c>
      <c r="AO387" s="0" t="n">
        <f aca="false">IFERROR(IF(AX387&lt;($AM$9-$AL$9)/($AN$9-$AL$9),$AL$9+SQRT(AX387*($AN$9-$AL$9)*($AM$9-$AL$9)),$AN$9-SQRT((1-AX387)*($AN$9-$AL$9)*($AN$9-$AM$9))),$AM$9)</f>
        <v>0.645984186762817</v>
      </c>
      <c r="AP387" s="0" t="n">
        <f aca="false">IFERROR(IF(AY387&lt;($AM$10-$AL$10)/($AN$10-$AL$10),$AL$10+SQRT(AY387*($AN$10-$AL$10)*($AM$10-$AL$10)),$AN$10-SQRT((1-AY387)*($AN$10-$AL$10)*($AN$10-$AM$10))),$AM$10)</f>
        <v>0.778263581897485</v>
      </c>
      <c r="AQ387" s="0" t="n">
        <f aca="false">IFERROR(IF(AZ387&lt;($AM$11-$AL$11)/($AN$11-$AL$11),$AL$11+SQRT(AZ387*($AN$11-$AL$11)*($AM$11-$AL$11)),$AN$11-SQRT((1-AZ387)*($AN$11-$AL$11)*($AN$11-$AM$11))),$AM$11)</f>
        <v>0.560576922617231</v>
      </c>
      <c r="AR387" s="0" t="n">
        <f aca="false">SUMPRODUCT((B24:B31&lt;=$B$6)*(C24:C31*AM387+D24:D31*AO387*$B$8*AQ387)/(1+AL387/100)^B24:B31)+C32*AM387*AP387/(1+AL387/100)^$B$6</f>
        <v>16253797.0290759</v>
      </c>
      <c r="AS387" s="0" t="n">
        <f aca="false">SUMPRODUCT((K24:K26&lt;=$B$6)*(L24:L26*AN387+M24:M26*AO387*$B$8*AQ387)/(1+AL387/100)^K24:K26)+L27*AN387*AP387/(1+AL387/100)^$B$6</f>
        <v>13430051.4805288</v>
      </c>
      <c r="AT387" s="0" t="n">
        <f aca="false">AS387-AR387</f>
        <v>-2823745.54854706</v>
      </c>
      <c r="AU387" s="0" t="n">
        <f aca="true">RAND()</f>
        <v>0.0847599483886553</v>
      </c>
      <c r="AV387" s="0" t="n">
        <f aca="true">RAND()</f>
        <v>0.927990394986868</v>
      </c>
      <c r="AW387" s="0" t="n">
        <f aca="true">RAND()</f>
        <v>0.149038773686162</v>
      </c>
      <c r="AX387" s="0" t="n">
        <f aca="true">RAND()</f>
        <v>0.0284151770464012</v>
      </c>
      <c r="AY387" s="0" t="n">
        <f aca="true">RAND()</f>
        <v>0.309722484041674</v>
      </c>
      <c r="AZ387" s="0" t="n">
        <f aca="true">RAND()</f>
        <v>0.277144214696598</v>
      </c>
    </row>
    <row r="388" customFormat="false" ht="15" hidden="false" customHeight="false" outlineLevel="0" collapsed="false">
      <c r="AK388" s="0" t="n">
        <v>375</v>
      </c>
      <c r="AL388" s="0" t="n">
        <f aca="false">IFERROR(IF(AU388&lt;($AM$6-$AL$6)/($AN$6-$AL$6),$AL$6+SQRT(AU388*($AN$6-$AL$6)*($AM$6-$AL$6)),$AN$6-SQRT((1-AU388)*($AN$6-$AL$6)*($AN$6-$AM$6))),$AM$6)</f>
        <v>2.73519649967731</v>
      </c>
      <c r="AM388" s="0" t="n">
        <f aca="false">IFERROR(IF(AV388&lt;($AM$7-$AL$7)/($AN$7-$AL$7),$AL$7+SQRT(AV388*($AN$7-$AL$7)*($AM$7-$AL$7)),$AN$7-SQRT((1-AV388)*($AN$7-$AL$7)*($AN$7-$AM$7))),$AM$7)</f>
        <v>0.995729458473513</v>
      </c>
      <c r="AN388" s="0" t="n">
        <f aca="false">IFERROR(IF(AW388&lt;($AM$8-$AL$8)/($AN$8-$AL$8),$AL$8+SQRT(AW388*($AN$8-$AL$8)*($AM$8-$AL$8)),$AN$8-SQRT((1-AW388)*($AN$8-$AL$8)*($AN$8-$AM$8))),$AM$8)</f>
        <v>1.15447199345079</v>
      </c>
      <c r="AO388" s="0" t="n">
        <f aca="false">IFERROR(IF(AX388&lt;($AM$9-$AL$9)/($AN$9-$AL$9),$AL$9+SQRT(AX388*($AN$9-$AL$9)*($AM$9-$AL$9)),$AN$9-SQRT((1-AX388)*($AN$9-$AL$9)*($AN$9-$AM$9))),$AM$9)</f>
        <v>0.67341501730504</v>
      </c>
      <c r="AP388" s="0" t="n">
        <f aca="false">IFERROR(IF(AY388&lt;($AM$10-$AL$10)/($AN$10-$AL$10),$AL$10+SQRT(AY388*($AN$10-$AL$10)*($AM$10-$AL$10)),$AN$10-SQRT((1-AY388)*($AN$10-$AL$10)*($AN$10-$AM$10))),$AM$10)</f>
        <v>0.956383262849103</v>
      </c>
      <c r="AQ388" s="0" t="n">
        <f aca="false">IFERROR(IF(AZ388&lt;($AM$11-$AL$11)/($AN$11-$AL$11),$AL$11+SQRT(AZ388*($AN$11-$AL$11)*($AM$11-$AL$11)),$AN$11-SQRT((1-AZ388)*($AN$11-$AL$11)*($AN$11-$AM$11))),$AM$11)</f>
        <v>0.836984450797194</v>
      </c>
      <c r="AR388" s="0" t="n">
        <f aca="false">SUMPRODUCT((B24:B31&lt;=$B$6)*(C24:C31*AM388+D24:D31*AO388*$B$8*AQ388)/(1+AL388/100)^B24:B31)+C32*AM388*AP388/(1+AL388/100)^$B$6</f>
        <v>13909134.4435721</v>
      </c>
      <c r="AS388" s="0" t="n">
        <f aca="false">SUMPRODUCT((K24:K26&lt;=$B$6)*(L24:L26*AN388+M24:M26*AO388*$B$8*AQ388)/(1+AL388/100)^K24:K26)+L27*AN388*AP388/(1+AL388/100)^$B$6</f>
        <v>16609575.2969385</v>
      </c>
      <c r="AT388" s="0" t="n">
        <f aca="false">AS388-AR388</f>
        <v>2700440.85336635</v>
      </c>
      <c r="AU388" s="0" t="n">
        <f aca="true">RAND()</f>
        <v>0.108102778627554</v>
      </c>
      <c r="AV388" s="0" t="n">
        <f aca="true">RAND()</f>
        <v>0.425666899048161</v>
      </c>
      <c r="AW388" s="0" t="n">
        <f aca="true">RAND()</f>
        <v>0.918883555242082</v>
      </c>
      <c r="AX388" s="0" t="n">
        <f aca="true">RAND()</f>
        <v>0.040097024302543</v>
      </c>
      <c r="AY388" s="0" t="n">
        <f aca="true">RAND()</f>
        <v>0.833142730435173</v>
      </c>
      <c r="AZ388" s="0" t="n">
        <f aca="true">RAND()</f>
        <v>0.891534411094316</v>
      </c>
    </row>
    <row r="389" customFormat="false" ht="15" hidden="false" customHeight="false" outlineLevel="0" collapsed="false">
      <c r="AK389" s="0" t="n">
        <v>376</v>
      </c>
      <c r="AL389" s="0" t="n">
        <f aca="false">IFERROR(IF(AU389&lt;($AM$6-$AL$6)/($AN$6-$AL$6),$AL$6+SQRT(AU389*($AN$6-$AL$6)*($AM$6-$AL$6)),$AN$6-SQRT((1-AU389)*($AN$6-$AL$6)*($AN$6-$AM$6))),$AM$6)</f>
        <v>4.9533500896467</v>
      </c>
      <c r="AM389" s="0" t="n">
        <f aca="false">IFERROR(IF(AV389&lt;($AM$7-$AL$7)/($AN$7-$AL$7),$AL$7+SQRT(AV389*($AN$7-$AL$7)*($AM$7-$AL$7)),$AN$7-SQRT((1-AV389)*($AN$7-$AL$7)*($AN$7-$AM$7))),$AM$7)</f>
        <v>0.977205289146349</v>
      </c>
      <c r="AN389" s="0" t="n">
        <f aca="false">IFERROR(IF(AW389&lt;($AM$8-$AL$8)/($AN$8-$AL$8),$AL$8+SQRT(AW389*($AN$8-$AL$8)*($AM$8-$AL$8)),$AN$8-SQRT((1-AW389)*($AN$8-$AL$8)*($AN$8-$AM$8))),$AM$8)</f>
        <v>0.960225559693545</v>
      </c>
      <c r="AO389" s="0" t="n">
        <f aca="false">IFERROR(IF(AX389&lt;($AM$9-$AL$9)/($AN$9-$AL$9),$AL$9+SQRT(AX389*($AN$9-$AL$9)*($AM$9-$AL$9)),$AN$9-SQRT((1-AX389)*($AN$9-$AL$9)*($AN$9-$AM$9))),$AM$9)</f>
        <v>1.57350923654196</v>
      </c>
      <c r="AP389" s="0" t="n">
        <f aca="false">IFERROR(IF(AY389&lt;($AM$10-$AL$10)/($AN$10-$AL$10),$AL$10+SQRT(AY389*($AN$10-$AL$10)*($AM$10-$AL$10)),$AN$10-SQRT((1-AY389)*($AN$10-$AL$10)*($AN$10-$AM$10))),$AM$10)</f>
        <v>0.964387894367172</v>
      </c>
      <c r="AQ389" s="0" t="n">
        <f aca="false">IFERROR(IF(AZ389&lt;($AM$11-$AL$11)/($AN$11-$AL$11),$AL$11+SQRT(AZ389*($AN$11-$AL$11)*($AM$11-$AL$11)),$AN$11-SQRT((1-AZ389)*($AN$11-$AL$11)*($AN$11-$AM$11))),$AM$11)</f>
        <v>0.346354546772943</v>
      </c>
      <c r="AR389" s="0" t="n">
        <f aca="false">SUMPRODUCT((B24:B31&lt;=$B$6)*(C24:C31*AM389+D24:D31*AO389*$B$8*AQ389)/(1+AL389/100)^B24:B31)+C32*AM389*AP389/(1+AL389/100)^$B$6</f>
        <v>12307687.3547987</v>
      </c>
      <c r="AS389" s="0" t="n">
        <f aca="false">SUMPRODUCT((K24:K26&lt;=$B$6)*(L24:L26*AN389+M24:M26*AO389*$B$8*AQ389)/(1+AL389/100)^K24:K26)+L27*AN389*AP389/(1+AL389/100)^$B$6</f>
        <v>14339044.6454042</v>
      </c>
      <c r="AT389" s="0" t="n">
        <f aca="false">AS389-AR389</f>
        <v>2031357.29060549</v>
      </c>
      <c r="AU389" s="0" t="n">
        <f aca="true">RAND()</f>
        <v>0.790561207222541</v>
      </c>
      <c r="AV389" s="0" t="n">
        <f aca="true">RAND()</f>
        <v>0.348907938904902</v>
      </c>
      <c r="AW389" s="0" t="n">
        <f aca="true">RAND()</f>
        <v>0.285246999767885</v>
      </c>
      <c r="AX389" s="0" t="n">
        <f aca="true">RAND()</f>
        <v>0.878737085789985</v>
      </c>
      <c r="AY389" s="0" t="n">
        <f aca="true">RAND()</f>
        <v>0.862624465739103</v>
      </c>
      <c r="AZ389" s="0" t="n">
        <f aca="true">RAND()</f>
        <v>0.00877038370010203</v>
      </c>
    </row>
    <row r="390" customFormat="false" ht="15" hidden="false" customHeight="false" outlineLevel="0" collapsed="false">
      <c r="AK390" s="0" t="n">
        <v>377</v>
      </c>
      <c r="AL390" s="0" t="n">
        <f aca="false">IFERROR(IF(AU390&lt;($AM$6-$AL$6)/($AN$6-$AL$6),$AL$6+SQRT(AU390*($AN$6-$AL$6)*($AM$6-$AL$6)),$AN$6-SQRT((1-AU390)*($AN$6-$AL$6)*($AN$6-$AM$6))),$AM$6)</f>
        <v>3.79332457162914</v>
      </c>
      <c r="AM390" s="0" t="n">
        <f aca="false">IFERROR(IF(AV390&lt;($AM$7-$AL$7)/($AN$7-$AL$7),$AL$7+SQRT(AV390*($AN$7-$AL$7)*($AM$7-$AL$7)),$AN$7-SQRT((1-AV390)*($AN$7-$AL$7)*($AN$7-$AM$7))),$AM$7)</f>
        <v>1.14590743146937</v>
      </c>
      <c r="AN390" s="0" t="n">
        <f aca="false">IFERROR(IF(AW390&lt;($AM$8-$AL$8)/($AN$8-$AL$8),$AL$8+SQRT(AW390*($AN$8-$AL$8)*($AM$8-$AL$8)),$AN$8-SQRT((1-AW390)*($AN$8-$AL$8)*($AN$8-$AM$8))),$AM$8)</f>
        <v>1.08872225611408</v>
      </c>
      <c r="AO390" s="0" t="n">
        <f aca="false">IFERROR(IF(AX390&lt;($AM$9-$AL$9)/($AN$9-$AL$9),$AL$9+SQRT(AX390*($AN$9-$AL$9)*($AM$9-$AL$9)),$AN$9-SQRT((1-AX390)*($AN$9-$AL$9)*($AN$9-$AM$9))),$AM$9)</f>
        <v>0.820701381202883</v>
      </c>
      <c r="AP390" s="0" t="n">
        <f aca="false">IFERROR(IF(AY390&lt;($AM$10-$AL$10)/($AN$10-$AL$10),$AL$10+SQRT(AY390*($AN$10-$AL$10)*($AM$10-$AL$10)),$AN$10-SQRT((1-AY390)*($AN$10-$AL$10)*($AN$10-$AM$10))),$AM$10)</f>
        <v>0.89626556870686</v>
      </c>
      <c r="AQ390" s="0" t="n">
        <f aca="false">IFERROR(IF(AZ390&lt;($AM$11-$AL$11)/($AN$11-$AL$11),$AL$11+SQRT(AZ390*($AN$11-$AL$11)*($AM$11-$AL$11)),$AN$11-SQRT((1-AZ390)*($AN$11-$AL$11)*($AN$11-$AM$11))),$AM$11)</f>
        <v>0.647648248048297</v>
      </c>
      <c r="AR390" s="0" t="n">
        <f aca="false">SUMPRODUCT((B24:B31&lt;=$B$6)*(C24:C31*AM390+D24:D31*AO390*$B$8*AQ390)/(1+AL390/100)^B24:B31)+C32*AM390*AP390/(1+AL390/100)^$B$6</f>
        <v>15164583.9170276</v>
      </c>
      <c r="AS390" s="0" t="n">
        <f aca="false">SUMPRODUCT((K24:K26&lt;=$B$6)*(L24:L26*AN390+M24:M26*AO390*$B$8*AQ390)/(1+AL390/100)^K24:K26)+L27*AN390*AP390/(1+AL390/100)^$B$6</f>
        <v>16085134.5800959</v>
      </c>
      <c r="AT390" s="0" t="n">
        <f aca="false">AS390-AR390</f>
        <v>920550.663068363</v>
      </c>
      <c r="AU390" s="0" t="n">
        <f aca="true">RAND()</f>
        <v>0.485861634854128</v>
      </c>
      <c r="AV390" s="0" t="n">
        <f aca="true">RAND()</f>
        <v>0.903686552681747</v>
      </c>
      <c r="AW390" s="0" t="n">
        <f aca="true">RAND()</f>
        <v>0.76879546068504</v>
      </c>
      <c r="AX390" s="0" t="n">
        <f aca="true">RAND()</f>
        <v>0.137132501207249</v>
      </c>
      <c r="AY390" s="0" t="n">
        <f aca="true">RAND()</f>
        <v>0.628105603770285</v>
      </c>
      <c r="AZ390" s="0" t="n">
        <f aca="true">RAND()</f>
        <v>0.493303283147143</v>
      </c>
    </row>
    <row r="391" customFormat="false" ht="15" hidden="false" customHeight="false" outlineLevel="0" collapsed="false">
      <c r="AK391" s="0" t="n">
        <v>378</v>
      </c>
      <c r="AL391" s="0" t="n">
        <f aca="false">IFERROR(IF(AU391&lt;($AM$6-$AL$6)/($AN$6-$AL$6),$AL$6+SQRT(AU391*($AN$6-$AL$6)*($AM$6-$AL$6)),$AN$6-SQRT((1-AU391)*($AN$6-$AL$6)*($AN$6-$AM$6))),$AM$6)</f>
        <v>3.455329147718</v>
      </c>
      <c r="AM391" s="0" t="n">
        <f aca="false">IFERROR(IF(AV391&lt;($AM$7-$AL$7)/($AN$7-$AL$7),$AL$7+SQRT(AV391*($AN$7-$AL$7)*($AM$7-$AL$7)),$AN$7-SQRT((1-AV391)*($AN$7-$AL$7)*($AN$7-$AM$7))),$AM$7)</f>
        <v>0.906538316464278</v>
      </c>
      <c r="AN391" s="0" t="n">
        <f aca="false">IFERROR(IF(AW391&lt;($AM$8-$AL$8)/($AN$8-$AL$8),$AL$8+SQRT(AW391*($AN$8-$AL$8)*($AM$8-$AL$8)),$AN$8-SQRT((1-AW391)*($AN$8-$AL$8)*($AN$8-$AM$8))),$AM$8)</f>
        <v>0.956750598750086</v>
      </c>
      <c r="AO391" s="0" t="n">
        <f aca="false">IFERROR(IF(AX391&lt;($AM$9-$AL$9)/($AN$9-$AL$9),$AL$9+SQRT(AX391*($AN$9-$AL$9)*($AM$9-$AL$9)),$AN$9-SQRT((1-AX391)*($AN$9-$AL$9)*($AN$9-$AM$9))),$AM$9)</f>
        <v>1.02410372000377</v>
      </c>
      <c r="AP391" s="0" t="n">
        <f aca="false">IFERROR(IF(AY391&lt;($AM$10-$AL$10)/($AN$10-$AL$10),$AL$10+SQRT(AY391*($AN$10-$AL$10)*($AM$10-$AL$10)),$AN$10-SQRT((1-AY391)*($AN$10-$AL$10)*($AN$10-$AM$10))),$AM$10)</f>
        <v>0.975237925295648</v>
      </c>
      <c r="AQ391" s="0" t="n">
        <f aca="false">IFERROR(IF(AZ391&lt;($AM$11-$AL$11)/($AN$11-$AL$11),$AL$11+SQRT(AZ391*($AN$11-$AL$11)*($AM$11-$AL$11)),$AN$11-SQRT((1-AZ391)*($AN$11-$AL$11)*($AN$11-$AM$11))),$AM$11)</f>
        <v>0.538401786625113</v>
      </c>
      <c r="AR391" s="0" t="n">
        <f aca="false">SUMPRODUCT((B24:B31&lt;=$B$6)*(C24:C31*AM391+D24:D31*AO391*$B$8*AQ391)/(1+AL391/100)^B24:B31)+C32*AM391*AP391/(1+AL391/100)^$B$6</f>
        <v>12206865.6740188</v>
      </c>
      <c r="AS391" s="0" t="n">
        <f aca="false">SUMPRODUCT((K24:K26&lt;=$B$6)*(L24:L26*AN391+M24:M26*AO391*$B$8*AQ391)/(1+AL391/100)^K24:K26)+L27*AN391*AP391/(1+AL391/100)^$B$6</f>
        <v>13958287.7464713</v>
      </c>
      <c r="AT391" s="0" t="n">
        <f aca="false">AS391-AR391</f>
        <v>1751422.07245244</v>
      </c>
      <c r="AU391" s="0" t="n">
        <f aca="true">RAND()</f>
        <v>0.371765427449119</v>
      </c>
      <c r="AV391" s="0" t="n">
        <f aca="true">RAND()</f>
        <v>0.126115698611584</v>
      </c>
      <c r="AW391" s="0" t="n">
        <f aca="true">RAND()</f>
        <v>0.273008335650116</v>
      </c>
      <c r="AX391" s="0" t="n">
        <f aca="true">RAND()</f>
        <v>0.365084300459678</v>
      </c>
      <c r="AY391" s="0" t="n">
        <f aca="true">RAND()</f>
        <v>0.903404342557246</v>
      </c>
      <c r="AZ391" s="0" t="n">
        <f aca="true">RAND()</f>
        <v>0.231981272922637</v>
      </c>
    </row>
    <row r="392" customFormat="false" ht="15" hidden="false" customHeight="false" outlineLevel="0" collapsed="false">
      <c r="AK392" s="0" t="n">
        <v>379</v>
      </c>
      <c r="AL392" s="0" t="n">
        <f aca="false">IFERROR(IF(AU392&lt;($AM$6-$AL$6)/($AN$6-$AL$6),$AL$6+SQRT(AU392*($AN$6-$AL$6)*($AM$6-$AL$6)),$AN$6-SQRT((1-AU392)*($AN$6-$AL$6)*($AN$6-$AM$6))),$AM$6)</f>
        <v>6.42548717890755</v>
      </c>
      <c r="AM392" s="0" t="n">
        <f aca="false">IFERROR(IF(AV392&lt;($AM$7-$AL$7)/($AN$7-$AL$7),$AL$7+SQRT(AV392*($AN$7-$AL$7)*($AM$7-$AL$7)),$AN$7-SQRT((1-AV392)*($AN$7-$AL$7)*($AN$7-$AM$7))),$AM$7)</f>
        <v>0.964648113405</v>
      </c>
      <c r="AN392" s="0" t="n">
        <f aca="false">IFERROR(IF(AW392&lt;($AM$8-$AL$8)/($AN$8-$AL$8),$AL$8+SQRT(AW392*($AN$8-$AL$8)*($AM$8-$AL$8)),$AN$8-SQRT((1-AW392)*($AN$8-$AL$8)*($AN$8-$AM$8))),$AM$8)</f>
        <v>0.94362858635456</v>
      </c>
      <c r="AO392" s="0" t="n">
        <f aca="false">IFERROR(IF(AX392&lt;($AM$9-$AL$9)/($AN$9-$AL$9),$AL$9+SQRT(AX392*($AN$9-$AL$9)*($AM$9-$AL$9)),$AN$9-SQRT((1-AX392)*($AN$9-$AL$9)*($AN$9-$AM$9))),$AM$9)</f>
        <v>1.38526266622031</v>
      </c>
      <c r="AP392" s="0" t="n">
        <f aca="false">IFERROR(IF(AY392&lt;($AM$10-$AL$10)/($AN$10-$AL$10),$AL$10+SQRT(AY392*($AN$10-$AL$10)*($AM$10-$AL$10)),$AN$10-SQRT((1-AY392)*($AN$10-$AL$10)*($AN$10-$AM$10))),$AM$10)</f>
        <v>0.608628472287385</v>
      </c>
      <c r="AQ392" s="0" t="n">
        <f aca="false">IFERROR(IF(AZ392&lt;($AM$11-$AL$11)/($AN$11-$AL$11),$AL$11+SQRT(AZ392*($AN$11-$AL$11)*($AM$11-$AL$11)),$AN$11-SQRT((1-AZ392)*($AN$11-$AL$11)*($AN$11-$AM$11))),$AM$11)</f>
        <v>0.555254476664874</v>
      </c>
      <c r="AR392" s="0" t="n">
        <f aca="false">SUMPRODUCT((B24:B31&lt;=$B$6)*(C24:C31*AM392+D24:D31*AO392*$B$8*AQ392)/(1+AL392/100)^B24:B31)+C32*AM392*AP392/(1+AL392/100)^$B$6</f>
        <v>11574634.2803207</v>
      </c>
      <c r="AS392" s="0" t="n">
        <f aca="false">SUMPRODUCT((K24:K26&lt;=$B$6)*(L24:L26*AN392+M24:M26*AO392*$B$8*AQ392)/(1+AL392/100)^K24:K26)+L27*AN392*AP392/(1+AL392/100)^$B$6</f>
        <v>14487261.5859578</v>
      </c>
      <c r="AT392" s="0" t="n">
        <f aca="false">AS392-AR392</f>
        <v>2912627.30563706</v>
      </c>
      <c r="AU392" s="0" t="n">
        <f aca="true">RAND()</f>
        <v>0.98349675092002</v>
      </c>
      <c r="AV392" s="0" t="n">
        <f aca="true">RAND()</f>
        <v>0.30121112497584</v>
      </c>
      <c r="AW392" s="0" t="n">
        <f aca="true">RAND()</f>
        <v>0.229213009091213</v>
      </c>
      <c r="AX392" s="0" t="n">
        <f aca="true">RAND()</f>
        <v>0.748065340304955</v>
      </c>
      <c r="AY392" s="0" t="n">
        <f aca="true">RAND()</f>
        <v>0.0472005799659649</v>
      </c>
      <c r="AZ392" s="0" t="n">
        <f aca="true">RAND()</f>
        <v>0.265938154520239</v>
      </c>
    </row>
    <row r="393" customFormat="false" ht="15" hidden="false" customHeight="false" outlineLevel="0" collapsed="false">
      <c r="AK393" s="0" t="n">
        <v>380</v>
      </c>
      <c r="AL393" s="0" t="n">
        <f aca="false">IFERROR(IF(AU393&lt;($AM$6-$AL$6)/($AN$6-$AL$6),$AL$6+SQRT(AU393*($AN$6-$AL$6)*($AM$6-$AL$6)),$AN$6-SQRT((1-AU393)*($AN$6-$AL$6)*($AN$6-$AM$6))),$AM$6)</f>
        <v>4.09075623220872</v>
      </c>
      <c r="AM393" s="0" t="n">
        <f aca="false">IFERROR(IF(AV393&lt;($AM$7-$AL$7)/($AN$7-$AL$7),$AL$7+SQRT(AV393*($AN$7-$AL$7)*($AM$7-$AL$7)),$AN$7-SQRT((1-AV393)*($AN$7-$AL$7)*($AN$7-$AM$7))),$AM$7)</f>
        <v>0.861030888832336</v>
      </c>
      <c r="AN393" s="0" t="n">
        <f aca="false">IFERROR(IF(AW393&lt;($AM$8-$AL$8)/($AN$8-$AL$8),$AL$8+SQRT(AW393*($AN$8-$AL$8)*($AM$8-$AL$8)),$AN$8-SQRT((1-AW393)*($AN$8-$AL$8)*($AN$8-$AM$8))),$AM$8)</f>
        <v>1.10220262307634</v>
      </c>
      <c r="AO393" s="0" t="n">
        <f aca="false">IFERROR(IF(AX393&lt;($AM$9-$AL$9)/($AN$9-$AL$9),$AL$9+SQRT(AX393*($AN$9-$AL$9)*($AM$9-$AL$9)),$AN$9-SQRT((1-AX393)*($AN$9-$AL$9)*($AN$9-$AM$9))),$AM$9)</f>
        <v>0.790296603706972</v>
      </c>
      <c r="AP393" s="0" t="n">
        <f aca="false">IFERROR(IF(AY393&lt;($AM$10-$AL$10)/($AN$10-$AL$10),$AL$10+SQRT(AY393*($AN$10-$AL$10)*($AM$10-$AL$10)),$AN$10-SQRT((1-AY393)*($AN$10-$AL$10)*($AN$10-$AM$10))),$AM$10)</f>
        <v>0.942931485764433</v>
      </c>
      <c r="AQ393" s="0" t="n">
        <f aca="false">IFERROR(IF(AZ393&lt;($AM$11-$AL$11)/($AN$11-$AL$11),$AL$11+SQRT(AZ393*($AN$11-$AL$11)*($AM$11-$AL$11)),$AN$11-SQRT((1-AZ393)*($AN$11-$AL$11)*($AN$11-$AM$11))),$AM$11)</f>
        <v>0.427146067047022</v>
      </c>
      <c r="AR393" s="0" t="n">
        <f aca="false">SUMPRODUCT((B24:B31&lt;=$B$6)*(C24:C31*AM393+D24:D31*AO393*$B$8*AQ393)/(1+AL393/100)^B24:B31)+C32*AM393*AP393/(1+AL393/100)^$B$6</f>
        <v>11224726.4100855</v>
      </c>
      <c r="AS393" s="0" t="n">
        <f aca="false">SUMPRODUCT((K24:K26&lt;=$B$6)*(L24:L26*AN393+M24:M26*AO393*$B$8*AQ393)/(1+AL393/100)^K24:K26)+L27*AN393*AP393/(1+AL393/100)^$B$6</f>
        <v>16284452.0456938</v>
      </c>
      <c r="AT393" s="0" t="n">
        <f aca="false">AS393-AR393</f>
        <v>5059725.63560832</v>
      </c>
      <c r="AU393" s="0" t="n">
        <f aca="true">RAND()</f>
        <v>0.57681503497838</v>
      </c>
      <c r="AV393" s="0" t="n">
        <f aca="true">RAND()</f>
        <v>0.0413863265740555</v>
      </c>
      <c r="AW393" s="0" t="n">
        <f aca="true">RAND()</f>
        <v>0.805830536662103</v>
      </c>
      <c r="AX393" s="0" t="n">
        <f aca="true">RAND()</f>
        <v>0.11236282416507</v>
      </c>
      <c r="AY393" s="0" t="n">
        <f aca="true">RAND()</f>
        <v>0.784753204325951</v>
      </c>
      <c r="AZ393" s="0" t="n">
        <f aca="true">RAND()</f>
        <v>0.0659841729205138</v>
      </c>
    </row>
    <row r="394" customFormat="false" ht="15" hidden="false" customHeight="false" outlineLevel="0" collapsed="false">
      <c r="AK394" s="0" t="n">
        <v>381</v>
      </c>
      <c r="AL394" s="0" t="n">
        <f aca="false">IFERROR(IF(AU394&lt;($AM$6-$AL$6)/($AN$6-$AL$6),$AL$6+SQRT(AU394*($AN$6-$AL$6)*($AM$6-$AL$6)),$AN$6-SQRT((1-AU394)*($AN$6-$AL$6)*($AN$6-$AM$6))),$AM$6)</f>
        <v>2.89152529358059</v>
      </c>
      <c r="AM394" s="0" t="n">
        <f aca="false">IFERROR(IF(AV394&lt;($AM$7-$AL$7)/($AN$7-$AL$7),$AL$7+SQRT(AV394*($AN$7-$AL$7)*($AM$7-$AL$7)),$AN$7-SQRT((1-AV394)*($AN$7-$AL$7)*($AN$7-$AM$7))),$AM$7)</f>
        <v>0.987086652250248</v>
      </c>
      <c r="AN394" s="0" t="n">
        <f aca="false">IFERROR(IF(AW394&lt;($AM$8-$AL$8)/($AN$8-$AL$8),$AL$8+SQRT(AW394*($AN$8-$AL$8)*($AM$8-$AL$8)),$AN$8-SQRT((1-AW394)*($AN$8-$AL$8)*($AN$8-$AM$8))),$AM$8)</f>
        <v>0.915612754033566</v>
      </c>
      <c r="AO394" s="0" t="n">
        <f aca="false">IFERROR(IF(AX394&lt;($AM$9-$AL$9)/($AN$9-$AL$9),$AL$9+SQRT(AX394*($AN$9-$AL$9)*($AM$9-$AL$9)),$AN$9-SQRT((1-AX394)*($AN$9-$AL$9)*($AN$9-$AM$9))),$AM$9)</f>
        <v>1.25556698467301</v>
      </c>
      <c r="AP394" s="0" t="n">
        <f aca="false">IFERROR(IF(AY394&lt;($AM$10-$AL$10)/($AN$10-$AL$10),$AL$10+SQRT(AY394*($AN$10-$AL$10)*($AM$10-$AL$10)),$AN$10-SQRT((1-AY394)*($AN$10-$AL$10)*($AN$10-$AM$10))),$AM$10)</f>
        <v>0.851321606386972</v>
      </c>
      <c r="AQ394" s="0" t="n">
        <f aca="false">IFERROR(IF(AZ394&lt;($AM$11-$AL$11)/($AN$11-$AL$11),$AL$11+SQRT(AZ394*($AN$11-$AL$11)*($AM$11-$AL$11)),$AN$11-SQRT((1-AZ394)*($AN$11-$AL$11)*($AN$11-$AM$11))),$AM$11)</f>
        <v>0.459376109018263</v>
      </c>
      <c r="AR394" s="0" t="n">
        <f aca="false">SUMPRODUCT((B24:B31&lt;=$B$6)*(C24:C31*AM394+D24:D31*AO394*$B$8*AQ394)/(1+AL394/100)^B24:B31)+C32*AM394*AP394/(1+AL394/100)^$B$6</f>
        <v>13695282.3899391</v>
      </c>
      <c r="AS394" s="0" t="n">
        <f aca="false">SUMPRODUCT((K24:K26&lt;=$B$6)*(L24:L26*AN394+M24:M26*AO394*$B$8*AQ394)/(1+AL394/100)^K24:K26)+L27*AN394*AP394/(1+AL394/100)^$B$6</f>
        <v>13388326.9051078</v>
      </c>
      <c r="AT394" s="0" t="n">
        <f aca="false">AS394-AR394</f>
        <v>-306955.48483124</v>
      </c>
      <c r="AU394" s="0" t="n">
        <f aca="true">RAND()</f>
        <v>0.15896346981879</v>
      </c>
      <c r="AV394" s="0" t="n">
        <f aca="true">RAND()</f>
        <v>0.38890461611339</v>
      </c>
      <c r="AW394" s="0" t="n">
        <f aca="true">RAND()</f>
        <v>0.148514543280288</v>
      </c>
      <c r="AX394" s="0" t="n">
        <f aca="true">RAND()</f>
        <v>0.63054632379411</v>
      </c>
      <c r="AY394" s="0" t="n">
        <f aca="true">RAND()</f>
        <v>0.493707484457289</v>
      </c>
      <c r="AZ394" s="0" t="n">
        <f aca="true">RAND()</f>
        <v>0.103676506635923</v>
      </c>
    </row>
    <row r="395" customFormat="false" ht="15" hidden="false" customHeight="false" outlineLevel="0" collapsed="false">
      <c r="AK395" s="0" t="n">
        <v>382</v>
      </c>
      <c r="AL395" s="0" t="n">
        <f aca="false">IFERROR(IF(AU395&lt;($AM$6-$AL$6)/($AN$6-$AL$6),$AL$6+SQRT(AU395*($AN$6-$AL$6)*($AM$6-$AL$6)),$AN$6-SQRT((1-AU395)*($AN$6-$AL$6)*($AN$6-$AM$6))),$AM$6)</f>
        <v>3.05722060682281</v>
      </c>
      <c r="AM395" s="0" t="n">
        <f aca="false">IFERROR(IF(AV395&lt;($AM$7-$AL$7)/($AN$7-$AL$7),$AL$7+SQRT(AV395*($AN$7-$AL$7)*($AM$7-$AL$7)),$AN$7-SQRT((1-AV395)*($AN$7-$AL$7)*($AN$7-$AM$7))),$AM$7)</f>
        <v>0.954420384194723</v>
      </c>
      <c r="AN395" s="0" t="n">
        <f aca="false">IFERROR(IF(AW395&lt;($AM$8-$AL$8)/($AN$8-$AL$8),$AL$8+SQRT(AW395*($AN$8-$AL$8)*($AM$8-$AL$8)),$AN$8-SQRT((1-AW395)*($AN$8-$AL$8)*($AN$8-$AM$8))),$AM$8)</f>
        <v>0.851984369580914</v>
      </c>
      <c r="AO395" s="0" t="n">
        <f aca="false">IFERROR(IF(AX395&lt;($AM$9-$AL$9)/($AN$9-$AL$9),$AL$9+SQRT(AX395*($AN$9-$AL$9)*($AM$9-$AL$9)),$AN$9-SQRT((1-AX395)*($AN$9-$AL$9)*($AN$9-$AM$9))),$AM$9)</f>
        <v>0.533942101062208</v>
      </c>
      <c r="AP395" s="0" t="n">
        <f aca="false">IFERROR(IF(AY395&lt;($AM$10-$AL$10)/($AN$10-$AL$10),$AL$10+SQRT(AY395*($AN$10-$AL$10)*($AM$10-$AL$10)),$AN$10-SQRT((1-AY395)*($AN$10-$AL$10)*($AN$10-$AM$10))),$AM$10)</f>
        <v>0.873785083315924</v>
      </c>
      <c r="AQ395" s="0" t="n">
        <f aca="false">IFERROR(IF(AZ395&lt;($AM$11-$AL$11)/($AN$11-$AL$11),$AL$11+SQRT(AZ395*($AN$11-$AL$11)*($AM$11-$AL$11)),$AN$11-SQRT((1-AZ395)*($AN$11-$AL$11)*($AN$11-$AM$11))),$AM$11)</f>
        <v>0.734769859793773</v>
      </c>
      <c r="AR395" s="0" t="n">
        <f aca="false">SUMPRODUCT((B24:B31&lt;=$B$6)*(C24:C31*AM395+D24:D31*AO395*$B$8*AQ395)/(1+AL395/100)^B24:B31)+C32*AM395*AP395/(1+AL395/100)^$B$6</f>
        <v>13090222.7479533</v>
      </c>
      <c r="AS395" s="0" t="n">
        <f aca="false">SUMPRODUCT((K24:K26&lt;=$B$6)*(L24:L26*AN395+M24:M26*AO395*$B$8*AQ395)/(1+AL395/100)^K24:K26)+L27*AN395*AP395/(1+AL395/100)^$B$6</f>
        <v>12456690.2864045</v>
      </c>
      <c r="AT395" s="0" t="n">
        <f aca="false">AS395-AR395</f>
        <v>-633532.461548815</v>
      </c>
      <c r="AU395" s="0" t="n">
        <f aca="true">RAND()</f>
        <v>0.222724532836864</v>
      </c>
      <c r="AV395" s="0" t="n">
        <f aca="true">RAND()</f>
        <v>0.26495172283162</v>
      </c>
      <c r="AW395" s="0" t="n">
        <f aca="true">RAND()</f>
        <v>0.0300263853413889</v>
      </c>
      <c r="AX395" s="0" t="n">
        <f aca="true">RAND()</f>
        <v>0.00153608829935617</v>
      </c>
      <c r="AY395" s="0" t="n">
        <f aca="true">RAND()</f>
        <v>0.558861154037968</v>
      </c>
      <c r="AZ395" s="0" t="n">
        <f aca="true">RAND()</f>
        <v>0.712869276433408</v>
      </c>
    </row>
    <row r="396" customFormat="false" ht="15" hidden="false" customHeight="false" outlineLevel="0" collapsed="false">
      <c r="AK396" s="0" t="n">
        <v>383</v>
      </c>
      <c r="AL396" s="0" t="n">
        <f aca="false">IFERROR(IF(AU396&lt;($AM$6-$AL$6)/($AN$6-$AL$6),$AL$6+SQRT(AU396*($AN$6-$AL$6)*($AM$6-$AL$6)),$AN$6-SQRT((1-AU396)*($AN$6-$AL$6)*($AN$6-$AM$6))),$AM$6)</f>
        <v>5.30232286869145</v>
      </c>
      <c r="AM396" s="0" t="n">
        <f aca="false">IFERROR(IF(AV396&lt;($AM$7-$AL$7)/($AN$7-$AL$7),$AL$7+SQRT(AV396*($AN$7-$AL$7)*($AM$7-$AL$7)),$AN$7-SQRT((1-AV396)*($AN$7-$AL$7)*($AN$7-$AM$7))),$AM$7)</f>
        <v>1.09809216313957</v>
      </c>
      <c r="AN396" s="0" t="n">
        <f aca="false">IFERROR(IF(AW396&lt;($AM$8-$AL$8)/($AN$8-$AL$8),$AL$8+SQRT(AW396*($AN$8-$AL$8)*($AM$8-$AL$8)),$AN$8-SQRT((1-AW396)*($AN$8-$AL$8)*($AN$8-$AM$8))),$AM$8)</f>
        <v>1.06476780667381</v>
      </c>
      <c r="AO396" s="0" t="n">
        <f aca="false">IFERROR(IF(AX396&lt;($AM$9-$AL$9)/($AN$9-$AL$9),$AL$9+SQRT(AX396*($AN$9-$AL$9)*($AM$9-$AL$9)),$AN$9-SQRT((1-AX396)*($AN$9-$AL$9)*($AN$9-$AM$9))),$AM$9)</f>
        <v>1.00672756443684</v>
      </c>
      <c r="AP396" s="0" t="n">
        <f aca="false">IFERROR(IF(AY396&lt;($AM$10-$AL$10)/($AN$10-$AL$10),$AL$10+SQRT(AY396*($AN$10-$AL$10)*($AM$10-$AL$10)),$AN$10-SQRT((1-AY396)*($AN$10-$AL$10)*($AN$10-$AM$10))),$AM$10)</f>
        <v>0.975992259473622</v>
      </c>
      <c r="AQ396" s="0" t="n">
        <f aca="false">IFERROR(IF(AZ396&lt;($AM$11-$AL$11)/($AN$11-$AL$11),$AL$11+SQRT(AZ396*($AN$11-$AL$11)*($AM$11-$AL$11)),$AN$11-SQRT((1-AZ396)*($AN$11-$AL$11)*($AN$11-$AM$11))),$AM$11)</f>
        <v>0.528491757545562</v>
      </c>
      <c r="AR396" s="0" t="n">
        <f aca="false">SUMPRODUCT((B24:B31&lt;=$B$6)*(C24:C31*AM396+D24:D31*AO396*$B$8*AQ396)/(1+AL396/100)^B24:B31)+C32*AM396*AP396/(1+AL396/100)^$B$6</f>
        <v>13631327.633082</v>
      </c>
      <c r="AS396" s="0" t="n">
        <f aca="false">SUMPRODUCT((K24:K26&lt;=$B$6)*(L24:L26*AN396+M24:M26*AO396*$B$8*AQ396)/(1+AL396/100)^K24:K26)+L27*AN396*AP396/(1+AL396/100)^$B$6</f>
        <v>15947198.6461406</v>
      </c>
      <c r="AT396" s="0" t="n">
        <f aca="false">AS396-AR396</f>
        <v>2315871.0130586</v>
      </c>
      <c r="AU396" s="0" t="n">
        <f aca="true">RAND()</f>
        <v>0.855894617891599</v>
      </c>
      <c r="AV396" s="0" t="n">
        <f aca="true">RAND()</f>
        <v>0.794880080892302</v>
      </c>
      <c r="AW396" s="0" t="n">
        <f aca="true">RAND()</f>
        <v>0.695013640493954</v>
      </c>
      <c r="AX396" s="0" t="n">
        <f aca="true">RAND()</f>
        <v>0.342273245833615</v>
      </c>
      <c r="AY396" s="0" t="n">
        <f aca="true">RAND()</f>
        <v>0.906274524315216</v>
      </c>
      <c r="AZ396" s="0" t="n">
        <f aca="true">RAND()</f>
        <v>0.213095850066367</v>
      </c>
    </row>
    <row r="397" customFormat="false" ht="15" hidden="false" customHeight="false" outlineLevel="0" collapsed="false">
      <c r="AK397" s="0" t="n">
        <v>384</v>
      </c>
      <c r="AL397" s="0" t="n">
        <f aca="false">IFERROR(IF(AU397&lt;($AM$6-$AL$6)/($AN$6-$AL$6),$AL$6+SQRT(AU397*($AN$6-$AL$6)*($AM$6-$AL$6)),$AN$6-SQRT((1-AU397)*($AN$6-$AL$6)*($AN$6-$AM$6))),$AM$6)</f>
        <v>5.11619318656046</v>
      </c>
      <c r="AM397" s="0" t="n">
        <f aca="false">IFERROR(IF(AV397&lt;($AM$7-$AL$7)/($AN$7-$AL$7),$AL$7+SQRT(AV397*($AN$7-$AL$7)*($AM$7-$AL$7)),$AN$7-SQRT((1-AV397)*($AN$7-$AL$7)*($AN$7-$AM$7))),$AM$7)</f>
        <v>0.955648423693673</v>
      </c>
      <c r="AN397" s="0" t="n">
        <f aca="false">IFERROR(IF(AW397&lt;($AM$8-$AL$8)/($AN$8-$AL$8),$AL$8+SQRT(AW397*($AN$8-$AL$8)*($AM$8-$AL$8)),$AN$8-SQRT((1-AW397)*($AN$8-$AL$8)*($AN$8-$AM$8))),$AM$8)</f>
        <v>0.985739719100801</v>
      </c>
      <c r="AO397" s="0" t="n">
        <f aca="false">IFERROR(IF(AX397&lt;($AM$9-$AL$9)/($AN$9-$AL$9),$AL$9+SQRT(AX397*($AN$9-$AL$9)*($AM$9-$AL$9)),$AN$9-SQRT((1-AX397)*($AN$9-$AL$9)*($AN$9-$AM$9))),$AM$9)</f>
        <v>1.21481100772035</v>
      </c>
      <c r="AP397" s="0" t="n">
        <f aca="false">IFERROR(IF(AY397&lt;($AM$10-$AL$10)/($AN$10-$AL$10),$AL$10+SQRT(AY397*($AN$10-$AL$10)*($AM$10-$AL$10)),$AN$10-SQRT((1-AY397)*($AN$10-$AL$10)*($AN$10-$AM$10))),$AM$10)</f>
        <v>0.947578616860122</v>
      </c>
      <c r="AQ397" s="0" t="n">
        <f aca="false">IFERROR(IF(AZ397&lt;($AM$11-$AL$11)/($AN$11-$AL$11),$AL$11+SQRT(AZ397*($AN$11-$AL$11)*($AM$11-$AL$11)),$AN$11-SQRT((1-AZ397)*($AN$11-$AL$11)*($AN$11-$AM$11))),$AM$11)</f>
        <v>0.756801647652689</v>
      </c>
      <c r="AR397" s="0" t="n">
        <f aca="false">SUMPRODUCT((B24:B31&lt;=$B$6)*(C24:C31*AM397+D24:D31*AO397*$B$8*AQ397)/(1+AL397/100)^B24:B31)+C32*AM397*AP397/(1+AL397/100)^$B$6</f>
        <v>12018830.5925536</v>
      </c>
      <c r="AS397" s="0" t="n">
        <f aca="false">SUMPRODUCT((K24:K26&lt;=$B$6)*(L24:L26*AN397+M24:M26*AO397*$B$8*AQ397)/(1+AL397/100)^K24:K26)+L27*AN397*AP397/(1+AL397/100)^$B$6</f>
        <v>14775863.3543566</v>
      </c>
      <c r="AT397" s="0" t="n">
        <f aca="false">AS397-AR397</f>
        <v>2757032.76180292</v>
      </c>
      <c r="AU397" s="0" t="n">
        <f aca="true">RAND()</f>
        <v>0.822563594481939</v>
      </c>
      <c r="AV397" s="0" t="n">
        <f aca="true">RAND()</f>
        <v>0.269182575536945</v>
      </c>
      <c r="AW397" s="0" t="n">
        <f aca="true">RAND()</f>
        <v>0.383324925018272</v>
      </c>
      <c r="AX397" s="0" t="n">
        <f aca="true">RAND()</f>
        <v>0.588985497601911</v>
      </c>
      <c r="AY397" s="0" t="n">
        <f aca="true">RAND()</f>
        <v>0.80130647308168</v>
      </c>
      <c r="AZ397" s="0" t="n">
        <f aca="true">RAND()</f>
        <v>0.758590046594094</v>
      </c>
    </row>
    <row r="398" customFormat="false" ht="15" hidden="false" customHeight="false" outlineLevel="0" collapsed="false">
      <c r="AK398" s="0" t="n">
        <v>385</v>
      </c>
      <c r="AL398" s="0" t="n">
        <f aca="false">IFERROR(IF(AU398&lt;($AM$6-$AL$6)/($AN$6-$AL$6),$AL$6+SQRT(AU398*($AN$6-$AL$6)*($AM$6-$AL$6)),$AN$6-SQRT((1-AU398)*($AN$6-$AL$6)*($AN$6-$AM$6))),$AM$6)</f>
        <v>6.02760842325577</v>
      </c>
      <c r="AM398" s="0" t="n">
        <f aca="false">IFERROR(IF(AV398&lt;($AM$7-$AL$7)/($AN$7-$AL$7),$AL$7+SQRT(AV398*($AN$7-$AL$7)*($AM$7-$AL$7)),$AN$7-SQRT((1-AV398)*($AN$7-$AL$7)*($AN$7-$AM$7))),$AM$7)</f>
        <v>1.11169276147356</v>
      </c>
      <c r="AN398" s="0" t="n">
        <f aca="false">IFERROR(IF(AW398&lt;($AM$8-$AL$8)/($AN$8-$AL$8),$AL$8+SQRT(AW398*($AN$8-$AL$8)*($AM$8-$AL$8)),$AN$8-SQRT((1-AW398)*($AN$8-$AL$8)*($AN$8-$AM$8))),$AM$8)</f>
        <v>1.06506500193319</v>
      </c>
      <c r="AO398" s="0" t="n">
        <f aca="false">IFERROR(IF(AX398&lt;($AM$9-$AL$9)/($AN$9-$AL$9),$AL$9+SQRT(AX398*($AN$9-$AL$9)*($AM$9-$AL$9)),$AN$9-SQRT((1-AX398)*($AN$9-$AL$9)*($AN$9-$AM$9))),$AM$9)</f>
        <v>1.61055352065181</v>
      </c>
      <c r="AP398" s="0" t="n">
        <f aca="false">IFERROR(IF(AY398&lt;($AM$10-$AL$10)/($AN$10-$AL$10),$AL$10+SQRT(AY398*($AN$10-$AL$10)*($AM$10-$AL$10)),$AN$10-SQRT((1-AY398)*($AN$10-$AL$10)*($AN$10-$AM$10))),$AM$10)</f>
        <v>0.842864781064396</v>
      </c>
      <c r="AQ398" s="0" t="n">
        <f aca="false">IFERROR(IF(AZ398&lt;($AM$11-$AL$11)/($AN$11-$AL$11),$AL$11+SQRT(AZ398*($AN$11-$AL$11)*($AM$11-$AL$11)),$AN$11-SQRT((1-AZ398)*($AN$11-$AL$11)*($AN$11-$AM$11))),$AM$11)</f>
        <v>0.383024423457413</v>
      </c>
      <c r="AR398" s="0" t="n">
        <f aca="false">SUMPRODUCT((B24:B31&lt;=$B$6)*(C24:C31*AM398+D24:D31*AO398*$B$8*AQ398)/(1+AL398/100)^B24:B31)+C32*AM398*AP398/(1+AL398/100)^$B$6</f>
        <v>13466335.4455532</v>
      </c>
      <c r="AS398" s="0" t="n">
        <f aca="false">SUMPRODUCT((K24:K26&lt;=$B$6)*(L24:L26*AN398+M24:M26*AO398*$B$8*AQ398)/(1+AL398/100)^K24:K26)+L27*AN398*AP398/(1+AL398/100)^$B$6</f>
        <v>16156415.9345097</v>
      </c>
      <c r="AT398" s="0" t="n">
        <f aca="false">AS398-AR398</f>
        <v>2690080.48895644</v>
      </c>
      <c r="AU398" s="0" t="n">
        <f aca="true">RAND()</f>
        <v>0.952722731073844</v>
      </c>
      <c r="AV398" s="0" t="n">
        <f aca="true">RAND()</f>
        <v>0.829965402410586</v>
      </c>
      <c r="AW398" s="0" t="n">
        <f aca="true">RAND()</f>
        <v>0.695991524355811</v>
      </c>
      <c r="AX398" s="0" t="n">
        <f aca="true">RAND()</f>
        <v>0.8988876264822</v>
      </c>
      <c r="AY398" s="0" t="n">
        <f aca="true">RAND()</f>
        <v>0.470225032377345</v>
      </c>
      <c r="AZ398" s="0" t="n">
        <f aca="true">RAND()</f>
        <v>0.0281349179201464</v>
      </c>
    </row>
    <row r="399" customFormat="false" ht="15" hidden="false" customHeight="false" outlineLevel="0" collapsed="false">
      <c r="AK399" s="0" t="n">
        <v>386</v>
      </c>
      <c r="AL399" s="0" t="n">
        <f aca="false">IFERROR(IF(AU399&lt;($AM$6-$AL$6)/($AN$6-$AL$6),$AL$6+SQRT(AU399*($AN$6-$AL$6)*($AM$6-$AL$6)),$AN$6-SQRT((1-AU399)*($AN$6-$AL$6)*($AN$6-$AM$6))),$AM$6)</f>
        <v>3.05414582097625</v>
      </c>
      <c r="AM399" s="0" t="n">
        <f aca="false">IFERROR(IF(AV399&lt;($AM$7-$AL$7)/($AN$7-$AL$7),$AL$7+SQRT(AV399*($AN$7-$AL$7)*($AM$7-$AL$7)),$AN$7-SQRT((1-AV399)*($AN$7-$AL$7)*($AN$7-$AM$7))),$AM$7)</f>
        <v>0.831149946958317</v>
      </c>
      <c r="AN399" s="0" t="n">
        <f aca="false">IFERROR(IF(AW399&lt;($AM$8-$AL$8)/($AN$8-$AL$8),$AL$8+SQRT(AW399*($AN$8-$AL$8)*($AM$8-$AL$8)),$AN$8-SQRT((1-AW399)*($AN$8-$AL$8)*($AN$8-$AM$8))),$AM$8)</f>
        <v>0.937113469294282</v>
      </c>
      <c r="AO399" s="0" t="n">
        <f aca="false">IFERROR(IF(AX399&lt;($AM$9-$AL$9)/($AN$9-$AL$9),$AL$9+SQRT(AX399*($AN$9-$AL$9)*($AM$9-$AL$9)),$AN$9-SQRT((1-AX399)*($AN$9-$AL$9)*($AN$9-$AM$9))),$AM$9)</f>
        <v>1.3103527915861</v>
      </c>
      <c r="AP399" s="0" t="n">
        <f aca="false">IFERROR(IF(AY399&lt;($AM$10-$AL$10)/($AN$10-$AL$10),$AL$10+SQRT(AY399*($AN$10-$AL$10)*($AM$10-$AL$10)),$AN$10-SQRT((1-AY399)*($AN$10-$AL$10)*($AN$10-$AM$10))),$AM$10)</f>
        <v>0.67066473975135</v>
      </c>
      <c r="AQ399" s="0" t="n">
        <f aca="false">IFERROR(IF(AZ399&lt;($AM$11-$AL$11)/($AN$11-$AL$11),$AL$11+SQRT(AZ399*($AN$11-$AL$11)*($AM$11-$AL$11)),$AN$11-SQRT((1-AZ399)*($AN$11-$AL$11)*($AN$11-$AM$11))),$AM$11)</f>
        <v>0.801112619113344</v>
      </c>
      <c r="AR399" s="0" t="n">
        <f aca="false">SUMPRODUCT((B24:B31&lt;=$B$6)*(C24:C31*AM399+D24:D31*AO399*$B$8*AQ399)/(1+AL399/100)^B24:B31)+C32*AM399*AP399/(1+AL399/100)^$B$6</f>
        <v>11571528.2783595</v>
      </c>
      <c r="AS399" s="0" t="n">
        <f aca="false">SUMPRODUCT((K24:K26&lt;=$B$6)*(L24:L26*AN399+M24:M26*AO399*$B$8*AQ399)/(1+AL399/100)^K24:K26)+L27*AN399*AP399/(1+AL399/100)^$B$6</f>
        <v>14039141.8933549</v>
      </c>
      <c r="AT399" s="0" t="n">
        <f aca="false">AS399-AR399</f>
        <v>2467613.61499538</v>
      </c>
      <c r="AU399" s="0" t="n">
        <f aca="true">RAND()</f>
        <v>0.221511739894039</v>
      </c>
      <c r="AV399" s="0" t="n">
        <f aca="true">RAND()</f>
        <v>0.0107813243945106</v>
      </c>
      <c r="AW399" s="0" t="n">
        <f aca="true">RAND()</f>
        <v>0.208890038465712</v>
      </c>
      <c r="AX399" s="0" t="n">
        <f aca="true">RAND()</f>
        <v>0.682924485284608</v>
      </c>
      <c r="AY399" s="0" t="n">
        <f aca="true">RAND()</f>
        <v>0.116505813577584</v>
      </c>
      <c r="AZ399" s="0" t="n">
        <f aca="true">RAND()</f>
        <v>0.838546162138964</v>
      </c>
    </row>
    <row r="400" customFormat="false" ht="15" hidden="false" customHeight="false" outlineLevel="0" collapsed="false">
      <c r="AK400" s="0" t="n">
        <v>387</v>
      </c>
      <c r="AL400" s="0" t="n">
        <f aca="false">IFERROR(IF(AU400&lt;($AM$6-$AL$6)/($AN$6-$AL$6),$AL$6+SQRT(AU400*($AN$6-$AL$6)*($AM$6-$AL$6)),$AN$6-SQRT((1-AU400)*($AN$6-$AL$6)*($AN$6-$AM$6))),$AM$6)</f>
        <v>3.7763265658013</v>
      </c>
      <c r="AM400" s="0" t="n">
        <f aca="false">IFERROR(IF(AV400&lt;($AM$7-$AL$7)/($AN$7-$AL$7),$AL$7+SQRT(AV400*($AN$7-$AL$7)*($AM$7-$AL$7)),$AN$7-SQRT((1-AV400)*($AN$7-$AL$7)*($AN$7-$AM$7))),$AM$7)</f>
        <v>1.04434091221767</v>
      </c>
      <c r="AN400" s="0" t="n">
        <f aca="false">IFERROR(IF(AW400&lt;($AM$8-$AL$8)/($AN$8-$AL$8),$AL$8+SQRT(AW400*($AN$8-$AL$8)*($AM$8-$AL$8)),$AN$8-SQRT((1-AW400)*($AN$8-$AL$8)*($AN$8-$AM$8))),$AM$8)</f>
        <v>1.05603037904759</v>
      </c>
      <c r="AO400" s="0" t="n">
        <f aca="false">IFERROR(IF(AX400&lt;($AM$9-$AL$9)/($AN$9-$AL$9),$AL$9+SQRT(AX400*($AN$9-$AL$9)*($AM$9-$AL$9)),$AN$9-SQRT((1-AX400)*($AN$9-$AL$9)*($AN$9-$AM$9))),$AM$9)</f>
        <v>1.05673008192181</v>
      </c>
      <c r="AP400" s="0" t="n">
        <f aca="false">IFERROR(IF(AY400&lt;($AM$10-$AL$10)/($AN$10-$AL$10),$AL$10+SQRT(AY400*($AN$10-$AL$10)*($AM$10-$AL$10)),$AN$10-SQRT((1-AY400)*($AN$10-$AL$10)*($AN$10-$AM$10))),$AM$10)</f>
        <v>0.761710461536462</v>
      </c>
      <c r="AQ400" s="0" t="n">
        <f aca="false">IFERROR(IF(AZ400&lt;($AM$11-$AL$11)/($AN$11-$AL$11),$AL$11+SQRT(AZ400*($AN$11-$AL$11)*($AM$11-$AL$11)),$AN$11-SQRT((1-AZ400)*($AN$11-$AL$11)*($AN$11-$AM$11))),$AM$11)</f>
        <v>0.730799960828418</v>
      </c>
      <c r="AR400" s="0" t="n">
        <f aca="false">SUMPRODUCT((B24:B31&lt;=$B$6)*(C24:C31*AM400+D24:D31*AO400*$B$8*AQ400)/(1+AL400/100)^B24:B31)+C32*AM400*AP400/(1+AL400/100)^$B$6</f>
        <v>13902419.5432926</v>
      </c>
      <c r="AS400" s="0" t="n">
        <f aca="false">SUMPRODUCT((K24:K26&lt;=$B$6)*(L24:L26*AN400+M24:M26*AO400*$B$8*AQ400)/(1+AL400/100)^K24:K26)+L27*AN400*AP400/(1+AL400/100)^$B$6</f>
        <v>15792807.8187044</v>
      </c>
      <c r="AT400" s="0" t="n">
        <f aca="false">AS400-AR400</f>
        <v>1890388.27541179</v>
      </c>
      <c r="AU400" s="0" t="n">
        <f aca="true">RAND()</f>
        <v>0.480396479482078</v>
      </c>
      <c r="AV400" s="0" t="n">
        <f aca="true">RAND()</f>
        <v>0.624038574333686</v>
      </c>
      <c r="AW400" s="0" t="n">
        <f aca="true">RAND()</f>
        <v>0.665562543534014</v>
      </c>
      <c r="AX400" s="0" t="n">
        <f aca="true">RAND()</f>
        <v>0.406827907765841</v>
      </c>
      <c r="AY400" s="0" t="n">
        <f aca="true">RAND()</f>
        <v>0.273969462710512</v>
      </c>
      <c r="AZ400" s="0" t="n">
        <f aca="true">RAND()</f>
        <v>0.704209546571504</v>
      </c>
    </row>
    <row r="401" customFormat="false" ht="15" hidden="false" customHeight="false" outlineLevel="0" collapsed="false">
      <c r="AK401" s="0" t="n">
        <v>388</v>
      </c>
      <c r="AL401" s="0" t="n">
        <f aca="false">IFERROR(IF(AU401&lt;($AM$6-$AL$6)/($AN$6-$AL$6),$AL$6+SQRT(AU401*($AN$6-$AL$6)*($AM$6-$AL$6)),$AN$6-SQRT((1-AU401)*($AN$6-$AL$6)*($AN$6-$AM$6))),$AM$6)</f>
        <v>2.34945648672677</v>
      </c>
      <c r="AM401" s="0" t="n">
        <f aca="false">IFERROR(IF(AV401&lt;($AM$7-$AL$7)/($AN$7-$AL$7),$AL$7+SQRT(AV401*($AN$7-$AL$7)*($AM$7-$AL$7)),$AN$7-SQRT((1-AV401)*($AN$7-$AL$7)*($AN$7-$AM$7))),$AM$7)</f>
        <v>0.983145530834473</v>
      </c>
      <c r="AN401" s="0" t="n">
        <f aca="false">IFERROR(IF(AW401&lt;($AM$8-$AL$8)/($AN$8-$AL$8),$AL$8+SQRT(AW401*($AN$8-$AL$8)*($AM$8-$AL$8)),$AN$8-SQRT((1-AW401)*($AN$8-$AL$8)*($AN$8-$AM$8))),$AM$8)</f>
        <v>1.06272087198682</v>
      </c>
      <c r="AO401" s="0" t="n">
        <f aca="false">IFERROR(IF(AX401&lt;($AM$9-$AL$9)/($AN$9-$AL$9),$AL$9+SQRT(AX401*($AN$9-$AL$9)*($AM$9-$AL$9)),$AN$9-SQRT((1-AX401)*($AN$9-$AL$9)*($AN$9-$AM$9))),$AM$9)</f>
        <v>1.49472370807913</v>
      </c>
      <c r="AP401" s="0" t="n">
        <f aca="false">IFERROR(IF(AY401&lt;($AM$10-$AL$10)/($AN$10-$AL$10),$AL$10+SQRT(AY401*($AN$10-$AL$10)*($AM$10-$AL$10)),$AN$10-SQRT((1-AY401)*($AN$10-$AL$10)*($AN$10-$AM$10))),$AM$10)</f>
        <v>0.710121436540848</v>
      </c>
      <c r="AQ401" s="0" t="n">
        <f aca="false">IFERROR(IF(AZ401&lt;($AM$11-$AL$11)/($AN$11-$AL$11),$AL$11+SQRT(AZ401*($AN$11-$AL$11)*($AM$11-$AL$11)),$AN$11-SQRT((1-AZ401)*($AN$11-$AL$11)*($AN$11-$AM$11))),$AM$11)</f>
        <v>0.791179521039891</v>
      </c>
      <c r="AR401" s="0" t="n">
        <f aca="false">SUMPRODUCT((B24:B31&lt;=$B$6)*(C24:C31*AM401+D24:D31*AO401*$B$8*AQ401)/(1+AL401/100)^B24:B31)+C32*AM401*AP401/(1+AL401/100)^$B$6</f>
        <v>14219723.4509423</v>
      </c>
      <c r="AS401" s="0" t="n">
        <f aca="false">SUMPRODUCT((K24:K26&lt;=$B$6)*(L24:L26*AN401+M24:M26*AO401*$B$8*AQ401)/(1+AL401/100)^K24:K26)+L27*AN401*AP401/(1+AL401/100)^$B$6</f>
        <v>15692540.2655257</v>
      </c>
      <c r="AT401" s="0" t="n">
        <f aca="false">AS401-AR401</f>
        <v>1472816.81458341</v>
      </c>
      <c r="AU401" s="0" t="n">
        <f aca="true">RAND()</f>
        <v>0.0244239672230832</v>
      </c>
      <c r="AV401" s="0" t="n">
        <f aca="true">RAND()</f>
        <v>0.372692060718234</v>
      </c>
      <c r="AW401" s="0" t="n">
        <f aca="true">RAND()</f>
        <v>0.688235806316661</v>
      </c>
      <c r="AX401" s="0" t="n">
        <f aca="true">RAND()</f>
        <v>0.829797245881797</v>
      </c>
      <c r="AY401" s="0" t="n">
        <f aca="true">RAND()</f>
        <v>0.176604072375958</v>
      </c>
      <c r="AZ401" s="0" t="n">
        <f aca="true">RAND()</f>
        <v>0.822016357415798</v>
      </c>
    </row>
    <row r="402" customFormat="false" ht="15" hidden="false" customHeight="false" outlineLevel="0" collapsed="false">
      <c r="AK402" s="0" t="n">
        <v>389</v>
      </c>
      <c r="AL402" s="0" t="n">
        <f aca="false">IFERROR(IF(AU402&lt;($AM$6-$AL$6)/($AN$6-$AL$6),$AL$6+SQRT(AU402*($AN$6-$AL$6)*($AM$6-$AL$6)),$AN$6-SQRT((1-AU402)*($AN$6-$AL$6)*($AN$6-$AM$6))),$AM$6)</f>
        <v>3.83238207099229</v>
      </c>
      <c r="AM402" s="0" t="n">
        <f aca="false">IFERROR(IF(AV402&lt;($AM$7-$AL$7)/($AN$7-$AL$7),$AL$7+SQRT(AV402*($AN$7-$AL$7)*($AM$7-$AL$7)),$AN$7-SQRT((1-AV402)*($AN$7-$AL$7)*($AN$7-$AM$7))),$AM$7)</f>
        <v>0.981653828669251</v>
      </c>
      <c r="AN402" s="0" t="n">
        <f aca="false">IFERROR(IF(AW402&lt;($AM$8-$AL$8)/($AN$8-$AL$8),$AL$8+SQRT(AW402*($AN$8-$AL$8)*($AM$8-$AL$8)),$AN$8-SQRT((1-AW402)*($AN$8-$AL$8)*($AN$8-$AM$8))),$AM$8)</f>
        <v>1.20343374647019</v>
      </c>
      <c r="AO402" s="0" t="n">
        <f aca="false">IFERROR(IF(AX402&lt;($AM$9-$AL$9)/($AN$9-$AL$9),$AL$9+SQRT(AX402*($AN$9-$AL$9)*($AM$9-$AL$9)),$AN$9-SQRT((1-AX402)*($AN$9-$AL$9)*($AN$9-$AM$9))),$AM$9)</f>
        <v>1.1228587016705</v>
      </c>
      <c r="AP402" s="0" t="n">
        <f aca="false">IFERROR(IF(AY402&lt;($AM$10-$AL$10)/($AN$10-$AL$10),$AL$10+SQRT(AY402*($AN$10-$AL$10)*($AM$10-$AL$10)),$AN$10-SQRT((1-AY402)*($AN$10-$AL$10)*($AN$10-$AM$10))),$AM$10)</f>
        <v>0.861014683687086</v>
      </c>
      <c r="AQ402" s="0" t="n">
        <f aca="false">IFERROR(IF(AZ402&lt;($AM$11-$AL$11)/($AN$11-$AL$11),$AL$11+SQRT(AZ402*($AN$11-$AL$11)*($AM$11-$AL$11)),$AN$11-SQRT((1-AZ402)*($AN$11-$AL$11)*($AN$11-$AM$11))),$AM$11)</f>
        <v>0.767456207670077</v>
      </c>
      <c r="AR402" s="0" t="n">
        <f aca="false">SUMPRODUCT((B24:B31&lt;=$B$6)*(C24:C31*AM402+D24:D31*AO402*$B$8*AQ402)/(1+AL402/100)^B24:B31)+C32*AM402*AP402/(1+AL402/100)^$B$6</f>
        <v>13044710.9429094</v>
      </c>
      <c r="AS402" s="0" t="n">
        <f aca="false">SUMPRODUCT((K24:K26&lt;=$B$6)*(L24:L26*AN402+M24:M26*AO402*$B$8*AQ402)/(1+AL402/100)^K24:K26)+L27*AN402*AP402/(1+AL402/100)^$B$6</f>
        <v>17858462.8563232</v>
      </c>
      <c r="AT402" s="0" t="n">
        <f aca="false">AS402-AR402</f>
        <v>4813751.91341379</v>
      </c>
      <c r="AU402" s="0" t="n">
        <f aca="true">RAND()</f>
        <v>0.498309832791447</v>
      </c>
      <c r="AV402" s="0" t="n">
        <f aca="true">RAND()</f>
        <v>0.366645705224416</v>
      </c>
      <c r="AW402" s="0" t="n">
        <f aca="true">RAND()</f>
        <v>0.980725191397314</v>
      </c>
      <c r="AX402" s="0" t="n">
        <f aca="true">RAND()</f>
        <v>0.487082095176562</v>
      </c>
      <c r="AY402" s="0" t="n">
        <f aca="true">RAND()</f>
        <v>0.521326407350747</v>
      </c>
      <c r="AZ402" s="0" t="n">
        <f aca="true">RAND()</f>
        <v>0.779279121015583</v>
      </c>
    </row>
    <row r="403" customFormat="false" ht="15" hidden="false" customHeight="false" outlineLevel="0" collapsed="false">
      <c r="AK403" s="0" t="n">
        <v>390</v>
      </c>
      <c r="AL403" s="0" t="n">
        <f aca="false">IFERROR(IF(AU403&lt;($AM$6-$AL$6)/($AN$6-$AL$6),$AL$6+SQRT(AU403*($AN$6-$AL$6)*($AM$6-$AL$6)),$AN$6-SQRT((1-AU403)*($AN$6-$AL$6)*($AN$6-$AM$6))),$AM$6)</f>
        <v>3.22057671173091</v>
      </c>
      <c r="AM403" s="0" t="n">
        <f aca="false">IFERROR(IF(AV403&lt;($AM$7-$AL$7)/($AN$7-$AL$7),$AL$7+SQRT(AV403*($AN$7-$AL$7)*($AM$7-$AL$7)),$AN$7-SQRT((1-AV403)*($AN$7-$AL$7)*($AN$7-$AM$7))),$AM$7)</f>
        <v>0.858847676569924</v>
      </c>
      <c r="AN403" s="0" t="n">
        <f aca="false">IFERROR(IF(AW403&lt;($AM$8-$AL$8)/($AN$8-$AL$8),$AL$8+SQRT(AW403*($AN$8-$AL$8)*($AM$8-$AL$8)),$AN$8-SQRT((1-AW403)*($AN$8-$AL$8)*($AN$8-$AM$8))),$AM$8)</f>
        <v>1.2169116520412</v>
      </c>
      <c r="AO403" s="0" t="n">
        <f aca="false">IFERROR(IF(AX403&lt;($AM$9-$AL$9)/($AN$9-$AL$9),$AL$9+SQRT(AX403*($AN$9-$AL$9)*($AM$9-$AL$9)),$AN$9-SQRT((1-AX403)*($AN$9-$AL$9)*($AN$9-$AM$9))),$AM$9)</f>
        <v>1.10208147548652</v>
      </c>
      <c r="AP403" s="0" t="n">
        <f aca="false">IFERROR(IF(AY403&lt;($AM$10-$AL$10)/($AN$10-$AL$10),$AL$10+SQRT(AY403*($AN$10-$AL$10)*($AM$10-$AL$10)),$AN$10-SQRT((1-AY403)*($AN$10-$AL$10)*($AN$10-$AM$10))),$AM$10)</f>
        <v>0.997444117663184</v>
      </c>
      <c r="AQ403" s="0" t="n">
        <f aca="false">IFERROR(IF(AZ403&lt;($AM$11-$AL$11)/($AN$11-$AL$11),$AL$11+SQRT(AZ403*($AN$11-$AL$11)*($AM$11-$AL$11)),$AN$11-SQRT((1-AZ403)*($AN$11-$AL$11)*($AN$11-$AM$11))),$AM$11)</f>
        <v>0.655580076097651</v>
      </c>
      <c r="AR403" s="0" t="n">
        <f aca="false">SUMPRODUCT((B24:B31&lt;=$B$6)*(C24:C31*AM403+D24:D31*AO403*$B$8*AQ403)/(1+AL403/100)^B24:B31)+C32*AM403*AP403/(1+AL403/100)^$B$6</f>
        <v>11736923.2816388</v>
      </c>
      <c r="AS403" s="0" t="n">
        <f aca="false">SUMPRODUCT((K24:K26&lt;=$B$6)*(L24:L26*AN403+M24:M26*AO403*$B$8*AQ403)/(1+AL403/100)^K24:K26)+L27*AN403*AP403/(1+AL403/100)^$B$6</f>
        <v>17631314.1382041</v>
      </c>
      <c r="AT403" s="0" t="n">
        <f aca="false">AS403-AR403</f>
        <v>5894390.85656524</v>
      </c>
      <c r="AU403" s="0" t="n">
        <f aca="true">RAND()</f>
        <v>0.285797980404462</v>
      </c>
      <c r="AV403" s="0" t="n">
        <f aca="true">RAND()</f>
        <v>0.0384783226408714</v>
      </c>
      <c r="AW403" s="0" t="n">
        <f aca="true">RAND()</f>
        <v>0.990268099816508</v>
      </c>
      <c r="AX403" s="0" t="n">
        <f aca="true">RAND()</f>
        <v>0.462494882223685</v>
      </c>
      <c r="AY403" s="0" t="n">
        <f aca="true">RAND()</f>
        <v>0.989802600790813</v>
      </c>
      <c r="AZ403" s="0" t="n">
        <f aca="true">RAND()</f>
        <v>0.51581598375143</v>
      </c>
    </row>
    <row r="404" customFormat="false" ht="15" hidden="false" customHeight="false" outlineLevel="0" collapsed="false">
      <c r="AK404" s="0" t="n">
        <v>391</v>
      </c>
      <c r="AL404" s="0" t="n">
        <f aca="false">IFERROR(IF(AU404&lt;($AM$6-$AL$6)/($AN$6-$AL$6),$AL$6+SQRT(AU404*($AN$6-$AL$6)*($AM$6-$AL$6)),$AN$6-SQRT((1-AU404)*($AN$6-$AL$6)*($AN$6-$AM$6))),$AM$6)</f>
        <v>5.00821186682472</v>
      </c>
      <c r="AM404" s="0" t="n">
        <f aca="false">IFERROR(IF(AV404&lt;($AM$7-$AL$7)/($AN$7-$AL$7),$AL$7+SQRT(AV404*($AN$7-$AL$7)*($AM$7-$AL$7)),$AN$7-SQRT((1-AV404)*($AN$7-$AL$7)*($AN$7-$AM$7))),$AM$7)</f>
        <v>1.01096000732005</v>
      </c>
      <c r="AN404" s="0" t="n">
        <f aca="false">IFERROR(IF(AW404&lt;($AM$8-$AL$8)/($AN$8-$AL$8),$AL$8+SQRT(AW404*($AN$8-$AL$8)*($AM$8-$AL$8)),$AN$8-SQRT((1-AW404)*($AN$8-$AL$8)*($AN$8-$AM$8))),$AM$8)</f>
        <v>1.05979535245691</v>
      </c>
      <c r="AO404" s="0" t="n">
        <f aca="false">IFERROR(IF(AX404&lt;($AM$9-$AL$9)/($AN$9-$AL$9),$AL$9+SQRT(AX404*($AN$9-$AL$9)*($AM$9-$AL$9)),$AN$9-SQRT((1-AX404)*($AN$9-$AL$9)*($AN$9-$AM$9))),$AM$9)</f>
        <v>1.23560451657348</v>
      </c>
      <c r="AP404" s="0" t="n">
        <f aca="false">IFERROR(IF(AY404&lt;($AM$10-$AL$10)/($AN$10-$AL$10),$AL$10+SQRT(AY404*($AN$10-$AL$10)*($AM$10-$AL$10)),$AN$10-SQRT((1-AY404)*($AN$10-$AL$10)*($AN$10-$AM$10))),$AM$10)</f>
        <v>0.918224856472039</v>
      </c>
      <c r="AQ404" s="0" t="n">
        <f aca="false">IFERROR(IF(AZ404&lt;($AM$11-$AL$11)/($AN$11-$AL$11),$AL$11+SQRT(AZ404*($AN$11-$AL$11)*($AM$11-$AL$11)),$AN$11-SQRT((1-AZ404)*($AN$11-$AL$11)*($AN$11-$AM$11))),$AM$11)</f>
        <v>0.837989622199914</v>
      </c>
      <c r="AR404" s="0" t="n">
        <f aca="false">SUMPRODUCT((B24:B31&lt;=$B$6)*(C24:C31*AM404+D24:D31*AO404*$B$8*AQ404)/(1+AL404/100)^B24:B31)+C32*AM404*AP404/(1+AL404/100)^$B$6</f>
        <v>12781397.0980196</v>
      </c>
      <c r="AS404" s="0" t="n">
        <f aca="false">SUMPRODUCT((K24:K26&lt;=$B$6)*(L24:L26*AN404+M24:M26*AO404*$B$8*AQ404)/(1+AL404/100)^K24:K26)+L27*AN404*AP404/(1+AL404/100)^$B$6</f>
        <v>15897638.1542652</v>
      </c>
      <c r="AT404" s="0" t="n">
        <f aca="false">AS404-AR404</f>
        <v>3116241.05624561</v>
      </c>
      <c r="AU404" s="0" t="n">
        <f aca="true">RAND()</f>
        <v>0.801639001627106</v>
      </c>
      <c r="AV404" s="0" t="n">
        <f aca="true">RAND()</f>
        <v>0.492087839107286</v>
      </c>
      <c r="AW404" s="0" t="n">
        <f aca="true">RAND()</f>
        <v>0.678419484915627</v>
      </c>
      <c r="AX404" s="0" t="n">
        <f aca="true">RAND()</f>
        <v>0.610466363278092</v>
      </c>
      <c r="AY404" s="0" t="n">
        <f aca="true">RAND()</f>
        <v>0.699648122284231</v>
      </c>
      <c r="AZ404" s="0" t="n">
        <f aca="true">RAND()</f>
        <v>0.892867908102341</v>
      </c>
    </row>
    <row r="405" customFormat="false" ht="15" hidden="false" customHeight="false" outlineLevel="0" collapsed="false">
      <c r="AK405" s="0" t="n">
        <v>392</v>
      </c>
      <c r="AL405" s="0" t="n">
        <f aca="false">IFERROR(IF(AU405&lt;($AM$6-$AL$6)/($AN$6-$AL$6),$AL$6+SQRT(AU405*($AN$6-$AL$6)*($AM$6-$AL$6)),$AN$6-SQRT((1-AU405)*($AN$6-$AL$6)*($AN$6-$AM$6))),$AM$6)</f>
        <v>6.61241649809879</v>
      </c>
      <c r="AM405" s="0" t="n">
        <f aca="false">IFERROR(IF(AV405&lt;($AM$7-$AL$7)/($AN$7-$AL$7),$AL$7+SQRT(AV405*($AN$7-$AL$7)*($AM$7-$AL$7)),$AN$7-SQRT((1-AV405)*($AN$7-$AL$7)*($AN$7-$AM$7))),$AM$7)</f>
        <v>1.01691302974535</v>
      </c>
      <c r="AN405" s="0" t="n">
        <f aca="false">IFERROR(IF(AW405&lt;($AM$8-$AL$8)/($AN$8-$AL$8),$AL$8+SQRT(AW405*($AN$8-$AL$8)*($AM$8-$AL$8)),$AN$8-SQRT((1-AW405)*($AN$8-$AL$8)*($AN$8-$AM$8))),$AM$8)</f>
        <v>1.10478922165477</v>
      </c>
      <c r="AO405" s="0" t="n">
        <f aca="false">IFERROR(IF(AX405&lt;($AM$9-$AL$9)/($AN$9-$AL$9),$AL$9+SQRT(AX405*($AN$9-$AL$9)*($AM$9-$AL$9)),$AN$9-SQRT((1-AX405)*($AN$9-$AL$9)*($AN$9-$AM$9))),$AM$9)</f>
        <v>0.764219996825307</v>
      </c>
      <c r="AP405" s="0" t="n">
        <f aca="false">IFERROR(IF(AY405&lt;($AM$10-$AL$10)/($AN$10-$AL$10),$AL$10+SQRT(AY405*($AN$10-$AL$10)*($AM$10-$AL$10)),$AN$10-SQRT((1-AY405)*($AN$10-$AL$10)*($AN$10-$AM$10))),$AM$10)</f>
        <v>0.626317900374292</v>
      </c>
      <c r="AQ405" s="0" t="n">
        <f aca="false">IFERROR(IF(AZ405&lt;($AM$11-$AL$11)/($AN$11-$AL$11),$AL$11+SQRT(AZ405*($AN$11-$AL$11)*($AM$11-$AL$11)),$AN$11-SQRT((1-AZ405)*($AN$11-$AL$11)*($AN$11-$AM$11))),$AM$11)</f>
        <v>0.869945701992733</v>
      </c>
      <c r="AR405" s="0" t="n">
        <f aca="false">SUMPRODUCT((B24:B31&lt;=$B$6)*(C24:C31*AM405+D24:D31*AO405*$B$8*AQ405)/(1+AL405/100)^B24:B31)+C32*AM405*AP405/(1+AL405/100)^$B$6</f>
        <v>12108509.3445763</v>
      </c>
      <c r="AS405" s="0" t="n">
        <f aca="false">SUMPRODUCT((K24:K26&lt;=$B$6)*(L24:L26*AN405+M24:M26*AO405*$B$8*AQ405)/(1+AL405/100)^K24:K26)+L27*AN405*AP405/(1+AL405/100)^$B$6</f>
        <v>16952387.7889433</v>
      </c>
      <c r="AT405" s="0" t="n">
        <f aca="false">AS405-AR405</f>
        <v>4843878.444367</v>
      </c>
      <c r="AU405" s="0" t="n">
        <f aca="true">RAND()</f>
        <v>0.9924889514527</v>
      </c>
      <c r="AV405" s="0" t="n">
        <f aca="true">RAND()</f>
        <v>0.51707079375563</v>
      </c>
      <c r="AW405" s="0" t="n">
        <f aca="true">RAND()</f>
        <v>0.812567376465538</v>
      </c>
      <c r="AX405" s="0" t="n">
        <f aca="true">RAND()</f>
        <v>0.0930829422964869</v>
      </c>
      <c r="AY405" s="0" t="n">
        <f aca="true">RAND()</f>
        <v>0.0638248478198784</v>
      </c>
      <c r="AZ405" s="0" t="n">
        <f aca="true">RAND()</f>
        <v>0.930962773754437</v>
      </c>
    </row>
    <row r="406" customFormat="false" ht="15" hidden="false" customHeight="false" outlineLevel="0" collapsed="false">
      <c r="AK406" s="0" t="n">
        <v>393</v>
      </c>
      <c r="AL406" s="0" t="n">
        <f aca="false">IFERROR(IF(AU406&lt;($AM$6-$AL$6)/($AN$6-$AL$6),$AL$6+SQRT(AU406*($AN$6-$AL$6)*($AM$6-$AL$6)),$AN$6-SQRT((1-AU406)*($AN$6-$AL$6)*($AN$6-$AM$6))),$AM$6)</f>
        <v>2.8884295569472</v>
      </c>
      <c r="AM406" s="0" t="n">
        <f aca="false">IFERROR(IF(AV406&lt;($AM$7-$AL$7)/($AN$7-$AL$7),$AL$7+SQRT(AV406*($AN$7-$AL$7)*($AM$7-$AL$7)),$AN$7-SQRT((1-AV406)*($AN$7-$AL$7)*($AN$7-$AM$7))),$AM$7)</f>
        <v>1.0318692896225</v>
      </c>
      <c r="AN406" s="0" t="n">
        <f aca="false">IFERROR(IF(AW406&lt;($AM$8-$AL$8)/($AN$8-$AL$8),$AL$8+SQRT(AW406*($AN$8-$AL$8)*($AM$8-$AL$8)),$AN$8-SQRT((1-AW406)*($AN$8-$AL$8)*($AN$8-$AM$8))),$AM$8)</f>
        <v>1.06991943697067</v>
      </c>
      <c r="AO406" s="0" t="n">
        <f aca="false">IFERROR(IF(AX406&lt;($AM$9-$AL$9)/($AN$9-$AL$9),$AL$9+SQRT(AX406*($AN$9-$AL$9)*($AM$9-$AL$9)),$AN$9-SQRT((1-AX406)*($AN$9-$AL$9)*($AN$9-$AM$9))),$AM$9)</f>
        <v>0.987720052505228</v>
      </c>
      <c r="AP406" s="0" t="n">
        <f aca="false">IFERROR(IF(AY406&lt;($AM$10-$AL$10)/($AN$10-$AL$10),$AL$10+SQRT(AY406*($AN$10-$AL$10)*($AM$10-$AL$10)),$AN$10-SQRT((1-AY406)*($AN$10-$AL$10)*($AN$10-$AM$10))),$AM$10)</f>
        <v>0.923035988367955</v>
      </c>
      <c r="AQ406" s="0" t="n">
        <f aca="false">IFERROR(IF(AZ406&lt;($AM$11-$AL$11)/($AN$11-$AL$11),$AL$11+SQRT(AZ406*($AN$11-$AL$11)*($AM$11-$AL$11)),$AN$11-SQRT((1-AZ406)*($AN$11-$AL$11)*($AN$11-$AM$11))),$AM$11)</f>
        <v>0.659173415951669</v>
      </c>
      <c r="AR406" s="0" t="n">
        <f aca="false">SUMPRODUCT((B24:B31&lt;=$B$6)*(C24:C31*AM406+D24:D31*AO406*$B$8*AQ406)/(1+AL406/100)^B24:B31)+C32*AM406*AP406/(1+AL406/100)^$B$6</f>
        <v>14316012.6175655</v>
      </c>
      <c r="AS406" s="0" t="n">
        <f aca="false">SUMPRODUCT((K24:K26&lt;=$B$6)*(L24:L26*AN406+M24:M26*AO406*$B$8*AQ406)/(1+AL406/100)^K24:K26)+L27*AN406*AP406/(1+AL406/100)^$B$6</f>
        <v>15516063.7824113</v>
      </c>
      <c r="AT406" s="0" t="n">
        <f aca="false">AS406-AR406</f>
        <v>1200051.16484581</v>
      </c>
      <c r="AU406" s="0" t="n">
        <f aca="true">RAND()</f>
        <v>0.157861415531478</v>
      </c>
      <c r="AV406" s="0" t="n">
        <f aca="true">RAND()</f>
        <v>0.577057717246275</v>
      </c>
      <c r="AW406" s="0" t="n">
        <f aca="true">RAND()</f>
        <v>0.711742140613677</v>
      </c>
      <c r="AX406" s="0" t="n">
        <f aca="true">RAND()</f>
        <v>0.317161132820937</v>
      </c>
      <c r="AY406" s="0" t="n">
        <f aca="true">RAND()</f>
        <v>0.71583778981781</v>
      </c>
      <c r="AZ406" s="0" t="n">
        <f aca="true">RAND()</f>
        <v>0.525866284105902</v>
      </c>
    </row>
    <row r="407" customFormat="false" ht="15" hidden="false" customHeight="false" outlineLevel="0" collapsed="false">
      <c r="AK407" s="0" t="n">
        <v>394</v>
      </c>
      <c r="AL407" s="0" t="n">
        <f aca="false">IFERROR(IF(AU407&lt;($AM$6-$AL$6)/($AN$6-$AL$6),$AL$6+SQRT(AU407*($AN$6-$AL$6)*($AM$6-$AL$6)),$AN$6-SQRT((1-AU407)*($AN$6-$AL$6)*($AN$6-$AM$6))),$AM$6)</f>
        <v>3.78905465035862</v>
      </c>
      <c r="AM407" s="0" t="n">
        <f aca="false">IFERROR(IF(AV407&lt;($AM$7-$AL$7)/($AN$7-$AL$7),$AL$7+SQRT(AV407*($AN$7-$AL$7)*($AM$7-$AL$7)),$AN$7-SQRT((1-AV407)*($AN$7-$AL$7)*($AN$7-$AM$7))),$AM$7)</f>
        <v>0.976064012643774</v>
      </c>
      <c r="AN407" s="0" t="n">
        <f aca="false">IFERROR(IF(AW407&lt;($AM$8-$AL$8)/($AN$8-$AL$8),$AL$8+SQRT(AW407*($AN$8-$AL$8)*($AM$8-$AL$8)),$AN$8-SQRT((1-AW407)*($AN$8-$AL$8)*($AN$8-$AM$8))),$AM$8)</f>
        <v>0.933336711407366</v>
      </c>
      <c r="AO407" s="0" t="n">
        <f aca="false">IFERROR(IF(AX407&lt;($AM$9-$AL$9)/($AN$9-$AL$9),$AL$9+SQRT(AX407*($AN$9-$AL$9)*($AM$9-$AL$9)),$AN$9-SQRT((1-AX407)*($AN$9-$AL$9)*($AN$9-$AM$9))),$AM$9)</f>
        <v>1.26664425521668</v>
      </c>
      <c r="AP407" s="0" t="n">
        <f aca="false">IFERROR(IF(AY407&lt;($AM$10-$AL$10)/($AN$10-$AL$10),$AL$10+SQRT(AY407*($AN$10-$AL$10)*($AM$10-$AL$10)),$AN$10-SQRT((1-AY407)*($AN$10-$AL$10)*($AN$10-$AM$10))),$AM$10)</f>
        <v>0.890378556239115</v>
      </c>
      <c r="AQ407" s="0" t="n">
        <f aca="false">IFERROR(IF(AZ407&lt;($AM$11-$AL$11)/($AN$11-$AL$11),$AL$11+SQRT(AZ407*($AN$11-$AL$11)*($AM$11-$AL$11)),$AN$11-SQRT((1-AZ407)*($AN$11-$AL$11)*($AN$11-$AM$11))),$AM$11)</f>
        <v>0.645220362358507</v>
      </c>
      <c r="AR407" s="0" t="n">
        <f aca="false">SUMPRODUCT((B24:B31&lt;=$B$6)*(C24:C31*AM407+D24:D31*AO407*$B$8*AQ407)/(1+AL407/100)^B24:B31)+C32*AM407*AP407/(1+AL407/100)^$B$6</f>
        <v>12986057.3221943</v>
      </c>
      <c r="AS407" s="0" t="n">
        <f aca="false">SUMPRODUCT((K24:K26&lt;=$B$6)*(L24:L26*AN407+M24:M26*AO407*$B$8*AQ407)/(1+AL407/100)^K24:K26)+L27*AN407*AP407/(1+AL407/100)^$B$6</f>
        <v>13815508.5212497</v>
      </c>
      <c r="AT407" s="0" t="n">
        <f aca="false">AS407-AR407</f>
        <v>829451.199055359</v>
      </c>
      <c r="AU407" s="0" t="n">
        <f aca="true">RAND()</f>
        <v>0.48449149808082</v>
      </c>
      <c r="AV407" s="0" t="n">
        <f aca="true">RAND()</f>
        <v>0.344428183869189</v>
      </c>
      <c r="AW407" s="0" t="n">
        <f aca="true">RAND()</f>
        <v>0.197540873432569</v>
      </c>
      <c r="AX407" s="0" t="n">
        <f aca="true">RAND()</f>
        <v>0.641459567728863</v>
      </c>
      <c r="AY407" s="0" t="n">
        <f aca="true">RAND()</f>
        <v>0.609581668685344</v>
      </c>
      <c r="AZ407" s="0" t="n">
        <f aca="true">RAND()</f>
        <v>0.486437137089546</v>
      </c>
    </row>
    <row r="408" customFormat="false" ht="15" hidden="false" customHeight="false" outlineLevel="0" collapsed="false">
      <c r="AK408" s="0" t="n">
        <v>395</v>
      </c>
      <c r="AL408" s="0" t="n">
        <f aca="false">IFERROR(IF(AU408&lt;($AM$6-$AL$6)/($AN$6-$AL$6),$AL$6+SQRT(AU408*($AN$6-$AL$6)*($AM$6-$AL$6)),$AN$6-SQRT((1-AU408)*($AN$6-$AL$6)*($AN$6-$AM$6))),$AM$6)</f>
        <v>3.27951348587317</v>
      </c>
      <c r="AM408" s="0" t="n">
        <f aca="false">IFERROR(IF(AV408&lt;($AM$7-$AL$7)/($AN$7-$AL$7),$AL$7+SQRT(AV408*($AN$7-$AL$7)*($AM$7-$AL$7)),$AN$7-SQRT((1-AV408)*($AN$7-$AL$7)*($AN$7-$AM$7))),$AM$7)</f>
        <v>1.16041388889875</v>
      </c>
      <c r="AN408" s="0" t="n">
        <f aca="false">IFERROR(IF(AW408&lt;($AM$8-$AL$8)/($AN$8-$AL$8),$AL$8+SQRT(AW408*($AN$8-$AL$8)*($AM$8-$AL$8)),$AN$8-SQRT((1-AW408)*($AN$8-$AL$8)*($AN$8-$AM$8))),$AM$8)</f>
        <v>1.05036158929014</v>
      </c>
      <c r="AO408" s="0" t="n">
        <f aca="false">IFERROR(IF(AX408&lt;($AM$9-$AL$9)/($AN$9-$AL$9),$AL$9+SQRT(AX408*($AN$9-$AL$9)*($AM$9-$AL$9)),$AN$9-SQRT((1-AX408)*($AN$9-$AL$9)*($AN$9-$AM$9))),$AM$9)</f>
        <v>1.09651038802487</v>
      </c>
      <c r="AP408" s="0" t="n">
        <f aca="false">IFERROR(IF(AY408&lt;($AM$10-$AL$10)/($AN$10-$AL$10),$AL$10+SQRT(AY408*($AN$10-$AL$10)*($AM$10-$AL$10)),$AN$10-SQRT((1-AY408)*($AN$10-$AL$10)*($AN$10-$AM$10))),$AM$10)</f>
        <v>0.998048330847256</v>
      </c>
      <c r="AQ408" s="0" t="n">
        <f aca="false">IFERROR(IF(AZ408&lt;($AM$11-$AL$11)/($AN$11-$AL$11),$AL$11+SQRT(AZ408*($AN$11-$AL$11)*($AM$11-$AL$11)),$AN$11-SQRT((1-AZ408)*($AN$11-$AL$11)*($AN$11-$AM$11))),$AM$11)</f>
        <v>0.672263007212797</v>
      </c>
      <c r="AR408" s="0" t="n">
        <f aca="false">SUMPRODUCT((B24:B31&lt;=$B$6)*(C24:C31*AM408+D24:D31*AO408*$B$8*AQ408)/(1+AL408/100)^B24:B31)+C32*AM408*AP408/(1+AL408/100)^$B$6</f>
        <v>15764255.9713255</v>
      </c>
      <c r="AS408" s="0" t="n">
        <f aca="false">SUMPRODUCT((K24:K26&lt;=$B$6)*(L24:L26*AN408+M24:M26*AO408*$B$8*AQ408)/(1+AL408/100)^K24:K26)+L27*AN408*AP408/(1+AL408/100)^$B$6</f>
        <v>15243575.0922715</v>
      </c>
      <c r="AT408" s="0" t="n">
        <f aca="false">AS408-AR408</f>
        <v>-520680.87905401</v>
      </c>
      <c r="AU408" s="0" t="n">
        <f aca="true">RAND()</f>
        <v>0.307899004910021</v>
      </c>
      <c r="AV408" s="0" t="n">
        <f aca="true">RAND()</f>
        <v>0.9286606995356</v>
      </c>
      <c r="AW408" s="0" t="n">
        <f aca="true">RAND()</f>
        <v>0.645728933059906</v>
      </c>
      <c r="AX408" s="0" t="n">
        <f aca="true">RAND()</f>
        <v>0.455804347368691</v>
      </c>
      <c r="AY408" s="0" t="n">
        <f aca="true">RAND()</f>
        <v>0.992208559438952</v>
      </c>
      <c r="AZ408" s="0" t="n">
        <f aca="true">RAND()</f>
        <v>0.561585565546125</v>
      </c>
    </row>
    <row r="409" customFormat="false" ht="15" hidden="false" customHeight="false" outlineLevel="0" collapsed="false">
      <c r="AK409" s="0" t="n">
        <v>396</v>
      </c>
      <c r="AL409" s="0" t="n">
        <f aca="false">IFERROR(IF(AU409&lt;($AM$6-$AL$6)/($AN$6-$AL$6),$AL$6+SQRT(AU409*($AN$6-$AL$6)*($AM$6-$AL$6)),$AN$6-SQRT((1-AU409)*($AN$6-$AL$6)*($AN$6-$AM$6))),$AM$6)</f>
        <v>3.50630933842993</v>
      </c>
      <c r="AM409" s="0" t="n">
        <f aca="false">IFERROR(IF(AV409&lt;($AM$7-$AL$7)/($AN$7-$AL$7),$AL$7+SQRT(AV409*($AN$7-$AL$7)*($AM$7-$AL$7)),$AN$7-SQRT((1-AV409)*($AN$7-$AL$7)*($AN$7-$AM$7))),$AM$7)</f>
        <v>1.15573860960916</v>
      </c>
      <c r="AN409" s="0" t="n">
        <f aca="false">IFERROR(IF(AW409&lt;($AM$8-$AL$8)/($AN$8-$AL$8),$AL$8+SQRT(AW409*($AN$8-$AL$8)*($AM$8-$AL$8)),$AN$8-SQRT((1-AW409)*($AN$8-$AL$8)*($AN$8-$AM$8))),$AM$8)</f>
        <v>1.00496717838511</v>
      </c>
      <c r="AO409" s="0" t="n">
        <f aca="false">IFERROR(IF(AX409&lt;($AM$9-$AL$9)/($AN$9-$AL$9),$AL$9+SQRT(AX409*($AN$9-$AL$9)*($AM$9-$AL$9)),$AN$9-SQRT((1-AX409)*($AN$9-$AL$9)*($AN$9-$AM$9))),$AM$9)</f>
        <v>0.766784785624461</v>
      </c>
      <c r="AP409" s="0" t="n">
        <f aca="false">IFERROR(IF(AY409&lt;($AM$10-$AL$10)/($AN$10-$AL$10),$AL$10+SQRT(AY409*($AN$10-$AL$10)*($AM$10-$AL$10)),$AN$10-SQRT((1-AY409)*($AN$10-$AL$10)*($AN$10-$AM$10))),$AM$10)</f>
        <v>0.732755974011058</v>
      </c>
      <c r="AQ409" s="0" t="n">
        <f aca="false">IFERROR(IF(AZ409&lt;($AM$11-$AL$11)/($AN$11-$AL$11),$AL$11+SQRT(AZ409*($AN$11-$AL$11)*($AM$11-$AL$11)),$AN$11-SQRT((1-AZ409)*($AN$11-$AL$11)*($AN$11-$AM$11))),$AM$11)</f>
        <v>0.686625616941136</v>
      </c>
      <c r="AR409" s="0" t="n">
        <f aca="false">SUMPRODUCT((B24:B31&lt;=$B$6)*(C24:C31*AM409+D24:D31*AO409*$B$8*AQ409)/(1+AL409/100)^B24:B31)+C32*AM409*AP409/(1+AL409/100)^$B$6</f>
        <v>15531309.5777845</v>
      </c>
      <c r="AS409" s="0" t="n">
        <f aca="false">SUMPRODUCT((K24:K26&lt;=$B$6)*(L24:L26*AN409+M24:M26*AO409*$B$8*AQ409)/(1+AL409/100)^K24:K26)+L27*AN409*AP409/(1+AL409/100)^$B$6</f>
        <v>15007554.9444625</v>
      </c>
      <c r="AT409" s="0" t="n">
        <f aca="false">AS409-AR409</f>
        <v>-523754.633321924</v>
      </c>
      <c r="AU409" s="0" t="n">
        <f aca="true">RAND()</f>
        <v>0.389706278062903</v>
      </c>
      <c r="AV409" s="0" t="n">
        <f aca="true">RAND()</f>
        <v>0.921020358058539</v>
      </c>
      <c r="AW409" s="0" t="n">
        <f aca="true">RAND()</f>
        <v>0.466301478501747</v>
      </c>
      <c r="AX409" s="0" t="n">
        <f aca="true">RAND()</f>
        <v>0.0948988291209194</v>
      </c>
      <c r="AY409" s="0" t="n">
        <f aca="true">RAND()</f>
        <v>0.216701373751345</v>
      </c>
      <c r="AZ409" s="0" t="n">
        <f aca="true">RAND()</f>
        <v>0.599169371601943</v>
      </c>
    </row>
    <row r="410" customFormat="false" ht="15" hidden="false" customHeight="false" outlineLevel="0" collapsed="false">
      <c r="AK410" s="0" t="n">
        <v>397</v>
      </c>
      <c r="AL410" s="0" t="n">
        <f aca="false">IFERROR(IF(AU410&lt;($AM$6-$AL$6)/($AN$6-$AL$6),$AL$6+SQRT(AU410*($AN$6-$AL$6)*($AM$6-$AL$6)),$AN$6-SQRT((1-AU410)*($AN$6-$AL$6)*($AN$6-$AM$6))),$AM$6)</f>
        <v>3.66695802783139</v>
      </c>
      <c r="AM410" s="0" t="n">
        <f aca="false">IFERROR(IF(AV410&lt;($AM$7-$AL$7)/($AN$7-$AL$7),$AL$7+SQRT(AV410*($AN$7-$AL$7)*($AM$7-$AL$7)),$AN$7-SQRT((1-AV410)*($AN$7-$AL$7)*($AN$7-$AM$7))),$AM$7)</f>
        <v>1.14238391475657</v>
      </c>
      <c r="AN410" s="0" t="n">
        <f aca="false">IFERROR(IF(AW410&lt;($AM$8-$AL$8)/($AN$8-$AL$8),$AL$8+SQRT(AW410*($AN$8-$AL$8)*($AM$8-$AL$8)),$AN$8-SQRT((1-AW410)*($AN$8-$AL$8)*($AN$8-$AM$8))),$AM$8)</f>
        <v>1.02673889938415</v>
      </c>
      <c r="AO410" s="0" t="n">
        <f aca="false">IFERROR(IF(AX410&lt;($AM$9-$AL$9)/($AN$9-$AL$9),$AL$9+SQRT(AX410*($AN$9-$AL$9)*($AM$9-$AL$9)),$AN$9-SQRT((1-AX410)*($AN$9-$AL$9)*($AN$9-$AM$9))),$AM$9)</f>
        <v>1.13764457793101</v>
      </c>
      <c r="AP410" s="0" t="n">
        <f aca="false">IFERROR(IF(AY410&lt;($AM$10-$AL$10)/($AN$10-$AL$10),$AL$10+SQRT(AY410*($AN$10-$AL$10)*($AM$10-$AL$10)),$AN$10-SQRT((1-AY410)*($AN$10-$AL$10)*($AN$10-$AM$10))),$AM$10)</f>
        <v>0.716612617818534</v>
      </c>
      <c r="AQ410" s="0" t="n">
        <f aca="false">IFERROR(IF(AZ410&lt;($AM$11-$AL$11)/($AN$11-$AL$11),$AL$11+SQRT(AZ410*($AN$11-$AL$11)*($AM$11-$AL$11)),$AN$11-SQRT((1-AZ410)*($AN$11-$AL$11)*($AN$11-$AM$11))),$AM$11)</f>
        <v>0.601847355574591</v>
      </c>
      <c r="AR410" s="0" t="n">
        <f aca="false">SUMPRODUCT((B24:B31&lt;=$B$6)*(C24:C31*AM410+D24:D31*AO410*$B$8*AQ410)/(1+AL410/100)^B24:B31)+C32*AM410*AP410/(1+AL410/100)^$B$6</f>
        <v>15265293.6883524</v>
      </c>
      <c r="AS410" s="0" t="n">
        <f aca="false">SUMPRODUCT((K24:K26&lt;=$B$6)*(L24:L26*AN410+M24:M26*AO410*$B$8*AQ410)/(1+AL410/100)^K24:K26)+L27*AN410*AP410/(1+AL410/100)^$B$6</f>
        <v>15391848.9064837</v>
      </c>
      <c r="AT410" s="0" t="n">
        <f aca="false">AS410-AR410</f>
        <v>126555.218131371</v>
      </c>
      <c r="AU410" s="0" t="n">
        <f aca="true">RAND()</f>
        <v>0.444541560588119</v>
      </c>
      <c r="AV410" s="0" t="n">
        <f aca="true">RAND()</f>
        <v>0.89705580619447</v>
      </c>
      <c r="AW410" s="0" t="n">
        <f aca="true">RAND()</f>
        <v>0.556928719571551</v>
      </c>
      <c r="AX410" s="0" t="n">
        <f aca="true">RAND()</f>
        <v>0.50422875068547</v>
      </c>
      <c r="AY410" s="0" t="n">
        <f aca="true">RAND()</f>
        <v>0.187684104792792</v>
      </c>
      <c r="AZ410" s="0" t="n">
        <f aca="true">RAND()</f>
        <v>0.371885004356628</v>
      </c>
    </row>
    <row r="411" customFormat="false" ht="15" hidden="false" customHeight="false" outlineLevel="0" collapsed="false">
      <c r="AK411" s="0" t="n">
        <v>398</v>
      </c>
      <c r="AL411" s="0" t="n">
        <f aca="false">IFERROR(IF(AU411&lt;($AM$6-$AL$6)/($AN$6-$AL$6),$AL$6+SQRT(AU411*($AN$6-$AL$6)*($AM$6-$AL$6)),$AN$6-SQRT((1-AU411)*($AN$6-$AL$6)*($AN$6-$AM$6))),$AM$6)</f>
        <v>4.8404380146165</v>
      </c>
      <c r="AM411" s="0" t="n">
        <f aca="false">IFERROR(IF(AV411&lt;($AM$7-$AL$7)/($AN$7-$AL$7),$AL$7+SQRT(AV411*($AN$7-$AL$7)*($AM$7-$AL$7)),$AN$7-SQRT((1-AV411)*($AN$7-$AL$7)*($AN$7-$AM$7))),$AM$7)</f>
        <v>1.0252019951886</v>
      </c>
      <c r="AN411" s="0" t="n">
        <f aca="false">IFERROR(IF(AW411&lt;($AM$8-$AL$8)/($AN$8-$AL$8),$AL$8+SQRT(AW411*($AN$8-$AL$8)*($AM$8-$AL$8)),$AN$8-SQRT((1-AW411)*($AN$8-$AL$8)*($AN$8-$AM$8))),$AM$8)</f>
        <v>0.833548720228014</v>
      </c>
      <c r="AO411" s="0" t="n">
        <f aca="false">IFERROR(IF(AX411&lt;($AM$9-$AL$9)/($AN$9-$AL$9),$AL$9+SQRT(AX411*($AN$9-$AL$9)*($AM$9-$AL$9)),$AN$9-SQRT((1-AX411)*($AN$9-$AL$9)*($AN$9-$AM$9))),$AM$9)</f>
        <v>1.06537697416592</v>
      </c>
      <c r="AP411" s="0" t="n">
        <f aca="false">IFERROR(IF(AY411&lt;($AM$10-$AL$10)/($AN$10-$AL$10),$AL$10+SQRT(AY411*($AN$10-$AL$10)*($AM$10-$AL$10)),$AN$10-SQRT((1-AY411)*($AN$10-$AL$10)*($AN$10-$AM$10))),$AM$10)</f>
        <v>0.904218524104515</v>
      </c>
      <c r="AQ411" s="0" t="n">
        <f aca="false">IFERROR(IF(AZ411&lt;($AM$11-$AL$11)/($AN$11-$AL$11),$AL$11+SQRT(AZ411*($AN$11-$AL$11)*($AM$11-$AL$11)),$AN$11-SQRT((1-AZ411)*($AN$11-$AL$11)*($AN$11-$AM$11))),$AM$11)</f>
        <v>0.628905242793016</v>
      </c>
      <c r="AR411" s="0" t="n">
        <f aca="false">SUMPRODUCT((B24:B31&lt;=$B$6)*(C24:C31*AM411+D24:D31*AO411*$B$8*AQ411)/(1+AL411/100)^B24:B31)+C32*AM411*AP411/(1+AL411/100)^$B$6</f>
        <v>12992177.2264897</v>
      </c>
      <c r="AS411" s="0" t="n">
        <f aca="false">SUMPRODUCT((K24:K26&lt;=$B$6)*(L24:L26*AN411+M24:M26*AO411*$B$8*AQ411)/(1+AL411/100)^K24:K26)+L27*AN411*AP411/(1+AL411/100)^$B$6</f>
        <v>12486519.6102474</v>
      </c>
      <c r="AT411" s="0" t="n">
        <f aca="false">AS411-AR411</f>
        <v>-505657.61624229</v>
      </c>
      <c r="AU411" s="0" t="n">
        <f aca="true">RAND()</f>
        <v>0.766814601564323</v>
      </c>
      <c r="AV411" s="0" t="n">
        <f aca="true">RAND()</f>
        <v>0.550807618069447</v>
      </c>
      <c r="AW411" s="0" t="n">
        <f aca="true">RAND()</f>
        <v>0.012505740321528</v>
      </c>
      <c r="AX411" s="0" t="n">
        <f aca="true">RAND()</f>
        <v>0.417653199720498</v>
      </c>
      <c r="AY411" s="0" t="n">
        <f aca="true">RAND()</f>
        <v>0.65357046091693</v>
      </c>
      <c r="AZ411" s="0" t="n">
        <f aca="true">RAND()</f>
        <v>0.441545545864216</v>
      </c>
    </row>
    <row r="412" customFormat="false" ht="15" hidden="false" customHeight="false" outlineLevel="0" collapsed="false">
      <c r="AK412" s="0" t="n">
        <v>399</v>
      </c>
      <c r="AL412" s="0" t="n">
        <f aca="false">IFERROR(IF(AU412&lt;($AM$6-$AL$6)/($AN$6-$AL$6),$AL$6+SQRT(AU412*($AN$6-$AL$6)*($AM$6-$AL$6)),$AN$6-SQRT((1-AU412)*($AN$6-$AL$6)*($AN$6-$AM$6))),$AM$6)</f>
        <v>4.88702775136576</v>
      </c>
      <c r="AM412" s="0" t="n">
        <f aca="false">IFERROR(IF(AV412&lt;($AM$7-$AL$7)/($AN$7-$AL$7),$AL$7+SQRT(AV412*($AN$7-$AL$7)*($AM$7-$AL$7)),$AN$7-SQRT((1-AV412)*($AN$7-$AL$7)*($AN$7-$AM$7))),$AM$7)</f>
        <v>1.01125842713799</v>
      </c>
      <c r="AN412" s="0" t="n">
        <f aca="false">IFERROR(IF(AW412&lt;($AM$8-$AL$8)/($AN$8-$AL$8),$AL$8+SQRT(AW412*($AN$8-$AL$8)*($AM$8-$AL$8)),$AN$8-SQRT((1-AW412)*($AN$8-$AL$8)*($AN$8-$AM$8))),$AM$8)</f>
        <v>0.964133750503706</v>
      </c>
      <c r="AO412" s="0" t="n">
        <f aca="false">IFERROR(IF(AX412&lt;($AM$9-$AL$9)/($AN$9-$AL$9),$AL$9+SQRT(AX412*($AN$9-$AL$9)*($AM$9-$AL$9)),$AN$9-SQRT((1-AX412)*($AN$9-$AL$9)*($AN$9-$AM$9))),$AM$9)</f>
        <v>1.23875441599248</v>
      </c>
      <c r="AP412" s="0" t="n">
        <f aca="false">IFERROR(IF(AY412&lt;($AM$10-$AL$10)/($AN$10-$AL$10),$AL$10+SQRT(AY412*($AN$10-$AL$10)*($AM$10-$AL$10)),$AN$10-SQRT((1-AY412)*($AN$10-$AL$10)*($AN$10-$AM$10))),$AM$10)</f>
        <v>0.789733838518575</v>
      </c>
      <c r="AQ412" s="0" t="n">
        <f aca="false">IFERROR(IF(AZ412&lt;($AM$11-$AL$11)/($AN$11-$AL$11),$AL$11+SQRT(AZ412*($AN$11-$AL$11)*($AM$11-$AL$11)),$AN$11-SQRT((1-AZ412)*($AN$11-$AL$11)*($AN$11-$AM$11))),$AM$11)</f>
        <v>0.64418493106067</v>
      </c>
      <c r="AR412" s="0" t="n">
        <f aca="false">SUMPRODUCT((B24:B31&lt;=$B$6)*(C24:C31*AM412+D24:D31*AO412*$B$8*AQ412)/(1+AL412/100)^B24:B31)+C32*AM412*AP412/(1+AL412/100)^$B$6</f>
        <v>12823846.8375981</v>
      </c>
      <c r="AS412" s="0" t="n">
        <f aca="false">SUMPRODUCT((K24:K26&lt;=$B$6)*(L24:L26*AN412+M24:M26*AO412*$B$8*AQ412)/(1+AL412/100)^K24:K26)+L27*AN412*AP412/(1+AL412/100)^$B$6</f>
        <v>14552598.9871255</v>
      </c>
      <c r="AT412" s="0" t="n">
        <f aca="false">AS412-AR412</f>
        <v>1728752.14952739</v>
      </c>
      <c r="AU412" s="0" t="n">
        <f aca="true">RAND()</f>
        <v>0.776767413825078</v>
      </c>
      <c r="AV412" s="0" t="n">
        <f aca="true">RAND()</f>
        <v>0.493355212332217</v>
      </c>
      <c r="AW412" s="0" t="n">
        <f aca="true">RAND()</f>
        <v>0.299332089493476</v>
      </c>
      <c r="AX412" s="0" t="n">
        <f aca="true">RAND()</f>
        <v>0.613670107219363</v>
      </c>
      <c r="AY412" s="0" t="n">
        <f aca="true">RAND()</f>
        <v>0.33578278873083</v>
      </c>
      <c r="AZ412" s="0" t="n">
        <f aca="true">RAND()</f>
        <v>0.483523537833625</v>
      </c>
    </row>
    <row r="413" customFormat="false" ht="15" hidden="false" customHeight="false" outlineLevel="0" collapsed="false">
      <c r="AK413" s="0" t="n">
        <v>400</v>
      </c>
      <c r="AL413" s="0" t="n">
        <f aca="false">IFERROR(IF(AU413&lt;($AM$6-$AL$6)/($AN$6-$AL$6),$AL$6+SQRT(AU413*($AN$6-$AL$6)*($AM$6-$AL$6)),$AN$6-SQRT((1-AU413)*($AN$6-$AL$6)*($AN$6-$AM$6))),$AM$6)</f>
        <v>3.01082160327514</v>
      </c>
      <c r="AM413" s="0" t="n">
        <f aca="false">IFERROR(IF(AV413&lt;($AM$7-$AL$7)/($AN$7-$AL$7),$AL$7+SQRT(AV413*($AN$7-$AL$7)*($AM$7-$AL$7)),$AN$7-SQRT((1-AV413)*($AN$7-$AL$7)*($AN$7-$AM$7))),$AM$7)</f>
        <v>1.07273793074603</v>
      </c>
      <c r="AN413" s="0" t="n">
        <f aca="false">IFERROR(IF(AW413&lt;($AM$8-$AL$8)/($AN$8-$AL$8),$AL$8+SQRT(AW413*($AN$8-$AL$8)*($AM$8-$AL$8)),$AN$8-SQRT((1-AW413)*($AN$8-$AL$8)*($AN$8-$AM$8))),$AM$8)</f>
        <v>1.08449085844516</v>
      </c>
      <c r="AO413" s="0" t="n">
        <f aca="false">IFERROR(IF(AX413&lt;($AM$9-$AL$9)/($AN$9-$AL$9),$AL$9+SQRT(AX413*($AN$9-$AL$9)*($AM$9-$AL$9)),$AN$9-SQRT((1-AX413)*($AN$9-$AL$9)*($AN$9-$AM$9))),$AM$9)</f>
        <v>0.532931016988508</v>
      </c>
      <c r="AP413" s="0" t="n">
        <f aca="false">IFERROR(IF(AY413&lt;($AM$10-$AL$10)/($AN$10-$AL$10),$AL$10+SQRT(AY413*($AN$10-$AL$10)*($AM$10-$AL$10)),$AN$10-SQRT((1-AY413)*($AN$10-$AL$10)*($AN$10-$AM$10))),$AM$10)</f>
        <v>0.829966696684333</v>
      </c>
      <c r="AQ413" s="0" t="n">
        <f aca="false">IFERROR(IF(AZ413&lt;($AM$11-$AL$11)/($AN$11-$AL$11),$AL$11+SQRT(AZ413*($AN$11-$AL$11)*($AM$11-$AL$11)),$AN$11-SQRT((1-AZ413)*($AN$11-$AL$11)*($AN$11-$AM$11))),$AM$11)</f>
        <v>0.718244057547671</v>
      </c>
      <c r="AR413" s="0" t="n">
        <f aca="false">SUMPRODUCT((B24:B31&lt;=$B$6)*(C24:C31*AM413+D24:D31*AO413*$B$8*AQ413)/(1+AL413/100)^B24:B31)+C32*AM413*AP413/(1+AL413/100)^$B$6</f>
        <v>14744623.8709421</v>
      </c>
      <c r="AS413" s="0" t="n">
        <f aca="false">SUMPRODUCT((K24:K26&lt;=$B$6)*(L24:L26*AN413+M24:M26*AO413*$B$8*AQ413)/(1+AL413/100)^K24:K26)+L27*AN413*AP413/(1+AL413/100)^$B$6</f>
        <v>15909778.2620387</v>
      </c>
      <c r="AT413" s="0" t="n">
        <f aca="false">AS413-AR413</f>
        <v>1165154.39109664</v>
      </c>
      <c r="AU413" s="0" t="n">
        <f aca="true">RAND()</f>
        <v>0.204322785955182</v>
      </c>
      <c r="AV413" s="0" t="n">
        <f aca="true">RAND()</f>
        <v>0.720694744922686</v>
      </c>
      <c r="AW413" s="0" t="n">
        <f aca="true">RAND()</f>
        <v>0.756504213882479</v>
      </c>
      <c r="AX413" s="0" t="n">
        <f aca="true">RAND()</f>
        <v>0.00144593583986318</v>
      </c>
      <c r="AY413" s="0" t="n">
        <f aca="true">RAND()</f>
        <v>0.435512083683083</v>
      </c>
      <c r="AZ413" s="0" t="n">
        <f aca="true">RAND()</f>
        <v>0.67597383221551</v>
      </c>
    </row>
    <row r="414" customFormat="false" ht="15" hidden="false" customHeight="false" outlineLevel="0" collapsed="false">
      <c r="AK414" s="0" t="n">
        <v>401</v>
      </c>
      <c r="AL414" s="0" t="n">
        <f aca="false">IFERROR(IF(AU414&lt;($AM$6-$AL$6)/($AN$6-$AL$6),$AL$6+SQRT(AU414*($AN$6-$AL$6)*($AM$6-$AL$6)),$AN$6-SQRT((1-AU414)*($AN$6-$AL$6)*($AN$6-$AM$6))),$AM$6)</f>
        <v>3.09534625344185</v>
      </c>
      <c r="AM414" s="0" t="n">
        <f aca="false">IFERROR(IF(AV414&lt;($AM$7-$AL$7)/($AN$7-$AL$7),$AL$7+SQRT(AV414*($AN$7-$AL$7)*($AM$7-$AL$7)),$AN$7-SQRT((1-AV414)*($AN$7-$AL$7)*($AN$7-$AM$7))),$AM$7)</f>
        <v>0.881254464247538</v>
      </c>
      <c r="AN414" s="0" t="n">
        <f aca="false">IFERROR(IF(AW414&lt;($AM$8-$AL$8)/($AN$8-$AL$8),$AL$8+SQRT(AW414*($AN$8-$AL$8)*($AM$8-$AL$8)),$AN$8-SQRT((1-AW414)*($AN$8-$AL$8)*($AN$8-$AM$8))),$AM$8)</f>
        <v>1.03733242858811</v>
      </c>
      <c r="AO414" s="0" t="n">
        <f aca="false">IFERROR(IF(AX414&lt;($AM$9-$AL$9)/($AN$9-$AL$9),$AL$9+SQRT(AX414*($AN$9-$AL$9)*($AM$9-$AL$9)),$AN$9-SQRT((1-AX414)*($AN$9-$AL$9)*($AN$9-$AM$9))),$AM$9)</f>
        <v>1.64029972570286</v>
      </c>
      <c r="AP414" s="0" t="n">
        <f aca="false">IFERROR(IF(AY414&lt;($AM$10-$AL$10)/($AN$10-$AL$10),$AL$10+SQRT(AY414*($AN$10-$AL$10)*($AM$10-$AL$10)),$AN$10-SQRT((1-AY414)*($AN$10-$AL$10)*($AN$10-$AM$10))),$AM$10)</f>
        <v>0.607217300679239</v>
      </c>
      <c r="AQ414" s="0" t="n">
        <f aca="false">IFERROR(IF(AZ414&lt;($AM$11-$AL$11)/($AN$11-$AL$11),$AL$11+SQRT(AZ414*($AN$11-$AL$11)*($AM$11-$AL$11)),$AN$11-SQRT((1-AZ414)*($AN$11-$AL$11)*($AN$11-$AM$11))),$AM$11)</f>
        <v>0.885155373699857</v>
      </c>
      <c r="AR414" s="0" t="n">
        <f aca="false">SUMPRODUCT((B24:B31&lt;=$B$6)*(C24:C31*AM414+D24:D31*AO414*$B$8*AQ414)/(1+AL414/100)^B24:B31)+C32*AM414*AP414/(1+AL414/100)^$B$6</f>
        <v>12318935.4261697</v>
      </c>
      <c r="AS414" s="0" t="n">
        <f aca="false">SUMPRODUCT((K24:K26&lt;=$B$6)*(L24:L26*AN414+M24:M26*AO414*$B$8*AQ414)/(1+AL414/100)^K24:K26)+L27*AN414*AP414/(1+AL414/100)^$B$6</f>
        <v>15668568.6451549</v>
      </c>
      <c r="AT414" s="0" t="n">
        <f aca="false">AS414-AR414</f>
        <v>3349633.2189852</v>
      </c>
      <c r="AU414" s="0" t="n">
        <f aca="true">RAND()</f>
        <v>0.237683955974468</v>
      </c>
      <c r="AV414" s="0" t="n">
        <f aca="true">RAND()</f>
        <v>0.0733587551128266</v>
      </c>
      <c r="AW414" s="0" t="n">
        <f aca="true">RAND()</f>
        <v>0.597977813953487</v>
      </c>
      <c r="AX414" s="0" t="n">
        <f aca="true">RAND()</f>
        <v>0.913743808447042</v>
      </c>
      <c r="AY414" s="0" t="n">
        <f aca="true">RAND()</f>
        <v>0.0459821982597693</v>
      </c>
      <c r="AZ414" s="0" t="n">
        <f aca="true">RAND()</f>
        <v>0.946166170652982</v>
      </c>
    </row>
    <row r="415" customFormat="false" ht="15" hidden="false" customHeight="false" outlineLevel="0" collapsed="false">
      <c r="AK415" s="0" t="n">
        <v>402</v>
      </c>
      <c r="AL415" s="0" t="n">
        <f aca="false">IFERROR(IF(AU415&lt;($AM$6-$AL$6)/($AN$6-$AL$6),$AL$6+SQRT(AU415*($AN$6-$AL$6)*($AM$6-$AL$6)),$AN$6-SQRT((1-AU415)*($AN$6-$AL$6)*($AN$6-$AM$6))),$AM$6)</f>
        <v>3.97472366384373</v>
      </c>
      <c r="AM415" s="0" t="n">
        <f aca="false">IFERROR(IF(AV415&lt;($AM$7-$AL$7)/($AN$7-$AL$7),$AL$7+SQRT(AV415*($AN$7-$AL$7)*($AM$7-$AL$7)),$AN$7-SQRT((1-AV415)*($AN$7-$AL$7)*($AN$7-$AM$7))),$AM$7)</f>
        <v>1.07675818263334</v>
      </c>
      <c r="AN415" s="0" t="n">
        <f aca="false">IFERROR(IF(AW415&lt;($AM$8-$AL$8)/($AN$8-$AL$8),$AL$8+SQRT(AW415*($AN$8-$AL$8)*($AM$8-$AL$8)),$AN$8-SQRT((1-AW415)*($AN$8-$AL$8)*($AN$8-$AM$8))),$AM$8)</f>
        <v>0.98522871113621</v>
      </c>
      <c r="AO415" s="0" t="n">
        <f aca="false">IFERROR(IF(AX415&lt;($AM$9-$AL$9)/($AN$9-$AL$9),$AL$9+SQRT(AX415*($AN$9-$AL$9)*($AM$9-$AL$9)),$AN$9-SQRT((1-AX415)*($AN$9-$AL$9)*($AN$9-$AM$9))),$AM$9)</f>
        <v>1.15173513800471</v>
      </c>
      <c r="AP415" s="0" t="n">
        <f aca="false">IFERROR(IF(AY415&lt;($AM$10-$AL$10)/($AN$10-$AL$10),$AL$10+SQRT(AY415*($AN$10-$AL$10)*($AM$10-$AL$10)),$AN$10-SQRT((1-AY415)*($AN$10-$AL$10)*($AN$10-$AM$10))),$AM$10)</f>
        <v>0.772850929821591</v>
      </c>
      <c r="AQ415" s="0" t="n">
        <f aca="false">IFERROR(IF(AZ415&lt;($AM$11-$AL$11)/($AN$11-$AL$11),$AL$11+SQRT(AZ415*($AN$11-$AL$11)*($AM$11-$AL$11)),$AN$11-SQRT((1-AZ415)*($AN$11-$AL$11)*($AN$11-$AM$11))),$AM$11)</f>
        <v>0.620916433583157</v>
      </c>
      <c r="AR415" s="0" t="n">
        <f aca="false">SUMPRODUCT((B24:B31&lt;=$B$6)*(C24:C31*AM415+D24:D31*AO415*$B$8*AQ415)/(1+AL415/100)^B24:B31)+C32*AM415*AP415/(1+AL415/100)^$B$6</f>
        <v>14185337.5599918</v>
      </c>
      <c r="AS415" s="0" t="n">
        <f aca="false">SUMPRODUCT((K24:K26&lt;=$B$6)*(L24:L26*AN415+M24:M26*AO415*$B$8*AQ415)/(1+AL415/100)^K24:K26)+L27*AN415*AP415/(1+AL415/100)^$B$6</f>
        <v>14753323.181793</v>
      </c>
      <c r="AT415" s="0" t="n">
        <f aca="false">AS415-AR415</f>
        <v>567985.621801201</v>
      </c>
      <c r="AU415" s="0" t="n">
        <f aca="true">RAND()</f>
        <v>0.542385154494644</v>
      </c>
      <c r="AV415" s="0" t="n">
        <f aca="true">RAND()</f>
        <v>0.733220201915531</v>
      </c>
      <c r="AW415" s="0" t="n">
        <f aca="true">RAND()</f>
        <v>0.381218615879793</v>
      </c>
      <c r="AX415" s="0" t="n">
        <f aca="true">RAND()</f>
        <v>0.520297815936069</v>
      </c>
      <c r="AY415" s="0" t="n">
        <f aca="true">RAND()</f>
        <v>0.297790519618028</v>
      </c>
      <c r="AZ415" s="0" t="n">
        <f aca="true">RAND()</f>
        <v>0.420356560586664</v>
      </c>
    </row>
    <row r="416" customFormat="false" ht="15" hidden="false" customHeight="false" outlineLevel="0" collapsed="false">
      <c r="AK416" s="0" t="n">
        <v>403</v>
      </c>
      <c r="AL416" s="0" t="n">
        <f aca="false">IFERROR(IF(AU416&lt;($AM$6-$AL$6)/($AN$6-$AL$6),$AL$6+SQRT(AU416*($AN$6-$AL$6)*($AM$6-$AL$6)),$AN$6-SQRT((1-AU416)*($AN$6-$AL$6)*($AN$6-$AM$6))),$AM$6)</f>
        <v>2.8373065290034</v>
      </c>
      <c r="AM416" s="0" t="n">
        <f aca="false">IFERROR(IF(AV416&lt;($AM$7-$AL$7)/($AN$7-$AL$7),$AL$7+SQRT(AV416*($AN$7-$AL$7)*($AM$7-$AL$7)),$AN$7-SQRT((1-AV416)*($AN$7-$AL$7)*($AN$7-$AM$7))),$AM$7)</f>
        <v>0.830538901818928</v>
      </c>
      <c r="AN416" s="0" t="n">
        <f aca="false">IFERROR(IF(AW416&lt;($AM$8-$AL$8)/($AN$8-$AL$8),$AL$8+SQRT(AW416*($AN$8-$AL$8)*($AM$8-$AL$8)),$AN$8-SQRT((1-AW416)*($AN$8-$AL$8)*($AN$8-$AM$8))),$AM$8)</f>
        <v>0.918572510152423</v>
      </c>
      <c r="AO416" s="0" t="n">
        <f aca="false">IFERROR(IF(AX416&lt;($AM$9-$AL$9)/($AN$9-$AL$9),$AL$9+SQRT(AX416*($AN$9-$AL$9)*($AM$9-$AL$9)),$AN$9-SQRT((1-AX416)*($AN$9-$AL$9)*($AN$9-$AM$9))),$AM$9)</f>
        <v>1.00753432273689</v>
      </c>
      <c r="AP416" s="0" t="n">
        <f aca="false">IFERROR(IF(AY416&lt;($AM$10-$AL$10)/($AN$10-$AL$10),$AL$10+SQRT(AY416*($AN$10-$AL$10)*($AM$10-$AL$10)),$AN$10-SQRT((1-AY416)*($AN$10-$AL$10)*($AN$10-$AM$10))),$AM$10)</f>
        <v>0.812801714456795</v>
      </c>
      <c r="AQ416" s="0" t="n">
        <f aca="false">IFERROR(IF(AZ416&lt;($AM$11-$AL$11)/($AN$11-$AL$11),$AL$11+SQRT(AZ416*($AN$11-$AL$11)*($AM$11-$AL$11)),$AN$11-SQRT((1-AZ416)*($AN$11-$AL$11)*($AN$11-$AM$11))),$AM$11)</f>
        <v>0.77649123787415</v>
      </c>
      <c r="AR416" s="0" t="n">
        <f aca="false">SUMPRODUCT((B24:B31&lt;=$B$6)*(C24:C31*AM416+D24:D31*AO416*$B$8*AQ416)/(1+AL416/100)^B24:B31)+C32*AM416*AP416/(1+AL416/100)^$B$6</f>
        <v>11623987.8042477</v>
      </c>
      <c r="AS416" s="0" t="n">
        <f aca="false">SUMPRODUCT((K24:K26&lt;=$B$6)*(L24:L26*AN416+M24:M26*AO416*$B$8*AQ416)/(1+AL416/100)^K24:K26)+L27*AN416*AP416/(1+AL416/100)^$B$6</f>
        <v>13490708.614025</v>
      </c>
      <c r="AT416" s="0" t="n">
        <f aca="false">AS416-AR416</f>
        <v>1866720.80977732</v>
      </c>
      <c r="AU416" s="0" t="n">
        <f aca="true">RAND()</f>
        <v>0.140216444702344</v>
      </c>
      <c r="AV416" s="0" t="n">
        <f aca="true">RAND()</f>
        <v>0.0103624947145126</v>
      </c>
      <c r="AW416" s="0" t="n">
        <f aca="true">RAND()</f>
        <v>0.156216001820517</v>
      </c>
      <c r="AX416" s="0" t="n">
        <f aca="true">RAND()</f>
        <v>0.343341252969788</v>
      </c>
      <c r="AY416" s="0" t="n">
        <f aca="true">RAND()</f>
        <v>0.391379650268442</v>
      </c>
      <c r="AZ416" s="0" t="n">
        <f aca="true">RAND()</f>
        <v>0.796097278583552</v>
      </c>
    </row>
    <row r="417" customFormat="false" ht="15" hidden="false" customHeight="false" outlineLevel="0" collapsed="false">
      <c r="AK417" s="0" t="n">
        <v>404</v>
      </c>
      <c r="AL417" s="0" t="n">
        <f aca="false">IFERROR(IF(AU417&lt;($AM$6-$AL$6)/($AN$6-$AL$6),$AL$6+SQRT(AU417*($AN$6-$AL$6)*($AM$6-$AL$6)),$AN$6-SQRT((1-AU417)*($AN$6-$AL$6)*($AN$6-$AM$6))),$AM$6)</f>
        <v>5.5765874151823</v>
      </c>
      <c r="AM417" s="0" t="n">
        <f aca="false">IFERROR(IF(AV417&lt;($AM$7-$AL$7)/($AN$7-$AL$7),$AL$7+SQRT(AV417*($AN$7-$AL$7)*($AM$7-$AL$7)),$AN$7-SQRT((1-AV417)*($AN$7-$AL$7)*($AN$7-$AM$7))),$AM$7)</f>
        <v>1.17460915167608</v>
      </c>
      <c r="AN417" s="0" t="n">
        <f aca="false">IFERROR(IF(AW417&lt;($AM$8-$AL$8)/($AN$8-$AL$8),$AL$8+SQRT(AW417*($AN$8-$AL$8)*($AM$8-$AL$8)),$AN$8-SQRT((1-AW417)*($AN$8-$AL$8)*($AN$8-$AM$8))),$AM$8)</f>
        <v>1.0652874179196</v>
      </c>
      <c r="AO417" s="0" t="n">
        <f aca="false">IFERROR(IF(AX417&lt;($AM$9-$AL$9)/($AN$9-$AL$9),$AL$9+SQRT(AX417*($AN$9-$AL$9)*($AM$9-$AL$9)),$AN$9-SQRT((1-AX417)*($AN$9-$AL$9)*($AN$9-$AM$9))),$AM$9)</f>
        <v>1.04233422536591</v>
      </c>
      <c r="AP417" s="0" t="n">
        <f aca="false">IFERROR(IF(AY417&lt;($AM$10-$AL$10)/($AN$10-$AL$10),$AL$10+SQRT(AY417*($AN$10-$AL$10)*($AM$10-$AL$10)),$AN$10-SQRT((1-AY417)*($AN$10-$AL$10)*($AN$10-$AM$10))),$AM$10)</f>
        <v>0.778234758862138</v>
      </c>
      <c r="AQ417" s="0" t="n">
        <f aca="false">IFERROR(IF(AZ417&lt;($AM$11-$AL$11)/($AN$11-$AL$11),$AL$11+SQRT(AZ417*($AN$11-$AL$11)*($AM$11-$AL$11)),$AN$11-SQRT((1-AZ417)*($AN$11-$AL$11)*($AN$11-$AM$11))),$AM$11)</f>
        <v>0.748065634164736</v>
      </c>
      <c r="AR417" s="0" t="n">
        <f aca="false">SUMPRODUCT((B24:B31&lt;=$B$6)*(C24:C31*AM417+D24:D31*AO417*$B$8*AQ417)/(1+AL417/100)^B24:B31)+C32*AM417*AP417/(1+AL417/100)^$B$6</f>
        <v>14482158.5137286</v>
      </c>
      <c r="AS417" s="0" t="n">
        <f aca="false">SUMPRODUCT((K24:K26&lt;=$B$6)*(L24:L26*AN417+M24:M26*AO417*$B$8*AQ417)/(1+AL417/100)^K24:K26)+L27*AN417*AP417/(1+AL417/100)^$B$6</f>
        <v>16167442.6704737</v>
      </c>
      <c r="AT417" s="0" t="n">
        <f aca="false">AS417-AR417</f>
        <v>1685284.15674515</v>
      </c>
      <c r="AU417" s="0" t="n">
        <f aca="true">RAND()</f>
        <v>0.89869483066913</v>
      </c>
      <c r="AV417" s="0" t="n">
        <f aca="true">RAND()</f>
        <v>0.949477511013327</v>
      </c>
      <c r="AW417" s="0" t="n">
        <f aca="true">RAND()</f>
        <v>0.69672232907727</v>
      </c>
      <c r="AX417" s="0" t="n">
        <f aca="true">RAND()</f>
        <v>0.388584176062986</v>
      </c>
      <c r="AY417" s="0" t="n">
        <f aca="true">RAND()</f>
        <v>0.309658324156289</v>
      </c>
      <c r="AZ417" s="0" t="n">
        <f aca="true">RAND()</f>
        <v>0.740935001270136</v>
      </c>
    </row>
    <row r="418" customFormat="false" ht="15" hidden="false" customHeight="false" outlineLevel="0" collapsed="false">
      <c r="AK418" s="0" t="n">
        <v>405</v>
      </c>
      <c r="AL418" s="0" t="n">
        <f aca="false">IFERROR(IF(AU418&lt;($AM$6-$AL$6)/($AN$6-$AL$6),$AL$6+SQRT(AU418*($AN$6-$AL$6)*($AM$6-$AL$6)),$AN$6-SQRT((1-AU418)*($AN$6-$AL$6)*($AN$6-$AM$6))),$AM$6)</f>
        <v>3.80633044536036</v>
      </c>
      <c r="AM418" s="0" t="n">
        <f aca="false">IFERROR(IF(AV418&lt;($AM$7-$AL$7)/($AN$7-$AL$7),$AL$7+SQRT(AV418*($AN$7-$AL$7)*($AM$7-$AL$7)),$AN$7-SQRT((1-AV418)*($AN$7-$AL$7)*($AN$7-$AM$7))),$AM$7)</f>
        <v>1.09869180876072</v>
      </c>
      <c r="AN418" s="0" t="n">
        <f aca="false">IFERROR(IF(AW418&lt;($AM$8-$AL$8)/($AN$8-$AL$8),$AL$8+SQRT(AW418*($AN$8-$AL$8)*($AM$8-$AL$8)),$AN$8-SQRT((1-AW418)*($AN$8-$AL$8)*($AN$8-$AM$8))),$AM$8)</f>
        <v>0.938513586163513</v>
      </c>
      <c r="AO418" s="0" t="n">
        <f aca="false">IFERROR(IF(AX418&lt;($AM$9-$AL$9)/($AN$9-$AL$9),$AL$9+SQRT(AX418*($AN$9-$AL$9)*($AM$9-$AL$9)),$AN$9-SQRT((1-AX418)*($AN$9-$AL$9)*($AN$9-$AM$9))),$AM$9)</f>
        <v>1.23558038943776</v>
      </c>
      <c r="AP418" s="0" t="n">
        <f aca="false">IFERROR(IF(AY418&lt;($AM$10-$AL$10)/($AN$10-$AL$10),$AL$10+SQRT(AY418*($AN$10-$AL$10)*($AM$10-$AL$10)),$AN$10-SQRT((1-AY418)*($AN$10-$AL$10)*($AN$10-$AM$10))),$AM$10)</f>
        <v>0.840953260706522</v>
      </c>
      <c r="AQ418" s="0" t="n">
        <f aca="false">IFERROR(IF(AZ418&lt;($AM$11-$AL$11)/($AN$11-$AL$11),$AL$11+SQRT(AZ418*($AN$11-$AL$11)*($AM$11-$AL$11)),$AN$11-SQRT((1-AZ418)*($AN$11-$AL$11)*($AN$11-$AM$11))),$AM$11)</f>
        <v>0.657389761976233</v>
      </c>
      <c r="AR418" s="0" t="n">
        <f aca="false">SUMPRODUCT((B24:B31&lt;=$B$6)*(C24:C31*AM418+D24:D31*AO418*$B$8*AQ418)/(1+AL418/100)^B24:B31)+C32*AM418*AP418/(1+AL418/100)^$B$6</f>
        <v>14593485.2716892</v>
      </c>
      <c r="AS418" s="0" t="n">
        <f aca="false">SUMPRODUCT((K24:K26&lt;=$B$6)*(L24:L26*AN418+M24:M26*AO418*$B$8*AQ418)/(1+AL418/100)^K24:K26)+L27*AN418*AP418/(1+AL418/100)^$B$6</f>
        <v>13953534.8281444</v>
      </c>
      <c r="AT418" s="0" t="n">
        <f aca="false">AS418-AR418</f>
        <v>-639950.443544833</v>
      </c>
      <c r="AU418" s="0" t="n">
        <f aca="true">RAND()</f>
        <v>0.490023738788392</v>
      </c>
      <c r="AV418" s="0" t="n">
        <f aca="true">RAND()</f>
        <v>0.796496277901317</v>
      </c>
      <c r="AW418" s="0" t="n">
        <f aca="true">RAND()</f>
        <v>0.213177928354189</v>
      </c>
      <c r="AX418" s="0" t="n">
        <f aca="true">RAND()</f>
        <v>0.610441772658579</v>
      </c>
      <c r="AY418" s="0" t="n">
        <f aca="true">RAND()</f>
        <v>0.464996503945639</v>
      </c>
      <c r="AZ418" s="0" t="n">
        <f aca="true">RAND()</f>
        <v>0.520890713474684</v>
      </c>
    </row>
    <row r="419" customFormat="false" ht="15" hidden="false" customHeight="false" outlineLevel="0" collapsed="false">
      <c r="AK419" s="0" t="n">
        <v>406</v>
      </c>
      <c r="AL419" s="0" t="n">
        <f aca="false">IFERROR(IF(AU419&lt;($AM$6-$AL$6)/($AN$6-$AL$6),$AL$6+SQRT(AU419*($AN$6-$AL$6)*($AM$6-$AL$6)),$AN$6-SQRT((1-AU419)*($AN$6-$AL$6)*($AN$6-$AM$6))),$AM$6)</f>
        <v>4.2661312663387</v>
      </c>
      <c r="AM419" s="0" t="n">
        <f aca="false">IFERROR(IF(AV419&lt;($AM$7-$AL$7)/($AN$7-$AL$7),$AL$7+SQRT(AV419*($AN$7-$AL$7)*($AM$7-$AL$7)),$AN$7-SQRT((1-AV419)*($AN$7-$AL$7)*($AN$7-$AM$7))),$AM$7)</f>
        <v>0.981190473510973</v>
      </c>
      <c r="AN419" s="0" t="n">
        <f aca="false">IFERROR(IF(AW419&lt;($AM$8-$AL$8)/($AN$8-$AL$8),$AL$8+SQRT(AW419*($AN$8-$AL$8)*($AM$8-$AL$8)),$AN$8-SQRT((1-AW419)*($AN$8-$AL$8)*($AN$8-$AM$8))),$AM$8)</f>
        <v>1.05985772406484</v>
      </c>
      <c r="AO419" s="0" t="n">
        <f aca="false">IFERROR(IF(AX419&lt;($AM$9-$AL$9)/($AN$9-$AL$9),$AL$9+SQRT(AX419*($AN$9-$AL$9)*($AM$9-$AL$9)),$AN$9-SQRT((1-AX419)*($AN$9-$AL$9)*($AN$9-$AM$9))),$AM$9)</f>
        <v>0.831942305617118</v>
      </c>
      <c r="AP419" s="0" t="n">
        <f aca="false">IFERROR(IF(AY419&lt;($AM$10-$AL$10)/($AN$10-$AL$10),$AL$10+SQRT(AY419*($AN$10-$AL$10)*($AM$10-$AL$10)),$AN$10-SQRT((1-AY419)*($AN$10-$AL$10)*($AN$10-$AM$10))),$AM$10)</f>
        <v>0.925725054266648</v>
      </c>
      <c r="AQ419" s="0" t="n">
        <f aca="false">IFERROR(IF(AZ419&lt;($AM$11-$AL$11)/($AN$11-$AL$11),$AL$11+SQRT(AZ419*($AN$11-$AL$11)*($AM$11-$AL$11)),$AN$11-SQRT((1-AZ419)*($AN$11-$AL$11)*($AN$11-$AM$11))),$AM$11)</f>
        <v>0.601663648175614</v>
      </c>
      <c r="AR419" s="0" t="n">
        <f aca="false">SUMPRODUCT((B24:B31&lt;=$B$6)*(C24:C31*AM419+D24:D31*AO419*$B$8*AQ419)/(1+AL419/100)^B24:B31)+C32*AM419*AP419/(1+AL419/100)^$B$6</f>
        <v>12714032.6621875</v>
      </c>
      <c r="AS419" s="0" t="n">
        <f aca="false">SUMPRODUCT((K24:K26&lt;=$B$6)*(L24:L26*AN419+M24:M26*AO419*$B$8*AQ419)/(1+AL419/100)^K24:K26)+L27*AN419*AP419/(1+AL419/100)^$B$6</f>
        <v>15727731.0059718</v>
      </c>
      <c r="AT419" s="0" t="n">
        <f aca="false">AS419-AR419</f>
        <v>3013698.34378433</v>
      </c>
      <c r="AU419" s="0" t="n">
        <f aca="true">RAND()</f>
        <v>0.626298087355459</v>
      </c>
      <c r="AV419" s="0" t="n">
        <f aca="true">RAND()</f>
        <v>0.364777641012564</v>
      </c>
      <c r="AW419" s="0" t="n">
        <f aca="true">RAND()</f>
        <v>0.678630354686214</v>
      </c>
      <c r="AX419" s="0" t="n">
        <f aca="true">RAND()</f>
        <v>0.146914259011211</v>
      </c>
      <c r="AY419" s="0" t="n">
        <f aca="true">RAND()</f>
        <v>0.72496728732136</v>
      </c>
      <c r="AZ419" s="0" t="n">
        <f aca="true">RAND()</f>
        <v>0.371432476043348</v>
      </c>
    </row>
    <row r="420" customFormat="false" ht="15" hidden="false" customHeight="false" outlineLevel="0" collapsed="false">
      <c r="AK420" s="0" t="n">
        <v>407</v>
      </c>
      <c r="AL420" s="0" t="n">
        <f aca="false">IFERROR(IF(AU420&lt;($AM$6-$AL$6)/($AN$6-$AL$6),$AL$6+SQRT(AU420*($AN$6-$AL$6)*($AM$6-$AL$6)),$AN$6-SQRT((1-AU420)*($AN$6-$AL$6)*($AN$6-$AM$6))),$AM$6)</f>
        <v>6.16682142104676</v>
      </c>
      <c r="AM420" s="0" t="n">
        <f aca="false">IFERROR(IF(AV420&lt;($AM$7-$AL$7)/($AN$7-$AL$7),$AL$7+SQRT(AV420*($AN$7-$AL$7)*($AM$7-$AL$7)),$AN$7-SQRT((1-AV420)*($AN$7-$AL$7)*($AN$7-$AM$7))),$AM$7)</f>
        <v>1.00607904559526</v>
      </c>
      <c r="AN420" s="0" t="n">
        <f aca="false">IFERROR(IF(AW420&lt;($AM$8-$AL$8)/($AN$8-$AL$8),$AL$8+SQRT(AW420*($AN$8-$AL$8)*($AM$8-$AL$8)),$AN$8-SQRT((1-AW420)*($AN$8-$AL$8)*($AN$8-$AM$8))),$AM$8)</f>
        <v>0.980943476676352</v>
      </c>
      <c r="AO420" s="0" t="n">
        <f aca="false">IFERROR(IF(AX420&lt;($AM$9-$AL$9)/($AN$9-$AL$9),$AL$9+SQRT(AX420*($AN$9-$AL$9)*($AM$9-$AL$9)),$AN$9-SQRT((1-AX420)*($AN$9-$AL$9)*($AN$9-$AM$9))),$AM$9)</f>
        <v>1.64997094650909</v>
      </c>
      <c r="AP420" s="0" t="n">
        <f aca="false">IFERROR(IF(AY420&lt;($AM$10-$AL$10)/($AN$10-$AL$10),$AL$10+SQRT(AY420*($AN$10-$AL$10)*($AM$10-$AL$10)),$AN$10-SQRT((1-AY420)*($AN$10-$AL$10)*($AN$10-$AM$10))),$AM$10)</f>
        <v>0.957646165126651</v>
      </c>
      <c r="AQ420" s="0" t="n">
        <f aca="false">IFERROR(IF(AZ420&lt;($AM$11-$AL$11)/($AN$11-$AL$11),$AL$11+SQRT(AZ420*($AN$11-$AL$11)*($AM$11-$AL$11)),$AN$11-SQRT((1-AZ420)*($AN$11-$AL$11)*($AN$11-$AM$11))),$AM$11)</f>
        <v>0.701641884460839</v>
      </c>
      <c r="AR420" s="0" t="n">
        <f aca="false">SUMPRODUCT((B24:B31&lt;=$B$6)*(C24:C31*AM420+D24:D31*AO420*$B$8*AQ420)/(1+AL420/100)^B24:B31)+C32*AM420*AP420/(1+AL420/100)^$B$6</f>
        <v>12199909.8399852</v>
      </c>
      <c r="AS420" s="0" t="n">
        <f aca="false">SUMPRODUCT((K24:K26&lt;=$B$6)*(L24:L26*AN420+M24:M26*AO420*$B$8*AQ420)/(1+AL420/100)^K24:K26)+L27*AN420*AP420/(1+AL420/100)^$B$6</f>
        <v>14840376.2157664</v>
      </c>
      <c r="AT420" s="0" t="n">
        <f aca="false">AS420-AR420</f>
        <v>2640466.37578116</v>
      </c>
      <c r="AU420" s="0" t="n">
        <f aca="true">RAND()</f>
        <v>0.965290672778673</v>
      </c>
      <c r="AV420" s="0" t="n">
        <f aca="true">RAND()</f>
        <v>0.471133937798045</v>
      </c>
      <c r="AW420" s="0" t="n">
        <f aca="true">RAND()</f>
        <v>0.363783797241395</v>
      </c>
      <c r="AX420" s="0" t="n">
        <f aca="true">RAND()</f>
        <v>0.91831977447484</v>
      </c>
      <c r="AY420" s="0" t="n">
        <f aca="true">RAND()</f>
        <v>0.837760049820519</v>
      </c>
      <c r="AZ420" s="0" t="n">
        <f aca="true">RAND()</f>
        <v>0.63666299955886</v>
      </c>
    </row>
    <row r="421" customFormat="false" ht="15" hidden="false" customHeight="false" outlineLevel="0" collapsed="false">
      <c r="AK421" s="0" t="n">
        <v>408</v>
      </c>
      <c r="AL421" s="0" t="n">
        <f aca="false">IFERROR(IF(AU421&lt;($AM$6-$AL$6)/($AN$6-$AL$6),$AL$6+SQRT(AU421*($AN$6-$AL$6)*($AM$6-$AL$6)),$AN$6-SQRT((1-AU421)*($AN$6-$AL$6)*($AN$6-$AM$6))),$AM$6)</f>
        <v>2.79610476340837</v>
      </c>
      <c r="AM421" s="0" t="n">
        <f aca="false">IFERROR(IF(AV421&lt;($AM$7-$AL$7)/($AN$7-$AL$7),$AL$7+SQRT(AV421*($AN$7-$AL$7)*($AM$7-$AL$7)),$AN$7-SQRT((1-AV421)*($AN$7-$AL$7)*($AN$7-$AM$7))),$AM$7)</f>
        <v>1.1639494097597</v>
      </c>
      <c r="AN421" s="0" t="n">
        <f aca="false">IFERROR(IF(AW421&lt;($AM$8-$AL$8)/($AN$8-$AL$8),$AL$8+SQRT(AW421*($AN$8-$AL$8)*($AM$8-$AL$8)),$AN$8-SQRT((1-AW421)*($AN$8-$AL$8)*($AN$8-$AM$8))),$AM$8)</f>
        <v>1.03099834882218</v>
      </c>
      <c r="AO421" s="0" t="n">
        <f aca="false">IFERROR(IF(AX421&lt;($AM$9-$AL$9)/($AN$9-$AL$9),$AL$9+SQRT(AX421*($AN$9-$AL$9)*($AM$9-$AL$9)),$AN$9-SQRT((1-AX421)*($AN$9-$AL$9)*($AN$9-$AM$9))),$AM$9)</f>
        <v>0.992521359858804</v>
      </c>
      <c r="AP421" s="0" t="n">
        <f aca="false">IFERROR(IF(AY421&lt;($AM$10-$AL$10)/($AN$10-$AL$10),$AL$10+SQRT(AY421*($AN$10-$AL$10)*($AM$10-$AL$10)),$AN$10-SQRT((1-AY421)*($AN$10-$AL$10)*($AN$10-$AM$10))),$AM$10)</f>
        <v>0.970296747719316</v>
      </c>
      <c r="AQ421" s="0" t="n">
        <f aca="false">IFERROR(IF(AZ421&lt;($AM$11-$AL$11)/($AN$11-$AL$11),$AL$11+SQRT(AZ421*($AN$11-$AL$11)*($AM$11-$AL$11)),$AN$11-SQRT((1-AZ421)*($AN$11-$AL$11)*($AN$11-$AM$11))),$AM$11)</f>
        <v>0.811067393898678</v>
      </c>
      <c r="AR421" s="0" t="n">
        <f aca="false">SUMPRODUCT((B24:B31&lt;=$B$6)*(C24:C31*AM421+D24:D31*AO421*$B$8*AQ421)/(1+AL421/100)^B24:B31)+C32*AM421*AP421/(1+AL421/100)^$B$6</f>
        <v>16233321.2678066</v>
      </c>
      <c r="AS421" s="0" t="n">
        <f aca="false">SUMPRODUCT((K24:K26&lt;=$B$6)*(L24:L26*AN421+M24:M26*AO421*$B$8*AQ421)/(1+AL421/100)^K24:K26)+L27*AN421*AP421/(1+AL421/100)^$B$6</f>
        <v>14851504.830816</v>
      </c>
      <c r="AT421" s="0" t="n">
        <f aca="false">AS421-AR421</f>
        <v>-1381816.43699055</v>
      </c>
      <c r="AU421" s="0" t="n">
        <f aca="true">RAND()</f>
        <v>0.126756558864299</v>
      </c>
      <c r="AV421" s="0" t="n">
        <f aca="true">RAND()</f>
        <v>0.934180408171524</v>
      </c>
      <c r="AW421" s="0" t="n">
        <f aca="true">RAND()</f>
        <v>0.573673571390112</v>
      </c>
      <c r="AX421" s="0" t="n">
        <f aca="true">RAND()</f>
        <v>0.32343638655622</v>
      </c>
      <c r="AY421" s="0" t="n">
        <f aca="true">RAND()</f>
        <v>0.884716123661463</v>
      </c>
      <c r="AZ421" s="0" t="n">
        <f aca="true">RAND()</f>
        <v>0.854303960619439</v>
      </c>
    </row>
    <row r="422" customFormat="false" ht="15" hidden="false" customHeight="false" outlineLevel="0" collapsed="false">
      <c r="AK422" s="0" t="n">
        <v>409</v>
      </c>
      <c r="AL422" s="0" t="n">
        <f aca="false">IFERROR(IF(AU422&lt;($AM$6-$AL$6)/($AN$6-$AL$6),$AL$6+SQRT(AU422*($AN$6-$AL$6)*($AM$6-$AL$6)),$AN$6-SQRT((1-AU422)*($AN$6-$AL$6)*($AN$6-$AM$6))),$AM$6)</f>
        <v>5.68666295897034</v>
      </c>
      <c r="AM422" s="0" t="n">
        <f aca="false">IFERROR(IF(AV422&lt;($AM$7-$AL$7)/($AN$7-$AL$7),$AL$7+SQRT(AV422*($AN$7-$AL$7)*($AM$7-$AL$7)),$AN$7-SQRT((1-AV422)*($AN$7-$AL$7)*($AN$7-$AM$7))),$AM$7)</f>
        <v>1.21458215478135</v>
      </c>
      <c r="AN422" s="0" t="n">
        <f aca="false">IFERROR(IF(AW422&lt;($AM$8-$AL$8)/($AN$8-$AL$8),$AL$8+SQRT(AW422*($AN$8-$AL$8)*($AM$8-$AL$8)),$AN$8-SQRT((1-AW422)*($AN$8-$AL$8)*($AN$8-$AM$8))),$AM$8)</f>
        <v>0.837167731238637</v>
      </c>
      <c r="AO422" s="0" t="n">
        <f aca="false">IFERROR(IF(AX422&lt;($AM$9-$AL$9)/($AN$9-$AL$9),$AL$9+SQRT(AX422*($AN$9-$AL$9)*($AM$9-$AL$9)),$AN$9-SQRT((1-AX422)*($AN$9-$AL$9)*($AN$9-$AM$9))),$AM$9)</f>
        <v>1.6818246564748</v>
      </c>
      <c r="AP422" s="0" t="n">
        <f aca="false">IFERROR(IF(AY422&lt;($AM$10-$AL$10)/($AN$10-$AL$10),$AL$10+SQRT(AY422*($AN$10-$AL$10)*($AM$10-$AL$10)),$AN$10-SQRT((1-AY422)*($AN$10-$AL$10)*($AN$10-$AM$10))),$AM$10)</f>
        <v>0.872576436196578</v>
      </c>
      <c r="AQ422" s="0" t="n">
        <f aca="false">IFERROR(IF(AZ422&lt;($AM$11-$AL$11)/($AN$11-$AL$11),$AL$11+SQRT(AZ422*($AN$11-$AL$11)*($AM$11-$AL$11)),$AN$11-SQRT((1-AZ422)*($AN$11-$AL$11)*($AN$11-$AM$11))),$AM$11)</f>
        <v>0.634643804070037</v>
      </c>
      <c r="AR422" s="0" t="n">
        <f aca="false">SUMPRODUCT((B24:B31&lt;=$B$6)*(C24:C31*AM422+D24:D31*AO422*$B$8*AQ422)/(1+AL422/100)^B24:B31)+C32*AM422*AP422/(1+AL422/100)^$B$6</f>
        <v>14942257.2874275</v>
      </c>
      <c r="AS422" s="0" t="n">
        <f aca="false">SUMPRODUCT((K24:K26&lt;=$B$6)*(L24:L26*AN422+M24:M26*AO422*$B$8*AQ422)/(1+AL422/100)^K24:K26)+L27*AN422*AP422/(1+AL422/100)^$B$6</f>
        <v>12672676.8221251</v>
      </c>
      <c r="AT422" s="0" t="n">
        <f aca="false">AS422-AR422</f>
        <v>-2269580.46530238</v>
      </c>
      <c r="AU422" s="0" t="n">
        <f aca="true">RAND()</f>
        <v>0.913757290832972</v>
      </c>
      <c r="AV422" s="0" t="n">
        <f aca="true">RAND()</f>
        <v>0.98884956657838</v>
      </c>
      <c r="AW422" s="0" t="n">
        <f aca="true">RAND()</f>
        <v>0.0153493360603059</v>
      </c>
      <c r="AX422" s="0" t="n">
        <f aca="true">RAND()</f>
        <v>0.932509633848415</v>
      </c>
      <c r="AY422" s="0" t="n">
        <f aca="true">RAND()</f>
        <v>0.555252803235772</v>
      </c>
      <c r="AZ422" s="0" t="n">
        <f aca="true">RAND()</f>
        <v>0.457087655520267</v>
      </c>
    </row>
    <row r="423" customFormat="false" ht="15" hidden="false" customHeight="false" outlineLevel="0" collapsed="false">
      <c r="AK423" s="0" t="n">
        <v>410</v>
      </c>
      <c r="AL423" s="0" t="n">
        <f aca="false">IFERROR(IF(AU423&lt;($AM$6-$AL$6)/($AN$6-$AL$6),$AL$6+SQRT(AU423*($AN$6-$AL$6)*($AM$6-$AL$6)),$AN$6-SQRT((1-AU423)*($AN$6-$AL$6)*($AN$6-$AM$6))),$AM$6)</f>
        <v>3.28969716459486</v>
      </c>
      <c r="AM423" s="0" t="n">
        <f aca="false">IFERROR(IF(AV423&lt;($AM$7-$AL$7)/($AN$7-$AL$7),$AL$7+SQRT(AV423*($AN$7-$AL$7)*($AM$7-$AL$7)),$AN$7-SQRT((1-AV423)*($AN$7-$AL$7)*($AN$7-$AM$7))),$AM$7)</f>
        <v>1.09285567382147</v>
      </c>
      <c r="AN423" s="0" t="n">
        <f aca="false">IFERROR(IF(AW423&lt;($AM$8-$AL$8)/($AN$8-$AL$8),$AL$8+SQRT(AW423*($AN$8-$AL$8)*($AM$8-$AL$8)),$AN$8-SQRT((1-AW423)*($AN$8-$AL$8)*($AN$8-$AM$8))),$AM$8)</f>
        <v>0.902564221973246</v>
      </c>
      <c r="AO423" s="0" t="n">
        <f aca="false">IFERROR(IF(AX423&lt;($AM$9-$AL$9)/($AN$9-$AL$9),$AL$9+SQRT(AX423*($AN$9-$AL$9)*($AM$9-$AL$9)),$AN$9-SQRT((1-AX423)*($AN$9-$AL$9)*($AN$9-$AM$9))),$AM$9)</f>
        <v>1.20212342412463</v>
      </c>
      <c r="AP423" s="0" t="n">
        <f aca="false">IFERROR(IF(AY423&lt;($AM$10-$AL$10)/($AN$10-$AL$10),$AL$10+SQRT(AY423*($AN$10-$AL$10)*($AM$10-$AL$10)),$AN$10-SQRT((1-AY423)*($AN$10-$AL$10)*($AN$10-$AM$10))),$AM$10)</f>
        <v>0.944297109229566</v>
      </c>
      <c r="AQ423" s="0" t="n">
        <f aca="false">IFERROR(IF(AZ423&lt;($AM$11-$AL$11)/($AN$11-$AL$11),$AL$11+SQRT(AZ423*($AN$11-$AL$11)*($AM$11-$AL$11)),$AN$11-SQRT((1-AZ423)*($AN$11-$AL$11)*($AN$11-$AM$11))),$AM$11)</f>
        <v>0.450186246650572</v>
      </c>
      <c r="AR423" s="0" t="n">
        <f aca="false">SUMPRODUCT((B24:B31&lt;=$B$6)*(C24:C31*AM423+D24:D31*AO423*$B$8*AQ423)/(1+AL423/100)^B24:B31)+C32*AM423*AP423/(1+AL423/100)^$B$6</f>
        <v>14818299.9030785</v>
      </c>
      <c r="AS423" s="0" t="n">
        <f aca="false">SUMPRODUCT((K24:K26&lt;=$B$6)*(L24:L26*AN423+M24:M26*AO423*$B$8*AQ423)/(1+AL423/100)^K24:K26)+L27*AN423*AP423/(1+AL423/100)^$B$6</f>
        <v>13166657.7723103</v>
      </c>
      <c r="AT423" s="0" t="n">
        <f aca="false">AS423-AR423</f>
        <v>-1651642.13076814</v>
      </c>
      <c r="AU423" s="0" t="n">
        <f aca="true">RAND()</f>
        <v>0.311682643479227</v>
      </c>
      <c r="AV423" s="0" t="n">
        <f aca="true">RAND()</f>
        <v>0.780494762221282</v>
      </c>
      <c r="AW423" s="0" t="n">
        <f aca="true">RAND()</f>
        <v>0.116882440321969</v>
      </c>
      <c r="AX423" s="0" t="n">
        <f aca="true">RAND()</f>
        <v>0.57559531311293</v>
      </c>
      <c r="AY423" s="0" t="n">
        <f aca="true">RAND()</f>
        <v>0.789599685078996</v>
      </c>
      <c r="AZ423" s="0" t="n">
        <f aca="true">RAND()</f>
        <v>0.0920649333999444</v>
      </c>
    </row>
    <row r="424" customFormat="false" ht="15" hidden="false" customHeight="false" outlineLevel="0" collapsed="false">
      <c r="AK424" s="0" t="n">
        <v>411</v>
      </c>
      <c r="AL424" s="0" t="n">
        <f aca="false">IFERROR(IF(AU424&lt;($AM$6-$AL$6)/($AN$6-$AL$6),$AL$6+SQRT(AU424*($AN$6-$AL$6)*($AM$6-$AL$6)),$AN$6-SQRT((1-AU424)*($AN$6-$AL$6)*($AN$6-$AM$6))),$AM$6)</f>
        <v>3.74140585732349</v>
      </c>
      <c r="AM424" s="0" t="n">
        <f aca="false">IFERROR(IF(AV424&lt;($AM$7-$AL$7)/($AN$7-$AL$7),$AL$7+SQRT(AV424*($AN$7-$AL$7)*($AM$7-$AL$7)),$AN$7-SQRT((1-AV424)*($AN$7-$AL$7)*($AN$7-$AM$7))),$AM$7)</f>
        <v>1.02089529461425</v>
      </c>
      <c r="AN424" s="0" t="n">
        <f aca="false">IFERROR(IF(AW424&lt;($AM$8-$AL$8)/($AN$8-$AL$8),$AL$8+SQRT(AW424*($AN$8-$AL$8)*($AM$8-$AL$8)),$AN$8-SQRT((1-AW424)*($AN$8-$AL$8)*($AN$8-$AM$8))),$AM$8)</f>
        <v>1.01676528267455</v>
      </c>
      <c r="AO424" s="0" t="n">
        <f aca="false">IFERROR(IF(AX424&lt;($AM$9-$AL$9)/($AN$9-$AL$9),$AL$9+SQRT(AX424*($AN$9-$AL$9)*($AM$9-$AL$9)),$AN$9-SQRT((1-AX424)*($AN$9-$AL$9)*($AN$9-$AM$9))),$AM$9)</f>
        <v>0.966370490894637</v>
      </c>
      <c r="AP424" s="0" t="n">
        <f aca="false">IFERROR(IF(AY424&lt;($AM$10-$AL$10)/($AN$10-$AL$10),$AL$10+SQRT(AY424*($AN$10-$AL$10)*($AM$10-$AL$10)),$AN$10-SQRT((1-AY424)*($AN$10-$AL$10)*($AN$10-$AM$10))),$AM$10)</f>
        <v>0.9644517452169</v>
      </c>
      <c r="AQ424" s="0" t="n">
        <f aca="false">IFERROR(IF(AZ424&lt;($AM$11-$AL$11)/($AN$11-$AL$11),$AL$11+SQRT(AZ424*($AN$11-$AL$11)*($AM$11-$AL$11)),$AN$11-SQRT((1-AZ424)*($AN$11-$AL$11)*($AN$11-$AM$11))),$AM$11)</f>
        <v>0.506891831101979</v>
      </c>
      <c r="AR424" s="0" t="n">
        <f aca="false">SUMPRODUCT((B24:B31&lt;=$B$6)*(C24:C31*AM424+D24:D31*AO424*$B$8*AQ424)/(1+AL424/100)^B24:B31)+C32*AM424*AP424/(1+AL424/100)^$B$6</f>
        <v>13536695.8727285</v>
      </c>
      <c r="AS424" s="0" t="n">
        <f aca="false">SUMPRODUCT((K24:K26&lt;=$B$6)*(L24:L26*AN424+M24:M26*AO424*$B$8*AQ424)/(1+AL424/100)^K24:K26)+L27*AN424*AP424/(1+AL424/100)^$B$6</f>
        <v>14920754.1328903</v>
      </c>
      <c r="AT424" s="0" t="n">
        <f aca="false">AS424-AR424</f>
        <v>1384058.26016177</v>
      </c>
      <c r="AU424" s="0" t="n">
        <f aca="true">RAND()</f>
        <v>0.469078210665718</v>
      </c>
      <c r="AV424" s="0" t="n">
        <f aca="true">RAND()</f>
        <v>0.533431413067618</v>
      </c>
      <c r="AW424" s="0" t="n">
        <f aca="true">RAND()</f>
        <v>0.516458370081049</v>
      </c>
      <c r="AX424" s="0" t="n">
        <f aca="true">RAND()</f>
        <v>0.290001913036406</v>
      </c>
      <c r="AY424" s="0" t="n">
        <f aca="true">RAND()</f>
        <v>0.862861694540096</v>
      </c>
      <c r="AZ424" s="0" t="n">
        <f aca="true">RAND()</f>
        <v>0.174711141945836</v>
      </c>
    </row>
    <row r="425" customFormat="false" ht="15" hidden="false" customHeight="false" outlineLevel="0" collapsed="false">
      <c r="AK425" s="0" t="n">
        <v>412</v>
      </c>
      <c r="AL425" s="0" t="n">
        <f aca="false">IFERROR(IF(AU425&lt;($AM$6-$AL$6)/($AN$6-$AL$6),$AL$6+SQRT(AU425*($AN$6-$AL$6)*($AM$6-$AL$6)),$AN$6-SQRT((1-AU425)*($AN$6-$AL$6)*($AN$6-$AM$6))),$AM$6)</f>
        <v>2.51231291202181</v>
      </c>
      <c r="AM425" s="0" t="n">
        <f aca="false">IFERROR(IF(AV425&lt;($AM$7-$AL$7)/($AN$7-$AL$7),$AL$7+SQRT(AV425*($AN$7-$AL$7)*($AM$7-$AL$7)),$AN$7-SQRT((1-AV425)*($AN$7-$AL$7)*($AN$7-$AM$7))),$AM$7)</f>
        <v>0.934310736966557</v>
      </c>
      <c r="AN425" s="0" t="n">
        <f aca="false">IFERROR(IF(AW425&lt;($AM$8-$AL$8)/($AN$8-$AL$8),$AL$8+SQRT(AW425*($AN$8-$AL$8)*($AM$8-$AL$8)),$AN$8-SQRT((1-AW425)*($AN$8-$AL$8)*($AN$8-$AM$8))),$AM$8)</f>
        <v>1.05331107278177</v>
      </c>
      <c r="AO425" s="0" t="n">
        <f aca="false">IFERROR(IF(AX425&lt;($AM$9-$AL$9)/($AN$9-$AL$9),$AL$9+SQRT(AX425*($AN$9-$AL$9)*($AM$9-$AL$9)),$AN$9-SQRT((1-AX425)*($AN$9-$AL$9)*($AN$9-$AM$9))),$AM$9)</f>
        <v>1.03769916174031</v>
      </c>
      <c r="AP425" s="0" t="n">
        <f aca="false">IFERROR(IF(AY425&lt;($AM$10-$AL$10)/($AN$10-$AL$10),$AL$10+SQRT(AY425*($AN$10-$AL$10)*($AM$10-$AL$10)),$AN$10-SQRT((1-AY425)*($AN$10-$AL$10)*($AN$10-$AM$10))),$AM$10)</f>
        <v>0.962779523309531</v>
      </c>
      <c r="AQ425" s="0" t="n">
        <f aca="false">IFERROR(IF(AZ425&lt;($AM$11-$AL$11)/($AN$11-$AL$11),$AL$11+SQRT(AZ425*($AN$11-$AL$11)*($AM$11-$AL$11)),$AN$11-SQRT((1-AZ425)*($AN$11-$AL$11)*($AN$11-$AM$11))),$AM$11)</f>
        <v>0.691370521901929</v>
      </c>
      <c r="AR425" s="0" t="n">
        <f aca="false">SUMPRODUCT((B24:B31&lt;=$B$6)*(C24:C31*AM425+D24:D31*AO425*$B$8*AQ425)/(1+AL425/100)^B24:B31)+C32*AM425*AP425/(1+AL425/100)^$B$6</f>
        <v>13251793.898017</v>
      </c>
      <c r="AS425" s="0" t="n">
        <f aca="false">SUMPRODUCT((K24:K26&lt;=$B$6)*(L24:L26*AN425+M24:M26*AO425*$B$8*AQ425)/(1+AL425/100)^K24:K26)+L27*AN425*AP425/(1+AL425/100)^$B$6</f>
        <v>15072320.7290634</v>
      </c>
      <c r="AT425" s="0" t="n">
        <f aca="false">AS425-AR425</f>
        <v>1820526.83104644</v>
      </c>
      <c r="AU425" s="0" t="n">
        <f aca="true">RAND()</f>
        <v>0.0524929039648534</v>
      </c>
      <c r="AV425" s="0" t="n">
        <f aca="true">RAND()</f>
        <v>0.200437489605552</v>
      </c>
      <c r="AW425" s="0" t="n">
        <f aca="true">RAND()</f>
        <v>0.656119696975496</v>
      </c>
      <c r="AX425" s="0" t="n">
        <f aca="true">RAND()</f>
        <v>0.382651397789796</v>
      </c>
      <c r="AY425" s="0" t="n">
        <f aca="true">RAND()</f>
        <v>0.856659548778388</v>
      </c>
      <c r="AZ425" s="0" t="n">
        <f aca="true">RAND()</f>
        <v>0.611215694893519</v>
      </c>
    </row>
    <row r="426" customFormat="false" ht="15" hidden="false" customHeight="false" outlineLevel="0" collapsed="false">
      <c r="AK426" s="0" t="n">
        <v>413</v>
      </c>
      <c r="AL426" s="0" t="n">
        <f aca="false">IFERROR(IF(AU426&lt;($AM$6-$AL$6)/($AN$6-$AL$6),$AL$6+SQRT(AU426*($AN$6-$AL$6)*($AM$6-$AL$6)),$AN$6-SQRT((1-AU426)*($AN$6-$AL$6)*($AN$6-$AM$6))),$AM$6)</f>
        <v>5.708556771201</v>
      </c>
      <c r="AM426" s="0" t="n">
        <f aca="false">IFERROR(IF(AV426&lt;($AM$7-$AL$7)/($AN$7-$AL$7),$AL$7+SQRT(AV426*($AN$7-$AL$7)*($AM$7-$AL$7)),$AN$7-SQRT((1-AV426)*($AN$7-$AL$7)*($AN$7-$AM$7))),$AM$7)</f>
        <v>1.14486016432605</v>
      </c>
      <c r="AN426" s="0" t="n">
        <f aca="false">IFERROR(IF(AW426&lt;($AM$8-$AL$8)/($AN$8-$AL$8),$AL$8+SQRT(AW426*($AN$8-$AL$8)*($AM$8-$AL$8)),$AN$8-SQRT((1-AW426)*($AN$8-$AL$8)*($AN$8-$AM$8))),$AM$8)</f>
        <v>0.924077937088758</v>
      </c>
      <c r="AO426" s="0" t="n">
        <f aca="false">IFERROR(IF(AX426&lt;($AM$9-$AL$9)/($AN$9-$AL$9),$AL$9+SQRT(AX426*($AN$9-$AL$9)*($AM$9-$AL$9)),$AN$9-SQRT((1-AX426)*($AN$9-$AL$9)*($AN$9-$AM$9))),$AM$9)</f>
        <v>0.942698271806344</v>
      </c>
      <c r="AP426" s="0" t="n">
        <f aca="false">IFERROR(IF(AY426&lt;($AM$10-$AL$10)/($AN$10-$AL$10),$AL$10+SQRT(AY426*($AN$10-$AL$10)*($AM$10-$AL$10)),$AN$10-SQRT((1-AY426)*($AN$10-$AL$10)*($AN$10-$AM$10))),$AM$10)</f>
        <v>0.973898968092569</v>
      </c>
      <c r="AQ426" s="0" t="n">
        <f aca="false">IFERROR(IF(AZ426&lt;($AM$11-$AL$11)/($AN$11-$AL$11),$AL$11+SQRT(AZ426*($AN$11-$AL$11)*($AM$11-$AL$11)),$AN$11-SQRT((1-AZ426)*($AN$11-$AL$11)*($AN$11-$AM$11))),$AM$11)</f>
        <v>0.500368158653172</v>
      </c>
      <c r="AR426" s="0" t="n">
        <f aca="false">SUMPRODUCT((B24:B31&lt;=$B$6)*(C24:C31*AM426+D24:D31*AO426*$B$8*AQ426)/(1+AL426/100)^B24:B31)+C32*AM426*AP426/(1+AL426/100)^$B$6</f>
        <v>13990226.2923022</v>
      </c>
      <c r="AS426" s="0" t="n">
        <f aca="false">SUMPRODUCT((K24:K26&lt;=$B$6)*(L24:L26*AN426+M24:M26*AO426*$B$8*AQ426)/(1+AL426/100)^K24:K26)+L27*AN426*AP426/(1+AL426/100)^$B$6</f>
        <v>13896665.8551025</v>
      </c>
      <c r="AT426" s="0" t="n">
        <f aca="false">AS426-AR426</f>
        <v>-93560.4371996783</v>
      </c>
      <c r="AU426" s="0" t="n">
        <f aca="true">RAND()</f>
        <v>0.916608719339461</v>
      </c>
      <c r="AV426" s="0" t="n">
        <f aca="true">RAND()</f>
        <v>0.901738799595151</v>
      </c>
      <c r="AW426" s="0" t="n">
        <f aca="true">RAND()</f>
        <v>0.171059271913353</v>
      </c>
      <c r="AX426" s="0" t="n">
        <f aca="true">RAND()</f>
        <v>0.261309013147098</v>
      </c>
      <c r="AY426" s="0" t="n">
        <f aca="true">RAND()</f>
        <v>0.898320927836807</v>
      </c>
      <c r="AZ426" s="0" t="n">
        <f aca="true">RAND()</f>
        <v>0.163866934702296</v>
      </c>
    </row>
    <row r="427" customFormat="false" ht="15" hidden="false" customHeight="false" outlineLevel="0" collapsed="false">
      <c r="AK427" s="0" t="n">
        <v>414</v>
      </c>
      <c r="AL427" s="0" t="n">
        <f aca="false">IFERROR(IF(AU427&lt;($AM$6-$AL$6)/($AN$6-$AL$6),$AL$6+SQRT(AU427*($AN$6-$AL$6)*($AM$6-$AL$6)),$AN$6-SQRT((1-AU427)*($AN$6-$AL$6)*($AN$6-$AM$6))),$AM$6)</f>
        <v>2.9868538903747</v>
      </c>
      <c r="AM427" s="0" t="n">
        <f aca="false">IFERROR(IF(AV427&lt;($AM$7-$AL$7)/($AN$7-$AL$7),$AL$7+SQRT(AV427*($AN$7-$AL$7)*($AM$7-$AL$7)),$AN$7-SQRT((1-AV427)*($AN$7-$AL$7)*($AN$7-$AM$7))),$AM$7)</f>
        <v>0.87734640222589</v>
      </c>
      <c r="AN427" s="0" t="n">
        <f aca="false">IFERROR(IF(AW427&lt;($AM$8-$AL$8)/($AN$8-$AL$8),$AL$8+SQRT(AW427*($AN$8-$AL$8)*($AM$8-$AL$8)),$AN$8-SQRT((1-AW427)*($AN$8-$AL$8)*($AN$8-$AM$8))),$AM$8)</f>
        <v>0.926336381466302</v>
      </c>
      <c r="AO427" s="0" t="n">
        <f aca="false">IFERROR(IF(AX427&lt;($AM$9-$AL$9)/($AN$9-$AL$9),$AL$9+SQRT(AX427*($AN$9-$AL$9)*($AM$9-$AL$9)),$AN$9-SQRT((1-AX427)*($AN$9-$AL$9)*($AN$9-$AM$9))),$AM$9)</f>
        <v>0.758912000010495</v>
      </c>
      <c r="AP427" s="0" t="n">
        <f aca="false">IFERROR(IF(AY427&lt;($AM$10-$AL$10)/($AN$10-$AL$10),$AL$10+SQRT(AY427*($AN$10-$AL$10)*($AM$10-$AL$10)),$AN$10-SQRT((1-AY427)*($AN$10-$AL$10)*($AN$10-$AM$10))),$AM$10)</f>
        <v>0.91430105681197</v>
      </c>
      <c r="AQ427" s="0" t="n">
        <f aca="false">IFERROR(IF(AZ427&lt;($AM$11-$AL$11)/($AN$11-$AL$11),$AL$11+SQRT(AZ427*($AN$11-$AL$11)*($AM$11-$AL$11)),$AN$11-SQRT((1-AZ427)*($AN$11-$AL$11)*($AN$11-$AM$11))),$AM$11)</f>
        <v>0.568271973058053</v>
      </c>
      <c r="AR427" s="0" t="n">
        <f aca="false">SUMPRODUCT((B24:B31&lt;=$B$6)*(C24:C31*AM427+D24:D31*AO427*$B$8*AQ427)/(1+AL427/100)^B24:B31)+C32*AM427*AP427/(1+AL427/100)^$B$6</f>
        <v>12085576.3556253</v>
      </c>
      <c r="AS427" s="0" t="n">
        <f aca="false">SUMPRODUCT((K24:K26&lt;=$B$6)*(L24:L26*AN427+M24:M26*AO427*$B$8*AQ427)/(1+AL427/100)^K24:K26)+L27*AN427*AP427/(1+AL427/100)^$B$6</f>
        <v>13465971.510294</v>
      </c>
      <c r="AT427" s="0" t="n">
        <f aca="false">AS427-AR427</f>
        <v>1380395.15466868</v>
      </c>
      <c r="AU427" s="0" t="n">
        <f aca="true">RAND()</f>
        <v>0.194776120189536</v>
      </c>
      <c r="AV427" s="0" t="n">
        <f aca="true">RAND()</f>
        <v>0.0664718437476565</v>
      </c>
      <c r="AW427" s="0" t="n">
        <f aca="true">RAND()</f>
        <v>0.177343125355545</v>
      </c>
      <c r="AX427" s="0" t="n">
        <f aca="true">RAND()</f>
        <v>0.0893805649992463</v>
      </c>
      <c r="AY427" s="0" t="n">
        <f aca="true">RAND()</f>
        <v>0.68658146270206</v>
      </c>
      <c r="AZ427" s="0" t="n">
        <f aca="true">RAND()</f>
        <v>0.293754496034533</v>
      </c>
    </row>
    <row r="428" customFormat="false" ht="15" hidden="false" customHeight="false" outlineLevel="0" collapsed="false">
      <c r="AK428" s="0" t="n">
        <v>415</v>
      </c>
      <c r="AL428" s="0" t="n">
        <f aca="false">IFERROR(IF(AU428&lt;($AM$6-$AL$6)/($AN$6-$AL$6),$AL$6+SQRT(AU428*($AN$6-$AL$6)*($AM$6-$AL$6)),$AN$6-SQRT((1-AU428)*($AN$6-$AL$6)*($AN$6-$AM$6))),$AM$6)</f>
        <v>3.6698915531252</v>
      </c>
      <c r="AM428" s="0" t="n">
        <f aca="false">IFERROR(IF(AV428&lt;($AM$7-$AL$7)/($AN$7-$AL$7),$AL$7+SQRT(AV428*($AN$7-$AL$7)*($AM$7-$AL$7)),$AN$7-SQRT((1-AV428)*($AN$7-$AL$7)*($AN$7-$AM$7))),$AM$7)</f>
        <v>0.999052837110692</v>
      </c>
      <c r="AN428" s="0" t="n">
        <f aca="false">IFERROR(IF(AW428&lt;($AM$8-$AL$8)/($AN$8-$AL$8),$AL$8+SQRT(AW428*($AN$8-$AL$8)*($AM$8-$AL$8)),$AN$8-SQRT((1-AW428)*($AN$8-$AL$8)*($AN$8-$AM$8))),$AM$8)</f>
        <v>1.12045300730456</v>
      </c>
      <c r="AO428" s="0" t="n">
        <f aca="false">IFERROR(IF(AX428&lt;($AM$9-$AL$9)/($AN$9-$AL$9),$AL$9+SQRT(AX428*($AN$9-$AL$9)*($AM$9-$AL$9)),$AN$9-SQRT((1-AX428)*($AN$9-$AL$9)*($AN$9-$AM$9))),$AM$9)</f>
        <v>1.10494416155643</v>
      </c>
      <c r="AP428" s="0" t="n">
        <f aca="false">IFERROR(IF(AY428&lt;($AM$10-$AL$10)/($AN$10-$AL$10),$AL$10+SQRT(AY428*($AN$10-$AL$10)*($AM$10-$AL$10)),$AN$10-SQRT((1-AY428)*($AN$10-$AL$10)*($AN$10-$AM$10))),$AM$10)</f>
        <v>0.938487378904842</v>
      </c>
      <c r="AQ428" s="0" t="n">
        <f aca="false">IFERROR(IF(AZ428&lt;($AM$11-$AL$11)/($AN$11-$AL$11),$AL$11+SQRT(AZ428*($AN$11-$AL$11)*($AM$11-$AL$11)),$AN$11-SQRT((1-AZ428)*($AN$11-$AL$11)*($AN$11-$AM$11))),$AM$11)</f>
        <v>0.784822983267359</v>
      </c>
      <c r="AR428" s="0" t="n">
        <f aca="false">SUMPRODUCT((B24:B31&lt;=$B$6)*(C24:C31*AM428+D24:D31*AO428*$B$8*AQ428)/(1+AL428/100)^B24:B31)+C32*AM428*AP428/(1+AL428/100)^$B$6</f>
        <v>13366656.7618185</v>
      </c>
      <c r="AS428" s="0" t="n">
        <f aca="false">SUMPRODUCT((K24:K26&lt;=$B$6)*(L24:L26*AN428+M24:M26*AO428*$B$8*AQ428)/(1+AL428/100)^K24:K26)+L27*AN428*AP428/(1+AL428/100)^$B$6</f>
        <v>16478503.772654</v>
      </c>
      <c r="AT428" s="0" t="n">
        <f aca="false">AS428-AR428</f>
        <v>3111847.01083551</v>
      </c>
      <c r="AU428" s="0" t="n">
        <f aca="true">RAND()</f>
        <v>0.445518886602655</v>
      </c>
      <c r="AV428" s="0" t="n">
        <f aca="true">RAND()</f>
        <v>0.44024479957573</v>
      </c>
      <c r="AW428" s="0" t="n">
        <f aca="true">RAND()</f>
        <v>0.850822903853935</v>
      </c>
      <c r="AX428" s="0" t="n">
        <f aca="true">RAND()</f>
        <v>0.465916697378721</v>
      </c>
      <c r="AY428" s="0" t="n">
        <f aca="true">RAND()</f>
        <v>0.769084725835354</v>
      </c>
      <c r="AZ428" s="0" t="n">
        <f aca="true">RAND()</f>
        <v>0.81101572028588</v>
      </c>
    </row>
    <row r="429" customFormat="false" ht="15" hidden="false" customHeight="false" outlineLevel="0" collapsed="false">
      <c r="AK429" s="0" t="n">
        <v>416</v>
      </c>
      <c r="AL429" s="0" t="n">
        <f aca="false">IFERROR(IF(AU429&lt;($AM$6-$AL$6)/($AN$6-$AL$6),$AL$6+SQRT(AU429*($AN$6-$AL$6)*($AM$6-$AL$6)),$AN$6-SQRT((1-AU429)*($AN$6-$AL$6)*($AN$6-$AM$6))),$AM$6)</f>
        <v>3.90355752781664</v>
      </c>
      <c r="AM429" s="0" t="n">
        <f aca="false">IFERROR(IF(AV429&lt;($AM$7-$AL$7)/($AN$7-$AL$7),$AL$7+SQRT(AV429*($AN$7-$AL$7)*($AM$7-$AL$7)),$AN$7-SQRT((1-AV429)*($AN$7-$AL$7)*($AN$7-$AM$7))),$AM$7)</f>
        <v>0.881672764118904</v>
      </c>
      <c r="AN429" s="0" t="n">
        <f aca="false">IFERROR(IF(AW429&lt;($AM$8-$AL$8)/($AN$8-$AL$8),$AL$8+SQRT(AW429*($AN$8-$AL$8)*($AM$8-$AL$8)),$AN$8-SQRT((1-AW429)*($AN$8-$AL$8)*($AN$8-$AM$8))),$AM$8)</f>
        <v>1.0481272365788</v>
      </c>
      <c r="AO429" s="0" t="n">
        <f aca="false">IFERROR(IF(AX429&lt;($AM$9-$AL$9)/($AN$9-$AL$9),$AL$9+SQRT(AX429*($AN$9-$AL$9)*($AM$9-$AL$9)),$AN$9-SQRT((1-AX429)*($AN$9-$AL$9)*($AN$9-$AM$9))),$AM$9)</f>
        <v>1.02219265038064</v>
      </c>
      <c r="AP429" s="0" t="n">
        <f aca="false">IFERROR(IF(AY429&lt;($AM$10-$AL$10)/($AN$10-$AL$10),$AL$10+SQRT(AY429*($AN$10-$AL$10)*($AM$10-$AL$10)),$AN$10-SQRT((1-AY429)*($AN$10-$AL$10)*($AN$10-$AM$10))),$AM$10)</f>
        <v>0.997644674344213</v>
      </c>
      <c r="AQ429" s="0" t="n">
        <f aca="false">IFERROR(IF(AZ429&lt;($AM$11-$AL$11)/($AN$11-$AL$11),$AL$11+SQRT(AZ429*($AN$11-$AL$11)*($AM$11-$AL$11)),$AN$11-SQRT((1-AZ429)*($AN$11-$AL$11)*($AN$11-$AM$11))),$AM$11)</f>
        <v>0.700039466820379</v>
      </c>
      <c r="AR429" s="0" t="n">
        <f aca="false">SUMPRODUCT((B24:B31&lt;=$B$6)*(C24:C31*AM429+D24:D31*AO429*$B$8*AQ429)/(1+AL429/100)^B24:B31)+C32*AM429*AP429/(1+AL429/100)^$B$6</f>
        <v>11651070.6379017</v>
      </c>
      <c r="AS429" s="0" t="n">
        <f aca="false">SUMPRODUCT((K24:K26&lt;=$B$6)*(L24:L26*AN429+M24:M26*AO429*$B$8*AQ429)/(1+AL429/100)^K24:K26)+L27*AN429*AP429/(1+AL429/100)^$B$6</f>
        <v>15391794.670094</v>
      </c>
      <c r="AT429" s="0" t="n">
        <f aca="false">AS429-AR429</f>
        <v>3740724.03219223</v>
      </c>
      <c r="AU429" s="0" t="n">
        <f aca="true">RAND()</f>
        <v>0.520602200822949</v>
      </c>
      <c r="AV429" s="0" t="n">
        <f aca="true">RAND()</f>
        <v>0.0741160044313564</v>
      </c>
      <c r="AW429" s="0" t="n">
        <f aca="true">RAND()</f>
        <v>0.637754554566108</v>
      </c>
      <c r="AX429" s="0" t="n">
        <f aca="true">RAND()</f>
        <v>0.362595191353578</v>
      </c>
      <c r="AY429" s="0" t="n">
        <f aca="true">RAND()</f>
        <v>0.990600887612633</v>
      </c>
      <c r="AZ429" s="0" t="n">
        <f aca="true">RAND()</f>
        <v>0.632749708304479</v>
      </c>
    </row>
    <row r="430" customFormat="false" ht="15" hidden="false" customHeight="false" outlineLevel="0" collapsed="false">
      <c r="AK430" s="0" t="n">
        <v>417</v>
      </c>
      <c r="AL430" s="0" t="n">
        <f aca="false">IFERROR(IF(AU430&lt;($AM$6-$AL$6)/($AN$6-$AL$6),$AL$6+SQRT(AU430*($AN$6-$AL$6)*($AM$6-$AL$6)),$AN$6-SQRT((1-AU430)*($AN$6-$AL$6)*($AN$6-$AM$6))),$AM$6)</f>
        <v>3.94543080552092</v>
      </c>
      <c r="AM430" s="0" t="n">
        <f aca="false">IFERROR(IF(AV430&lt;($AM$7-$AL$7)/($AN$7-$AL$7),$AL$7+SQRT(AV430*($AN$7-$AL$7)*($AM$7-$AL$7)),$AN$7-SQRT((1-AV430)*($AN$7-$AL$7)*($AN$7-$AM$7))),$AM$7)</f>
        <v>0.920493783182195</v>
      </c>
      <c r="AN430" s="0" t="n">
        <f aca="false">IFERROR(IF(AW430&lt;($AM$8-$AL$8)/($AN$8-$AL$8),$AL$8+SQRT(AW430*($AN$8-$AL$8)*($AM$8-$AL$8)),$AN$8-SQRT((1-AW430)*($AN$8-$AL$8)*($AN$8-$AM$8))),$AM$8)</f>
        <v>1.03899586818261</v>
      </c>
      <c r="AO430" s="0" t="n">
        <f aca="false">IFERROR(IF(AX430&lt;($AM$9-$AL$9)/($AN$9-$AL$9),$AL$9+SQRT(AX430*($AN$9-$AL$9)*($AM$9-$AL$9)),$AN$9-SQRT((1-AX430)*($AN$9-$AL$9)*($AN$9-$AM$9))),$AM$9)</f>
        <v>0.997865983826571</v>
      </c>
      <c r="AP430" s="0" t="n">
        <f aca="false">IFERROR(IF(AY430&lt;($AM$10-$AL$10)/($AN$10-$AL$10),$AL$10+SQRT(AY430*($AN$10-$AL$10)*($AM$10-$AL$10)),$AN$10-SQRT((1-AY430)*($AN$10-$AL$10)*($AN$10-$AM$10))),$AM$10)</f>
        <v>0.792629822374312</v>
      </c>
      <c r="AQ430" s="0" t="n">
        <f aca="false">IFERROR(IF(AZ430&lt;($AM$11-$AL$11)/($AN$11-$AL$11),$AL$11+SQRT(AZ430*($AN$11-$AL$11)*($AM$11-$AL$11)),$AN$11-SQRT((1-AZ430)*($AN$11-$AL$11)*($AN$11-$AM$11))),$AM$11)</f>
        <v>0.625109279048086</v>
      </c>
      <c r="AR430" s="0" t="n">
        <f aca="false">SUMPRODUCT((B24:B31&lt;=$B$6)*(C24:C31*AM430+D24:D31*AO430*$B$8*AQ430)/(1+AL430/100)^B24:B31)+C32*AM430*AP430/(1+AL430/100)^$B$6</f>
        <v>12142998.1987708</v>
      </c>
      <c r="AS430" s="0" t="n">
        <f aca="false">SUMPRODUCT((K24:K26&lt;=$B$6)*(L24:L26*AN430+M24:M26*AO430*$B$8*AQ430)/(1+AL430/100)^K24:K26)+L27*AN430*AP430/(1+AL430/100)^$B$6</f>
        <v>15521552.7062795</v>
      </c>
      <c r="AT430" s="0" t="n">
        <f aca="false">AS430-AR430</f>
        <v>3378554.50750868</v>
      </c>
      <c r="AU430" s="0" t="n">
        <f aca="true">RAND()</f>
        <v>0.533480351806971</v>
      </c>
      <c r="AV430" s="0" t="n">
        <f aca="true">RAND()</f>
        <v>0.161319464283975</v>
      </c>
      <c r="AW430" s="0" t="n">
        <f aca="true">RAND()</f>
        <v>0.604242278719912</v>
      </c>
      <c r="AX430" s="0" t="n">
        <f aca="true">RAND()</f>
        <v>0.330494050468799</v>
      </c>
      <c r="AY430" s="0" t="n">
        <f aca="true">RAND()</f>
        <v>0.342528851771285</v>
      </c>
      <c r="AZ430" s="0" t="n">
        <f aca="true">RAND()</f>
        <v>0.431412421727209</v>
      </c>
    </row>
    <row r="431" customFormat="false" ht="15" hidden="false" customHeight="false" outlineLevel="0" collapsed="false">
      <c r="AK431" s="0" t="n">
        <v>418</v>
      </c>
      <c r="AL431" s="0" t="n">
        <f aca="false">IFERROR(IF(AU431&lt;($AM$6-$AL$6)/($AN$6-$AL$6),$AL$6+SQRT(AU431*($AN$6-$AL$6)*($AM$6-$AL$6)),$AN$6-SQRT((1-AU431)*($AN$6-$AL$6)*($AN$6-$AM$6))),$AM$6)</f>
        <v>3.34532513336845</v>
      </c>
      <c r="AM431" s="0" t="n">
        <f aca="false">IFERROR(IF(AV431&lt;($AM$7-$AL$7)/($AN$7-$AL$7),$AL$7+SQRT(AV431*($AN$7-$AL$7)*($AM$7-$AL$7)),$AN$7-SQRT((1-AV431)*($AN$7-$AL$7)*($AN$7-$AM$7))),$AM$7)</f>
        <v>1.00382961161735</v>
      </c>
      <c r="AN431" s="0" t="n">
        <f aca="false">IFERROR(IF(AW431&lt;($AM$8-$AL$8)/($AN$8-$AL$8),$AL$8+SQRT(AW431*($AN$8-$AL$8)*($AM$8-$AL$8)),$AN$8-SQRT((1-AW431)*($AN$8-$AL$8)*($AN$8-$AM$8))),$AM$8)</f>
        <v>1.13978246428661</v>
      </c>
      <c r="AO431" s="0" t="n">
        <f aca="false">IFERROR(IF(AX431&lt;($AM$9-$AL$9)/($AN$9-$AL$9),$AL$9+SQRT(AX431*($AN$9-$AL$9)*($AM$9-$AL$9)),$AN$9-SQRT((1-AX431)*($AN$9-$AL$9)*($AN$9-$AM$9))),$AM$9)</f>
        <v>1.08573515727044</v>
      </c>
      <c r="AP431" s="0" t="n">
        <f aca="false">IFERROR(IF(AY431&lt;($AM$10-$AL$10)/($AN$10-$AL$10),$AL$10+SQRT(AY431*($AN$10-$AL$10)*($AM$10-$AL$10)),$AN$10-SQRT((1-AY431)*($AN$10-$AL$10)*($AN$10-$AM$10))),$AM$10)</f>
        <v>0.796252948121113</v>
      </c>
      <c r="AQ431" s="0" t="n">
        <f aca="false">IFERROR(IF(AZ431&lt;($AM$11-$AL$11)/($AN$11-$AL$11),$AL$11+SQRT(AZ431*($AN$11-$AL$11)*($AM$11-$AL$11)),$AN$11-SQRT((1-AZ431)*($AN$11-$AL$11)*($AN$11-$AM$11))),$AM$11)</f>
        <v>0.460492362132058</v>
      </c>
      <c r="AR431" s="0" t="n">
        <f aca="false">SUMPRODUCT((B24:B31&lt;=$B$6)*(C24:C31*AM431+D24:D31*AO431*$B$8*AQ431)/(1+AL431/100)^B24:B31)+C32*AM431*AP431/(1+AL431/100)^$B$6</f>
        <v>13596649.3819967</v>
      </c>
      <c r="AS431" s="0" t="n">
        <f aca="false">SUMPRODUCT((K24:K26&lt;=$B$6)*(L24:L26*AN431+M24:M26*AO431*$B$8*AQ431)/(1+AL431/100)^K24:K26)+L27*AN431*AP431/(1+AL431/100)^$B$6</f>
        <v>16876568.4202652</v>
      </c>
      <c r="AT431" s="0" t="n">
        <f aca="false">AS431-AR431</f>
        <v>3279919.03826846</v>
      </c>
      <c r="AU431" s="0" t="n">
        <f aca="true">RAND()</f>
        <v>0.332167580960584</v>
      </c>
      <c r="AV431" s="0" t="n">
        <f aca="true">RAND()</f>
        <v>0.461334576742527</v>
      </c>
      <c r="AW431" s="0" t="n">
        <f aca="true">RAND()</f>
        <v>0.892018620633499</v>
      </c>
      <c r="AX431" s="0" t="n">
        <f aca="true">RAND()</f>
        <v>0.442746531565798</v>
      </c>
      <c r="AY431" s="0" t="n">
        <f aca="true">RAND()</f>
        <v>0.351063237081802</v>
      </c>
      <c r="AZ431" s="0" t="n">
        <f aca="true">RAND()</f>
        <v>0.105133870623378</v>
      </c>
    </row>
    <row r="432" customFormat="false" ht="15" hidden="false" customHeight="false" outlineLevel="0" collapsed="false">
      <c r="AK432" s="0" t="n">
        <v>419</v>
      </c>
      <c r="AL432" s="0" t="n">
        <f aca="false">IFERROR(IF(AU432&lt;($AM$6-$AL$6)/($AN$6-$AL$6),$AL$6+SQRT(AU432*($AN$6-$AL$6)*($AM$6-$AL$6)),$AN$6-SQRT((1-AU432)*($AN$6-$AL$6)*($AN$6-$AM$6))),$AM$6)</f>
        <v>2.92673116179257</v>
      </c>
      <c r="AM432" s="0" t="n">
        <f aca="false">IFERROR(IF(AV432&lt;($AM$7-$AL$7)/($AN$7-$AL$7),$AL$7+SQRT(AV432*($AN$7-$AL$7)*($AM$7-$AL$7)),$AN$7-SQRT((1-AV432)*($AN$7-$AL$7)*($AN$7-$AM$7))),$AM$7)</f>
        <v>1.03713973045946</v>
      </c>
      <c r="AN432" s="0" t="n">
        <f aca="false">IFERROR(IF(AW432&lt;($AM$8-$AL$8)/($AN$8-$AL$8),$AL$8+SQRT(AW432*($AN$8-$AL$8)*($AM$8-$AL$8)),$AN$8-SQRT((1-AW432)*($AN$8-$AL$8)*($AN$8-$AM$8))),$AM$8)</f>
        <v>0.902894279715563</v>
      </c>
      <c r="AO432" s="0" t="n">
        <f aca="false">IFERROR(IF(AX432&lt;($AM$9-$AL$9)/($AN$9-$AL$9),$AL$9+SQRT(AX432*($AN$9-$AL$9)*($AM$9-$AL$9)),$AN$9-SQRT((1-AX432)*($AN$9-$AL$9)*($AN$9-$AM$9))),$AM$9)</f>
        <v>1.0409807851215</v>
      </c>
      <c r="AP432" s="0" t="n">
        <f aca="false">IFERROR(IF(AY432&lt;($AM$10-$AL$10)/($AN$10-$AL$10),$AL$10+SQRT(AY432*($AN$10-$AL$10)*($AM$10-$AL$10)),$AN$10-SQRT((1-AY432)*($AN$10-$AL$10)*($AN$10-$AM$10))),$AM$10)</f>
        <v>0.894245611378941</v>
      </c>
      <c r="AQ432" s="0" t="n">
        <f aca="false">IFERROR(IF(AZ432&lt;($AM$11-$AL$11)/($AN$11-$AL$11),$AL$11+SQRT(AZ432*($AN$11-$AL$11)*($AM$11-$AL$11)),$AN$11-SQRT((1-AZ432)*($AN$11-$AL$11)*($AN$11-$AM$11))),$AM$11)</f>
        <v>0.475109475970841</v>
      </c>
      <c r="AR432" s="0" t="n">
        <f aca="false">SUMPRODUCT((B24:B31&lt;=$B$6)*(C24:C31*AM432+D24:D31*AO432*$B$8*AQ432)/(1+AL432/100)^B24:B31)+C32*AM432*AP432/(1+AL432/100)^$B$6</f>
        <v>14332371.5572718</v>
      </c>
      <c r="AS432" s="0" t="n">
        <f aca="false">SUMPRODUCT((K24:K26&lt;=$B$6)*(L24:L26*AN432+M24:M26*AO432*$B$8*AQ432)/(1+AL432/100)^K24:K26)+L27*AN432*AP432/(1+AL432/100)^$B$6</f>
        <v>13143139.0040467</v>
      </c>
      <c r="AT432" s="0" t="n">
        <f aca="false">AS432-AR432</f>
        <v>-1189232.5532251</v>
      </c>
      <c r="AU432" s="0" t="n">
        <f aca="true">RAND()</f>
        <v>0.171766129247483</v>
      </c>
      <c r="AV432" s="0" t="n">
        <f aca="true">RAND()</f>
        <v>0.597248939121154</v>
      </c>
      <c r="AW432" s="0" t="n">
        <f aca="true">RAND()</f>
        <v>0.117635919979828</v>
      </c>
      <c r="AX432" s="0" t="n">
        <f aca="true">RAND()</f>
        <v>0.386854763662551</v>
      </c>
      <c r="AY432" s="0" t="n">
        <f aca="true">RAND()</f>
        <v>0.62171840836622</v>
      </c>
      <c r="AZ432" s="0" t="n">
        <f aca="true">RAND()</f>
        <v>0.125156443162378</v>
      </c>
    </row>
    <row r="433" customFormat="false" ht="15" hidden="false" customHeight="false" outlineLevel="0" collapsed="false">
      <c r="AK433" s="0" t="n">
        <v>420</v>
      </c>
      <c r="AL433" s="0" t="n">
        <f aca="false">IFERROR(IF(AU433&lt;($AM$6-$AL$6)/($AN$6-$AL$6),$AL$6+SQRT(AU433*($AN$6-$AL$6)*($AM$6-$AL$6)),$AN$6-SQRT((1-AU433)*($AN$6-$AL$6)*($AN$6-$AM$6))),$AM$6)</f>
        <v>3.57858147917913</v>
      </c>
      <c r="AM433" s="0" t="n">
        <f aca="false">IFERROR(IF(AV433&lt;($AM$7-$AL$7)/($AN$7-$AL$7),$AL$7+SQRT(AV433*($AN$7-$AL$7)*($AM$7-$AL$7)),$AN$7-SQRT((1-AV433)*($AN$7-$AL$7)*($AN$7-$AM$7))),$AM$7)</f>
        <v>0.996237673333812</v>
      </c>
      <c r="AN433" s="0" t="n">
        <f aca="false">IFERROR(IF(AW433&lt;($AM$8-$AL$8)/($AN$8-$AL$8),$AL$8+SQRT(AW433*($AN$8-$AL$8)*($AM$8-$AL$8)),$AN$8-SQRT((1-AW433)*($AN$8-$AL$8)*($AN$8-$AM$8))),$AM$8)</f>
        <v>0.914993701737592</v>
      </c>
      <c r="AO433" s="0" t="n">
        <f aca="false">IFERROR(IF(AX433&lt;($AM$9-$AL$9)/($AN$9-$AL$9),$AL$9+SQRT(AX433*($AN$9-$AL$9)*($AM$9-$AL$9)),$AN$9-SQRT((1-AX433)*($AN$9-$AL$9)*($AN$9-$AM$9))),$AM$9)</f>
        <v>1.45758132354771</v>
      </c>
      <c r="AP433" s="0" t="n">
        <f aca="false">IFERROR(IF(AY433&lt;($AM$10-$AL$10)/($AN$10-$AL$10),$AL$10+SQRT(AY433*($AN$10-$AL$10)*($AM$10-$AL$10)),$AN$10-SQRT((1-AY433)*($AN$10-$AL$10)*($AN$10-$AM$10))),$AM$10)</f>
        <v>0.86204386616615</v>
      </c>
      <c r="AQ433" s="0" t="n">
        <f aca="false">IFERROR(IF(AZ433&lt;($AM$11-$AL$11)/($AN$11-$AL$11),$AL$11+SQRT(AZ433*($AN$11-$AL$11)*($AM$11-$AL$11)),$AN$11-SQRT((1-AZ433)*($AN$11-$AL$11)*($AN$11-$AM$11))),$AM$11)</f>
        <v>0.657932567955776</v>
      </c>
      <c r="AR433" s="0" t="n">
        <f aca="false">SUMPRODUCT((B24:B31&lt;=$B$6)*(C24:C31*AM433+D24:D31*AO433*$B$8*AQ433)/(1+AL433/100)^B24:B31)+C32*AM433*AP433/(1+AL433/100)^$B$6</f>
        <v>13416306.3579828</v>
      </c>
      <c r="AS433" s="0" t="n">
        <f aca="false">SUMPRODUCT((K24:K26&lt;=$B$6)*(L24:L26*AN433+M24:M26*AO433*$B$8*AQ433)/(1+AL433/100)^K24:K26)+L27*AN433*AP433/(1+AL433/100)^$B$6</f>
        <v>13544576.7430335</v>
      </c>
      <c r="AT433" s="0" t="n">
        <f aca="false">AS433-AR433</f>
        <v>128270.385050742</v>
      </c>
      <c r="AU433" s="0" t="n">
        <f aca="true">RAND()</f>
        <v>0.414694765269197</v>
      </c>
      <c r="AV433" s="0" t="n">
        <f aca="true">RAND()</f>
        <v>0.427880271505199</v>
      </c>
      <c r="AW433" s="0" t="n">
        <f aca="true">RAND()</f>
        <v>0.146928349325714</v>
      </c>
      <c r="AX433" s="0" t="n">
        <f aca="true">RAND()</f>
        <v>0.803854652957161</v>
      </c>
      <c r="AY433" s="0" t="n">
        <f aca="true">RAND()</f>
        <v>0.524303044114133</v>
      </c>
      <c r="AZ433" s="0" t="n">
        <f aca="true">RAND()</f>
        <v>0.522407640549673</v>
      </c>
    </row>
    <row r="434" customFormat="false" ht="15" hidden="false" customHeight="false" outlineLevel="0" collapsed="false">
      <c r="AK434" s="0" t="n">
        <v>421</v>
      </c>
      <c r="AL434" s="0" t="n">
        <f aca="false">IFERROR(IF(AU434&lt;($AM$6-$AL$6)/($AN$6-$AL$6),$AL$6+SQRT(AU434*($AN$6-$AL$6)*($AM$6-$AL$6)),$AN$6-SQRT((1-AU434)*($AN$6-$AL$6)*($AN$6-$AM$6))),$AM$6)</f>
        <v>5.09771370754518</v>
      </c>
      <c r="AM434" s="0" t="n">
        <f aca="false">IFERROR(IF(AV434&lt;($AM$7-$AL$7)/($AN$7-$AL$7),$AL$7+SQRT(AV434*($AN$7-$AL$7)*($AM$7-$AL$7)),$AN$7-SQRT((1-AV434)*($AN$7-$AL$7)*($AN$7-$AM$7))),$AM$7)</f>
        <v>1.02350545233973</v>
      </c>
      <c r="AN434" s="0" t="n">
        <f aca="false">IFERROR(IF(AW434&lt;($AM$8-$AL$8)/($AN$8-$AL$8),$AL$8+SQRT(AW434*($AN$8-$AL$8)*($AM$8-$AL$8)),$AN$8-SQRT((1-AW434)*($AN$8-$AL$8)*($AN$8-$AM$8))),$AM$8)</f>
        <v>0.986364482350194</v>
      </c>
      <c r="AO434" s="0" t="n">
        <f aca="false">IFERROR(IF(AX434&lt;($AM$9-$AL$9)/($AN$9-$AL$9),$AL$9+SQRT(AX434*($AN$9-$AL$9)*($AM$9-$AL$9)),$AN$9-SQRT((1-AX434)*($AN$9-$AL$9)*($AN$9-$AM$9))),$AM$9)</f>
        <v>0.84864682467267</v>
      </c>
      <c r="AP434" s="0" t="n">
        <f aca="false">IFERROR(IF(AY434&lt;($AM$10-$AL$10)/($AN$10-$AL$10),$AL$10+SQRT(AY434*($AN$10-$AL$10)*($AM$10-$AL$10)),$AN$10-SQRT((1-AY434)*($AN$10-$AL$10)*($AN$10-$AM$10))),$AM$10)</f>
        <v>0.824804641892789</v>
      </c>
      <c r="AQ434" s="0" t="n">
        <f aca="false">IFERROR(IF(AZ434&lt;($AM$11-$AL$11)/($AN$11-$AL$11),$AL$11+SQRT(AZ434*($AN$11-$AL$11)*($AM$11-$AL$11)),$AN$11-SQRT((1-AZ434)*($AN$11-$AL$11)*($AN$11-$AM$11))),$AM$11)</f>
        <v>0.653446404395145</v>
      </c>
      <c r="AR434" s="0" t="n">
        <f aca="false">SUMPRODUCT((B24:B31&lt;=$B$6)*(C24:C31*AM434+D24:D31*AO434*$B$8*AQ434)/(1+AL434/100)^B24:B31)+C32*AM434*AP434/(1+AL434/100)^$B$6</f>
        <v>12828471.5214135</v>
      </c>
      <c r="AS434" s="0" t="n">
        <f aca="false">SUMPRODUCT((K24:K26&lt;=$B$6)*(L24:L26*AN434+M24:M26*AO434*$B$8*AQ434)/(1+AL434/100)^K24:K26)+L27*AN434*AP434/(1+AL434/100)^$B$6</f>
        <v>14872538.5107542</v>
      </c>
      <c r="AT434" s="0" t="n">
        <f aca="false">AS434-AR434</f>
        <v>2044066.98934065</v>
      </c>
      <c r="AU434" s="0" t="n">
        <f aca="true">RAND()</f>
        <v>0.819065343076924</v>
      </c>
      <c r="AV434" s="0" t="n">
        <f aca="true">RAND()</f>
        <v>0.544001954490413</v>
      </c>
      <c r="AW434" s="0" t="n">
        <f aca="true">RAND()</f>
        <v>0.385908003129508</v>
      </c>
      <c r="AX434" s="0" t="n">
        <f aca="true">RAND()</f>
        <v>0.162072811139114</v>
      </c>
      <c r="AY434" s="0" t="n">
        <f aca="true">RAND()</f>
        <v>0.421992221580411</v>
      </c>
      <c r="AZ434" s="0" t="n">
        <f aca="true">RAND()</f>
        <v>0.509798389278965</v>
      </c>
    </row>
    <row r="435" customFormat="false" ht="15" hidden="false" customHeight="false" outlineLevel="0" collapsed="false">
      <c r="AK435" s="0" t="n">
        <v>422</v>
      </c>
      <c r="AL435" s="0" t="n">
        <f aca="false">IFERROR(IF(AU435&lt;($AM$6-$AL$6)/($AN$6-$AL$6),$AL$6+SQRT(AU435*($AN$6-$AL$6)*($AM$6-$AL$6)),$AN$6-SQRT((1-AU435)*($AN$6-$AL$6)*($AN$6-$AM$6))),$AM$6)</f>
        <v>5.50744711434947</v>
      </c>
      <c r="AM435" s="0" t="n">
        <f aca="false">IFERROR(IF(AV435&lt;($AM$7-$AL$7)/($AN$7-$AL$7),$AL$7+SQRT(AV435*($AN$7-$AL$7)*($AM$7-$AL$7)),$AN$7-SQRT((1-AV435)*($AN$7-$AL$7)*($AN$7-$AM$7))),$AM$7)</f>
        <v>1.00943797760815</v>
      </c>
      <c r="AN435" s="0" t="n">
        <f aca="false">IFERROR(IF(AW435&lt;($AM$8-$AL$8)/($AN$8-$AL$8),$AL$8+SQRT(AW435*($AN$8-$AL$8)*($AM$8-$AL$8)),$AN$8-SQRT((1-AW435)*($AN$8-$AL$8)*($AN$8-$AM$8))),$AM$8)</f>
        <v>0.962925136123064</v>
      </c>
      <c r="AO435" s="0" t="n">
        <f aca="false">IFERROR(IF(AX435&lt;($AM$9-$AL$9)/($AN$9-$AL$9),$AL$9+SQRT(AX435*($AN$9-$AL$9)*($AM$9-$AL$9)),$AN$9-SQRT((1-AX435)*($AN$9-$AL$9)*($AN$9-$AM$9))),$AM$9)</f>
        <v>0.77826417573699</v>
      </c>
      <c r="AP435" s="0" t="n">
        <f aca="false">IFERROR(IF(AY435&lt;($AM$10-$AL$10)/($AN$10-$AL$10),$AL$10+SQRT(AY435*($AN$10-$AL$10)*($AM$10-$AL$10)),$AN$10-SQRT((1-AY435)*($AN$10-$AL$10)*($AN$10-$AM$10))),$AM$10)</f>
        <v>0.766207547526142</v>
      </c>
      <c r="AQ435" s="0" t="n">
        <f aca="false">IFERROR(IF(AZ435&lt;($AM$11-$AL$11)/($AN$11-$AL$11),$AL$11+SQRT(AZ435*($AN$11-$AL$11)*($AM$11-$AL$11)),$AN$11-SQRT((1-AZ435)*($AN$11-$AL$11)*($AN$11-$AM$11))),$AM$11)</f>
        <v>0.419764408381426</v>
      </c>
      <c r="AR435" s="0" t="n">
        <f aca="false">SUMPRODUCT((B24:B31&lt;=$B$6)*(C24:C31*AM435+D24:D31*AO435*$B$8*AQ435)/(1+AL435/100)^B24:B31)+C32*AM435*AP435/(1+AL435/100)^$B$6</f>
        <v>12429692.9593931</v>
      </c>
      <c r="AS435" s="0" t="n">
        <f aca="false">SUMPRODUCT((K24:K26&lt;=$B$6)*(L24:L26*AN435+M24:M26*AO435*$B$8*AQ435)/(1+AL435/100)^K24:K26)+L27*AN435*AP435/(1+AL435/100)^$B$6</f>
        <v>14602024.1563636</v>
      </c>
      <c r="AT435" s="0" t="n">
        <f aca="false">AS435-AR435</f>
        <v>2172331.19697048</v>
      </c>
      <c r="AU435" s="0" t="n">
        <f aca="true">RAND()</f>
        <v>0.888614294176814</v>
      </c>
      <c r="AV435" s="0" t="n">
        <f aca="true">RAND()</f>
        <v>0.485599230068841</v>
      </c>
      <c r="AW435" s="0" t="n">
        <f aca="true">RAND()</f>
        <v>0.294939999785767</v>
      </c>
      <c r="AX435" s="0" t="n">
        <f aca="true">RAND()</f>
        <v>0.103241268664782</v>
      </c>
      <c r="AY435" s="0" t="n">
        <f aca="true">RAND()</f>
        <v>0.283465833439533</v>
      </c>
      <c r="AZ435" s="0" t="n">
        <f aca="true">RAND()</f>
        <v>0.0585449531222574</v>
      </c>
    </row>
    <row r="436" customFormat="false" ht="15" hidden="false" customHeight="false" outlineLevel="0" collapsed="false">
      <c r="AK436" s="0" t="n">
        <v>423</v>
      </c>
      <c r="AL436" s="0" t="n">
        <f aca="false">IFERROR(IF(AU436&lt;($AM$6-$AL$6)/($AN$6-$AL$6),$AL$6+SQRT(AU436*($AN$6-$AL$6)*($AM$6-$AL$6)),$AN$6-SQRT((1-AU436)*($AN$6-$AL$6)*($AN$6-$AM$6))),$AM$6)</f>
        <v>4.94059457683832</v>
      </c>
      <c r="AM436" s="0" t="n">
        <f aca="false">IFERROR(IF(AV436&lt;($AM$7-$AL$7)/($AN$7-$AL$7),$AL$7+SQRT(AV436*($AN$7-$AL$7)*($AM$7-$AL$7)),$AN$7-SQRT((1-AV436)*($AN$7-$AL$7)*($AN$7-$AM$7))),$AM$7)</f>
        <v>0.835157590874447</v>
      </c>
      <c r="AN436" s="0" t="n">
        <f aca="false">IFERROR(IF(AW436&lt;($AM$8-$AL$8)/($AN$8-$AL$8),$AL$8+SQRT(AW436*($AN$8-$AL$8)*($AM$8-$AL$8)),$AN$8-SQRT((1-AW436)*($AN$8-$AL$8)*($AN$8-$AM$8))),$AM$8)</f>
        <v>0.909693979520622</v>
      </c>
      <c r="AO436" s="0" t="n">
        <f aca="false">IFERROR(IF(AX436&lt;($AM$9-$AL$9)/($AN$9-$AL$9),$AL$9+SQRT(AX436*($AN$9-$AL$9)*($AM$9-$AL$9)),$AN$9-SQRT((1-AX436)*($AN$9-$AL$9)*($AN$9-$AM$9))),$AM$9)</f>
        <v>0.900955667927671</v>
      </c>
      <c r="AP436" s="0" t="n">
        <f aca="false">IFERROR(IF(AY436&lt;($AM$10-$AL$10)/($AN$10-$AL$10),$AL$10+SQRT(AY436*($AN$10-$AL$10)*($AM$10-$AL$10)),$AN$10-SQRT((1-AY436)*($AN$10-$AL$10)*($AN$10-$AM$10))),$AM$10)</f>
        <v>0.86079112069536</v>
      </c>
      <c r="AQ436" s="0" t="n">
        <f aca="false">IFERROR(IF(AZ436&lt;($AM$11-$AL$11)/($AN$11-$AL$11),$AL$11+SQRT(AZ436*($AN$11-$AL$11)*($AM$11-$AL$11)),$AN$11-SQRT((1-AZ436)*($AN$11-$AL$11)*($AN$11-$AM$11))),$AM$11)</f>
        <v>0.466167954988025</v>
      </c>
      <c r="AR436" s="0" t="n">
        <f aca="false">SUMPRODUCT((B24:B31&lt;=$B$6)*(C24:C31*AM436+D24:D31*AO436*$B$8*AQ436)/(1+AL436/100)^B24:B31)+C32*AM436*AP436/(1+AL436/100)^$B$6</f>
        <v>10525257.434898</v>
      </c>
      <c r="AS436" s="0" t="n">
        <f aca="false">SUMPRODUCT((K24:K26&lt;=$B$6)*(L24:L26*AN436+M24:M26*AO436*$B$8*AQ436)/(1+AL436/100)^K24:K26)+L27*AN436*AP436/(1+AL436/100)^$B$6</f>
        <v>13663993.9121492</v>
      </c>
      <c r="AT436" s="0" t="n">
        <f aca="false">AS436-AR436</f>
        <v>3138736.47725122</v>
      </c>
      <c r="AU436" s="0" t="n">
        <f aca="true">RAND()</f>
        <v>0.787942465152614</v>
      </c>
      <c r="AV436" s="0" t="n">
        <f aca="true">RAND()</f>
        <v>0.0137339577343885</v>
      </c>
      <c r="AW436" s="0" t="n">
        <f aca="true">RAND()</f>
        <v>0.133697434923007</v>
      </c>
      <c r="AX436" s="0" t="n">
        <f aca="true">RAND()</f>
        <v>0.2143539301911</v>
      </c>
      <c r="AY436" s="0" t="n">
        <f aca="true">RAND()</f>
        <v>0.520680931090455</v>
      </c>
      <c r="AZ436" s="0" t="n">
        <f aca="true">RAND()</f>
        <v>0.11270118067307</v>
      </c>
    </row>
    <row r="437" customFormat="false" ht="15" hidden="false" customHeight="false" outlineLevel="0" collapsed="false">
      <c r="AK437" s="0" t="n">
        <v>424</v>
      </c>
      <c r="AL437" s="0" t="n">
        <f aca="false">IFERROR(IF(AU437&lt;($AM$6-$AL$6)/($AN$6-$AL$6),$AL$6+SQRT(AU437*($AN$6-$AL$6)*($AM$6-$AL$6)),$AN$6-SQRT((1-AU437)*($AN$6-$AL$6)*($AN$6-$AM$6))),$AM$6)</f>
        <v>4.25071773133538</v>
      </c>
      <c r="AM437" s="0" t="n">
        <f aca="false">IFERROR(IF(AV437&lt;($AM$7-$AL$7)/($AN$7-$AL$7),$AL$7+SQRT(AV437*($AN$7-$AL$7)*($AM$7-$AL$7)),$AN$7-SQRT((1-AV437)*($AN$7-$AL$7)*($AN$7-$AM$7))),$AM$7)</f>
        <v>1.15966168962669</v>
      </c>
      <c r="AN437" s="0" t="n">
        <f aca="false">IFERROR(IF(AW437&lt;($AM$8-$AL$8)/($AN$8-$AL$8),$AL$8+SQRT(AW437*($AN$8-$AL$8)*($AM$8-$AL$8)),$AN$8-SQRT((1-AW437)*($AN$8-$AL$8)*($AN$8-$AM$8))),$AM$8)</f>
        <v>0.995875291262428</v>
      </c>
      <c r="AO437" s="0" t="n">
        <f aca="false">IFERROR(IF(AX437&lt;($AM$9-$AL$9)/($AN$9-$AL$9),$AL$9+SQRT(AX437*($AN$9-$AL$9)*($AM$9-$AL$9)),$AN$9-SQRT((1-AX437)*($AN$9-$AL$9)*($AN$9-$AM$9))),$AM$9)</f>
        <v>0.554040551691123</v>
      </c>
      <c r="AP437" s="0" t="n">
        <f aca="false">IFERROR(IF(AY437&lt;($AM$10-$AL$10)/($AN$10-$AL$10),$AL$10+SQRT(AY437*($AN$10-$AL$10)*($AM$10-$AL$10)),$AN$10-SQRT((1-AY437)*($AN$10-$AL$10)*($AN$10-$AM$10))),$AM$10)</f>
        <v>0.978045258273069</v>
      </c>
      <c r="AQ437" s="0" t="n">
        <f aca="false">IFERROR(IF(AZ437&lt;($AM$11-$AL$11)/($AN$11-$AL$11),$AL$11+SQRT(AZ437*($AN$11-$AL$11)*($AM$11-$AL$11)),$AN$11-SQRT((1-AZ437)*($AN$11-$AL$11)*($AN$11-$AM$11))),$AM$11)</f>
        <v>0.870897048545337</v>
      </c>
      <c r="AR437" s="0" t="n">
        <f aca="false">SUMPRODUCT((B24:B31&lt;=$B$6)*(C24:C31*AM437+D24:D31*AO437*$B$8*AQ437)/(1+AL437/100)^B24:B31)+C32*AM437*AP437/(1+AL437/100)^$B$6</f>
        <v>15011226.8630827</v>
      </c>
      <c r="AS437" s="0" t="n">
        <f aca="false">SUMPRODUCT((K24:K26&lt;=$B$6)*(L24:L26*AN437+M24:M26*AO437*$B$8*AQ437)/(1+AL437/100)^K24:K26)+L27*AN437*AP437/(1+AL437/100)^$B$6</f>
        <v>14718054.8992205</v>
      </c>
      <c r="AT437" s="0" t="n">
        <f aca="false">AS437-AR437</f>
        <v>-293171.963862151</v>
      </c>
      <c r="AU437" s="0" t="n">
        <f aca="true">RAND()</f>
        <v>0.622072350360315</v>
      </c>
      <c r="AV437" s="0" t="n">
        <f aca="true">RAND()</f>
        <v>0.927457686034632</v>
      </c>
      <c r="AW437" s="0" t="n">
        <f aca="true">RAND()</f>
        <v>0.426301441412675</v>
      </c>
      <c r="AX437" s="0" t="n">
        <f aca="true">RAND()</f>
        <v>0.00389384163610786</v>
      </c>
      <c r="AY437" s="0" t="n">
        <f aca="true">RAND()</f>
        <v>0.914109075829462</v>
      </c>
      <c r="AZ437" s="0" t="n">
        <f aca="true">RAND()</f>
        <v>0.931969093574265</v>
      </c>
    </row>
    <row r="438" customFormat="false" ht="15" hidden="false" customHeight="false" outlineLevel="0" collapsed="false">
      <c r="AK438" s="0" t="n">
        <v>425</v>
      </c>
      <c r="AL438" s="0" t="n">
        <f aca="false">IFERROR(IF(AU438&lt;($AM$6-$AL$6)/($AN$6-$AL$6),$AL$6+SQRT(AU438*($AN$6-$AL$6)*($AM$6-$AL$6)),$AN$6-SQRT((1-AU438)*($AN$6-$AL$6)*($AN$6-$AM$6))),$AM$6)</f>
        <v>3.42290627072037</v>
      </c>
      <c r="AM438" s="0" t="n">
        <f aca="false">IFERROR(IF(AV438&lt;($AM$7-$AL$7)/($AN$7-$AL$7),$AL$7+SQRT(AV438*($AN$7-$AL$7)*($AM$7-$AL$7)),$AN$7-SQRT((1-AV438)*($AN$7-$AL$7)*($AN$7-$AM$7))),$AM$7)</f>
        <v>1.02798294802088</v>
      </c>
      <c r="AN438" s="0" t="n">
        <f aca="false">IFERROR(IF(AW438&lt;($AM$8-$AL$8)/($AN$8-$AL$8),$AL$8+SQRT(AW438*($AN$8-$AL$8)*($AM$8-$AL$8)),$AN$8-SQRT((1-AW438)*($AN$8-$AL$8)*($AN$8-$AM$8))),$AM$8)</f>
        <v>1.13913297641404</v>
      </c>
      <c r="AO438" s="0" t="n">
        <f aca="false">IFERROR(IF(AX438&lt;($AM$9-$AL$9)/($AN$9-$AL$9),$AL$9+SQRT(AX438*($AN$9-$AL$9)*($AM$9-$AL$9)),$AN$9-SQRT((1-AX438)*($AN$9-$AL$9)*($AN$9-$AM$9))),$AM$9)</f>
        <v>1.53912314828612</v>
      </c>
      <c r="AP438" s="0" t="n">
        <f aca="false">IFERROR(IF(AY438&lt;($AM$10-$AL$10)/($AN$10-$AL$10),$AL$10+SQRT(AY438*($AN$10-$AL$10)*($AM$10-$AL$10)),$AN$10-SQRT((1-AY438)*($AN$10-$AL$10)*($AN$10-$AM$10))),$AM$10)</f>
        <v>0.588208012231741</v>
      </c>
      <c r="AQ438" s="0" t="n">
        <f aca="false">IFERROR(IF(AZ438&lt;($AM$11-$AL$11)/($AN$11-$AL$11),$AL$11+SQRT(AZ438*($AN$11-$AL$11)*($AM$11-$AL$11)),$AN$11-SQRT((1-AZ438)*($AN$11-$AL$11)*($AN$11-$AM$11))),$AM$11)</f>
        <v>0.692046153906247</v>
      </c>
      <c r="AR438" s="0" t="n">
        <f aca="false">SUMPRODUCT((B24:B31&lt;=$B$6)*(C24:C31*AM438+D24:D31*AO438*$B$8*AQ438)/(1+AL438/100)^B24:B31)+C32*AM438*AP438/(1+AL438/100)^$B$6</f>
        <v>14007165.4969583</v>
      </c>
      <c r="AS438" s="0" t="n">
        <f aca="false">SUMPRODUCT((K24:K26&lt;=$B$6)*(L24:L26*AN438+M24:M26*AO438*$B$8*AQ438)/(1+AL438/100)^K24:K26)+L27*AN438*AP438/(1+AL438/100)^$B$6</f>
        <v>17253507.350141</v>
      </c>
      <c r="AT438" s="0" t="n">
        <f aca="false">AS438-AR438</f>
        <v>3246341.85318268</v>
      </c>
      <c r="AU438" s="0" t="n">
        <f aca="true">RAND()</f>
        <v>0.360220022597416</v>
      </c>
      <c r="AV438" s="0" t="n">
        <f aca="true">RAND()</f>
        <v>0.561852698937795</v>
      </c>
      <c r="AW438" s="0" t="n">
        <f aca="true">RAND()</f>
        <v>0.890742249610583</v>
      </c>
      <c r="AX438" s="0" t="n">
        <f aca="true">RAND()</f>
        <v>0.858395018369536</v>
      </c>
      <c r="AY438" s="0" t="n">
        <f aca="true">RAND()</f>
        <v>0.0311226136875001</v>
      </c>
      <c r="AZ438" s="0" t="n">
        <f aca="true">RAND()</f>
        <v>0.61291603541251</v>
      </c>
    </row>
    <row r="439" customFormat="false" ht="15" hidden="false" customHeight="false" outlineLevel="0" collapsed="false">
      <c r="AK439" s="0" t="n">
        <v>426</v>
      </c>
      <c r="AL439" s="0" t="n">
        <f aca="false">IFERROR(IF(AU439&lt;($AM$6-$AL$6)/($AN$6-$AL$6),$AL$6+SQRT(AU439*($AN$6-$AL$6)*($AM$6-$AL$6)),$AN$6-SQRT((1-AU439)*($AN$6-$AL$6)*($AN$6-$AM$6))),$AM$6)</f>
        <v>3.30866078267801</v>
      </c>
      <c r="AM439" s="0" t="n">
        <f aca="false">IFERROR(IF(AV439&lt;($AM$7-$AL$7)/($AN$7-$AL$7),$AL$7+SQRT(AV439*($AN$7-$AL$7)*($AM$7-$AL$7)),$AN$7-SQRT((1-AV439)*($AN$7-$AL$7)*($AN$7-$AM$7))),$AM$7)</f>
        <v>0.94473116844515</v>
      </c>
      <c r="AN439" s="0" t="n">
        <f aca="false">IFERROR(IF(AW439&lt;($AM$8-$AL$8)/($AN$8-$AL$8),$AL$8+SQRT(AW439*($AN$8-$AL$8)*($AM$8-$AL$8)),$AN$8-SQRT((1-AW439)*($AN$8-$AL$8)*($AN$8-$AM$8))),$AM$8)</f>
        <v>1.04217639724577</v>
      </c>
      <c r="AO439" s="0" t="n">
        <f aca="false">IFERROR(IF(AX439&lt;($AM$9-$AL$9)/($AN$9-$AL$9),$AL$9+SQRT(AX439*($AN$9-$AL$9)*($AM$9-$AL$9)),$AN$9-SQRT((1-AX439)*($AN$9-$AL$9)*($AN$9-$AM$9))),$AM$9)</f>
        <v>0.663262026231002</v>
      </c>
      <c r="AP439" s="0" t="n">
        <f aca="false">IFERROR(IF(AY439&lt;($AM$10-$AL$10)/($AN$10-$AL$10),$AL$10+SQRT(AY439*($AN$10-$AL$10)*($AM$10-$AL$10)),$AN$10-SQRT((1-AY439)*($AN$10-$AL$10)*($AN$10-$AM$10))),$AM$10)</f>
        <v>0.862406476063833</v>
      </c>
      <c r="AQ439" s="0" t="n">
        <f aca="false">IFERROR(IF(AZ439&lt;($AM$11-$AL$11)/($AN$11-$AL$11),$AL$11+SQRT(AZ439*($AN$11-$AL$11)*($AM$11-$AL$11)),$AN$11-SQRT((1-AZ439)*($AN$11-$AL$11)*($AN$11-$AM$11))),$AM$11)</f>
        <v>0.481251372752452</v>
      </c>
      <c r="AR439" s="0" t="n">
        <f aca="false">SUMPRODUCT((B24:B31&lt;=$B$6)*(C24:C31*AM439+D24:D31*AO439*$B$8*AQ439)/(1+AL439/100)^B24:B31)+C32*AM439*AP439/(1+AL439/100)^$B$6</f>
        <v>12780859.6794607</v>
      </c>
      <c r="AS439" s="0" t="n">
        <f aca="false">SUMPRODUCT((K24:K26&lt;=$B$6)*(L24:L26*AN439+M24:M26*AO439*$B$8*AQ439)/(1+AL439/100)^K24:K26)+L27*AN439*AP439/(1+AL439/100)^$B$6</f>
        <v>15314127.0858691</v>
      </c>
      <c r="AT439" s="0" t="n">
        <f aca="false">AS439-AR439</f>
        <v>2533267.40640835</v>
      </c>
      <c r="AU439" s="0" t="n">
        <f aca="true">RAND()</f>
        <v>0.318700739133034</v>
      </c>
      <c r="AV439" s="0" t="n">
        <f aca="true">RAND()</f>
        <v>0.232745679105536</v>
      </c>
      <c r="AW439" s="0" t="n">
        <f aca="true">RAND()</f>
        <v>0.616083112340019</v>
      </c>
      <c r="AX439" s="0" t="n">
        <f aca="true">RAND()</f>
        <v>0.0355393189454031</v>
      </c>
      <c r="AY439" s="0" t="n">
        <f aca="true">RAND()</f>
        <v>0.525353815572021</v>
      </c>
      <c r="AZ439" s="0" t="n">
        <f aca="true">RAND()</f>
        <v>0.134090041325095</v>
      </c>
    </row>
    <row r="440" customFormat="false" ht="15" hidden="false" customHeight="false" outlineLevel="0" collapsed="false">
      <c r="AK440" s="0" t="n">
        <v>427</v>
      </c>
      <c r="AL440" s="0" t="n">
        <f aca="false">IFERROR(IF(AU440&lt;($AM$6-$AL$6)/($AN$6-$AL$6),$AL$6+SQRT(AU440*($AN$6-$AL$6)*($AM$6-$AL$6)),$AN$6-SQRT((1-AU440)*($AN$6-$AL$6)*($AN$6-$AM$6))),$AM$6)</f>
        <v>3.34827715027974</v>
      </c>
      <c r="AM440" s="0" t="n">
        <f aca="false">IFERROR(IF(AV440&lt;($AM$7-$AL$7)/($AN$7-$AL$7),$AL$7+SQRT(AV440*($AN$7-$AL$7)*($AM$7-$AL$7)),$AN$7-SQRT((1-AV440)*($AN$7-$AL$7)*($AN$7-$AM$7))),$AM$7)</f>
        <v>1.06354062953421</v>
      </c>
      <c r="AN440" s="0" t="n">
        <f aca="false">IFERROR(IF(AW440&lt;($AM$8-$AL$8)/($AN$8-$AL$8),$AL$8+SQRT(AW440*($AN$8-$AL$8)*($AM$8-$AL$8)),$AN$8-SQRT((1-AW440)*($AN$8-$AL$8)*($AN$8-$AM$8))),$AM$8)</f>
        <v>0.984502002819224</v>
      </c>
      <c r="AO440" s="0" t="n">
        <f aca="false">IFERROR(IF(AX440&lt;($AM$9-$AL$9)/($AN$9-$AL$9),$AL$9+SQRT(AX440*($AN$9-$AL$9)*($AM$9-$AL$9)),$AN$9-SQRT((1-AX440)*($AN$9-$AL$9)*($AN$9-$AM$9))),$AM$9)</f>
        <v>1.36703338821805</v>
      </c>
      <c r="AP440" s="0" t="n">
        <f aca="false">IFERROR(IF(AY440&lt;($AM$10-$AL$10)/($AN$10-$AL$10),$AL$10+SQRT(AY440*($AN$10-$AL$10)*($AM$10-$AL$10)),$AN$10-SQRT((1-AY440)*($AN$10-$AL$10)*($AN$10-$AM$10))),$AM$10)</f>
        <v>0.884978675107309</v>
      </c>
      <c r="AQ440" s="0" t="n">
        <f aca="false">IFERROR(IF(AZ440&lt;($AM$11-$AL$11)/($AN$11-$AL$11),$AL$11+SQRT(AZ440*($AN$11-$AL$11)*($AM$11-$AL$11)),$AN$11-SQRT((1-AZ440)*($AN$11-$AL$11)*($AN$11-$AM$11))),$AM$11)</f>
        <v>0.746302208794955</v>
      </c>
      <c r="AR440" s="0" t="n">
        <f aca="false">SUMPRODUCT((B24:B31&lt;=$B$6)*(C24:C31*AM440+D24:D31*AO440*$B$8*AQ440)/(1+AL440/100)^B24:B31)+C32*AM440*AP440/(1+AL440/100)^$B$6</f>
        <v>14483269.123184</v>
      </c>
      <c r="AS440" s="0" t="n">
        <f aca="false">SUMPRODUCT((K24:K26&lt;=$B$6)*(L24:L26*AN440+M24:M26*AO440*$B$8*AQ440)/(1+AL440/100)^K24:K26)+L27*AN440*AP440/(1+AL440/100)^$B$6</f>
        <v>14488461.7669173</v>
      </c>
      <c r="AT440" s="0" t="n">
        <f aca="false">AS440-AR440</f>
        <v>5192.64373329468</v>
      </c>
      <c r="AU440" s="0" t="n">
        <f aca="true">RAND()</f>
        <v>0.333246011441549</v>
      </c>
      <c r="AV440" s="0" t="n">
        <f aca="true">RAND()</f>
        <v>0.690959139248914</v>
      </c>
      <c r="AW440" s="0" t="n">
        <f aca="true">RAND()</f>
        <v>0.378233211603387</v>
      </c>
      <c r="AX440" s="0" t="n">
        <f aca="true">RAND()</f>
        <v>0.732902178912854</v>
      </c>
      <c r="AY440" s="0" t="n">
        <f aca="true">RAND()</f>
        <v>0.592834321149516</v>
      </c>
      <c r="AZ440" s="0" t="n">
        <f aca="true">RAND()</f>
        <v>0.737295635664006</v>
      </c>
    </row>
    <row r="441" customFormat="false" ht="15" hidden="false" customHeight="false" outlineLevel="0" collapsed="false">
      <c r="AK441" s="0" t="n">
        <v>428</v>
      </c>
      <c r="AL441" s="0" t="n">
        <f aca="false">IFERROR(IF(AU441&lt;($AM$6-$AL$6)/($AN$6-$AL$6),$AL$6+SQRT(AU441*($AN$6-$AL$6)*($AM$6-$AL$6)),$AN$6-SQRT((1-AU441)*($AN$6-$AL$6)*($AN$6-$AM$6))),$AM$6)</f>
        <v>5.47323002473677</v>
      </c>
      <c r="AM441" s="0" t="n">
        <f aca="false">IFERROR(IF(AV441&lt;($AM$7-$AL$7)/($AN$7-$AL$7),$AL$7+SQRT(AV441*($AN$7-$AL$7)*($AM$7-$AL$7)),$AN$7-SQRT((1-AV441)*($AN$7-$AL$7)*($AN$7-$AM$7))),$AM$7)</f>
        <v>0.846268099167624</v>
      </c>
      <c r="AN441" s="0" t="n">
        <f aca="false">IFERROR(IF(AW441&lt;($AM$8-$AL$8)/($AN$8-$AL$8),$AL$8+SQRT(AW441*($AN$8-$AL$8)*($AM$8-$AL$8)),$AN$8-SQRT((1-AW441)*($AN$8-$AL$8)*($AN$8-$AM$8))),$AM$8)</f>
        <v>0.919718951468376</v>
      </c>
      <c r="AO441" s="0" t="n">
        <f aca="false">IFERROR(IF(AX441&lt;($AM$9-$AL$9)/($AN$9-$AL$9),$AL$9+SQRT(AX441*($AN$9-$AL$9)*($AM$9-$AL$9)),$AN$9-SQRT((1-AX441)*($AN$9-$AL$9)*($AN$9-$AM$9))),$AM$9)</f>
        <v>1.67862173473809</v>
      </c>
      <c r="AP441" s="0" t="n">
        <f aca="false">IFERROR(IF(AY441&lt;($AM$10-$AL$10)/($AN$10-$AL$10),$AL$10+SQRT(AY441*($AN$10-$AL$10)*($AM$10-$AL$10)),$AN$10-SQRT((1-AY441)*($AN$10-$AL$10)*($AN$10-$AM$10))),$AM$10)</f>
        <v>0.945990665467888</v>
      </c>
      <c r="AQ441" s="0" t="n">
        <f aca="false">IFERROR(IF(AZ441&lt;($AM$11-$AL$11)/($AN$11-$AL$11),$AL$11+SQRT(AZ441*($AN$11-$AL$11)*($AM$11-$AL$11)),$AN$11-SQRT((1-AZ441)*($AN$11-$AL$11)*($AN$11-$AM$11))),$AM$11)</f>
        <v>0.708543494920417</v>
      </c>
      <c r="AR441" s="0" t="n">
        <f aca="false">SUMPRODUCT((B24:B31&lt;=$B$6)*(C24:C31*AM441+D24:D31*AO441*$B$8*AQ441)/(1+AL441/100)^B24:B31)+C32*AM441*AP441/(1+AL441/100)^$B$6</f>
        <v>10552101.3427052</v>
      </c>
      <c r="AS441" s="0" t="n">
        <f aca="false">SUMPRODUCT((K24:K26&lt;=$B$6)*(L24:L26*AN441+M24:M26*AO441*$B$8*AQ441)/(1+AL441/100)^K24:K26)+L27*AN441*AP441/(1+AL441/100)^$B$6</f>
        <v>13847865.8366797</v>
      </c>
      <c r="AT441" s="0" t="n">
        <f aca="false">AS441-AR441</f>
        <v>3295764.49397449</v>
      </c>
      <c r="AU441" s="0" t="n">
        <f aca="true">RAND()</f>
        <v>0.883448672131736</v>
      </c>
      <c r="AV441" s="0" t="n">
        <f aca="true">RAND()</f>
        <v>0.0237859666731674</v>
      </c>
      <c r="AW441" s="0" t="n">
        <f aca="true">RAND()</f>
        <v>0.159251414896526</v>
      </c>
      <c r="AX441" s="0" t="n">
        <f aca="true">RAND()</f>
        <v>0.931144007078165</v>
      </c>
      <c r="AY441" s="0" t="n">
        <f aca="true">RAND()</f>
        <v>0.795630694737957</v>
      </c>
      <c r="AZ441" s="0" t="n">
        <f aca="true">RAND()</f>
        <v>0.653277982231817</v>
      </c>
    </row>
    <row r="442" customFormat="false" ht="15" hidden="false" customHeight="false" outlineLevel="0" collapsed="false">
      <c r="AK442" s="0" t="n">
        <v>429</v>
      </c>
      <c r="AL442" s="0" t="n">
        <f aca="false">IFERROR(IF(AU442&lt;($AM$6-$AL$6)/($AN$6-$AL$6),$AL$6+SQRT(AU442*($AN$6-$AL$6)*($AM$6-$AL$6)),$AN$6-SQRT((1-AU442)*($AN$6-$AL$6)*($AN$6-$AM$6))),$AM$6)</f>
        <v>4.7442081312346</v>
      </c>
      <c r="AM442" s="0" t="n">
        <f aca="false">IFERROR(IF(AV442&lt;($AM$7-$AL$7)/($AN$7-$AL$7),$AL$7+SQRT(AV442*($AN$7-$AL$7)*($AM$7-$AL$7)),$AN$7-SQRT((1-AV442)*($AN$7-$AL$7)*($AN$7-$AM$7))),$AM$7)</f>
        <v>1.19818033762079</v>
      </c>
      <c r="AN442" s="0" t="n">
        <f aca="false">IFERROR(IF(AW442&lt;($AM$8-$AL$8)/($AN$8-$AL$8),$AL$8+SQRT(AW442*($AN$8-$AL$8)*($AM$8-$AL$8)),$AN$8-SQRT((1-AW442)*($AN$8-$AL$8)*($AN$8-$AM$8))),$AM$8)</f>
        <v>0.959232291743588</v>
      </c>
      <c r="AO442" s="0" t="n">
        <f aca="false">IFERROR(IF(AX442&lt;($AM$9-$AL$9)/($AN$9-$AL$9),$AL$9+SQRT(AX442*($AN$9-$AL$9)*($AM$9-$AL$9)),$AN$9-SQRT((1-AX442)*($AN$9-$AL$9)*($AN$9-$AM$9))),$AM$9)</f>
        <v>1.03081208635668</v>
      </c>
      <c r="AP442" s="0" t="n">
        <f aca="false">IFERROR(IF(AY442&lt;($AM$10-$AL$10)/($AN$10-$AL$10),$AL$10+SQRT(AY442*($AN$10-$AL$10)*($AM$10-$AL$10)),$AN$10-SQRT((1-AY442)*($AN$10-$AL$10)*($AN$10-$AM$10))),$AM$10)</f>
        <v>0.99756354573531</v>
      </c>
      <c r="AQ442" s="0" t="n">
        <f aca="false">IFERROR(IF(AZ442&lt;($AM$11-$AL$11)/($AN$11-$AL$11),$AL$11+SQRT(AZ442*($AN$11-$AL$11)*($AM$11-$AL$11)),$AN$11-SQRT((1-AZ442)*($AN$11-$AL$11)*($AN$11-$AM$11))),$AM$11)</f>
        <v>0.711920081144587</v>
      </c>
      <c r="AR442" s="0" t="n">
        <f aca="false">SUMPRODUCT((B24:B31&lt;=$B$6)*(C24:C31*AM442+D24:D31*AO442*$B$8*AQ442)/(1+AL442/100)^B24:B31)+C32*AM442*AP442/(1+AL442/100)^$B$6</f>
        <v>15225030.1950019</v>
      </c>
      <c r="AS442" s="0" t="n">
        <f aca="false">SUMPRODUCT((K24:K26&lt;=$B$6)*(L24:L26*AN442+M24:M26*AO442*$B$8*AQ442)/(1+AL442/100)^K24:K26)+L27*AN442*AP442/(1+AL442/100)^$B$6</f>
        <v>14266639.0870304</v>
      </c>
      <c r="AT442" s="0" t="n">
        <f aca="false">AS442-AR442</f>
        <v>-958391.107971549</v>
      </c>
      <c r="AU442" s="0" t="n">
        <f aca="true">RAND()</f>
        <v>0.745570152240595</v>
      </c>
      <c r="AV442" s="0" t="n">
        <f aca="true">RAND()</f>
        <v>0.97613086747471</v>
      </c>
      <c r="AW442" s="0" t="n">
        <f aca="true">RAND()</f>
        <v>0.281721363710167</v>
      </c>
      <c r="AX442" s="0" t="n">
        <f aca="true">RAND()</f>
        <v>0.3737831920318</v>
      </c>
      <c r="AY442" s="0" t="n">
        <f aca="true">RAND()</f>
        <v>0.990277928178776</v>
      </c>
      <c r="AZ442" s="0" t="n">
        <f aca="true">RAND()</f>
        <v>0.661265144294934</v>
      </c>
    </row>
    <row r="443" customFormat="false" ht="15" hidden="false" customHeight="false" outlineLevel="0" collapsed="false">
      <c r="AK443" s="0" t="n">
        <v>430</v>
      </c>
      <c r="AL443" s="0" t="n">
        <f aca="false">IFERROR(IF(AU443&lt;($AM$6-$AL$6)/($AN$6-$AL$6),$AL$6+SQRT(AU443*($AN$6-$AL$6)*($AM$6-$AL$6)),$AN$6-SQRT((1-AU443)*($AN$6-$AL$6)*($AN$6-$AM$6))),$AM$6)</f>
        <v>3.2957317767236</v>
      </c>
      <c r="AM443" s="0" t="n">
        <f aca="false">IFERROR(IF(AV443&lt;($AM$7-$AL$7)/($AN$7-$AL$7),$AL$7+SQRT(AV443*($AN$7-$AL$7)*($AM$7-$AL$7)),$AN$7-SQRT((1-AV443)*($AN$7-$AL$7)*($AN$7-$AM$7))),$AM$7)</f>
        <v>1.08997390904902</v>
      </c>
      <c r="AN443" s="0" t="n">
        <f aca="false">IFERROR(IF(AW443&lt;($AM$8-$AL$8)/($AN$8-$AL$8),$AL$8+SQRT(AW443*($AN$8-$AL$8)*($AM$8-$AL$8)),$AN$8-SQRT((1-AW443)*($AN$8-$AL$8)*($AN$8-$AM$8))),$AM$8)</f>
        <v>1.08001683880633</v>
      </c>
      <c r="AO443" s="0" t="n">
        <f aca="false">IFERROR(IF(AX443&lt;($AM$9-$AL$9)/($AN$9-$AL$9),$AL$9+SQRT(AX443*($AN$9-$AL$9)*($AM$9-$AL$9)),$AN$9-SQRT((1-AX443)*($AN$9-$AL$9)*($AN$9-$AM$9))),$AM$9)</f>
        <v>0.601657854183254</v>
      </c>
      <c r="AP443" s="0" t="n">
        <f aca="false">IFERROR(IF(AY443&lt;($AM$10-$AL$10)/($AN$10-$AL$10),$AL$10+SQRT(AY443*($AN$10-$AL$10)*($AM$10-$AL$10)),$AN$10-SQRT((1-AY443)*($AN$10-$AL$10)*($AN$10-$AM$10))),$AM$10)</f>
        <v>0.94807710864591</v>
      </c>
      <c r="AQ443" s="0" t="n">
        <f aca="false">IFERROR(IF(AZ443&lt;($AM$11-$AL$11)/($AN$11-$AL$11),$AL$11+SQRT(AZ443*($AN$11-$AL$11)*($AM$11-$AL$11)),$AN$11-SQRT((1-AZ443)*($AN$11-$AL$11)*($AN$11-$AM$11))),$AM$11)</f>
        <v>0.72506339186288</v>
      </c>
      <c r="AR443" s="0" t="n">
        <f aca="false">SUMPRODUCT((B24:B31&lt;=$B$6)*(C24:C31*AM443+D24:D31*AO443*$B$8*AQ443)/(1+AL443/100)^B24:B31)+C32*AM443*AP443/(1+AL443/100)^$B$6</f>
        <v>14754063.8924159</v>
      </c>
      <c r="AS443" s="0" t="n">
        <f aca="false">SUMPRODUCT((K24:K26&lt;=$B$6)*(L24:L26*AN443+M24:M26*AO443*$B$8*AQ443)/(1+AL443/100)^K24:K26)+L27*AN443*AP443/(1+AL443/100)^$B$6</f>
        <v>15738128.9774012</v>
      </c>
      <c r="AT443" s="0" t="n">
        <f aca="false">AS443-AR443</f>
        <v>984065.08498529</v>
      </c>
      <c r="AU443" s="0" t="n">
        <f aca="true">RAND()</f>
        <v>0.313919846501234</v>
      </c>
      <c r="AV443" s="0" t="n">
        <f aca="true">RAND()</f>
        <v>0.772370224132874</v>
      </c>
      <c r="AW443" s="0" t="n">
        <f aca="true">RAND()</f>
        <v>0.743161999205408</v>
      </c>
      <c r="AX443" s="0" t="n">
        <f aca="true">RAND()</f>
        <v>0.0137790924228583</v>
      </c>
      <c r="AY443" s="0" t="n">
        <f aca="true">RAND()</f>
        <v>0.803092381169915</v>
      </c>
      <c r="AZ443" s="0" t="n">
        <f aca="true">RAND()</f>
        <v>0.691468822473697</v>
      </c>
    </row>
    <row r="444" customFormat="false" ht="15" hidden="false" customHeight="false" outlineLevel="0" collapsed="false">
      <c r="AK444" s="0" t="n">
        <v>431</v>
      </c>
      <c r="AL444" s="0" t="n">
        <f aca="false">IFERROR(IF(AU444&lt;($AM$6-$AL$6)/($AN$6-$AL$6),$AL$6+SQRT(AU444*($AN$6-$AL$6)*($AM$6-$AL$6)),$AN$6-SQRT((1-AU444)*($AN$6-$AL$6)*($AN$6-$AM$6))),$AM$6)</f>
        <v>2.98745432477823</v>
      </c>
      <c r="AM444" s="0" t="n">
        <f aca="false">IFERROR(IF(AV444&lt;($AM$7-$AL$7)/($AN$7-$AL$7),$AL$7+SQRT(AV444*($AN$7-$AL$7)*($AM$7-$AL$7)),$AN$7-SQRT((1-AV444)*($AN$7-$AL$7)*($AN$7-$AM$7))),$AM$7)</f>
        <v>0.88045865530935</v>
      </c>
      <c r="AN444" s="0" t="n">
        <f aca="false">IFERROR(IF(AW444&lt;($AM$8-$AL$8)/($AN$8-$AL$8),$AL$8+SQRT(AW444*($AN$8-$AL$8)*($AM$8-$AL$8)),$AN$8-SQRT((1-AW444)*($AN$8-$AL$8)*($AN$8-$AM$8))),$AM$8)</f>
        <v>0.946534013068135</v>
      </c>
      <c r="AO444" s="0" t="n">
        <f aca="false">IFERROR(IF(AX444&lt;($AM$9-$AL$9)/($AN$9-$AL$9),$AL$9+SQRT(AX444*($AN$9-$AL$9)*($AM$9-$AL$9)),$AN$9-SQRT((1-AX444)*($AN$9-$AL$9)*($AN$9-$AM$9))),$AM$9)</f>
        <v>1.29622780376569</v>
      </c>
      <c r="AP444" s="0" t="n">
        <f aca="false">IFERROR(IF(AY444&lt;($AM$10-$AL$10)/($AN$10-$AL$10),$AL$10+SQRT(AY444*($AN$10-$AL$10)*($AM$10-$AL$10)),$AN$10-SQRT((1-AY444)*($AN$10-$AL$10)*($AN$10-$AM$10))),$AM$10)</f>
        <v>0.915472811769212</v>
      </c>
      <c r="AQ444" s="0" t="n">
        <f aca="false">IFERROR(IF(AZ444&lt;($AM$11-$AL$11)/($AN$11-$AL$11),$AL$11+SQRT(AZ444*($AN$11-$AL$11)*($AM$11-$AL$11)),$AN$11-SQRT((1-AZ444)*($AN$11-$AL$11)*($AN$11-$AM$11))),$AM$11)</f>
        <v>0.504127387361561</v>
      </c>
      <c r="AR444" s="0" t="n">
        <f aca="false">SUMPRODUCT((B24:B31&lt;=$B$6)*(C24:C31*AM444+D24:D31*AO444*$B$8*AQ444)/(1+AL444/100)^B24:B31)+C32*AM444*AP444/(1+AL444/100)^$B$6</f>
        <v>12172648.973058</v>
      </c>
      <c r="AS444" s="0" t="n">
        <f aca="false">SUMPRODUCT((K24:K26&lt;=$B$6)*(L24:L26*AN444+M24:M26*AO444*$B$8*AQ444)/(1+AL444/100)^K24:K26)+L27*AN444*AP444/(1+AL444/100)^$B$6</f>
        <v>13772143.4800575</v>
      </c>
      <c r="AT444" s="0" t="n">
        <f aca="false">AS444-AR444</f>
        <v>1599494.50699952</v>
      </c>
      <c r="AU444" s="0" t="n">
        <f aca="true">RAND()</f>
        <v>0.195013208704646</v>
      </c>
      <c r="AV444" s="0" t="n">
        <f aca="true">RAND()</f>
        <v>0.0719288357132079</v>
      </c>
      <c r="AW444" s="0" t="n">
        <f aca="true">RAND()</f>
        <v>0.238580188731694</v>
      </c>
      <c r="AX444" s="0" t="n">
        <f aca="true">RAND()</f>
        <v>0.669803130538354</v>
      </c>
      <c r="AY444" s="0" t="n">
        <f aca="true">RAND()</f>
        <v>0.690470629277659</v>
      </c>
      <c r="AZ444" s="0" t="n">
        <f aca="true">RAND()</f>
        <v>0.170073429677783</v>
      </c>
    </row>
    <row r="445" customFormat="false" ht="15" hidden="false" customHeight="false" outlineLevel="0" collapsed="false">
      <c r="AK445" s="0" t="n">
        <v>432</v>
      </c>
      <c r="AL445" s="0" t="n">
        <f aca="false">IFERROR(IF(AU445&lt;($AM$6-$AL$6)/($AN$6-$AL$6),$AL$6+SQRT(AU445*($AN$6-$AL$6)*($AM$6-$AL$6)),$AN$6-SQRT((1-AU445)*($AN$6-$AL$6)*($AN$6-$AM$6))),$AM$6)</f>
        <v>5.05530650567496</v>
      </c>
      <c r="AM445" s="0" t="n">
        <f aca="false">IFERROR(IF(AV445&lt;($AM$7-$AL$7)/($AN$7-$AL$7),$AL$7+SQRT(AV445*($AN$7-$AL$7)*($AM$7-$AL$7)),$AN$7-SQRT((1-AV445)*($AN$7-$AL$7)*($AN$7-$AM$7))),$AM$7)</f>
        <v>1.08613182087928</v>
      </c>
      <c r="AN445" s="0" t="n">
        <f aca="false">IFERROR(IF(AW445&lt;($AM$8-$AL$8)/($AN$8-$AL$8),$AL$8+SQRT(AW445*($AN$8-$AL$8)*($AM$8-$AL$8)),$AN$8-SQRT((1-AW445)*($AN$8-$AL$8)*($AN$8-$AM$8))),$AM$8)</f>
        <v>1.15094423370797</v>
      </c>
      <c r="AO445" s="0" t="n">
        <f aca="false">IFERROR(IF(AX445&lt;($AM$9-$AL$9)/($AN$9-$AL$9),$AL$9+SQRT(AX445*($AN$9-$AL$9)*($AM$9-$AL$9)),$AN$9-SQRT((1-AX445)*($AN$9-$AL$9)*($AN$9-$AM$9))),$AM$9)</f>
        <v>1.2632017301617</v>
      </c>
      <c r="AP445" s="0" t="n">
        <f aca="false">IFERROR(IF(AY445&lt;($AM$10-$AL$10)/($AN$10-$AL$10),$AL$10+SQRT(AY445*($AN$10-$AL$10)*($AM$10-$AL$10)),$AN$10-SQRT((1-AY445)*($AN$10-$AL$10)*($AN$10-$AM$10))),$AM$10)</f>
        <v>0.845210417925216</v>
      </c>
      <c r="AQ445" s="0" t="n">
        <f aca="false">IFERROR(IF(AZ445&lt;($AM$11-$AL$11)/($AN$11-$AL$11),$AL$11+SQRT(AZ445*($AN$11-$AL$11)*($AM$11-$AL$11)),$AN$11-SQRT((1-AZ445)*($AN$11-$AL$11)*($AN$11-$AM$11))),$AM$11)</f>
        <v>0.504798301824671</v>
      </c>
      <c r="AR445" s="0" t="n">
        <f aca="false">SUMPRODUCT((B24:B31&lt;=$B$6)*(C24:C31*AM445+D24:D31*AO445*$B$8*AQ445)/(1+AL445/100)^B24:B31)+C32*AM445*AP445/(1+AL445/100)^$B$6</f>
        <v>13641518.4995492</v>
      </c>
      <c r="AS445" s="0" t="n">
        <f aca="false">SUMPRODUCT((K24:K26&lt;=$B$6)*(L24:L26*AN445+M24:M26*AO445*$B$8*AQ445)/(1+AL445/100)^K24:K26)+L27*AN445*AP445/(1+AL445/100)^$B$6</f>
        <v>17326736.7105056</v>
      </c>
      <c r="AT445" s="0" t="n">
        <f aca="false">AS445-AR445</f>
        <v>3685218.21095639</v>
      </c>
      <c r="AU445" s="0" t="n">
        <f aca="true">RAND()</f>
        <v>0.810908360656494</v>
      </c>
      <c r="AV445" s="0" t="n">
        <f aca="true">RAND()</f>
        <v>0.761308621081416</v>
      </c>
      <c r="AW445" s="0" t="n">
        <f aca="true">RAND()</f>
        <v>0.912781823682655</v>
      </c>
      <c r="AX445" s="0" t="n">
        <f aca="true">RAND()</f>
        <v>0.638085539708863</v>
      </c>
      <c r="AY445" s="0" t="n">
        <f aca="true">RAND()</f>
        <v>0.47668093057641</v>
      </c>
      <c r="AZ445" s="0" t="n">
        <f aca="true">RAND()</f>
        <v>0.171193242572527</v>
      </c>
    </row>
    <row r="446" customFormat="false" ht="15" hidden="false" customHeight="false" outlineLevel="0" collapsed="false">
      <c r="AK446" s="0" t="n">
        <v>433</v>
      </c>
      <c r="AL446" s="0" t="n">
        <f aca="false">IFERROR(IF(AU446&lt;($AM$6-$AL$6)/($AN$6-$AL$6),$AL$6+SQRT(AU446*($AN$6-$AL$6)*($AM$6-$AL$6)),$AN$6-SQRT((1-AU446)*($AN$6-$AL$6)*($AN$6-$AM$6))),$AM$6)</f>
        <v>4.86536316112466</v>
      </c>
      <c r="AM446" s="0" t="n">
        <f aca="false">IFERROR(IF(AV446&lt;($AM$7-$AL$7)/($AN$7-$AL$7),$AL$7+SQRT(AV446*($AN$7-$AL$7)*($AM$7-$AL$7)),$AN$7-SQRT((1-AV446)*($AN$7-$AL$7)*($AN$7-$AM$7))),$AM$7)</f>
        <v>1.0330804317465</v>
      </c>
      <c r="AN446" s="0" t="n">
        <f aca="false">IFERROR(IF(AW446&lt;($AM$8-$AL$8)/($AN$8-$AL$8),$AL$8+SQRT(AW446*($AN$8-$AL$8)*($AM$8-$AL$8)),$AN$8-SQRT((1-AW446)*($AN$8-$AL$8)*($AN$8-$AM$8))),$AM$8)</f>
        <v>0.873695897899135</v>
      </c>
      <c r="AO446" s="0" t="n">
        <f aca="false">IFERROR(IF(AX446&lt;($AM$9-$AL$9)/($AN$9-$AL$9),$AL$9+SQRT(AX446*($AN$9-$AL$9)*($AM$9-$AL$9)),$AN$9-SQRT((1-AX446)*($AN$9-$AL$9)*($AN$9-$AM$9))),$AM$9)</f>
        <v>1.54244842722836</v>
      </c>
      <c r="AP446" s="0" t="n">
        <f aca="false">IFERROR(IF(AY446&lt;($AM$10-$AL$10)/($AN$10-$AL$10),$AL$10+SQRT(AY446*($AN$10-$AL$10)*($AM$10-$AL$10)),$AN$10-SQRT((1-AY446)*($AN$10-$AL$10)*($AN$10-$AM$10))),$AM$10)</f>
        <v>0.866135793469561</v>
      </c>
      <c r="AQ446" s="0" t="n">
        <f aca="false">IFERROR(IF(AZ446&lt;($AM$11-$AL$11)/($AN$11-$AL$11),$AL$11+SQRT(AZ446*($AN$11-$AL$11)*($AM$11-$AL$11)),$AN$11-SQRT((1-AZ446)*($AN$11-$AL$11)*($AN$11-$AM$11))),$AM$11)</f>
        <v>0.82498389944549</v>
      </c>
      <c r="AR446" s="0" t="n">
        <f aca="false">SUMPRODUCT((B24:B31&lt;=$B$6)*(C24:C31*AM446+D24:D31*AO446*$B$8*AQ446)/(1+AL446/100)^B24:B31)+C32*AM446*AP446/(1+AL446/100)^$B$6</f>
        <v>13175397.7954621</v>
      </c>
      <c r="AS446" s="0" t="n">
        <f aca="false">SUMPRODUCT((K24:K26&lt;=$B$6)*(L24:L26*AN446+M24:M26*AO446*$B$8*AQ446)/(1+AL446/100)^K24:K26)+L27*AN446*AP446/(1+AL446/100)^$B$6</f>
        <v>13147043.7764015</v>
      </c>
      <c r="AT446" s="0" t="n">
        <f aca="false">AS446-AR446</f>
        <v>-28354.0190606006</v>
      </c>
      <c r="AU446" s="0" t="n">
        <f aca="true">RAND()</f>
        <v>0.772166278305814</v>
      </c>
      <c r="AV446" s="0" t="n">
        <f aca="true">RAND()</f>
        <v>0.581741341410793</v>
      </c>
      <c r="AW446" s="0" t="n">
        <f aca="true">RAND()</f>
        <v>0.0603453929684405</v>
      </c>
      <c r="AX446" s="0" t="n">
        <f aca="true">RAND()</f>
        <v>0.860431038836131</v>
      </c>
      <c r="AY446" s="0" t="n">
        <f aca="true">RAND()</f>
        <v>0.53622167703834</v>
      </c>
      <c r="AZ446" s="0" t="n">
        <f aca="true">RAND()</f>
        <v>0.87497699814977</v>
      </c>
    </row>
    <row r="447" customFormat="false" ht="15" hidden="false" customHeight="false" outlineLevel="0" collapsed="false">
      <c r="AK447" s="0" t="n">
        <v>434</v>
      </c>
      <c r="AL447" s="0" t="n">
        <f aca="false">IFERROR(IF(AU447&lt;($AM$6-$AL$6)/($AN$6-$AL$6),$AL$6+SQRT(AU447*($AN$6-$AL$6)*($AM$6-$AL$6)),$AN$6-SQRT((1-AU447)*($AN$6-$AL$6)*($AN$6-$AM$6))),$AM$6)</f>
        <v>5.47854862174563</v>
      </c>
      <c r="AM447" s="0" t="n">
        <f aca="false">IFERROR(IF(AV447&lt;($AM$7-$AL$7)/($AN$7-$AL$7),$AL$7+SQRT(AV447*($AN$7-$AL$7)*($AM$7-$AL$7)),$AN$7-SQRT((1-AV447)*($AN$7-$AL$7)*($AN$7-$AM$7))),$AM$7)</f>
        <v>1.17529116945966</v>
      </c>
      <c r="AN447" s="0" t="n">
        <f aca="false">IFERROR(IF(AW447&lt;($AM$8-$AL$8)/($AN$8-$AL$8),$AL$8+SQRT(AW447*($AN$8-$AL$8)*($AM$8-$AL$8)),$AN$8-SQRT((1-AW447)*($AN$8-$AL$8)*($AN$8-$AM$8))),$AM$8)</f>
        <v>0.954321490195424</v>
      </c>
      <c r="AO447" s="0" t="n">
        <f aca="false">IFERROR(IF(AX447&lt;($AM$9-$AL$9)/($AN$9-$AL$9),$AL$9+SQRT(AX447*($AN$9-$AL$9)*($AM$9-$AL$9)),$AN$9-SQRT((1-AX447)*($AN$9-$AL$9)*($AN$9-$AM$9))),$AM$9)</f>
        <v>1.30092136793278</v>
      </c>
      <c r="AP447" s="0" t="n">
        <f aca="false">IFERROR(IF(AY447&lt;($AM$10-$AL$10)/($AN$10-$AL$10),$AL$10+SQRT(AY447*($AN$10-$AL$10)*($AM$10-$AL$10)),$AN$10-SQRT((1-AY447)*($AN$10-$AL$10)*($AN$10-$AM$10))),$AM$10)</f>
        <v>0.977392782296982</v>
      </c>
      <c r="AQ447" s="0" t="n">
        <f aca="false">IFERROR(IF(AZ447&lt;($AM$11-$AL$11)/($AN$11-$AL$11),$AL$11+SQRT(AZ447*($AN$11-$AL$11)*($AM$11-$AL$11)),$AN$11-SQRT((1-AZ447)*($AN$11-$AL$11)*($AN$11-$AM$11))),$AM$11)</f>
        <v>0.580982285942132</v>
      </c>
      <c r="AR447" s="0" t="n">
        <f aca="false">SUMPRODUCT((B24:B31&lt;=$B$6)*(C24:C31*AM447+D24:D31*AO447*$B$8*AQ447)/(1+AL447/100)^B24:B31)+C32*AM447*AP447/(1+AL447/100)^$B$6</f>
        <v>14520576.6057393</v>
      </c>
      <c r="AS447" s="0" t="n">
        <f aca="false">SUMPRODUCT((K24:K26&lt;=$B$6)*(L24:L26*AN447+M24:M26*AO447*$B$8*AQ447)/(1+AL447/100)^K24:K26)+L27*AN447*AP447/(1+AL447/100)^$B$6</f>
        <v>14328042.690967</v>
      </c>
      <c r="AT447" s="0" t="n">
        <f aca="false">AS447-AR447</f>
        <v>-192533.914772365</v>
      </c>
      <c r="AU447" s="0" t="n">
        <f aca="true">RAND()</f>
        <v>0.884259285180393</v>
      </c>
      <c r="AV447" s="0" t="n">
        <f aca="true">RAND()</f>
        <v>0.950387472349284</v>
      </c>
      <c r="AW447" s="0" t="n">
        <f aca="true">RAND()</f>
        <v>0.264612470401516</v>
      </c>
      <c r="AX447" s="0" t="n">
        <f aca="true">RAND()</f>
        <v>0.674192710791353</v>
      </c>
      <c r="AY447" s="0" t="n">
        <f aca="true">RAND()</f>
        <v>0.911615474357012</v>
      </c>
      <c r="AZ447" s="0" t="n">
        <f aca="true">RAND()</f>
        <v>0.322249163319452</v>
      </c>
    </row>
    <row r="448" customFormat="false" ht="15" hidden="false" customHeight="false" outlineLevel="0" collapsed="false">
      <c r="AK448" s="0" t="n">
        <v>435</v>
      </c>
      <c r="AL448" s="0" t="n">
        <f aca="false">IFERROR(IF(AU448&lt;($AM$6-$AL$6)/($AN$6-$AL$6),$AL$6+SQRT(AU448*($AN$6-$AL$6)*($AM$6-$AL$6)),$AN$6-SQRT((1-AU448)*($AN$6-$AL$6)*($AN$6-$AM$6))),$AM$6)</f>
        <v>2.26763228112</v>
      </c>
      <c r="AM448" s="0" t="n">
        <f aca="false">IFERROR(IF(AV448&lt;($AM$7-$AL$7)/($AN$7-$AL$7),$AL$7+SQRT(AV448*($AN$7-$AL$7)*($AM$7-$AL$7)),$AN$7-SQRT((1-AV448)*($AN$7-$AL$7)*($AN$7-$AM$7))),$AM$7)</f>
        <v>0.986094025093426</v>
      </c>
      <c r="AN448" s="0" t="n">
        <f aca="false">IFERROR(IF(AW448&lt;($AM$8-$AL$8)/($AN$8-$AL$8),$AL$8+SQRT(AW448*($AN$8-$AL$8)*($AM$8-$AL$8)),$AN$8-SQRT((1-AW448)*($AN$8-$AL$8)*($AN$8-$AM$8))),$AM$8)</f>
        <v>0.909435273778966</v>
      </c>
      <c r="AO448" s="0" t="n">
        <f aca="false">IFERROR(IF(AX448&lt;($AM$9-$AL$9)/($AN$9-$AL$9),$AL$9+SQRT(AX448*($AN$9-$AL$9)*($AM$9-$AL$9)),$AN$9-SQRT((1-AX448)*($AN$9-$AL$9)*($AN$9-$AM$9))),$AM$9)</f>
        <v>1.2645477962313</v>
      </c>
      <c r="AP448" s="0" t="n">
        <f aca="false">IFERROR(IF(AY448&lt;($AM$10-$AL$10)/($AN$10-$AL$10),$AL$10+SQRT(AY448*($AN$10-$AL$10)*($AM$10-$AL$10)),$AN$10-SQRT((1-AY448)*($AN$10-$AL$10)*($AN$10-$AM$10))),$AM$10)</f>
        <v>0.872955025053783</v>
      </c>
      <c r="AQ448" s="0" t="n">
        <f aca="false">IFERROR(IF(AZ448&lt;($AM$11-$AL$11)/($AN$11-$AL$11),$AL$11+SQRT(AZ448*($AN$11-$AL$11)*($AM$11-$AL$11)),$AN$11-SQRT((1-AZ448)*($AN$11-$AL$11)*($AN$11-$AM$11))),$AM$11)</f>
        <v>0.481823142612937</v>
      </c>
      <c r="AR448" s="0" t="n">
        <f aca="false">SUMPRODUCT((B24:B31&lt;=$B$6)*(C24:C31*AM448+D24:D31*AO448*$B$8*AQ448)/(1+AL448/100)^B24:B31)+C32*AM448*AP448/(1+AL448/100)^$B$6</f>
        <v>14167544.9724296</v>
      </c>
      <c r="AS448" s="0" t="n">
        <f aca="false">SUMPRODUCT((K24:K26&lt;=$B$6)*(L24:L26*AN448+M24:M26*AO448*$B$8*AQ448)/(1+AL448/100)^K24:K26)+L27*AN448*AP448/(1+AL448/100)^$B$6</f>
        <v>13087201.5047451</v>
      </c>
      <c r="AT448" s="0" t="n">
        <f aca="false">AS448-AR448</f>
        <v>-1080343.46768448</v>
      </c>
      <c r="AU448" s="0" t="n">
        <f aca="true">RAND()</f>
        <v>0.0143254075794987</v>
      </c>
      <c r="AV448" s="0" t="n">
        <f aca="true">RAND()</f>
        <v>0.384788735283031</v>
      </c>
      <c r="AW448" s="0" t="n">
        <f aca="true">RAND()</f>
        <v>0.133067546078636</v>
      </c>
      <c r="AX448" s="0" t="n">
        <f aca="true">RAND()</f>
        <v>0.639406703981171</v>
      </c>
      <c r="AY448" s="0" t="n">
        <f aca="true">RAND()</f>
        <v>0.556381802851472</v>
      </c>
      <c r="AZ448" s="0" t="n">
        <f aca="true">RAND()</f>
        <v>0.134937368120997</v>
      </c>
    </row>
    <row r="449" customFormat="false" ht="15" hidden="false" customHeight="false" outlineLevel="0" collapsed="false">
      <c r="AK449" s="0" t="n">
        <v>436</v>
      </c>
      <c r="AL449" s="0" t="n">
        <f aca="false">IFERROR(IF(AU449&lt;($AM$6-$AL$6)/($AN$6-$AL$6),$AL$6+SQRT(AU449*($AN$6-$AL$6)*($AM$6-$AL$6)),$AN$6-SQRT((1-AU449)*($AN$6-$AL$6)*($AN$6-$AM$6))),$AM$6)</f>
        <v>3.93054763319725</v>
      </c>
      <c r="AM449" s="0" t="n">
        <f aca="false">IFERROR(IF(AV449&lt;($AM$7-$AL$7)/($AN$7-$AL$7),$AL$7+SQRT(AV449*($AN$7-$AL$7)*($AM$7-$AL$7)),$AN$7-SQRT((1-AV449)*($AN$7-$AL$7)*($AN$7-$AM$7))),$AM$7)</f>
        <v>1.11796677193792</v>
      </c>
      <c r="AN449" s="0" t="n">
        <f aca="false">IFERROR(IF(AW449&lt;($AM$8-$AL$8)/($AN$8-$AL$8),$AL$8+SQRT(AW449*($AN$8-$AL$8)*($AM$8-$AL$8)),$AN$8-SQRT((1-AW449)*($AN$8-$AL$8)*($AN$8-$AM$8))),$AM$8)</f>
        <v>0.95064890667935</v>
      </c>
      <c r="AO449" s="0" t="n">
        <f aca="false">IFERROR(IF(AX449&lt;($AM$9-$AL$9)/($AN$9-$AL$9),$AL$9+SQRT(AX449*($AN$9-$AL$9)*($AM$9-$AL$9)),$AN$9-SQRT((1-AX449)*($AN$9-$AL$9)*($AN$9-$AM$9))),$AM$9)</f>
        <v>0.88697756627919</v>
      </c>
      <c r="AP449" s="0" t="n">
        <f aca="false">IFERROR(IF(AY449&lt;($AM$10-$AL$10)/($AN$10-$AL$10),$AL$10+SQRT(AY449*($AN$10-$AL$10)*($AM$10-$AL$10)),$AN$10-SQRT((1-AY449)*($AN$10-$AL$10)*($AN$10-$AM$10))),$AM$10)</f>
        <v>0.91474151852108</v>
      </c>
      <c r="AQ449" s="0" t="n">
        <f aca="false">IFERROR(IF(AZ449&lt;($AM$11-$AL$11)/($AN$11-$AL$11),$AL$11+SQRT(AZ449*($AN$11-$AL$11)*($AM$11-$AL$11)),$AN$11-SQRT((1-AZ449)*($AN$11-$AL$11)*($AN$11-$AM$11))),$AM$11)</f>
        <v>0.638300199545895</v>
      </c>
      <c r="AR449" s="0" t="n">
        <f aca="false">SUMPRODUCT((B24:B31&lt;=$B$6)*(C24:C31*AM449+D24:D31*AO449*$B$8*AQ449)/(1+AL449/100)^B24:B31)+C32*AM449*AP449/(1+AL449/100)^$B$6</f>
        <v>14706803.5071032</v>
      </c>
      <c r="AS449" s="0" t="n">
        <f aca="false">SUMPRODUCT((K24:K26&lt;=$B$6)*(L24:L26*AN449+M24:M26*AO449*$B$8*AQ449)/(1+AL449/100)^K24:K26)+L27*AN449*AP449/(1+AL449/100)^$B$6</f>
        <v>14057992.5497184</v>
      </c>
      <c r="AT449" s="0" t="n">
        <f aca="false">AS449-AR449</f>
        <v>-648810.957384855</v>
      </c>
      <c r="AU449" s="0" t="n">
        <f aca="true">RAND()</f>
        <v>0.52892310839645</v>
      </c>
      <c r="AV449" s="0" t="n">
        <f aca="true">RAND()</f>
        <v>0.845042015000069</v>
      </c>
      <c r="AW449" s="0" t="n">
        <f aca="true">RAND()</f>
        <v>0.252167700929817</v>
      </c>
      <c r="AX449" s="0" t="n">
        <f aca="true">RAND()</f>
        <v>0.199668849071154</v>
      </c>
      <c r="AY449" s="0" t="n">
        <f aca="true">RAND()</f>
        <v>0.688042108740686</v>
      </c>
      <c r="AZ449" s="0" t="n">
        <f aca="true">RAND()</f>
        <v>0.467130714337928</v>
      </c>
    </row>
    <row r="450" customFormat="false" ht="15" hidden="false" customHeight="false" outlineLevel="0" collapsed="false">
      <c r="AK450" s="0" t="n">
        <v>437</v>
      </c>
      <c r="AL450" s="0" t="n">
        <f aca="false">IFERROR(IF(AU450&lt;($AM$6-$AL$6)/($AN$6-$AL$6),$AL$6+SQRT(AU450*($AN$6-$AL$6)*($AM$6-$AL$6)),$AN$6-SQRT((1-AU450)*($AN$6-$AL$6)*($AN$6-$AM$6))),$AM$6)</f>
        <v>2.99066861162199</v>
      </c>
      <c r="AM450" s="0" t="n">
        <f aca="false">IFERROR(IF(AV450&lt;($AM$7-$AL$7)/($AN$7-$AL$7),$AL$7+SQRT(AV450*($AN$7-$AL$7)*($AM$7-$AL$7)),$AN$7-SQRT((1-AV450)*($AN$7-$AL$7)*($AN$7-$AM$7))),$AM$7)</f>
        <v>0.98594110343615</v>
      </c>
      <c r="AN450" s="0" t="n">
        <f aca="false">IFERROR(IF(AW450&lt;($AM$8-$AL$8)/($AN$8-$AL$8),$AL$8+SQRT(AW450*($AN$8-$AL$8)*($AM$8-$AL$8)),$AN$8-SQRT((1-AW450)*($AN$8-$AL$8)*($AN$8-$AM$8))),$AM$8)</f>
        <v>0.904297604988712</v>
      </c>
      <c r="AO450" s="0" t="n">
        <f aca="false">IFERROR(IF(AX450&lt;($AM$9-$AL$9)/($AN$9-$AL$9),$AL$9+SQRT(AX450*($AN$9-$AL$9)*($AM$9-$AL$9)),$AN$9-SQRT((1-AX450)*($AN$9-$AL$9)*($AN$9-$AM$9))),$AM$9)</f>
        <v>1.29094394304623</v>
      </c>
      <c r="AP450" s="0" t="n">
        <f aca="false">IFERROR(IF(AY450&lt;($AM$10-$AL$10)/($AN$10-$AL$10),$AL$10+SQRT(AY450*($AN$10-$AL$10)*($AM$10-$AL$10)),$AN$10-SQRT((1-AY450)*($AN$10-$AL$10)*($AN$10-$AM$10))),$AM$10)</f>
        <v>0.962693081954177</v>
      </c>
      <c r="AQ450" s="0" t="n">
        <f aca="false">IFERROR(IF(AZ450&lt;($AM$11-$AL$11)/($AN$11-$AL$11),$AL$11+SQRT(AZ450*($AN$11-$AL$11)*($AM$11-$AL$11)),$AN$11-SQRT((1-AZ450)*($AN$11-$AL$11)*($AN$11-$AM$11))),$AM$11)</f>
        <v>0.514966579682327</v>
      </c>
      <c r="AR450" s="0" t="n">
        <f aca="false">SUMPRODUCT((B24:B31&lt;=$B$6)*(C24:C31*AM450+D24:D31*AO450*$B$8*AQ450)/(1+AL450/100)^B24:B31)+C32*AM450*AP450/(1+AL450/100)^$B$6</f>
        <v>13607240.0255878</v>
      </c>
      <c r="AS450" s="0" t="n">
        <f aca="false">SUMPRODUCT((K24:K26&lt;=$B$6)*(L24:L26*AN450+M24:M26*AO450*$B$8*AQ450)/(1+AL450/100)^K24:K26)+L27*AN450*AP450/(1+AL450/100)^$B$6</f>
        <v>13093043.9120198</v>
      </c>
      <c r="AT450" s="0" t="n">
        <f aca="false">AS450-AR450</f>
        <v>-514196.113567967</v>
      </c>
      <c r="AU450" s="0" t="n">
        <f aca="true">RAND()</f>
        <v>0.196284859610609</v>
      </c>
      <c r="AV450" s="0" t="n">
        <f aca="true">RAND()</f>
        <v>0.384156599411698</v>
      </c>
      <c r="AW450" s="0" t="n">
        <f aca="true">RAND()</f>
        <v>0.120866560070903</v>
      </c>
      <c r="AX450" s="0" t="n">
        <f aca="true">RAND()</f>
        <v>0.664826338731445</v>
      </c>
      <c r="AY450" s="0" t="n">
        <f aca="true">RAND()</f>
        <v>0.856339552353018</v>
      </c>
      <c r="AZ450" s="0" t="n">
        <f aca="true">RAND()</f>
        <v>0.18861481787885</v>
      </c>
    </row>
    <row r="451" customFormat="false" ht="15" hidden="false" customHeight="false" outlineLevel="0" collapsed="false">
      <c r="AK451" s="0" t="n">
        <v>438</v>
      </c>
      <c r="AL451" s="0" t="n">
        <f aca="false">IFERROR(IF(AU451&lt;($AM$6-$AL$6)/($AN$6-$AL$6),$AL$6+SQRT(AU451*($AN$6-$AL$6)*($AM$6-$AL$6)),$AN$6-SQRT((1-AU451)*($AN$6-$AL$6)*($AN$6-$AM$6))),$AM$6)</f>
        <v>3.11803404065881</v>
      </c>
      <c r="AM451" s="0" t="n">
        <f aca="false">IFERROR(IF(AV451&lt;($AM$7-$AL$7)/($AN$7-$AL$7),$AL$7+SQRT(AV451*($AN$7-$AL$7)*($AM$7-$AL$7)),$AN$7-SQRT((1-AV451)*($AN$7-$AL$7)*($AN$7-$AM$7))),$AM$7)</f>
        <v>1.05151250500313</v>
      </c>
      <c r="AN451" s="0" t="n">
        <f aca="false">IFERROR(IF(AW451&lt;($AM$8-$AL$8)/($AN$8-$AL$8),$AL$8+SQRT(AW451*($AN$8-$AL$8)*($AM$8-$AL$8)),$AN$8-SQRT((1-AW451)*($AN$8-$AL$8)*($AN$8-$AM$8))),$AM$8)</f>
        <v>1.10327070260459</v>
      </c>
      <c r="AO451" s="0" t="n">
        <f aca="false">IFERROR(IF(AX451&lt;($AM$9-$AL$9)/($AN$9-$AL$9),$AL$9+SQRT(AX451*($AN$9-$AL$9)*($AM$9-$AL$9)),$AN$9-SQRT((1-AX451)*($AN$9-$AL$9)*($AN$9-$AM$9))),$AM$9)</f>
        <v>0.671747268594657</v>
      </c>
      <c r="AP451" s="0" t="n">
        <f aca="false">IFERROR(IF(AY451&lt;($AM$10-$AL$10)/($AN$10-$AL$10),$AL$10+SQRT(AY451*($AN$10-$AL$10)*($AM$10-$AL$10)),$AN$10-SQRT((1-AY451)*($AN$10-$AL$10)*($AN$10-$AM$10))),$AM$10)</f>
        <v>0.971129300518566</v>
      </c>
      <c r="AQ451" s="0" t="n">
        <f aca="false">IFERROR(IF(AZ451&lt;($AM$11-$AL$11)/($AN$11-$AL$11),$AL$11+SQRT(AZ451*($AN$11-$AL$11)*($AM$11-$AL$11)),$AN$11-SQRT((1-AZ451)*($AN$11-$AL$11)*($AN$11-$AM$11))),$AM$11)</f>
        <v>0.541213300071028</v>
      </c>
      <c r="AR451" s="0" t="n">
        <f aca="false">SUMPRODUCT((B24:B31&lt;=$B$6)*(C24:C31*AM451+D24:D31*AO451*$B$8*AQ451)/(1+AL451/100)^B24:B31)+C32*AM451*AP451/(1+AL451/100)^$B$6</f>
        <v>14346407.3783444</v>
      </c>
      <c r="AS451" s="0" t="n">
        <f aca="false">SUMPRODUCT((K24:K26&lt;=$B$6)*(L24:L26*AN451+M24:M26*AO451*$B$8*AQ451)/(1+AL451/100)^K24:K26)+L27*AN451*AP451/(1+AL451/100)^$B$6</f>
        <v>15974604.2255946</v>
      </c>
      <c r="AT451" s="0" t="n">
        <f aca="false">AS451-AR451</f>
        <v>1628196.84725021</v>
      </c>
      <c r="AU451" s="0" t="n">
        <f aca="true">RAND()</f>
        <v>0.246517014525811</v>
      </c>
      <c r="AV451" s="0" t="n">
        <f aca="true">RAND()</f>
        <v>0.649801905154378</v>
      </c>
      <c r="AW451" s="0" t="n">
        <f aca="true">RAND()</f>
        <v>0.808626784763118</v>
      </c>
      <c r="AX451" s="0" t="n">
        <f aca="true">RAND()</f>
        <v>0.0393294990263001</v>
      </c>
      <c r="AY451" s="0" t="n">
        <f aca="true">RAND()</f>
        <v>0.887851271228452</v>
      </c>
      <c r="AZ451" s="0" t="n">
        <f aca="true">RAND()</f>
        <v>0.237485127065941</v>
      </c>
    </row>
    <row r="452" customFormat="false" ht="15" hidden="false" customHeight="false" outlineLevel="0" collapsed="false">
      <c r="AK452" s="0" t="n">
        <v>439</v>
      </c>
      <c r="AL452" s="0" t="n">
        <f aca="false">IFERROR(IF(AU452&lt;($AM$6-$AL$6)/($AN$6-$AL$6),$AL$6+SQRT(AU452*($AN$6-$AL$6)*($AM$6-$AL$6)),$AN$6-SQRT((1-AU452)*($AN$6-$AL$6)*($AN$6-$AM$6))),$AM$6)</f>
        <v>2.87674595816895</v>
      </c>
      <c r="AM452" s="0" t="n">
        <f aca="false">IFERROR(IF(AV452&lt;($AM$7-$AL$7)/($AN$7-$AL$7),$AL$7+SQRT(AV452*($AN$7-$AL$7)*($AM$7-$AL$7)),$AN$7-SQRT((1-AV452)*($AN$7-$AL$7)*($AN$7-$AM$7))),$AM$7)</f>
        <v>1.03139071719716</v>
      </c>
      <c r="AN452" s="0" t="n">
        <f aca="false">IFERROR(IF(AW452&lt;($AM$8-$AL$8)/($AN$8-$AL$8),$AL$8+SQRT(AW452*($AN$8-$AL$8)*($AM$8-$AL$8)),$AN$8-SQRT((1-AW452)*($AN$8-$AL$8)*($AN$8-$AM$8))),$AM$8)</f>
        <v>0.964606477692324</v>
      </c>
      <c r="AO452" s="0" t="n">
        <f aca="false">IFERROR(IF(AX452&lt;($AM$9-$AL$9)/($AN$9-$AL$9),$AL$9+SQRT(AX452*($AN$9-$AL$9)*($AM$9-$AL$9)),$AN$9-SQRT((1-AX452)*($AN$9-$AL$9)*($AN$9-$AM$9))),$AM$9)</f>
        <v>1.06109637128842</v>
      </c>
      <c r="AP452" s="0" t="n">
        <f aca="false">IFERROR(IF(AY452&lt;($AM$10-$AL$10)/($AN$10-$AL$10),$AL$10+SQRT(AY452*($AN$10-$AL$10)*($AM$10-$AL$10)),$AN$10-SQRT((1-AY452)*($AN$10-$AL$10)*($AN$10-$AM$10))),$AM$10)</f>
        <v>0.907577992007925</v>
      </c>
      <c r="AQ452" s="0" t="n">
        <f aca="false">IFERROR(IF(AZ452&lt;($AM$11-$AL$11)/($AN$11-$AL$11),$AL$11+SQRT(AZ452*($AN$11-$AL$11)*($AM$11-$AL$11)),$AN$11-SQRT((1-AZ452)*($AN$11-$AL$11)*($AN$11-$AM$11))),$AM$11)</f>
        <v>0.933127787079111</v>
      </c>
      <c r="AR452" s="0" t="n">
        <f aca="false">SUMPRODUCT((B24:B31&lt;=$B$6)*(C24:C31*AM452+D24:D31*AO452*$B$8*AQ452)/(1+AL452/100)^B24:B31)+C32*AM452*AP452/(1+AL452/100)^$B$6</f>
        <v>14391026.3615537</v>
      </c>
      <c r="AS452" s="0" t="n">
        <f aca="false">SUMPRODUCT((K24:K26&lt;=$B$6)*(L24:L26*AN452+M24:M26*AO452*$B$8*AQ452)/(1+AL452/100)^K24:K26)+L27*AN452*AP452/(1+AL452/100)^$B$6</f>
        <v>14037389.3477426</v>
      </c>
      <c r="AT452" s="0" t="n">
        <f aca="false">AS452-AR452</f>
        <v>-353637.013811037</v>
      </c>
      <c r="AU452" s="0" t="n">
        <f aca="true">RAND()</f>
        <v>0.153736695033118</v>
      </c>
      <c r="AV452" s="0" t="n">
        <f aca="true">RAND()</f>
        <v>0.575199835310452</v>
      </c>
      <c r="AW452" s="0" t="n">
        <f aca="true">RAND()</f>
        <v>0.301058805536371</v>
      </c>
      <c r="AX452" s="0" t="n">
        <f aca="true">RAND()</f>
        <v>0.41230665066149</v>
      </c>
      <c r="AY452" s="0" t="n">
        <f aca="true">RAND()</f>
        <v>0.664479278276849</v>
      </c>
      <c r="AZ452" s="0" t="n">
        <f aca="true">RAND()</f>
        <v>0.981747376077809</v>
      </c>
    </row>
    <row r="453" customFormat="false" ht="15" hidden="false" customHeight="false" outlineLevel="0" collapsed="false">
      <c r="AK453" s="0" t="n">
        <v>440</v>
      </c>
      <c r="AL453" s="0" t="n">
        <f aca="false">IFERROR(IF(AU453&lt;($AM$6-$AL$6)/($AN$6-$AL$6),$AL$6+SQRT(AU453*($AN$6-$AL$6)*($AM$6-$AL$6)),$AN$6-SQRT((1-AU453)*($AN$6-$AL$6)*($AN$6-$AM$6))),$AM$6)</f>
        <v>2.51361770820798</v>
      </c>
      <c r="AM453" s="0" t="n">
        <f aca="false">IFERROR(IF(AV453&lt;($AM$7-$AL$7)/($AN$7-$AL$7),$AL$7+SQRT(AV453*($AN$7-$AL$7)*($AM$7-$AL$7)),$AN$7-SQRT((1-AV453)*($AN$7-$AL$7)*($AN$7-$AM$7))),$AM$7)</f>
        <v>1.150584330959</v>
      </c>
      <c r="AN453" s="0" t="n">
        <f aca="false">IFERROR(IF(AW453&lt;($AM$8-$AL$8)/($AN$8-$AL$8),$AL$8+SQRT(AW453*($AN$8-$AL$8)*($AM$8-$AL$8)),$AN$8-SQRT((1-AW453)*($AN$8-$AL$8)*($AN$8-$AM$8))),$AM$8)</f>
        <v>1.03031770493293</v>
      </c>
      <c r="AO453" s="0" t="n">
        <f aca="false">IFERROR(IF(AX453&lt;($AM$9-$AL$9)/($AN$9-$AL$9),$AL$9+SQRT(AX453*($AN$9-$AL$9)*($AM$9-$AL$9)),$AN$9-SQRT((1-AX453)*($AN$9-$AL$9)*($AN$9-$AM$9))),$AM$9)</f>
        <v>1.0838638891633</v>
      </c>
      <c r="AP453" s="0" t="n">
        <f aca="false">IFERROR(IF(AY453&lt;($AM$10-$AL$10)/($AN$10-$AL$10),$AL$10+SQRT(AY453*($AN$10-$AL$10)*($AM$10-$AL$10)),$AN$10-SQRT((1-AY453)*($AN$10-$AL$10)*($AN$10-$AM$10))),$AM$10)</f>
        <v>0.594425433548937</v>
      </c>
      <c r="AQ453" s="0" t="n">
        <f aca="false">IFERROR(IF(AZ453&lt;($AM$11-$AL$11)/($AN$11-$AL$11),$AL$11+SQRT(AZ453*($AN$11-$AL$11)*($AM$11-$AL$11)),$AN$11-SQRT((1-AZ453)*($AN$11-$AL$11)*($AN$11-$AM$11))),$AM$11)</f>
        <v>0.734681983003663</v>
      </c>
      <c r="AR453" s="0" t="n">
        <f aca="false">SUMPRODUCT((B24:B31&lt;=$B$6)*(C24:C31*AM453+D24:D31*AO453*$B$8*AQ453)/(1+AL453/100)^B24:B31)+C32*AM453*AP453/(1+AL453/100)^$B$6</f>
        <v>16381389.5043276</v>
      </c>
      <c r="AS453" s="0" t="n">
        <f aca="false">SUMPRODUCT((K24:K26&lt;=$B$6)*(L24:L26*AN453+M24:M26*AO453*$B$8*AQ453)/(1+AL453/100)^K24:K26)+L27*AN453*AP453/(1+AL453/100)^$B$6</f>
        <v>15446690.6334919</v>
      </c>
      <c r="AT453" s="0" t="n">
        <f aca="false">AS453-AR453</f>
        <v>-934698.870835641</v>
      </c>
      <c r="AU453" s="0" t="n">
        <f aca="true">RAND()</f>
        <v>0.0527606300369627</v>
      </c>
      <c r="AV453" s="0" t="n">
        <f aca="true">RAND()</f>
        <v>0.912146886658939</v>
      </c>
      <c r="AW453" s="0" t="n">
        <f aca="true">RAND()</f>
        <v>0.571019459858342</v>
      </c>
      <c r="AX453" s="0" t="n">
        <f aca="true">RAND()</f>
        <v>0.440463084280673</v>
      </c>
      <c r="AY453" s="0" t="n">
        <f aca="true">RAND()</f>
        <v>0.0356646500036188</v>
      </c>
      <c r="AZ453" s="0" t="n">
        <f aca="true">RAND()</f>
        <v>0.712678979008699</v>
      </c>
    </row>
    <row r="454" customFormat="false" ht="15" hidden="false" customHeight="false" outlineLevel="0" collapsed="false">
      <c r="AK454" s="0" t="n">
        <v>441</v>
      </c>
      <c r="AL454" s="0" t="n">
        <f aca="false">IFERROR(IF(AU454&lt;($AM$6-$AL$6)/($AN$6-$AL$6),$AL$6+SQRT(AU454*($AN$6-$AL$6)*($AM$6-$AL$6)),$AN$6-SQRT((1-AU454)*($AN$6-$AL$6)*($AN$6-$AM$6))),$AM$6)</f>
        <v>3.08528117613504</v>
      </c>
      <c r="AM454" s="0" t="n">
        <f aca="false">IFERROR(IF(AV454&lt;($AM$7-$AL$7)/($AN$7-$AL$7),$AL$7+SQRT(AV454*($AN$7-$AL$7)*($AM$7-$AL$7)),$AN$7-SQRT((1-AV454)*($AN$7-$AL$7)*($AN$7-$AM$7))),$AM$7)</f>
        <v>0.891400057021389</v>
      </c>
      <c r="AN454" s="0" t="n">
        <f aca="false">IFERROR(IF(AW454&lt;($AM$8-$AL$8)/($AN$8-$AL$8),$AL$8+SQRT(AW454*($AN$8-$AL$8)*($AM$8-$AL$8)),$AN$8-SQRT((1-AW454)*($AN$8-$AL$8)*($AN$8-$AM$8))),$AM$8)</f>
        <v>1.02409741654522</v>
      </c>
      <c r="AO454" s="0" t="n">
        <f aca="false">IFERROR(IF(AX454&lt;($AM$9-$AL$9)/($AN$9-$AL$9),$AL$9+SQRT(AX454*($AN$9-$AL$9)*($AM$9-$AL$9)),$AN$9-SQRT((1-AX454)*($AN$9-$AL$9)*($AN$9-$AM$9))),$AM$9)</f>
        <v>1.24938582815453</v>
      </c>
      <c r="AP454" s="0" t="n">
        <f aca="false">IFERROR(IF(AY454&lt;($AM$10-$AL$10)/($AN$10-$AL$10),$AL$10+SQRT(AY454*($AN$10-$AL$10)*($AM$10-$AL$10)),$AN$10-SQRT((1-AY454)*($AN$10-$AL$10)*($AN$10-$AM$10))),$AM$10)</f>
        <v>0.840267483437107</v>
      </c>
      <c r="AQ454" s="0" t="n">
        <f aca="false">IFERROR(IF(AZ454&lt;($AM$11-$AL$11)/($AN$11-$AL$11),$AL$11+SQRT(AZ454*($AN$11-$AL$11)*($AM$11-$AL$11)),$AN$11-SQRT((1-AZ454)*($AN$11-$AL$11)*($AN$11-$AM$11))),$AM$11)</f>
        <v>0.594622751580443</v>
      </c>
      <c r="AR454" s="0" t="n">
        <f aca="false">SUMPRODUCT((B24:B31&lt;=$B$6)*(C24:C31*AM454+D24:D31*AO454*$B$8*AQ454)/(1+AL454/100)^B24:B31)+C32*AM454*AP454/(1+AL454/100)^$B$6</f>
        <v>12288330.9275879</v>
      </c>
      <c r="AS454" s="0" t="n">
        <f aca="false">SUMPRODUCT((K24:K26&lt;=$B$6)*(L24:L26*AN454+M24:M26*AO454*$B$8*AQ454)/(1+AL454/100)^K24:K26)+L27*AN454*AP454/(1+AL454/100)^$B$6</f>
        <v>15051931.609706</v>
      </c>
      <c r="AT454" s="0" t="n">
        <f aca="false">AS454-AR454</f>
        <v>2763600.68211805</v>
      </c>
      <c r="AU454" s="0" t="n">
        <f aca="true">RAND()</f>
        <v>0.233748826503865</v>
      </c>
      <c r="AV454" s="0" t="n">
        <f aca="true">RAND()</f>
        <v>0.0928218935945901</v>
      </c>
      <c r="AW454" s="0" t="n">
        <f aca="true">RAND()</f>
        <v>0.546382424786288</v>
      </c>
      <c r="AX454" s="0" t="n">
        <f aca="true">RAND()</f>
        <v>0.624385576683164</v>
      </c>
      <c r="AY454" s="0" t="n">
        <f aca="true">RAND()</f>
        <v>0.463127841138488</v>
      </c>
      <c r="AZ454" s="0" t="n">
        <f aca="true">RAND()</f>
        <v>0.354296186729924</v>
      </c>
    </row>
    <row r="455" customFormat="false" ht="15" hidden="false" customHeight="false" outlineLevel="0" collapsed="false">
      <c r="AK455" s="0" t="n">
        <v>442</v>
      </c>
      <c r="AL455" s="0" t="n">
        <f aca="false">IFERROR(IF(AU455&lt;($AM$6-$AL$6)/($AN$6-$AL$6),$AL$6+SQRT(AU455*($AN$6-$AL$6)*($AM$6-$AL$6)),$AN$6-SQRT((1-AU455)*($AN$6-$AL$6)*($AN$6-$AM$6))),$AM$6)</f>
        <v>6.4604167171924</v>
      </c>
      <c r="AM455" s="0" t="n">
        <f aca="false">IFERROR(IF(AV455&lt;($AM$7-$AL$7)/($AN$7-$AL$7),$AL$7+SQRT(AV455*($AN$7-$AL$7)*($AM$7-$AL$7)),$AN$7-SQRT((1-AV455)*($AN$7-$AL$7)*($AN$7-$AM$7))),$AM$7)</f>
        <v>1.09591128400651</v>
      </c>
      <c r="AN455" s="0" t="n">
        <f aca="false">IFERROR(IF(AW455&lt;($AM$8-$AL$8)/($AN$8-$AL$8),$AL$8+SQRT(AW455*($AN$8-$AL$8)*($AM$8-$AL$8)),$AN$8-SQRT((1-AW455)*($AN$8-$AL$8)*($AN$8-$AM$8))),$AM$8)</f>
        <v>1.03336888452173</v>
      </c>
      <c r="AO455" s="0" t="n">
        <f aca="false">IFERROR(IF(AX455&lt;($AM$9-$AL$9)/($AN$9-$AL$9),$AL$9+SQRT(AX455*($AN$9-$AL$9)*($AM$9-$AL$9)),$AN$9-SQRT((1-AX455)*($AN$9-$AL$9)*($AN$9-$AM$9))),$AM$9)</f>
        <v>1.04777247748868</v>
      </c>
      <c r="AP455" s="0" t="n">
        <f aca="false">IFERROR(IF(AY455&lt;($AM$10-$AL$10)/($AN$10-$AL$10),$AL$10+SQRT(AY455*($AN$10-$AL$10)*($AM$10-$AL$10)),$AN$10-SQRT((1-AY455)*($AN$10-$AL$10)*($AN$10-$AM$10))),$AM$10)</f>
        <v>0.983601803752492</v>
      </c>
      <c r="AQ455" s="0" t="n">
        <f aca="false">IFERROR(IF(AZ455&lt;($AM$11-$AL$11)/($AN$11-$AL$11),$AL$11+SQRT(AZ455*($AN$11-$AL$11)*($AM$11-$AL$11)),$AN$11-SQRT((1-AZ455)*($AN$11-$AL$11)*($AN$11-$AM$11))),$AM$11)</f>
        <v>0.691794174321468</v>
      </c>
      <c r="AR455" s="0" t="n">
        <f aca="false">SUMPRODUCT((B24:B31&lt;=$B$6)*(C24:C31*AM455+D24:D31*AO455*$B$8*AQ455)/(1+AL455/100)^B24:B31)+C32*AM455*AP455/(1+AL455/100)^$B$6</f>
        <v>13090069.6418257</v>
      </c>
      <c r="AS455" s="0" t="n">
        <f aca="false">SUMPRODUCT((K24:K26&lt;=$B$6)*(L24:L26*AN455+M24:M26*AO455*$B$8*AQ455)/(1+AL455/100)^K24:K26)+L27*AN455*AP455/(1+AL455/100)^$B$6</f>
        <v>15634282.5625449</v>
      </c>
      <c r="AT455" s="0" t="n">
        <f aca="false">AS455-AR455</f>
        <v>2544212.92071923</v>
      </c>
      <c r="AU455" s="0" t="n">
        <f aca="true">RAND()</f>
        <v>0.985442494045729</v>
      </c>
      <c r="AV455" s="0" t="n">
        <f aca="true">RAND()</f>
        <v>0.788948156475364</v>
      </c>
      <c r="AW455" s="0" t="n">
        <f aca="true">RAND()</f>
        <v>0.58285297605901</v>
      </c>
      <c r="AX455" s="0" t="n">
        <f aca="true">RAND()</f>
        <v>0.395508496914632</v>
      </c>
      <c r="AY455" s="0" t="n">
        <f aca="true">RAND()</f>
        <v>0.935482818370655</v>
      </c>
      <c r="AZ455" s="0" t="n">
        <f aca="true">RAND()</f>
        <v>0.612282322521692</v>
      </c>
    </row>
    <row r="456" customFormat="false" ht="15" hidden="false" customHeight="false" outlineLevel="0" collapsed="false">
      <c r="AK456" s="0" t="n">
        <v>443</v>
      </c>
      <c r="AL456" s="0" t="n">
        <f aca="false">IFERROR(IF(AU456&lt;($AM$6-$AL$6)/($AN$6-$AL$6),$AL$6+SQRT(AU456*($AN$6-$AL$6)*($AM$6-$AL$6)),$AN$6-SQRT((1-AU456)*($AN$6-$AL$6)*($AN$6-$AM$6))),$AM$6)</f>
        <v>5.19421953378477</v>
      </c>
      <c r="AM456" s="0" t="n">
        <f aca="false">IFERROR(IF(AV456&lt;($AM$7-$AL$7)/($AN$7-$AL$7),$AL$7+SQRT(AV456*($AN$7-$AL$7)*($AM$7-$AL$7)),$AN$7-SQRT((1-AV456)*($AN$7-$AL$7)*($AN$7-$AM$7))),$AM$7)</f>
        <v>1.08108468166948</v>
      </c>
      <c r="AN456" s="0" t="n">
        <f aca="false">IFERROR(IF(AW456&lt;($AM$8-$AL$8)/($AN$8-$AL$8),$AL$8+SQRT(AW456*($AN$8-$AL$8)*($AM$8-$AL$8)),$AN$8-SQRT((1-AW456)*($AN$8-$AL$8)*($AN$8-$AM$8))),$AM$8)</f>
        <v>0.872113690680573</v>
      </c>
      <c r="AO456" s="0" t="n">
        <f aca="false">IFERROR(IF(AX456&lt;($AM$9-$AL$9)/($AN$9-$AL$9),$AL$9+SQRT(AX456*($AN$9-$AL$9)*($AM$9-$AL$9)),$AN$9-SQRT((1-AX456)*($AN$9-$AL$9)*($AN$9-$AM$9))),$AM$9)</f>
        <v>0.961795579616199</v>
      </c>
      <c r="AP456" s="0" t="n">
        <f aca="false">IFERROR(IF(AY456&lt;($AM$10-$AL$10)/($AN$10-$AL$10),$AL$10+SQRT(AY456*($AN$10-$AL$10)*($AM$10-$AL$10)),$AN$10-SQRT((1-AY456)*($AN$10-$AL$10)*($AN$10-$AM$10))),$AM$10)</f>
        <v>0.833588054460952</v>
      </c>
      <c r="AQ456" s="0" t="n">
        <f aca="false">IFERROR(IF(AZ456&lt;($AM$11-$AL$11)/($AN$11-$AL$11),$AL$11+SQRT(AZ456*($AN$11-$AL$11)*($AM$11-$AL$11)),$AN$11-SQRT((1-AZ456)*($AN$11-$AL$11)*($AN$11-$AM$11))),$AM$11)</f>
        <v>0.946087776690418</v>
      </c>
      <c r="AR456" s="0" t="n">
        <f aca="false">SUMPRODUCT((B24:B31&lt;=$B$6)*(C24:C31*AM456+D24:D31*AO456*$B$8*AQ456)/(1+AL456/100)^B24:B31)+C32*AM456*AP456/(1+AL456/100)^$B$6</f>
        <v>13546636.2079418</v>
      </c>
      <c r="AS456" s="0" t="n">
        <f aca="false">SUMPRODUCT((K24:K26&lt;=$B$6)*(L24:L26*AN456+M24:M26*AO456*$B$8*AQ456)/(1+AL456/100)^K24:K26)+L27*AN456*AP456/(1+AL456/100)^$B$6</f>
        <v>13170962.8061031</v>
      </c>
      <c r="AT456" s="0" t="n">
        <f aca="false">AS456-AR456</f>
        <v>-375673.401838621</v>
      </c>
      <c r="AU456" s="0" t="n">
        <f aca="true">RAND()</f>
        <v>0.836957845391775</v>
      </c>
      <c r="AV456" s="0" t="n">
        <f aca="true">RAND()</f>
        <v>0.746378802073781</v>
      </c>
      <c r="AW456" s="0" t="n">
        <f aca="true">RAND()</f>
        <v>0.0577820487063713</v>
      </c>
      <c r="AX456" s="0" t="n">
        <f aca="true">RAND()</f>
        <v>0.284340209804082</v>
      </c>
      <c r="AY456" s="0" t="n">
        <f aca="true">RAND()</f>
        <v>0.445123960316173</v>
      </c>
      <c r="AZ456" s="0" t="n">
        <f aca="true">RAND()</f>
        <v>0.98813662113395</v>
      </c>
    </row>
    <row r="457" customFormat="false" ht="15" hidden="false" customHeight="false" outlineLevel="0" collapsed="false">
      <c r="AK457" s="0" t="n">
        <v>444</v>
      </c>
      <c r="AL457" s="0" t="n">
        <f aca="false">IFERROR(IF(AU457&lt;($AM$6-$AL$6)/($AN$6-$AL$6),$AL$6+SQRT(AU457*($AN$6-$AL$6)*($AM$6-$AL$6)),$AN$6-SQRT((1-AU457)*($AN$6-$AL$6)*($AN$6-$AM$6))),$AM$6)</f>
        <v>5.52330800211472</v>
      </c>
      <c r="AM457" s="0" t="n">
        <f aca="false">IFERROR(IF(AV457&lt;($AM$7-$AL$7)/($AN$7-$AL$7),$AL$7+SQRT(AV457*($AN$7-$AL$7)*($AM$7-$AL$7)),$AN$7-SQRT((1-AV457)*($AN$7-$AL$7)*($AN$7-$AM$7))),$AM$7)</f>
        <v>1.0971410913057</v>
      </c>
      <c r="AN457" s="0" t="n">
        <f aca="false">IFERROR(IF(AW457&lt;($AM$8-$AL$8)/($AN$8-$AL$8),$AL$8+SQRT(AW457*($AN$8-$AL$8)*($AM$8-$AL$8)),$AN$8-SQRT((1-AW457)*($AN$8-$AL$8)*($AN$8-$AM$8))),$AM$8)</f>
        <v>0.988446281339977</v>
      </c>
      <c r="AO457" s="0" t="n">
        <f aca="false">IFERROR(IF(AX457&lt;($AM$9-$AL$9)/($AN$9-$AL$9),$AL$9+SQRT(AX457*($AN$9-$AL$9)*($AM$9-$AL$9)),$AN$9-SQRT((1-AX457)*($AN$9-$AL$9)*($AN$9-$AM$9))),$AM$9)</f>
        <v>1.17466776219197</v>
      </c>
      <c r="AP457" s="0" t="n">
        <f aca="false">IFERROR(IF(AY457&lt;($AM$10-$AL$10)/($AN$10-$AL$10),$AL$10+SQRT(AY457*($AN$10-$AL$10)*($AM$10-$AL$10)),$AN$10-SQRT((1-AY457)*($AN$10-$AL$10)*($AN$10-$AM$10))),$AM$10)</f>
        <v>0.943687418228089</v>
      </c>
      <c r="AQ457" s="0" t="n">
        <f aca="false">IFERROR(IF(AZ457&lt;($AM$11-$AL$11)/($AN$11-$AL$11),$AL$11+SQRT(AZ457*($AN$11-$AL$11)*($AM$11-$AL$11)),$AN$11-SQRT((1-AZ457)*($AN$11-$AL$11)*($AN$11-$AM$11))),$AM$11)</f>
        <v>0.732007147130451</v>
      </c>
      <c r="AR457" s="0" t="n">
        <f aca="false">SUMPRODUCT((B24:B31&lt;=$B$6)*(C24:C31*AM457+D24:D31*AO457*$B$8*AQ457)/(1+AL457/100)^B24:B31)+C32*AM457*AP457/(1+AL457/100)^$B$6</f>
        <v>13557621.3272691</v>
      </c>
      <c r="AS457" s="0" t="n">
        <f aca="false">SUMPRODUCT((K24:K26&lt;=$B$6)*(L24:L26*AN457+M24:M26*AO457*$B$8*AQ457)/(1+AL457/100)^K24:K26)+L27*AN457*AP457/(1+AL457/100)^$B$6</f>
        <v>14875293.8864055</v>
      </c>
      <c r="AT457" s="0" t="n">
        <f aca="false">AS457-AR457</f>
        <v>1317672.55913643</v>
      </c>
      <c r="AU457" s="0" t="n">
        <f aca="true">RAND()</f>
        <v>0.890969037169079</v>
      </c>
      <c r="AV457" s="0" t="n">
        <f aca="true">RAND()</f>
        <v>0.792303591402563</v>
      </c>
      <c r="AW457" s="0" t="n">
        <f aca="true">RAND()</f>
        <v>0.394577788342954</v>
      </c>
      <c r="AX457" s="0" t="n">
        <f aca="true">RAND()</f>
        <v>0.54588446482319</v>
      </c>
      <c r="AY457" s="0" t="n">
        <f aca="true">RAND()</f>
        <v>0.787434100375628</v>
      </c>
      <c r="AZ457" s="0" t="n">
        <f aca="true">RAND()</f>
        <v>0.706856452289143</v>
      </c>
    </row>
    <row r="458" customFormat="false" ht="15" hidden="false" customHeight="false" outlineLevel="0" collapsed="false">
      <c r="AK458" s="0" t="n">
        <v>445</v>
      </c>
      <c r="AL458" s="0" t="n">
        <f aca="false">IFERROR(IF(AU458&lt;($AM$6-$AL$6)/($AN$6-$AL$6),$AL$6+SQRT(AU458*($AN$6-$AL$6)*($AM$6-$AL$6)),$AN$6-SQRT((1-AU458)*($AN$6-$AL$6)*($AN$6-$AM$6))),$AM$6)</f>
        <v>3.82004876732573</v>
      </c>
      <c r="AM458" s="0" t="n">
        <f aca="false">IFERROR(IF(AV458&lt;($AM$7-$AL$7)/($AN$7-$AL$7),$AL$7+SQRT(AV458*($AN$7-$AL$7)*($AM$7-$AL$7)),$AN$7-SQRT((1-AV458)*($AN$7-$AL$7)*($AN$7-$AM$7))),$AM$7)</f>
        <v>0.931316399232292</v>
      </c>
      <c r="AN458" s="0" t="n">
        <f aca="false">IFERROR(IF(AW458&lt;($AM$8-$AL$8)/($AN$8-$AL$8),$AL$8+SQRT(AW458*($AN$8-$AL$8)*($AM$8-$AL$8)),$AN$8-SQRT((1-AW458)*($AN$8-$AL$8)*($AN$8-$AM$8))),$AM$8)</f>
        <v>0.871121121899827</v>
      </c>
      <c r="AO458" s="0" t="n">
        <f aca="false">IFERROR(IF(AX458&lt;($AM$9-$AL$9)/($AN$9-$AL$9),$AL$9+SQRT(AX458*($AN$9-$AL$9)*($AM$9-$AL$9)),$AN$9-SQRT((1-AX458)*($AN$9-$AL$9)*($AN$9-$AM$9))),$AM$9)</f>
        <v>1.06821884826969</v>
      </c>
      <c r="AP458" s="0" t="n">
        <f aca="false">IFERROR(IF(AY458&lt;($AM$10-$AL$10)/($AN$10-$AL$10),$AL$10+SQRT(AY458*($AN$10-$AL$10)*($AM$10-$AL$10)),$AN$10-SQRT((1-AY458)*($AN$10-$AL$10)*($AN$10-$AM$10))),$AM$10)</f>
        <v>0.88432194177556</v>
      </c>
      <c r="AQ458" s="0" t="n">
        <f aca="false">IFERROR(IF(AZ458&lt;($AM$11-$AL$11)/($AN$11-$AL$11),$AL$11+SQRT(AZ458*($AN$11-$AL$11)*($AM$11-$AL$11)),$AN$11-SQRT((1-AZ458)*($AN$11-$AL$11)*($AN$11-$AM$11))),$AM$11)</f>
        <v>0.81211744790918</v>
      </c>
      <c r="AR458" s="0" t="n">
        <f aca="false">SUMPRODUCT((B24:B31&lt;=$B$6)*(C24:C31*AM458+D24:D31*AO458*$B$8*AQ458)/(1+AL458/100)^B24:B31)+C32*AM458*AP458/(1+AL458/100)^$B$6</f>
        <v>12389101.8517252</v>
      </c>
      <c r="AS458" s="0" t="n">
        <f aca="false">SUMPRODUCT((K24:K26&lt;=$B$6)*(L24:L26*AN458+M24:M26*AO458*$B$8*AQ458)/(1+AL458/100)^K24:K26)+L27*AN458*AP458/(1+AL458/100)^$B$6</f>
        <v>12912807.8550085</v>
      </c>
      <c r="AT458" s="0" t="n">
        <f aca="false">AS458-AR458</f>
        <v>523706.003283314</v>
      </c>
      <c r="AU458" s="0" t="n">
        <f aca="true">RAND()</f>
        <v>0.494395507890669</v>
      </c>
      <c r="AV458" s="0" t="n">
        <f aca="true">RAND()</f>
        <v>0.191599963414829</v>
      </c>
      <c r="AW458" s="0" t="n">
        <f aca="true">RAND()</f>
        <v>0.056202377558779</v>
      </c>
      <c r="AX458" s="0" t="n">
        <f aca="true">RAND()</f>
        <v>0.421189256853424</v>
      </c>
      <c r="AY458" s="0" t="n">
        <f aca="true">RAND()</f>
        <v>0.590813419720546</v>
      </c>
      <c r="AZ458" s="0" t="n">
        <f aca="true">RAND()</f>
        <v>0.855918965795266</v>
      </c>
    </row>
    <row r="459" customFormat="false" ht="15" hidden="false" customHeight="false" outlineLevel="0" collapsed="false">
      <c r="AK459" s="0" t="n">
        <v>446</v>
      </c>
      <c r="AL459" s="0" t="n">
        <f aca="false">IFERROR(IF(AU459&lt;($AM$6-$AL$6)/($AN$6-$AL$6),$AL$6+SQRT(AU459*($AN$6-$AL$6)*($AM$6-$AL$6)),$AN$6-SQRT((1-AU459)*($AN$6-$AL$6)*($AN$6-$AM$6))),$AM$6)</f>
        <v>2.69904624010815</v>
      </c>
      <c r="AM459" s="0" t="n">
        <f aca="false">IFERROR(IF(AV459&lt;($AM$7-$AL$7)/($AN$7-$AL$7),$AL$7+SQRT(AV459*($AN$7-$AL$7)*($AM$7-$AL$7)),$AN$7-SQRT((1-AV459)*($AN$7-$AL$7)*($AN$7-$AM$7))),$AM$7)</f>
        <v>0.970911072444477</v>
      </c>
      <c r="AN459" s="0" t="n">
        <f aca="false">IFERROR(IF(AW459&lt;($AM$8-$AL$8)/($AN$8-$AL$8),$AL$8+SQRT(AW459*($AN$8-$AL$8)*($AM$8-$AL$8)),$AN$8-SQRT((1-AW459)*($AN$8-$AL$8)*($AN$8-$AM$8))),$AM$8)</f>
        <v>1.21849744797347</v>
      </c>
      <c r="AO459" s="0" t="n">
        <f aca="false">IFERROR(IF(AX459&lt;($AM$9-$AL$9)/($AN$9-$AL$9),$AL$9+SQRT(AX459*($AN$9-$AL$9)*($AM$9-$AL$9)),$AN$9-SQRT((1-AX459)*($AN$9-$AL$9)*($AN$9-$AM$9))),$AM$9)</f>
        <v>1.18518737282942</v>
      </c>
      <c r="AP459" s="0" t="n">
        <f aca="false">IFERROR(IF(AY459&lt;($AM$10-$AL$10)/($AN$10-$AL$10),$AL$10+SQRT(AY459*($AN$10-$AL$10)*($AM$10-$AL$10)),$AN$10-SQRT((1-AY459)*($AN$10-$AL$10)*($AN$10-$AM$10))),$AM$10)</f>
        <v>0.923781442629276</v>
      </c>
      <c r="AQ459" s="0" t="n">
        <f aca="false">IFERROR(IF(AZ459&lt;($AM$11-$AL$11)/($AN$11-$AL$11),$AL$11+SQRT(AZ459*($AN$11-$AL$11)*($AM$11-$AL$11)),$AN$11-SQRT((1-AZ459)*($AN$11-$AL$11)*($AN$11-$AM$11))),$AM$11)</f>
        <v>0.634175038742465</v>
      </c>
      <c r="AR459" s="0" t="n">
        <f aca="false">SUMPRODUCT((B24:B31&lt;=$B$6)*(C24:C31*AM459+D24:D31*AO459*$B$8*AQ459)/(1+AL459/100)^B24:B31)+C32*AM459*AP459/(1+AL459/100)^$B$6</f>
        <v>13637656.910061</v>
      </c>
      <c r="AS459" s="0" t="n">
        <f aca="false">SUMPRODUCT((K24:K26&lt;=$B$6)*(L24:L26*AN459+M24:M26*AO459*$B$8*AQ459)/(1+AL459/100)^K24:K26)+L27*AN459*AP459/(1+AL459/100)^$B$6</f>
        <v>17595471.3240421</v>
      </c>
      <c r="AT459" s="0" t="n">
        <f aca="false">AS459-AR459</f>
        <v>3957814.41398111</v>
      </c>
      <c r="AU459" s="0" t="n">
        <f aca="true">RAND()</f>
        <v>0.0977331291618675</v>
      </c>
      <c r="AV459" s="0" t="n">
        <f aca="true">RAND()</f>
        <v>0.324562163156905</v>
      </c>
      <c r="AW459" s="0" t="n">
        <f aca="true">RAND()</f>
        <v>0.991178570807254</v>
      </c>
      <c r="AX459" s="0" t="n">
        <f aca="true">RAND()</f>
        <v>0.557386921735582</v>
      </c>
      <c r="AY459" s="0" t="n">
        <f aca="true">RAND()</f>
        <v>0.718362844467802</v>
      </c>
      <c r="AZ459" s="0" t="n">
        <f aca="true">RAND()</f>
        <v>0.455807985789911</v>
      </c>
    </row>
    <row r="460" customFormat="false" ht="15" hidden="false" customHeight="false" outlineLevel="0" collapsed="false">
      <c r="AK460" s="0" t="n">
        <v>447</v>
      </c>
      <c r="AL460" s="0" t="n">
        <f aca="false">IFERROR(IF(AU460&lt;($AM$6-$AL$6)/($AN$6-$AL$6),$AL$6+SQRT(AU460*($AN$6-$AL$6)*($AM$6-$AL$6)),$AN$6-SQRT((1-AU460)*($AN$6-$AL$6)*($AN$6-$AM$6))),$AM$6)</f>
        <v>2.53928442267405</v>
      </c>
      <c r="AM460" s="0" t="n">
        <f aca="false">IFERROR(IF(AV460&lt;($AM$7-$AL$7)/($AN$7-$AL$7),$AL$7+SQRT(AV460*($AN$7-$AL$7)*($AM$7-$AL$7)),$AN$7-SQRT((1-AV460)*($AN$7-$AL$7)*($AN$7-$AM$7))),$AM$7)</f>
        <v>1.1451450310493</v>
      </c>
      <c r="AN460" s="0" t="n">
        <f aca="false">IFERROR(IF(AW460&lt;($AM$8-$AL$8)/($AN$8-$AL$8),$AL$8+SQRT(AW460*($AN$8-$AL$8)*($AM$8-$AL$8)),$AN$8-SQRT((1-AW460)*($AN$8-$AL$8)*($AN$8-$AM$8))),$AM$8)</f>
        <v>0.990894086847614</v>
      </c>
      <c r="AO460" s="0" t="n">
        <f aca="false">IFERROR(IF(AX460&lt;($AM$9-$AL$9)/($AN$9-$AL$9),$AL$9+SQRT(AX460*($AN$9-$AL$9)*($AM$9-$AL$9)),$AN$9-SQRT((1-AX460)*($AN$9-$AL$9)*($AN$9-$AM$9))),$AM$9)</f>
        <v>1.08003263011357</v>
      </c>
      <c r="AP460" s="0" t="n">
        <f aca="false">IFERROR(IF(AY460&lt;($AM$10-$AL$10)/($AN$10-$AL$10),$AL$10+SQRT(AY460*($AN$10-$AL$10)*($AM$10-$AL$10)),$AN$10-SQRT((1-AY460)*($AN$10-$AL$10)*($AN$10-$AM$10))),$AM$10)</f>
        <v>0.837483184648801</v>
      </c>
      <c r="AQ460" s="0" t="n">
        <f aca="false">IFERROR(IF(AZ460&lt;($AM$11-$AL$11)/($AN$11-$AL$11),$AL$11+SQRT(AZ460*($AN$11-$AL$11)*($AM$11-$AL$11)),$AN$11-SQRT((1-AZ460)*($AN$11-$AL$11)*($AN$11-$AM$11))),$AM$11)</f>
        <v>0.724742943662549</v>
      </c>
      <c r="AR460" s="0" t="n">
        <f aca="false">SUMPRODUCT((B24:B31&lt;=$B$6)*(C24:C31*AM460+D24:D31*AO460*$B$8*AQ460)/(1+AL460/100)^B24:B31)+C32*AM460*AP460/(1+AL460/100)^$B$6</f>
        <v>16224376.7311122</v>
      </c>
      <c r="AS460" s="0" t="n">
        <f aca="false">SUMPRODUCT((K24:K26&lt;=$B$6)*(L24:L26*AN460+M24:M26*AO460*$B$8*AQ460)/(1+AL460/100)^K24:K26)+L27*AN460*AP460/(1+AL460/100)^$B$6</f>
        <v>14423007.3881475</v>
      </c>
      <c r="AT460" s="0" t="n">
        <f aca="false">AS460-AR460</f>
        <v>-1801369.34296465</v>
      </c>
      <c r="AU460" s="0" t="n">
        <f aca="true">RAND()</f>
        <v>0.058165537707777</v>
      </c>
      <c r="AV460" s="0" t="n">
        <f aca="true">RAND()</f>
        <v>0.902270537656432</v>
      </c>
      <c r="AW460" s="0" t="n">
        <f aca="true">RAND()</f>
        <v>0.404895026593158</v>
      </c>
      <c r="AX460" s="0" t="n">
        <f aca="true">RAND()</f>
        <v>0.435773358896164</v>
      </c>
      <c r="AY460" s="0" t="n">
        <f aca="true">RAND()</f>
        <v>0.455579599682786</v>
      </c>
      <c r="AZ460" s="0" t="n">
        <f aca="true">RAND()</f>
        <v>0.690749195658944</v>
      </c>
    </row>
    <row r="461" customFormat="false" ht="15" hidden="false" customHeight="false" outlineLevel="0" collapsed="false">
      <c r="AK461" s="0" t="n">
        <v>448</v>
      </c>
      <c r="AL461" s="0" t="n">
        <f aca="false">IFERROR(IF(AU461&lt;($AM$6-$AL$6)/($AN$6-$AL$6),$AL$6+SQRT(AU461*($AN$6-$AL$6)*($AM$6-$AL$6)),$AN$6-SQRT((1-AU461)*($AN$6-$AL$6)*($AN$6-$AM$6))),$AM$6)</f>
        <v>4.5194319913653</v>
      </c>
      <c r="AM461" s="0" t="n">
        <f aca="false">IFERROR(IF(AV461&lt;($AM$7-$AL$7)/($AN$7-$AL$7),$AL$7+SQRT(AV461*($AN$7-$AL$7)*($AM$7-$AL$7)),$AN$7-SQRT((1-AV461)*($AN$7-$AL$7)*($AN$7-$AM$7))),$AM$7)</f>
        <v>0.978786025473921</v>
      </c>
      <c r="AN461" s="0" t="n">
        <f aca="false">IFERROR(IF(AW461&lt;($AM$8-$AL$8)/($AN$8-$AL$8),$AL$8+SQRT(AW461*($AN$8-$AL$8)*($AM$8-$AL$8)),$AN$8-SQRT((1-AW461)*($AN$8-$AL$8)*($AN$8-$AM$8))),$AM$8)</f>
        <v>0.847328878780872</v>
      </c>
      <c r="AO461" s="0" t="n">
        <f aca="false">IFERROR(IF(AX461&lt;($AM$9-$AL$9)/($AN$9-$AL$9),$AL$9+SQRT(AX461*($AN$9-$AL$9)*($AM$9-$AL$9)),$AN$9-SQRT((1-AX461)*($AN$9-$AL$9)*($AN$9-$AM$9))),$AM$9)</f>
        <v>1.21021507753253</v>
      </c>
      <c r="AP461" s="0" t="n">
        <f aca="false">IFERROR(IF(AY461&lt;($AM$10-$AL$10)/($AN$10-$AL$10),$AL$10+SQRT(AY461*($AN$10-$AL$10)*($AM$10-$AL$10)),$AN$10-SQRT((1-AY461)*($AN$10-$AL$10)*($AN$10-$AM$10))),$AM$10)</f>
        <v>0.666394185577899</v>
      </c>
      <c r="AQ461" s="0" t="n">
        <f aca="false">IFERROR(IF(AZ461&lt;($AM$11-$AL$11)/($AN$11-$AL$11),$AL$11+SQRT(AZ461*($AN$11-$AL$11)*($AM$11-$AL$11)),$AN$11-SQRT((1-AZ461)*($AN$11-$AL$11)*($AN$11-$AM$11))),$AM$11)</f>
        <v>0.534410854452712</v>
      </c>
      <c r="AR461" s="0" t="n">
        <f aca="false">SUMPRODUCT((B24:B31&lt;=$B$6)*(C24:C31*AM461+D24:D31*AO461*$B$8*AQ461)/(1+AL461/100)^B24:B31)+C32*AM461*AP461/(1+AL461/100)^$B$6</f>
        <v>12596937.1747123</v>
      </c>
      <c r="AS461" s="0" t="n">
        <f aca="false">SUMPRODUCT((K24:K26&lt;=$B$6)*(L24:L26*AN461+M24:M26*AO461*$B$8*AQ461)/(1+AL461/100)^K24:K26)+L27*AN461*AP461/(1+AL461/100)^$B$6</f>
        <v>12852417.638123</v>
      </c>
      <c r="AT461" s="0" t="n">
        <f aca="false">AS461-AR461</f>
        <v>255480.463410685</v>
      </c>
      <c r="AU461" s="0" t="n">
        <f aca="true">RAND()</f>
        <v>0.692339117726905</v>
      </c>
      <c r="AV461" s="0" t="n">
        <f aca="true">RAND()</f>
        <v>0.35516047671957</v>
      </c>
      <c r="AW461" s="0" t="n">
        <f aca="true">RAND()</f>
        <v>0.0248891418517159</v>
      </c>
      <c r="AX461" s="0" t="n">
        <f aca="true">RAND()</f>
        <v>0.584159850828697</v>
      </c>
      <c r="AY461" s="0" t="n">
        <f aca="true">RAND()</f>
        <v>0.11074809997653</v>
      </c>
      <c r="AZ461" s="0" t="n">
        <f aca="true">RAND()</f>
        <v>0.224279382388777</v>
      </c>
    </row>
    <row r="462" customFormat="false" ht="15" hidden="false" customHeight="false" outlineLevel="0" collapsed="false">
      <c r="AK462" s="0" t="n">
        <v>449</v>
      </c>
      <c r="AL462" s="0" t="n">
        <f aca="false">IFERROR(IF(AU462&lt;($AM$6-$AL$6)/($AN$6-$AL$6),$AL$6+SQRT(AU462*($AN$6-$AL$6)*($AM$6-$AL$6)),$AN$6-SQRT((1-AU462)*($AN$6-$AL$6)*($AN$6-$AM$6))),$AM$6)</f>
        <v>3.28868936313236</v>
      </c>
      <c r="AM462" s="0" t="n">
        <f aca="false">IFERROR(IF(AV462&lt;($AM$7-$AL$7)/($AN$7-$AL$7),$AL$7+SQRT(AV462*($AN$7-$AL$7)*($AM$7-$AL$7)),$AN$7-SQRT((1-AV462)*($AN$7-$AL$7)*($AN$7-$AM$7))),$AM$7)</f>
        <v>1.0587665904121</v>
      </c>
      <c r="AN462" s="0" t="n">
        <f aca="false">IFERROR(IF(AW462&lt;($AM$8-$AL$8)/($AN$8-$AL$8),$AL$8+SQRT(AW462*($AN$8-$AL$8)*($AM$8-$AL$8)),$AN$8-SQRT((1-AW462)*($AN$8-$AL$8)*($AN$8-$AM$8))),$AM$8)</f>
        <v>0.961382505716979</v>
      </c>
      <c r="AO462" s="0" t="n">
        <f aca="false">IFERROR(IF(AX462&lt;($AM$9-$AL$9)/($AN$9-$AL$9),$AL$9+SQRT(AX462*($AN$9-$AL$9)*($AM$9-$AL$9)),$AN$9-SQRT((1-AX462)*($AN$9-$AL$9)*($AN$9-$AM$9))),$AM$9)</f>
        <v>1.19890056189826</v>
      </c>
      <c r="AP462" s="0" t="n">
        <f aca="false">IFERROR(IF(AY462&lt;($AM$10-$AL$10)/($AN$10-$AL$10),$AL$10+SQRT(AY462*($AN$10-$AL$10)*($AM$10-$AL$10)),$AN$10-SQRT((1-AY462)*($AN$10-$AL$10)*($AN$10-$AM$10))),$AM$10)</f>
        <v>0.975069082726253</v>
      </c>
      <c r="AQ462" s="0" t="n">
        <f aca="false">IFERROR(IF(AZ462&lt;($AM$11-$AL$11)/($AN$11-$AL$11),$AL$11+SQRT(AZ462*($AN$11-$AL$11)*($AM$11-$AL$11)),$AN$11-SQRT((1-AZ462)*($AN$11-$AL$11)*($AN$11-$AM$11))),$AM$11)</f>
        <v>0.415041468163494</v>
      </c>
      <c r="AR462" s="0" t="n">
        <f aca="false">SUMPRODUCT((B24:B31&lt;=$B$6)*(C24:C31*AM462+D24:D31*AO462*$B$8*AQ462)/(1+AL462/100)^B24:B31)+C32*AM462*AP462/(1+AL462/100)^$B$6</f>
        <v>14346576.2087335</v>
      </c>
      <c r="AS462" s="0" t="n">
        <f aca="false">SUMPRODUCT((K24:K26&lt;=$B$6)*(L24:L26*AN462+M24:M26*AO462*$B$8*AQ462)/(1+AL462/100)^K24:K26)+L27*AN462*AP462/(1+AL462/100)^$B$6</f>
        <v>13976258.061322</v>
      </c>
      <c r="AT462" s="0" t="n">
        <f aca="false">AS462-AR462</f>
        <v>-370318.147411443</v>
      </c>
      <c r="AU462" s="0" t="n">
        <f aca="true">RAND()</f>
        <v>0.311308667833656</v>
      </c>
      <c r="AV462" s="0" t="n">
        <f aca="true">RAND()</f>
        <v>0.674931404954542</v>
      </c>
      <c r="AW462" s="0" t="n">
        <f aca="true">RAND()</f>
        <v>0.289381257238784</v>
      </c>
      <c r="AX462" s="0" t="n">
        <f aca="true">RAND()</f>
        <v>0.572159793515387</v>
      </c>
      <c r="AY462" s="0" t="n">
        <f aca="true">RAND()</f>
        <v>0.902762533449452</v>
      </c>
      <c r="AZ462" s="0" t="n">
        <f aca="true">RAND()</f>
        <v>0.0540185281518867</v>
      </c>
    </row>
    <row r="463" customFormat="false" ht="15" hidden="false" customHeight="false" outlineLevel="0" collapsed="false">
      <c r="AK463" s="0" t="n">
        <v>450</v>
      </c>
      <c r="AL463" s="0" t="n">
        <f aca="false">IFERROR(IF(AU463&lt;($AM$6-$AL$6)/($AN$6-$AL$6),$AL$6+SQRT(AU463*($AN$6-$AL$6)*($AM$6-$AL$6)),$AN$6-SQRT((1-AU463)*($AN$6-$AL$6)*($AN$6-$AM$6))),$AM$6)</f>
        <v>4.3487998725927</v>
      </c>
      <c r="AM463" s="0" t="n">
        <f aca="false">IFERROR(IF(AV463&lt;($AM$7-$AL$7)/($AN$7-$AL$7),$AL$7+SQRT(AV463*($AN$7-$AL$7)*($AM$7-$AL$7)),$AN$7-SQRT((1-AV463)*($AN$7-$AL$7)*($AN$7-$AM$7))),$AM$7)</f>
        <v>0.840535921755779</v>
      </c>
      <c r="AN463" s="0" t="n">
        <f aca="false">IFERROR(IF(AW463&lt;($AM$8-$AL$8)/($AN$8-$AL$8),$AL$8+SQRT(AW463*($AN$8-$AL$8)*($AM$8-$AL$8)),$AN$8-SQRT((1-AW463)*($AN$8-$AL$8)*($AN$8-$AM$8))),$AM$8)</f>
        <v>1.09003154432114</v>
      </c>
      <c r="AO463" s="0" t="n">
        <f aca="false">IFERROR(IF(AX463&lt;($AM$9-$AL$9)/($AN$9-$AL$9),$AL$9+SQRT(AX463*($AN$9-$AL$9)*($AM$9-$AL$9)),$AN$9-SQRT((1-AX463)*($AN$9-$AL$9)*($AN$9-$AM$9))),$AM$9)</f>
        <v>1.31238805982151</v>
      </c>
      <c r="AP463" s="0" t="n">
        <f aca="false">IFERROR(IF(AY463&lt;($AM$10-$AL$10)/($AN$10-$AL$10),$AL$10+SQRT(AY463*($AN$10-$AL$10)*($AM$10-$AL$10)),$AN$10-SQRT((1-AY463)*($AN$10-$AL$10)*($AN$10-$AM$10))),$AM$10)</f>
        <v>0.968540394800455</v>
      </c>
      <c r="AQ463" s="0" t="n">
        <f aca="false">IFERROR(IF(AZ463&lt;($AM$11-$AL$11)/($AN$11-$AL$11),$AL$11+SQRT(AZ463*($AN$11-$AL$11)*($AM$11-$AL$11)),$AN$11-SQRT((1-AZ463)*($AN$11-$AL$11)*($AN$11-$AM$11))),$AM$11)</f>
        <v>0.640018980412637</v>
      </c>
      <c r="AR463" s="0" t="n">
        <f aca="false">SUMPRODUCT((B24:B31&lt;=$B$6)*(C24:C31*AM463+D24:D31*AO463*$B$8*AQ463)/(1+AL463/100)^B24:B31)+C32*AM463*AP463/(1+AL463/100)^$B$6</f>
        <v>10916774.6238668</v>
      </c>
      <c r="AS463" s="0" t="n">
        <f aca="false">SUMPRODUCT((K24:K26&lt;=$B$6)*(L24:L26*AN463+M24:M26*AO463*$B$8*AQ463)/(1+AL463/100)^K24:K26)+L27*AN463*AP463/(1+AL463/100)^$B$6</f>
        <v>16159080.092411</v>
      </c>
      <c r="AT463" s="0" t="n">
        <f aca="false">AS463-AR463</f>
        <v>5242305.46854419</v>
      </c>
      <c r="AU463" s="0" t="n">
        <f aca="true">RAND()</f>
        <v>0.648556894221776</v>
      </c>
      <c r="AV463" s="0" t="n">
        <f aca="true">RAND()</f>
        <v>0.0182573439176736</v>
      </c>
      <c r="AW463" s="0" t="n">
        <f aca="true">RAND()</f>
        <v>0.772534161668633</v>
      </c>
      <c r="AX463" s="0" t="n">
        <f aca="true">RAND()</f>
        <v>0.684793213149311</v>
      </c>
      <c r="AY463" s="0" t="n">
        <f aca="true">RAND()</f>
        <v>0.878120406239066</v>
      </c>
      <c r="AZ463" s="0" t="n">
        <f aca="true">RAND()</f>
        <v>0.471889416493262</v>
      </c>
    </row>
    <row r="464" customFormat="false" ht="15" hidden="false" customHeight="false" outlineLevel="0" collapsed="false">
      <c r="AK464" s="0" t="n">
        <v>451</v>
      </c>
      <c r="AL464" s="0" t="n">
        <f aca="false">IFERROR(IF(AU464&lt;($AM$6-$AL$6)/($AN$6-$AL$6),$AL$6+SQRT(AU464*($AN$6-$AL$6)*($AM$6-$AL$6)),$AN$6-SQRT((1-AU464)*($AN$6-$AL$6)*($AN$6-$AM$6))),$AM$6)</f>
        <v>2.60325454202906</v>
      </c>
      <c r="AM464" s="0" t="n">
        <f aca="false">IFERROR(IF(AV464&lt;($AM$7-$AL$7)/($AN$7-$AL$7),$AL$7+SQRT(AV464*($AN$7-$AL$7)*($AM$7-$AL$7)),$AN$7-SQRT((1-AV464)*($AN$7-$AL$7)*($AN$7-$AM$7))),$AM$7)</f>
        <v>1.11117880263888</v>
      </c>
      <c r="AN464" s="0" t="n">
        <f aca="false">IFERROR(IF(AW464&lt;($AM$8-$AL$8)/($AN$8-$AL$8),$AL$8+SQRT(AW464*($AN$8-$AL$8)*($AM$8-$AL$8)),$AN$8-SQRT((1-AW464)*($AN$8-$AL$8)*($AN$8-$AM$8))),$AM$8)</f>
        <v>0.943197337950854</v>
      </c>
      <c r="AO464" s="0" t="n">
        <f aca="false">IFERROR(IF(AX464&lt;($AM$9-$AL$9)/($AN$9-$AL$9),$AL$9+SQRT(AX464*($AN$9-$AL$9)*($AM$9-$AL$9)),$AN$9-SQRT((1-AX464)*($AN$9-$AL$9)*($AN$9-$AM$9))),$AM$9)</f>
        <v>1.14327871391314</v>
      </c>
      <c r="AP464" s="0" t="n">
        <f aca="false">IFERROR(IF(AY464&lt;($AM$10-$AL$10)/($AN$10-$AL$10),$AL$10+SQRT(AY464*($AN$10-$AL$10)*($AM$10-$AL$10)),$AN$10-SQRT((1-AY464)*($AN$10-$AL$10)*($AN$10-$AM$10))),$AM$10)</f>
        <v>0.999227745883871</v>
      </c>
      <c r="AQ464" s="0" t="n">
        <f aca="false">IFERROR(IF(AZ464&lt;($AM$11-$AL$11)/($AN$11-$AL$11),$AL$11+SQRT(AZ464*($AN$11-$AL$11)*($AM$11-$AL$11)),$AN$11-SQRT((1-AZ464)*($AN$11-$AL$11)*($AN$11-$AM$11))),$AM$11)</f>
        <v>0.889409145906846</v>
      </c>
      <c r="AR464" s="0" t="n">
        <f aca="false">SUMPRODUCT((B24:B31&lt;=$B$6)*(C24:C31*AM464+D24:D31*AO464*$B$8*AQ464)/(1+AL464/100)^B24:B31)+C32*AM464*AP464/(1+AL464/100)^$B$6</f>
        <v>15708298.3101753</v>
      </c>
      <c r="AS464" s="0" t="n">
        <f aca="false">SUMPRODUCT((K24:K26&lt;=$B$6)*(L24:L26*AN464+M24:M26*AO464*$B$8*AQ464)/(1+AL464/100)^K24:K26)+L27*AN464*AP464/(1+AL464/100)^$B$6</f>
        <v>13494052.524375</v>
      </c>
      <c r="AT464" s="0" t="n">
        <f aca="false">AS464-AR464</f>
        <v>-2214245.78580031</v>
      </c>
      <c r="AU464" s="0" t="n">
        <f aca="true">RAND()</f>
        <v>0.0727832084957373</v>
      </c>
      <c r="AV464" s="0" t="n">
        <f aca="true">RAND()</f>
        <v>0.828699334784229</v>
      </c>
      <c r="AW464" s="0" t="n">
        <f aca="true">RAND()</f>
        <v>0.227838639957902</v>
      </c>
      <c r="AX464" s="0" t="n">
        <f aca="true">RAND()</f>
        <v>0.510685758643783</v>
      </c>
      <c r="AY464" s="0" t="n">
        <f aca="true">RAND()</f>
        <v>0.996913369041162</v>
      </c>
      <c r="AZ464" s="0" t="n">
        <f aca="true">RAND()</f>
        <v>0.950080257105905</v>
      </c>
    </row>
    <row r="465" customFormat="false" ht="15" hidden="false" customHeight="false" outlineLevel="0" collapsed="false">
      <c r="AK465" s="0" t="n">
        <v>452</v>
      </c>
      <c r="AL465" s="0" t="n">
        <f aca="false">IFERROR(IF(AU465&lt;($AM$6-$AL$6)/($AN$6-$AL$6),$AL$6+SQRT(AU465*($AN$6-$AL$6)*($AM$6-$AL$6)),$AN$6-SQRT((1-AU465)*($AN$6-$AL$6)*($AN$6-$AM$6))),$AM$6)</f>
        <v>5.76807483525198</v>
      </c>
      <c r="AM465" s="0" t="n">
        <f aca="false">IFERROR(IF(AV465&lt;($AM$7-$AL$7)/($AN$7-$AL$7),$AL$7+SQRT(AV465*($AN$7-$AL$7)*($AM$7-$AL$7)),$AN$7-SQRT((1-AV465)*($AN$7-$AL$7)*($AN$7-$AM$7))),$AM$7)</f>
        <v>1.13225422546444</v>
      </c>
      <c r="AN465" s="0" t="n">
        <f aca="false">IFERROR(IF(AW465&lt;($AM$8-$AL$8)/($AN$8-$AL$8),$AL$8+SQRT(AW465*($AN$8-$AL$8)*($AM$8-$AL$8)),$AN$8-SQRT((1-AW465)*($AN$8-$AL$8)*($AN$8-$AM$8))),$AM$8)</f>
        <v>1.07046017766996</v>
      </c>
      <c r="AO465" s="0" t="n">
        <f aca="false">IFERROR(IF(AX465&lt;($AM$9-$AL$9)/($AN$9-$AL$9),$AL$9+SQRT(AX465*($AN$9-$AL$9)*($AM$9-$AL$9)),$AN$9-SQRT((1-AX465)*($AN$9-$AL$9)*($AN$9-$AM$9))),$AM$9)</f>
        <v>1.71878953576301</v>
      </c>
      <c r="AP465" s="0" t="n">
        <f aca="false">IFERROR(IF(AY465&lt;($AM$10-$AL$10)/($AN$10-$AL$10),$AL$10+SQRT(AY465*($AN$10-$AL$10)*($AM$10-$AL$10)),$AN$10-SQRT((1-AY465)*($AN$10-$AL$10)*($AN$10-$AM$10))),$AM$10)</f>
        <v>0.794809272420337</v>
      </c>
      <c r="AQ465" s="0" t="n">
        <f aca="false">IFERROR(IF(AZ465&lt;($AM$11-$AL$11)/($AN$11-$AL$11),$AL$11+SQRT(AZ465*($AN$11-$AL$11)*($AM$11-$AL$11)),$AN$11-SQRT((1-AZ465)*($AN$11-$AL$11)*($AN$11-$AM$11))),$AM$11)</f>
        <v>0.84679297718586</v>
      </c>
      <c r="AR465" s="0" t="n">
        <f aca="false">SUMPRODUCT((B24:B31&lt;=$B$6)*(C24:C31*AM465+D24:D31*AO465*$B$8*AQ465)/(1+AL465/100)^B24:B31)+C32*AM465*AP465/(1+AL465/100)^$B$6</f>
        <v>13958552.6892231</v>
      </c>
      <c r="AS465" s="0" t="n">
        <f aca="false">SUMPRODUCT((K24:K26&lt;=$B$6)*(L24:L26*AN465+M24:M26*AO465*$B$8*AQ465)/(1+AL465/100)^K24:K26)+L27*AN465*AP465/(1+AL465/100)^$B$6</f>
        <v>16276598.043334</v>
      </c>
      <c r="AT465" s="0" t="n">
        <f aca="false">AS465-AR465</f>
        <v>2318045.35411088</v>
      </c>
      <c r="AU465" s="0" t="n">
        <f aca="true">RAND()</f>
        <v>0.924118019423028</v>
      </c>
      <c r="AV465" s="0" t="n">
        <f aca="true">RAND()</f>
        <v>0.876763845146858</v>
      </c>
      <c r="AW465" s="0" t="n">
        <f aca="true">RAND()</f>
        <v>0.713470686201754</v>
      </c>
      <c r="AX465" s="0" t="n">
        <f aca="true">RAND()</f>
        <v>0.947280449869077</v>
      </c>
      <c r="AY465" s="0" t="n">
        <f aca="true">RAND()</f>
        <v>0.347650028420034</v>
      </c>
      <c r="AZ465" s="0" t="n">
        <f aca="true">RAND()</f>
        <v>0.904194319022154</v>
      </c>
    </row>
    <row r="466" customFormat="false" ht="15" hidden="false" customHeight="false" outlineLevel="0" collapsed="false">
      <c r="AK466" s="0" t="n">
        <v>453</v>
      </c>
      <c r="AL466" s="0" t="n">
        <f aca="false">IFERROR(IF(AU466&lt;($AM$6-$AL$6)/($AN$6-$AL$6),$AL$6+SQRT(AU466*($AN$6-$AL$6)*($AM$6-$AL$6)),$AN$6-SQRT((1-AU466)*($AN$6-$AL$6)*($AN$6-$AM$6))),$AM$6)</f>
        <v>3.92598938709327</v>
      </c>
      <c r="AM466" s="0" t="n">
        <f aca="false">IFERROR(IF(AV466&lt;($AM$7-$AL$7)/($AN$7-$AL$7),$AL$7+SQRT(AV466*($AN$7-$AL$7)*($AM$7-$AL$7)),$AN$7-SQRT((1-AV466)*($AN$7-$AL$7)*($AN$7-$AM$7))),$AM$7)</f>
        <v>0.979872048451524</v>
      </c>
      <c r="AN466" s="0" t="n">
        <f aca="false">IFERROR(IF(AW466&lt;($AM$8-$AL$8)/($AN$8-$AL$8),$AL$8+SQRT(AW466*($AN$8-$AL$8)*($AM$8-$AL$8)),$AN$8-SQRT((1-AW466)*($AN$8-$AL$8)*($AN$8-$AM$8))),$AM$8)</f>
        <v>1.06102043183121</v>
      </c>
      <c r="AO466" s="0" t="n">
        <f aca="false">IFERROR(IF(AX466&lt;($AM$9-$AL$9)/($AN$9-$AL$9),$AL$9+SQRT(AX466*($AN$9-$AL$9)*($AM$9-$AL$9)),$AN$9-SQRT((1-AX466)*($AN$9-$AL$9)*($AN$9-$AM$9))),$AM$9)</f>
        <v>1.0337858600384</v>
      </c>
      <c r="AP466" s="0" t="n">
        <f aca="false">IFERROR(IF(AY466&lt;($AM$10-$AL$10)/($AN$10-$AL$10),$AL$10+SQRT(AY466*($AN$10-$AL$10)*($AM$10-$AL$10)),$AN$10-SQRT((1-AY466)*($AN$10-$AL$10)*($AN$10-$AM$10))),$AM$10)</f>
        <v>0.756276319146349</v>
      </c>
      <c r="AQ466" s="0" t="n">
        <f aca="false">IFERROR(IF(AZ466&lt;($AM$11-$AL$11)/($AN$11-$AL$11),$AL$11+SQRT(AZ466*($AN$11-$AL$11)*($AM$11-$AL$11)),$AN$11-SQRT((1-AZ466)*($AN$11-$AL$11)*($AN$11-$AM$11))),$AM$11)</f>
        <v>0.620131949502548</v>
      </c>
      <c r="AR466" s="0" t="n">
        <f aca="false">SUMPRODUCT((B24:B31&lt;=$B$6)*(C24:C31*AM466+D24:D31*AO466*$B$8*AQ466)/(1+AL466/100)^B24:B31)+C32*AM466*AP466/(1+AL466/100)^$B$6</f>
        <v>12938497.8853746</v>
      </c>
      <c r="AS466" s="0" t="n">
        <f aca="false">SUMPRODUCT((K24:K26&lt;=$B$6)*(L24:L26*AN466+M24:M26*AO466*$B$8*AQ466)/(1+AL466/100)^K24:K26)+L27*AN466*AP466/(1+AL466/100)^$B$6</f>
        <v>15894061.9881465</v>
      </c>
      <c r="AT466" s="0" t="n">
        <f aca="false">AS466-AR466</f>
        <v>2955564.10277188</v>
      </c>
      <c r="AU466" s="0" t="n">
        <f aca="true">RAND()</f>
        <v>0.52752293758684</v>
      </c>
      <c r="AV466" s="0" t="n">
        <f aca="true">RAND()</f>
        <v>0.359488375712748</v>
      </c>
      <c r="AW466" s="0" t="n">
        <f aca="true">RAND()</f>
        <v>0.682548647242098</v>
      </c>
      <c r="AX466" s="0" t="n">
        <f aca="true">RAND()</f>
        <v>0.37762015715884</v>
      </c>
      <c r="AY466" s="0" t="n">
        <f aca="true">RAND()</f>
        <v>0.262710207020806</v>
      </c>
      <c r="AZ466" s="0" t="n">
        <f aca="true">RAND()</f>
        <v>0.418303939152254</v>
      </c>
    </row>
    <row r="467" customFormat="false" ht="15" hidden="false" customHeight="false" outlineLevel="0" collapsed="false">
      <c r="AK467" s="0" t="n">
        <v>454</v>
      </c>
      <c r="AL467" s="0" t="n">
        <f aca="false">IFERROR(IF(AU467&lt;($AM$6-$AL$6)/($AN$6-$AL$6),$AL$6+SQRT(AU467*($AN$6-$AL$6)*($AM$6-$AL$6)),$AN$6-SQRT((1-AU467)*($AN$6-$AL$6)*($AN$6-$AM$6))),$AM$6)</f>
        <v>5.2227543877123</v>
      </c>
      <c r="AM467" s="0" t="n">
        <f aca="false">IFERROR(IF(AV467&lt;($AM$7-$AL$7)/($AN$7-$AL$7),$AL$7+SQRT(AV467*($AN$7-$AL$7)*($AM$7-$AL$7)),$AN$7-SQRT((1-AV467)*($AN$7-$AL$7)*($AN$7-$AM$7))),$AM$7)</f>
        <v>1.13309108040255</v>
      </c>
      <c r="AN467" s="0" t="n">
        <f aca="false">IFERROR(IF(AW467&lt;($AM$8-$AL$8)/($AN$8-$AL$8),$AL$8+SQRT(AW467*($AN$8-$AL$8)*($AM$8-$AL$8)),$AN$8-SQRT((1-AW467)*($AN$8-$AL$8)*($AN$8-$AM$8))),$AM$8)</f>
        <v>0.910099955557571</v>
      </c>
      <c r="AO467" s="0" t="n">
        <f aca="false">IFERROR(IF(AX467&lt;($AM$9-$AL$9)/($AN$9-$AL$9),$AL$9+SQRT(AX467*($AN$9-$AL$9)*($AM$9-$AL$9)),$AN$9-SQRT((1-AX467)*($AN$9-$AL$9)*($AN$9-$AM$9))),$AM$9)</f>
        <v>1.07187407753289</v>
      </c>
      <c r="AP467" s="0" t="n">
        <f aca="false">IFERROR(IF(AY467&lt;($AM$10-$AL$10)/($AN$10-$AL$10),$AL$10+SQRT(AY467*($AN$10-$AL$10)*($AM$10-$AL$10)),$AN$10-SQRT((1-AY467)*($AN$10-$AL$10)*($AN$10-$AM$10))),$AM$10)</f>
        <v>0.962381522656771</v>
      </c>
      <c r="AQ467" s="0" t="n">
        <f aca="false">IFERROR(IF(AZ467&lt;($AM$11-$AL$11)/($AN$11-$AL$11),$AL$11+SQRT(AZ467*($AN$11-$AL$11)*($AM$11-$AL$11)),$AN$11-SQRT((1-AZ467)*($AN$11-$AL$11)*($AN$11-$AM$11))),$AM$11)</f>
        <v>0.464529485500363</v>
      </c>
      <c r="AR467" s="0" t="n">
        <f aca="false">SUMPRODUCT((B24:B31&lt;=$B$6)*(C24:C31*AM467+D24:D31*AO467*$B$8*AQ467)/(1+AL467/100)^B24:B31)+C32*AM467*AP467/(1+AL467/100)^$B$6</f>
        <v>14102167.0686165</v>
      </c>
      <c r="AS467" s="0" t="n">
        <f aca="false">SUMPRODUCT((K24:K26&lt;=$B$6)*(L24:L26*AN467+M24:M26*AO467*$B$8*AQ467)/(1+AL467/100)^K24:K26)+L27*AN467*AP467/(1+AL467/100)^$B$6</f>
        <v>13631399.4084134</v>
      </c>
      <c r="AT467" s="0" t="n">
        <f aca="false">AS467-AR467</f>
        <v>-470767.660203105</v>
      </c>
      <c r="AU467" s="0" t="n">
        <f aca="true">RAND()</f>
        <v>0.842069901680207</v>
      </c>
      <c r="AV467" s="0" t="n">
        <f aca="true">RAND()</f>
        <v>0.878509373498288</v>
      </c>
      <c r="AW467" s="0" t="n">
        <f aca="true">RAND()</f>
        <v>0.134688891264211</v>
      </c>
      <c r="AX467" s="0" t="n">
        <f aca="true">RAND()</f>
        <v>0.425721514696387</v>
      </c>
      <c r="AY467" s="0" t="n">
        <f aca="true">RAND()</f>
        <v>0.855186689977577</v>
      </c>
      <c r="AZ467" s="0" t="n">
        <f aca="true">RAND()</f>
        <v>0.110489598363323</v>
      </c>
    </row>
    <row r="468" customFormat="false" ht="15" hidden="false" customHeight="false" outlineLevel="0" collapsed="false">
      <c r="AK468" s="0" t="n">
        <v>455</v>
      </c>
      <c r="AL468" s="0" t="n">
        <f aca="false">IFERROR(IF(AU468&lt;($AM$6-$AL$6)/($AN$6-$AL$6),$AL$6+SQRT(AU468*($AN$6-$AL$6)*($AM$6-$AL$6)),$AN$6-SQRT((1-AU468)*($AN$6-$AL$6)*($AN$6-$AM$6))),$AM$6)</f>
        <v>5.70047074759336</v>
      </c>
      <c r="AM468" s="0" t="n">
        <f aca="false">IFERROR(IF(AV468&lt;($AM$7-$AL$7)/($AN$7-$AL$7),$AL$7+SQRT(AV468*($AN$7-$AL$7)*($AM$7-$AL$7)),$AN$7-SQRT((1-AV468)*($AN$7-$AL$7)*($AN$7-$AM$7))),$AM$7)</f>
        <v>0.897551093302731</v>
      </c>
      <c r="AN468" s="0" t="n">
        <f aca="false">IFERROR(IF(AW468&lt;($AM$8-$AL$8)/($AN$8-$AL$8),$AL$8+SQRT(AW468*($AN$8-$AL$8)*($AM$8-$AL$8)),$AN$8-SQRT((1-AW468)*($AN$8-$AL$8)*($AN$8-$AM$8))),$AM$8)</f>
        <v>0.950881480489357</v>
      </c>
      <c r="AO468" s="0" t="n">
        <f aca="false">IFERROR(IF(AX468&lt;($AM$9-$AL$9)/($AN$9-$AL$9),$AL$9+SQRT(AX468*($AN$9-$AL$9)*($AM$9-$AL$9)),$AN$9-SQRT((1-AX468)*($AN$9-$AL$9)*($AN$9-$AM$9))),$AM$9)</f>
        <v>1.45559267076895</v>
      </c>
      <c r="AP468" s="0" t="n">
        <f aca="false">IFERROR(IF(AY468&lt;($AM$10-$AL$10)/($AN$10-$AL$10),$AL$10+SQRT(AY468*($AN$10-$AL$10)*($AM$10-$AL$10)),$AN$10-SQRT((1-AY468)*($AN$10-$AL$10)*($AN$10-$AM$10))),$AM$10)</f>
        <v>0.648543908060302</v>
      </c>
      <c r="AQ468" s="0" t="n">
        <f aca="false">IFERROR(IF(AZ468&lt;($AM$11-$AL$11)/($AN$11-$AL$11),$AL$11+SQRT(AZ468*($AN$11-$AL$11)*($AM$11-$AL$11)),$AN$11-SQRT((1-AZ468)*($AN$11-$AL$11)*($AN$11-$AM$11))),$AM$11)</f>
        <v>0.695049330479581</v>
      </c>
      <c r="AR468" s="0" t="n">
        <f aca="false">SUMPRODUCT((B24:B31&lt;=$B$6)*(C24:C31*AM468+D24:D31*AO468*$B$8*AQ468)/(1+AL468/100)^B24:B31)+C32*AM468*AP468/(1+AL468/100)^$B$6</f>
        <v>11083019.3472145</v>
      </c>
      <c r="AS468" s="0" t="n">
        <f aca="false">SUMPRODUCT((K24:K26&lt;=$B$6)*(L24:L26*AN468+M24:M26*AO468*$B$8*AQ468)/(1+AL468/100)^K24:K26)+L27*AN468*AP468/(1+AL468/100)^$B$6</f>
        <v>14544127.9790692</v>
      </c>
      <c r="AT468" s="0" t="n">
        <f aca="false">AS468-AR468</f>
        <v>3461108.63185473</v>
      </c>
      <c r="AU468" s="0" t="n">
        <f aca="true">RAND()</f>
        <v>0.915561186106972</v>
      </c>
      <c r="AV468" s="0" t="n">
        <f aca="true">RAND()</f>
        <v>0.105735731161757</v>
      </c>
      <c r="AW468" s="0" t="n">
        <f aca="true">RAND()</f>
        <v>0.252946901718447</v>
      </c>
      <c r="AX468" s="0" t="n">
        <f aca="true">RAND()</f>
        <v>0.802413773253011</v>
      </c>
      <c r="AY468" s="0" t="n">
        <f aca="true">RAND()</f>
        <v>0.0882611704873101</v>
      </c>
      <c r="AZ468" s="0" t="n">
        <f aca="true">RAND()</f>
        <v>0.620428935343053</v>
      </c>
    </row>
    <row r="469" customFormat="false" ht="15" hidden="false" customHeight="false" outlineLevel="0" collapsed="false">
      <c r="AK469" s="0" t="n">
        <v>456</v>
      </c>
      <c r="AL469" s="0" t="n">
        <f aca="false">IFERROR(IF(AU469&lt;($AM$6-$AL$6)/($AN$6-$AL$6),$AL$6+SQRT(AU469*($AN$6-$AL$6)*($AM$6-$AL$6)),$AN$6-SQRT((1-AU469)*($AN$6-$AL$6)*($AN$6-$AM$6))),$AM$6)</f>
        <v>3.10629594160911</v>
      </c>
      <c r="AM469" s="0" t="n">
        <f aca="false">IFERROR(IF(AV469&lt;($AM$7-$AL$7)/($AN$7-$AL$7),$AL$7+SQRT(AV469*($AN$7-$AL$7)*($AM$7-$AL$7)),$AN$7-SQRT((1-AV469)*($AN$7-$AL$7)*($AN$7-$AM$7))),$AM$7)</f>
        <v>1.10569607787107</v>
      </c>
      <c r="AN469" s="0" t="n">
        <f aca="false">IFERROR(IF(AW469&lt;($AM$8-$AL$8)/($AN$8-$AL$8),$AL$8+SQRT(AW469*($AN$8-$AL$8)*($AM$8-$AL$8)),$AN$8-SQRT((1-AW469)*($AN$8-$AL$8)*($AN$8-$AM$8))),$AM$8)</f>
        <v>0.899807509525909</v>
      </c>
      <c r="AO469" s="0" t="n">
        <f aca="false">IFERROR(IF(AX469&lt;($AM$9-$AL$9)/($AN$9-$AL$9),$AL$9+SQRT(AX469*($AN$9-$AL$9)*($AM$9-$AL$9)),$AN$9-SQRT((1-AX469)*($AN$9-$AL$9)*($AN$9-$AM$9))),$AM$9)</f>
        <v>1.2094699470881</v>
      </c>
      <c r="AP469" s="0" t="n">
        <f aca="false">IFERROR(IF(AY469&lt;($AM$10-$AL$10)/($AN$10-$AL$10),$AL$10+SQRT(AY469*($AN$10-$AL$10)*($AM$10-$AL$10)),$AN$10-SQRT((1-AY469)*($AN$10-$AL$10)*($AN$10-$AM$10))),$AM$10)</f>
        <v>0.745522934694073</v>
      </c>
      <c r="AQ469" s="0" t="n">
        <f aca="false">IFERROR(IF(AZ469&lt;($AM$11-$AL$11)/($AN$11-$AL$11),$AL$11+SQRT(AZ469*($AN$11-$AL$11)*($AM$11-$AL$11)),$AN$11-SQRT((1-AZ469)*($AN$11-$AL$11)*($AN$11-$AM$11))),$AM$11)</f>
        <v>0.552545224354161</v>
      </c>
      <c r="AR469" s="0" t="n">
        <f aca="false">SUMPRODUCT((B24:B31&lt;=$B$6)*(C24:C31*AM469+D24:D31*AO469*$B$8*AQ469)/(1+AL469/100)^B24:B31)+C32*AM469*AP469/(1+AL469/100)^$B$6</f>
        <v>15192425.9819908</v>
      </c>
      <c r="AS469" s="0" t="n">
        <f aca="false">SUMPRODUCT((K24:K26&lt;=$B$6)*(L24:L26*AN469+M24:M26*AO469*$B$8*AQ469)/(1+AL469/100)^K24:K26)+L27*AN469*AP469/(1+AL469/100)^$B$6</f>
        <v>13362432.5863852</v>
      </c>
      <c r="AT469" s="0" t="n">
        <f aca="false">AS469-AR469</f>
        <v>-1829993.39560564</v>
      </c>
      <c r="AU469" s="0" t="n">
        <f aca="true">RAND()</f>
        <v>0.241953435283516</v>
      </c>
      <c r="AV469" s="0" t="n">
        <f aca="true">RAND()</f>
        <v>0.814901138295189</v>
      </c>
      <c r="AW469" s="0" t="n">
        <f aca="true">RAND()</f>
        <v>0.110683766197381</v>
      </c>
      <c r="AX469" s="0" t="n">
        <f aca="true">RAND()</f>
        <v>0.583374823628734</v>
      </c>
      <c r="AY469" s="0" t="n">
        <f aca="true">RAND()</f>
        <v>0.241126045843161</v>
      </c>
      <c r="AZ469" s="0" t="n">
        <f aca="true">RAND()</f>
        <v>0.260322817730993</v>
      </c>
    </row>
    <row r="470" customFormat="false" ht="15" hidden="false" customHeight="false" outlineLevel="0" collapsed="false">
      <c r="AK470" s="0" t="n">
        <v>457</v>
      </c>
      <c r="AL470" s="0" t="n">
        <f aca="false">IFERROR(IF(AU470&lt;($AM$6-$AL$6)/($AN$6-$AL$6),$AL$6+SQRT(AU470*($AN$6-$AL$6)*($AM$6-$AL$6)),$AN$6-SQRT((1-AU470)*($AN$6-$AL$6)*($AN$6-$AM$6))),$AM$6)</f>
        <v>3.76067098010637</v>
      </c>
      <c r="AM470" s="0" t="n">
        <f aca="false">IFERROR(IF(AV470&lt;($AM$7-$AL$7)/($AN$7-$AL$7),$AL$7+SQRT(AV470*($AN$7-$AL$7)*($AM$7-$AL$7)),$AN$7-SQRT((1-AV470)*($AN$7-$AL$7)*($AN$7-$AM$7))),$AM$7)</f>
        <v>1.07966552607932</v>
      </c>
      <c r="AN470" s="0" t="n">
        <f aca="false">IFERROR(IF(AW470&lt;($AM$8-$AL$8)/($AN$8-$AL$8),$AL$8+SQRT(AW470*($AN$8-$AL$8)*($AM$8-$AL$8)),$AN$8-SQRT((1-AW470)*($AN$8-$AL$8)*($AN$8-$AM$8))),$AM$8)</f>
        <v>0.980865568421267</v>
      </c>
      <c r="AO470" s="0" t="n">
        <f aca="false">IFERROR(IF(AX470&lt;($AM$9-$AL$9)/($AN$9-$AL$9),$AL$9+SQRT(AX470*($AN$9-$AL$9)*($AM$9-$AL$9)),$AN$9-SQRT((1-AX470)*($AN$9-$AL$9)*($AN$9-$AM$9))),$AM$9)</f>
        <v>0.961395493751224</v>
      </c>
      <c r="AP470" s="0" t="n">
        <f aca="false">IFERROR(IF(AY470&lt;($AM$10-$AL$10)/($AN$10-$AL$10),$AL$10+SQRT(AY470*($AN$10-$AL$10)*($AM$10-$AL$10)),$AN$10-SQRT((1-AY470)*($AN$10-$AL$10)*($AN$10-$AM$10))),$AM$10)</f>
        <v>0.817117811659049</v>
      </c>
      <c r="AQ470" s="0" t="n">
        <f aca="false">IFERROR(IF(AZ470&lt;($AM$11-$AL$11)/($AN$11-$AL$11),$AL$11+SQRT(AZ470*($AN$11-$AL$11)*($AM$11-$AL$11)),$AN$11-SQRT((1-AZ470)*($AN$11-$AL$11)*($AN$11-$AM$11))),$AM$11)</f>
        <v>0.525915992074856</v>
      </c>
      <c r="AR470" s="0" t="n">
        <f aca="false">SUMPRODUCT((B24:B31&lt;=$B$6)*(C24:C31*AM470+D24:D31*AO470*$B$8*AQ470)/(1+AL470/100)^B24:B31)+C32*AM470*AP470/(1+AL470/100)^$B$6</f>
        <v>14322265.0762936</v>
      </c>
      <c r="AS470" s="0" t="n">
        <f aca="false">SUMPRODUCT((K24:K26&lt;=$B$6)*(L24:L26*AN470+M24:M26*AO470*$B$8*AQ470)/(1+AL470/100)^K24:K26)+L27*AN470*AP470/(1+AL470/100)^$B$6</f>
        <v>14584921.7469559</v>
      </c>
      <c r="AT470" s="0" t="n">
        <f aca="false">AS470-AR470</f>
        <v>262656.670662291</v>
      </c>
      <c r="AU470" s="0" t="n">
        <f aca="true">RAND()</f>
        <v>0.47533737504375</v>
      </c>
      <c r="AV470" s="0" t="n">
        <f aca="true">RAND()</f>
        <v>0.742099262170362</v>
      </c>
      <c r="AW470" s="0" t="n">
        <f aca="true">RAND()</f>
        <v>0.363470598226088</v>
      </c>
      <c r="AX470" s="0" t="n">
        <f aca="true">RAND()</f>
        <v>0.283847735538581</v>
      </c>
      <c r="AY470" s="0" t="n">
        <f aca="true">RAND()</f>
        <v>0.402254825885696</v>
      </c>
      <c r="AZ470" s="0" t="n">
        <f aca="true">RAND()</f>
        <v>0.208318512143536</v>
      </c>
    </row>
    <row r="471" customFormat="false" ht="15" hidden="false" customHeight="false" outlineLevel="0" collapsed="false">
      <c r="AK471" s="0" t="n">
        <v>458</v>
      </c>
      <c r="AL471" s="0" t="n">
        <f aca="false">IFERROR(IF(AU471&lt;($AM$6-$AL$6)/($AN$6-$AL$6),$AL$6+SQRT(AU471*($AN$6-$AL$6)*($AM$6-$AL$6)),$AN$6-SQRT((1-AU471)*($AN$6-$AL$6)*($AN$6-$AM$6))),$AM$6)</f>
        <v>3.78198827453298</v>
      </c>
      <c r="AM471" s="0" t="n">
        <f aca="false">IFERROR(IF(AV471&lt;($AM$7-$AL$7)/($AN$7-$AL$7),$AL$7+SQRT(AV471*($AN$7-$AL$7)*($AM$7-$AL$7)),$AN$7-SQRT((1-AV471)*($AN$7-$AL$7)*($AN$7-$AM$7))),$AM$7)</f>
        <v>1.08709479719099</v>
      </c>
      <c r="AN471" s="0" t="n">
        <f aca="false">IFERROR(IF(AW471&lt;($AM$8-$AL$8)/($AN$8-$AL$8),$AL$8+SQRT(AW471*($AN$8-$AL$8)*($AM$8-$AL$8)),$AN$8-SQRT((1-AW471)*($AN$8-$AL$8)*($AN$8-$AM$8))),$AM$8)</f>
        <v>1.02060226317777</v>
      </c>
      <c r="AO471" s="0" t="n">
        <f aca="false">IFERROR(IF(AX471&lt;($AM$9-$AL$9)/($AN$9-$AL$9),$AL$9+SQRT(AX471*($AN$9-$AL$9)*($AM$9-$AL$9)),$AN$9-SQRT((1-AX471)*($AN$9-$AL$9)*($AN$9-$AM$9))),$AM$9)</f>
        <v>1.19212639656492</v>
      </c>
      <c r="AP471" s="0" t="n">
        <f aca="false">IFERROR(IF(AY471&lt;($AM$10-$AL$10)/($AN$10-$AL$10),$AL$10+SQRT(AY471*($AN$10-$AL$10)*($AM$10-$AL$10)),$AN$10-SQRT((1-AY471)*($AN$10-$AL$10)*($AN$10-$AM$10))),$AM$10)</f>
        <v>0.996948974246202</v>
      </c>
      <c r="AQ471" s="0" t="n">
        <f aca="false">IFERROR(IF(AZ471&lt;($AM$11-$AL$11)/($AN$11-$AL$11),$AL$11+SQRT(AZ471*($AN$11-$AL$11)*($AM$11-$AL$11)),$AN$11-SQRT((1-AZ471)*($AN$11-$AL$11)*($AN$11-$AM$11))),$AM$11)</f>
        <v>0.69911292514989</v>
      </c>
      <c r="AR471" s="0" t="n">
        <f aca="false">SUMPRODUCT((B24:B31&lt;=$B$6)*(C24:C31*AM471+D24:D31*AO471*$B$8*AQ471)/(1+AL471/100)^B24:B31)+C32*AM471*AP471/(1+AL471/100)^$B$6</f>
        <v>14438684.6343283</v>
      </c>
      <c r="AS471" s="0" t="n">
        <f aca="false">SUMPRODUCT((K24:K26&lt;=$B$6)*(L24:L26*AN471+M24:M26*AO471*$B$8*AQ471)/(1+AL471/100)^K24:K26)+L27*AN471*AP471/(1+AL471/100)^$B$6</f>
        <v>14964418.093659</v>
      </c>
      <c r="AT471" s="0" t="n">
        <f aca="false">AS471-AR471</f>
        <v>525733.45933073</v>
      </c>
      <c r="AU471" s="0" t="n">
        <f aca="true">RAND()</f>
        <v>0.482220026737838</v>
      </c>
      <c r="AV471" s="0" t="n">
        <f aca="true">RAND()</f>
        <v>0.764105732424491</v>
      </c>
      <c r="AW471" s="0" t="n">
        <f aca="true">RAND()</f>
        <v>0.532237140807444</v>
      </c>
      <c r="AX471" s="0" t="n">
        <f aca="true">RAND()</f>
        <v>0.564893493915217</v>
      </c>
      <c r="AY471" s="0" t="n">
        <f aca="true">RAND()</f>
        <v>0.987833132017408</v>
      </c>
      <c r="AZ471" s="0" t="n">
        <f aca="true">RAND()</f>
        <v>0.630477421176098</v>
      </c>
    </row>
    <row r="472" customFormat="false" ht="15" hidden="false" customHeight="false" outlineLevel="0" collapsed="false">
      <c r="AK472" s="0" t="n">
        <v>459</v>
      </c>
      <c r="AL472" s="0" t="n">
        <f aca="false">IFERROR(IF(AU472&lt;($AM$6-$AL$6)/($AN$6-$AL$6),$AL$6+SQRT(AU472*($AN$6-$AL$6)*($AM$6-$AL$6)),$AN$6-SQRT((1-AU472)*($AN$6-$AL$6)*($AN$6-$AM$6))),$AM$6)</f>
        <v>4.44654102036</v>
      </c>
      <c r="AM472" s="0" t="n">
        <f aca="false">IFERROR(IF(AV472&lt;($AM$7-$AL$7)/($AN$7-$AL$7),$AL$7+SQRT(AV472*($AN$7-$AL$7)*($AM$7-$AL$7)),$AN$7-SQRT((1-AV472)*($AN$7-$AL$7)*($AN$7-$AM$7))),$AM$7)</f>
        <v>0.948138817108635</v>
      </c>
      <c r="AN472" s="0" t="n">
        <f aca="false">IFERROR(IF(AW472&lt;($AM$8-$AL$8)/($AN$8-$AL$8),$AL$8+SQRT(AW472*($AN$8-$AL$8)*($AM$8-$AL$8)),$AN$8-SQRT((1-AW472)*($AN$8-$AL$8)*($AN$8-$AM$8))),$AM$8)</f>
        <v>0.95519977867146</v>
      </c>
      <c r="AO472" s="0" t="n">
        <f aca="false">IFERROR(IF(AX472&lt;($AM$9-$AL$9)/($AN$9-$AL$9),$AL$9+SQRT(AX472*($AN$9-$AL$9)*($AM$9-$AL$9)),$AN$9-SQRT((1-AX472)*($AN$9-$AL$9)*($AN$9-$AM$9))),$AM$9)</f>
        <v>1.10153460374015</v>
      </c>
      <c r="AP472" s="0" t="n">
        <f aca="false">IFERROR(IF(AY472&lt;($AM$10-$AL$10)/($AN$10-$AL$10),$AL$10+SQRT(AY472*($AN$10-$AL$10)*($AM$10-$AL$10)),$AN$10-SQRT((1-AY472)*($AN$10-$AL$10)*($AN$10-$AM$10))),$AM$10)</f>
        <v>0.811784723552011</v>
      </c>
      <c r="AQ472" s="0" t="n">
        <f aca="false">IFERROR(IF(AZ472&lt;($AM$11-$AL$11)/($AN$11-$AL$11),$AL$11+SQRT(AZ472*($AN$11-$AL$11)*($AM$11-$AL$11)),$AN$11-SQRT((1-AZ472)*($AN$11-$AL$11)*($AN$11-$AM$11))),$AM$11)</f>
        <v>0.638285594161565</v>
      </c>
      <c r="AR472" s="0" t="n">
        <f aca="false">SUMPRODUCT((B24:B31&lt;=$B$6)*(C24:C31*AM472+D24:D31*AO472*$B$8*AQ472)/(1+AL472/100)^B24:B31)+C32*AM472*AP472/(1+AL472/100)^$B$6</f>
        <v>12238325.9538912</v>
      </c>
      <c r="AS472" s="0" t="n">
        <f aca="false">SUMPRODUCT((K24:K26&lt;=$B$6)*(L24:L26*AN472+M24:M26*AO472*$B$8*AQ472)/(1+AL472/100)^K24:K26)+L27*AN472*AP472/(1+AL472/100)^$B$6</f>
        <v>14334458.7241022</v>
      </c>
      <c r="AT472" s="0" t="n">
        <f aca="false">AS472-AR472</f>
        <v>2096132.77021095</v>
      </c>
      <c r="AU472" s="0" t="n">
        <f aca="true">RAND()</f>
        <v>0.673992361964791</v>
      </c>
      <c r="AV472" s="0" t="n">
        <f aca="true">RAND()</f>
        <v>0.243834545937174</v>
      </c>
      <c r="AW472" s="0" t="n">
        <f aca="true">RAND()</f>
        <v>0.267633014440779</v>
      </c>
      <c r="AX472" s="0" t="n">
        <f aca="true">RAND()</f>
        <v>0.461839954482426</v>
      </c>
      <c r="AY472" s="0" t="n">
        <f aca="true">RAND()</f>
        <v>0.388838855361615</v>
      </c>
      <c r="AZ472" s="0" t="n">
        <f aca="true">RAND()</f>
        <v>0.467090380478542</v>
      </c>
    </row>
    <row r="473" customFormat="false" ht="15" hidden="false" customHeight="false" outlineLevel="0" collapsed="false">
      <c r="AK473" s="0" t="n">
        <v>460</v>
      </c>
      <c r="AL473" s="0" t="n">
        <f aca="false">IFERROR(IF(AU473&lt;($AM$6-$AL$6)/($AN$6-$AL$6),$AL$6+SQRT(AU473*($AN$6-$AL$6)*($AM$6-$AL$6)),$AN$6-SQRT((1-AU473)*($AN$6-$AL$6)*($AN$6-$AM$6))),$AM$6)</f>
        <v>3.30488574236631</v>
      </c>
      <c r="AM473" s="0" t="n">
        <f aca="false">IFERROR(IF(AV473&lt;($AM$7-$AL$7)/($AN$7-$AL$7),$AL$7+SQRT(AV473*($AN$7-$AL$7)*($AM$7-$AL$7)),$AN$7-SQRT((1-AV473)*($AN$7-$AL$7)*($AN$7-$AM$7))),$AM$7)</f>
        <v>1.16035384473405</v>
      </c>
      <c r="AN473" s="0" t="n">
        <f aca="false">IFERROR(IF(AW473&lt;($AM$8-$AL$8)/($AN$8-$AL$8),$AL$8+SQRT(AW473*($AN$8-$AL$8)*($AM$8-$AL$8)),$AN$8-SQRT((1-AW473)*($AN$8-$AL$8)*($AN$8-$AM$8))),$AM$8)</f>
        <v>0.994179111409046</v>
      </c>
      <c r="AO473" s="0" t="n">
        <f aca="false">IFERROR(IF(AX473&lt;($AM$9-$AL$9)/($AN$9-$AL$9),$AL$9+SQRT(AX473*($AN$9-$AL$9)*($AM$9-$AL$9)),$AN$9-SQRT((1-AX473)*($AN$9-$AL$9)*($AN$9-$AM$9))),$AM$9)</f>
        <v>1.24193727585186</v>
      </c>
      <c r="AP473" s="0" t="n">
        <f aca="false">IFERROR(IF(AY473&lt;($AM$10-$AL$10)/($AN$10-$AL$10),$AL$10+SQRT(AY473*($AN$10-$AL$10)*($AM$10-$AL$10)),$AN$10-SQRT((1-AY473)*($AN$10-$AL$10)*($AN$10-$AM$10))),$AM$10)</f>
        <v>0.806947303939327</v>
      </c>
      <c r="AQ473" s="0" t="n">
        <f aca="false">IFERROR(IF(AZ473&lt;($AM$11-$AL$11)/($AN$11-$AL$11),$AL$11+SQRT(AZ473*($AN$11-$AL$11)*($AM$11-$AL$11)),$AN$11-SQRT((1-AZ473)*($AN$11-$AL$11)*($AN$11-$AM$11))),$AM$11)</f>
        <v>0.617203981077582</v>
      </c>
      <c r="AR473" s="0" t="n">
        <f aca="false">SUMPRODUCT((B24:B31&lt;=$B$6)*(C24:C31*AM473+D24:D31*AO473*$B$8*AQ473)/(1+AL473/100)^B24:B31)+C32*AM473*AP473/(1+AL473/100)^$B$6</f>
        <v>15783285.2393439</v>
      </c>
      <c r="AS473" s="0" t="n">
        <f aca="false">SUMPRODUCT((K24:K26&lt;=$B$6)*(L24:L26*AN473+M24:M26*AO473*$B$8*AQ473)/(1+AL473/100)^K24:K26)+L27*AN473*AP473/(1+AL473/100)^$B$6</f>
        <v>14716751.8191408</v>
      </c>
      <c r="AT473" s="0" t="n">
        <f aca="false">AS473-AR473</f>
        <v>-1066533.42020314</v>
      </c>
      <c r="AU473" s="0" t="n">
        <f aca="true">RAND()</f>
        <v>0.317306531151611</v>
      </c>
      <c r="AV473" s="0" t="n">
        <f aca="true">RAND()</f>
        <v>0.928565038631399</v>
      </c>
      <c r="AW473" s="0" t="n">
        <f aca="true">RAND()</f>
        <v>0.41895030341785</v>
      </c>
      <c r="AX473" s="0" t="n">
        <f aca="true">RAND()</f>
        <v>0.616893937504731</v>
      </c>
      <c r="AY473" s="0" t="n">
        <f aca="true">RAND()</f>
        <v>0.376866589582487</v>
      </c>
      <c r="AZ473" s="0" t="n">
        <f aca="true">RAND()</f>
        <v>0.410687206577416</v>
      </c>
    </row>
    <row r="474" customFormat="false" ht="15" hidden="false" customHeight="false" outlineLevel="0" collapsed="false">
      <c r="AK474" s="0" t="n">
        <v>461</v>
      </c>
      <c r="AL474" s="0" t="n">
        <f aca="false">IFERROR(IF(AU474&lt;($AM$6-$AL$6)/($AN$6-$AL$6),$AL$6+SQRT(AU474*($AN$6-$AL$6)*($AM$6-$AL$6)),$AN$6-SQRT((1-AU474)*($AN$6-$AL$6)*($AN$6-$AM$6))),$AM$6)</f>
        <v>4.85761069258409</v>
      </c>
      <c r="AM474" s="0" t="n">
        <f aca="false">IFERROR(IF(AV474&lt;($AM$7-$AL$7)/($AN$7-$AL$7),$AL$7+SQRT(AV474*($AN$7-$AL$7)*($AM$7-$AL$7)),$AN$7-SQRT((1-AV474)*($AN$7-$AL$7)*($AN$7-$AM$7))),$AM$7)</f>
        <v>0.921418083138635</v>
      </c>
      <c r="AN474" s="0" t="n">
        <f aca="false">IFERROR(IF(AW474&lt;($AM$8-$AL$8)/($AN$8-$AL$8),$AL$8+SQRT(AW474*($AN$8-$AL$8)*($AM$8-$AL$8)),$AN$8-SQRT((1-AW474)*($AN$8-$AL$8)*($AN$8-$AM$8))),$AM$8)</f>
        <v>1.02085785308621</v>
      </c>
      <c r="AO474" s="0" t="n">
        <f aca="false">IFERROR(IF(AX474&lt;($AM$9-$AL$9)/($AN$9-$AL$9),$AL$9+SQRT(AX474*($AN$9-$AL$9)*($AM$9-$AL$9)),$AN$9-SQRT((1-AX474)*($AN$9-$AL$9)*($AN$9-$AM$9))),$AM$9)</f>
        <v>0.805951766516271</v>
      </c>
      <c r="AP474" s="0" t="n">
        <f aca="false">IFERROR(IF(AY474&lt;($AM$10-$AL$10)/($AN$10-$AL$10),$AL$10+SQRT(AY474*($AN$10-$AL$10)*($AM$10-$AL$10)),$AN$10-SQRT((1-AY474)*($AN$10-$AL$10)*($AN$10-$AM$10))),$AM$10)</f>
        <v>0.737401109066161</v>
      </c>
      <c r="AQ474" s="0" t="n">
        <f aca="false">IFERROR(IF(AZ474&lt;($AM$11-$AL$11)/($AN$11-$AL$11),$AL$11+SQRT(AZ474*($AN$11-$AL$11)*($AM$11-$AL$11)),$AN$11-SQRT((1-AZ474)*($AN$11-$AL$11)*($AN$11-$AM$11))),$AM$11)</f>
        <v>0.608823475621156</v>
      </c>
      <c r="AR474" s="0" t="n">
        <f aca="false">SUMPRODUCT((B24:B31&lt;=$B$6)*(C24:C31*AM474+D24:D31*AO474*$B$8*AQ474)/(1+AL474/100)^B24:B31)+C32*AM474*AP474/(1+AL474/100)^$B$6</f>
        <v>11666621.0297457</v>
      </c>
      <c r="AS474" s="0" t="n">
        <f aca="false">SUMPRODUCT((K24:K26&lt;=$B$6)*(L24:L26*AN474+M24:M26*AO474*$B$8*AQ474)/(1+AL474/100)^K24:K26)+L27*AN474*AP474/(1+AL474/100)^$B$6</f>
        <v>15439280.6403328</v>
      </c>
      <c r="AT474" s="0" t="n">
        <f aca="false">AS474-AR474</f>
        <v>3772659.61058714</v>
      </c>
      <c r="AU474" s="0" t="n">
        <f aca="true">RAND()</f>
        <v>0.770508402773498</v>
      </c>
      <c r="AV474" s="0" t="n">
        <f aca="true">RAND()</f>
        <v>0.163803899034005</v>
      </c>
      <c r="AW474" s="0" t="n">
        <f aca="true">RAND()</f>
        <v>0.533278902291021</v>
      </c>
      <c r="AX474" s="0" t="n">
        <f aca="true">RAND()</f>
        <v>0.124808644579236</v>
      </c>
      <c r="AY474" s="0" t="n">
        <f aca="true">RAND()</f>
        <v>0.225437146343373</v>
      </c>
      <c r="AZ474" s="0" t="n">
        <f aca="true">RAND()</f>
        <v>0.389273220794818</v>
      </c>
    </row>
    <row r="475" customFormat="false" ht="15" hidden="false" customHeight="false" outlineLevel="0" collapsed="false">
      <c r="AK475" s="0" t="n">
        <v>462</v>
      </c>
      <c r="AL475" s="0" t="n">
        <f aca="false">IFERROR(IF(AU475&lt;($AM$6-$AL$6)/($AN$6-$AL$6),$AL$6+SQRT(AU475*($AN$6-$AL$6)*($AM$6-$AL$6)),$AN$6-SQRT((1-AU475)*($AN$6-$AL$6)*($AN$6-$AM$6))),$AM$6)</f>
        <v>3.23482354414289</v>
      </c>
      <c r="AM475" s="0" t="n">
        <f aca="false">IFERROR(IF(AV475&lt;($AM$7-$AL$7)/($AN$7-$AL$7),$AL$7+SQRT(AV475*($AN$7-$AL$7)*($AM$7-$AL$7)),$AN$7-SQRT((1-AV475)*($AN$7-$AL$7)*($AN$7-$AM$7))),$AM$7)</f>
        <v>1.09706132006344</v>
      </c>
      <c r="AN475" s="0" t="n">
        <f aca="false">IFERROR(IF(AW475&lt;($AM$8-$AL$8)/($AN$8-$AL$8),$AL$8+SQRT(AW475*($AN$8-$AL$8)*($AM$8-$AL$8)),$AN$8-SQRT((1-AW475)*($AN$8-$AL$8)*($AN$8-$AM$8))),$AM$8)</f>
        <v>0.855926363644302</v>
      </c>
      <c r="AO475" s="0" t="n">
        <f aca="false">IFERROR(IF(AX475&lt;($AM$9-$AL$9)/($AN$9-$AL$9),$AL$9+SQRT(AX475*($AN$9-$AL$9)*($AM$9-$AL$9)),$AN$9-SQRT((1-AX475)*($AN$9-$AL$9)*($AN$9-$AM$9))),$AM$9)</f>
        <v>0.720353833917821</v>
      </c>
      <c r="AP475" s="0" t="n">
        <f aca="false">IFERROR(IF(AY475&lt;($AM$10-$AL$10)/($AN$10-$AL$10),$AL$10+SQRT(AY475*($AN$10-$AL$10)*($AM$10-$AL$10)),$AN$10-SQRT((1-AY475)*($AN$10-$AL$10)*($AN$10-$AM$10))),$AM$10)</f>
        <v>0.920547482866682</v>
      </c>
      <c r="AQ475" s="0" t="n">
        <f aca="false">IFERROR(IF(AZ475&lt;($AM$11-$AL$11)/($AN$11-$AL$11),$AL$11+SQRT(AZ475*($AN$11-$AL$11)*($AM$11-$AL$11)),$AN$11-SQRT((1-AZ475)*($AN$11-$AL$11)*($AN$11-$AM$11))),$AM$11)</f>
        <v>0.880334910908311</v>
      </c>
      <c r="AR475" s="0" t="n">
        <f aca="false">SUMPRODUCT((B24:B31&lt;=$B$6)*(C24:C31*AM475+D24:D31*AO475*$B$8*AQ475)/(1+AL475/100)^B24:B31)+C32*AM475*AP475/(1+AL475/100)^$B$6</f>
        <v>14938278.0597734</v>
      </c>
      <c r="AS475" s="0" t="n">
        <f aca="false">SUMPRODUCT((K24:K26&lt;=$B$6)*(L24:L26*AN475+M24:M26*AO475*$B$8*AQ475)/(1+AL475/100)^K24:K26)+L27*AN475*AP475/(1+AL475/100)^$B$6</f>
        <v>12510672.845655</v>
      </c>
      <c r="AT475" s="0" t="n">
        <f aca="false">AS475-AR475</f>
        <v>-2427605.21411837</v>
      </c>
      <c r="AU475" s="0" t="n">
        <f aca="true">RAND()</f>
        <v>0.291172312812963</v>
      </c>
      <c r="AV475" s="0" t="n">
        <f aca="true">RAND()</f>
        <v>0.792086757148988</v>
      </c>
      <c r="AW475" s="0" t="n">
        <f aca="true">RAND()</f>
        <v>0.0347528683386073</v>
      </c>
      <c r="AX475" s="0" t="n">
        <f aca="true">RAND()</f>
        <v>0.0647410828297099</v>
      </c>
      <c r="AY475" s="0" t="n">
        <f aca="true">RAND()</f>
        <v>0.707440741382008</v>
      </c>
      <c r="AZ475" s="0" t="n">
        <f aca="true">RAND()</f>
        <v>0.941552107970114</v>
      </c>
    </row>
    <row r="476" customFormat="false" ht="15" hidden="false" customHeight="false" outlineLevel="0" collapsed="false">
      <c r="AK476" s="0" t="n">
        <v>463</v>
      </c>
      <c r="AL476" s="0" t="n">
        <f aca="false">IFERROR(IF(AU476&lt;($AM$6-$AL$6)/($AN$6-$AL$6),$AL$6+SQRT(AU476*($AN$6-$AL$6)*($AM$6-$AL$6)),$AN$6-SQRT((1-AU476)*($AN$6-$AL$6)*($AN$6-$AM$6))),$AM$6)</f>
        <v>5.24207184830038</v>
      </c>
      <c r="AM476" s="0" t="n">
        <f aca="false">IFERROR(IF(AV476&lt;($AM$7-$AL$7)/($AN$7-$AL$7),$AL$7+SQRT(AV476*($AN$7-$AL$7)*($AM$7-$AL$7)),$AN$7-SQRT((1-AV476)*($AN$7-$AL$7)*($AN$7-$AM$7))),$AM$7)</f>
        <v>1.02154333487976</v>
      </c>
      <c r="AN476" s="0" t="n">
        <f aca="false">IFERROR(IF(AW476&lt;($AM$8-$AL$8)/($AN$8-$AL$8),$AL$8+SQRT(AW476*($AN$8-$AL$8)*($AM$8-$AL$8)),$AN$8-SQRT((1-AW476)*($AN$8-$AL$8)*($AN$8-$AM$8))),$AM$8)</f>
        <v>0.94310127662732</v>
      </c>
      <c r="AO476" s="0" t="n">
        <f aca="false">IFERROR(IF(AX476&lt;($AM$9-$AL$9)/($AN$9-$AL$9),$AL$9+SQRT(AX476*($AN$9-$AL$9)*($AM$9-$AL$9)),$AN$9-SQRT((1-AX476)*($AN$9-$AL$9)*($AN$9-$AM$9))),$AM$9)</f>
        <v>0.871768981440153</v>
      </c>
      <c r="AP476" s="0" t="n">
        <f aca="false">IFERROR(IF(AY476&lt;($AM$10-$AL$10)/($AN$10-$AL$10),$AL$10+SQRT(AY476*($AN$10-$AL$10)*($AM$10-$AL$10)),$AN$10-SQRT((1-AY476)*($AN$10-$AL$10)*($AN$10-$AM$10))),$AM$10)</f>
        <v>0.796233931266807</v>
      </c>
      <c r="AQ476" s="0" t="n">
        <f aca="false">IFERROR(IF(AZ476&lt;($AM$11-$AL$11)/($AN$11-$AL$11),$AL$11+SQRT(AZ476*($AN$11-$AL$11)*($AM$11-$AL$11)),$AN$11-SQRT((1-AZ476)*($AN$11-$AL$11)*($AN$11-$AM$11))),$AM$11)</f>
        <v>0.614189805966668</v>
      </c>
      <c r="AR476" s="0" t="n">
        <f aca="false">SUMPRODUCT((B24:B31&lt;=$B$6)*(C24:C31*AM476+D24:D31*AO476*$B$8*AQ476)/(1+AL476/100)^B24:B31)+C32*AM476*AP476/(1+AL476/100)^$B$6</f>
        <v>12732265.3728782</v>
      </c>
      <c r="AS476" s="0" t="n">
        <f aca="false">SUMPRODUCT((K24:K26&lt;=$B$6)*(L24:L26*AN476+M24:M26*AO476*$B$8*AQ476)/(1+AL476/100)^K24:K26)+L27*AN476*AP476/(1+AL476/100)^$B$6</f>
        <v>14259955.4665309</v>
      </c>
      <c r="AT476" s="0" t="n">
        <f aca="false">AS476-AR476</f>
        <v>1527690.09365269</v>
      </c>
      <c r="AU476" s="0" t="n">
        <f aca="true">RAND()</f>
        <v>0.845484430673098</v>
      </c>
      <c r="AV476" s="0" t="n">
        <f aca="true">RAND()</f>
        <v>0.536067130330136</v>
      </c>
      <c r="AW476" s="0" t="n">
        <f aca="true">RAND()</f>
        <v>0.227533059692984</v>
      </c>
      <c r="AX476" s="0" t="n">
        <f aca="true">RAND()</f>
        <v>0.184282900748065</v>
      </c>
      <c r="AY476" s="0" t="n">
        <f aca="true">RAND()</f>
        <v>0.351018168135148</v>
      </c>
      <c r="AZ476" s="0" t="n">
        <f aca="true">RAND()</f>
        <v>0.402919323156623</v>
      </c>
    </row>
    <row r="477" customFormat="false" ht="15" hidden="false" customHeight="false" outlineLevel="0" collapsed="false">
      <c r="AK477" s="0" t="n">
        <v>464</v>
      </c>
      <c r="AL477" s="0" t="n">
        <f aca="false">IFERROR(IF(AU477&lt;($AM$6-$AL$6)/($AN$6-$AL$6),$AL$6+SQRT(AU477*($AN$6-$AL$6)*($AM$6-$AL$6)),$AN$6-SQRT((1-AU477)*($AN$6-$AL$6)*($AN$6-$AM$6))),$AM$6)</f>
        <v>4.80836789138477</v>
      </c>
      <c r="AM477" s="0" t="n">
        <f aca="false">IFERROR(IF(AV477&lt;($AM$7-$AL$7)/($AN$7-$AL$7),$AL$7+SQRT(AV477*($AN$7-$AL$7)*($AM$7-$AL$7)),$AN$7-SQRT((1-AV477)*($AN$7-$AL$7)*($AN$7-$AM$7))),$AM$7)</f>
        <v>1.19824912696169</v>
      </c>
      <c r="AN477" s="0" t="n">
        <f aca="false">IFERROR(IF(AW477&lt;($AM$8-$AL$8)/($AN$8-$AL$8),$AL$8+SQRT(AW477*($AN$8-$AL$8)*($AM$8-$AL$8)),$AN$8-SQRT((1-AW477)*($AN$8-$AL$8)*($AN$8-$AM$8))),$AM$8)</f>
        <v>0.963494229718164</v>
      </c>
      <c r="AO477" s="0" t="n">
        <f aca="false">IFERROR(IF(AX477&lt;($AM$9-$AL$9)/($AN$9-$AL$9),$AL$9+SQRT(AX477*($AN$9-$AL$9)*($AM$9-$AL$9)),$AN$9-SQRT((1-AX477)*($AN$9-$AL$9)*($AN$9-$AM$9))),$AM$9)</f>
        <v>0.928022510645875</v>
      </c>
      <c r="AP477" s="0" t="n">
        <f aca="false">IFERROR(IF(AY477&lt;($AM$10-$AL$10)/($AN$10-$AL$10),$AL$10+SQRT(AY477*($AN$10-$AL$10)*($AM$10-$AL$10)),$AN$10-SQRT((1-AY477)*($AN$10-$AL$10)*($AN$10-$AM$10))),$AM$10)</f>
        <v>0.838612354114622</v>
      </c>
      <c r="AQ477" s="0" t="n">
        <f aca="false">IFERROR(IF(AZ477&lt;($AM$11-$AL$11)/($AN$11-$AL$11),$AL$11+SQRT(AZ477*($AN$11-$AL$11)*($AM$11-$AL$11)),$AN$11-SQRT((1-AZ477)*($AN$11-$AL$11)*($AN$11-$AM$11))),$AM$11)</f>
        <v>0.504040680308885</v>
      </c>
      <c r="AR477" s="0" t="n">
        <f aca="false">SUMPRODUCT((B24:B31&lt;=$B$6)*(C24:C31*AM477+D24:D31*AO477*$B$8*AQ477)/(1+AL477/100)^B24:B31)+C32*AM477*AP477/(1+AL477/100)^$B$6</f>
        <v>15163521.1786768</v>
      </c>
      <c r="AS477" s="0" t="n">
        <f aca="false">SUMPRODUCT((K24:K26&lt;=$B$6)*(L24:L26*AN477+M24:M26*AO477*$B$8*AQ477)/(1+AL477/100)^K24:K26)+L27*AN477*AP477/(1+AL477/100)^$B$6</f>
        <v>14474319.9795286</v>
      </c>
      <c r="AT477" s="0" t="n">
        <f aca="false">AS477-AR477</f>
        <v>-689201.199148186</v>
      </c>
      <c r="AU477" s="0" t="n">
        <f aca="true">RAND()</f>
        <v>0.759837435024338</v>
      </c>
      <c r="AV477" s="0" t="n">
        <f aca="true">RAND()</f>
        <v>0.976194196797984</v>
      </c>
      <c r="AW477" s="0" t="n">
        <f aca="true">RAND()</f>
        <v>0.297004035012618</v>
      </c>
      <c r="AX477" s="0" t="n">
        <f aca="true">RAND()</f>
        <v>0.244271026159465</v>
      </c>
      <c r="AY477" s="0" t="n">
        <f aca="true">RAND()</f>
        <v>0.458633305436183</v>
      </c>
      <c r="AZ477" s="0" t="n">
        <f aca="true">RAND()</f>
        <v>0.169928976411888</v>
      </c>
    </row>
    <row r="478" customFormat="false" ht="15" hidden="false" customHeight="false" outlineLevel="0" collapsed="false">
      <c r="AK478" s="0" t="n">
        <v>465</v>
      </c>
      <c r="AL478" s="0" t="n">
        <f aca="false">IFERROR(IF(AU478&lt;($AM$6-$AL$6)/($AN$6-$AL$6),$AL$6+SQRT(AU478*($AN$6-$AL$6)*($AM$6-$AL$6)),$AN$6-SQRT((1-AU478)*($AN$6-$AL$6)*($AN$6-$AM$6))),$AM$6)</f>
        <v>4.59960350820765</v>
      </c>
      <c r="AM478" s="0" t="n">
        <f aca="false">IFERROR(IF(AV478&lt;($AM$7-$AL$7)/($AN$7-$AL$7),$AL$7+SQRT(AV478*($AN$7-$AL$7)*($AM$7-$AL$7)),$AN$7-SQRT((1-AV478)*($AN$7-$AL$7)*($AN$7-$AM$7))),$AM$7)</f>
        <v>0.989700215379981</v>
      </c>
      <c r="AN478" s="0" t="n">
        <f aca="false">IFERROR(IF(AW478&lt;($AM$8-$AL$8)/($AN$8-$AL$8),$AL$8+SQRT(AW478*($AN$8-$AL$8)*($AM$8-$AL$8)),$AN$8-SQRT((1-AW478)*($AN$8-$AL$8)*($AN$8-$AM$8))),$AM$8)</f>
        <v>1.01540313728026</v>
      </c>
      <c r="AO478" s="0" t="n">
        <f aca="false">IFERROR(IF(AX478&lt;($AM$9-$AL$9)/($AN$9-$AL$9),$AL$9+SQRT(AX478*($AN$9-$AL$9)*($AM$9-$AL$9)),$AN$9-SQRT((1-AX478)*($AN$9-$AL$9)*($AN$9-$AM$9))),$AM$9)</f>
        <v>1.35460326126481</v>
      </c>
      <c r="AP478" s="0" t="n">
        <f aca="false">IFERROR(IF(AY478&lt;($AM$10-$AL$10)/($AN$10-$AL$10),$AL$10+SQRT(AY478*($AN$10-$AL$10)*($AM$10-$AL$10)),$AN$10-SQRT((1-AY478)*($AN$10-$AL$10)*($AN$10-$AM$10))),$AM$10)</f>
        <v>0.850560179733146</v>
      </c>
      <c r="AQ478" s="0" t="n">
        <f aca="false">IFERROR(IF(AZ478&lt;($AM$11-$AL$11)/($AN$11-$AL$11),$AL$11+SQRT(AZ478*($AN$11-$AL$11)*($AM$11-$AL$11)),$AN$11-SQRT((1-AZ478)*($AN$11-$AL$11)*($AN$11-$AM$11))),$AM$11)</f>
        <v>0.558949361643297</v>
      </c>
      <c r="AR478" s="0" t="n">
        <f aca="false">SUMPRODUCT((B24:B31&lt;=$B$6)*(C24:C31*AM478+D24:D31*AO478*$B$8*AQ478)/(1+AL478/100)^B24:B31)+C32*AM478*AP478/(1+AL478/100)^$B$6</f>
        <v>12691103.8168584</v>
      </c>
      <c r="AS478" s="0" t="n">
        <f aca="false">SUMPRODUCT((K24:K26&lt;=$B$6)*(L24:L26*AN478+M24:M26*AO478*$B$8*AQ478)/(1+AL478/100)^K24:K26)+L27*AN478*AP478/(1+AL478/100)^$B$6</f>
        <v>15222174.3470888</v>
      </c>
      <c r="AT478" s="0" t="n">
        <f aca="false">AS478-AR478</f>
        <v>2531070.53023041</v>
      </c>
      <c r="AU478" s="0" t="n">
        <f aca="true">RAND()</f>
        <v>0.711904834109548</v>
      </c>
      <c r="AV478" s="0" t="n">
        <f aca="true">RAND()</f>
        <v>0.399846352391234</v>
      </c>
      <c r="AW478" s="0" t="n">
        <f aca="true">RAND()</f>
        <v>0.510793884462694</v>
      </c>
      <c r="AX478" s="0" t="n">
        <f aca="true">RAND()</f>
        <v>0.722308699753323</v>
      </c>
      <c r="AY478" s="0" t="n">
        <f aca="true">RAND()</f>
        <v>0.491569758458142</v>
      </c>
      <c r="AZ478" s="0" t="n">
        <f aca="true">RAND()</f>
        <v>0.273692946512127</v>
      </c>
    </row>
    <row r="479" customFormat="false" ht="15" hidden="false" customHeight="false" outlineLevel="0" collapsed="false">
      <c r="AK479" s="0" t="n">
        <v>466</v>
      </c>
      <c r="AL479" s="0" t="n">
        <f aca="false">IFERROR(IF(AU479&lt;($AM$6-$AL$6)/($AN$6-$AL$6),$AL$6+SQRT(AU479*($AN$6-$AL$6)*($AM$6-$AL$6)),$AN$6-SQRT((1-AU479)*($AN$6-$AL$6)*($AN$6-$AM$6))),$AM$6)</f>
        <v>4.10884937700074</v>
      </c>
      <c r="AM479" s="0" t="n">
        <f aca="false">IFERROR(IF(AV479&lt;($AM$7-$AL$7)/($AN$7-$AL$7),$AL$7+SQRT(AV479*($AN$7-$AL$7)*($AM$7-$AL$7)),$AN$7-SQRT((1-AV479)*($AN$7-$AL$7)*($AN$7-$AM$7))),$AM$7)</f>
        <v>1.13960258758792</v>
      </c>
      <c r="AN479" s="0" t="n">
        <f aca="false">IFERROR(IF(AW479&lt;($AM$8-$AL$8)/($AN$8-$AL$8),$AL$8+SQRT(AW479*($AN$8-$AL$8)*($AM$8-$AL$8)),$AN$8-SQRT((1-AW479)*($AN$8-$AL$8)*($AN$8-$AM$8))),$AM$8)</f>
        <v>0.972957101945509</v>
      </c>
      <c r="AO479" s="0" t="n">
        <f aca="false">IFERROR(IF(AX479&lt;($AM$9-$AL$9)/($AN$9-$AL$9),$AL$9+SQRT(AX479*($AN$9-$AL$9)*($AM$9-$AL$9)),$AN$9-SQRT((1-AX479)*($AN$9-$AL$9)*($AN$9-$AM$9))),$AM$9)</f>
        <v>0.981186909842746</v>
      </c>
      <c r="AP479" s="0" t="n">
        <f aca="false">IFERROR(IF(AY479&lt;($AM$10-$AL$10)/($AN$10-$AL$10),$AL$10+SQRT(AY479*($AN$10-$AL$10)*($AM$10-$AL$10)),$AN$10-SQRT((1-AY479)*($AN$10-$AL$10)*($AN$10-$AM$10))),$AM$10)</f>
        <v>0.990732666852765</v>
      </c>
      <c r="AQ479" s="0" t="n">
        <f aca="false">IFERROR(IF(AZ479&lt;($AM$11-$AL$11)/($AN$11-$AL$11),$AL$11+SQRT(AZ479*($AN$11-$AL$11)*($AM$11-$AL$11)),$AN$11-SQRT((1-AZ479)*($AN$11-$AL$11)*($AN$11-$AM$11))),$AM$11)</f>
        <v>0.743804922593221</v>
      </c>
      <c r="AR479" s="0" t="n">
        <f aca="false">SUMPRODUCT((B24:B31&lt;=$B$6)*(C24:C31*AM479+D24:D31*AO479*$B$8*AQ479)/(1+AL479/100)^B24:B31)+C32*AM479*AP479/(1+AL479/100)^$B$6</f>
        <v>14886449.5298397</v>
      </c>
      <c r="AS479" s="0" t="n">
        <f aca="false">SUMPRODUCT((K24:K26&lt;=$B$6)*(L24:L26*AN479+M24:M26*AO479*$B$8*AQ479)/(1+AL479/100)^K24:K26)+L27*AN479*AP479/(1+AL479/100)^$B$6</f>
        <v>14347400.4436813</v>
      </c>
      <c r="AT479" s="0" t="n">
        <f aca="false">AS479-AR479</f>
        <v>-539049.086158436</v>
      </c>
      <c r="AU479" s="0" t="n">
        <f aca="true">RAND()</f>
        <v>0.582062403756548</v>
      </c>
      <c r="AV479" s="0" t="n">
        <f aca="true">RAND()</f>
        <v>0.891665878513042</v>
      </c>
      <c r="AW479" s="0" t="n">
        <f aca="true">RAND()</f>
        <v>0.332379545704325</v>
      </c>
      <c r="AX479" s="0" t="n">
        <f aca="true">RAND()</f>
        <v>0.308721122938681</v>
      </c>
      <c r="AY479" s="0" t="n">
        <f aca="true">RAND()</f>
        <v>0.963274201265709</v>
      </c>
      <c r="AZ479" s="0" t="n">
        <f aca="true">RAND()</f>
        <v>0.732098295153202</v>
      </c>
    </row>
    <row r="480" customFormat="false" ht="15" hidden="false" customHeight="false" outlineLevel="0" collapsed="false">
      <c r="AK480" s="0" t="n">
        <v>467</v>
      </c>
      <c r="AL480" s="0" t="n">
        <f aca="false">IFERROR(IF(AU480&lt;($AM$6-$AL$6)/($AN$6-$AL$6),$AL$6+SQRT(AU480*($AN$6-$AL$6)*($AM$6-$AL$6)),$AN$6-SQRT((1-AU480)*($AN$6-$AL$6)*($AN$6-$AM$6))),$AM$6)</f>
        <v>2.58414082832298</v>
      </c>
      <c r="AM480" s="0" t="n">
        <f aca="false">IFERROR(IF(AV480&lt;($AM$7-$AL$7)/($AN$7-$AL$7),$AL$7+SQRT(AV480*($AN$7-$AL$7)*($AM$7-$AL$7)),$AN$7-SQRT((1-AV480)*($AN$7-$AL$7)*($AN$7-$AM$7))),$AM$7)</f>
        <v>1.02442424492279</v>
      </c>
      <c r="AN480" s="0" t="n">
        <f aca="false">IFERROR(IF(AW480&lt;($AM$8-$AL$8)/($AN$8-$AL$8),$AL$8+SQRT(AW480*($AN$8-$AL$8)*($AM$8-$AL$8)),$AN$8-SQRT((1-AW480)*($AN$8-$AL$8)*($AN$8-$AM$8))),$AM$8)</f>
        <v>1.11749359682634</v>
      </c>
      <c r="AO480" s="0" t="n">
        <f aca="false">IFERROR(IF(AX480&lt;($AM$9-$AL$9)/($AN$9-$AL$9),$AL$9+SQRT(AX480*($AN$9-$AL$9)*($AM$9-$AL$9)),$AN$9-SQRT((1-AX480)*($AN$9-$AL$9)*($AN$9-$AM$9))),$AM$9)</f>
        <v>0.727940228354095</v>
      </c>
      <c r="AP480" s="0" t="n">
        <f aca="false">IFERROR(IF(AY480&lt;($AM$10-$AL$10)/($AN$10-$AL$10),$AL$10+SQRT(AY480*($AN$10-$AL$10)*($AM$10-$AL$10)),$AN$10-SQRT((1-AY480)*($AN$10-$AL$10)*($AN$10-$AM$10))),$AM$10)</f>
        <v>0.991129102608479</v>
      </c>
      <c r="AQ480" s="0" t="n">
        <f aca="false">IFERROR(IF(AZ480&lt;($AM$11-$AL$11)/($AN$11-$AL$11),$AL$11+SQRT(AZ480*($AN$11-$AL$11)*($AM$11-$AL$11)),$AN$11-SQRT((1-AZ480)*($AN$11-$AL$11)*($AN$11-$AM$11))),$AM$11)</f>
        <v>0.708437630657347</v>
      </c>
      <c r="AR480" s="0" t="n">
        <f aca="false">SUMPRODUCT((B24:B31&lt;=$B$6)*(C24:C31*AM480+D24:D31*AO480*$B$8*AQ480)/(1+AL480/100)^B24:B31)+C32*AM480*AP480/(1+AL480/100)^$B$6</f>
        <v>14407962.9088612</v>
      </c>
      <c r="AS480" s="0" t="n">
        <f aca="false">SUMPRODUCT((K24:K26&lt;=$B$6)*(L24:L26*AN480+M24:M26*AO480*$B$8*AQ480)/(1+AL480/100)^K24:K26)+L27*AN480*AP480/(1+AL480/100)^$B$6</f>
        <v>15945539.8048536</v>
      </c>
      <c r="AT480" s="0" t="n">
        <f aca="false">AS480-AR480</f>
        <v>1537576.89599239</v>
      </c>
      <c r="AU480" s="0" t="n">
        <f aca="true">RAND()</f>
        <v>0.0682441014627724</v>
      </c>
      <c r="AV480" s="0" t="n">
        <f aca="true">RAND()</f>
        <v>0.547694033078627</v>
      </c>
      <c r="AW480" s="0" t="n">
        <f aca="true">RAND()</f>
        <v>0.843929361048709</v>
      </c>
      <c r="AX480" s="0" t="n">
        <f aca="true">RAND()</f>
        <v>0.0692756636028226</v>
      </c>
      <c r="AY480" s="0" t="n">
        <f aca="true">RAND()</f>
        <v>0.964831181716039</v>
      </c>
      <c r="AZ480" s="0" t="n">
        <f aca="true">RAND()</f>
        <v>0.653026060339993</v>
      </c>
    </row>
    <row r="481" customFormat="false" ht="15" hidden="false" customHeight="false" outlineLevel="0" collapsed="false">
      <c r="AK481" s="0" t="n">
        <v>468</v>
      </c>
      <c r="AL481" s="0" t="n">
        <f aca="false">IFERROR(IF(AU481&lt;($AM$6-$AL$6)/($AN$6-$AL$6),$AL$6+SQRT(AU481*($AN$6-$AL$6)*($AM$6-$AL$6)),$AN$6-SQRT((1-AU481)*($AN$6-$AL$6)*($AN$6-$AM$6))),$AM$6)</f>
        <v>6.0314228301096</v>
      </c>
      <c r="AM481" s="0" t="n">
        <f aca="false">IFERROR(IF(AV481&lt;($AM$7-$AL$7)/($AN$7-$AL$7),$AL$7+SQRT(AV481*($AN$7-$AL$7)*($AM$7-$AL$7)),$AN$7-SQRT((1-AV481)*($AN$7-$AL$7)*($AN$7-$AM$7))),$AM$7)</f>
        <v>1.07012222490629</v>
      </c>
      <c r="AN481" s="0" t="n">
        <f aca="false">IFERROR(IF(AW481&lt;($AM$8-$AL$8)/($AN$8-$AL$8),$AL$8+SQRT(AW481*($AN$8-$AL$8)*($AM$8-$AL$8)),$AN$8-SQRT((1-AW481)*($AN$8-$AL$8)*($AN$8-$AM$8))),$AM$8)</f>
        <v>1.19198565462064</v>
      </c>
      <c r="AO481" s="0" t="n">
        <f aca="false">IFERROR(IF(AX481&lt;($AM$9-$AL$9)/($AN$9-$AL$9),$AL$9+SQRT(AX481*($AN$9-$AL$9)*($AM$9-$AL$9)),$AN$9-SQRT((1-AX481)*($AN$9-$AL$9)*($AN$9-$AM$9))),$AM$9)</f>
        <v>0.962328835182062</v>
      </c>
      <c r="AP481" s="0" t="n">
        <f aca="false">IFERROR(IF(AY481&lt;($AM$10-$AL$10)/($AN$10-$AL$10),$AL$10+SQRT(AY481*($AN$10-$AL$10)*($AM$10-$AL$10)),$AN$10-SQRT((1-AY481)*($AN$10-$AL$10)*($AN$10-$AM$10))),$AM$10)</f>
        <v>0.802636338245821</v>
      </c>
      <c r="AQ481" s="0" t="n">
        <f aca="false">IFERROR(IF(AZ481&lt;($AM$11-$AL$11)/($AN$11-$AL$11),$AL$11+SQRT(AZ481*($AN$11-$AL$11)*($AM$11-$AL$11)),$AN$11-SQRT((1-AZ481)*($AN$11-$AL$11)*($AN$11-$AM$11))),$AM$11)</f>
        <v>0.647406860388698</v>
      </c>
      <c r="AR481" s="0" t="n">
        <f aca="false">SUMPRODUCT((B24:B31&lt;=$B$6)*(C24:C31*AM481+D24:D31*AO481*$B$8*AQ481)/(1+AL481/100)^B24:B31)+C32*AM481*AP481/(1+AL481/100)^$B$6</f>
        <v>12967999.0001671</v>
      </c>
      <c r="AS481" s="0" t="n">
        <f aca="false">SUMPRODUCT((K24:K26&lt;=$B$6)*(L24:L26*AN481+M24:M26*AO481*$B$8*AQ481)/(1+AL481/100)^K24:K26)+L27*AN481*AP481/(1+AL481/100)^$B$6</f>
        <v>18111862.1091673</v>
      </c>
      <c r="AT481" s="0" t="n">
        <f aca="false">AS481-AR481</f>
        <v>5143863.10900022</v>
      </c>
      <c r="AU481" s="0" t="n">
        <f aca="true">RAND()</f>
        <v>0.953092913298355</v>
      </c>
      <c r="AV481" s="0" t="n">
        <f aca="true">RAND()</f>
        <v>0.71239098690967</v>
      </c>
      <c r="AW481" s="0" t="n">
        <f aca="true">RAND()</f>
        <v>0.970082984268482</v>
      </c>
      <c r="AX481" s="0" t="n">
        <f aca="true">RAND()</f>
        <v>0.284997269121069</v>
      </c>
      <c r="AY481" s="0" t="n">
        <f aca="true">RAND()</f>
        <v>0.366355012907357</v>
      </c>
      <c r="AZ481" s="0" t="n">
        <f aca="true">RAND()</f>
        <v>0.49261847610258</v>
      </c>
    </row>
    <row r="482" customFormat="false" ht="15" hidden="false" customHeight="false" outlineLevel="0" collapsed="false">
      <c r="AK482" s="0" t="n">
        <v>469</v>
      </c>
      <c r="AL482" s="0" t="n">
        <f aca="false">IFERROR(IF(AU482&lt;($AM$6-$AL$6)/($AN$6-$AL$6),$AL$6+SQRT(AU482*($AN$6-$AL$6)*($AM$6-$AL$6)),$AN$6-SQRT((1-AU482)*($AN$6-$AL$6)*($AN$6-$AM$6))),$AM$6)</f>
        <v>2.9779531629209</v>
      </c>
      <c r="AM482" s="0" t="n">
        <f aca="false">IFERROR(IF(AV482&lt;($AM$7-$AL$7)/($AN$7-$AL$7),$AL$7+SQRT(AV482*($AN$7-$AL$7)*($AM$7-$AL$7)),$AN$7-SQRT((1-AV482)*($AN$7-$AL$7)*($AN$7-$AM$7))),$AM$7)</f>
        <v>0.958718104891667</v>
      </c>
      <c r="AN482" s="0" t="n">
        <f aca="false">IFERROR(IF(AW482&lt;($AM$8-$AL$8)/($AN$8-$AL$8),$AL$8+SQRT(AW482*($AN$8-$AL$8)*($AM$8-$AL$8)),$AN$8-SQRT((1-AW482)*($AN$8-$AL$8)*($AN$8-$AM$8))),$AM$8)</f>
        <v>0.887446633681883</v>
      </c>
      <c r="AO482" s="0" t="n">
        <f aca="false">IFERROR(IF(AX482&lt;($AM$9-$AL$9)/($AN$9-$AL$9),$AL$9+SQRT(AX482*($AN$9-$AL$9)*($AM$9-$AL$9)),$AN$9-SQRT((1-AX482)*($AN$9-$AL$9)*($AN$9-$AM$9))),$AM$9)</f>
        <v>1.3195857085607</v>
      </c>
      <c r="AP482" s="0" t="n">
        <f aca="false">IFERROR(IF(AY482&lt;($AM$10-$AL$10)/($AN$10-$AL$10),$AL$10+SQRT(AY482*($AN$10-$AL$10)*($AM$10-$AL$10)),$AN$10-SQRT((1-AY482)*($AN$10-$AL$10)*($AN$10-$AM$10))),$AM$10)</f>
        <v>0.892280312669118</v>
      </c>
      <c r="AQ482" s="0" t="n">
        <f aca="false">IFERROR(IF(AZ482&lt;($AM$11-$AL$11)/($AN$11-$AL$11),$AL$11+SQRT(AZ482*($AN$11-$AL$11)*($AM$11-$AL$11)),$AN$11-SQRT((1-AZ482)*($AN$11-$AL$11)*($AN$11-$AM$11))),$AM$11)</f>
        <v>0.518039215770412</v>
      </c>
      <c r="AR482" s="0" t="n">
        <f aca="false">SUMPRODUCT((B24:B31&lt;=$B$6)*(C24:C31*AM482+D24:D31*AO482*$B$8*AQ482)/(1+AL482/100)^B24:B31)+C32*AM482*AP482/(1+AL482/100)^$B$6</f>
        <v>13259337.7439201</v>
      </c>
      <c r="AS482" s="0" t="n">
        <f aca="false">SUMPRODUCT((K24:K26&lt;=$B$6)*(L24:L26*AN482+M24:M26*AO482*$B$8*AQ482)/(1+AL482/100)^K24:K26)+L27*AN482*AP482/(1+AL482/100)^$B$6</f>
        <v>12947585.5280479</v>
      </c>
      <c r="AT482" s="0" t="n">
        <f aca="false">AS482-AR482</f>
        <v>-311752.215872202</v>
      </c>
      <c r="AU482" s="0" t="n">
        <f aca="true">RAND()</f>
        <v>0.191278477773398</v>
      </c>
      <c r="AV482" s="0" t="n">
        <f aca="true">RAND()</f>
        <v>0.279904853560025</v>
      </c>
      <c r="AW482" s="0" t="n">
        <f aca="true">RAND()</f>
        <v>0.0849657082477053</v>
      </c>
      <c r="AX482" s="0" t="n">
        <f aca="true">RAND()</f>
        <v>0.6913575946701</v>
      </c>
      <c r="AY482" s="0" t="n">
        <f aca="true">RAND()</f>
        <v>0.615535374831125</v>
      </c>
      <c r="AZ482" s="0" t="n">
        <f aca="true">RAND()</f>
        <v>0.194045304546026</v>
      </c>
    </row>
    <row r="483" customFormat="false" ht="15" hidden="false" customHeight="false" outlineLevel="0" collapsed="false">
      <c r="AK483" s="0" t="n">
        <v>470</v>
      </c>
      <c r="AL483" s="0" t="n">
        <f aca="false">IFERROR(IF(AU483&lt;($AM$6-$AL$6)/($AN$6-$AL$6),$AL$6+SQRT(AU483*($AN$6-$AL$6)*($AM$6-$AL$6)),$AN$6-SQRT((1-AU483)*($AN$6-$AL$6)*($AN$6-$AM$6))),$AM$6)</f>
        <v>5.91343073347485</v>
      </c>
      <c r="AM483" s="0" t="n">
        <f aca="false">IFERROR(IF(AV483&lt;($AM$7-$AL$7)/($AN$7-$AL$7),$AL$7+SQRT(AV483*($AN$7-$AL$7)*($AM$7-$AL$7)),$AN$7-SQRT((1-AV483)*($AN$7-$AL$7)*($AN$7-$AM$7))),$AM$7)</f>
        <v>1.10892295249178</v>
      </c>
      <c r="AN483" s="0" t="n">
        <f aca="false">IFERROR(IF(AW483&lt;($AM$8-$AL$8)/($AN$8-$AL$8),$AL$8+SQRT(AW483*($AN$8-$AL$8)*($AM$8-$AL$8)),$AN$8-SQRT((1-AW483)*($AN$8-$AL$8)*($AN$8-$AM$8))),$AM$8)</f>
        <v>1.0346108894509</v>
      </c>
      <c r="AO483" s="0" t="n">
        <f aca="false">IFERROR(IF(AX483&lt;($AM$9-$AL$9)/($AN$9-$AL$9),$AL$9+SQRT(AX483*($AN$9-$AL$9)*($AM$9-$AL$9)),$AN$9-SQRT((1-AX483)*($AN$9-$AL$9)*($AN$9-$AM$9))),$AM$9)</f>
        <v>0.973559690631042</v>
      </c>
      <c r="AP483" s="0" t="n">
        <f aca="false">IFERROR(IF(AY483&lt;($AM$10-$AL$10)/($AN$10-$AL$10),$AL$10+SQRT(AY483*($AN$10-$AL$10)*($AM$10-$AL$10)),$AN$10-SQRT((1-AY483)*($AN$10-$AL$10)*($AN$10-$AM$10))),$AM$10)</f>
        <v>0.653125570538607</v>
      </c>
      <c r="AQ483" s="0" t="n">
        <f aca="false">IFERROR(IF(AZ483&lt;($AM$11-$AL$11)/($AN$11-$AL$11),$AL$11+SQRT(AZ483*($AN$11-$AL$11)*($AM$11-$AL$11)),$AN$11-SQRT((1-AZ483)*($AN$11-$AL$11)*($AN$11-$AM$11))),$AM$11)</f>
        <v>0.68683327113497</v>
      </c>
      <c r="AR483" s="0" t="n">
        <f aca="false">SUMPRODUCT((B24:B31&lt;=$B$6)*(C24:C31*AM483+D24:D31*AO483*$B$8*AQ483)/(1+AL483/100)^B24:B31)+C32*AM483*AP483/(1+AL483/100)^$B$6</f>
        <v>13508572.0595496</v>
      </c>
      <c r="AS483" s="0" t="n">
        <f aca="false">SUMPRODUCT((K24:K26&lt;=$B$6)*(L24:L26*AN483+M24:M26*AO483*$B$8*AQ483)/(1+AL483/100)^K24:K26)+L27*AN483*AP483/(1+AL483/100)^$B$6</f>
        <v>15820337.4057569</v>
      </c>
      <c r="AT483" s="0" t="n">
        <f aca="false">AS483-AR483</f>
        <v>2311765.34620733</v>
      </c>
      <c r="AU483" s="0" t="n">
        <f aca="true">RAND()</f>
        <v>0.94096836145215</v>
      </c>
      <c r="AV483" s="0" t="n">
        <f aca="true">RAND()</f>
        <v>0.823086814812128</v>
      </c>
      <c r="AW483" s="0" t="n">
        <f aca="true">RAND()</f>
        <v>0.587622498283276</v>
      </c>
      <c r="AX483" s="0" t="n">
        <f aca="true">RAND()</f>
        <v>0.299011707454091</v>
      </c>
      <c r="AY483" s="0" t="n">
        <f aca="true">RAND()</f>
        <v>0.0937897614110951</v>
      </c>
      <c r="AZ483" s="0" t="n">
        <f aca="true">RAND()</f>
        <v>0.59970040788562</v>
      </c>
    </row>
    <row r="484" customFormat="false" ht="15" hidden="false" customHeight="false" outlineLevel="0" collapsed="false">
      <c r="AK484" s="0" t="n">
        <v>471</v>
      </c>
      <c r="AL484" s="0" t="n">
        <f aca="false">IFERROR(IF(AU484&lt;($AM$6-$AL$6)/($AN$6-$AL$6),$AL$6+SQRT(AU484*($AN$6-$AL$6)*($AM$6-$AL$6)),$AN$6-SQRT((1-AU484)*($AN$6-$AL$6)*($AN$6-$AM$6))),$AM$6)</f>
        <v>3.6842593762727</v>
      </c>
      <c r="AM484" s="0" t="n">
        <f aca="false">IFERROR(IF(AV484&lt;($AM$7-$AL$7)/($AN$7-$AL$7),$AL$7+SQRT(AV484*($AN$7-$AL$7)*($AM$7-$AL$7)),$AN$7-SQRT((1-AV484)*($AN$7-$AL$7)*($AN$7-$AM$7))),$AM$7)</f>
        <v>1.03154613189991</v>
      </c>
      <c r="AN484" s="0" t="n">
        <f aca="false">IFERROR(IF(AW484&lt;($AM$8-$AL$8)/($AN$8-$AL$8),$AL$8+SQRT(AW484*($AN$8-$AL$8)*($AM$8-$AL$8)),$AN$8-SQRT((1-AW484)*($AN$8-$AL$8)*($AN$8-$AM$8))),$AM$8)</f>
        <v>1.1242803362874</v>
      </c>
      <c r="AO484" s="0" t="n">
        <f aca="false">IFERROR(IF(AX484&lt;($AM$9-$AL$9)/($AN$9-$AL$9),$AL$9+SQRT(AX484*($AN$9-$AL$9)*($AM$9-$AL$9)),$AN$9-SQRT((1-AX484)*($AN$9-$AL$9)*($AN$9-$AM$9))),$AM$9)</f>
        <v>1.74091001228769</v>
      </c>
      <c r="AP484" s="0" t="n">
        <f aca="false">IFERROR(IF(AY484&lt;($AM$10-$AL$10)/($AN$10-$AL$10),$AL$10+SQRT(AY484*($AN$10-$AL$10)*($AM$10-$AL$10)),$AN$10-SQRT((1-AY484)*($AN$10-$AL$10)*($AN$10-$AM$10))),$AM$10)</f>
        <v>0.874855441544046</v>
      </c>
      <c r="AQ484" s="0" t="n">
        <f aca="false">IFERROR(IF(AZ484&lt;($AM$11-$AL$11)/($AN$11-$AL$11),$AL$11+SQRT(AZ484*($AN$11-$AL$11)*($AM$11-$AL$11)),$AN$11-SQRT((1-AZ484)*($AN$11-$AL$11)*($AN$11-$AM$11))),$AM$11)</f>
        <v>0.585276593518228</v>
      </c>
      <c r="AR484" s="0" t="n">
        <f aca="false">SUMPRODUCT((B24:B31&lt;=$B$6)*(C24:C31*AM484+D24:D31*AO484*$B$8*AQ484)/(1+AL484/100)^B24:B31)+C32*AM484*AP484/(1+AL484/100)^$B$6</f>
        <v>13823575.8630051</v>
      </c>
      <c r="AS484" s="0" t="n">
        <f aca="false">SUMPRODUCT((K24:K26&lt;=$B$6)*(L24:L26*AN484+M24:M26*AO484*$B$8*AQ484)/(1+AL484/100)^K24:K26)+L27*AN484*AP484/(1+AL484/100)^$B$6</f>
        <v>16640505.0275721</v>
      </c>
      <c r="AT484" s="0" t="n">
        <f aca="false">AS484-AR484</f>
        <v>2816929.16456706</v>
      </c>
      <c r="AU484" s="0" t="n">
        <f aca="true">RAND()</f>
        <v>0.450293205808224</v>
      </c>
      <c r="AV484" s="0" t="n">
        <f aca="true">RAND()</f>
        <v>0.575803622329847</v>
      </c>
      <c r="AW484" s="0" t="n">
        <f aca="true">RAND()</f>
        <v>0.85950725471991</v>
      </c>
      <c r="AX484" s="0" t="n">
        <f aca="true">RAND()</f>
        <v>0.955248252178158</v>
      </c>
      <c r="AY484" s="0" t="n">
        <f aca="true">RAND()</f>
        <v>0.562066408220726</v>
      </c>
      <c r="AZ484" s="0" t="n">
        <f aca="true">RAND()</f>
        <v>0.332174427793323</v>
      </c>
    </row>
    <row r="485" customFormat="false" ht="15" hidden="false" customHeight="false" outlineLevel="0" collapsed="false">
      <c r="AK485" s="0" t="n">
        <v>472</v>
      </c>
      <c r="AL485" s="0" t="n">
        <f aca="false">IFERROR(IF(AU485&lt;($AM$6-$AL$6)/($AN$6-$AL$6),$AL$6+SQRT(AU485*($AN$6-$AL$6)*($AM$6-$AL$6)),$AN$6-SQRT((1-AU485)*($AN$6-$AL$6)*($AN$6-$AM$6))),$AM$6)</f>
        <v>5.05670719741721</v>
      </c>
      <c r="AM485" s="0" t="n">
        <f aca="false">IFERROR(IF(AV485&lt;($AM$7-$AL$7)/($AN$7-$AL$7),$AL$7+SQRT(AV485*($AN$7-$AL$7)*($AM$7-$AL$7)),$AN$7-SQRT((1-AV485)*($AN$7-$AL$7)*($AN$7-$AM$7))),$AM$7)</f>
        <v>0.92170106367604</v>
      </c>
      <c r="AN485" s="0" t="n">
        <f aca="false">IFERROR(IF(AW485&lt;($AM$8-$AL$8)/($AN$8-$AL$8),$AL$8+SQRT(AW485*($AN$8-$AL$8)*($AM$8-$AL$8)),$AN$8-SQRT((1-AW485)*($AN$8-$AL$8)*($AN$8-$AM$8))),$AM$8)</f>
        <v>0.92078411077624</v>
      </c>
      <c r="AO485" s="0" t="n">
        <f aca="false">IFERROR(IF(AX485&lt;($AM$9-$AL$9)/($AN$9-$AL$9),$AL$9+SQRT(AX485*($AN$9-$AL$9)*($AM$9-$AL$9)),$AN$9-SQRT((1-AX485)*($AN$9-$AL$9)*($AN$9-$AM$9))),$AM$9)</f>
        <v>1.12021239966869</v>
      </c>
      <c r="AP485" s="0" t="n">
        <f aca="false">IFERROR(IF(AY485&lt;($AM$10-$AL$10)/($AN$10-$AL$10),$AL$10+SQRT(AY485*($AN$10-$AL$10)*($AM$10-$AL$10)),$AN$10-SQRT((1-AY485)*($AN$10-$AL$10)*($AN$10-$AM$10))),$AM$10)</f>
        <v>0.759228769227352</v>
      </c>
      <c r="AQ485" s="0" t="n">
        <f aca="false">IFERROR(IF(AZ485&lt;($AM$11-$AL$11)/($AN$11-$AL$11),$AL$11+SQRT(AZ485*($AN$11-$AL$11)*($AM$11-$AL$11)),$AN$11-SQRT((1-AZ485)*($AN$11-$AL$11)*($AN$11-$AM$11))),$AM$11)</f>
        <v>0.542731060279456</v>
      </c>
      <c r="AR485" s="0" t="n">
        <f aca="false">SUMPRODUCT((B24:B31&lt;=$B$6)*(C24:C31*AM485+D24:D31*AO485*$B$8*AQ485)/(1+AL485/100)^B24:B31)+C32*AM485*AP485/(1+AL485/100)^$B$6</f>
        <v>11593161.180266</v>
      </c>
      <c r="AS485" s="0" t="n">
        <f aca="false">SUMPRODUCT((K24:K26&lt;=$B$6)*(L24:L26*AN485+M24:M26*AO485*$B$8*AQ485)/(1+AL485/100)^K24:K26)+L27*AN485*AP485/(1+AL485/100)^$B$6</f>
        <v>13935667.9212418</v>
      </c>
      <c r="AT485" s="0" t="n">
        <f aca="false">AS485-AR485</f>
        <v>2342506.74097576</v>
      </c>
      <c r="AU485" s="0" t="n">
        <f aca="true">RAND()</f>
        <v>0.811180654171495</v>
      </c>
      <c r="AV485" s="0" t="n">
        <f aca="true">RAND()</f>
        <v>0.164568321109772</v>
      </c>
      <c r="AW485" s="0" t="n">
        <f aca="true">RAND()</f>
        <v>0.162097793511189</v>
      </c>
      <c r="AX485" s="0" t="n">
        <f aca="true">RAND()</f>
        <v>0.483982518868853</v>
      </c>
      <c r="AY485" s="0" t="n">
        <f aca="true">RAND()</f>
        <v>0.268798219180511</v>
      </c>
      <c r="AZ485" s="0" t="n">
        <f aca="true">RAND()</f>
        <v>0.240483133160772</v>
      </c>
    </row>
    <row r="486" customFormat="false" ht="15" hidden="false" customHeight="false" outlineLevel="0" collapsed="false">
      <c r="AK486" s="0" t="n">
        <v>473</v>
      </c>
      <c r="AL486" s="0" t="n">
        <f aca="false">IFERROR(IF(AU486&lt;($AM$6-$AL$6)/($AN$6-$AL$6),$AL$6+SQRT(AU486*($AN$6-$AL$6)*($AM$6-$AL$6)),$AN$6-SQRT((1-AU486)*($AN$6-$AL$6)*($AN$6-$AM$6))),$AM$6)</f>
        <v>2.92253913149409</v>
      </c>
      <c r="AM486" s="0" t="n">
        <f aca="false">IFERROR(IF(AV486&lt;($AM$7-$AL$7)/($AN$7-$AL$7),$AL$7+SQRT(AV486*($AN$7-$AL$7)*($AM$7-$AL$7)),$AN$7-SQRT((1-AV486)*($AN$7-$AL$7)*($AN$7-$AM$7))),$AM$7)</f>
        <v>1.18276556575808</v>
      </c>
      <c r="AN486" s="0" t="n">
        <f aca="false">IFERROR(IF(AW486&lt;($AM$8-$AL$8)/($AN$8-$AL$8),$AL$8+SQRT(AW486*($AN$8-$AL$8)*($AM$8-$AL$8)),$AN$8-SQRT((1-AW486)*($AN$8-$AL$8)*($AN$8-$AM$8))),$AM$8)</f>
        <v>1.1976487367848</v>
      </c>
      <c r="AO486" s="0" t="n">
        <f aca="false">IFERROR(IF(AX486&lt;($AM$9-$AL$9)/($AN$9-$AL$9),$AL$9+SQRT(AX486*($AN$9-$AL$9)*($AM$9-$AL$9)),$AN$9-SQRT((1-AX486)*($AN$9-$AL$9)*($AN$9-$AM$9))),$AM$9)</f>
        <v>1.52584440926885</v>
      </c>
      <c r="AP486" s="0" t="n">
        <f aca="false">IFERROR(IF(AY486&lt;($AM$10-$AL$10)/($AN$10-$AL$10),$AL$10+SQRT(AY486*($AN$10-$AL$10)*($AM$10-$AL$10)),$AN$10-SQRT((1-AY486)*($AN$10-$AL$10)*($AN$10-$AM$10))),$AM$10)</f>
        <v>0.823235799464352</v>
      </c>
      <c r="AQ486" s="0" t="n">
        <f aca="false">IFERROR(IF(AZ486&lt;($AM$11-$AL$11)/($AN$11-$AL$11),$AL$11+SQRT(AZ486*($AN$11-$AL$11)*($AM$11-$AL$11)),$AN$11-SQRT((1-AZ486)*($AN$11-$AL$11)*($AN$11-$AM$11))),$AM$11)</f>
        <v>0.76795145574885</v>
      </c>
      <c r="AR486" s="0" t="n">
        <f aca="false">SUMPRODUCT((B24:B31&lt;=$B$6)*(C24:C31*AM486+D24:D31*AO486*$B$8*AQ486)/(1+AL486/100)^B24:B31)+C32*AM486*AP486/(1+AL486/100)^$B$6</f>
        <v>16487337.2746999</v>
      </c>
      <c r="AS486" s="0" t="n">
        <f aca="false">SUMPRODUCT((K24:K26&lt;=$B$6)*(L24:L26*AN486+M24:M26*AO486*$B$8*AQ486)/(1+AL486/100)^K24:K26)+L27*AN486*AP486/(1+AL486/100)^$B$6</f>
        <v>17605519.0089919</v>
      </c>
      <c r="AT486" s="0" t="n">
        <f aca="false">AS486-AR486</f>
        <v>1118181.73429195</v>
      </c>
      <c r="AU486" s="0" t="n">
        <f aca="true">RAND()</f>
        <v>0.170215689827573</v>
      </c>
      <c r="AV486" s="0" t="n">
        <f aca="true">RAND()</f>
        <v>0.959818052019283</v>
      </c>
      <c r="AW486" s="0" t="n">
        <f aca="true">RAND()</f>
        <v>0.97563862435354</v>
      </c>
      <c r="AX486" s="0" t="n">
        <f aca="true">RAND()</f>
        <v>0.850117650518928</v>
      </c>
      <c r="AY486" s="0" t="n">
        <f aca="true">RAND()</f>
        <v>0.417925528221436</v>
      </c>
      <c r="AZ486" s="0" t="n">
        <f aca="true">RAND()</f>
        <v>0.7802182575956</v>
      </c>
    </row>
    <row r="487" customFormat="false" ht="15" hidden="false" customHeight="false" outlineLevel="0" collapsed="false">
      <c r="AK487" s="0" t="n">
        <v>474</v>
      </c>
      <c r="AL487" s="0" t="n">
        <f aca="false">IFERROR(IF(AU487&lt;($AM$6-$AL$6)/($AN$6-$AL$6),$AL$6+SQRT(AU487*($AN$6-$AL$6)*($AM$6-$AL$6)),$AN$6-SQRT((1-AU487)*($AN$6-$AL$6)*($AN$6-$AM$6))),$AM$6)</f>
        <v>2.60132161844643</v>
      </c>
      <c r="AM487" s="0" t="n">
        <f aca="false">IFERROR(IF(AV487&lt;($AM$7-$AL$7)/($AN$7-$AL$7),$AL$7+SQRT(AV487*($AN$7-$AL$7)*($AM$7-$AL$7)),$AN$7-SQRT((1-AV487)*($AN$7-$AL$7)*($AN$7-$AM$7))),$AM$7)</f>
        <v>0.874871597305885</v>
      </c>
      <c r="AN487" s="0" t="n">
        <f aca="false">IFERROR(IF(AW487&lt;($AM$8-$AL$8)/($AN$8-$AL$8),$AL$8+SQRT(AW487*($AN$8-$AL$8)*($AM$8-$AL$8)),$AN$8-SQRT((1-AW487)*($AN$8-$AL$8)*($AN$8-$AM$8))),$AM$8)</f>
        <v>1.01762343617023</v>
      </c>
      <c r="AO487" s="0" t="n">
        <f aca="false">IFERROR(IF(AX487&lt;($AM$9-$AL$9)/($AN$9-$AL$9),$AL$9+SQRT(AX487*($AN$9-$AL$9)*($AM$9-$AL$9)),$AN$9-SQRT((1-AX487)*($AN$9-$AL$9)*($AN$9-$AM$9))),$AM$9)</f>
        <v>0.684976909498077</v>
      </c>
      <c r="AP487" s="0" t="n">
        <f aca="false">IFERROR(IF(AY487&lt;($AM$10-$AL$10)/($AN$10-$AL$10),$AL$10+SQRT(AY487*($AN$10-$AL$10)*($AM$10-$AL$10)),$AN$10-SQRT((1-AY487)*($AN$10-$AL$10)*($AN$10-$AM$10))),$AM$10)</f>
        <v>0.953870388772895</v>
      </c>
      <c r="AQ487" s="0" t="n">
        <f aca="false">IFERROR(IF(AZ487&lt;($AM$11-$AL$11)/($AN$11-$AL$11),$AL$11+SQRT(AZ487*($AN$11-$AL$11)*($AM$11-$AL$11)),$AN$11-SQRT((1-AZ487)*($AN$11-$AL$11)*($AN$11-$AM$11))),$AM$11)</f>
        <v>0.698530807473582</v>
      </c>
      <c r="AR487" s="0" t="n">
        <f aca="false">SUMPRODUCT((B24:B31&lt;=$B$6)*(C24:C31*AM487+D24:D31*AO487*$B$8*AQ487)/(1+AL487/100)^B24:B31)+C32*AM487*AP487/(1+AL487/100)^$B$6</f>
        <v>12307326.4261929</v>
      </c>
      <c r="AS487" s="0" t="n">
        <f aca="false">SUMPRODUCT((K24:K26&lt;=$B$6)*(L24:L26*AN487+M24:M26*AO487*$B$8*AQ487)/(1+AL487/100)^K24:K26)+L27*AN487*AP487/(1+AL487/100)^$B$6</f>
        <v>14595580.9321261</v>
      </c>
      <c r="AT487" s="0" t="n">
        <f aca="false">AS487-AR487</f>
        <v>2288254.50593321</v>
      </c>
      <c r="AU487" s="0" t="n">
        <f aca="true">RAND()</f>
        <v>0.0723175377622075</v>
      </c>
      <c r="AV487" s="0" t="n">
        <f aca="true">RAND()</f>
        <v>0.0622861787014954</v>
      </c>
      <c r="AW487" s="0" t="n">
        <f aca="true">RAND()</f>
        <v>0.520010067401505</v>
      </c>
      <c r="AX487" s="0" t="n">
        <f aca="true">RAND()</f>
        <v>0.0456219427299465</v>
      </c>
      <c r="AY487" s="0" t="n">
        <f aca="true">RAND()</f>
        <v>0.823993319219437</v>
      </c>
      <c r="AZ487" s="0" t="n">
        <f aca="true">RAND()</f>
        <v>0.629046228397835</v>
      </c>
    </row>
    <row r="488" customFormat="false" ht="15" hidden="false" customHeight="false" outlineLevel="0" collapsed="false">
      <c r="AK488" s="0" t="n">
        <v>475</v>
      </c>
      <c r="AL488" s="0" t="n">
        <f aca="false">IFERROR(IF(AU488&lt;($AM$6-$AL$6)/($AN$6-$AL$6),$AL$6+SQRT(AU488*($AN$6-$AL$6)*($AM$6-$AL$6)),$AN$6-SQRT((1-AU488)*($AN$6-$AL$6)*($AN$6-$AM$6))),$AM$6)</f>
        <v>5.84791755597923</v>
      </c>
      <c r="AM488" s="0" t="n">
        <f aca="false">IFERROR(IF(AV488&lt;($AM$7-$AL$7)/($AN$7-$AL$7),$AL$7+SQRT(AV488*($AN$7-$AL$7)*($AM$7-$AL$7)),$AN$7-SQRT((1-AV488)*($AN$7-$AL$7)*($AN$7-$AM$7))),$AM$7)</f>
        <v>1.111442972441</v>
      </c>
      <c r="AN488" s="0" t="n">
        <f aca="false">IFERROR(IF(AW488&lt;($AM$8-$AL$8)/($AN$8-$AL$8),$AL$8+SQRT(AW488*($AN$8-$AL$8)*($AM$8-$AL$8)),$AN$8-SQRT((1-AW488)*($AN$8-$AL$8)*($AN$8-$AM$8))),$AM$8)</f>
        <v>1.14894881008614</v>
      </c>
      <c r="AO488" s="0" t="n">
        <f aca="false">IFERROR(IF(AX488&lt;($AM$9-$AL$9)/($AN$9-$AL$9),$AL$9+SQRT(AX488*($AN$9-$AL$9)*($AM$9-$AL$9)),$AN$9-SQRT((1-AX488)*($AN$9-$AL$9)*($AN$9-$AM$9))),$AM$9)</f>
        <v>1.51538150340715</v>
      </c>
      <c r="AP488" s="0" t="n">
        <f aca="false">IFERROR(IF(AY488&lt;($AM$10-$AL$10)/($AN$10-$AL$10),$AL$10+SQRT(AY488*($AN$10-$AL$10)*($AM$10-$AL$10)),$AN$10-SQRT((1-AY488)*($AN$10-$AL$10)*($AN$10-$AM$10))),$AM$10)</f>
        <v>0.716450887659611</v>
      </c>
      <c r="AQ488" s="0" t="n">
        <f aca="false">IFERROR(IF(AZ488&lt;($AM$11-$AL$11)/($AN$11-$AL$11),$AL$11+SQRT(AZ488*($AN$11-$AL$11)*($AM$11-$AL$11)),$AN$11-SQRT((1-AZ488)*($AN$11-$AL$11)*($AN$11-$AM$11))),$AM$11)</f>
        <v>0.779153073525223</v>
      </c>
      <c r="AR488" s="0" t="n">
        <f aca="false">SUMPRODUCT((B24:B31&lt;=$B$6)*(C24:C31*AM488+D24:D31*AO488*$B$8*AQ488)/(1+AL488/100)^B24:B31)+C32*AM488*AP488/(1+AL488/100)^$B$6</f>
        <v>13635033.820927</v>
      </c>
      <c r="AS488" s="0" t="n">
        <f aca="false">SUMPRODUCT((K24:K26&lt;=$B$6)*(L24:L26*AN488+M24:M26*AO488*$B$8*AQ488)/(1+AL488/100)^K24:K26)+L27*AN488*AP488/(1+AL488/100)^$B$6</f>
        <v>17528078.1362655</v>
      </c>
      <c r="AT488" s="0" t="n">
        <f aca="false">AS488-AR488</f>
        <v>3893044.31533855</v>
      </c>
      <c r="AU488" s="0" t="n">
        <f aca="true">RAND()</f>
        <v>0.933635302108957</v>
      </c>
      <c r="AV488" s="0" t="n">
        <f aca="true">RAND()</f>
        <v>0.829350667680128</v>
      </c>
      <c r="AW488" s="0" t="n">
        <f aca="true">RAND()</f>
        <v>0.90923250681771</v>
      </c>
      <c r="AX488" s="0" t="n">
        <f aca="true">RAND()</f>
        <v>0.843429941840056</v>
      </c>
      <c r="AY488" s="0" t="n">
        <f aca="true">RAND()</f>
        <v>0.187403947074533</v>
      </c>
      <c r="AZ488" s="0" t="n">
        <f aca="true">RAND()</f>
        <v>0.800925041088345</v>
      </c>
    </row>
    <row r="489" customFormat="false" ht="15" hidden="false" customHeight="false" outlineLevel="0" collapsed="false">
      <c r="AK489" s="0" t="n">
        <v>476</v>
      </c>
      <c r="AL489" s="0" t="n">
        <f aca="false">IFERROR(IF(AU489&lt;($AM$6-$AL$6)/($AN$6-$AL$6),$AL$6+SQRT(AU489*($AN$6-$AL$6)*($AM$6-$AL$6)),$AN$6-SQRT((1-AU489)*($AN$6-$AL$6)*($AN$6-$AM$6))),$AM$6)</f>
        <v>2.66319887545862</v>
      </c>
      <c r="AM489" s="0" t="n">
        <f aca="false">IFERROR(IF(AV489&lt;($AM$7-$AL$7)/($AN$7-$AL$7),$AL$7+SQRT(AV489*($AN$7-$AL$7)*($AM$7-$AL$7)),$AN$7-SQRT((1-AV489)*($AN$7-$AL$7)*($AN$7-$AM$7))),$AM$7)</f>
        <v>0.999145653563604</v>
      </c>
      <c r="AN489" s="0" t="n">
        <f aca="false">IFERROR(IF(AW489&lt;($AM$8-$AL$8)/($AN$8-$AL$8),$AL$8+SQRT(AW489*($AN$8-$AL$8)*($AM$8-$AL$8)),$AN$8-SQRT((1-AW489)*($AN$8-$AL$8)*($AN$8-$AM$8))),$AM$8)</f>
        <v>0.996164066906537</v>
      </c>
      <c r="AO489" s="0" t="n">
        <f aca="false">IFERROR(IF(AX489&lt;($AM$9-$AL$9)/($AN$9-$AL$9),$AL$9+SQRT(AX489*($AN$9-$AL$9)*($AM$9-$AL$9)),$AN$9-SQRT((1-AX489)*($AN$9-$AL$9)*($AN$9-$AM$9))),$AM$9)</f>
        <v>0.734392876792312</v>
      </c>
      <c r="AP489" s="0" t="n">
        <f aca="false">IFERROR(IF(AY489&lt;($AM$10-$AL$10)/($AN$10-$AL$10),$AL$10+SQRT(AY489*($AN$10-$AL$10)*($AM$10-$AL$10)),$AN$10-SQRT((1-AY489)*($AN$10-$AL$10)*($AN$10-$AM$10))),$AM$10)</f>
        <v>0.741033446541727</v>
      </c>
      <c r="AQ489" s="0" t="n">
        <f aca="false">IFERROR(IF(AZ489&lt;($AM$11-$AL$11)/($AN$11-$AL$11),$AL$11+SQRT(AZ489*($AN$11-$AL$11)*($AM$11-$AL$11)),$AN$11-SQRT((1-AZ489)*($AN$11-$AL$11)*($AN$11-$AM$11))),$AM$11)</f>
        <v>0.835532282572092</v>
      </c>
      <c r="AR489" s="0" t="n">
        <f aca="false">SUMPRODUCT((B24:B31&lt;=$B$6)*(C24:C31*AM489+D24:D31*AO489*$B$8*AQ489)/(1+AL489/100)^B24:B31)+C32*AM489*AP489/(1+AL489/100)^$B$6</f>
        <v>14061773.4050578</v>
      </c>
      <c r="AS489" s="0" t="n">
        <f aca="false">SUMPRODUCT((K24:K26&lt;=$B$6)*(L24:L26*AN489+M24:M26*AO489*$B$8*AQ489)/(1+AL489/100)^K24:K26)+L27*AN489*AP489/(1+AL489/100)^$B$6</f>
        <v>14692399.5779211</v>
      </c>
      <c r="AT489" s="0" t="n">
        <f aca="false">AS489-AR489</f>
        <v>630626.172863361</v>
      </c>
      <c r="AU489" s="0" t="n">
        <f aca="true">RAND()</f>
        <v>0.0879665496819148</v>
      </c>
      <c r="AV489" s="0" t="n">
        <f aca="true">RAND()</f>
        <v>0.44065545925861</v>
      </c>
      <c r="AW489" s="0" t="n">
        <f aca="true">RAND()</f>
        <v>0.427559346059024</v>
      </c>
      <c r="AX489" s="0" t="n">
        <f aca="true">RAND()</f>
        <v>0.0732533609213014</v>
      </c>
      <c r="AY489" s="0" t="n">
        <f aca="true">RAND()</f>
        <v>0.232388489407134</v>
      </c>
      <c r="AZ489" s="0" t="n">
        <f aca="true">RAND()</f>
        <v>0.889593346628791</v>
      </c>
    </row>
    <row r="490" customFormat="false" ht="15" hidden="false" customHeight="false" outlineLevel="0" collapsed="false">
      <c r="AK490" s="0" t="n">
        <v>477</v>
      </c>
      <c r="AL490" s="0" t="n">
        <f aca="false">IFERROR(IF(AU490&lt;($AM$6-$AL$6)/($AN$6-$AL$6),$AL$6+SQRT(AU490*($AN$6-$AL$6)*($AM$6-$AL$6)),$AN$6-SQRT((1-AU490)*($AN$6-$AL$6)*($AN$6-$AM$6))),$AM$6)</f>
        <v>5.20252487211192</v>
      </c>
      <c r="AM490" s="0" t="n">
        <f aca="false">IFERROR(IF(AV490&lt;($AM$7-$AL$7)/($AN$7-$AL$7),$AL$7+SQRT(AV490*($AN$7-$AL$7)*($AM$7-$AL$7)),$AN$7-SQRT((1-AV490)*($AN$7-$AL$7)*($AN$7-$AM$7))),$AM$7)</f>
        <v>0.935050226415278</v>
      </c>
      <c r="AN490" s="0" t="n">
        <f aca="false">IFERROR(IF(AW490&lt;($AM$8-$AL$8)/($AN$8-$AL$8),$AL$8+SQRT(AW490*($AN$8-$AL$8)*($AM$8-$AL$8)),$AN$8-SQRT((1-AW490)*($AN$8-$AL$8)*($AN$8-$AM$8))),$AM$8)</f>
        <v>0.843669387819943</v>
      </c>
      <c r="AO490" s="0" t="n">
        <f aca="false">IFERROR(IF(AX490&lt;($AM$9-$AL$9)/($AN$9-$AL$9),$AL$9+SQRT(AX490*($AN$9-$AL$9)*($AM$9-$AL$9)),$AN$9-SQRT((1-AX490)*($AN$9-$AL$9)*($AN$9-$AM$9))),$AM$9)</f>
        <v>0.774343203320699</v>
      </c>
      <c r="AP490" s="0" t="n">
        <f aca="false">IFERROR(IF(AY490&lt;($AM$10-$AL$10)/($AN$10-$AL$10),$AL$10+SQRT(AY490*($AN$10-$AL$10)*($AM$10-$AL$10)),$AN$10-SQRT((1-AY490)*($AN$10-$AL$10)*($AN$10-$AM$10))),$AM$10)</f>
        <v>0.923225705312843</v>
      </c>
      <c r="AQ490" s="0" t="n">
        <f aca="false">IFERROR(IF(AZ490&lt;($AM$11-$AL$11)/($AN$11-$AL$11),$AL$11+SQRT(AZ490*($AN$11-$AL$11)*($AM$11-$AL$11)),$AN$11-SQRT((1-AZ490)*($AN$11-$AL$11)*($AN$11-$AM$11))),$AM$11)</f>
        <v>0.568644391240621</v>
      </c>
      <c r="AR490" s="0" t="n">
        <f aca="false">SUMPRODUCT((B24:B31&lt;=$B$6)*(C24:C31*AM490+D24:D31*AO490*$B$8*AQ490)/(1+AL490/100)^B24:B31)+C32*AM490*AP490/(1+AL490/100)^$B$6</f>
        <v>11654034.4328254</v>
      </c>
      <c r="AS490" s="0" t="n">
        <f aca="false">SUMPRODUCT((K24:K26&lt;=$B$6)*(L24:L26*AN490+M24:M26*AO490*$B$8*AQ490)/(1+AL490/100)^K24:K26)+L27*AN490*AP490/(1+AL490/100)^$B$6</f>
        <v>12660732.6355104</v>
      </c>
      <c r="AT490" s="0" t="n">
        <f aca="false">AS490-AR490</f>
        <v>1006698.20268497</v>
      </c>
      <c r="AU490" s="0" t="n">
        <f aca="true">RAND()</f>
        <v>0.838454158231187</v>
      </c>
      <c r="AV490" s="0" t="n">
        <f aca="true">RAND()</f>
        <v>0.202650707275753</v>
      </c>
      <c r="AW490" s="0" t="n">
        <f aca="true">RAND()</f>
        <v>0.0211890603618732</v>
      </c>
      <c r="AX490" s="0" t="n">
        <f aca="true">RAND()</f>
        <v>0.100352257611017</v>
      </c>
      <c r="AY490" s="0" t="n">
        <f aca="true">RAND()</f>
        <v>0.716479990550214</v>
      </c>
      <c r="AZ490" s="0" t="n">
        <f aca="true">RAND()</f>
        <v>0.294570648755282</v>
      </c>
    </row>
    <row r="491" customFormat="false" ht="15" hidden="false" customHeight="false" outlineLevel="0" collapsed="false">
      <c r="AK491" s="0" t="n">
        <v>478</v>
      </c>
      <c r="AL491" s="0" t="n">
        <f aca="false">IFERROR(IF(AU491&lt;($AM$6-$AL$6)/($AN$6-$AL$6),$AL$6+SQRT(AU491*($AN$6-$AL$6)*($AM$6-$AL$6)),$AN$6-SQRT((1-AU491)*($AN$6-$AL$6)*($AN$6-$AM$6))),$AM$6)</f>
        <v>4.79970999425563</v>
      </c>
      <c r="AM491" s="0" t="n">
        <f aca="false">IFERROR(IF(AV491&lt;($AM$7-$AL$7)/($AN$7-$AL$7),$AL$7+SQRT(AV491*($AN$7-$AL$7)*($AM$7-$AL$7)),$AN$7-SQRT((1-AV491)*($AN$7-$AL$7)*($AN$7-$AM$7))),$AM$7)</f>
        <v>1.04099862078007</v>
      </c>
      <c r="AN491" s="0" t="n">
        <f aca="false">IFERROR(IF(AW491&lt;($AM$8-$AL$8)/($AN$8-$AL$8),$AL$8+SQRT(AW491*($AN$8-$AL$8)*($AM$8-$AL$8)),$AN$8-SQRT((1-AW491)*($AN$8-$AL$8)*($AN$8-$AM$8))),$AM$8)</f>
        <v>1.0299621458877</v>
      </c>
      <c r="AO491" s="0" t="n">
        <f aca="false">IFERROR(IF(AX491&lt;($AM$9-$AL$9)/($AN$9-$AL$9),$AL$9+SQRT(AX491*($AN$9-$AL$9)*($AM$9-$AL$9)),$AN$9-SQRT((1-AX491)*($AN$9-$AL$9)*($AN$9-$AM$9))),$AM$9)</f>
        <v>1.57409601759115</v>
      </c>
      <c r="AP491" s="0" t="n">
        <f aca="false">IFERROR(IF(AY491&lt;($AM$10-$AL$10)/($AN$10-$AL$10),$AL$10+SQRT(AY491*($AN$10-$AL$10)*($AM$10-$AL$10)),$AN$10-SQRT((1-AY491)*($AN$10-$AL$10)*($AN$10-$AM$10))),$AM$10)</f>
        <v>0.943883317796374</v>
      </c>
      <c r="AQ491" s="0" t="n">
        <f aca="false">IFERROR(IF(AZ491&lt;($AM$11-$AL$11)/($AN$11-$AL$11),$AL$11+SQRT(AZ491*($AN$11-$AL$11)*($AM$11-$AL$11)),$AN$11-SQRT((1-AZ491)*($AN$11-$AL$11)*($AN$11-$AM$11))),$AM$11)</f>
        <v>0.665324366270244</v>
      </c>
      <c r="AR491" s="0" t="n">
        <f aca="false">SUMPRODUCT((B24:B31&lt;=$B$6)*(C24:C31*AM491+D24:D31*AO491*$B$8*AQ491)/(1+AL491/100)^B24:B31)+C32*AM491*AP491/(1+AL491/100)^$B$6</f>
        <v>13267621.5623103</v>
      </c>
      <c r="AS491" s="0" t="n">
        <f aca="false">SUMPRODUCT((K24:K26&lt;=$B$6)*(L24:L26*AN491+M24:M26*AO491*$B$8*AQ491)/(1+AL491/100)^K24:K26)+L27*AN491*AP491/(1+AL491/100)^$B$6</f>
        <v>15393107.236762</v>
      </c>
      <c r="AT491" s="0" t="n">
        <f aca="false">AS491-AR491</f>
        <v>2125485.67445172</v>
      </c>
      <c r="AU491" s="0" t="n">
        <f aca="true">RAND()</f>
        <v>0.757936194531071</v>
      </c>
      <c r="AV491" s="0" t="n">
        <f aca="true">RAND()</f>
        <v>0.611719319859251</v>
      </c>
      <c r="AW491" s="0" t="n">
        <f aca="true">RAND()</f>
        <v>0.569629713401378</v>
      </c>
      <c r="AX491" s="0" t="n">
        <f aca="true">RAND()</f>
        <v>0.879070531845522</v>
      </c>
      <c r="AY491" s="0" t="n">
        <f aca="true">RAND()</f>
        <v>0.788129599271668</v>
      </c>
      <c r="AZ491" s="0" t="n">
        <f aca="true">RAND()</f>
        <v>0.542825388520761</v>
      </c>
    </row>
    <row r="492" customFormat="false" ht="15" hidden="false" customHeight="false" outlineLevel="0" collapsed="false">
      <c r="AK492" s="0" t="n">
        <v>479</v>
      </c>
      <c r="AL492" s="0" t="n">
        <f aca="false">IFERROR(IF(AU492&lt;($AM$6-$AL$6)/($AN$6-$AL$6),$AL$6+SQRT(AU492*($AN$6-$AL$6)*($AM$6-$AL$6)),$AN$6-SQRT((1-AU492)*($AN$6-$AL$6)*($AN$6-$AM$6))),$AM$6)</f>
        <v>5.21017433598808</v>
      </c>
      <c r="AM492" s="0" t="n">
        <f aca="false">IFERROR(IF(AV492&lt;($AM$7-$AL$7)/($AN$7-$AL$7),$AL$7+SQRT(AV492*($AN$7-$AL$7)*($AM$7-$AL$7)),$AN$7-SQRT((1-AV492)*($AN$7-$AL$7)*($AN$7-$AM$7))),$AM$7)</f>
        <v>1.12750904327149</v>
      </c>
      <c r="AN492" s="0" t="n">
        <f aca="false">IFERROR(IF(AW492&lt;($AM$8-$AL$8)/($AN$8-$AL$8),$AL$8+SQRT(AW492*($AN$8-$AL$8)*($AM$8-$AL$8)),$AN$8-SQRT((1-AW492)*($AN$8-$AL$8)*($AN$8-$AM$8))),$AM$8)</f>
        <v>0.968496308166499</v>
      </c>
      <c r="AO492" s="0" t="n">
        <f aca="false">IFERROR(IF(AX492&lt;($AM$9-$AL$9)/($AN$9-$AL$9),$AL$9+SQRT(AX492*($AN$9-$AL$9)*($AM$9-$AL$9)),$AN$9-SQRT((1-AX492)*($AN$9-$AL$9)*($AN$9-$AM$9))),$AM$9)</f>
        <v>1.04369249972253</v>
      </c>
      <c r="AP492" s="0" t="n">
        <f aca="false">IFERROR(IF(AY492&lt;($AM$10-$AL$10)/($AN$10-$AL$10),$AL$10+SQRT(AY492*($AN$10-$AL$10)*($AM$10-$AL$10)),$AN$10-SQRT((1-AY492)*($AN$10-$AL$10)*($AN$10-$AM$10))),$AM$10)</f>
        <v>0.806593421328288</v>
      </c>
      <c r="AQ492" s="0" t="n">
        <f aca="false">IFERROR(IF(AZ492&lt;($AM$11-$AL$11)/($AN$11-$AL$11),$AL$11+SQRT(AZ492*($AN$11-$AL$11)*($AM$11-$AL$11)),$AN$11-SQRT((1-AZ492)*($AN$11-$AL$11)*($AN$11-$AM$11))),$AM$11)</f>
        <v>0.798266557544716</v>
      </c>
      <c r="AR492" s="0" t="n">
        <f aca="false">SUMPRODUCT((B24:B31&lt;=$B$6)*(C24:C31*AM492+D24:D31*AO492*$B$8*AQ492)/(1+AL492/100)^B24:B31)+C32*AM492*AP492/(1+AL492/100)^$B$6</f>
        <v>14105123.5660864</v>
      </c>
      <c r="AS492" s="0" t="n">
        <f aca="false">SUMPRODUCT((K24:K26&lt;=$B$6)*(L24:L26*AN492+M24:M26*AO492*$B$8*AQ492)/(1+AL492/100)^K24:K26)+L27*AN492*AP492/(1+AL492/100)^$B$6</f>
        <v>14643307.6932191</v>
      </c>
      <c r="AT492" s="0" t="n">
        <f aca="false">AS492-AR492</f>
        <v>538184.127132757</v>
      </c>
      <c r="AU492" s="0" t="n">
        <f aca="true">RAND()</f>
        <v>0.839826204622214</v>
      </c>
      <c r="AV492" s="0" t="n">
        <f aca="true">RAND()</f>
        <v>0.866630804619853</v>
      </c>
      <c r="AW492" s="0" t="n">
        <f aca="true">RAND()</f>
        <v>0.315455620730442</v>
      </c>
      <c r="AX492" s="0" t="n">
        <f aca="true">RAND()</f>
        <v>0.390317309942044</v>
      </c>
      <c r="AY492" s="0" t="n">
        <f aca="true">RAND()</f>
        <v>0.37599810400714</v>
      </c>
      <c r="AZ492" s="0" t="n">
        <f aca="true">RAND()</f>
        <v>0.83389231916384</v>
      </c>
    </row>
    <row r="493" customFormat="false" ht="15" hidden="false" customHeight="false" outlineLevel="0" collapsed="false">
      <c r="AK493" s="0" t="n">
        <v>480</v>
      </c>
      <c r="AL493" s="0" t="n">
        <f aca="false">IFERROR(IF(AU493&lt;($AM$6-$AL$6)/($AN$6-$AL$6),$AL$6+SQRT(AU493*($AN$6-$AL$6)*($AM$6-$AL$6)),$AN$6-SQRT((1-AU493)*($AN$6-$AL$6)*($AN$6-$AM$6))),$AM$6)</f>
        <v>4.69607251309602</v>
      </c>
      <c r="AM493" s="0" t="n">
        <f aca="false">IFERROR(IF(AV493&lt;($AM$7-$AL$7)/($AN$7-$AL$7),$AL$7+SQRT(AV493*($AN$7-$AL$7)*($AM$7-$AL$7)),$AN$7-SQRT((1-AV493)*($AN$7-$AL$7)*($AN$7-$AM$7))),$AM$7)</f>
        <v>1.16221590855572</v>
      </c>
      <c r="AN493" s="0" t="n">
        <f aca="false">IFERROR(IF(AW493&lt;($AM$8-$AL$8)/($AN$8-$AL$8),$AL$8+SQRT(AW493*($AN$8-$AL$8)*($AM$8-$AL$8)),$AN$8-SQRT((1-AW493)*($AN$8-$AL$8)*($AN$8-$AM$8))),$AM$8)</f>
        <v>1.05496951880505</v>
      </c>
      <c r="AO493" s="0" t="n">
        <f aca="false">IFERROR(IF(AX493&lt;($AM$9-$AL$9)/($AN$9-$AL$9),$AL$9+SQRT(AX493*($AN$9-$AL$9)*($AM$9-$AL$9)),$AN$9-SQRT((1-AX493)*($AN$9-$AL$9)*($AN$9-$AM$9))),$AM$9)</f>
        <v>1.02174110794236</v>
      </c>
      <c r="AP493" s="0" t="n">
        <f aca="false">IFERROR(IF(AY493&lt;($AM$10-$AL$10)/($AN$10-$AL$10),$AL$10+SQRT(AY493*($AN$10-$AL$10)*($AM$10-$AL$10)),$AN$10-SQRT((1-AY493)*($AN$10-$AL$10)*($AN$10-$AM$10))),$AM$10)</f>
        <v>0.965970905648296</v>
      </c>
      <c r="AQ493" s="0" t="n">
        <f aca="false">IFERROR(IF(AZ493&lt;($AM$11-$AL$11)/($AN$11-$AL$11),$AL$11+SQRT(AZ493*($AN$11-$AL$11)*($AM$11-$AL$11)),$AN$11-SQRT((1-AZ493)*($AN$11-$AL$11)*($AN$11-$AM$11))),$AM$11)</f>
        <v>0.57825047201702</v>
      </c>
      <c r="AR493" s="0" t="n">
        <f aca="false">SUMPRODUCT((B24:B31&lt;=$B$6)*(C24:C31*AM493+D24:D31*AO493*$B$8*AQ493)/(1+AL493/100)^B24:B31)+C32*AM493*AP493/(1+AL493/100)^$B$6</f>
        <v>14781832.769099</v>
      </c>
      <c r="AS493" s="0" t="n">
        <f aca="false">SUMPRODUCT((K24:K26&lt;=$B$6)*(L24:L26*AN493+M24:M26*AO493*$B$8*AQ493)/(1+AL493/100)^K24:K26)+L27*AN493*AP493/(1+AL493/100)^$B$6</f>
        <v>15703537.7590815</v>
      </c>
      <c r="AT493" s="0" t="n">
        <f aca="false">AS493-AR493</f>
        <v>921704.989982491</v>
      </c>
      <c r="AU493" s="0" t="n">
        <f aca="true">RAND()</f>
        <v>0.734595906754416</v>
      </c>
      <c r="AV493" s="0" t="n">
        <f aca="true">RAND()</f>
        <v>0.931501807016013</v>
      </c>
      <c r="AW493" s="0" t="n">
        <f aca="true">RAND()</f>
        <v>0.661894323598824</v>
      </c>
      <c r="AX493" s="0" t="n">
        <f aca="true">RAND()</f>
        <v>0.362006360073445</v>
      </c>
      <c r="AY493" s="0" t="n">
        <f aca="true">RAND()</f>
        <v>0.868515539642774</v>
      </c>
      <c r="AZ493" s="0" t="n">
        <f aca="true">RAND()</f>
        <v>0.316013572153855</v>
      </c>
    </row>
    <row r="494" customFormat="false" ht="15" hidden="false" customHeight="false" outlineLevel="0" collapsed="false">
      <c r="AK494" s="0" t="n">
        <v>481</v>
      </c>
      <c r="AL494" s="0" t="n">
        <f aca="false">IFERROR(IF(AU494&lt;($AM$6-$AL$6)/($AN$6-$AL$6),$AL$6+SQRT(AU494*($AN$6-$AL$6)*($AM$6-$AL$6)),$AN$6-SQRT((1-AU494)*($AN$6-$AL$6)*($AN$6-$AM$6))),$AM$6)</f>
        <v>3.59243080135772</v>
      </c>
      <c r="AM494" s="0" t="n">
        <f aca="false">IFERROR(IF(AV494&lt;($AM$7-$AL$7)/($AN$7-$AL$7),$AL$7+SQRT(AV494*($AN$7-$AL$7)*($AM$7-$AL$7)),$AN$7-SQRT((1-AV494)*($AN$7-$AL$7)*($AN$7-$AM$7))),$AM$7)</f>
        <v>0.922057317637635</v>
      </c>
      <c r="AN494" s="0" t="n">
        <f aca="false">IFERROR(IF(AW494&lt;($AM$8-$AL$8)/($AN$8-$AL$8),$AL$8+SQRT(AW494*($AN$8-$AL$8)*($AM$8-$AL$8)),$AN$8-SQRT((1-AW494)*($AN$8-$AL$8)*($AN$8-$AM$8))),$AM$8)</f>
        <v>1.1659721555889</v>
      </c>
      <c r="AO494" s="0" t="n">
        <f aca="false">IFERROR(IF(AX494&lt;($AM$9-$AL$9)/($AN$9-$AL$9),$AL$9+SQRT(AX494*($AN$9-$AL$9)*($AM$9-$AL$9)),$AN$9-SQRT((1-AX494)*($AN$9-$AL$9)*($AN$9-$AM$9))),$AM$9)</f>
        <v>0.736518568495688</v>
      </c>
      <c r="AP494" s="0" t="n">
        <f aca="false">IFERROR(IF(AY494&lt;($AM$10-$AL$10)/($AN$10-$AL$10),$AL$10+SQRT(AY494*($AN$10-$AL$10)*($AM$10-$AL$10)),$AN$10-SQRT((1-AY494)*($AN$10-$AL$10)*($AN$10-$AM$10))),$AM$10)</f>
        <v>0.802025329691414</v>
      </c>
      <c r="AQ494" s="0" t="n">
        <f aca="false">IFERROR(IF(AZ494&lt;($AM$11-$AL$11)/($AN$11-$AL$11),$AL$11+SQRT(AZ494*($AN$11-$AL$11)*($AM$11-$AL$11)),$AN$11-SQRT((1-AZ494)*($AN$11-$AL$11)*($AN$11-$AM$11))),$AM$11)</f>
        <v>0.686960287070163</v>
      </c>
      <c r="AR494" s="0" t="n">
        <f aca="false">SUMPRODUCT((B24:B31&lt;=$B$6)*(C24:C31*AM494+D24:D31*AO494*$B$8*AQ494)/(1+AL494/100)^B24:B31)+C32*AM494*AP494/(1+AL494/100)^$B$6</f>
        <v>12345921.9969505</v>
      </c>
      <c r="AS494" s="0" t="n">
        <f aca="false">SUMPRODUCT((K24:K26&lt;=$B$6)*(L24:L26*AN494+M24:M26*AO494*$B$8*AQ494)/(1+AL494/100)^K24:K26)+L27*AN494*AP494/(1+AL494/100)^$B$6</f>
        <v>17315576.2900637</v>
      </c>
      <c r="AT494" s="0" t="n">
        <f aca="false">AS494-AR494</f>
        <v>4969654.29311324</v>
      </c>
      <c r="AU494" s="0" t="n">
        <f aca="true">RAND()</f>
        <v>0.419423607823221</v>
      </c>
      <c r="AV494" s="0" t="n">
        <f aca="true">RAND()</f>
        <v>0.165533208765493</v>
      </c>
      <c r="AW494" s="0" t="n">
        <f aca="true">RAND()</f>
        <v>0.937238412121106</v>
      </c>
      <c r="AX494" s="0" t="n">
        <f aca="true">RAND()</f>
        <v>0.0745880443243324</v>
      </c>
      <c r="AY494" s="0" t="n">
        <f aca="true">RAND()</f>
        <v>0.36487719910083</v>
      </c>
      <c r="AZ494" s="0" t="n">
        <f aca="true">RAND()</f>
        <v>0.60002505358696</v>
      </c>
    </row>
    <row r="495" customFormat="false" ht="15" hidden="false" customHeight="false" outlineLevel="0" collapsed="false">
      <c r="AK495" s="0" t="n">
        <v>482</v>
      </c>
      <c r="AL495" s="0" t="n">
        <f aca="false">IFERROR(IF(AU495&lt;($AM$6-$AL$6)/($AN$6-$AL$6),$AL$6+SQRT(AU495*($AN$6-$AL$6)*($AM$6-$AL$6)),$AN$6-SQRT((1-AU495)*($AN$6-$AL$6)*($AN$6-$AM$6))),$AM$6)</f>
        <v>3.04862070418557</v>
      </c>
      <c r="AM495" s="0" t="n">
        <f aca="false">IFERROR(IF(AV495&lt;($AM$7-$AL$7)/($AN$7-$AL$7),$AL$7+SQRT(AV495*($AN$7-$AL$7)*($AM$7-$AL$7)),$AN$7-SQRT((1-AV495)*($AN$7-$AL$7)*($AN$7-$AM$7))),$AM$7)</f>
        <v>0.992373776355065</v>
      </c>
      <c r="AN495" s="0" t="n">
        <f aca="false">IFERROR(IF(AW495&lt;($AM$8-$AL$8)/($AN$8-$AL$8),$AL$8+SQRT(AW495*($AN$8-$AL$8)*($AM$8-$AL$8)),$AN$8-SQRT((1-AW495)*($AN$8-$AL$8)*($AN$8-$AM$8))),$AM$8)</f>
        <v>1.19029347599553</v>
      </c>
      <c r="AO495" s="0" t="n">
        <f aca="false">IFERROR(IF(AX495&lt;($AM$9-$AL$9)/($AN$9-$AL$9),$AL$9+SQRT(AX495*($AN$9-$AL$9)*($AM$9-$AL$9)),$AN$9-SQRT((1-AX495)*($AN$9-$AL$9)*($AN$9-$AM$9))),$AM$9)</f>
        <v>1.21555267535485</v>
      </c>
      <c r="AP495" s="0" t="n">
        <f aca="false">IFERROR(IF(AY495&lt;($AM$10-$AL$10)/($AN$10-$AL$10),$AL$10+SQRT(AY495*($AN$10-$AL$10)*($AM$10-$AL$10)),$AN$10-SQRT((1-AY495)*($AN$10-$AL$10)*($AN$10-$AM$10))),$AM$10)</f>
        <v>0.731902808396641</v>
      </c>
      <c r="AQ495" s="0" t="n">
        <f aca="false">IFERROR(IF(AZ495&lt;($AM$11-$AL$11)/($AN$11-$AL$11),$AL$11+SQRT(AZ495*($AN$11-$AL$11)*($AM$11-$AL$11)),$AN$11-SQRT((1-AZ495)*($AN$11-$AL$11)*($AN$11-$AM$11))),$AM$11)</f>
        <v>0.645632438793772</v>
      </c>
      <c r="AR495" s="0" t="n">
        <f aca="false">SUMPRODUCT((B24:B31&lt;=$B$6)*(C24:C31*AM495+D24:D31*AO495*$B$8*AQ495)/(1+AL495/100)^B24:B31)+C32*AM495*AP495/(1+AL495/100)^$B$6</f>
        <v>13715959.5231859</v>
      </c>
      <c r="AS495" s="0" t="n">
        <f aca="false">SUMPRODUCT((K24:K26&lt;=$B$6)*(L24:L26*AN495+M24:M26*AO495*$B$8*AQ495)/(1+AL495/100)^K24:K26)+L27*AN495*AP495/(1+AL495/100)^$B$6</f>
        <v>17680629.4472783</v>
      </c>
      <c r="AT495" s="0" t="n">
        <f aca="false">AS495-AR495</f>
        <v>3964669.92409237</v>
      </c>
      <c r="AU495" s="0" t="n">
        <f aca="true">RAND()</f>
        <v>0.219330083030453</v>
      </c>
      <c r="AV495" s="0" t="n">
        <f aca="true">RAND()</f>
        <v>0.411196331434541</v>
      </c>
      <c r="AW495" s="0" t="n">
        <f aca="true">RAND()</f>
        <v>0.968312275478259</v>
      </c>
      <c r="AX495" s="0" t="n">
        <f aca="true">RAND()</f>
        <v>0.589761596571374</v>
      </c>
      <c r="AY495" s="0" t="n">
        <f aca="true">RAND()</f>
        <v>0.215115650168997</v>
      </c>
      <c r="AZ495" s="0" t="n">
        <f aca="true">RAND()</f>
        <v>0.487599113251145</v>
      </c>
    </row>
    <row r="496" customFormat="false" ht="15" hidden="false" customHeight="false" outlineLevel="0" collapsed="false">
      <c r="AK496" s="0" t="n">
        <v>483</v>
      </c>
      <c r="AL496" s="0" t="n">
        <f aca="false">IFERROR(IF(AU496&lt;($AM$6-$AL$6)/($AN$6-$AL$6),$AL$6+SQRT(AU496*($AN$6-$AL$6)*($AM$6-$AL$6)),$AN$6-SQRT((1-AU496)*($AN$6-$AL$6)*($AN$6-$AM$6))),$AM$6)</f>
        <v>5.0662976236815</v>
      </c>
      <c r="AM496" s="0" t="n">
        <f aca="false">IFERROR(IF(AV496&lt;($AM$7-$AL$7)/($AN$7-$AL$7),$AL$7+SQRT(AV496*($AN$7-$AL$7)*($AM$7-$AL$7)),$AN$7-SQRT((1-AV496)*($AN$7-$AL$7)*($AN$7-$AM$7))),$AM$7)</f>
        <v>1.14051760684022</v>
      </c>
      <c r="AN496" s="0" t="n">
        <f aca="false">IFERROR(IF(AW496&lt;($AM$8-$AL$8)/($AN$8-$AL$8),$AL$8+SQRT(AW496*($AN$8-$AL$8)*($AM$8-$AL$8)),$AN$8-SQRT((1-AW496)*($AN$8-$AL$8)*($AN$8-$AM$8))),$AM$8)</f>
        <v>0.815325421923717</v>
      </c>
      <c r="AO496" s="0" t="n">
        <f aca="false">IFERROR(IF(AX496&lt;($AM$9-$AL$9)/($AN$9-$AL$9),$AL$9+SQRT(AX496*($AN$9-$AL$9)*($AM$9-$AL$9)),$AN$9-SQRT((1-AX496)*($AN$9-$AL$9)*($AN$9-$AM$9))),$AM$9)</f>
        <v>0.929102020853479</v>
      </c>
      <c r="AP496" s="0" t="n">
        <f aca="false">IFERROR(IF(AY496&lt;($AM$10-$AL$10)/($AN$10-$AL$10),$AL$10+SQRT(AY496*($AN$10-$AL$10)*($AM$10-$AL$10)),$AN$10-SQRT((1-AY496)*($AN$10-$AL$10)*($AN$10-$AM$10))),$AM$10)</f>
        <v>0.647945928352853</v>
      </c>
      <c r="AQ496" s="0" t="n">
        <f aca="false">IFERROR(IF(AZ496&lt;($AM$11-$AL$11)/($AN$11-$AL$11),$AL$11+SQRT(AZ496*($AN$11-$AL$11)*($AM$11-$AL$11)),$AN$11-SQRT((1-AZ496)*($AN$11-$AL$11)*($AN$11-$AM$11))),$AM$11)</f>
        <v>0.982061330026762</v>
      </c>
      <c r="AR496" s="0" t="n">
        <f aca="false">SUMPRODUCT((B24:B31&lt;=$B$6)*(C24:C31*AM496+D24:D31*AO496*$B$8*AQ496)/(1+AL496/100)^B24:B31)+C32*AM496*AP496/(1+AL496/100)^$B$6</f>
        <v>14375952.8954955</v>
      </c>
      <c r="AS496" s="0" t="n">
        <f aca="false">SUMPRODUCT((K24:K26&lt;=$B$6)*(L24:L26*AN496+M24:M26*AO496*$B$8*AQ496)/(1+AL496/100)^K24:K26)+L27*AN496*AP496/(1+AL496/100)^$B$6</f>
        <v>12435567.1590772</v>
      </c>
      <c r="AT496" s="0" t="n">
        <f aca="false">AS496-AR496</f>
        <v>-1940385.73641825</v>
      </c>
      <c r="AU496" s="0" t="n">
        <f aca="true">RAND()</f>
        <v>0.81303975599101</v>
      </c>
      <c r="AV496" s="0" t="n">
        <f aca="true">RAND()</f>
        <v>0.89345427189339</v>
      </c>
      <c r="AW496" s="0" t="n">
        <f aca="true">RAND()</f>
        <v>0.00260965063488819</v>
      </c>
      <c r="AX496" s="0" t="n">
        <f aca="true">RAND()</f>
        <v>0.245504725734052</v>
      </c>
      <c r="AY496" s="0" t="n">
        <f aca="true">RAND()</f>
        <v>0.0875519908647496</v>
      </c>
      <c r="AZ496" s="0" t="n">
        <f aca="true">RAND()</f>
        <v>0.998686547426903</v>
      </c>
    </row>
    <row r="497" customFormat="false" ht="15" hidden="false" customHeight="false" outlineLevel="0" collapsed="false">
      <c r="AK497" s="0" t="n">
        <v>484</v>
      </c>
      <c r="AL497" s="0" t="n">
        <f aca="false">IFERROR(IF(AU497&lt;($AM$6-$AL$6)/($AN$6-$AL$6),$AL$6+SQRT(AU497*($AN$6-$AL$6)*($AM$6-$AL$6)),$AN$6-SQRT((1-AU497)*($AN$6-$AL$6)*($AN$6-$AM$6))),$AM$6)</f>
        <v>5.64557613218149</v>
      </c>
      <c r="AM497" s="0" t="n">
        <f aca="false">IFERROR(IF(AV497&lt;($AM$7-$AL$7)/($AN$7-$AL$7),$AL$7+SQRT(AV497*($AN$7-$AL$7)*($AM$7-$AL$7)),$AN$7-SQRT((1-AV497)*($AN$7-$AL$7)*($AN$7-$AM$7))),$AM$7)</f>
        <v>1.11880047437846</v>
      </c>
      <c r="AN497" s="0" t="n">
        <f aca="false">IFERROR(IF(AW497&lt;($AM$8-$AL$8)/($AN$8-$AL$8),$AL$8+SQRT(AW497*($AN$8-$AL$8)*($AM$8-$AL$8)),$AN$8-SQRT((1-AW497)*($AN$8-$AL$8)*($AN$8-$AM$8))),$AM$8)</f>
        <v>1.09268984994791</v>
      </c>
      <c r="AO497" s="0" t="n">
        <f aca="false">IFERROR(IF(AX497&lt;($AM$9-$AL$9)/($AN$9-$AL$9),$AL$9+SQRT(AX497*($AN$9-$AL$9)*($AM$9-$AL$9)),$AN$9-SQRT((1-AX497)*($AN$9-$AL$9)*($AN$9-$AM$9))),$AM$9)</f>
        <v>1.06570056297482</v>
      </c>
      <c r="AP497" s="0" t="n">
        <f aca="false">IFERROR(IF(AY497&lt;($AM$10-$AL$10)/($AN$10-$AL$10),$AL$10+SQRT(AY497*($AN$10-$AL$10)*($AM$10-$AL$10)),$AN$10-SQRT((1-AY497)*($AN$10-$AL$10)*($AN$10-$AM$10))),$AM$10)</f>
        <v>0.636442119400229</v>
      </c>
      <c r="AQ497" s="0" t="n">
        <f aca="false">IFERROR(IF(AZ497&lt;($AM$11-$AL$11)/($AN$11-$AL$11),$AL$11+SQRT(AZ497*($AN$11-$AL$11)*($AM$11-$AL$11)),$AN$11-SQRT((1-AZ497)*($AN$11-$AL$11)*($AN$11-$AM$11))),$AM$11)</f>
        <v>0.582385331890998</v>
      </c>
      <c r="AR497" s="0" t="n">
        <f aca="false">SUMPRODUCT((B24:B31&lt;=$B$6)*(C24:C31*AM497+D24:D31*AO497*$B$8*AQ497)/(1+AL497/100)^B24:B31)+C32*AM497*AP497/(1+AL497/100)^$B$6</f>
        <v>13754636.8674352</v>
      </c>
      <c r="AS497" s="0" t="n">
        <f aca="false">SUMPRODUCT((K24:K26&lt;=$B$6)*(L24:L26*AN497+M24:M26*AO497*$B$8*AQ497)/(1+AL497/100)^K24:K26)+L27*AN497*AP497/(1+AL497/100)^$B$6</f>
        <v>16699256.1051793</v>
      </c>
      <c r="AT497" s="0" t="n">
        <f aca="false">AS497-AR497</f>
        <v>2944619.23774416</v>
      </c>
      <c r="AU497" s="0" t="n">
        <f aca="true">RAND()</f>
        <v>0.908276799314178</v>
      </c>
      <c r="AV497" s="0" t="n">
        <f aca="true">RAND()</f>
        <v>0.84699275090385</v>
      </c>
      <c r="AW497" s="0" t="n">
        <f aca="true">RAND()</f>
        <v>0.780031259471896</v>
      </c>
      <c r="AX497" s="0" t="n">
        <f aca="true">RAND()</f>
        <v>0.418056374649621</v>
      </c>
      <c r="AY497" s="0" t="n">
        <f aca="true">RAND()</f>
        <v>0.0744658077857052</v>
      </c>
      <c r="AZ497" s="0" t="n">
        <f aca="true">RAND()</f>
        <v>0.325475410886487</v>
      </c>
    </row>
    <row r="498" customFormat="false" ht="15" hidden="false" customHeight="false" outlineLevel="0" collapsed="false">
      <c r="AK498" s="0" t="n">
        <v>485</v>
      </c>
      <c r="AL498" s="0" t="n">
        <f aca="false">IFERROR(IF(AU498&lt;($AM$6-$AL$6)/($AN$6-$AL$6),$AL$6+SQRT(AU498*($AN$6-$AL$6)*($AM$6-$AL$6)),$AN$6-SQRT((1-AU498)*($AN$6-$AL$6)*($AN$6-$AM$6))),$AM$6)</f>
        <v>3.07541396333548</v>
      </c>
      <c r="AM498" s="0" t="n">
        <f aca="false">IFERROR(IF(AV498&lt;($AM$7-$AL$7)/($AN$7-$AL$7),$AL$7+SQRT(AV498*($AN$7-$AL$7)*($AM$7-$AL$7)),$AN$7-SQRT((1-AV498)*($AN$7-$AL$7)*($AN$7-$AM$7))),$AM$7)</f>
        <v>1.03505191740931</v>
      </c>
      <c r="AN498" s="0" t="n">
        <f aca="false">IFERROR(IF(AW498&lt;($AM$8-$AL$8)/($AN$8-$AL$8),$AL$8+SQRT(AW498*($AN$8-$AL$8)*($AM$8-$AL$8)),$AN$8-SQRT((1-AW498)*($AN$8-$AL$8)*($AN$8-$AM$8))),$AM$8)</f>
        <v>1.04561632624567</v>
      </c>
      <c r="AO498" s="0" t="n">
        <f aca="false">IFERROR(IF(AX498&lt;($AM$9-$AL$9)/($AN$9-$AL$9),$AL$9+SQRT(AX498*($AN$9-$AL$9)*($AM$9-$AL$9)),$AN$9-SQRT((1-AX498)*($AN$9-$AL$9)*($AN$9-$AM$9))),$AM$9)</f>
        <v>1.10657419752324</v>
      </c>
      <c r="AP498" s="0" t="n">
        <f aca="false">IFERROR(IF(AY498&lt;($AM$10-$AL$10)/($AN$10-$AL$10),$AL$10+SQRT(AY498*($AN$10-$AL$10)*($AM$10-$AL$10)),$AN$10-SQRT((1-AY498)*($AN$10-$AL$10)*($AN$10-$AM$10))),$AM$10)</f>
        <v>0.863298035976747</v>
      </c>
      <c r="AQ498" s="0" t="n">
        <f aca="false">IFERROR(IF(AZ498&lt;($AM$11-$AL$11)/($AN$11-$AL$11),$AL$11+SQRT(AZ498*($AN$11-$AL$11)*($AM$11-$AL$11)),$AN$11-SQRT((1-AZ498)*($AN$11-$AL$11)*($AN$11-$AM$11))),$AM$11)</f>
        <v>0.911142482540183</v>
      </c>
      <c r="AR498" s="0" t="n">
        <f aca="false">SUMPRODUCT((B24:B31&lt;=$B$6)*(C24:C31*AM498+D24:D31*AO498*$B$8*AQ498)/(1+AL498/100)^B24:B31)+C32*AM498*AP498/(1+AL498/100)^$B$6</f>
        <v>14301221.8390125</v>
      </c>
      <c r="AS498" s="0" t="n">
        <f aca="false">SUMPRODUCT((K24:K26&lt;=$B$6)*(L24:L26*AN498+M24:M26*AO498*$B$8*AQ498)/(1+AL498/100)^K24:K26)+L27*AN498*AP498/(1+AL498/100)^$B$6</f>
        <v>15344395.8820146</v>
      </c>
      <c r="AT498" s="0" t="n">
        <f aca="false">AS498-AR498</f>
        <v>1043174.04300219</v>
      </c>
      <c r="AU498" s="0" t="n">
        <f aca="true">RAND()</f>
        <v>0.229881222040894</v>
      </c>
      <c r="AV498" s="0" t="n">
        <f aca="true">RAND()</f>
        <v>0.589309527027443</v>
      </c>
      <c r="AW498" s="0" t="n">
        <f aca="true">RAND()</f>
        <v>0.628687234690536</v>
      </c>
      <c r="AX498" s="0" t="n">
        <f aca="true">RAND()</f>
        <v>0.467860223645837</v>
      </c>
      <c r="AY498" s="0" t="n">
        <f aca="true">RAND()</f>
        <v>0.527941851778246</v>
      </c>
      <c r="AZ498" s="0" t="n">
        <f aca="true">RAND()</f>
        <v>0.967772822819911</v>
      </c>
    </row>
    <row r="499" customFormat="false" ht="15" hidden="false" customHeight="false" outlineLevel="0" collapsed="false">
      <c r="AK499" s="0" t="n">
        <v>486</v>
      </c>
      <c r="AL499" s="0" t="n">
        <f aca="false">IFERROR(IF(AU499&lt;($AM$6-$AL$6)/($AN$6-$AL$6),$AL$6+SQRT(AU499*($AN$6-$AL$6)*($AM$6-$AL$6)),$AN$6-SQRT((1-AU499)*($AN$6-$AL$6)*($AN$6-$AM$6))),$AM$6)</f>
        <v>5.72708403022871</v>
      </c>
      <c r="AM499" s="0" t="n">
        <f aca="false">IFERROR(IF(AV499&lt;($AM$7-$AL$7)/($AN$7-$AL$7),$AL$7+SQRT(AV499*($AN$7-$AL$7)*($AM$7-$AL$7)),$AN$7-SQRT((1-AV499)*($AN$7-$AL$7)*($AN$7-$AM$7))),$AM$7)</f>
        <v>1.04391969855286</v>
      </c>
      <c r="AN499" s="0" t="n">
        <f aca="false">IFERROR(IF(AW499&lt;($AM$8-$AL$8)/($AN$8-$AL$8),$AL$8+SQRT(AW499*($AN$8-$AL$8)*($AM$8-$AL$8)),$AN$8-SQRT((1-AW499)*($AN$8-$AL$8)*($AN$8-$AM$8))),$AM$8)</f>
        <v>1.00743916832871</v>
      </c>
      <c r="AO499" s="0" t="n">
        <f aca="false">IFERROR(IF(AX499&lt;($AM$9-$AL$9)/($AN$9-$AL$9),$AL$9+SQRT(AX499*($AN$9-$AL$9)*($AM$9-$AL$9)),$AN$9-SQRT((1-AX499)*($AN$9-$AL$9)*($AN$9-$AM$9))),$AM$9)</f>
        <v>0.724313515176878</v>
      </c>
      <c r="AP499" s="0" t="n">
        <f aca="false">IFERROR(IF(AY499&lt;($AM$10-$AL$10)/($AN$10-$AL$10),$AL$10+SQRT(AY499*($AN$10-$AL$10)*($AM$10-$AL$10)),$AN$10-SQRT((1-AY499)*($AN$10-$AL$10)*($AN$10-$AM$10))),$AM$10)</f>
        <v>0.86730981270462</v>
      </c>
      <c r="AQ499" s="0" t="n">
        <f aca="false">IFERROR(IF(AZ499&lt;($AM$11-$AL$11)/($AN$11-$AL$11),$AL$11+SQRT(AZ499*($AN$11-$AL$11)*($AM$11-$AL$11)),$AN$11-SQRT((1-AZ499)*($AN$11-$AL$11)*($AN$11-$AM$11))),$AM$11)</f>
        <v>0.891862912053466</v>
      </c>
      <c r="AR499" s="0" t="n">
        <f aca="false">SUMPRODUCT((B24:B31&lt;=$B$6)*(C24:C31*AM499+D24:D31*AO499*$B$8*AQ499)/(1+AL499/100)^B24:B31)+C32*AM499*AP499/(1+AL499/100)^$B$6</f>
        <v>12786761.1872542</v>
      </c>
      <c r="AS499" s="0" t="n">
        <f aca="false">SUMPRODUCT((K24:K26&lt;=$B$6)*(L24:L26*AN499+M24:M26*AO499*$B$8*AQ499)/(1+AL499/100)^K24:K26)+L27*AN499*AP499/(1+AL499/100)^$B$6</f>
        <v>15235548.4326281</v>
      </c>
      <c r="AT499" s="0" t="n">
        <f aca="false">AS499-AR499</f>
        <v>2448787.24537393</v>
      </c>
      <c r="AU499" s="0" t="n">
        <f aca="true">RAND()</f>
        <v>0.918984246695061</v>
      </c>
      <c r="AV499" s="0" t="n">
        <f aca="true">RAND()</f>
        <v>0.622496972048493</v>
      </c>
      <c r="AW499" s="0" t="n">
        <f aca="true">RAND()</f>
        <v>0.477015492790498</v>
      </c>
      <c r="AX499" s="0" t="n">
        <f aca="true">RAND()</f>
        <v>0.0670887374546763</v>
      </c>
      <c r="AY499" s="0" t="n">
        <f aca="true">RAND()</f>
        <v>0.539665994036411</v>
      </c>
      <c r="AZ499" s="0" t="n">
        <f aca="true">RAND()</f>
        <v>0.952270898818137</v>
      </c>
    </row>
    <row r="500" customFormat="false" ht="15" hidden="false" customHeight="false" outlineLevel="0" collapsed="false">
      <c r="AK500" s="0" t="n">
        <v>487</v>
      </c>
      <c r="AL500" s="0" t="n">
        <f aca="false">IFERROR(IF(AU500&lt;($AM$6-$AL$6)/($AN$6-$AL$6),$AL$6+SQRT(AU500*($AN$6-$AL$6)*($AM$6-$AL$6)),$AN$6-SQRT((1-AU500)*($AN$6-$AL$6)*($AN$6-$AM$6))),$AM$6)</f>
        <v>4.75239064017162</v>
      </c>
      <c r="AM500" s="0" t="n">
        <f aca="false">IFERROR(IF(AV500&lt;($AM$7-$AL$7)/($AN$7-$AL$7),$AL$7+SQRT(AV500*($AN$7-$AL$7)*($AM$7-$AL$7)),$AN$7-SQRT((1-AV500)*($AN$7-$AL$7)*($AN$7-$AM$7))),$AM$7)</f>
        <v>0.870217676869434</v>
      </c>
      <c r="AN500" s="0" t="n">
        <f aca="false">IFERROR(IF(AW500&lt;($AM$8-$AL$8)/($AN$8-$AL$8),$AL$8+SQRT(AW500*($AN$8-$AL$8)*($AM$8-$AL$8)),$AN$8-SQRT((1-AW500)*($AN$8-$AL$8)*($AN$8-$AM$8))),$AM$8)</f>
        <v>1.0132542288908</v>
      </c>
      <c r="AO500" s="0" t="n">
        <f aca="false">IFERROR(IF(AX500&lt;($AM$9-$AL$9)/($AN$9-$AL$9),$AL$9+SQRT(AX500*($AN$9-$AL$9)*($AM$9-$AL$9)),$AN$9-SQRT((1-AX500)*($AN$9-$AL$9)*($AN$9-$AM$9))),$AM$9)</f>
        <v>1.19974640085344</v>
      </c>
      <c r="AP500" s="0" t="n">
        <f aca="false">IFERROR(IF(AY500&lt;($AM$10-$AL$10)/($AN$10-$AL$10),$AL$10+SQRT(AY500*($AN$10-$AL$10)*($AM$10-$AL$10)),$AN$10-SQRT((1-AY500)*($AN$10-$AL$10)*($AN$10-$AM$10))),$AM$10)</f>
        <v>0.836994005289965</v>
      </c>
      <c r="AQ500" s="0" t="n">
        <f aca="false">IFERROR(IF(AZ500&lt;($AM$11-$AL$11)/($AN$11-$AL$11),$AL$11+SQRT(AZ500*($AN$11-$AL$11)*($AM$11-$AL$11)),$AN$11-SQRT((1-AZ500)*($AN$11-$AL$11)*($AN$11-$AM$11))),$AM$11)</f>
        <v>0.810014031480874</v>
      </c>
      <c r="AR500" s="0" t="n">
        <f aca="false">SUMPRODUCT((B24:B31&lt;=$B$6)*(C24:C31*AM500+D24:D31*AO500*$B$8*AQ500)/(1+AL500/100)^B24:B31)+C32*AM500*AP500/(1+AL500/100)^$B$6</f>
        <v>11137350.5482772</v>
      </c>
      <c r="AS500" s="0" t="n">
        <f aca="false">SUMPRODUCT((K24:K26&lt;=$B$6)*(L24:L26*AN500+M24:M26*AO500*$B$8*AQ500)/(1+AL500/100)^K24:K26)+L27*AN500*AP500/(1+AL500/100)^$B$6</f>
        <v>15236471.9718337</v>
      </c>
      <c r="AT500" s="0" t="n">
        <f aca="false">AS500-AR500</f>
        <v>4099121.42355648</v>
      </c>
      <c r="AU500" s="0" t="n">
        <f aca="true">RAND()</f>
        <v>0.747412608280594</v>
      </c>
      <c r="AV500" s="0" t="n">
        <f aca="true">RAND()</f>
        <v>0.0547835793882251</v>
      </c>
      <c r="AW500" s="0" t="n">
        <f aca="true">RAND()</f>
        <v>0.501790576550294</v>
      </c>
      <c r="AX500" s="0" t="n">
        <f aca="true">RAND()</f>
        <v>0.573062784701987</v>
      </c>
      <c r="AY500" s="0" t="n">
        <f aca="true">RAND()</f>
        <v>0.454259838405492</v>
      </c>
      <c r="AZ500" s="0" t="n">
        <f aca="true">RAND()</f>
        <v>0.852674823534079</v>
      </c>
    </row>
    <row r="501" customFormat="false" ht="15" hidden="false" customHeight="false" outlineLevel="0" collapsed="false">
      <c r="AK501" s="0" t="n">
        <v>488</v>
      </c>
      <c r="AL501" s="0" t="n">
        <f aca="false">IFERROR(IF(AU501&lt;($AM$6-$AL$6)/($AN$6-$AL$6),$AL$6+SQRT(AU501*($AN$6-$AL$6)*($AM$6-$AL$6)),$AN$6-SQRT((1-AU501)*($AN$6-$AL$6)*($AN$6-$AM$6))),$AM$6)</f>
        <v>4.27529140625983</v>
      </c>
      <c r="AM501" s="0" t="n">
        <f aca="false">IFERROR(IF(AV501&lt;($AM$7-$AL$7)/($AN$7-$AL$7),$AL$7+SQRT(AV501*($AN$7-$AL$7)*($AM$7-$AL$7)),$AN$7-SQRT((1-AV501)*($AN$7-$AL$7)*($AN$7-$AM$7))),$AM$7)</f>
        <v>1.03505361504342</v>
      </c>
      <c r="AN501" s="0" t="n">
        <f aca="false">IFERROR(IF(AW501&lt;($AM$8-$AL$8)/($AN$8-$AL$8),$AL$8+SQRT(AW501*($AN$8-$AL$8)*($AM$8-$AL$8)),$AN$8-SQRT((1-AW501)*($AN$8-$AL$8)*($AN$8-$AM$8))),$AM$8)</f>
        <v>1.06472062352952</v>
      </c>
      <c r="AO501" s="0" t="n">
        <f aca="false">IFERROR(IF(AX501&lt;($AM$9-$AL$9)/($AN$9-$AL$9),$AL$9+SQRT(AX501*($AN$9-$AL$9)*($AM$9-$AL$9)),$AN$9-SQRT((1-AX501)*($AN$9-$AL$9)*($AN$9-$AM$9))),$AM$9)</f>
        <v>1.44768832854774</v>
      </c>
      <c r="AP501" s="0" t="n">
        <f aca="false">IFERROR(IF(AY501&lt;($AM$10-$AL$10)/($AN$10-$AL$10),$AL$10+SQRT(AY501*($AN$10-$AL$10)*($AM$10-$AL$10)),$AN$10-SQRT((1-AY501)*($AN$10-$AL$10)*($AN$10-$AM$10))),$AM$10)</f>
        <v>0.968942413084443</v>
      </c>
      <c r="AQ501" s="0" t="n">
        <f aca="false">IFERROR(IF(AZ501&lt;($AM$11-$AL$11)/($AN$11-$AL$11),$AL$11+SQRT(AZ501*($AN$11-$AL$11)*($AM$11-$AL$11)),$AN$11-SQRT((1-AZ501)*($AN$11-$AL$11)*($AN$11-$AM$11))),$AM$11)</f>
        <v>0.722731382286089</v>
      </c>
      <c r="AR501" s="0" t="n">
        <f aca="false">SUMPRODUCT((B24:B31&lt;=$B$6)*(C24:C31*AM501+D24:D31*AO501*$B$8*AQ501)/(1+AL501/100)^B24:B31)+C32*AM501*AP501/(1+AL501/100)^$B$6</f>
        <v>13488692.6373154</v>
      </c>
      <c r="AS501" s="0" t="n">
        <f aca="false">SUMPRODUCT((K24:K26&lt;=$B$6)*(L24:L26*AN501+M24:M26*AO501*$B$8*AQ501)/(1+AL501/100)^K24:K26)+L27*AN501*AP501/(1+AL501/100)^$B$6</f>
        <v>15778226.195645</v>
      </c>
      <c r="AT501" s="0" t="n">
        <f aca="false">AS501-AR501</f>
        <v>2289533.5583296</v>
      </c>
      <c r="AU501" s="0" t="n">
        <f aca="true">RAND()</f>
        <v>0.628798153959923</v>
      </c>
      <c r="AV501" s="0" t="n">
        <f aca="true">RAND()</f>
        <v>0.589316014169766</v>
      </c>
      <c r="AW501" s="0" t="n">
        <f aca="true">RAND()</f>
        <v>0.694858245819658</v>
      </c>
      <c r="AX501" s="0" t="n">
        <f aca="true">RAND()</f>
        <v>0.796634545051744</v>
      </c>
      <c r="AY501" s="0" t="n">
        <f aca="true">RAND()</f>
        <v>0.879627947157842</v>
      </c>
      <c r="AZ501" s="0" t="n">
        <f aca="true">RAND()</f>
        <v>0.686212708698028</v>
      </c>
    </row>
    <row r="502" customFormat="false" ht="15" hidden="false" customHeight="false" outlineLevel="0" collapsed="false">
      <c r="AK502" s="0" t="n">
        <v>489</v>
      </c>
      <c r="AL502" s="0" t="n">
        <f aca="false">IFERROR(IF(AU502&lt;($AM$6-$AL$6)/($AN$6-$AL$6),$AL$6+SQRT(AU502*($AN$6-$AL$6)*($AM$6-$AL$6)),$AN$6-SQRT((1-AU502)*($AN$6-$AL$6)*($AN$6-$AM$6))),$AM$6)</f>
        <v>4.99993472586693</v>
      </c>
      <c r="AM502" s="0" t="n">
        <f aca="false">IFERROR(IF(AV502&lt;($AM$7-$AL$7)/($AN$7-$AL$7),$AL$7+SQRT(AV502*($AN$7-$AL$7)*($AM$7-$AL$7)),$AN$7-SQRT((1-AV502)*($AN$7-$AL$7)*($AN$7-$AM$7))),$AM$7)</f>
        <v>0.951550569203249</v>
      </c>
      <c r="AN502" s="0" t="n">
        <f aca="false">IFERROR(IF(AW502&lt;($AM$8-$AL$8)/($AN$8-$AL$8),$AL$8+SQRT(AW502*($AN$8-$AL$8)*($AM$8-$AL$8)),$AN$8-SQRT((1-AW502)*($AN$8-$AL$8)*($AN$8-$AM$8))),$AM$8)</f>
        <v>0.993425518002668</v>
      </c>
      <c r="AO502" s="0" t="n">
        <f aca="false">IFERROR(IF(AX502&lt;($AM$9-$AL$9)/($AN$9-$AL$9),$AL$9+SQRT(AX502*($AN$9-$AL$9)*($AM$9-$AL$9)),$AN$9-SQRT((1-AX502)*($AN$9-$AL$9)*($AN$9-$AM$9))),$AM$9)</f>
        <v>1.24159722825714</v>
      </c>
      <c r="AP502" s="0" t="n">
        <f aca="false">IFERROR(IF(AY502&lt;($AM$10-$AL$10)/($AN$10-$AL$10),$AL$10+SQRT(AY502*($AN$10-$AL$10)*($AM$10-$AL$10)),$AN$10-SQRT((1-AY502)*($AN$10-$AL$10)*($AN$10-$AM$10))),$AM$10)</f>
        <v>0.616338897076373</v>
      </c>
      <c r="AQ502" s="0" t="n">
        <f aca="false">IFERROR(IF(AZ502&lt;($AM$11-$AL$11)/($AN$11-$AL$11),$AL$11+SQRT(AZ502*($AN$11-$AL$11)*($AM$11-$AL$11)),$AN$11-SQRT((1-AZ502)*($AN$11-$AL$11)*($AN$11-$AM$11))),$AM$11)</f>
        <v>0.421958714580376</v>
      </c>
      <c r="AR502" s="0" t="n">
        <f aca="false">SUMPRODUCT((B24:B31&lt;=$B$6)*(C24:C31*AM502+D24:D31*AO502*$B$8*AQ502)/(1+AL502/100)^B24:B31)+C32*AM502*AP502/(1+AL502/100)^$B$6</f>
        <v>11992754.0224287</v>
      </c>
      <c r="AS502" s="0" t="n">
        <f aca="false">SUMPRODUCT((K24:K26&lt;=$B$6)*(L24:L26*AN502+M24:M26*AO502*$B$8*AQ502)/(1+AL502/100)^K24:K26)+L27*AN502*AP502/(1+AL502/100)^$B$6</f>
        <v>15149897.0814548</v>
      </c>
      <c r="AT502" s="0" t="n">
        <f aca="false">AS502-AR502</f>
        <v>3157143.05902611</v>
      </c>
      <c r="AU502" s="0" t="n">
        <f aca="true">RAND()</f>
        <v>0.79998694496035</v>
      </c>
      <c r="AV502" s="0" t="n">
        <f aca="true">RAND()</f>
        <v>0.255195278064764</v>
      </c>
      <c r="AW502" s="0" t="n">
        <f aca="true">RAND()</f>
        <v>0.415704789051114</v>
      </c>
      <c r="AX502" s="0" t="n">
        <f aca="true">RAND()</f>
        <v>0.616550157208499</v>
      </c>
      <c r="AY502" s="0" t="n">
        <f aca="true">RAND()</f>
        <v>0.0541389558917879</v>
      </c>
      <c r="AZ502" s="0" t="n">
        <f aca="true">RAND()</f>
        <v>0.0607099104575412</v>
      </c>
    </row>
    <row r="503" customFormat="false" ht="15" hidden="false" customHeight="false" outlineLevel="0" collapsed="false">
      <c r="AK503" s="0" t="n">
        <v>490</v>
      </c>
      <c r="AL503" s="0" t="n">
        <f aca="false">IFERROR(IF(AU503&lt;($AM$6-$AL$6)/($AN$6-$AL$6),$AL$6+SQRT(AU503*($AN$6-$AL$6)*($AM$6-$AL$6)),$AN$6-SQRT((1-AU503)*($AN$6-$AL$6)*($AN$6-$AM$6))),$AM$6)</f>
        <v>4.47747608409082</v>
      </c>
      <c r="AM503" s="0" t="n">
        <f aca="false">IFERROR(IF(AV503&lt;($AM$7-$AL$7)/($AN$7-$AL$7),$AL$7+SQRT(AV503*($AN$7-$AL$7)*($AM$7-$AL$7)),$AN$7-SQRT((1-AV503)*($AN$7-$AL$7)*($AN$7-$AM$7))),$AM$7)</f>
        <v>0.964766276035179</v>
      </c>
      <c r="AN503" s="0" t="n">
        <f aca="false">IFERROR(IF(AW503&lt;($AM$8-$AL$8)/($AN$8-$AL$8),$AL$8+SQRT(AW503*($AN$8-$AL$8)*($AM$8-$AL$8)),$AN$8-SQRT((1-AW503)*($AN$8-$AL$8)*($AN$8-$AM$8))),$AM$8)</f>
        <v>0.847532564012415</v>
      </c>
      <c r="AO503" s="0" t="n">
        <f aca="false">IFERROR(IF(AX503&lt;($AM$9-$AL$9)/($AN$9-$AL$9),$AL$9+SQRT(AX503*($AN$9-$AL$9)*($AM$9-$AL$9)),$AN$9-SQRT((1-AX503)*($AN$9-$AL$9)*($AN$9-$AM$9))),$AM$9)</f>
        <v>0.814361421934548</v>
      </c>
      <c r="AP503" s="0" t="n">
        <f aca="false">IFERROR(IF(AY503&lt;($AM$10-$AL$10)/($AN$10-$AL$10),$AL$10+SQRT(AY503*($AN$10-$AL$10)*($AM$10-$AL$10)),$AN$10-SQRT((1-AY503)*($AN$10-$AL$10)*($AN$10-$AM$10))),$AM$10)</f>
        <v>0.870277225959534</v>
      </c>
      <c r="AQ503" s="0" t="n">
        <f aca="false">IFERROR(IF(AZ503&lt;($AM$11-$AL$11)/($AN$11-$AL$11),$AL$11+SQRT(AZ503*($AN$11-$AL$11)*($AM$11-$AL$11)),$AN$11-SQRT((1-AZ503)*($AN$11-$AL$11)*($AN$11-$AM$11))),$AM$11)</f>
        <v>0.6937184232526</v>
      </c>
      <c r="AR503" s="0" t="n">
        <f aca="false">SUMPRODUCT((B24:B31&lt;=$B$6)*(C24:C31*AM503+D24:D31*AO503*$B$8*AQ503)/(1+AL503/100)^B24:B31)+C32*AM503*AP503/(1+AL503/100)^$B$6</f>
        <v>12405499.0959353</v>
      </c>
      <c r="AS503" s="0" t="n">
        <f aca="false">SUMPRODUCT((K24:K26&lt;=$B$6)*(L24:L26*AN503+M24:M26*AO503*$B$8*AQ503)/(1+AL503/100)^K24:K26)+L27*AN503*AP503/(1+AL503/100)^$B$6</f>
        <v>12668490.619916</v>
      </c>
      <c r="AT503" s="0" t="n">
        <f aca="false">AS503-AR503</f>
        <v>262991.523980714</v>
      </c>
      <c r="AU503" s="0" t="n">
        <f aca="true">RAND()</f>
        <v>0.681843654683311</v>
      </c>
      <c r="AV503" s="0" t="n">
        <f aca="true">RAND()</f>
        <v>0.301643619094453</v>
      </c>
      <c r="AW503" s="0" t="n">
        <f aca="true">RAND()</f>
        <v>0.0251038293510481</v>
      </c>
      <c r="AX503" s="0" t="n">
        <f aca="true">RAND()</f>
        <v>0.131764138134282</v>
      </c>
      <c r="AY503" s="0" t="n">
        <f aca="true">RAND()</f>
        <v>0.54842089625715</v>
      </c>
      <c r="AZ503" s="0" t="n">
        <f aca="true">RAND()</f>
        <v>0.61710855406174</v>
      </c>
    </row>
    <row r="504" customFormat="false" ht="15" hidden="false" customHeight="false" outlineLevel="0" collapsed="false">
      <c r="AK504" s="0" t="n">
        <v>491</v>
      </c>
      <c r="AL504" s="0" t="n">
        <f aca="false">IFERROR(IF(AU504&lt;($AM$6-$AL$6)/($AN$6-$AL$6),$AL$6+SQRT(AU504*($AN$6-$AL$6)*($AM$6-$AL$6)),$AN$6-SQRT((1-AU504)*($AN$6-$AL$6)*($AN$6-$AM$6))),$AM$6)</f>
        <v>4.52948008276668</v>
      </c>
      <c r="AM504" s="0" t="n">
        <f aca="false">IFERROR(IF(AV504&lt;($AM$7-$AL$7)/($AN$7-$AL$7),$AL$7+SQRT(AV504*($AN$7-$AL$7)*($AM$7-$AL$7)),$AN$7-SQRT((1-AV504)*($AN$7-$AL$7)*($AN$7-$AM$7))),$AM$7)</f>
        <v>1.00895482728664</v>
      </c>
      <c r="AN504" s="0" t="n">
        <f aca="false">IFERROR(IF(AW504&lt;($AM$8-$AL$8)/($AN$8-$AL$8),$AL$8+SQRT(AW504*($AN$8-$AL$8)*($AM$8-$AL$8)),$AN$8-SQRT((1-AW504)*($AN$8-$AL$8)*($AN$8-$AM$8))),$AM$8)</f>
        <v>0.881408745616962</v>
      </c>
      <c r="AO504" s="0" t="n">
        <f aca="false">IFERROR(IF(AX504&lt;($AM$9-$AL$9)/($AN$9-$AL$9),$AL$9+SQRT(AX504*($AN$9-$AL$9)*($AM$9-$AL$9)),$AN$9-SQRT((1-AX504)*($AN$9-$AL$9)*($AN$9-$AM$9))),$AM$9)</f>
        <v>1.10218222160918</v>
      </c>
      <c r="AP504" s="0" t="n">
        <f aca="false">IFERROR(IF(AY504&lt;($AM$10-$AL$10)/($AN$10-$AL$10),$AL$10+SQRT(AY504*($AN$10-$AL$10)*($AM$10-$AL$10)),$AN$10-SQRT((1-AY504)*($AN$10-$AL$10)*($AN$10-$AM$10))),$AM$10)</f>
        <v>0.689686790449249</v>
      </c>
      <c r="AQ504" s="0" t="n">
        <f aca="false">IFERROR(IF(AZ504&lt;($AM$11-$AL$11)/($AN$11-$AL$11),$AL$11+SQRT(AZ504*($AN$11-$AL$11)*($AM$11-$AL$11)),$AN$11-SQRT((1-AZ504)*($AN$11-$AL$11)*($AN$11-$AM$11))),$AM$11)</f>
        <v>0.674158800352137</v>
      </c>
      <c r="AR504" s="0" t="n">
        <f aca="false">SUMPRODUCT((B24:B31&lt;=$B$6)*(C24:C31*AM504+D24:D31*AO504*$B$8*AQ504)/(1+AL504/100)^B24:B31)+C32*AM504*AP504/(1+AL504/100)^$B$6</f>
        <v>12989475.7648842</v>
      </c>
      <c r="AS504" s="0" t="n">
        <f aca="false">SUMPRODUCT((K24:K26&lt;=$B$6)*(L24:L26*AN504+M24:M26*AO504*$B$8*AQ504)/(1+AL504/100)^K24:K26)+L27*AN504*AP504/(1+AL504/100)^$B$6</f>
        <v>13352595.8769017</v>
      </c>
      <c r="AT504" s="0" t="n">
        <f aca="false">AS504-AR504</f>
        <v>363120.112017496</v>
      </c>
      <c r="AU504" s="0" t="n">
        <f aca="true">RAND()</f>
        <v>0.694826566927673</v>
      </c>
      <c r="AV504" s="0" t="n">
        <f aca="true">RAND()</f>
        <v>0.483530886325207</v>
      </c>
      <c r="AW504" s="0" t="n">
        <f aca="true">RAND()</f>
        <v>0.0736375984769683</v>
      </c>
      <c r="AX504" s="0" t="n">
        <f aca="true">RAND()</f>
        <v>0.462615491203584</v>
      </c>
      <c r="AY504" s="0" t="n">
        <f aca="true">RAND()</f>
        <v>0.143924313883749</v>
      </c>
      <c r="AZ504" s="0" t="n">
        <f aca="true">RAND()</f>
        <v>0.566642908620576</v>
      </c>
    </row>
    <row r="505" customFormat="false" ht="15" hidden="false" customHeight="false" outlineLevel="0" collapsed="false">
      <c r="AK505" s="0" t="n">
        <v>492</v>
      </c>
      <c r="AL505" s="0" t="n">
        <f aca="false">IFERROR(IF(AU505&lt;($AM$6-$AL$6)/($AN$6-$AL$6),$AL$6+SQRT(AU505*($AN$6-$AL$6)*($AM$6-$AL$6)),$AN$6-SQRT((1-AU505)*($AN$6-$AL$6)*($AN$6-$AM$6))),$AM$6)</f>
        <v>4.08467383232043</v>
      </c>
      <c r="AM505" s="0" t="n">
        <f aca="false">IFERROR(IF(AV505&lt;($AM$7-$AL$7)/($AN$7-$AL$7),$AL$7+SQRT(AV505*($AN$7-$AL$7)*($AM$7-$AL$7)),$AN$7-SQRT((1-AV505)*($AN$7-$AL$7)*($AN$7-$AM$7))),$AM$7)</f>
        <v>0.91936817148169</v>
      </c>
      <c r="AN505" s="0" t="n">
        <f aca="false">IFERROR(IF(AW505&lt;($AM$8-$AL$8)/($AN$8-$AL$8),$AL$8+SQRT(AW505*($AN$8-$AL$8)*($AM$8-$AL$8)),$AN$8-SQRT((1-AW505)*($AN$8-$AL$8)*($AN$8-$AM$8))),$AM$8)</f>
        <v>0.857204818291926</v>
      </c>
      <c r="AO505" s="0" t="n">
        <f aca="false">IFERROR(IF(AX505&lt;($AM$9-$AL$9)/($AN$9-$AL$9),$AL$9+SQRT(AX505*($AN$9-$AL$9)*($AM$9-$AL$9)),$AN$9-SQRT((1-AX505)*($AN$9-$AL$9)*($AN$9-$AM$9))),$AM$9)</f>
        <v>0.696419838950958</v>
      </c>
      <c r="AP505" s="0" t="n">
        <f aca="false">IFERROR(IF(AY505&lt;($AM$10-$AL$10)/($AN$10-$AL$10),$AL$10+SQRT(AY505*($AN$10-$AL$10)*($AM$10-$AL$10)),$AN$10-SQRT((1-AY505)*($AN$10-$AL$10)*($AN$10-$AM$10))),$AM$10)</f>
        <v>0.877431524734499</v>
      </c>
      <c r="AQ505" s="0" t="n">
        <f aca="false">IFERROR(IF(AZ505&lt;($AM$11-$AL$11)/($AN$11-$AL$11),$AL$11+SQRT(AZ505*($AN$11-$AL$11)*($AM$11-$AL$11)),$AN$11-SQRT((1-AZ505)*($AN$11-$AL$11)*($AN$11-$AM$11))),$AM$11)</f>
        <v>0.600730699248672</v>
      </c>
      <c r="AR505" s="0" t="n">
        <f aca="false">SUMPRODUCT((B24:B31&lt;=$B$6)*(C24:C31*AM505+D24:D31*AO505*$B$8*AQ505)/(1+AL505/100)^B24:B31)+C32*AM505*AP505/(1+AL505/100)^$B$6</f>
        <v>12005920.217141</v>
      </c>
      <c r="AS505" s="0" t="n">
        <f aca="false">SUMPRODUCT((K24:K26&lt;=$B$6)*(L24:L26*AN505+M24:M26*AO505*$B$8*AQ505)/(1+AL505/100)^K24:K26)+L27*AN505*AP505/(1+AL505/100)^$B$6</f>
        <v>12736889.8482863</v>
      </c>
      <c r="AT505" s="0" t="n">
        <f aca="false">AS505-AR505</f>
        <v>730969.63114528</v>
      </c>
      <c r="AU505" s="0" t="n">
        <f aca="true">RAND()</f>
        <v>0.575043666802136</v>
      </c>
      <c r="AV505" s="0" t="n">
        <f aca="true">RAND()</f>
        <v>0.158319559587579</v>
      </c>
      <c r="AW505" s="0" t="n">
        <f aca="true">RAND()</f>
        <v>0.0363599026201364</v>
      </c>
      <c r="AX505" s="0" t="n">
        <f aca="true">RAND()</f>
        <v>0.0514410041780268</v>
      </c>
      <c r="AY505" s="0" t="n">
        <f aca="true">RAND()</f>
        <v>0.569818223453634</v>
      </c>
      <c r="AZ505" s="0" t="n">
        <f aca="true">RAND()</f>
        <v>0.369138585594266</v>
      </c>
    </row>
    <row r="506" customFormat="false" ht="15" hidden="false" customHeight="false" outlineLevel="0" collapsed="false">
      <c r="AK506" s="0" t="n">
        <v>493</v>
      </c>
      <c r="AL506" s="0" t="n">
        <f aca="false">IFERROR(IF(AU506&lt;($AM$6-$AL$6)/($AN$6-$AL$6),$AL$6+SQRT(AU506*($AN$6-$AL$6)*($AM$6-$AL$6)),$AN$6-SQRT((1-AU506)*($AN$6-$AL$6)*($AN$6-$AM$6))),$AM$6)</f>
        <v>4.49571895484018</v>
      </c>
      <c r="AM506" s="0" t="n">
        <f aca="false">IFERROR(IF(AV506&lt;($AM$7-$AL$7)/($AN$7-$AL$7),$AL$7+SQRT(AV506*($AN$7-$AL$7)*($AM$7-$AL$7)),$AN$7-SQRT((1-AV506)*($AN$7-$AL$7)*($AN$7-$AM$7))),$AM$7)</f>
        <v>0.99055529874573</v>
      </c>
      <c r="AN506" s="0" t="n">
        <f aca="false">IFERROR(IF(AW506&lt;($AM$8-$AL$8)/($AN$8-$AL$8),$AL$8+SQRT(AW506*($AN$8-$AL$8)*($AM$8-$AL$8)),$AN$8-SQRT((1-AW506)*($AN$8-$AL$8)*($AN$8-$AM$8))),$AM$8)</f>
        <v>1.00335117685869</v>
      </c>
      <c r="AO506" s="0" t="n">
        <f aca="false">IFERROR(IF(AX506&lt;($AM$9-$AL$9)/($AN$9-$AL$9),$AL$9+SQRT(AX506*($AN$9-$AL$9)*($AM$9-$AL$9)),$AN$9-SQRT((1-AX506)*($AN$9-$AL$9)*($AN$9-$AM$9))),$AM$9)</f>
        <v>0.836272972226911</v>
      </c>
      <c r="AP506" s="0" t="n">
        <f aca="false">IFERROR(IF(AY506&lt;($AM$10-$AL$10)/($AN$10-$AL$10),$AL$10+SQRT(AY506*($AN$10-$AL$10)*($AM$10-$AL$10)),$AN$10-SQRT((1-AY506)*($AN$10-$AL$10)*($AN$10-$AM$10))),$AM$10)</f>
        <v>0.696127834371345</v>
      </c>
      <c r="AQ506" s="0" t="n">
        <f aca="false">IFERROR(IF(AZ506&lt;($AM$11-$AL$11)/($AN$11-$AL$11),$AL$11+SQRT(AZ506*($AN$11-$AL$11)*($AM$11-$AL$11)),$AN$11-SQRT((1-AZ506)*($AN$11-$AL$11)*($AN$11-$AM$11))),$AM$11)</f>
        <v>0.703383678086629</v>
      </c>
      <c r="AR506" s="0" t="n">
        <f aca="false">SUMPRODUCT((B24:B31&lt;=$B$6)*(C24:C31*AM506+D24:D31*AO506*$B$8*AQ506)/(1+AL506/100)^B24:B31)+C32*AM506*AP506/(1+AL506/100)^$B$6</f>
        <v>12747382.7783498</v>
      </c>
      <c r="AS506" s="0" t="n">
        <f aca="false">SUMPRODUCT((K24:K26&lt;=$B$6)*(L24:L26*AN506+M24:M26*AO506*$B$8*AQ506)/(1+AL506/100)^K24:K26)+L27*AN506*AP506/(1+AL506/100)^$B$6</f>
        <v>15177255.2818816</v>
      </c>
      <c r="AT506" s="0" t="n">
        <f aca="false">AS506-AR506</f>
        <v>2429872.50353179</v>
      </c>
      <c r="AU506" s="0" t="n">
        <f aca="true">RAND()</f>
        <v>0.686428822342663</v>
      </c>
      <c r="AV506" s="0" t="n">
        <f aca="true">RAND()</f>
        <v>0.403459132000828</v>
      </c>
      <c r="AW506" s="0" t="n">
        <f aca="true">RAND()</f>
        <v>0.459238738160066</v>
      </c>
      <c r="AX506" s="0" t="n">
        <f aca="true">RAND()</f>
        <v>0.150772682467094</v>
      </c>
      <c r="AY506" s="0" t="n">
        <f aca="true">RAND()</f>
        <v>0.153864509660775</v>
      </c>
      <c r="AZ506" s="0" t="n">
        <f aca="true">RAND()</f>
        <v>0.640892888059524</v>
      </c>
    </row>
    <row r="507" customFormat="false" ht="15" hidden="false" customHeight="false" outlineLevel="0" collapsed="false">
      <c r="AK507" s="0" t="n">
        <v>494</v>
      </c>
      <c r="AL507" s="0" t="n">
        <f aca="false">IFERROR(IF(AU507&lt;($AM$6-$AL$6)/($AN$6-$AL$6),$AL$6+SQRT(AU507*($AN$6-$AL$6)*($AM$6-$AL$6)),$AN$6-SQRT((1-AU507)*($AN$6-$AL$6)*($AN$6-$AM$6))),$AM$6)</f>
        <v>3.89786022761124</v>
      </c>
      <c r="AM507" s="0" t="n">
        <f aca="false">IFERROR(IF(AV507&lt;($AM$7-$AL$7)/($AN$7-$AL$7),$AL$7+SQRT(AV507*($AN$7-$AL$7)*($AM$7-$AL$7)),$AN$7-SQRT((1-AV507)*($AN$7-$AL$7)*($AN$7-$AM$7))),$AM$7)</f>
        <v>1.10293752127127</v>
      </c>
      <c r="AN507" s="0" t="n">
        <f aca="false">IFERROR(IF(AW507&lt;($AM$8-$AL$8)/($AN$8-$AL$8),$AL$8+SQRT(AW507*($AN$8-$AL$8)*($AM$8-$AL$8)),$AN$8-SQRT((1-AW507)*($AN$8-$AL$8)*($AN$8-$AM$8))),$AM$8)</f>
        <v>1.03740043342138</v>
      </c>
      <c r="AO507" s="0" t="n">
        <f aca="false">IFERROR(IF(AX507&lt;($AM$9-$AL$9)/($AN$9-$AL$9),$AL$9+SQRT(AX507*($AN$9-$AL$9)*($AM$9-$AL$9)),$AN$9-SQRT((1-AX507)*($AN$9-$AL$9)*($AN$9-$AM$9))),$AM$9)</f>
        <v>1.16287825950442</v>
      </c>
      <c r="AP507" s="0" t="n">
        <f aca="false">IFERROR(IF(AY507&lt;($AM$10-$AL$10)/($AN$10-$AL$10),$AL$10+SQRT(AY507*($AN$10-$AL$10)*($AM$10-$AL$10)),$AN$10-SQRT((1-AY507)*($AN$10-$AL$10)*($AN$10-$AM$10))),$AM$10)</f>
        <v>0.621178625553104</v>
      </c>
      <c r="AQ507" s="0" t="n">
        <f aca="false">IFERROR(IF(AZ507&lt;($AM$11-$AL$11)/($AN$11-$AL$11),$AL$11+SQRT(AZ507*($AN$11-$AL$11)*($AM$11-$AL$11)),$AN$11-SQRT((1-AZ507)*($AN$11-$AL$11)*($AN$11-$AM$11))),$AM$11)</f>
        <v>0.617699231034355</v>
      </c>
      <c r="AR507" s="0" t="n">
        <f aca="false">SUMPRODUCT((B24:B31&lt;=$B$6)*(C24:C31*AM507+D24:D31*AO507*$B$8*AQ507)/(1+AL507/100)^B24:B31)+C32*AM507*AP507/(1+AL507/100)^$B$6</f>
        <v>14601345.9650322</v>
      </c>
      <c r="AS507" s="0" t="n">
        <f aca="false">SUMPRODUCT((K24:K26&lt;=$B$6)*(L24:L26*AN507+M24:M26*AO507*$B$8*AQ507)/(1+AL507/100)^K24:K26)+L27*AN507*AP507/(1+AL507/100)^$B$6</f>
        <v>15712200.0264392</v>
      </c>
      <c r="AT507" s="0" t="n">
        <f aca="false">AS507-AR507</f>
        <v>1110854.06140701</v>
      </c>
      <c r="AU507" s="0" t="n">
        <f aca="true">RAND()</f>
        <v>0.518836441628192</v>
      </c>
      <c r="AV507" s="0" t="n">
        <f aca="true">RAND()</f>
        <v>0.807756687557004</v>
      </c>
      <c r="AW507" s="0" t="n">
        <f aca="true">RAND()</f>
        <v>0.59823488258295</v>
      </c>
      <c r="AX507" s="0" t="n">
        <f aca="true">RAND()</f>
        <v>0.532818127726437</v>
      </c>
      <c r="AY507" s="0" t="n">
        <f aca="true">RAND()</f>
        <v>0.0587370371637575</v>
      </c>
      <c r="AZ507" s="0" t="n">
        <f aca="true">RAND()</f>
        <v>0.41197061795845</v>
      </c>
    </row>
    <row r="508" customFormat="false" ht="15" hidden="false" customHeight="false" outlineLevel="0" collapsed="false">
      <c r="AK508" s="0" t="n">
        <v>495</v>
      </c>
      <c r="AL508" s="0" t="n">
        <f aca="false">IFERROR(IF(AU508&lt;($AM$6-$AL$6)/($AN$6-$AL$6),$AL$6+SQRT(AU508*($AN$6-$AL$6)*($AM$6-$AL$6)),$AN$6-SQRT((1-AU508)*($AN$6-$AL$6)*($AN$6-$AM$6))),$AM$6)</f>
        <v>3.14952045083167</v>
      </c>
      <c r="AM508" s="0" t="n">
        <f aca="false">IFERROR(IF(AV508&lt;($AM$7-$AL$7)/($AN$7-$AL$7),$AL$7+SQRT(AV508*($AN$7-$AL$7)*($AM$7-$AL$7)),$AN$7-SQRT((1-AV508)*($AN$7-$AL$7)*($AN$7-$AM$7))),$AM$7)</f>
        <v>1.1160231059396</v>
      </c>
      <c r="AN508" s="0" t="n">
        <f aca="false">IFERROR(IF(AW508&lt;($AM$8-$AL$8)/($AN$8-$AL$8),$AL$8+SQRT(AW508*($AN$8-$AL$8)*($AM$8-$AL$8)),$AN$8-SQRT((1-AW508)*($AN$8-$AL$8)*($AN$8-$AM$8))),$AM$8)</f>
        <v>1.04911649603405</v>
      </c>
      <c r="AO508" s="0" t="n">
        <f aca="false">IFERROR(IF(AX508&lt;($AM$9-$AL$9)/($AN$9-$AL$9),$AL$9+SQRT(AX508*($AN$9-$AL$9)*($AM$9-$AL$9)),$AN$9-SQRT((1-AX508)*($AN$9-$AL$9)*($AN$9-$AM$9))),$AM$9)</f>
        <v>0.978625058846664</v>
      </c>
      <c r="AP508" s="0" t="n">
        <f aca="false">IFERROR(IF(AY508&lt;($AM$10-$AL$10)/($AN$10-$AL$10),$AL$10+SQRT(AY508*($AN$10-$AL$10)*($AM$10-$AL$10)),$AN$10-SQRT((1-AY508)*($AN$10-$AL$10)*($AN$10-$AM$10))),$AM$10)</f>
        <v>0.620151167786279</v>
      </c>
      <c r="AQ508" s="0" t="n">
        <f aca="false">IFERROR(IF(AZ508&lt;($AM$11-$AL$11)/($AN$11-$AL$11),$AL$11+SQRT(AZ508*($AN$11-$AL$11)*($AM$11-$AL$11)),$AN$11-SQRT((1-AZ508)*($AN$11-$AL$11)*($AN$11-$AM$11))),$AM$11)</f>
        <v>0.550056771951957</v>
      </c>
      <c r="AR508" s="0" t="n">
        <f aca="false">SUMPRODUCT((B24:B31&lt;=$B$6)*(C24:C31*AM508+D24:D31*AO508*$B$8*AQ508)/(1+AL508/100)^B24:B31)+C32*AM508*AP508/(1+AL508/100)^$B$6</f>
        <v>15295536.3395101</v>
      </c>
      <c r="AS508" s="0" t="n">
        <f aca="false">SUMPRODUCT((K24:K26&lt;=$B$6)*(L24:L26*AN508+M24:M26*AO508*$B$8*AQ508)/(1+AL508/100)^K24:K26)+L27*AN508*AP508/(1+AL508/100)^$B$6</f>
        <v>15774040.0137467</v>
      </c>
      <c r="AT508" s="0" t="n">
        <f aca="false">AS508-AR508</f>
        <v>478503.674236598</v>
      </c>
      <c r="AU508" s="0" t="n">
        <f aca="true">RAND()</f>
        <v>0.258690362071824</v>
      </c>
      <c r="AV508" s="0" t="n">
        <f aca="true">RAND()</f>
        <v>0.840446149848245</v>
      </c>
      <c r="AW508" s="0" t="n">
        <f aca="true">RAND()</f>
        <v>0.641296158527675</v>
      </c>
      <c r="AX508" s="0" t="n">
        <f aca="true">RAND()</f>
        <v>0.305442595941297</v>
      </c>
      <c r="AY508" s="0" t="n">
        <f aca="true">RAND()</f>
        <v>0.057745212481626</v>
      </c>
      <c r="AZ508" s="0" t="n">
        <f aca="true">RAND()</f>
        <v>0.255217915098094</v>
      </c>
    </row>
    <row r="509" customFormat="false" ht="15" hidden="false" customHeight="false" outlineLevel="0" collapsed="false">
      <c r="AK509" s="0" t="n">
        <v>496</v>
      </c>
      <c r="AL509" s="0" t="n">
        <f aca="false">IFERROR(IF(AU509&lt;($AM$6-$AL$6)/($AN$6-$AL$6),$AL$6+SQRT(AU509*($AN$6-$AL$6)*($AM$6-$AL$6)),$AN$6-SQRT((1-AU509)*($AN$6-$AL$6)*($AN$6-$AM$6))),$AM$6)</f>
        <v>3.80545993086379</v>
      </c>
      <c r="AM509" s="0" t="n">
        <f aca="false">IFERROR(IF(AV509&lt;($AM$7-$AL$7)/($AN$7-$AL$7),$AL$7+SQRT(AV509*($AN$7-$AL$7)*($AM$7-$AL$7)),$AN$7-SQRT((1-AV509)*($AN$7-$AL$7)*($AN$7-$AM$7))),$AM$7)</f>
        <v>1.02502403237356</v>
      </c>
      <c r="AN509" s="0" t="n">
        <f aca="false">IFERROR(IF(AW509&lt;($AM$8-$AL$8)/($AN$8-$AL$8),$AL$8+SQRT(AW509*($AN$8-$AL$8)*($AM$8-$AL$8)),$AN$8-SQRT((1-AW509)*($AN$8-$AL$8)*($AN$8-$AM$8))),$AM$8)</f>
        <v>1.07781772032282</v>
      </c>
      <c r="AO509" s="0" t="n">
        <f aca="false">IFERROR(IF(AX509&lt;($AM$9-$AL$9)/($AN$9-$AL$9),$AL$9+SQRT(AX509*($AN$9-$AL$9)*($AM$9-$AL$9)),$AN$9-SQRT((1-AX509)*($AN$9-$AL$9)*($AN$9-$AM$9))),$AM$9)</f>
        <v>1.20978898984098</v>
      </c>
      <c r="AP509" s="0" t="n">
        <f aca="false">IFERROR(IF(AY509&lt;($AM$10-$AL$10)/($AN$10-$AL$10),$AL$10+SQRT(AY509*($AN$10-$AL$10)*($AM$10-$AL$10)),$AN$10-SQRT((1-AY509)*($AN$10-$AL$10)*($AN$10-$AM$10))),$AM$10)</f>
        <v>0.930887486012166</v>
      </c>
      <c r="AQ509" s="0" t="n">
        <f aca="false">IFERROR(IF(AZ509&lt;($AM$11-$AL$11)/($AN$11-$AL$11),$AL$11+SQRT(AZ509*($AN$11-$AL$11)*($AM$11-$AL$11)),$AN$11-SQRT((1-AZ509)*($AN$11-$AL$11)*($AN$11-$AM$11))),$AM$11)</f>
        <v>0.931728305647789</v>
      </c>
      <c r="AR509" s="0" t="n">
        <f aca="false">SUMPRODUCT((B24:B31&lt;=$B$6)*(C24:C31*AM509+D24:D31*AO509*$B$8*AQ509)/(1+AL509/100)^B24:B31)+C32*AM509*AP509/(1+AL509/100)^$B$6</f>
        <v>13669757.3289724</v>
      </c>
      <c r="AS509" s="0" t="n">
        <f aca="false">SUMPRODUCT((K24:K26&lt;=$B$6)*(L24:L26*AN509+M24:M26*AO509*$B$8*AQ509)/(1+AL509/100)^K24:K26)+L27*AN509*AP509/(1+AL509/100)^$B$6</f>
        <v>15913140.114448</v>
      </c>
      <c r="AT509" s="0" t="n">
        <f aca="false">AS509-AR509</f>
        <v>2243382.78547555</v>
      </c>
      <c r="AU509" s="0" t="n">
        <f aca="true">RAND()</f>
        <v>0.489745687334161</v>
      </c>
      <c r="AV509" s="0" t="n">
        <f aca="true">RAND()</f>
        <v>0.550096124360421</v>
      </c>
      <c r="AW509" s="0" t="n">
        <f aca="true">RAND()</f>
        <v>0.736473445023729</v>
      </c>
      <c r="AX509" s="0" t="n">
        <f aca="true">RAND()</f>
        <v>0.583711039615644</v>
      </c>
      <c r="AY509" s="0" t="n">
        <f aca="true">RAND()</f>
        <v>0.742656102407539</v>
      </c>
      <c r="AZ509" s="0" t="n">
        <f aca="true">RAND()</f>
        <v>0.980975411225626</v>
      </c>
    </row>
    <row r="510" customFormat="false" ht="15" hidden="false" customHeight="false" outlineLevel="0" collapsed="false">
      <c r="AK510" s="0" t="n">
        <v>497</v>
      </c>
      <c r="AL510" s="0" t="n">
        <f aca="false">IFERROR(IF(AU510&lt;($AM$6-$AL$6)/($AN$6-$AL$6),$AL$6+SQRT(AU510*($AN$6-$AL$6)*($AM$6-$AL$6)),$AN$6-SQRT((1-AU510)*($AN$6-$AL$6)*($AN$6-$AM$6))),$AM$6)</f>
        <v>2.26328507854536</v>
      </c>
      <c r="AM510" s="0" t="n">
        <f aca="false">IFERROR(IF(AV510&lt;($AM$7-$AL$7)/($AN$7-$AL$7),$AL$7+SQRT(AV510*($AN$7-$AL$7)*($AM$7-$AL$7)),$AN$7-SQRT((1-AV510)*($AN$7-$AL$7)*($AN$7-$AM$7))),$AM$7)</f>
        <v>1.09264342251138</v>
      </c>
      <c r="AN510" s="0" t="n">
        <f aca="false">IFERROR(IF(AW510&lt;($AM$8-$AL$8)/($AN$8-$AL$8),$AL$8+SQRT(AW510*($AN$8-$AL$8)*($AM$8-$AL$8)),$AN$8-SQRT((1-AW510)*($AN$8-$AL$8)*($AN$8-$AM$8))),$AM$8)</f>
        <v>1.10378074604095</v>
      </c>
      <c r="AO510" s="0" t="n">
        <f aca="false">IFERROR(IF(AX510&lt;($AM$9-$AL$9)/($AN$9-$AL$9),$AL$9+SQRT(AX510*($AN$9-$AL$9)*($AM$9-$AL$9)),$AN$9-SQRT((1-AX510)*($AN$9-$AL$9)*($AN$9-$AM$9))),$AM$9)</f>
        <v>1.6656895351406</v>
      </c>
      <c r="AP510" s="0" t="n">
        <f aca="false">IFERROR(IF(AY510&lt;($AM$10-$AL$10)/($AN$10-$AL$10),$AL$10+SQRT(AY510*($AN$10-$AL$10)*($AM$10-$AL$10)),$AN$10-SQRT((1-AY510)*($AN$10-$AL$10)*($AN$10-$AM$10))),$AM$10)</f>
        <v>0.732591697216115</v>
      </c>
      <c r="AQ510" s="0" t="n">
        <f aca="false">IFERROR(IF(AZ510&lt;($AM$11-$AL$11)/($AN$11-$AL$11),$AL$11+SQRT(AZ510*($AN$11-$AL$11)*($AM$11-$AL$11)),$AN$11-SQRT((1-AZ510)*($AN$11-$AL$11)*($AN$11-$AM$11))),$AM$11)</f>
        <v>0.502569001174004</v>
      </c>
      <c r="AR510" s="0" t="n">
        <f aca="false">SUMPRODUCT((B24:B31&lt;=$B$6)*(C24:C31*AM510+D24:D31*AO510*$B$8*AQ510)/(1+AL510/100)^B24:B31)+C32*AM510*AP510/(1+AL510/100)^$B$6</f>
        <v>15771019.0113445</v>
      </c>
      <c r="AS510" s="0" t="n">
        <f aca="false">SUMPRODUCT((K24:K26&lt;=$B$6)*(L24:L26*AN510+M24:M26*AO510*$B$8*AQ510)/(1+AL510/100)^K24:K26)+L27*AN510*AP510/(1+AL510/100)^$B$6</f>
        <v>16195606.9012533</v>
      </c>
      <c r="AT510" s="0" t="n">
        <f aca="false">AS510-AR510</f>
        <v>424587.889908852</v>
      </c>
      <c r="AU510" s="0" t="n">
        <f aca="true">RAND()</f>
        <v>0.0138638065169273</v>
      </c>
      <c r="AV510" s="0" t="n">
        <f aca="true">RAND()</f>
        <v>0.779901400187279</v>
      </c>
      <c r="AW510" s="0" t="n">
        <f aca="true">RAND()</f>
        <v>0.809954931303624</v>
      </c>
      <c r="AX510" s="0" t="n">
        <f aca="true">RAND()</f>
        <v>0.925491008723661</v>
      </c>
      <c r="AY510" s="0" t="n">
        <f aca="true">RAND()</f>
        <v>0.216395590455491</v>
      </c>
      <c r="AZ510" s="0" t="n">
        <f aca="true">RAND()</f>
        <v>0.167486531578096</v>
      </c>
    </row>
    <row r="511" customFormat="false" ht="15" hidden="false" customHeight="false" outlineLevel="0" collapsed="false">
      <c r="AK511" s="0" t="n">
        <v>498</v>
      </c>
      <c r="AL511" s="0" t="n">
        <f aca="false">IFERROR(IF(AU511&lt;($AM$6-$AL$6)/($AN$6-$AL$6),$AL$6+SQRT(AU511*($AN$6-$AL$6)*($AM$6-$AL$6)),$AN$6-SQRT((1-AU511)*($AN$6-$AL$6)*($AN$6-$AM$6))),$AM$6)</f>
        <v>3.09859833005245</v>
      </c>
      <c r="AM511" s="0" t="n">
        <f aca="false">IFERROR(IF(AV511&lt;($AM$7-$AL$7)/($AN$7-$AL$7),$AL$7+SQRT(AV511*($AN$7-$AL$7)*($AM$7-$AL$7)),$AN$7-SQRT((1-AV511)*($AN$7-$AL$7)*($AN$7-$AM$7))),$AM$7)</f>
        <v>1.15046431511793</v>
      </c>
      <c r="AN511" s="0" t="n">
        <f aca="false">IFERROR(IF(AW511&lt;($AM$8-$AL$8)/($AN$8-$AL$8),$AL$8+SQRT(AW511*($AN$8-$AL$8)*($AM$8-$AL$8)),$AN$8-SQRT((1-AW511)*($AN$8-$AL$8)*($AN$8-$AM$8))),$AM$8)</f>
        <v>1.06421559228874</v>
      </c>
      <c r="AO511" s="0" t="n">
        <f aca="false">IFERROR(IF(AX511&lt;($AM$9-$AL$9)/($AN$9-$AL$9),$AL$9+SQRT(AX511*($AN$9-$AL$9)*($AM$9-$AL$9)),$AN$9-SQRT((1-AX511)*($AN$9-$AL$9)*($AN$9-$AM$9))),$AM$9)</f>
        <v>1.0667864630586</v>
      </c>
      <c r="AP511" s="0" t="n">
        <f aca="false">IFERROR(IF(AY511&lt;($AM$10-$AL$10)/($AN$10-$AL$10),$AL$10+SQRT(AY511*($AN$10-$AL$10)*($AM$10-$AL$10)),$AN$10-SQRT((1-AY511)*($AN$10-$AL$10)*($AN$10-$AM$10))),$AM$10)</f>
        <v>0.883839346173597</v>
      </c>
      <c r="AQ511" s="0" t="n">
        <f aca="false">IFERROR(IF(AZ511&lt;($AM$11-$AL$11)/($AN$11-$AL$11),$AL$11+SQRT(AZ511*($AN$11-$AL$11)*($AM$11-$AL$11)),$AN$11-SQRT((1-AZ511)*($AN$11-$AL$11)*($AN$11-$AM$11))),$AM$11)</f>
        <v>0.67997544935758</v>
      </c>
      <c r="AR511" s="0" t="n">
        <f aca="false">SUMPRODUCT((B24:B31&lt;=$B$6)*(C24:C31*AM511+D24:D31*AO511*$B$8*AQ511)/(1+AL511/100)^B24:B31)+C32*AM511*AP511/(1+AL511/100)^$B$6</f>
        <v>15793842.3293832</v>
      </c>
      <c r="AS511" s="0" t="n">
        <f aca="false">SUMPRODUCT((K24:K26&lt;=$B$6)*(L24:L26*AN511+M24:M26*AO511*$B$8*AQ511)/(1+AL511/100)^K24:K26)+L27*AN511*AP511/(1+AL511/100)^$B$6</f>
        <v>15570468.3452295</v>
      </c>
      <c r="AT511" s="0" t="n">
        <f aca="false">AS511-AR511</f>
        <v>-223373.984153751</v>
      </c>
      <c r="AU511" s="0" t="n">
        <f aca="true">RAND()</f>
        <v>0.238953250486525</v>
      </c>
      <c r="AV511" s="0" t="n">
        <f aca="true">RAND()</f>
        <v>0.911934643867178</v>
      </c>
      <c r="AW511" s="0" t="n">
        <f aca="true">RAND()</f>
        <v>0.693192478678916</v>
      </c>
      <c r="AX511" s="0" t="n">
        <f aca="true">RAND()</f>
        <v>0.419408329646213</v>
      </c>
      <c r="AY511" s="0" t="n">
        <f aca="true">RAND()</f>
        <v>0.589330574683896</v>
      </c>
      <c r="AZ511" s="0" t="n">
        <f aca="true">RAND()</f>
        <v>0.581976681575989</v>
      </c>
    </row>
    <row r="512" customFormat="false" ht="15" hidden="false" customHeight="false" outlineLevel="0" collapsed="false">
      <c r="AK512" s="0" t="n">
        <v>499</v>
      </c>
      <c r="AL512" s="0" t="n">
        <f aca="false">IFERROR(IF(AU512&lt;($AM$6-$AL$6)/($AN$6-$AL$6),$AL$6+SQRT(AU512*($AN$6-$AL$6)*($AM$6-$AL$6)),$AN$6-SQRT((1-AU512)*($AN$6-$AL$6)*($AN$6-$AM$6))),$AM$6)</f>
        <v>3.99534549899079</v>
      </c>
      <c r="AM512" s="0" t="n">
        <f aca="false">IFERROR(IF(AV512&lt;($AM$7-$AL$7)/($AN$7-$AL$7),$AL$7+SQRT(AV512*($AN$7-$AL$7)*($AM$7-$AL$7)),$AN$7-SQRT((1-AV512)*($AN$7-$AL$7)*($AN$7-$AM$7))),$AM$7)</f>
        <v>0.92673935210154</v>
      </c>
      <c r="AN512" s="0" t="n">
        <f aca="false">IFERROR(IF(AW512&lt;($AM$8-$AL$8)/($AN$8-$AL$8),$AL$8+SQRT(AW512*($AN$8-$AL$8)*($AM$8-$AL$8)),$AN$8-SQRT((1-AW512)*($AN$8-$AL$8)*($AN$8-$AM$8))),$AM$8)</f>
        <v>1.08702997102382</v>
      </c>
      <c r="AO512" s="0" t="n">
        <f aca="false">IFERROR(IF(AX512&lt;($AM$9-$AL$9)/($AN$9-$AL$9),$AL$9+SQRT(AX512*($AN$9-$AL$9)*($AM$9-$AL$9)),$AN$9-SQRT((1-AX512)*($AN$9-$AL$9)*($AN$9-$AM$9))),$AM$9)</f>
        <v>1.39374095376766</v>
      </c>
      <c r="AP512" s="0" t="n">
        <f aca="false">IFERROR(IF(AY512&lt;($AM$10-$AL$10)/($AN$10-$AL$10),$AL$10+SQRT(AY512*($AN$10-$AL$10)*($AM$10-$AL$10)),$AN$10-SQRT((1-AY512)*($AN$10-$AL$10)*($AN$10-$AM$10))),$AM$10)</f>
        <v>0.624440017911297</v>
      </c>
      <c r="AQ512" s="0" t="n">
        <f aca="false">IFERROR(IF(AZ512&lt;($AM$11-$AL$11)/($AN$11-$AL$11),$AL$11+SQRT(AZ512*($AN$11-$AL$11)*($AM$11-$AL$11)),$AN$11-SQRT((1-AZ512)*($AN$11-$AL$11)*($AN$11-$AM$11))),$AM$11)</f>
        <v>0.72497324218823</v>
      </c>
      <c r="AR512" s="0" t="n">
        <f aca="false">SUMPRODUCT((B24:B31&lt;=$B$6)*(C24:C31*AM512+D24:D31*AO512*$B$8*AQ512)/(1+AL512/100)^B24:B31)+C32*AM512*AP512/(1+AL512/100)^$B$6</f>
        <v>12283928.5127725</v>
      </c>
      <c r="AS512" s="0" t="n">
        <f aca="false">SUMPRODUCT((K24:K26&lt;=$B$6)*(L24:L26*AN512+M24:M26*AO512*$B$8*AQ512)/(1+AL512/100)^K24:K26)+L27*AN512*AP512/(1+AL512/100)^$B$6</f>
        <v>16485487.2763123</v>
      </c>
      <c r="AT512" s="0" t="n">
        <f aca="false">AS512-AR512</f>
        <v>4201558.76353982</v>
      </c>
      <c r="AU512" s="0" t="n">
        <f aca="true">RAND()</f>
        <v>0.548602566478253</v>
      </c>
      <c r="AV512" s="0" t="n">
        <f aca="true">RAND()</f>
        <v>0.178476259679091</v>
      </c>
      <c r="AW512" s="0" t="n">
        <f aca="true">RAND()</f>
        <v>0.76391795249337</v>
      </c>
      <c r="AX512" s="0" t="n">
        <f aca="true">RAND()</f>
        <v>0.754966645907635</v>
      </c>
      <c r="AY512" s="0" t="n">
        <f aca="true">RAND()</f>
        <v>0.0619412722310556</v>
      </c>
      <c r="AZ512" s="0" t="n">
        <f aca="true">RAND()</f>
        <v>0.69126645913284</v>
      </c>
    </row>
    <row r="513" customFormat="false" ht="15" hidden="false" customHeight="false" outlineLevel="0" collapsed="false">
      <c r="AK513" s="0" t="n">
        <v>500</v>
      </c>
      <c r="AL513" s="0" t="n">
        <f aca="false">IFERROR(IF(AU513&lt;($AM$6-$AL$6)/($AN$6-$AL$6),$AL$6+SQRT(AU513*($AN$6-$AL$6)*($AM$6-$AL$6)),$AN$6-SQRT((1-AU513)*($AN$6-$AL$6)*($AN$6-$AM$6))),$AM$6)</f>
        <v>3.04469551283379</v>
      </c>
      <c r="AM513" s="0" t="n">
        <f aca="false">IFERROR(IF(AV513&lt;($AM$7-$AL$7)/($AN$7-$AL$7),$AL$7+SQRT(AV513*($AN$7-$AL$7)*($AM$7-$AL$7)),$AN$7-SQRT((1-AV513)*($AN$7-$AL$7)*($AN$7-$AM$7))),$AM$7)</f>
        <v>0.937190304659626</v>
      </c>
      <c r="AN513" s="0" t="n">
        <f aca="false">IFERROR(IF(AW513&lt;($AM$8-$AL$8)/($AN$8-$AL$8),$AL$8+SQRT(AW513*($AN$8-$AL$8)*($AM$8-$AL$8)),$AN$8-SQRT((1-AW513)*($AN$8-$AL$8)*($AN$8-$AM$8))),$AM$8)</f>
        <v>1.02008481873719</v>
      </c>
      <c r="AO513" s="0" t="n">
        <f aca="false">IFERROR(IF(AX513&lt;($AM$9-$AL$9)/($AN$9-$AL$9),$AL$9+SQRT(AX513*($AN$9-$AL$9)*($AM$9-$AL$9)),$AN$9-SQRT((1-AX513)*($AN$9-$AL$9)*($AN$9-$AM$9))),$AM$9)</f>
        <v>0.78711378143445</v>
      </c>
      <c r="AP513" s="0" t="n">
        <f aca="false">IFERROR(IF(AY513&lt;($AM$10-$AL$10)/($AN$10-$AL$10),$AL$10+SQRT(AY513*($AN$10-$AL$10)*($AM$10-$AL$10)),$AN$10-SQRT((1-AY513)*($AN$10-$AL$10)*($AN$10-$AM$10))),$AM$10)</f>
        <v>0.767105678399471</v>
      </c>
      <c r="AQ513" s="0" t="n">
        <f aca="false">IFERROR(IF(AZ513&lt;($AM$11-$AL$11)/($AN$11-$AL$11),$AL$11+SQRT(AZ513*($AN$11-$AL$11)*($AM$11-$AL$11)),$AN$11-SQRT((1-AZ513)*($AN$11-$AL$11)*($AN$11-$AM$11))),$AM$11)</f>
        <v>0.919439716299311</v>
      </c>
      <c r="AR513" s="0" t="n">
        <f aca="false">SUMPRODUCT((B24:B31&lt;=$B$6)*(C24:C31*AM513+D24:D31*AO513*$B$8*AQ513)/(1+AL513/100)^B24:B31)+C32*AM513*AP513/(1+AL513/100)^$B$6</f>
        <v>12946938.4564609</v>
      </c>
      <c r="AS513" s="0" t="n">
        <f aca="false">SUMPRODUCT((K24:K26&lt;=$B$6)*(L24:L26*AN513+M24:M26*AO513*$B$8*AQ513)/(1+AL513/100)^K24:K26)+L27*AN513*AP513/(1+AL513/100)^$B$6</f>
        <v>15098482.9204895</v>
      </c>
      <c r="AT513" s="0" t="n">
        <f aca="false">AS513-AR513</f>
        <v>2151544.46402865</v>
      </c>
      <c r="AU513" s="0" t="n">
        <f aca="true">RAND()</f>
        <v>0.217778320690143</v>
      </c>
      <c r="AV513" s="0" t="n">
        <f aca="true">RAND()</f>
        <v>0.209124218806679</v>
      </c>
      <c r="AW513" s="0" t="n">
        <f aca="true">RAND()</f>
        <v>0.530124528221229</v>
      </c>
      <c r="AX513" s="0" t="n">
        <f aca="true">RAND()</f>
        <v>0.109912431319452</v>
      </c>
      <c r="AY513" s="0" t="n">
        <f aca="true">RAND()</f>
        <v>0.285381773732965</v>
      </c>
      <c r="AZ513" s="0" t="n">
        <f aca="true">RAND()</f>
        <v>0.973510370163529</v>
      </c>
    </row>
    <row r="514" customFormat="false" ht="15" hidden="false" customHeight="false" outlineLevel="0" collapsed="false">
      <c r="AK514" s="0" t="n">
        <v>501</v>
      </c>
      <c r="AL514" s="0" t="n">
        <f aca="false">IFERROR(IF(AU514&lt;($AM$6-$AL$6)/($AN$6-$AL$6),$AL$6+SQRT(AU514*($AN$6-$AL$6)*($AM$6-$AL$6)),$AN$6-SQRT((1-AU514)*($AN$6-$AL$6)*($AN$6-$AM$6))),$AM$6)</f>
        <v>3.06574727018622</v>
      </c>
      <c r="AM514" s="0" t="n">
        <f aca="false">IFERROR(IF(AV514&lt;($AM$7-$AL$7)/($AN$7-$AL$7),$AL$7+SQRT(AV514*($AN$7-$AL$7)*($AM$7-$AL$7)),$AN$7-SQRT((1-AV514)*($AN$7-$AL$7)*($AN$7-$AM$7))),$AM$7)</f>
        <v>0.878518700060201</v>
      </c>
      <c r="AN514" s="0" t="n">
        <f aca="false">IFERROR(IF(AW514&lt;($AM$8-$AL$8)/($AN$8-$AL$8),$AL$8+SQRT(AW514*($AN$8-$AL$8)*($AM$8-$AL$8)),$AN$8-SQRT((1-AW514)*($AN$8-$AL$8)*($AN$8-$AM$8))),$AM$8)</f>
        <v>1.10212911542949</v>
      </c>
      <c r="AO514" s="0" t="n">
        <f aca="false">IFERROR(IF(AX514&lt;($AM$9-$AL$9)/($AN$9-$AL$9),$AL$9+SQRT(AX514*($AN$9-$AL$9)*($AM$9-$AL$9)),$AN$9-SQRT((1-AX514)*($AN$9-$AL$9)*($AN$9-$AM$9))),$AM$9)</f>
        <v>1.53362691715985</v>
      </c>
      <c r="AP514" s="0" t="n">
        <f aca="false">IFERROR(IF(AY514&lt;($AM$10-$AL$10)/($AN$10-$AL$10),$AL$10+SQRT(AY514*($AN$10-$AL$10)*($AM$10-$AL$10)),$AN$10-SQRT((1-AY514)*($AN$10-$AL$10)*($AN$10-$AM$10))),$AM$10)</f>
        <v>0.832777334730665</v>
      </c>
      <c r="AQ514" s="0" t="n">
        <f aca="false">IFERROR(IF(AZ514&lt;($AM$11-$AL$11)/($AN$11-$AL$11),$AL$11+SQRT(AZ514*($AN$11-$AL$11)*($AM$11-$AL$11)),$AN$11-SQRT((1-AZ514)*($AN$11-$AL$11)*($AN$11-$AM$11))),$AM$11)</f>
        <v>0.729032182755991</v>
      </c>
      <c r="AR514" s="0" t="n">
        <f aca="false">SUMPRODUCT((B24:B31&lt;=$B$6)*(C24:C31*AM514+D24:D31*AO514*$B$8*AQ514)/(1+AL514/100)^B24:B31)+C32*AM514*AP514/(1+AL514/100)^$B$6</f>
        <v>12201593.2386255</v>
      </c>
      <c r="AS514" s="0" t="n">
        <f aca="false">SUMPRODUCT((K24:K26&lt;=$B$6)*(L24:L26*AN514+M24:M26*AO514*$B$8*AQ514)/(1+AL514/100)^K24:K26)+L27*AN514*AP514/(1+AL514/100)^$B$6</f>
        <v>16227039.5570239</v>
      </c>
      <c r="AT514" s="0" t="n">
        <f aca="false">AS514-AR514</f>
        <v>4025446.31839838</v>
      </c>
      <c r="AU514" s="0" t="n">
        <f aca="true">RAND()</f>
        <v>0.226082772897642</v>
      </c>
      <c r="AV514" s="0" t="n">
        <f aca="true">RAND()</f>
        <v>0.0685020695460425</v>
      </c>
      <c r="AW514" s="0" t="n">
        <f aca="true">RAND()</f>
        <v>0.805637346634088</v>
      </c>
      <c r="AX514" s="0" t="n">
        <f aca="true">RAND()</f>
        <v>0.854997431734783</v>
      </c>
      <c r="AY514" s="0" t="n">
        <f aca="true">RAND()</f>
        <v>0.442963018041781</v>
      </c>
      <c r="AZ514" s="0" t="n">
        <f aca="true">RAND()</f>
        <v>0.700312008236804</v>
      </c>
    </row>
    <row r="515" customFormat="false" ht="15" hidden="false" customHeight="false" outlineLevel="0" collapsed="false">
      <c r="AK515" s="0" t="n">
        <v>502</v>
      </c>
      <c r="AL515" s="0" t="n">
        <f aca="false">IFERROR(IF(AU515&lt;($AM$6-$AL$6)/($AN$6-$AL$6),$AL$6+SQRT(AU515*($AN$6-$AL$6)*($AM$6-$AL$6)),$AN$6-SQRT((1-AU515)*($AN$6-$AL$6)*($AN$6-$AM$6))),$AM$6)</f>
        <v>4.0940595229004</v>
      </c>
      <c r="AM515" s="0" t="n">
        <f aca="false">IFERROR(IF(AV515&lt;($AM$7-$AL$7)/($AN$7-$AL$7),$AL$7+SQRT(AV515*($AN$7-$AL$7)*($AM$7-$AL$7)),$AN$7-SQRT((1-AV515)*($AN$7-$AL$7)*($AN$7-$AM$7))),$AM$7)</f>
        <v>1.22278709719776</v>
      </c>
      <c r="AN515" s="0" t="n">
        <f aca="false">IFERROR(IF(AW515&lt;($AM$8-$AL$8)/($AN$8-$AL$8),$AL$8+SQRT(AW515*($AN$8-$AL$8)*($AM$8-$AL$8)),$AN$8-SQRT((1-AW515)*($AN$8-$AL$8)*($AN$8-$AM$8))),$AM$8)</f>
        <v>0.997657800588383</v>
      </c>
      <c r="AO515" s="0" t="n">
        <f aca="false">IFERROR(IF(AX515&lt;($AM$9-$AL$9)/($AN$9-$AL$9),$AL$9+SQRT(AX515*($AN$9-$AL$9)*($AM$9-$AL$9)),$AN$9-SQRT((1-AX515)*($AN$9-$AL$9)*($AN$9-$AM$9))),$AM$9)</f>
        <v>0.719848739438476</v>
      </c>
      <c r="AP515" s="0" t="n">
        <f aca="false">IFERROR(IF(AY515&lt;($AM$10-$AL$10)/($AN$10-$AL$10),$AL$10+SQRT(AY515*($AN$10-$AL$10)*($AM$10-$AL$10)),$AN$10-SQRT((1-AY515)*($AN$10-$AL$10)*($AN$10-$AM$10))),$AM$10)</f>
        <v>0.923638495111973</v>
      </c>
      <c r="AQ515" s="0" t="n">
        <f aca="false">IFERROR(IF(AZ515&lt;($AM$11-$AL$11)/($AN$11-$AL$11),$AL$11+SQRT(AZ515*($AN$11-$AL$11)*($AM$11-$AL$11)),$AN$11-SQRT((1-AZ515)*($AN$11-$AL$11)*($AN$11-$AM$11))),$AM$11)</f>
        <v>0.655623109350992</v>
      </c>
      <c r="AR515" s="0" t="n">
        <f aca="false">SUMPRODUCT((B24:B31&lt;=$B$6)*(C24:C31*AM515+D24:D31*AO515*$B$8*AQ515)/(1+AL515/100)^B24:B31)+C32*AM515*AP515/(1+AL515/100)^$B$6</f>
        <v>15939971.6742462</v>
      </c>
      <c r="AS515" s="0" t="n">
        <f aca="false">SUMPRODUCT((K24:K26&lt;=$B$6)*(L24:L26*AN515+M24:M26*AO515*$B$8*AQ515)/(1+AL515/100)^K24:K26)+L27*AN515*AP515/(1+AL515/100)^$B$6</f>
        <v>14771492.9826859</v>
      </c>
      <c r="AT515" s="0" t="n">
        <f aca="false">AS515-AR515</f>
        <v>-1168478.69156034</v>
      </c>
      <c r="AU515" s="0" t="n">
        <f aca="true">RAND()</f>
        <v>0.577775497177707</v>
      </c>
      <c r="AV515" s="0" t="n">
        <f aca="true">RAND()</f>
        <v>0.993417403742897</v>
      </c>
      <c r="AW515" s="0" t="n">
        <f aca="true">RAND()</f>
        <v>0.434095623704857</v>
      </c>
      <c r="AX515" s="0" t="n">
        <f aca="true">RAND()</f>
        <v>0.0644446243102493</v>
      </c>
      <c r="AY515" s="0" t="n">
        <f aca="true">RAND()</f>
        <v>0.71787829816295</v>
      </c>
      <c r="AZ515" s="0" t="n">
        <f aca="true">RAND()</f>
        <v>0.515936968109883</v>
      </c>
    </row>
    <row r="516" customFormat="false" ht="15" hidden="false" customHeight="false" outlineLevel="0" collapsed="false">
      <c r="AK516" s="0" t="n">
        <v>503</v>
      </c>
      <c r="AL516" s="0" t="n">
        <f aca="false">IFERROR(IF(AU516&lt;($AM$6-$AL$6)/($AN$6-$AL$6),$AL$6+SQRT(AU516*($AN$6-$AL$6)*($AM$6-$AL$6)),$AN$6-SQRT((1-AU516)*($AN$6-$AL$6)*($AN$6-$AM$6))),$AM$6)</f>
        <v>4.44530698236672</v>
      </c>
      <c r="AM516" s="0" t="n">
        <f aca="false">IFERROR(IF(AV516&lt;($AM$7-$AL$7)/($AN$7-$AL$7),$AL$7+SQRT(AV516*($AN$7-$AL$7)*($AM$7-$AL$7)),$AN$7-SQRT((1-AV516)*($AN$7-$AL$7)*($AN$7-$AM$7))),$AM$7)</f>
        <v>1.15224677160792</v>
      </c>
      <c r="AN516" s="0" t="n">
        <f aca="false">IFERROR(IF(AW516&lt;($AM$8-$AL$8)/($AN$8-$AL$8),$AL$8+SQRT(AW516*($AN$8-$AL$8)*($AM$8-$AL$8)),$AN$8-SQRT((1-AW516)*($AN$8-$AL$8)*($AN$8-$AM$8))),$AM$8)</f>
        <v>0.937399010083972</v>
      </c>
      <c r="AO516" s="0" t="n">
        <f aca="false">IFERROR(IF(AX516&lt;($AM$9-$AL$9)/($AN$9-$AL$9),$AL$9+SQRT(AX516*($AN$9-$AL$9)*($AM$9-$AL$9)),$AN$9-SQRT((1-AX516)*($AN$9-$AL$9)*($AN$9-$AM$9))),$AM$9)</f>
        <v>0.831703162829714</v>
      </c>
      <c r="AP516" s="0" t="n">
        <f aca="false">IFERROR(IF(AY516&lt;($AM$10-$AL$10)/($AN$10-$AL$10),$AL$10+SQRT(AY516*($AN$10-$AL$10)*($AM$10-$AL$10)),$AN$10-SQRT((1-AY516)*($AN$10-$AL$10)*($AN$10-$AM$10))),$AM$10)</f>
        <v>0.746130951549418</v>
      </c>
      <c r="AQ516" s="0" t="n">
        <f aca="false">IFERROR(IF(AZ516&lt;($AM$11-$AL$11)/($AN$11-$AL$11),$AL$11+SQRT(AZ516*($AN$11-$AL$11)*($AM$11-$AL$11)),$AN$11-SQRT((1-AZ516)*($AN$11-$AL$11)*($AN$11-$AM$11))),$AM$11)</f>
        <v>0.586481400745599</v>
      </c>
      <c r="AR516" s="0" t="n">
        <f aca="false">SUMPRODUCT((B24:B31&lt;=$B$6)*(C24:C31*AM516+D24:D31*AO516*$B$8*AQ516)/(1+AL516/100)^B24:B31)+C32*AM516*AP516/(1+AL516/100)^$B$6</f>
        <v>14821762.045888</v>
      </c>
      <c r="AS516" s="0" t="n">
        <f aca="false">SUMPRODUCT((K24:K26&lt;=$B$6)*(L24:L26*AN516+M24:M26*AO516*$B$8*AQ516)/(1+AL516/100)^K24:K26)+L27*AN516*AP516/(1+AL516/100)^$B$6</f>
        <v>14121946.0087877</v>
      </c>
      <c r="AT516" s="0" t="n">
        <f aca="false">AS516-AR516</f>
        <v>-699816.037100343</v>
      </c>
      <c r="AU516" s="0" t="n">
        <f aca="true">RAND()</f>
        <v>0.673677179282787</v>
      </c>
      <c r="AV516" s="0" t="n">
        <f aca="true">RAND()</f>
        <v>0.91506050079046</v>
      </c>
      <c r="AW516" s="0" t="n">
        <f aca="true">RAND()</f>
        <v>0.209760977467284</v>
      </c>
      <c r="AX516" s="0" t="n">
        <f aca="true">RAND()</f>
        <v>0.146702650974981</v>
      </c>
      <c r="AY516" s="0" t="n">
        <f aca="true">RAND()</f>
        <v>0.242321781242488</v>
      </c>
      <c r="AZ516" s="0" t="n">
        <f aca="true">RAND()</f>
        <v>0.334986093768001</v>
      </c>
    </row>
    <row r="517" customFormat="false" ht="15" hidden="false" customHeight="false" outlineLevel="0" collapsed="false">
      <c r="AK517" s="0" t="n">
        <v>504</v>
      </c>
      <c r="AL517" s="0" t="n">
        <f aca="false">IFERROR(IF(AU517&lt;($AM$6-$AL$6)/($AN$6-$AL$6),$AL$6+SQRT(AU517*($AN$6-$AL$6)*($AM$6-$AL$6)),$AN$6-SQRT((1-AU517)*($AN$6-$AL$6)*($AN$6-$AM$6))),$AM$6)</f>
        <v>4.86638031100882</v>
      </c>
      <c r="AM517" s="0" t="n">
        <f aca="false">IFERROR(IF(AV517&lt;($AM$7-$AL$7)/($AN$7-$AL$7),$AL$7+SQRT(AV517*($AN$7-$AL$7)*($AM$7-$AL$7)),$AN$7-SQRT((1-AV517)*($AN$7-$AL$7)*($AN$7-$AM$7))),$AM$7)</f>
        <v>0.949105831360141</v>
      </c>
      <c r="AN517" s="0" t="n">
        <f aca="false">IFERROR(IF(AW517&lt;($AM$8-$AL$8)/($AN$8-$AL$8),$AL$8+SQRT(AW517*($AN$8-$AL$8)*($AM$8-$AL$8)),$AN$8-SQRT((1-AW517)*($AN$8-$AL$8)*($AN$8-$AM$8))),$AM$8)</f>
        <v>1.18041739961096</v>
      </c>
      <c r="AO517" s="0" t="n">
        <f aca="false">IFERROR(IF(AX517&lt;($AM$9-$AL$9)/($AN$9-$AL$9),$AL$9+SQRT(AX517*($AN$9-$AL$9)*($AM$9-$AL$9)),$AN$9-SQRT((1-AX517)*($AN$9-$AL$9)*($AN$9-$AM$9))),$AM$9)</f>
        <v>1.07098867049301</v>
      </c>
      <c r="AP517" s="0" t="n">
        <f aca="false">IFERROR(IF(AY517&lt;($AM$10-$AL$10)/($AN$10-$AL$10),$AL$10+SQRT(AY517*($AN$10-$AL$10)*($AM$10-$AL$10)),$AN$10-SQRT((1-AY517)*($AN$10-$AL$10)*($AN$10-$AM$10))),$AM$10)</f>
        <v>0.855326228461388</v>
      </c>
      <c r="AQ517" s="0" t="n">
        <f aca="false">IFERROR(IF(AZ517&lt;($AM$11-$AL$11)/($AN$11-$AL$11),$AL$11+SQRT(AZ517*($AN$11-$AL$11)*($AM$11-$AL$11)),$AN$11-SQRT((1-AZ517)*($AN$11-$AL$11)*($AN$11-$AM$11))),$AM$11)</f>
        <v>0.784274711371629</v>
      </c>
      <c r="AR517" s="0" t="n">
        <f aca="false">SUMPRODUCT((B24:B31&lt;=$B$6)*(C24:C31*AM517+D24:D31*AO517*$B$8*AQ517)/(1+AL517/100)^B24:B31)+C32*AM517*AP517/(1+AL517/100)^$B$6</f>
        <v>12053837.8762636</v>
      </c>
      <c r="AS517" s="0" t="n">
        <f aca="false">SUMPRODUCT((K24:K26&lt;=$B$6)*(L24:L26*AN517+M24:M26*AO517*$B$8*AQ517)/(1+AL517/100)^K24:K26)+L27*AN517*AP517/(1+AL517/100)^$B$6</f>
        <v>17736273.5191257</v>
      </c>
      <c r="AT517" s="0" t="n">
        <f aca="false">AS517-AR517</f>
        <v>5682435.6428621</v>
      </c>
      <c r="AU517" s="0" t="n">
        <f aca="true">RAND()</f>
        <v>0.772383351137459</v>
      </c>
      <c r="AV517" s="0" t="n">
        <f aca="true">RAND()</f>
        <v>0.247028321617766</v>
      </c>
      <c r="AW517" s="0" t="n">
        <f aca="true">RAND()</f>
        <v>0.956962326427554</v>
      </c>
      <c r="AX517" s="0" t="n">
        <f aca="true">RAND()</f>
        <v>0.424625299765099</v>
      </c>
      <c r="AY517" s="0" t="n">
        <f aca="true">RAND()</f>
        <v>0.505026914530379</v>
      </c>
      <c r="AZ517" s="0" t="n">
        <f aca="true">RAND()</f>
        <v>0.810051427943698</v>
      </c>
    </row>
    <row r="518" customFormat="false" ht="15" hidden="false" customHeight="false" outlineLevel="0" collapsed="false">
      <c r="AK518" s="0" t="n">
        <v>505</v>
      </c>
      <c r="AL518" s="0" t="n">
        <f aca="false">IFERROR(IF(AU518&lt;($AM$6-$AL$6)/($AN$6-$AL$6),$AL$6+SQRT(AU518*($AN$6-$AL$6)*($AM$6-$AL$6)),$AN$6-SQRT((1-AU518)*($AN$6-$AL$6)*($AN$6-$AM$6))),$AM$6)</f>
        <v>2.86282145128598</v>
      </c>
      <c r="AM518" s="0" t="n">
        <f aca="false">IFERROR(IF(AV518&lt;($AM$7-$AL$7)/($AN$7-$AL$7),$AL$7+SQRT(AV518*($AN$7-$AL$7)*($AM$7-$AL$7)),$AN$7-SQRT((1-AV518)*($AN$7-$AL$7)*($AN$7-$AM$7))),$AM$7)</f>
        <v>0.954819803201567</v>
      </c>
      <c r="AN518" s="0" t="n">
        <f aca="false">IFERROR(IF(AW518&lt;($AM$8-$AL$8)/($AN$8-$AL$8),$AL$8+SQRT(AW518*($AN$8-$AL$8)*($AM$8-$AL$8)),$AN$8-SQRT((1-AW518)*($AN$8-$AL$8)*($AN$8-$AM$8))),$AM$8)</f>
        <v>1.03239602647414</v>
      </c>
      <c r="AO518" s="0" t="n">
        <f aca="false">IFERROR(IF(AX518&lt;($AM$9-$AL$9)/($AN$9-$AL$9),$AL$9+SQRT(AX518*($AN$9-$AL$9)*($AM$9-$AL$9)),$AN$9-SQRT((1-AX518)*($AN$9-$AL$9)*($AN$9-$AM$9))),$AM$9)</f>
        <v>0.991645420898457</v>
      </c>
      <c r="AP518" s="0" t="n">
        <f aca="false">IFERROR(IF(AY518&lt;($AM$10-$AL$10)/($AN$10-$AL$10),$AL$10+SQRT(AY518*($AN$10-$AL$10)*($AM$10-$AL$10)),$AN$10-SQRT((1-AY518)*($AN$10-$AL$10)*($AN$10-$AM$10))),$AM$10)</f>
        <v>0.819344530664475</v>
      </c>
      <c r="AQ518" s="0" t="n">
        <f aca="false">IFERROR(IF(AZ518&lt;($AM$11-$AL$11)/($AN$11-$AL$11),$AL$11+SQRT(AZ518*($AN$11-$AL$11)*($AM$11-$AL$11)),$AN$11-SQRT((1-AZ518)*($AN$11-$AL$11)*($AN$11-$AM$11))),$AM$11)</f>
        <v>0.661415070323805</v>
      </c>
      <c r="AR518" s="0" t="n">
        <f aca="false">SUMPRODUCT((B24:B31&lt;=$B$6)*(C24:C31*AM518+D24:D31*AO518*$B$8*AQ518)/(1+AL518/100)^B24:B31)+C32*AM518*AP518/(1+AL518/100)^$B$6</f>
        <v>13293506.9280269</v>
      </c>
      <c r="AS518" s="0" t="n">
        <f aca="false">SUMPRODUCT((K24:K26&lt;=$B$6)*(L24:L26*AN518+M24:M26*AO518*$B$8*AQ518)/(1+AL518/100)^K24:K26)+L27*AN518*AP518/(1+AL518/100)^$B$6</f>
        <v>15142734.2213873</v>
      </c>
      <c r="AT518" s="0" t="n">
        <f aca="false">AS518-AR518</f>
        <v>1849227.29336037</v>
      </c>
      <c r="AU518" s="0" t="n">
        <f aca="true">RAND()</f>
        <v>0.148892171359847</v>
      </c>
      <c r="AV518" s="0" t="n">
        <f aca="true">RAND()</f>
        <v>0.2663241273708</v>
      </c>
      <c r="AW518" s="0" t="n">
        <f aca="true">RAND()</f>
        <v>0.579097872940042</v>
      </c>
      <c r="AX518" s="0" t="n">
        <f aca="true">RAND()</f>
        <v>0.322286959853895</v>
      </c>
      <c r="AY518" s="0" t="n">
        <f aca="true">RAND()</f>
        <v>0.407923717061254</v>
      </c>
      <c r="AZ518" s="0" t="n">
        <f aca="true">RAND()</f>
        <v>0.532082634270065</v>
      </c>
    </row>
    <row r="519" customFormat="false" ht="15" hidden="false" customHeight="false" outlineLevel="0" collapsed="false">
      <c r="AK519" s="0" t="n">
        <v>506</v>
      </c>
      <c r="AL519" s="0" t="n">
        <f aca="false">IFERROR(IF(AU519&lt;($AM$6-$AL$6)/($AN$6-$AL$6),$AL$6+SQRT(AU519*($AN$6-$AL$6)*($AM$6-$AL$6)),$AN$6-SQRT((1-AU519)*($AN$6-$AL$6)*($AN$6-$AM$6))),$AM$6)</f>
        <v>6.72611725357577</v>
      </c>
      <c r="AM519" s="0" t="n">
        <f aca="false">IFERROR(IF(AV519&lt;($AM$7-$AL$7)/($AN$7-$AL$7),$AL$7+SQRT(AV519*($AN$7-$AL$7)*($AM$7-$AL$7)),$AN$7-SQRT((1-AV519)*($AN$7-$AL$7)*($AN$7-$AM$7))),$AM$7)</f>
        <v>1.12481184706123</v>
      </c>
      <c r="AN519" s="0" t="n">
        <f aca="false">IFERROR(IF(AW519&lt;($AM$8-$AL$8)/($AN$8-$AL$8),$AL$8+SQRT(AW519*($AN$8-$AL$8)*($AM$8-$AL$8)),$AN$8-SQRT((1-AW519)*($AN$8-$AL$8)*($AN$8-$AM$8))),$AM$8)</f>
        <v>1.05916761492888</v>
      </c>
      <c r="AO519" s="0" t="n">
        <f aca="false">IFERROR(IF(AX519&lt;($AM$9-$AL$9)/($AN$9-$AL$9),$AL$9+SQRT(AX519*($AN$9-$AL$9)*($AM$9-$AL$9)),$AN$9-SQRT((1-AX519)*($AN$9-$AL$9)*($AN$9-$AM$9))),$AM$9)</f>
        <v>0.920342186450162</v>
      </c>
      <c r="AP519" s="0" t="n">
        <f aca="false">IFERROR(IF(AY519&lt;($AM$10-$AL$10)/($AN$10-$AL$10),$AL$10+SQRT(AY519*($AN$10-$AL$10)*($AM$10-$AL$10)),$AN$10-SQRT((1-AY519)*($AN$10-$AL$10)*($AN$10-$AM$10))),$AM$10)</f>
        <v>0.800607110394295</v>
      </c>
      <c r="AQ519" s="0" t="n">
        <f aca="false">IFERROR(IF(AZ519&lt;($AM$11-$AL$11)/($AN$11-$AL$11),$AL$11+SQRT(AZ519*($AN$11-$AL$11)*($AM$11-$AL$11)),$AN$11-SQRT((1-AZ519)*($AN$11-$AL$11)*($AN$11-$AM$11))),$AM$11)</f>
        <v>0.546508077284796</v>
      </c>
      <c r="AR519" s="0" t="n">
        <f aca="false">SUMPRODUCT((B24:B31&lt;=$B$6)*(C24:C31*AM519+D24:D31*AO519*$B$8*AQ519)/(1+AL519/100)^B24:B31)+C32*AM519*AP519/(1+AL519/100)^$B$6</f>
        <v>13305343.1232994</v>
      </c>
      <c r="AS519" s="0" t="n">
        <f aca="false">SUMPRODUCT((K24:K26&lt;=$B$6)*(L24:L26*AN519+M24:M26*AO519*$B$8*AQ519)/(1+AL519/100)^K24:K26)+L27*AN519*AP519/(1+AL519/100)^$B$6</f>
        <v>16152748.906409</v>
      </c>
      <c r="AT519" s="0" t="n">
        <f aca="false">AS519-AR519</f>
        <v>2847405.78310956</v>
      </c>
      <c r="AU519" s="0" t="n">
        <f aca="true">RAND()</f>
        <v>0.996249412060556</v>
      </c>
      <c r="AV519" s="0" t="n">
        <f aca="true">RAND()</f>
        <v>0.860692678789152</v>
      </c>
      <c r="AW519" s="0" t="n">
        <f aca="true">RAND()</f>
        <v>0.67629334051616</v>
      </c>
      <c r="AX519" s="0" t="n">
        <f aca="true">RAND()</f>
        <v>0.23558340494627</v>
      </c>
      <c r="AY519" s="0" t="n">
        <f aca="true">RAND()</f>
        <v>0.361458539278432</v>
      </c>
      <c r="AZ519" s="0" t="n">
        <f aca="true">RAND()</f>
        <v>0.248025437414886</v>
      </c>
    </row>
    <row r="520" customFormat="false" ht="15" hidden="false" customHeight="false" outlineLevel="0" collapsed="false">
      <c r="AK520" s="0" t="n">
        <v>507</v>
      </c>
      <c r="AL520" s="0" t="n">
        <f aca="false">IFERROR(IF(AU520&lt;($AM$6-$AL$6)/($AN$6-$AL$6),$AL$6+SQRT(AU520*($AN$6-$AL$6)*($AM$6-$AL$6)),$AN$6-SQRT((1-AU520)*($AN$6-$AL$6)*($AN$6-$AM$6))),$AM$6)</f>
        <v>4.0286329412413</v>
      </c>
      <c r="AM520" s="0" t="n">
        <f aca="false">IFERROR(IF(AV520&lt;($AM$7-$AL$7)/($AN$7-$AL$7),$AL$7+SQRT(AV520*($AN$7-$AL$7)*($AM$7-$AL$7)),$AN$7-SQRT((1-AV520)*($AN$7-$AL$7)*($AN$7-$AM$7))),$AM$7)</f>
        <v>0.847603054233762</v>
      </c>
      <c r="AN520" s="0" t="n">
        <f aca="false">IFERROR(IF(AW520&lt;($AM$8-$AL$8)/($AN$8-$AL$8),$AL$8+SQRT(AW520*($AN$8-$AL$8)*($AM$8-$AL$8)),$AN$8-SQRT((1-AW520)*($AN$8-$AL$8)*($AN$8-$AM$8))),$AM$8)</f>
        <v>1.06624672936899</v>
      </c>
      <c r="AO520" s="0" t="n">
        <f aca="false">IFERROR(IF(AX520&lt;($AM$9-$AL$9)/($AN$9-$AL$9),$AL$9+SQRT(AX520*($AN$9-$AL$9)*($AM$9-$AL$9)),$AN$9-SQRT((1-AX520)*($AN$9-$AL$9)*($AN$9-$AM$9))),$AM$9)</f>
        <v>1.2047212571617</v>
      </c>
      <c r="AP520" s="0" t="n">
        <f aca="false">IFERROR(IF(AY520&lt;($AM$10-$AL$10)/($AN$10-$AL$10),$AL$10+SQRT(AY520*($AN$10-$AL$10)*($AM$10-$AL$10)),$AN$10-SQRT((1-AY520)*($AN$10-$AL$10)*($AN$10-$AM$10))),$AM$10)</f>
        <v>0.978453501503976</v>
      </c>
      <c r="AQ520" s="0" t="n">
        <f aca="false">IFERROR(IF(AZ520&lt;($AM$11-$AL$11)/($AN$11-$AL$11),$AL$11+SQRT(AZ520*($AN$11-$AL$11)*($AM$11-$AL$11)),$AN$11-SQRT((1-AZ520)*($AN$11-$AL$11)*($AN$11-$AM$11))),$AM$11)</f>
        <v>0.631775791094461</v>
      </c>
      <c r="AR520" s="0" t="n">
        <f aca="false">SUMPRODUCT((B24:B31&lt;=$B$6)*(C24:C31*AM520+D24:D31*AO520*$B$8*AQ520)/(1+AL520/100)^B24:B31)+C32*AM520*AP520/(1+AL520/100)^$B$6</f>
        <v>11151548.2492666</v>
      </c>
      <c r="AS520" s="0" t="n">
        <f aca="false">SUMPRODUCT((K24:K26&lt;=$B$6)*(L24:L26*AN520+M24:M26*AO520*$B$8*AQ520)/(1+AL520/100)^K24:K26)+L27*AN520*AP520/(1+AL520/100)^$B$6</f>
        <v>15716477.2919873</v>
      </c>
      <c r="AT520" s="0" t="n">
        <f aca="false">AS520-AR520</f>
        <v>4564929.04272076</v>
      </c>
      <c r="AU520" s="0" t="n">
        <f aca="true">RAND()</f>
        <v>0.558548890106185</v>
      </c>
      <c r="AV520" s="0" t="n">
        <f aca="true">RAND()</f>
        <v>0.0251783419153607</v>
      </c>
      <c r="AW520" s="0" t="n">
        <f aca="true">RAND()</f>
        <v>0.699864315843607</v>
      </c>
      <c r="AX520" s="0" t="n">
        <f aca="true">RAND()</f>
        <v>0.578354480793025</v>
      </c>
      <c r="AY520" s="0" t="n">
        <f aca="true">RAND()</f>
        <v>0.915671012405659</v>
      </c>
      <c r="AZ520" s="0" t="n">
        <f aca="true">RAND()</f>
        <v>0.449286430842267</v>
      </c>
    </row>
    <row r="521" customFormat="false" ht="15" hidden="false" customHeight="false" outlineLevel="0" collapsed="false">
      <c r="AK521" s="0" t="n">
        <v>508</v>
      </c>
      <c r="AL521" s="0" t="n">
        <f aca="false">IFERROR(IF(AU521&lt;($AM$6-$AL$6)/($AN$6-$AL$6),$AL$6+SQRT(AU521*($AN$6-$AL$6)*($AM$6-$AL$6)),$AN$6-SQRT((1-AU521)*($AN$6-$AL$6)*($AN$6-$AM$6))),$AM$6)</f>
        <v>3.31176169856942</v>
      </c>
      <c r="AM521" s="0" t="n">
        <f aca="false">IFERROR(IF(AV521&lt;($AM$7-$AL$7)/($AN$7-$AL$7),$AL$7+SQRT(AV521*($AN$7-$AL$7)*($AM$7-$AL$7)),$AN$7-SQRT((1-AV521)*($AN$7-$AL$7)*($AN$7-$AM$7))),$AM$7)</f>
        <v>0.988534269657402</v>
      </c>
      <c r="AN521" s="0" t="n">
        <f aca="false">IFERROR(IF(AW521&lt;($AM$8-$AL$8)/($AN$8-$AL$8),$AL$8+SQRT(AW521*($AN$8-$AL$8)*($AM$8-$AL$8)),$AN$8-SQRT((1-AW521)*($AN$8-$AL$8)*($AN$8-$AM$8))),$AM$8)</f>
        <v>0.869518009501291</v>
      </c>
      <c r="AO521" s="0" t="n">
        <f aca="false">IFERROR(IF(AX521&lt;($AM$9-$AL$9)/($AN$9-$AL$9),$AL$9+SQRT(AX521*($AN$9-$AL$9)*($AM$9-$AL$9)),$AN$9-SQRT((1-AX521)*($AN$9-$AL$9)*($AN$9-$AM$9))),$AM$9)</f>
        <v>0.846424630057207</v>
      </c>
      <c r="AP521" s="0" t="n">
        <f aca="false">IFERROR(IF(AY521&lt;($AM$10-$AL$10)/($AN$10-$AL$10),$AL$10+SQRT(AY521*($AN$10-$AL$10)*($AM$10-$AL$10)),$AN$10-SQRT((1-AY521)*($AN$10-$AL$10)*($AN$10-$AM$10))),$AM$10)</f>
        <v>0.66134487988455</v>
      </c>
      <c r="AQ521" s="0" t="n">
        <f aca="false">IFERROR(IF(AZ521&lt;($AM$11-$AL$11)/($AN$11-$AL$11),$AL$11+SQRT(AZ521*($AN$11-$AL$11)*($AM$11-$AL$11)),$AN$11-SQRT((1-AZ521)*($AN$11-$AL$11)*($AN$11-$AM$11))),$AM$11)</f>
        <v>0.614023915679333</v>
      </c>
      <c r="AR521" s="0" t="n">
        <f aca="false">SUMPRODUCT((B24:B31&lt;=$B$6)*(C24:C31*AM521+D24:D31*AO521*$B$8*AQ521)/(1+AL521/100)^B24:B31)+C32*AM521*AP521/(1+AL521/100)^$B$6</f>
        <v>13437864.444476</v>
      </c>
      <c r="AS521" s="0" t="n">
        <f aca="false">SUMPRODUCT((K24:K26&lt;=$B$6)*(L24:L26*AN521+M24:M26*AO521*$B$8*AQ521)/(1+AL521/100)^K24:K26)+L27*AN521*AP521/(1+AL521/100)^$B$6</f>
        <v>13047365.254487</v>
      </c>
      <c r="AT521" s="0" t="n">
        <f aca="false">AS521-AR521</f>
        <v>-390499.189989017</v>
      </c>
      <c r="AU521" s="0" t="n">
        <f aca="true">RAND()</f>
        <v>0.319844911593024</v>
      </c>
      <c r="AV521" s="0" t="n">
        <f aca="true">RAND()</f>
        <v>0.394946342613887</v>
      </c>
      <c r="AW521" s="0" t="n">
        <f aca="true">RAND()</f>
        <v>0.0536972627224617</v>
      </c>
      <c r="AX521" s="0" t="n">
        <f aca="true">RAND()</f>
        <v>0.160013365747031</v>
      </c>
      <c r="AY521" s="0" t="n">
        <f aca="true">RAND()</f>
        <v>0.10412868105984</v>
      </c>
      <c r="AZ521" s="0" t="n">
        <f aca="true">RAND()</f>
        <v>0.402493957626861</v>
      </c>
    </row>
    <row r="522" customFormat="false" ht="15" hidden="false" customHeight="false" outlineLevel="0" collapsed="false">
      <c r="AK522" s="0" t="n">
        <v>509</v>
      </c>
      <c r="AL522" s="0" t="n">
        <f aca="false">IFERROR(IF(AU522&lt;($AM$6-$AL$6)/($AN$6-$AL$6),$AL$6+SQRT(AU522*($AN$6-$AL$6)*($AM$6-$AL$6)),$AN$6-SQRT((1-AU522)*($AN$6-$AL$6)*($AN$6-$AM$6))),$AM$6)</f>
        <v>4.22724896040499</v>
      </c>
      <c r="AM522" s="0" t="n">
        <f aca="false">IFERROR(IF(AV522&lt;($AM$7-$AL$7)/($AN$7-$AL$7),$AL$7+SQRT(AV522*($AN$7-$AL$7)*($AM$7-$AL$7)),$AN$7-SQRT((1-AV522)*($AN$7-$AL$7)*($AN$7-$AM$7))),$AM$7)</f>
        <v>0.931109859951579</v>
      </c>
      <c r="AN522" s="0" t="n">
        <f aca="false">IFERROR(IF(AW522&lt;($AM$8-$AL$8)/($AN$8-$AL$8),$AL$8+SQRT(AW522*($AN$8-$AL$8)*($AM$8-$AL$8)),$AN$8-SQRT((1-AW522)*($AN$8-$AL$8)*($AN$8-$AM$8))),$AM$8)</f>
        <v>0.904300800838204</v>
      </c>
      <c r="AO522" s="0" t="n">
        <f aca="false">IFERROR(IF(AX522&lt;($AM$9-$AL$9)/($AN$9-$AL$9),$AL$9+SQRT(AX522*($AN$9-$AL$9)*($AM$9-$AL$9)),$AN$9-SQRT((1-AX522)*($AN$9-$AL$9)*($AN$9-$AM$9))),$AM$9)</f>
        <v>1.61005068712076</v>
      </c>
      <c r="AP522" s="0" t="n">
        <f aca="false">IFERROR(IF(AY522&lt;($AM$10-$AL$10)/($AN$10-$AL$10),$AL$10+SQRT(AY522*($AN$10-$AL$10)*($AM$10-$AL$10)),$AN$10-SQRT((1-AY522)*($AN$10-$AL$10)*($AN$10-$AM$10))),$AM$10)</f>
        <v>0.771834926499416</v>
      </c>
      <c r="AQ522" s="0" t="n">
        <f aca="false">IFERROR(IF(AZ522&lt;($AM$11-$AL$11)/($AN$11-$AL$11),$AL$11+SQRT(AZ522*($AN$11-$AL$11)*($AM$11-$AL$11)),$AN$11-SQRT((1-AZ522)*($AN$11-$AL$11)*($AN$11-$AM$11))),$AM$11)</f>
        <v>0.647128189211188</v>
      </c>
      <c r="AR522" s="0" t="n">
        <f aca="false">SUMPRODUCT((B24:B31&lt;=$B$6)*(C24:C31*AM522+D24:D31*AO522*$B$8*AQ522)/(1+AL522/100)^B24:B31)+C32*AM522*AP522/(1+AL522/100)^$B$6</f>
        <v>12198770.6787222</v>
      </c>
      <c r="AS522" s="0" t="n">
        <f aca="false">SUMPRODUCT((K24:K26&lt;=$B$6)*(L24:L26*AN522+M24:M26*AO522*$B$8*AQ522)/(1+AL522/100)^K24:K26)+L27*AN522*AP522/(1+AL522/100)^$B$6</f>
        <v>13598218.2814331</v>
      </c>
      <c r="AT522" s="0" t="n">
        <f aca="false">AS522-AR522</f>
        <v>1399447.60271093</v>
      </c>
      <c r="AU522" s="0" t="n">
        <f aca="true">RAND()</f>
        <v>0.615592583621241</v>
      </c>
      <c r="AV522" s="0" t="n">
        <f aca="true">RAND()</f>
        <v>0.190997726405807</v>
      </c>
      <c r="AW522" s="0" t="n">
        <f aca="true">RAND()</f>
        <v>0.120873967283229</v>
      </c>
      <c r="AX522" s="0" t="n">
        <f aca="true">RAND()</f>
        <v>0.898626355590005</v>
      </c>
      <c r="AY522" s="0" t="n">
        <f aca="true">RAND()</f>
        <v>0.295576909059773</v>
      </c>
      <c r="AZ522" s="0" t="n">
        <f aca="true">RAND()</f>
        <v>0.491828488755259</v>
      </c>
    </row>
    <row r="523" customFormat="false" ht="15" hidden="false" customHeight="false" outlineLevel="0" collapsed="false">
      <c r="AK523" s="0" t="n">
        <v>510</v>
      </c>
      <c r="AL523" s="0" t="n">
        <f aca="false">IFERROR(IF(AU523&lt;($AM$6-$AL$6)/($AN$6-$AL$6),$AL$6+SQRT(AU523*($AN$6-$AL$6)*($AM$6-$AL$6)),$AN$6-SQRT((1-AU523)*($AN$6-$AL$6)*($AN$6-$AM$6))),$AM$6)</f>
        <v>2.8782788599524</v>
      </c>
      <c r="AM523" s="0" t="n">
        <f aca="false">IFERROR(IF(AV523&lt;($AM$7-$AL$7)/($AN$7-$AL$7),$AL$7+SQRT(AV523*($AN$7-$AL$7)*($AM$7-$AL$7)),$AN$7-SQRT((1-AV523)*($AN$7-$AL$7)*($AN$7-$AM$7))),$AM$7)</f>
        <v>0.899348840857758</v>
      </c>
      <c r="AN523" s="0" t="n">
        <f aca="false">IFERROR(IF(AW523&lt;($AM$8-$AL$8)/($AN$8-$AL$8),$AL$8+SQRT(AW523*($AN$8-$AL$8)*($AM$8-$AL$8)),$AN$8-SQRT((1-AW523)*($AN$8-$AL$8)*($AN$8-$AM$8))),$AM$8)</f>
        <v>1.11141558878405</v>
      </c>
      <c r="AO523" s="0" t="n">
        <f aca="false">IFERROR(IF(AX523&lt;($AM$9-$AL$9)/($AN$9-$AL$9),$AL$9+SQRT(AX523*($AN$9-$AL$9)*($AM$9-$AL$9)),$AN$9-SQRT((1-AX523)*($AN$9-$AL$9)*($AN$9-$AM$9))),$AM$9)</f>
        <v>0.997821806989526</v>
      </c>
      <c r="AP523" s="0" t="n">
        <f aca="false">IFERROR(IF(AY523&lt;($AM$10-$AL$10)/($AN$10-$AL$10),$AL$10+SQRT(AY523*($AN$10-$AL$10)*($AM$10-$AL$10)),$AN$10-SQRT((1-AY523)*($AN$10-$AL$10)*($AN$10-$AM$10))),$AM$10)</f>
        <v>0.96956732632646</v>
      </c>
      <c r="AQ523" s="0" t="n">
        <f aca="false">IFERROR(IF(AZ523&lt;($AM$11-$AL$11)/($AN$11-$AL$11),$AL$11+SQRT(AZ523*($AN$11-$AL$11)*($AM$11-$AL$11)),$AN$11-SQRT((1-AZ523)*($AN$11-$AL$11)*($AN$11-$AM$11))),$AM$11)</f>
        <v>0.539491945446735</v>
      </c>
      <c r="AR523" s="0" t="n">
        <f aca="false">SUMPRODUCT((B24:B31&lt;=$B$6)*(C24:C31*AM523+D24:D31*AO523*$B$8*AQ523)/(1+AL523/100)^B24:B31)+C32*AM523*AP523/(1+AL523/100)^$B$6</f>
        <v>12470870.9715719</v>
      </c>
      <c r="AS523" s="0" t="n">
        <f aca="false">SUMPRODUCT((K24:K26&lt;=$B$6)*(L24:L26*AN523+M24:M26*AO523*$B$8*AQ523)/(1+AL523/100)^K24:K26)+L27*AN523*AP523/(1+AL523/100)^$B$6</f>
        <v>16019650.0159214</v>
      </c>
      <c r="AT523" s="0" t="n">
        <f aca="false">AS523-AR523</f>
        <v>3548779.04434959</v>
      </c>
      <c r="AU523" s="0" t="n">
        <f aca="true">RAND()</f>
        <v>0.154274751167859</v>
      </c>
      <c r="AV523" s="0" t="n">
        <f aca="true">RAND()</f>
        <v>0.109668801997557</v>
      </c>
      <c r="AW523" s="0" t="n">
        <f aca="true">RAND()</f>
        <v>0.829283208603802</v>
      </c>
      <c r="AX523" s="0" t="n">
        <f aca="true">RAND()</f>
        <v>0.330435402019089</v>
      </c>
      <c r="AY523" s="0" t="n">
        <f aca="true">RAND()</f>
        <v>0.88197389581352</v>
      </c>
      <c r="AZ523" s="0" t="n">
        <f aca="true">RAND()</f>
        <v>0.234107722179028</v>
      </c>
    </row>
    <row r="524" customFormat="false" ht="15" hidden="false" customHeight="false" outlineLevel="0" collapsed="false">
      <c r="AK524" s="0" t="n">
        <v>511</v>
      </c>
      <c r="AL524" s="0" t="n">
        <f aca="false">IFERROR(IF(AU524&lt;($AM$6-$AL$6)/($AN$6-$AL$6),$AL$6+SQRT(AU524*($AN$6-$AL$6)*($AM$6-$AL$6)),$AN$6-SQRT((1-AU524)*($AN$6-$AL$6)*($AN$6-$AM$6))),$AM$6)</f>
        <v>3.45335282333171</v>
      </c>
      <c r="AM524" s="0" t="n">
        <f aca="false">IFERROR(IF(AV524&lt;($AM$7-$AL$7)/($AN$7-$AL$7),$AL$7+SQRT(AV524*($AN$7-$AL$7)*($AM$7-$AL$7)),$AN$7-SQRT((1-AV524)*($AN$7-$AL$7)*($AN$7-$AM$7))),$AM$7)</f>
        <v>1.19099538445498</v>
      </c>
      <c r="AN524" s="0" t="n">
        <f aca="false">IFERROR(IF(AW524&lt;($AM$8-$AL$8)/($AN$8-$AL$8),$AL$8+SQRT(AW524*($AN$8-$AL$8)*($AM$8-$AL$8)),$AN$8-SQRT((1-AW524)*($AN$8-$AL$8)*($AN$8-$AM$8))),$AM$8)</f>
        <v>0.931909105324054</v>
      </c>
      <c r="AO524" s="0" t="n">
        <f aca="false">IFERROR(IF(AX524&lt;($AM$9-$AL$9)/($AN$9-$AL$9),$AL$9+SQRT(AX524*($AN$9-$AL$9)*($AM$9-$AL$9)),$AN$9-SQRT((1-AX524)*($AN$9-$AL$9)*($AN$9-$AM$9))),$AM$9)</f>
        <v>0.77466074872181</v>
      </c>
      <c r="AP524" s="0" t="n">
        <f aca="false">IFERROR(IF(AY524&lt;($AM$10-$AL$10)/($AN$10-$AL$10),$AL$10+SQRT(AY524*($AN$10-$AL$10)*($AM$10-$AL$10)),$AN$10-SQRT((1-AY524)*($AN$10-$AL$10)*($AN$10-$AM$10))),$AM$10)</f>
        <v>0.835727726341757</v>
      </c>
      <c r="AQ524" s="0" t="n">
        <f aca="false">IFERROR(IF(AZ524&lt;($AM$11-$AL$11)/($AN$11-$AL$11),$AL$11+SQRT(AZ524*($AN$11-$AL$11)*($AM$11-$AL$11)),$AN$11-SQRT((1-AZ524)*($AN$11-$AL$11)*($AN$11-$AM$11))),$AM$11)</f>
        <v>0.495367616610758</v>
      </c>
      <c r="AR524" s="0" t="n">
        <f aca="false">SUMPRODUCT((B24:B31&lt;=$B$6)*(C24:C31*AM524+D24:D31*AO524*$B$8*AQ524)/(1+AL524/100)^B24:B31)+C32*AM524*AP524/(1+AL524/100)^$B$6</f>
        <v>15998743.0351021</v>
      </c>
      <c r="AS524" s="0" t="n">
        <f aca="false">SUMPRODUCT((K24:K26&lt;=$B$6)*(L24:L26*AN524+M24:M26*AO524*$B$8*AQ524)/(1+AL524/100)^K24:K26)+L27*AN524*AP524/(1+AL524/100)^$B$6</f>
        <v>13767473.1232293</v>
      </c>
      <c r="AT524" s="0" t="n">
        <f aca="false">AS524-AR524</f>
        <v>-2231269.91187289</v>
      </c>
      <c r="AU524" s="0" t="n">
        <f aca="true">RAND()</f>
        <v>0.371064690211541</v>
      </c>
      <c r="AV524" s="0" t="n">
        <f aca="true">RAND()</f>
        <v>0.969052936394526</v>
      </c>
      <c r="AW524" s="0" t="n">
        <f aca="true">RAND()</f>
        <v>0.19333346741547</v>
      </c>
      <c r="AX524" s="0" t="n">
        <f aca="true">RAND()</f>
        <v>0.1005847025179</v>
      </c>
      <c r="AY524" s="0" t="n">
        <f aca="true">RAND()</f>
        <v>0.450852424938424</v>
      </c>
      <c r="AZ524" s="0" t="n">
        <f aca="true">RAND()</f>
        <v>0.155789818857828</v>
      </c>
    </row>
    <row r="525" customFormat="false" ht="15" hidden="false" customHeight="false" outlineLevel="0" collapsed="false">
      <c r="AK525" s="0" t="n">
        <v>512</v>
      </c>
      <c r="AL525" s="0" t="n">
        <f aca="false">IFERROR(IF(AU525&lt;($AM$6-$AL$6)/($AN$6-$AL$6),$AL$6+SQRT(AU525*($AN$6-$AL$6)*($AM$6-$AL$6)),$AN$6-SQRT((1-AU525)*($AN$6-$AL$6)*($AN$6-$AM$6))),$AM$6)</f>
        <v>4.54395603149362</v>
      </c>
      <c r="AM525" s="0" t="n">
        <f aca="false">IFERROR(IF(AV525&lt;($AM$7-$AL$7)/($AN$7-$AL$7),$AL$7+SQRT(AV525*($AN$7-$AL$7)*($AM$7-$AL$7)),$AN$7-SQRT((1-AV525)*($AN$7-$AL$7)*($AN$7-$AM$7))),$AM$7)</f>
        <v>0.931359782987585</v>
      </c>
      <c r="AN525" s="0" t="n">
        <f aca="false">IFERROR(IF(AW525&lt;($AM$8-$AL$8)/($AN$8-$AL$8),$AL$8+SQRT(AW525*($AN$8-$AL$8)*($AM$8-$AL$8)),$AN$8-SQRT((1-AW525)*($AN$8-$AL$8)*($AN$8-$AM$8))),$AM$8)</f>
        <v>0.903165176486797</v>
      </c>
      <c r="AO525" s="0" t="n">
        <f aca="false">IFERROR(IF(AX525&lt;($AM$9-$AL$9)/($AN$9-$AL$9),$AL$9+SQRT(AX525*($AN$9-$AL$9)*($AM$9-$AL$9)),$AN$9-SQRT((1-AX525)*($AN$9-$AL$9)*($AN$9-$AM$9))),$AM$9)</f>
        <v>1.02962630733625</v>
      </c>
      <c r="AP525" s="0" t="n">
        <f aca="false">IFERROR(IF(AY525&lt;($AM$10-$AL$10)/($AN$10-$AL$10),$AL$10+SQRT(AY525*($AN$10-$AL$10)*($AM$10-$AL$10)),$AN$10-SQRT((1-AY525)*($AN$10-$AL$10)*($AN$10-$AM$10))),$AM$10)</f>
        <v>0.60941178628195</v>
      </c>
      <c r="AQ525" s="0" t="n">
        <f aca="false">IFERROR(IF(AZ525&lt;($AM$11-$AL$11)/($AN$11-$AL$11),$AL$11+SQRT(AZ525*($AN$11-$AL$11)*($AM$11-$AL$11)),$AN$11-SQRT((1-AZ525)*($AN$11-$AL$11)*($AN$11-$AM$11))),$AM$11)</f>
        <v>0.602440267546414</v>
      </c>
      <c r="AR525" s="0" t="n">
        <f aca="false">SUMPRODUCT((B24:B31&lt;=$B$6)*(C24:C31*AM525+D24:D31*AO525*$B$8*AQ525)/(1+AL525/100)^B24:B31)+C32*AM525*AP525/(1+AL525/100)^$B$6</f>
        <v>11980463.9647712</v>
      </c>
      <c r="AS525" s="0" t="n">
        <f aca="false">SUMPRODUCT((K24:K26&lt;=$B$6)*(L24:L26*AN525+M24:M26*AO525*$B$8*AQ525)/(1+AL525/100)^K24:K26)+L27*AN525*AP525/(1+AL525/100)^$B$6</f>
        <v>13750871.9806852</v>
      </c>
      <c r="AT525" s="0" t="n">
        <f aca="false">AS525-AR525</f>
        <v>1770408.01591399</v>
      </c>
      <c r="AU525" s="0" t="n">
        <f aca="true">RAND()</f>
        <v>0.698392401238173</v>
      </c>
      <c r="AV525" s="0" t="n">
        <f aca="true">RAND()</f>
        <v>0.191726584294948</v>
      </c>
      <c r="AW525" s="0" t="n">
        <f aca="true">RAND()</f>
        <v>0.118256151550577</v>
      </c>
      <c r="AX525" s="0" t="n">
        <f aca="true">RAND()</f>
        <v>0.372249931057414</v>
      </c>
      <c r="AY525" s="0" t="n">
        <f aca="true">RAND()</f>
        <v>0.047883755909628</v>
      </c>
      <c r="AZ525" s="0" t="n">
        <f aca="true">RAND()</f>
        <v>0.373347409932843</v>
      </c>
    </row>
    <row r="526" customFormat="false" ht="15" hidden="false" customHeight="false" outlineLevel="0" collapsed="false">
      <c r="AK526" s="0" t="n">
        <v>513</v>
      </c>
      <c r="AL526" s="0" t="n">
        <f aca="false">IFERROR(IF(AU526&lt;($AM$6-$AL$6)/($AN$6-$AL$6),$AL$6+SQRT(AU526*($AN$6-$AL$6)*($AM$6-$AL$6)),$AN$6-SQRT((1-AU526)*($AN$6-$AL$6)*($AN$6-$AM$6))),$AM$6)</f>
        <v>4.50506266551093</v>
      </c>
      <c r="AM526" s="0" t="n">
        <f aca="false">IFERROR(IF(AV526&lt;($AM$7-$AL$7)/($AN$7-$AL$7),$AL$7+SQRT(AV526*($AN$7-$AL$7)*($AM$7-$AL$7)),$AN$7-SQRT((1-AV526)*($AN$7-$AL$7)*($AN$7-$AM$7))),$AM$7)</f>
        <v>0.977887865463251</v>
      </c>
      <c r="AN526" s="0" t="n">
        <f aca="false">IFERROR(IF(AW526&lt;($AM$8-$AL$8)/($AN$8-$AL$8),$AL$8+SQRT(AW526*($AN$8-$AL$8)*($AM$8-$AL$8)),$AN$8-SQRT((1-AW526)*($AN$8-$AL$8)*($AN$8-$AM$8))),$AM$8)</f>
        <v>0.971244173370495</v>
      </c>
      <c r="AO526" s="0" t="n">
        <f aca="false">IFERROR(IF(AX526&lt;($AM$9-$AL$9)/($AN$9-$AL$9),$AL$9+SQRT(AX526*($AN$9-$AL$9)*($AM$9-$AL$9)),$AN$9-SQRT((1-AX526)*($AN$9-$AL$9)*($AN$9-$AM$9))),$AM$9)</f>
        <v>1.28845922057352</v>
      </c>
      <c r="AP526" s="0" t="n">
        <f aca="false">IFERROR(IF(AY526&lt;($AM$10-$AL$10)/($AN$10-$AL$10),$AL$10+SQRT(AY526*($AN$10-$AL$10)*($AM$10-$AL$10)),$AN$10-SQRT((1-AY526)*($AN$10-$AL$10)*($AN$10-$AM$10))),$AM$10)</f>
        <v>0.907140966148476</v>
      </c>
      <c r="AQ526" s="0" t="n">
        <f aca="false">IFERROR(IF(AZ526&lt;($AM$11-$AL$11)/($AN$11-$AL$11),$AL$11+SQRT(AZ526*($AN$11-$AL$11)*($AM$11-$AL$11)),$AN$11-SQRT((1-AZ526)*($AN$11-$AL$11)*($AN$11-$AM$11))),$AM$11)</f>
        <v>0.41415427599197</v>
      </c>
      <c r="AR526" s="0" t="n">
        <f aca="false">SUMPRODUCT((B24:B31&lt;=$B$6)*(C24:C31*AM526+D24:D31*AO526*$B$8*AQ526)/(1+AL526/100)^B24:B31)+C32*AM526*AP526/(1+AL526/100)^$B$6</f>
        <v>12549147.2639555</v>
      </c>
      <c r="AS526" s="0" t="n">
        <f aca="false">SUMPRODUCT((K24:K26&lt;=$B$6)*(L24:L26*AN526+M24:M26*AO526*$B$8*AQ526)/(1+AL526/100)^K24:K26)+L27*AN526*AP526/(1+AL526/100)^$B$6</f>
        <v>14479984.9195998</v>
      </c>
      <c r="AT526" s="0" t="n">
        <f aca="false">AS526-AR526</f>
        <v>1930837.65564434</v>
      </c>
      <c r="AU526" s="0" t="n">
        <f aca="true">RAND()</f>
        <v>0.688764384848628</v>
      </c>
      <c r="AV526" s="0" t="n">
        <f aca="true">RAND()</f>
        <v>0.351601029767463</v>
      </c>
      <c r="AW526" s="0" t="n">
        <f aca="true">RAND()</f>
        <v>0.325828521259378</v>
      </c>
      <c r="AX526" s="0" t="n">
        <f aca="true">RAND()</f>
        <v>0.662473146142101</v>
      </c>
      <c r="AY526" s="0" t="n">
        <f aca="true">RAND()</f>
        <v>0.663055065265259</v>
      </c>
      <c r="AZ526" s="0" t="n">
        <f aca="true">RAND()</f>
        <v>0.053188566233677</v>
      </c>
    </row>
    <row r="527" customFormat="false" ht="15" hidden="false" customHeight="false" outlineLevel="0" collapsed="false">
      <c r="AK527" s="0" t="n">
        <v>514</v>
      </c>
      <c r="AL527" s="0" t="n">
        <f aca="false">IFERROR(IF(AU527&lt;($AM$6-$AL$6)/($AN$6-$AL$6),$AL$6+SQRT(AU527*($AN$6-$AL$6)*($AM$6-$AL$6)),$AN$6-SQRT((1-AU527)*($AN$6-$AL$6)*($AN$6-$AM$6))),$AM$6)</f>
        <v>3.42370636497736</v>
      </c>
      <c r="AM527" s="0" t="n">
        <f aca="false">IFERROR(IF(AV527&lt;($AM$7-$AL$7)/($AN$7-$AL$7),$AL$7+SQRT(AV527*($AN$7-$AL$7)*($AM$7-$AL$7)),$AN$7-SQRT((1-AV527)*($AN$7-$AL$7)*($AN$7-$AM$7))),$AM$7)</f>
        <v>0.847825635692445</v>
      </c>
      <c r="AN527" s="0" t="n">
        <f aca="false">IFERROR(IF(AW527&lt;($AM$8-$AL$8)/($AN$8-$AL$8),$AL$8+SQRT(AW527*($AN$8-$AL$8)*($AM$8-$AL$8)),$AN$8-SQRT((1-AW527)*($AN$8-$AL$8)*($AN$8-$AM$8))),$AM$8)</f>
        <v>0.951107966963482</v>
      </c>
      <c r="AO527" s="0" t="n">
        <f aca="false">IFERROR(IF(AX527&lt;($AM$9-$AL$9)/($AN$9-$AL$9),$AL$9+SQRT(AX527*($AN$9-$AL$9)*($AM$9-$AL$9)),$AN$9-SQRT((1-AX527)*($AN$9-$AL$9)*($AN$9-$AM$9))),$AM$9)</f>
        <v>1.34858573577687</v>
      </c>
      <c r="AP527" s="0" t="n">
        <f aca="false">IFERROR(IF(AY527&lt;($AM$10-$AL$10)/($AN$10-$AL$10),$AL$10+SQRT(AY527*($AN$10-$AL$10)*($AM$10-$AL$10)),$AN$10-SQRT((1-AY527)*($AN$10-$AL$10)*($AN$10-$AM$10))),$AM$10)</f>
        <v>0.969385782571899</v>
      </c>
      <c r="AQ527" s="0" t="n">
        <f aca="false">IFERROR(IF(AZ527&lt;($AM$11-$AL$11)/($AN$11-$AL$11),$AL$11+SQRT(AZ527*($AN$11-$AL$11)*($AM$11-$AL$11)),$AN$11-SQRT((1-AZ527)*($AN$11-$AL$11)*($AN$11-$AM$11))),$AM$11)</f>
        <v>0.592712626568889</v>
      </c>
      <c r="AR527" s="0" t="n">
        <f aca="false">SUMPRODUCT((B24:B31&lt;=$B$6)*(C24:C31*AM527+D24:D31*AO527*$B$8*AQ527)/(1+AL527/100)^B24:B31)+C32*AM527*AP527/(1+AL527/100)^$B$6</f>
        <v>11488721.2788169</v>
      </c>
      <c r="AS527" s="0" t="n">
        <f aca="false">SUMPRODUCT((K24:K26&lt;=$B$6)*(L24:L26*AN527+M24:M26*AO527*$B$8*AQ527)/(1+AL527/100)^K24:K26)+L27*AN527*AP527/(1+AL527/100)^$B$6</f>
        <v>13890410.1746647</v>
      </c>
      <c r="AT527" s="0" t="n">
        <f aca="false">AS527-AR527</f>
        <v>2401688.89584778</v>
      </c>
      <c r="AU527" s="0" t="n">
        <f aca="true">RAND()</f>
        <v>0.360506191804826</v>
      </c>
      <c r="AV527" s="0" t="n">
        <f aca="true">RAND()</f>
        <v>0.025414349215405</v>
      </c>
      <c r="AW527" s="0" t="n">
        <f aca="true">RAND()</f>
        <v>0.253706863109298</v>
      </c>
      <c r="AX527" s="0" t="n">
        <f aca="true">RAND()</f>
        <v>0.717106304244428</v>
      </c>
      <c r="AY527" s="0" t="n">
        <f aca="true">RAND()</f>
        <v>0.881292051522538</v>
      </c>
      <c r="AZ527" s="0" t="n">
        <f aca="true">RAND()</f>
        <v>0.34971706837901</v>
      </c>
    </row>
    <row r="528" customFormat="false" ht="15" hidden="false" customHeight="false" outlineLevel="0" collapsed="false">
      <c r="AK528" s="0" t="n">
        <v>515</v>
      </c>
      <c r="AL528" s="0" t="n">
        <f aca="false">IFERROR(IF(AU528&lt;($AM$6-$AL$6)/($AN$6-$AL$6),$AL$6+SQRT(AU528*($AN$6-$AL$6)*($AM$6-$AL$6)),$AN$6-SQRT((1-AU528)*($AN$6-$AL$6)*($AN$6-$AM$6))),$AM$6)</f>
        <v>3.81599993888818</v>
      </c>
      <c r="AM528" s="0" t="n">
        <f aca="false">IFERROR(IF(AV528&lt;($AM$7-$AL$7)/($AN$7-$AL$7),$AL$7+SQRT(AV528*($AN$7-$AL$7)*($AM$7-$AL$7)),$AN$7-SQRT((1-AV528)*($AN$7-$AL$7)*($AN$7-$AM$7))),$AM$7)</f>
        <v>1.08227266110455</v>
      </c>
      <c r="AN528" s="0" t="n">
        <f aca="false">IFERROR(IF(AW528&lt;($AM$8-$AL$8)/($AN$8-$AL$8),$AL$8+SQRT(AW528*($AN$8-$AL$8)*($AM$8-$AL$8)),$AN$8-SQRT((1-AW528)*($AN$8-$AL$8)*($AN$8-$AM$8))),$AM$8)</f>
        <v>0.923747030080498</v>
      </c>
      <c r="AO528" s="0" t="n">
        <f aca="false">IFERROR(IF(AX528&lt;($AM$9-$AL$9)/($AN$9-$AL$9),$AL$9+SQRT(AX528*($AN$9-$AL$9)*($AM$9-$AL$9)),$AN$9-SQRT((1-AX528)*($AN$9-$AL$9)*($AN$9-$AM$9))),$AM$9)</f>
        <v>0.937491859418266</v>
      </c>
      <c r="AP528" s="0" t="n">
        <f aca="false">IFERROR(IF(AY528&lt;($AM$10-$AL$10)/($AN$10-$AL$10),$AL$10+SQRT(AY528*($AN$10-$AL$10)*($AM$10-$AL$10)),$AN$10-SQRT((1-AY528)*($AN$10-$AL$10)*($AN$10-$AM$10))),$AM$10)</f>
        <v>0.982474209448025</v>
      </c>
      <c r="AQ528" s="0" t="n">
        <f aca="false">IFERROR(IF(AZ528&lt;($AM$11-$AL$11)/($AN$11-$AL$11),$AL$11+SQRT(AZ528*($AN$11-$AL$11)*($AM$11-$AL$11)),$AN$11-SQRT((1-AZ528)*($AN$11-$AL$11)*($AN$11-$AM$11))),$AM$11)</f>
        <v>0.806887742855814</v>
      </c>
      <c r="AR528" s="0" t="n">
        <f aca="false">SUMPRODUCT((B24:B31&lt;=$B$6)*(C24:C31*AM528+D24:D31*AO528*$B$8*AQ528)/(1+AL528/100)^B24:B31)+C32*AM528*AP528/(1+AL528/100)^$B$6</f>
        <v>14340636.0417322</v>
      </c>
      <c r="AS528" s="0" t="n">
        <f aca="false">SUMPRODUCT((K24:K26&lt;=$B$6)*(L24:L26*AN528+M24:M26*AO528*$B$8*AQ528)/(1+AL528/100)^K24:K26)+L27*AN528*AP528/(1+AL528/100)^$B$6</f>
        <v>13569265.3913125</v>
      </c>
      <c r="AT528" s="0" t="n">
        <f aca="false">AS528-AR528</f>
        <v>-771370.650419712</v>
      </c>
      <c r="AU528" s="0" t="n">
        <f aca="true">RAND()</f>
        <v>0.493107180541997</v>
      </c>
      <c r="AV528" s="0" t="n">
        <f aca="true">RAND()</f>
        <v>0.749933686995994</v>
      </c>
      <c r="AW528" s="0" t="n">
        <f aca="true">RAND()</f>
        <v>0.170148082819373</v>
      </c>
      <c r="AX528" s="0" t="n">
        <f aca="true">RAND()</f>
        <v>0.255198836076335</v>
      </c>
      <c r="AY528" s="0" t="n">
        <f aca="true">RAND()</f>
        <v>0.931125451129986</v>
      </c>
      <c r="AZ528" s="0" t="n">
        <f aca="true">RAND()</f>
        <v>0.847786351594604</v>
      </c>
    </row>
    <row r="529" customFormat="false" ht="15" hidden="false" customHeight="false" outlineLevel="0" collapsed="false">
      <c r="AK529" s="0" t="n">
        <v>516</v>
      </c>
      <c r="AL529" s="0" t="n">
        <f aca="false">IFERROR(IF(AU529&lt;($AM$6-$AL$6)/($AN$6-$AL$6),$AL$6+SQRT(AU529*($AN$6-$AL$6)*($AM$6-$AL$6)),$AN$6-SQRT((1-AU529)*($AN$6-$AL$6)*($AN$6-$AM$6))),$AM$6)</f>
        <v>6.1049478510186</v>
      </c>
      <c r="AM529" s="0" t="n">
        <f aca="false">IFERROR(IF(AV529&lt;($AM$7-$AL$7)/($AN$7-$AL$7),$AL$7+SQRT(AV529*($AN$7-$AL$7)*($AM$7-$AL$7)),$AN$7-SQRT((1-AV529)*($AN$7-$AL$7)*($AN$7-$AM$7))),$AM$7)</f>
        <v>1.03067833151375</v>
      </c>
      <c r="AN529" s="0" t="n">
        <f aca="false">IFERROR(IF(AW529&lt;($AM$8-$AL$8)/($AN$8-$AL$8),$AL$8+SQRT(AW529*($AN$8-$AL$8)*($AM$8-$AL$8)),$AN$8-SQRT((1-AW529)*($AN$8-$AL$8)*($AN$8-$AM$8))),$AM$8)</f>
        <v>1.06312986617615</v>
      </c>
      <c r="AO529" s="0" t="n">
        <f aca="false">IFERROR(IF(AX529&lt;($AM$9-$AL$9)/($AN$9-$AL$9),$AL$9+SQRT(AX529*($AN$9-$AL$9)*($AM$9-$AL$9)),$AN$9-SQRT((1-AX529)*($AN$9-$AL$9)*($AN$9-$AM$9))),$AM$9)</f>
        <v>1.24758868576542</v>
      </c>
      <c r="AP529" s="0" t="n">
        <f aca="false">IFERROR(IF(AY529&lt;($AM$10-$AL$10)/($AN$10-$AL$10),$AL$10+SQRT(AY529*($AN$10-$AL$10)*($AM$10-$AL$10)),$AN$10-SQRT((1-AY529)*($AN$10-$AL$10)*($AN$10-$AM$10))),$AM$10)</f>
        <v>0.730415097142908</v>
      </c>
      <c r="AQ529" s="0" t="n">
        <f aca="false">IFERROR(IF(AZ529&lt;($AM$11-$AL$11)/($AN$11-$AL$11),$AL$11+SQRT(AZ529*($AN$11-$AL$11)*($AM$11-$AL$11)),$AN$11-SQRT((1-AZ529)*($AN$11-$AL$11)*($AN$11-$AM$11))),$AM$11)</f>
        <v>0.625520845977615</v>
      </c>
      <c r="AR529" s="0" t="n">
        <f aca="false">SUMPRODUCT((B24:B31&lt;=$B$6)*(C24:C31*AM529+D24:D31*AO529*$B$8*AQ529)/(1+AL529/100)^B24:B31)+C32*AM529*AP529/(1+AL529/100)^$B$6</f>
        <v>12487493.347964</v>
      </c>
      <c r="AS529" s="0" t="n">
        <f aca="false">SUMPRODUCT((K24:K26&lt;=$B$6)*(L24:L26*AN529+M24:M26*AO529*$B$8*AQ529)/(1+AL529/100)^K24:K26)+L27*AN529*AP529/(1+AL529/100)^$B$6</f>
        <v>16218446.0480435</v>
      </c>
      <c r="AT529" s="0" t="n">
        <f aca="false">AS529-AR529</f>
        <v>3730952.70007948</v>
      </c>
      <c r="AU529" s="0" t="n">
        <f aca="true">RAND()</f>
        <v>0.959944082530189</v>
      </c>
      <c r="AV529" s="0" t="n">
        <f aca="true">RAND()</f>
        <v>0.572426717621383</v>
      </c>
      <c r="AW529" s="0" t="n">
        <f aca="true">RAND()</f>
        <v>0.689596027419175</v>
      </c>
      <c r="AX529" s="0" t="n">
        <f aca="true">RAND()</f>
        <v>0.62258480947453</v>
      </c>
      <c r="AY529" s="0" t="n">
        <f aca="true">RAND()</f>
        <v>0.212364467965503</v>
      </c>
      <c r="AZ529" s="0" t="n">
        <f aca="true">RAND()</f>
        <v>0.432505392514213</v>
      </c>
    </row>
    <row r="530" customFormat="false" ht="15" hidden="false" customHeight="false" outlineLevel="0" collapsed="false">
      <c r="AK530" s="0" t="n">
        <v>517</v>
      </c>
      <c r="AL530" s="0" t="n">
        <f aca="false">IFERROR(IF(AU530&lt;($AM$6-$AL$6)/($AN$6-$AL$6),$AL$6+SQRT(AU530*($AN$6-$AL$6)*($AM$6-$AL$6)),$AN$6-SQRT((1-AU530)*($AN$6-$AL$6)*($AN$6-$AM$6))),$AM$6)</f>
        <v>5.96805109263375</v>
      </c>
      <c r="AM530" s="0" t="n">
        <f aca="false">IFERROR(IF(AV530&lt;($AM$7-$AL$7)/($AN$7-$AL$7),$AL$7+SQRT(AV530*($AN$7-$AL$7)*($AM$7-$AL$7)),$AN$7-SQRT((1-AV530)*($AN$7-$AL$7)*($AN$7-$AM$7))),$AM$7)</f>
        <v>0.928659581429829</v>
      </c>
      <c r="AN530" s="0" t="n">
        <f aca="false">IFERROR(IF(AW530&lt;($AM$8-$AL$8)/($AN$8-$AL$8),$AL$8+SQRT(AW530*($AN$8-$AL$8)*($AM$8-$AL$8)),$AN$8-SQRT((1-AW530)*($AN$8-$AL$8)*($AN$8-$AM$8))),$AM$8)</f>
        <v>1.1292391180771</v>
      </c>
      <c r="AO530" s="0" t="n">
        <f aca="false">IFERROR(IF(AX530&lt;($AM$9-$AL$9)/($AN$9-$AL$9),$AL$9+SQRT(AX530*($AN$9-$AL$9)*($AM$9-$AL$9)),$AN$9-SQRT((1-AX530)*($AN$9-$AL$9)*($AN$9-$AM$9))),$AM$9)</f>
        <v>1.04343357451753</v>
      </c>
      <c r="AP530" s="0" t="n">
        <f aca="false">IFERROR(IF(AY530&lt;($AM$10-$AL$10)/($AN$10-$AL$10),$AL$10+SQRT(AY530*($AN$10-$AL$10)*($AM$10-$AL$10)),$AN$10-SQRT((1-AY530)*($AN$10-$AL$10)*($AN$10-$AM$10))),$AM$10)</f>
        <v>0.747332175132763</v>
      </c>
      <c r="AQ530" s="0" t="n">
        <f aca="false">IFERROR(IF(AZ530&lt;($AM$11-$AL$11)/($AN$11-$AL$11),$AL$11+SQRT(AZ530*($AN$11-$AL$11)*($AM$11-$AL$11)),$AN$11-SQRT((1-AZ530)*($AN$11-$AL$11)*($AN$11-$AM$11))),$AM$11)</f>
        <v>0.760192682892114</v>
      </c>
      <c r="AR530" s="0" t="n">
        <f aca="false">SUMPRODUCT((B24:B31&lt;=$B$6)*(C24:C31*AM530+D24:D31*AO530*$B$8*AQ530)/(1+AL530/100)^B24:B31)+C32*AM530*AP530/(1+AL530/100)^$B$6</f>
        <v>11315970.6950322</v>
      </c>
      <c r="AS530" s="0" t="n">
        <f aca="false">SUMPRODUCT((K24:K26&lt;=$B$6)*(L24:L26*AN530+M24:M26*AO530*$B$8*AQ530)/(1+AL530/100)^K24:K26)+L27*AN530*AP530/(1+AL530/100)^$B$6</f>
        <v>17201194.1825801</v>
      </c>
      <c r="AT530" s="0" t="n">
        <f aca="false">AS530-AR530</f>
        <v>5885223.48754785</v>
      </c>
      <c r="AU530" s="0" t="n">
        <f aca="true">RAND()</f>
        <v>0.94675407262928</v>
      </c>
      <c r="AV530" s="0" t="n">
        <f aca="true">RAND()</f>
        <v>0.183925421041097</v>
      </c>
      <c r="AW530" s="0" t="n">
        <f aca="true">RAND()</f>
        <v>0.870371639086251</v>
      </c>
      <c r="AX530" s="0" t="n">
        <f aca="true">RAND()</f>
        <v>0.389987115759799</v>
      </c>
      <c r="AY530" s="0" t="n">
        <f aca="true">RAND()</f>
        <v>0.244692819423614</v>
      </c>
      <c r="AZ530" s="0" t="n">
        <f aca="true">RAND()</f>
        <v>0.765275308822522</v>
      </c>
    </row>
    <row r="531" customFormat="false" ht="15" hidden="false" customHeight="false" outlineLevel="0" collapsed="false">
      <c r="AK531" s="0" t="n">
        <v>518</v>
      </c>
      <c r="AL531" s="0" t="n">
        <f aca="false">IFERROR(IF(AU531&lt;($AM$6-$AL$6)/($AN$6-$AL$6),$AL$6+SQRT(AU531*($AN$6-$AL$6)*($AM$6-$AL$6)),$AN$6-SQRT((1-AU531)*($AN$6-$AL$6)*($AN$6-$AM$6))),$AM$6)</f>
        <v>3.0638880784912</v>
      </c>
      <c r="AM531" s="0" t="n">
        <f aca="false">IFERROR(IF(AV531&lt;($AM$7-$AL$7)/($AN$7-$AL$7),$AL$7+SQRT(AV531*($AN$7-$AL$7)*($AM$7-$AL$7)),$AN$7-SQRT((1-AV531)*($AN$7-$AL$7)*($AN$7-$AM$7))),$AM$7)</f>
        <v>0.971244636803542</v>
      </c>
      <c r="AN531" s="0" t="n">
        <f aca="false">IFERROR(IF(AW531&lt;($AM$8-$AL$8)/($AN$8-$AL$8),$AL$8+SQRT(AW531*($AN$8-$AL$8)*($AM$8-$AL$8)),$AN$8-SQRT((1-AW531)*($AN$8-$AL$8)*($AN$8-$AM$8))),$AM$8)</f>
        <v>0.926729728623331</v>
      </c>
      <c r="AO531" s="0" t="n">
        <f aca="false">IFERROR(IF(AX531&lt;($AM$9-$AL$9)/($AN$9-$AL$9),$AL$9+SQRT(AX531*($AN$9-$AL$9)*($AM$9-$AL$9)),$AN$9-SQRT((1-AX531)*($AN$9-$AL$9)*($AN$9-$AM$9))),$AM$9)</f>
        <v>0.972581653951549</v>
      </c>
      <c r="AP531" s="0" t="n">
        <f aca="false">IFERROR(IF(AY531&lt;($AM$10-$AL$10)/($AN$10-$AL$10),$AL$10+SQRT(AY531*($AN$10-$AL$10)*($AM$10-$AL$10)),$AN$10-SQRT((1-AY531)*($AN$10-$AL$10)*($AN$10-$AM$10))),$AM$10)</f>
        <v>0.793980403126702</v>
      </c>
      <c r="AQ531" s="0" t="n">
        <f aca="false">IFERROR(IF(AZ531&lt;($AM$11-$AL$11)/($AN$11-$AL$11),$AL$11+SQRT(AZ531*($AN$11-$AL$11)*($AM$11-$AL$11)),$AN$11-SQRT((1-AZ531)*($AN$11-$AL$11)*($AN$11-$AM$11))),$AM$11)</f>
        <v>0.522258270650653</v>
      </c>
      <c r="AR531" s="0" t="n">
        <f aca="false">SUMPRODUCT((B24:B31&lt;=$B$6)*(C24:C31*AM531+D24:D31*AO531*$B$8*AQ531)/(1+AL531/100)^B24:B31)+C32*AM531*AP531/(1+AL531/100)^$B$6</f>
        <v>13350988.2840863</v>
      </c>
      <c r="AS531" s="0" t="n">
        <f aca="false">SUMPRODUCT((K24:K26&lt;=$B$6)*(L24:L26*AN531+M24:M26*AO531*$B$8*AQ531)/(1+AL531/100)^K24:K26)+L27*AN531*AP531/(1+AL531/100)^$B$6</f>
        <v>13672023.6637787</v>
      </c>
      <c r="AT531" s="0" t="n">
        <f aca="false">AS531-AR531</f>
        <v>321035.379692432</v>
      </c>
      <c r="AU531" s="0" t="n">
        <f aca="true">RAND()</f>
        <v>0.225351147067815</v>
      </c>
      <c r="AV531" s="0" t="n">
        <f aca="true">RAND()</f>
        <v>0.325830284821966</v>
      </c>
      <c r="AW531" s="0" t="n">
        <f aca="true">RAND()</f>
        <v>0.178449156854924</v>
      </c>
      <c r="AX531" s="0" t="n">
        <f aca="true">RAND()</f>
        <v>0.297777892868775</v>
      </c>
      <c r="AY531" s="0" t="n">
        <f aca="true">RAND()</f>
        <v>0.345697909690153</v>
      </c>
      <c r="AZ531" s="0" t="n">
        <f aca="true">RAND()</f>
        <v>0.201627505602526</v>
      </c>
    </row>
    <row r="532" customFormat="false" ht="15" hidden="false" customHeight="false" outlineLevel="0" collapsed="false">
      <c r="AK532" s="0" t="n">
        <v>519</v>
      </c>
      <c r="AL532" s="0" t="n">
        <f aca="false">IFERROR(IF(AU532&lt;($AM$6-$AL$6)/($AN$6-$AL$6),$AL$6+SQRT(AU532*($AN$6-$AL$6)*($AM$6-$AL$6)),$AN$6-SQRT((1-AU532)*($AN$6-$AL$6)*($AN$6-$AM$6))),$AM$6)</f>
        <v>4.58069522844823</v>
      </c>
      <c r="AM532" s="0" t="n">
        <f aca="false">IFERROR(IF(AV532&lt;($AM$7-$AL$7)/($AN$7-$AL$7),$AL$7+SQRT(AV532*($AN$7-$AL$7)*($AM$7-$AL$7)),$AN$7-SQRT((1-AV532)*($AN$7-$AL$7)*($AN$7-$AM$7))),$AM$7)</f>
        <v>1.24061850333132</v>
      </c>
      <c r="AN532" s="0" t="n">
        <f aca="false">IFERROR(IF(AW532&lt;($AM$8-$AL$8)/($AN$8-$AL$8),$AL$8+SQRT(AW532*($AN$8-$AL$8)*($AM$8-$AL$8)),$AN$8-SQRT((1-AW532)*($AN$8-$AL$8)*($AN$8-$AM$8))),$AM$8)</f>
        <v>0.973149733919033</v>
      </c>
      <c r="AO532" s="0" t="n">
        <f aca="false">IFERROR(IF(AX532&lt;($AM$9-$AL$9)/($AN$9-$AL$9),$AL$9+SQRT(AX532*($AN$9-$AL$9)*($AM$9-$AL$9)),$AN$9-SQRT((1-AX532)*($AN$9-$AL$9)*($AN$9-$AM$9))),$AM$9)</f>
        <v>1.51736920035523</v>
      </c>
      <c r="AP532" s="0" t="n">
        <f aca="false">IFERROR(IF(AY532&lt;($AM$10-$AL$10)/($AN$10-$AL$10),$AL$10+SQRT(AY532*($AN$10-$AL$10)*($AM$10-$AL$10)),$AN$10-SQRT((1-AY532)*($AN$10-$AL$10)*($AN$10-$AM$10))),$AM$10)</f>
        <v>0.847178641627461</v>
      </c>
      <c r="AQ532" s="0" t="n">
        <f aca="false">IFERROR(IF(AZ532&lt;($AM$11-$AL$11)/($AN$11-$AL$11),$AL$11+SQRT(AZ532*($AN$11-$AL$11)*($AM$11-$AL$11)),$AN$11-SQRT((1-AZ532)*($AN$11-$AL$11)*($AN$11-$AM$11))),$AM$11)</f>
        <v>0.75978295097979</v>
      </c>
      <c r="AR532" s="0" t="n">
        <f aca="false">SUMPRODUCT((B24:B31&lt;=$B$6)*(C24:C31*AM532+D24:D31*AO532*$B$8*AQ532)/(1+AL532/100)^B24:B31)+C32*AM532*AP532/(1+AL532/100)^$B$6</f>
        <v>15954750.8516822</v>
      </c>
      <c r="AS532" s="0" t="n">
        <f aca="false">SUMPRODUCT((K24:K26&lt;=$B$6)*(L24:L26*AN532+M24:M26*AO532*$B$8*AQ532)/(1+AL532/100)^K24:K26)+L27*AN532*AP532/(1+AL532/100)^$B$6</f>
        <v>14608954.7225703</v>
      </c>
      <c r="AT532" s="0" t="n">
        <f aca="false">AS532-AR532</f>
        <v>-1345796.12911196</v>
      </c>
      <c r="AU532" s="0" t="n">
        <f aca="true">RAND()</f>
        <v>0.707348221117343</v>
      </c>
      <c r="AV532" s="0" t="n">
        <f aca="true">RAND()</f>
        <v>0.999217666846717</v>
      </c>
      <c r="AW532" s="0" t="n">
        <f aca="true">RAND()</f>
        <v>0.333120337291464</v>
      </c>
      <c r="AX532" s="0" t="n">
        <f aca="true">RAND()</f>
        <v>0.844711674156169</v>
      </c>
      <c r="AY532" s="0" t="n">
        <f aca="true">RAND()</f>
        <v>0.482132036809157</v>
      </c>
      <c r="AZ532" s="0" t="n">
        <f aca="true">RAND()</f>
        <v>0.76447252800009</v>
      </c>
    </row>
    <row r="533" customFormat="false" ht="15" hidden="false" customHeight="false" outlineLevel="0" collapsed="false">
      <c r="AK533" s="0" t="n">
        <v>520</v>
      </c>
      <c r="AL533" s="0" t="n">
        <f aca="false">IFERROR(IF(AU533&lt;($AM$6-$AL$6)/($AN$6-$AL$6),$AL$6+SQRT(AU533*($AN$6-$AL$6)*($AM$6-$AL$6)),$AN$6-SQRT((1-AU533)*($AN$6-$AL$6)*($AN$6-$AM$6))),$AM$6)</f>
        <v>4.27294752141997</v>
      </c>
      <c r="AM533" s="0" t="n">
        <f aca="false">IFERROR(IF(AV533&lt;($AM$7-$AL$7)/($AN$7-$AL$7),$AL$7+SQRT(AV533*($AN$7-$AL$7)*($AM$7-$AL$7)),$AN$7-SQRT((1-AV533)*($AN$7-$AL$7)*($AN$7-$AM$7))),$AM$7)</f>
        <v>1.05518444484741</v>
      </c>
      <c r="AN533" s="0" t="n">
        <f aca="false">IFERROR(IF(AW533&lt;($AM$8-$AL$8)/($AN$8-$AL$8),$AL$8+SQRT(AW533*($AN$8-$AL$8)*($AM$8-$AL$8)),$AN$8-SQRT((1-AW533)*($AN$8-$AL$8)*($AN$8-$AM$8))),$AM$8)</f>
        <v>1.03080927611521</v>
      </c>
      <c r="AO533" s="0" t="n">
        <f aca="false">IFERROR(IF(AX533&lt;($AM$9-$AL$9)/($AN$9-$AL$9),$AL$9+SQRT(AX533*($AN$9-$AL$9)*($AM$9-$AL$9)),$AN$9-SQRT((1-AX533)*($AN$9-$AL$9)*($AN$9-$AM$9))),$AM$9)</f>
        <v>1.3305545690774</v>
      </c>
      <c r="AP533" s="0" t="n">
        <f aca="false">IFERROR(IF(AY533&lt;($AM$10-$AL$10)/($AN$10-$AL$10),$AL$10+SQRT(AY533*($AN$10-$AL$10)*($AM$10-$AL$10)),$AN$10-SQRT((1-AY533)*($AN$10-$AL$10)*($AN$10-$AM$10))),$AM$10)</f>
        <v>0.814436004092751</v>
      </c>
      <c r="AQ533" s="0" t="n">
        <f aca="false">IFERROR(IF(AZ533&lt;($AM$11-$AL$11)/($AN$11-$AL$11),$AL$11+SQRT(AZ533*($AN$11-$AL$11)*($AM$11-$AL$11)),$AN$11-SQRT((1-AZ533)*($AN$11-$AL$11)*($AN$11-$AM$11))),$AM$11)</f>
        <v>0.548755374755669</v>
      </c>
      <c r="AR533" s="0" t="n">
        <f aca="false">SUMPRODUCT((B24:B31&lt;=$B$6)*(C24:C31*AM533+D24:D31*AO533*$B$8*AQ533)/(1+AL533/100)^B24:B31)+C32*AM533*AP533/(1+AL533/100)^$B$6</f>
        <v>13714757.1607273</v>
      </c>
      <c r="AS533" s="0" t="n">
        <f aca="false">SUMPRODUCT((K24:K26&lt;=$B$6)*(L24:L26*AN533+M24:M26*AO533*$B$8*AQ533)/(1+AL533/100)^K24:K26)+L27*AN533*AP533/(1+AL533/100)^$B$6</f>
        <v>15436413.7431221</v>
      </c>
      <c r="AT533" s="0" t="n">
        <f aca="false">AS533-AR533</f>
        <v>1721656.58239478</v>
      </c>
      <c r="AU533" s="0" t="n">
        <f aca="true">RAND()</f>
        <v>0.628159238953525</v>
      </c>
      <c r="AV533" s="0" t="n">
        <f aca="true">RAND()</f>
        <v>0.662639106405241</v>
      </c>
      <c r="AW533" s="0" t="n">
        <f aca="true">RAND()</f>
        <v>0.572937125003225</v>
      </c>
      <c r="AX533" s="0" t="n">
        <f aca="true">RAND()</f>
        <v>0.701228543344567</v>
      </c>
      <c r="AY533" s="0" t="n">
        <f aca="true">RAND()</f>
        <v>0.395480002679266</v>
      </c>
      <c r="AZ533" s="0" t="n">
        <f aca="true">RAND()</f>
        <v>0.252568312121768</v>
      </c>
    </row>
    <row r="534" customFormat="false" ht="15" hidden="false" customHeight="false" outlineLevel="0" collapsed="false">
      <c r="AK534" s="0" t="n">
        <v>521</v>
      </c>
      <c r="AL534" s="0" t="n">
        <f aca="false">IFERROR(IF(AU534&lt;($AM$6-$AL$6)/($AN$6-$AL$6),$AL$6+SQRT(AU534*($AN$6-$AL$6)*($AM$6-$AL$6)),$AN$6-SQRT((1-AU534)*($AN$6-$AL$6)*($AN$6-$AM$6))),$AM$6)</f>
        <v>2.93729848613485</v>
      </c>
      <c r="AM534" s="0" t="n">
        <f aca="false">IFERROR(IF(AV534&lt;($AM$7-$AL$7)/($AN$7-$AL$7),$AL$7+SQRT(AV534*($AN$7-$AL$7)*($AM$7-$AL$7)),$AN$7-SQRT((1-AV534)*($AN$7-$AL$7)*($AN$7-$AM$7))),$AM$7)</f>
        <v>1.00335118271937</v>
      </c>
      <c r="AN534" s="0" t="n">
        <f aca="false">IFERROR(IF(AW534&lt;($AM$8-$AL$8)/($AN$8-$AL$8),$AL$8+SQRT(AW534*($AN$8-$AL$8)*($AM$8-$AL$8)),$AN$8-SQRT((1-AW534)*($AN$8-$AL$8)*($AN$8-$AM$8))),$AM$8)</f>
        <v>0.986384794239942</v>
      </c>
      <c r="AO534" s="0" t="n">
        <f aca="false">IFERROR(IF(AX534&lt;($AM$9-$AL$9)/($AN$9-$AL$9),$AL$9+SQRT(AX534*($AN$9-$AL$9)*($AM$9-$AL$9)),$AN$9-SQRT((1-AX534)*($AN$9-$AL$9)*($AN$9-$AM$9))),$AM$9)</f>
        <v>0.947921642800301</v>
      </c>
      <c r="AP534" s="0" t="n">
        <f aca="false">IFERROR(IF(AY534&lt;($AM$10-$AL$10)/($AN$10-$AL$10),$AL$10+SQRT(AY534*($AN$10-$AL$10)*($AM$10-$AL$10)),$AN$10-SQRT((1-AY534)*($AN$10-$AL$10)*($AN$10-$AM$10))),$AM$10)</f>
        <v>0.774650122704314</v>
      </c>
      <c r="AQ534" s="0" t="n">
        <f aca="false">IFERROR(IF(AZ534&lt;($AM$11-$AL$11)/($AN$11-$AL$11),$AL$11+SQRT(AZ534*($AN$11-$AL$11)*($AM$11-$AL$11)),$AN$11-SQRT((1-AZ534)*($AN$11-$AL$11)*($AN$11-$AM$11))),$AM$11)</f>
        <v>0.64994091657775</v>
      </c>
      <c r="AR534" s="0" t="n">
        <f aca="false">SUMPRODUCT((B24:B31&lt;=$B$6)*(C24:C31*AM534+D24:D31*AO534*$B$8*AQ534)/(1+AL534/100)^B24:B31)+C32*AM534*AP534/(1+AL534/100)^$B$6</f>
        <v>13906425.6003434</v>
      </c>
      <c r="AS534" s="0" t="n">
        <f aca="false">SUMPRODUCT((K24:K26&lt;=$B$6)*(L24:L26*AN534+M24:M26*AO534*$B$8*AQ534)/(1+AL534/100)^K24:K26)+L27*AN534*AP534/(1+AL534/100)^$B$6</f>
        <v>14557791.6274308</v>
      </c>
      <c r="AT534" s="0" t="n">
        <f aca="false">AS534-AR534</f>
        <v>651366.027087413</v>
      </c>
      <c r="AU534" s="0" t="n">
        <f aca="true">RAND()</f>
        <v>0.175705690422137</v>
      </c>
      <c r="AV534" s="0" t="n">
        <f aca="true">RAND()</f>
        <v>0.459238763858359</v>
      </c>
      <c r="AW534" s="0" t="n">
        <f aca="true">RAND()</f>
        <v>0.385992128042951</v>
      </c>
      <c r="AX534" s="0" t="n">
        <f aca="true">RAND()</f>
        <v>0.267511730785227</v>
      </c>
      <c r="AY534" s="0" t="n">
        <f aca="true">RAND()</f>
        <v>0.301730759605979</v>
      </c>
      <c r="AZ534" s="0" t="n">
        <f aca="true">RAND()</f>
        <v>0.499831204470512</v>
      </c>
    </row>
    <row r="535" customFormat="false" ht="15" hidden="false" customHeight="false" outlineLevel="0" collapsed="false">
      <c r="AK535" s="0" t="n">
        <v>522</v>
      </c>
      <c r="AL535" s="0" t="n">
        <f aca="false">IFERROR(IF(AU535&lt;($AM$6-$AL$6)/($AN$6-$AL$6),$AL$6+SQRT(AU535*($AN$6-$AL$6)*($AM$6-$AL$6)),$AN$6-SQRT((1-AU535)*($AN$6-$AL$6)*($AN$6-$AM$6))),$AM$6)</f>
        <v>2.57184657149216</v>
      </c>
      <c r="AM535" s="0" t="n">
        <f aca="false">IFERROR(IF(AV535&lt;($AM$7-$AL$7)/($AN$7-$AL$7),$AL$7+SQRT(AV535*($AN$7-$AL$7)*($AM$7-$AL$7)),$AN$7-SQRT((1-AV535)*($AN$7-$AL$7)*($AN$7-$AM$7))),$AM$7)</f>
        <v>0.894337697501649</v>
      </c>
      <c r="AN535" s="0" t="n">
        <f aca="false">IFERROR(IF(AW535&lt;($AM$8-$AL$8)/($AN$8-$AL$8),$AL$8+SQRT(AW535*($AN$8-$AL$8)*($AM$8-$AL$8)),$AN$8-SQRT((1-AW535)*($AN$8-$AL$8)*($AN$8-$AM$8))),$AM$8)</f>
        <v>0.992635908512403</v>
      </c>
      <c r="AO535" s="0" t="n">
        <f aca="false">IFERROR(IF(AX535&lt;($AM$9-$AL$9)/($AN$9-$AL$9),$AL$9+SQRT(AX535*($AN$9-$AL$9)*($AM$9-$AL$9)),$AN$9-SQRT((1-AX535)*($AN$9-$AL$9)*($AN$9-$AM$9))),$AM$9)</f>
        <v>1.23407643038402</v>
      </c>
      <c r="AP535" s="0" t="n">
        <f aca="false">IFERROR(IF(AY535&lt;($AM$10-$AL$10)/($AN$10-$AL$10),$AL$10+SQRT(AY535*($AN$10-$AL$10)*($AM$10-$AL$10)),$AN$10-SQRT((1-AY535)*($AN$10-$AL$10)*($AN$10-$AM$10))),$AM$10)</f>
        <v>0.945018423163235</v>
      </c>
      <c r="AQ535" s="0" t="n">
        <f aca="false">IFERROR(IF(AZ535&lt;($AM$11-$AL$11)/($AN$11-$AL$11),$AL$11+SQRT(AZ535*($AN$11-$AL$11)*($AM$11-$AL$11)),$AN$11-SQRT((1-AZ535)*($AN$11-$AL$11)*($AN$11-$AM$11))),$AM$11)</f>
        <v>0.759566961631304</v>
      </c>
      <c r="AR535" s="0" t="n">
        <f aca="false">SUMPRODUCT((B24:B31&lt;=$B$6)*(C24:C31*AM535+D24:D31*AO535*$B$8*AQ535)/(1+AL535/100)^B24:B31)+C32*AM535*AP535/(1+AL535/100)^$B$6</f>
        <v>12699904.7987805</v>
      </c>
      <c r="AS535" s="0" t="n">
        <f aca="false">SUMPRODUCT((K24:K26&lt;=$B$6)*(L24:L26*AN535+M24:M26*AO535*$B$8*AQ535)/(1+AL535/100)^K24:K26)+L27*AN535*AP535/(1+AL535/100)^$B$6</f>
        <v>14276873.834438</v>
      </c>
      <c r="AT535" s="0" t="n">
        <f aca="false">AS535-AR535</f>
        <v>1576969.03565755</v>
      </c>
      <c r="AU535" s="0" t="n">
        <f aca="true">RAND()</f>
        <v>0.0654017002654684</v>
      </c>
      <c r="AV535" s="0" t="n">
        <f aca="true">RAND()</f>
        <v>0.0988844574434733</v>
      </c>
      <c r="AW535" s="0" t="n">
        <f aca="true">RAND()</f>
        <v>0.412317702759987</v>
      </c>
      <c r="AX535" s="0" t="n">
        <f aca="true">RAND()</f>
        <v>0.608907390337809</v>
      </c>
      <c r="AY535" s="0" t="n">
        <f aca="true">RAND()</f>
        <v>0.792165587818768</v>
      </c>
      <c r="AZ535" s="0" t="n">
        <f aca="true">RAND()</f>
        <v>0.764048792084886</v>
      </c>
    </row>
    <row r="536" customFormat="false" ht="15" hidden="false" customHeight="false" outlineLevel="0" collapsed="false">
      <c r="AK536" s="0" t="n">
        <v>523</v>
      </c>
      <c r="AL536" s="0" t="n">
        <f aca="false">IFERROR(IF(AU536&lt;($AM$6-$AL$6)/($AN$6-$AL$6),$AL$6+SQRT(AU536*($AN$6-$AL$6)*($AM$6-$AL$6)),$AN$6-SQRT((1-AU536)*($AN$6-$AL$6)*($AN$6-$AM$6))),$AM$6)</f>
        <v>3.39431483758563</v>
      </c>
      <c r="AM536" s="0" t="n">
        <f aca="false">IFERROR(IF(AV536&lt;($AM$7-$AL$7)/($AN$7-$AL$7),$AL$7+SQRT(AV536*($AN$7-$AL$7)*($AM$7-$AL$7)),$AN$7-SQRT((1-AV536)*($AN$7-$AL$7)*($AN$7-$AM$7))),$AM$7)</f>
        <v>1.14177092970544</v>
      </c>
      <c r="AN536" s="0" t="n">
        <f aca="false">IFERROR(IF(AW536&lt;($AM$8-$AL$8)/($AN$8-$AL$8),$AL$8+SQRT(AW536*($AN$8-$AL$8)*($AM$8-$AL$8)),$AN$8-SQRT((1-AW536)*($AN$8-$AL$8)*($AN$8-$AM$8))),$AM$8)</f>
        <v>1.07060781391843</v>
      </c>
      <c r="AO536" s="0" t="n">
        <f aca="false">IFERROR(IF(AX536&lt;($AM$9-$AL$9)/($AN$9-$AL$9),$AL$9+SQRT(AX536*($AN$9-$AL$9)*($AM$9-$AL$9)),$AN$9-SQRT((1-AX536)*($AN$9-$AL$9)*($AN$9-$AM$9))),$AM$9)</f>
        <v>1.02840650500639</v>
      </c>
      <c r="AP536" s="0" t="n">
        <f aca="false">IFERROR(IF(AY536&lt;($AM$10-$AL$10)/($AN$10-$AL$10),$AL$10+SQRT(AY536*($AN$10-$AL$10)*($AM$10-$AL$10)),$AN$10-SQRT((1-AY536)*($AN$10-$AL$10)*($AN$10-$AM$10))),$AM$10)</f>
        <v>0.789058439709028</v>
      </c>
      <c r="AQ536" s="0" t="n">
        <f aca="false">IFERROR(IF(AZ536&lt;($AM$11-$AL$11)/($AN$11-$AL$11),$AL$11+SQRT(AZ536*($AN$11-$AL$11)*($AM$11-$AL$11)),$AN$11-SQRT((1-AZ536)*($AN$11-$AL$11)*($AN$11-$AM$11))),$AM$11)</f>
        <v>0.658915284638322</v>
      </c>
      <c r="AR536" s="0" t="n">
        <f aca="false">SUMPRODUCT((B24:B31&lt;=$B$6)*(C24:C31*AM536+D24:D31*AO536*$B$8*AQ536)/(1+AL536/100)^B24:B31)+C32*AM536*AP536/(1+AL536/100)^$B$6</f>
        <v>15449305.2408327</v>
      </c>
      <c r="AS536" s="0" t="n">
        <f aca="false">SUMPRODUCT((K24:K26&lt;=$B$6)*(L24:L26*AN536+M24:M26*AO536*$B$8*AQ536)/(1+AL536/100)^K24:K26)+L27*AN536*AP536/(1+AL536/100)^$B$6</f>
        <v>15887234.4416558</v>
      </c>
      <c r="AT536" s="0" t="n">
        <f aca="false">AS536-AR536</f>
        <v>437929.200823065</v>
      </c>
      <c r="AU536" s="0" t="n">
        <f aca="true">RAND()</f>
        <v>0.349951725477241</v>
      </c>
      <c r="AV536" s="0" t="n">
        <f aca="true">RAND()</f>
        <v>0.89587971860601</v>
      </c>
      <c r="AW536" s="0" t="n">
        <f aca="true">RAND()</f>
        <v>0.713941720647794</v>
      </c>
      <c r="AX536" s="0" t="n">
        <f aca="true">RAND()</f>
        <v>0.370670720324067</v>
      </c>
      <c r="AY536" s="0" t="n">
        <f aca="true">RAND()</f>
        <v>0.334219126268072</v>
      </c>
      <c r="AZ536" s="0" t="n">
        <f aca="true">RAND()</f>
        <v>0.525147824272012</v>
      </c>
    </row>
    <row r="537" customFormat="false" ht="15" hidden="false" customHeight="false" outlineLevel="0" collapsed="false">
      <c r="AK537" s="0" t="n">
        <v>524</v>
      </c>
      <c r="AL537" s="0" t="n">
        <f aca="false">IFERROR(IF(AU537&lt;($AM$6-$AL$6)/($AN$6-$AL$6),$AL$6+SQRT(AU537*($AN$6-$AL$6)*($AM$6-$AL$6)),$AN$6-SQRT((1-AU537)*($AN$6-$AL$6)*($AN$6-$AM$6))),$AM$6)</f>
        <v>3.17722926157245</v>
      </c>
      <c r="AM537" s="0" t="n">
        <f aca="false">IFERROR(IF(AV537&lt;($AM$7-$AL$7)/($AN$7-$AL$7),$AL$7+SQRT(AV537*($AN$7-$AL$7)*($AM$7-$AL$7)),$AN$7-SQRT((1-AV537)*($AN$7-$AL$7)*($AN$7-$AM$7))),$AM$7)</f>
        <v>1.12946179377247</v>
      </c>
      <c r="AN537" s="0" t="n">
        <f aca="false">IFERROR(IF(AW537&lt;($AM$8-$AL$8)/($AN$8-$AL$8),$AL$8+SQRT(AW537*($AN$8-$AL$8)*($AM$8-$AL$8)),$AN$8-SQRT((1-AW537)*($AN$8-$AL$8)*($AN$8-$AM$8))),$AM$8)</f>
        <v>1.1016295102456</v>
      </c>
      <c r="AO537" s="0" t="n">
        <f aca="false">IFERROR(IF(AX537&lt;($AM$9-$AL$9)/($AN$9-$AL$9),$AL$9+SQRT(AX537*($AN$9-$AL$9)*($AM$9-$AL$9)),$AN$9-SQRT((1-AX537)*($AN$9-$AL$9)*($AN$9-$AM$9))),$AM$9)</f>
        <v>1.15737543707465</v>
      </c>
      <c r="AP537" s="0" t="n">
        <f aca="false">IFERROR(IF(AY537&lt;($AM$10-$AL$10)/($AN$10-$AL$10),$AL$10+SQRT(AY537*($AN$10-$AL$10)*($AM$10-$AL$10)),$AN$10-SQRT((1-AY537)*($AN$10-$AL$10)*($AN$10-$AM$10))),$AM$10)</f>
        <v>0.717139629091862</v>
      </c>
      <c r="AQ537" s="0" t="n">
        <f aca="false">IFERROR(IF(AZ537&lt;($AM$11-$AL$11)/($AN$11-$AL$11),$AL$11+SQRT(AZ537*($AN$11-$AL$11)*($AM$11-$AL$11)),$AN$11-SQRT((1-AZ537)*($AN$11-$AL$11)*($AN$11-$AM$11))),$AM$11)</f>
        <v>0.583248999370432</v>
      </c>
      <c r="AR537" s="0" t="n">
        <f aca="false">SUMPRODUCT((B24:B31&lt;=$B$6)*(C24:C31*AM537+D24:D31*AO537*$B$8*AQ537)/(1+AL537/100)^B24:B31)+C32*AM537*AP537/(1+AL537/100)^$B$6</f>
        <v>15465667.1190282</v>
      </c>
      <c r="AS537" s="0" t="n">
        <f aca="false">SUMPRODUCT((K24:K26&lt;=$B$6)*(L24:L26*AN537+M24:M26*AO537*$B$8*AQ537)/(1+AL537/100)^K24:K26)+L27*AN537*AP537/(1+AL537/100)^$B$6</f>
        <v>16413860.6136197</v>
      </c>
      <c r="AT537" s="0" t="n">
        <f aca="false">AS537-AR537</f>
        <v>948193.494591514</v>
      </c>
      <c r="AU537" s="0" t="n">
        <f aca="true">RAND()</f>
        <v>0.269321194071103</v>
      </c>
      <c r="AV537" s="0" t="n">
        <f aca="true">RAND()</f>
        <v>0.870849251906224</v>
      </c>
      <c r="AW537" s="0" t="n">
        <f aca="true">RAND()</f>
        <v>0.804321757955907</v>
      </c>
      <c r="AX537" s="0" t="n">
        <f aca="true">RAND()</f>
        <v>0.526655897303242</v>
      </c>
      <c r="AY537" s="0" t="n">
        <f aca="true">RAND()</f>
        <v>0.188598474088605</v>
      </c>
      <c r="AZ537" s="0" t="n">
        <f aca="true">RAND()</f>
        <v>0.327469369976942</v>
      </c>
    </row>
    <row r="538" customFormat="false" ht="15" hidden="false" customHeight="false" outlineLevel="0" collapsed="false">
      <c r="AK538" s="0" t="n">
        <v>525</v>
      </c>
      <c r="AL538" s="0" t="n">
        <f aca="false">IFERROR(IF(AU538&lt;($AM$6-$AL$6)/($AN$6-$AL$6),$AL$6+SQRT(AU538*($AN$6-$AL$6)*($AM$6-$AL$6)),$AN$6-SQRT((1-AU538)*($AN$6-$AL$6)*($AN$6-$AM$6))),$AM$6)</f>
        <v>4.67004623744291</v>
      </c>
      <c r="AM538" s="0" t="n">
        <f aca="false">IFERROR(IF(AV538&lt;($AM$7-$AL$7)/($AN$7-$AL$7),$AL$7+SQRT(AV538*($AN$7-$AL$7)*($AM$7-$AL$7)),$AN$7-SQRT((1-AV538)*($AN$7-$AL$7)*($AN$7-$AM$7))),$AM$7)</f>
        <v>1.12804690123037</v>
      </c>
      <c r="AN538" s="0" t="n">
        <f aca="false">IFERROR(IF(AW538&lt;($AM$8-$AL$8)/($AN$8-$AL$8),$AL$8+SQRT(AW538*($AN$8-$AL$8)*($AM$8-$AL$8)),$AN$8-SQRT((1-AW538)*($AN$8-$AL$8)*($AN$8-$AM$8))),$AM$8)</f>
        <v>1.04104886971354</v>
      </c>
      <c r="AO538" s="0" t="n">
        <f aca="false">IFERROR(IF(AX538&lt;($AM$9-$AL$9)/($AN$9-$AL$9),$AL$9+SQRT(AX538*($AN$9-$AL$9)*($AM$9-$AL$9)),$AN$9-SQRT((1-AX538)*($AN$9-$AL$9)*($AN$9-$AM$9))),$AM$9)</f>
        <v>1.83317647908153</v>
      </c>
      <c r="AP538" s="0" t="n">
        <f aca="false">IFERROR(IF(AY538&lt;($AM$10-$AL$10)/($AN$10-$AL$10),$AL$10+SQRT(AY538*($AN$10-$AL$10)*($AM$10-$AL$10)),$AN$10-SQRT((1-AY538)*($AN$10-$AL$10)*($AN$10-$AM$10))),$AM$10)</f>
        <v>0.927740251479389</v>
      </c>
      <c r="AQ538" s="0" t="n">
        <f aca="false">IFERROR(IF(AZ538&lt;($AM$11-$AL$11)/($AN$11-$AL$11),$AL$11+SQRT(AZ538*($AN$11-$AL$11)*($AM$11-$AL$11)),$AN$11-SQRT((1-AZ538)*($AN$11-$AL$11)*($AN$11-$AM$11))),$AM$11)</f>
        <v>0.351317744411288</v>
      </c>
      <c r="AR538" s="0" t="n">
        <f aca="false">SUMPRODUCT((B24:B31&lt;=$B$6)*(C24:C31*AM538+D24:D31*AO538*$B$8*AQ538)/(1+AL538/100)^B24:B31)+C32*AM538*AP538/(1+AL538/100)^$B$6</f>
        <v>14378391.3451781</v>
      </c>
      <c r="AS538" s="0" t="n">
        <f aca="false">SUMPRODUCT((K24:K26&lt;=$B$6)*(L24:L26*AN538+M24:M26*AO538*$B$8*AQ538)/(1+AL538/100)^K24:K26)+L27*AN538*AP538/(1+AL538/100)^$B$6</f>
        <v>15533110.8315354</v>
      </c>
      <c r="AT538" s="0" t="n">
        <f aca="false">AS538-AR538</f>
        <v>1154719.48635729</v>
      </c>
      <c r="AU538" s="0" t="n">
        <f aca="true">RAND()</f>
        <v>0.728565773217302</v>
      </c>
      <c r="AV538" s="0" t="n">
        <f aca="true">RAND()</f>
        <v>0.867799481782093</v>
      </c>
      <c r="AW538" s="0" t="n">
        <f aca="true">RAND()</f>
        <v>0.611906001351197</v>
      </c>
      <c r="AX538" s="0" t="n">
        <f aca="true">RAND()</f>
        <v>0.98144660857891</v>
      </c>
      <c r="AY538" s="0" t="n">
        <f aca="true">RAND()</f>
        <v>0.731846890942604</v>
      </c>
      <c r="AZ538" s="0" t="n">
        <f aca="true">RAND()</f>
        <v>0.0107490240467849</v>
      </c>
    </row>
    <row r="539" customFormat="false" ht="15" hidden="false" customHeight="false" outlineLevel="0" collapsed="false">
      <c r="AK539" s="0" t="n">
        <v>526</v>
      </c>
      <c r="AL539" s="0" t="n">
        <f aca="false">IFERROR(IF(AU539&lt;($AM$6-$AL$6)/($AN$6-$AL$6),$AL$6+SQRT(AU539*($AN$6-$AL$6)*($AM$6-$AL$6)),$AN$6-SQRT((1-AU539)*($AN$6-$AL$6)*($AN$6-$AM$6))),$AM$6)</f>
        <v>3.69003312807709</v>
      </c>
      <c r="AM539" s="0" t="n">
        <f aca="false">IFERROR(IF(AV539&lt;($AM$7-$AL$7)/($AN$7-$AL$7),$AL$7+SQRT(AV539*($AN$7-$AL$7)*($AM$7-$AL$7)),$AN$7-SQRT((1-AV539)*($AN$7-$AL$7)*($AN$7-$AM$7))),$AM$7)</f>
        <v>0.998340685545123</v>
      </c>
      <c r="AN539" s="0" t="n">
        <f aca="false">IFERROR(IF(AW539&lt;($AM$8-$AL$8)/($AN$8-$AL$8),$AL$8+SQRT(AW539*($AN$8-$AL$8)*($AM$8-$AL$8)),$AN$8-SQRT((1-AW539)*($AN$8-$AL$8)*($AN$8-$AM$8))),$AM$8)</f>
        <v>0.980479743903302</v>
      </c>
      <c r="AO539" s="0" t="n">
        <f aca="false">IFERROR(IF(AX539&lt;($AM$9-$AL$9)/($AN$9-$AL$9),$AL$9+SQRT(AX539*($AN$9-$AL$9)*($AM$9-$AL$9)),$AN$9-SQRT((1-AX539)*($AN$9-$AL$9)*($AN$9-$AM$9))),$AM$9)</f>
        <v>1.2132412887282</v>
      </c>
      <c r="AP539" s="0" t="n">
        <f aca="false">IFERROR(IF(AY539&lt;($AM$10-$AL$10)/($AN$10-$AL$10),$AL$10+SQRT(AY539*($AN$10-$AL$10)*($AM$10-$AL$10)),$AN$10-SQRT((1-AY539)*($AN$10-$AL$10)*($AN$10-$AM$10))),$AM$10)</f>
        <v>0.846996937103119</v>
      </c>
      <c r="AQ539" s="0" t="n">
        <f aca="false">IFERROR(IF(AZ539&lt;($AM$11-$AL$11)/($AN$11-$AL$11),$AL$11+SQRT(AZ539*($AN$11-$AL$11)*($AM$11-$AL$11)),$AN$11-SQRT((1-AZ539)*($AN$11-$AL$11)*($AN$11-$AM$11))),$AM$11)</f>
        <v>0.909033634162479</v>
      </c>
      <c r="AR539" s="0" t="n">
        <f aca="false">SUMPRODUCT((B24:B31&lt;=$B$6)*(C24:C31*AM539+D24:D31*AO539*$B$8*AQ539)/(1+AL539/100)^B24:B31)+C32*AM539*AP539/(1+AL539/100)^$B$6</f>
        <v>13400075.6627228</v>
      </c>
      <c r="AS539" s="0" t="n">
        <f aca="false">SUMPRODUCT((K24:K26&lt;=$B$6)*(L24:L26*AN539+M24:M26*AO539*$B$8*AQ539)/(1+AL539/100)^K24:K26)+L27*AN539*AP539/(1+AL539/100)^$B$6</f>
        <v>14561056.4742263</v>
      </c>
      <c r="AT539" s="0" t="n">
        <f aca="false">AS539-AR539</f>
        <v>1160980.81150357</v>
      </c>
      <c r="AU539" s="0" t="n">
        <f aca="true">RAND()</f>
        <v>0.452205965338642</v>
      </c>
      <c r="AV539" s="0" t="n">
        <f aca="true">RAND()</f>
        <v>0.437100306027881</v>
      </c>
      <c r="AW539" s="0" t="n">
        <f aca="true">RAND()</f>
        <v>0.36192153288224</v>
      </c>
      <c r="AX539" s="0" t="n">
        <f aca="true">RAND()</f>
        <v>0.587340486825293</v>
      </c>
      <c r="AY539" s="0" t="n">
        <f aca="true">RAND()</f>
        <v>0.481627497435784</v>
      </c>
      <c r="AZ539" s="0" t="n">
        <f aca="true">RAND()</f>
        <v>0.966224980760466</v>
      </c>
    </row>
    <row r="540" customFormat="false" ht="15" hidden="false" customHeight="false" outlineLevel="0" collapsed="false">
      <c r="AK540" s="0" t="n">
        <v>527</v>
      </c>
      <c r="AL540" s="0" t="n">
        <f aca="false">IFERROR(IF(AU540&lt;($AM$6-$AL$6)/($AN$6-$AL$6),$AL$6+SQRT(AU540*($AN$6-$AL$6)*($AM$6-$AL$6)),$AN$6-SQRT((1-AU540)*($AN$6-$AL$6)*($AN$6-$AM$6))),$AM$6)</f>
        <v>3.70200355320487</v>
      </c>
      <c r="AM540" s="0" t="n">
        <f aca="false">IFERROR(IF(AV540&lt;($AM$7-$AL$7)/($AN$7-$AL$7),$AL$7+SQRT(AV540*($AN$7-$AL$7)*($AM$7-$AL$7)),$AN$7-SQRT((1-AV540)*($AN$7-$AL$7)*($AN$7-$AM$7))),$AM$7)</f>
        <v>0.954734646820054</v>
      </c>
      <c r="AN540" s="0" t="n">
        <f aca="false">IFERROR(IF(AW540&lt;($AM$8-$AL$8)/($AN$8-$AL$8),$AL$8+SQRT(AW540*($AN$8-$AL$8)*($AM$8-$AL$8)),$AN$8-SQRT((1-AW540)*($AN$8-$AL$8)*($AN$8-$AM$8))),$AM$8)</f>
        <v>1.05490214971135</v>
      </c>
      <c r="AO540" s="0" t="n">
        <f aca="false">IFERROR(IF(AX540&lt;($AM$9-$AL$9)/($AN$9-$AL$9),$AL$9+SQRT(AX540*($AN$9-$AL$9)*($AM$9-$AL$9)),$AN$9-SQRT((1-AX540)*($AN$9-$AL$9)*($AN$9-$AM$9))),$AM$9)</f>
        <v>0.784232359437654</v>
      </c>
      <c r="AP540" s="0" t="n">
        <f aca="false">IFERROR(IF(AY540&lt;($AM$10-$AL$10)/($AN$10-$AL$10),$AL$10+SQRT(AY540*($AN$10-$AL$10)*($AM$10-$AL$10)),$AN$10-SQRT((1-AY540)*($AN$10-$AL$10)*($AN$10-$AM$10))),$AM$10)</f>
        <v>0.784246551485392</v>
      </c>
      <c r="AQ540" s="0" t="n">
        <f aca="false">IFERROR(IF(AZ540&lt;($AM$11-$AL$11)/($AN$11-$AL$11),$AL$11+SQRT(AZ540*($AN$11-$AL$11)*($AM$11-$AL$11)),$AN$11-SQRT((1-AZ540)*($AN$11-$AL$11)*($AN$11-$AM$11))),$AM$11)</f>
        <v>0.532770702056467</v>
      </c>
      <c r="AR540" s="0" t="n">
        <f aca="false">SUMPRODUCT((B24:B31&lt;=$B$6)*(C24:C31*AM540+D24:D31*AO540*$B$8*AQ540)/(1+AL540/100)^B24:B31)+C32*AM540*AP540/(1+AL540/100)^$B$6</f>
        <v>12699218.9542706</v>
      </c>
      <c r="AS540" s="0" t="n">
        <f aca="false">SUMPRODUCT((K24:K26&lt;=$B$6)*(L24:L26*AN540+M24:M26*AO540*$B$8*AQ540)/(1+AL540/100)^K24:K26)+L27*AN540*AP540/(1+AL540/100)^$B$6</f>
        <v>15711338.0216881</v>
      </c>
      <c r="AT540" s="0" t="n">
        <f aca="false">AS540-AR540</f>
        <v>3012119.06741748</v>
      </c>
      <c r="AU540" s="0" t="n">
        <f aca="true">RAND()</f>
        <v>0.456160971846335</v>
      </c>
      <c r="AV540" s="0" t="n">
        <f aca="true">RAND()</f>
        <v>0.266031232516964</v>
      </c>
      <c r="AW540" s="0" t="n">
        <f aca="true">RAND()</f>
        <v>0.661660700557766</v>
      </c>
      <c r="AX540" s="0" t="n">
        <f aca="true">RAND()</f>
        <v>0.107717378868661</v>
      </c>
      <c r="AY540" s="0" t="n">
        <f aca="true">RAND()</f>
        <v>0.323184408125349</v>
      </c>
      <c r="AZ540" s="0" t="n">
        <f aca="true">RAND()</f>
        <v>0.221151835656573</v>
      </c>
    </row>
    <row r="541" customFormat="false" ht="15" hidden="false" customHeight="false" outlineLevel="0" collapsed="false">
      <c r="AK541" s="0" t="n">
        <v>528</v>
      </c>
      <c r="AL541" s="0" t="n">
        <f aca="false">IFERROR(IF(AU541&lt;($AM$6-$AL$6)/($AN$6-$AL$6),$AL$6+SQRT(AU541*($AN$6-$AL$6)*($AM$6-$AL$6)),$AN$6-SQRT((1-AU541)*($AN$6-$AL$6)*($AN$6-$AM$6))),$AM$6)</f>
        <v>2.77571073391615</v>
      </c>
      <c r="AM541" s="0" t="n">
        <f aca="false">IFERROR(IF(AV541&lt;($AM$7-$AL$7)/($AN$7-$AL$7),$AL$7+SQRT(AV541*($AN$7-$AL$7)*($AM$7-$AL$7)),$AN$7-SQRT((1-AV541)*($AN$7-$AL$7)*($AN$7-$AM$7))),$AM$7)</f>
        <v>1.01650435523834</v>
      </c>
      <c r="AN541" s="0" t="n">
        <f aca="false">IFERROR(IF(AW541&lt;($AM$8-$AL$8)/($AN$8-$AL$8),$AL$8+SQRT(AW541*($AN$8-$AL$8)*($AM$8-$AL$8)),$AN$8-SQRT((1-AW541)*($AN$8-$AL$8)*($AN$8-$AM$8))),$AM$8)</f>
        <v>0.893152480476576</v>
      </c>
      <c r="AO541" s="0" t="n">
        <f aca="false">IFERROR(IF(AX541&lt;($AM$9-$AL$9)/($AN$9-$AL$9),$AL$9+SQRT(AX541*($AN$9-$AL$9)*($AM$9-$AL$9)),$AN$9-SQRT((1-AX541)*($AN$9-$AL$9)*($AN$9-$AM$9))),$AM$9)</f>
        <v>1.21091923798806</v>
      </c>
      <c r="AP541" s="0" t="n">
        <f aca="false">IFERROR(IF(AY541&lt;($AM$10-$AL$10)/($AN$10-$AL$10),$AL$10+SQRT(AY541*($AN$10-$AL$10)*($AM$10-$AL$10)),$AN$10-SQRT((1-AY541)*($AN$10-$AL$10)*($AN$10-$AM$10))),$AM$10)</f>
        <v>0.692960386029424</v>
      </c>
      <c r="AQ541" s="0" t="n">
        <f aca="false">IFERROR(IF(AZ541&lt;($AM$11-$AL$11)/($AN$11-$AL$11),$AL$11+SQRT(AZ541*($AN$11-$AL$11)*($AM$11-$AL$11)),$AN$11-SQRT((1-AZ541)*($AN$11-$AL$11)*($AN$11-$AM$11))),$AM$11)</f>
        <v>0.666790914389004</v>
      </c>
      <c r="AR541" s="0" t="n">
        <f aca="false">SUMPRODUCT((B24:B31&lt;=$B$6)*(C24:C31*AM541+D24:D31*AO541*$B$8*AQ541)/(1+AL541/100)^B24:B31)+C32*AM541*AP541/(1+AL541/100)^$B$6</f>
        <v>14265056.4989551</v>
      </c>
      <c r="AS541" s="0" t="n">
        <f aca="false">SUMPRODUCT((K24:K26&lt;=$B$6)*(L24:L26*AN541+M24:M26*AO541*$B$8*AQ541)/(1+AL541/100)^K24:K26)+L27*AN541*AP541/(1+AL541/100)^$B$6</f>
        <v>13287951.562191</v>
      </c>
      <c r="AT541" s="0" t="n">
        <f aca="false">AS541-AR541</f>
        <v>-977104.936764024</v>
      </c>
      <c r="AU541" s="0" t="n">
        <f aca="true">RAND()</f>
        <v>0.120345428542546</v>
      </c>
      <c r="AV541" s="0" t="n">
        <f aca="true">RAND()</f>
        <v>0.515375856687444</v>
      </c>
      <c r="AW541" s="0" t="n">
        <f aca="true">RAND()</f>
        <v>0.096415384654876</v>
      </c>
      <c r="AX541" s="0" t="n">
        <f aca="true">RAND()</f>
        <v>0.5849010340151</v>
      </c>
      <c r="AY541" s="0" t="n">
        <f aca="true">RAND()</f>
        <v>0.148934842306497</v>
      </c>
      <c r="AZ541" s="0" t="n">
        <f aca="true">RAND()</f>
        <v>0.546823286801159</v>
      </c>
    </row>
    <row r="542" customFormat="false" ht="15" hidden="false" customHeight="false" outlineLevel="0" collapsed="false">
      <c r="AK542" s="0" t="n">
        <v>529</v>
      </c>
      <c r="AL542" s="0" t="n">
        <f aca="false">IFERROR(IF(AU542&lt;($AM$6-$AL$6)/($AN$6-$AL$6),$AL$6+SQRT(AU542*($AN$6-$AL$6)*($AM$6-$AL$6)),$AN$6-SQRT((1-AU542)*($AN$6-$AL$6)*($AN$6-$AM$6))),$AM$6)</f>
        <v>5.20992977342575</v>
      </c>
      <c r="AM542" s="0" t="n">
        <f aca="false">IFERROR(IF(AV542&lt;($AM$7-$AL$7)/($AN$7-$AL$7),$AL$7+SQRT(AV542*($AN$7-$AL$7)*($AM$7-$AL$7)),$AN$7-SQRT((1-AV542)*($AN$7-$AL$7)*($AN$7-$AM$7))),$AM$7)</f>
        <v>1.01789586066425</v>
      </c>
      <c r="AN542" s="0" t="n">
        <f aca="false">IFERROR(IF(AW542&lt;($AM$8-$AL$8)/($AN$8-$AL$8),$AL$8+SQRT(AW542*($AN$8-$AL$8)*($AM$8-$AL$8)),$AN$8-SQRT((1-AW542)*($AN$8-$AL$8)*($AN$8-$AM$8))),$AM$8)</f>
        <v>0.970869979268813</v>
      </c>
      <c r="AO542" s="0" t="n">
        <f aca="false">IFERROR(IF(AX542&lt;($AM$9-$AL$9)/($AN$9-$AL$9),$AL$9+SQRT(AX542*($AN$9-$AL$9)*($AM$9-$AL$9)),$AN$9-SQRT((1-AX542)*($AN$9-$AL$9)*($AN$9-$AM$9))),$AM$9)</f>
        <v>1.65737560392827</v>
      </c>
      <c r="AP542" s="0" t="n">
        <f aca="false">IFERROR(IF(AY542&lt;($AM$10-$AL$10)/($AN$10-$AL$10),$AL$10+SQRT(AY542*($AN$10-$AL$10)*($AM$10-$AL$10)),$AN$10-SQRT((1-AY542)*($AN$10-$AL$10)*($AN$10-$AM$10))),$AM$10)</f>
        <v>0.958895920173465</v>
      </c>
      <c r="AQ542" s="0" t="n">
        <f aca="false">IFERROR(IF(AZ542&lt;($AM$11-$AL$11)/($AN$11-$AL$11),$AL$11+SQRT(AZ542*($AN$11-$AL$11)*($AM$11-$AL$11)),$AN$11-SQRT((1-AZ542)*($AN$11-$AL$11)*($AN$11-$AM$11))),$AM$11)</f>
        <v>0.727711754708228</v>
      </c>
      <c r="AR542" s="0" t="n">
        <f aca="false">SUMPRODUCT((B24:B31&lt;=$B$6)*(C24:C31*AM542+D24:D31*AO542*$B$8*AQ542)/(1+AL542/100)^B24:B31)+C32*AM542*AP542/(1+AL542/100)^$B$6</f>
        <v>12787445.7440266</v>
      </c>
      <c r="AS542" s="0" t="n">
        <f aca="false">SUMPRODUCT((K24:K26&lt;=$B$6)*(L24:L26*AN542+M24:M26*AO542*$B$8*AQ542)/(1+AL542/100)^K24:K26)+L27*AN542*AP542/(1+AL542/100)^$B$6</f>
        <v>14569675.7165025</v>
      </c>
      <c r="AT542" s="0" t="n">
        <f aca="false">AS542-AR542</f>
        <v>1782229.97247586</v>
      </c>
      <c r="AU542" s="0" t="n">
        <f aca="true">RAND()</f>
        <v>0.839782429196621</v>
      </c>
      <c r="AV542" s="0" t="n">
        <f aca="true">RAND()</f>
        <v>0.521134831139663</v>
      </c>
      <c r="AW542" s="0" t="n">
        <f aca="true">RAND()</f>
        <v>0.324406109059162</v>
      </c>
      <c r="AX542" s="0" t="n">
        <f aca="true">RAND()</f>
        <v>0.921739015477657</v>
      </c>
      <c r="AY542" s="0" t="n">
        <f aca="true">RAND()</f>
        <v>0.842341862207403</v>
      </c>
      <c r="AZ542" s="0" t="n">
        <f aca="true">RAND()</f>
        <v>0.697384128473174</v>
      </c>
    </row>
    <row r="543" customFormat="false" ht="15" hidden="false" customHeight="false" outlineLevel="0" collapsed="false">
      <c r="AK543" s="0" t="n">
        <v>530</v>
      </c>
      <c r="AL543" s="0" t="n">
        <f aca="false">IFERROR(IF(AU543&lt;($AM$6-$AL$6)/($AN$6-$AL$6),$AL$6+SQRT(AU543*($AN$6-$AL$6)*($AM$6-$AL$6)),$AN$6-SQRT((1-AU543)*($AN$6-$AL$6)*($AN$6-$AM$6))),$AM$6)</f>
        <v>3.01475519503234</v>
      </c>
      <c r="AM543" s="0" t="n">
        <f aca="false">IFERROR(IF(AV543&lt;($AM$7-$AL$7)/($AN$7-$AL$7),$AL$7+SQRT(AV543*($AN$7-$AL$7)*($AM$7-$AL$7)),$AN$7-SQRT((1-AV543)*($AN$7-$AL$7)*($AN$7-$AM$7))),$AM$7)</f>
        <v>1.05158247840855</v>
      </c>
      <c r="AN543" s="0" t="n">
        <f aca="false">IFERROR(IF(AW543&lt;($AM$8-$AL$8)/($AN$8-$AL$8),$AL$8+SQRT(AW543*($AN$8-$AL$8)*($AM$8-$AL$8)),$AN$8-SQRT((1-AW543)*($AN$8-$AL$8)*($AN$8-$AM$8))),$AM$8)</f>
        <v>0.861030990558987</v>
      </c>
      <c r="AO543" s="0" t="n">
        <f aca="false">IFERROR(IF(AX543&lt;($AM$9-$AL$9)/($AN$9-$AL$9),$AL$9+SQRT(AX543*($AN$9-$AL$9)*($AM$9-$AL$9)),$AN$9-SQRT((1-AX543)*($AN$9-$AL$9)*($AN$9-$AM$9))),$AM$9)</f>
        <v>0.994708316676816</v>
      </c>
      <c r="AP543" s="0" t="n">
        <f aca="false">IFERROR(IF(AY543&lt;($AM$10-$AL$10)/($AN$10-$AL$10),$AL$10+SQRT(AY543*($AN$10-$AL$10)*($AM$10-$AL$10)),$AN$10-SQRT((1-AY543)*($AN$10-$AL$10)*($AN$10-$AM$10))),$AM$10)</f>
        <v>0.861008646447907</v>
      </c>
      <c r="AQ543" s="0" t="n">
        <f aca="false">IFERROR(IF(AZ543&lt;($AM$11-$AL$11)/($AN$11-$AL$11),$AL$11+SQRT(AZ543*($AN$11-$AL$11)*($AM$11-$AL$11)),$AN$11-SQRT((1-AZ543)*($AN$11-$AL$11)*($AN$11-$AM$11))),$AM$11)</f>
        <v>0.70353267279758</v>
      </c>
      <c r="AR543" s="0" t="n">
        <f aca="false">SUMPRODUCT((B24:B31&lt;=$B$6)*(C24:C31*AM543+D24:D31*AO543*$B$8*AQ543)/(1+AL543/100)^B24:B31)+C32*AM543*AP543/(1+AL543/100)^$B$6</f>
        <v>14510973.8987394</v>
      </c>
      <c r="AS543" s="0" t="n">
        <f aca="false">SUMPRODUCT((K24:K26&lt;=$B$6)*(L24:L26*AN543+M24:M26*AO543*$B$8*AQ543)/(1+AL543/100)^K24:K26)+L27*AN543*AP543/(1+AL543/100)^$B$6</f>
        <v>12616293.162257</v>
      </c>
      <c r="AT543" s="0" t="n">
        <f aca="false">AS543-AR543</f>
        <v>-1894680.73648239</v>
      </c>
      <c r="AU543" s="0" t="n">
        <f aca="true">RAND()</f>
        <v>0.205891192223913</v>
      </c>
      <c r="AV543" s="0" t="n">
        <f aca="true">RAND()</f>
        <v>0.650048774448931</v>
      </c>
      <c r="AW543" s="0" t="n">
        <f aca="true">RAND()</f>
        <v>0.041386464540124</v>
      </c>
      <c r="AX543" s="0" t="n">
        <f aca="true">RAND()</f>
        <v>0.326315091452279</v>
      </c>
      <c r="AY543" s="0" t="n">
        <f aca="true">RAND()</f>
        <v>0.521308971240599</v>
      </c>
      <c r="AZ543" s="0" t="n">
        <f aca="true">RAND()</f>
        <v>0.641253566944707</v>
      </c>
    </row>
    <row r="544" customFormat="false" ht="15" hidden="false" customHeight="false" outlineLevel="0" collapsed="false">
      <c r="AK544" s="0" t="n">
        <v>531</v>
      </c>
      <c r="AL544" s="0" t="n">
        <f aca="false">IFERROR(IF(AU544&lt;($AM$6-$AL$6)/($AN$6-$AL$6),$AL$6+SQRT(AU544*($AN$6-$AL$6)*($AM$6-$AL$6)),$AN$6-SQRT((1-AU544)*($AN$6-$AL$6)*($AN$6-$AM$6))),$AM$6)</f>
        <v>4.16791716627204</v>
      </c>
      <c r="AM544" s="0" t="n">
        <f aca="false">IFERROR(IF(AV544&lt;($AM$7-$AL$7)/($AN$7-$AL$7),$AL$7+SQRT(AV544*($AN$7-$AL$7)*($AM$7-$AL$7)),$AN$7-SQRT((1-AV544)*($AN$7-$AL$7)*($AN$7-$AM$7))),$AM$7)</f>
        <v>0.988522438822504</v>
      </c>
      <c r="AN544" s="0" t="n">
        <f aca="false">IFERROR(IF(AW544&lt;($AM$8-$AL$8)/($AN$8-$AL$8),$AL$8+SQRT(AW544*($AN$8-$AL$8)*($AM$8-$AL$8)),$AN$8-SQRT((1-AW544)*($AN$8-$AL$8)*($AN$8-$AM$8))),$AM$8)</f>
        <v>1.05883108467309</v>
      </c>
      <c r="AO544" s="0" t="n">
        <f aca="false">IFERROR(IF(AX544&lt;($AM$9-$AL$9)/($AN$9-$AL$9),$AL$9+SQRT(AX544*($AN$9-$AL$9)*($AM$9-$AL$9)),$AN$9-SQRT((1-AX544)*($AN$9-$AL$9)*($AN$9-$AM$9))),$AM$9)</f>
        <v>0.895156061901815</v>
      </c>
      <c r="AP544" s="0" t="n">
        <f aca="false">IFERROR(IF(AY544&lt;($AM$10-$AL$10)/($AN$10-$AL$10),$AL$10+SQRT(AY544*($AN$10-$AL$10)*($AM$10-$AL$10)),$AN$10-SQRT((1-AY544)*($AN$10-$AL$10)*($AN$10-$AM$10))),$AM$10)</f>
        <v>0.753465658590415</v>
      </c>
      <c r="AQ544" s="0" t="n">
        <f aca="false">IFERROR(IF(AZ544&lt;($AM$11-$AL$11)/($AN$11-$AL$11),$AL$11+SQRT(AZ544*($AN$11-$AL$11)*($AM$11-$AL$11)),$AN$11-SQRT((1-AZ544)*($AN$11-$AL$11)*($AN$11-$AM$11))),$AM$11)</f>
        <v>0.545017994433157</v>
      </c>
      <c r="AR544" s="0" t="n">
        <f aca="false">SUMPRODUCT((B24:B31&lt;=$B$6)*(C24:C31*AM544+D24:D31*AO544*$B$8*AQ544)/(1+AL544/100)^B24:B31)+C32*AM544*AP544/(1+AL544/100)^$B$6</f>
        <v>12882275.0703589</v>
      </c>
      <c r="AS544" s="0" t="n">
        <f aca="false">SUMPRODUCT((K24:K26&lt;=$B$6)*(L24:L26*AN544+M24:M26*AO544*$B$8*AQ544)/(1+AL544/100)^K24:K26)+L27*AN544*AP544/(1+AL544/100)^$B$6</f>
        <v>15897409.5353004</v>
      </c>
      <c r="AT544" s="0" t="n">
        <f aca="false">AS544-AR544</f>
        <v>3015134.4649415</v>
      </c>
      <c r="AU544" s="0" t="n">
        <f aca="true">RAND()</f>
        <v>0.598965341145171</v>
      </c>
      <c r="AV544" s="0" t="n">
        <f aca="true">RAND()</f>
        <v>0.394896777106496</v>
      </c>
      <c r="AW544" s="0" t="n">
        <f aca="true">RAND()</f>
        <v>0.675150629446514</v>
      </c>
      <c r="AX544" s="0" t="n">
        <f aca="true">RAND()</f>
        <v>0.208197751010335</v>
      </c>
      <c r="AY544" s="0" t="n">
        <f aca="true">RAND()</f>
        <v>0.256979360338692</v>
      </c>
      <c r="AZ544" s="0" t="n">
        <f aca="true">RAND()</f>
        <v>0.245035990187945</v>
      </c>
    </row>
    <row r="545" customFormat="false" ht="15" hidden="false" customHeight="false" outlineLevel="0" collapsed="false">
      <c r="AK545" s="0" t="n">
        <v>532</v>
      </c>
      <c r="AL545" s="0" t="n">
        <f aca="false">IFERROR(IF(AU545&lt;($AM$6-$AL$6)/($AN$6-$AL$6),$AL$6+SQRT(AU545*($AN$6-$AL$6)*($AM$6-$AL$6)),$AN$6-SQRT((1-AU545)*($AN$6-$AL$6)*($AN$6-$AM$6))),$AM$6)</f>
        <v>4.02725722451183</v>
      </c>
      <c r="AM545" s="0" t="n">
        <f aca="false">IFERROR(IF(AV545&lt;($AM$7-$AL$7)/($AN$7-$AL$7),$AL$7+SQRT(AV545*($AN$7-$AL$7)*($AM$7-$AL$7)),$AN$7-SQRT((1-AV545)*($AN$7-$AL$7)*($AN$7-$AM$7))),$AM$7)</f>
        <v>0.834605210414562</v>
      </c>
      <c r="AN545" s="0" t="n">
        <f aca="false">IFERROR(IF(AW545&lt;($AM$8-$AL$8)/($AN$8-$AL$8),$AL$8+SQRT(AW545*($AN$8-$AL$8)*($AM$8-$AL$8)),$AN$8-SQRT((1-AW545)*($AN$8-$AL$8)*($AN$8-$AM$8))),$AM$8)</f>
        <v>1.04481276632658</v>
      </c>
      <c r="AO545" s="0" t="n">
        <f aca="false">IFERROR(IF(AX545&lt;($AM$9-$AL$9)/($AN$9-$AL$9),$AL$9+SQRT(AX545*($AN$9-$AL$9)*($AM$9-$AL$9)),$AN$9-SQRT((1-AX545)*($AN$9-$AL$9)*($AN$9-$AM$9))),$AM$9)</f>
        <v>1.60820200853664</v>
      </c>
      <c r="AP545" s="0" t="n">
        <f aca="false">IFERROR(IF(AY545&lt;($AM$10-$AL$10)/($AN$10-$AL$10),$AL$10+SQRT(AY545*($AN$10-$AL$10)*($AM$10-$AL$10)),$AN$10-SQRT((1-AY545)*($AN$10-$AL$10)*($AN$10-$AM$10))),$AM$10)</f>
        <v>0.910067935287576</v>
      </c>
      <c r="AQ545" s="0" t="n">
        <f aca="false">IFERROR(IF(AZ545&lt;($AM$11-$AL$11)/($AN$11-$AL$11),$AL$11+SQRT(AZ545*($AN$11-$AL$11)*($AM$11-$AL$11)),$AN$11-SQRT((1-AZ545)*($AN$11-$AL$11)*($AN$11-$AM$11))),$AM$11)</f>
        <v>0.808461754316742</v>
      </c>
      <c r="AR545" s="0" t="n">
        <f aca="false">SUMPRODUCT((B24:B31&lt;=$B$6)*(C24:C31*AM545+D24:D31*AO545*$B$8*AQ545)/(1+AL545/100)^B24:B31)+C32*AM545*AP545/(1+AL545/100)^$B$6</f>
        <v>11084431.8435665</v>
      </c>
      <c r="AS545" s="0" t="n">
        <f aca="false">SUMPRODUCT((K24:K26&lt;=$B$6)*(L24:L26*AN545+M24:M26*AO545*$B$8*AQ545)/(1+AL545/100)^K24:K26)+L27*AN545*AP545/(1+AL545/100)^$B$6</f>
        <v>15513699.4034443</v>
      </c>
      <c r="AT545" s="0" t="n">
        <f aca="false">AS545-AR545</f>
        <v>4429267.55987779</v>
      </c>
      <c r="AU545" s="0" t="n">
        <f aca="true">RAND()</f>
        <v>0.558140019539146</v>
      </c>
      <c r="AV545" s="0" t="n">
        <f aca="true">RAND()</f>
        <v>0.0133057843092904</v>
      </c>
      <c r="AW545" s="0" t="n">
        <f aca="true">RAND()</f>
        <v>0.625761770110648</v>
      </c>
      <c r="AX545" s="0" t="n">
        <f aca="true">RAND()</f>
        <v>0.897662889256849</v>
      </c>
      <c r="AY545" s="0" t="n">
        <f aca="true">RAND()</f>
        <v>0.672622846204063</v>
      </c>
      <c r="AZ545" s="0" t="n">
        <f aca="true">RAND()</f>
        <v>0.850257552818693</v>
      </c>
    </row>
    <row r="546" customFormat="false" ht="15" hidden="false" customHeight="false" outlineLevel="0" collapsed="false">
      <c r="AK546" s="0" t="n">
        <v>533</v>
      </c>
      <c r="AL546" s="0" t="n">
        <f aca="false">IFERROR(IF(AU546&lt;($AM$6-$AL$6)/($AN$6-$AL$6),$AL$6+SQRT(AU546*($AN$6-$AL$6)*($AM$6-$AL$6)),$AN$6-SQRT((1-AU546)*($AN$6-$AL$6)*($AN$6-$AM$6))),$AM$6)</f>
        <v>2.59566594546166</v>
      </c>
      <c r="AM546" s="0" t="n">
        <f aca="false">IFERROR(IF(AV546&lt;($AM$7-$AL$7)/($AN$7-$AL$7),$AL$7+SQRT(AV546*($AN$7-$AL$7)*($AM$7-$AL$7)),$AN$7-SQRT((1-AV546)*($AN$7-$AL$7)*($AN$7-$AM$7))),$AM$7)</f>
        <v>1.05458362660325</v>
      </c>
      <c r="AN546" s="0" t="n">
        <f aca="false">IFERROR(IF(AW546&lt;($AM$8-$AL$8)/($AN$8-$AL$8),$AL$8+SQRT(AW546*($AN$8-$AL$8)*($AM$8-$AL$8)),$AN$8-SQRT((1-AW546)*($AN$8-$AL$8)*($AN$8-$AM$8))),$AM$8)</f>
        <v>1.06149812671237</v>
      </c>
      <c r="AO546" s="0" t="n">
        <f aca="false">IFERROR(IF(AX546&lt;($AM$9-$AL$9)/($AN$9-$AL$9),$AL$9+SQRT(AX546*($AN$9-$AL$9)*($AM$9-$AL$9)),$AN$9-SQRT((1-AX546)*($AN$9-$AL$9)*($AN$9-$AM$9))),$AM$9)</f>
        <v>0.788409984815413</v>
      </c>
      <c r="AP546" s="0" t="n">
        <f aca="false">IFERROR(IF(AY546&lt;($AM$10-$AL$10)/($AN$10-$AL$10),$AL$10+SQRT(AY546*($AN$10-$AL$10)*($AM$10-$AL$10)),$AN$10-SQRT((1-AY546)*($AN$10-$AL$10)*($AN$10-$AM$10))),$AM$10)</f>
        <v>0.779658949340954</v>
      </c>
      <c r="AQ546" s="0" t="n">
        <f aca="false">IFERROR(IF(AZ546&lt;($AM$11-$AL$11)/($AN$11-$AL$11),$AL$11+SQRT(AZ546*($AN$11-$AL$11)*($AM$11-$AL$11)),$AN$11-SQRT((1-AZ546)*($AN$11-$AL$11)*($AN$11-$AM$11))),$AM$11)</f>
        <v>0.704215818910944</v>
      </c>
      <c r="AR546" s="0" t="n">
        <f aca="false">SUMPRODUCT((B24:B31&lt;=$B$6)*(C24:C31*AM546+D24:D31*AO546*$B$8*AQ546)/(1+AL546/100)^B24:B31)+C32*AM546*AP546/(1+AL546/100)^$B$6</f>
        <v>14870240.0177709</v>
      </c>
      <c r="AS546" s="0" t="n">
        <f aca="false">SUMPRODUCT((K24:K26&lt;=$B$6)*(L24:L26*AN546+M24:M26*AO546*$B$8*AQ546)/(1+AL546/100)^K24:K26)+L27*AN546*AP546/(1+AL546/100)^$B$6</f>
        <v>15557809.1121907</v>
      </c>
      <c r="AT546" s="0" t="n">
        <f aca="false">AS546-AR546</f>
        <v>687569.094419792</v>
      </c>
      <c r="AU546" s="0" t="n">
        <f aca="true">RAND()</f>
        <v>0.070963583716546</v>
      </c>
      <c r="AV546" s="0" t="n">
        <f aca="true">RAND()</f>
        <v>0.660555031186331</v>
      </c>
      <c r="AW546" s="0" t="n">
        <f aca="true">RAND()</f>
        <v>0.684151500151579</v>
      </c>
      <c r="AX546" s="0" t="n">
        <f aca="true">RAND()</f>
        <v>0.110907092454969</v>
      </c>
      <c r="AY546" s="0" t="n">
        <f aca="true">RAND()</f>
        <v>0.312836511785945</v>
      </c>
      <c r="AZ546" s="0" t="n">
        <f aca="true">RAND()</f>
        <v>0.642904972316231</v>
      </c>
    </row>
    <row r="547" customFormat="false" ht="15" hidden="false" customHeight="false" outlineLevel="0" collapsed="false">
      <c r="AK547" s="0" t="n">
        <v>534</v>
      </c>
      <c r="AL547" s="0" t="n">
        <f aca="false">IFERROR(IF(AU547&lt;($AM$6-$AL$6)/($AN$6-$AL$6),$AL$6+SQRT(AU547*($AN$6-$AL$6)*($AM$6-$AL$6)),$AN$6-SQRT((1-AU547)*($AN$6-$AL$6)*($AN$6-$AM$6))),$AM$6)</f>
        <v>3.66193424916563</v>
      </c>
      <c r="AM547" s="0" t="n">
        <f aca="false">IFERROR(IF(AV547&lt;($AM$7-$AL$7)/($AN$7-$AL$7),$AL$7+SQRT(AV547*($AN$7-$AL$7)*($AM$7-$AL$7)),$AN$7-SQRT((1-AV547)*($AN$7-$AL$7)*($AN$7-$AM$7))),$AM$7)</f>
        <v>1.06835475037696</v>
      </c>
      <c r="AN547" s="0" t="n">
        <f aca="false">IFERROR(IF(AW547&lt;($AM$8-$AL$8)/($AN$8-$AL$8),$AL$8+SQRT(AW547*($AN$8-$AL$8)*($AM$8-$AL$8)),$AN$8-SQRT((1-AW547)*($AN$8-$AL$8)*($AN$8-$AM$8))),$AM$8)</f>
        <v>1.00611155679868</v>
      </c>
      <c r="AO547" s="0" t="n">
        <f aca="false">IFERROR(IF(AX547&lt;($AM$9-$AL$9)/($AN$9-$AL$9),$AL$9+SQRT(AX547*($AN$9-$AL$9)*($AM$9-$AL$9)),$AN$9-SQRT((1-AX547)*($AN$9-$AL$9)*($AN$9-$AM$9))),$AM$9)</f>
        <v>1.13544473226577</v>
      </c>
      <c r="AP547" s="0" t="n">
        <f aca="false">IFERROR(IF(AY547&lt;($AM$10-$AL$10)/($AN$10-$AL$10),$AL$10+SQRT(AY547*($AN$10-$AL$10)*($AM$10-$AL$10)),$AN$10-SQRT((1-AY547)*($AN$10-$AL$10)*($AN$10-$AM$10))),$AM$10)</f>
        <v>0.95119393504848</v>
      </c>
      <c r="AQ547" s="0" t="n">
        <f aca="false">IFERROR(IF(AZ547&lt;($AM$11-$AL$11)/($AN$11-$AL$11),$AL$11+SQRT(AZ547*($AN$11-$AL$11)*($AM$11-$AL$11)),$AN$11-SQRT((1-AZ547)*($AN$11-$AL$11)*($AN$11-$AM$11))),$AM$11)</f>
        <v>0.352276081740818</v>
      </c>
      <c r="AR547" s="0" t="n">
        <f aca="false">SUMPRODUCT((B24:B31&lt;=$B$6)*(C24:C31*AM547+D24:D31*AO547*$B$8*AQ547)/(1+AL547/100)^B24:B31)+C32*AM547*AP547/(1+AL547/100)^$B$6</f>
        <v>14200536.3061805</v>
      </c>
      <c r="AS547" s="0" t="n">
        <f aca="false">SUMPRODUCT((K24:K26&lt;=$B$6)*(L24:L26*AN547+M24:M26*AO547*$B$8*AQ547)/(1+AL547/100)^K24:K26)+L27*AN547*AP547/(1+AL547/100)^$B$6</f>
        <v>14756532.0285749</v>
      </c>
      <c r="AT547" s="0" t="n">
        <f aca="false">AS547-AR547</f>
        <v>555995.722394483</v>
      </c>
      <c r="AU547" s="0" t="n">
        <f aca="true">RAND()</f>
        <v>0.44286585215533</v>
      </c>
      <c r="AV547" s="0" t="n">
        <f aca="true">RAND()</f>
        <v>0.706711140350085</v>
      </c>
      <c r="AW547" s="0" t="n">
        <f aca="true">RAND()</f>
        <v>0.47127490909188</v>
      </c>
      <c r="AX547" s="0" t="n">
        <f aca="true">RAND()</f>
        <v>0.501696126021999</v>
      </c>
      <c r="AY547" s="0" t="n">
        <f aca="true">RAND()</f>
        <v>0.814303868098129</v>
      </c>
      <c r="AZ547" s="0" t="n">
        <f aca="true">RAND()</f>
        <v>0.0111542396823374</v>
      </c>
    </row>
    <row r="548" customFormat="false" ht="15" hidden="false" customHeight="false" outlineLevel="0" collapsed="false">
      <c r="AK548" s="0" t="n">
        <v>535</v>
      </c>
      <c r="AL548" s="0" t="n">
        <f aca="false">IFERROR(IF(AU548&lt;($AM$6-$AL$6)/($AN$6-$AL$6),$AL$6+SQRT(AU548*($AN$6-$AL$6)*($AM$6-$AL$6)),$AN$6-SQRT((1-AU548)*($AN$6-$AL$6)*($AN$6-$AM$6))),$AM$6)</f>
        <v>2.97793242433582</v>
      </c>
      <c r="AM548" s="0" t="n">
        <f aca="false">IFERROR(IF(AV548&lt;($AM$7-$AL$7)/($AN$7-$AL$7),$AL$7+SQRT(AV548*($AN$7-$AL$7)*($AM$7-$AL$7)),$AN$7-SQRT((1-AV548)*($AN$7-$AL$7)*($AN$7-$AM$7))),$AM$7)</f>
        <v>1.03253864918459</v>
      </c>
      <c r="AN548" s="0" t="n">
        <f aca="false">IFERROR(IF(AW548&lt;($AM$8-$AL$8)/($AN$8-$AL$8),$AL$8+SQRT(AW548*($AN$8-$AL$8)*($AM$8-$AL$8)),$AN$8-SQRT((1-AW548)*($AN$8-$AL$8)*($AN$8-$AM$8))),$AM$8)</f>
        <v>1.11190343705659</v>
      </c>
      <c r="AO548" s="0" t="n">
        <f aca="false">IFERROR(IF(AX548&lt;($AM$9-$AL$9)/($AN$9-$AL$9),$AL$9+SQRT(AX548*($AN$9-$AL$9)*($AM$9-$AL$9)),$AN$9-SQRT((1-AX548)*($AN$9-$AL$9)*($AN$9-$AM$9))),$AM$9)</f>
        <v>0.882292744155278</v>
      </c>
      <c r="AP548" s="0" t="n">
        <f aca="false">IFERROR(IF(AY548&lt;($AM$10-$AL$10)/($AN$10-$AL$10),$AL$10+SQRT(AY548*($AN$10-$AL$10)*($AM$10-$AL$10)),$AN$10-SQRT((1-AY548)*($AN$10-$AL$10)*($AN$10-$AM$10))),$AM$10)</f>
        <v>0.926055166981554</v>
      </c>
      <c r="AQ548" s="0" t="n">
        <f aca="false">IFERROR(IF(AZ548&lt;($AM$11-$AL$11)/($AN$11-$AL$11),$AL$11+SQRT(AZ548*($AN$11-$AL$11)*($AM$11-$AL$11)),$AN$11-SQRT((1-AZ548)*($AN$11-$AL$11)*($AN$11-$AM$11))),$AM$11)</f>
        <v>0.789494902161952</v>
      </c>
      <c r="AR548" s="0" t="n">
        <f aca="false">SUMPRODUCT((B24:B31&lt;=$B$6)*(C24:C31*AM548+D24:D31*AO548*$B$8*AQ548)/(1+AL548/100)^B24:B31)+C32*AM548*AP548/(1+AL548/100)^$B$6</f>
        <v>14266344.2565236</v>
      </c>
      <c r="AS548" s="0" t="n">
        <f aca="false">SUMPRODUCT((K24:K26&lt;=$B$6)*(L24:L26*AN548+M24:M26*AO548*$B$8*AQ548)/(1+AL548/100)^K24:K26)+L27*AN548*AP548/(1+AL548/100)^$B$6</f>
        <v>16151542.2038686</v>
      </c>
      <c r="AT548" s="0" t="n">
        <f aca="false">AS548-AR548</f>
        <v>1885197.94734496</v>
      </c>
      <c r="AU548" s="0" t="n">
        <f aca="true">RAND()</f>
        <v>0.191270365313466</v>
      </c>
      <c r="AV548" s="0" t="n">
        <f aca="true">RAND()</f>
        <v>0.579649430235875</v>
      </c>
      <c r="AW548" s="0" t="n">
        <f aca="true">RAND()</f>
        <v>0.830483016028605</v>
      </c>
      <c r="AX548" s="0" t="n">
        <f aca="true">RAND()</f>
        <v>0.194863656311697</v>
      </c>
      <c r="AY548" s="0" t="n">
        <f aca="true">RAND()</f>
        <v>0.726092021246718</v>
      </c>
      <c r="AZ548" s="0" t="n">
        <f aca="true">RAND()</f>
        <v>0.819133076670178</v>
      </c>
    </row>
    <row r="549" customFormat="false" ht="15" hidden="false" customHeight="false" outlineLevel="0" collapsed="false">
      <c r="AK549" s="0" t="n">
        <v>536</v>
      </c>
      <c r="AL549" s="0" t="n">
        <f aca="false">IFERROR(IF(AU549&lt;($AM$6-$AL$6)/($AN$6-$AL$6),$AL$6+SQRT(AU549*($AN$6-$AL$6)*($AM$6-$AL$6)),$AN$6-SQRT((1-AU549)*($AN$6-$AL$6)*($AN$6-$AM$6))),$AM$6)</f>
        <v>5.87156147410751</v>
      </c>
      <c r="AM549" s="0" t="n">
        <f aca="false">IFERROR(IF(AV549&lt;($AM$7-$AL$7)/($AN$7-$AL$7),$AL$7+SQRT(AV549*($AN$7-$AL$7)*($AM$7-$AL$7)),$AN$7-SQRT((1-AV549)*($AN$7-$AL$7)*($AN$7-$AM$7))),$AM$7)</f>
        <v>1.05039036181219</v>
      </c>
      <c r="AN549" s="0" t="n">
        <f aca="false">IFERROR(IF(AW549&lt;($AM$8-$AL$8)/($AN$8-$AL$8),$AL$8+SQRT(AW549*($AN$8-$AL$8)*($AM$8-$AL$8)),$AN$8-SQRT((1-AW549)*($AN$8-$AL$8)*($AN$8-$AM$8))),$AM$8)</f>
        <v>1.07457274872143</v>
      </c>
      <c r="AO549" s="0" t="n">
        <f aca="false">IFERROR(IF(AX549&lt;($AM$9-$AL$9)/($AN$9-$AL$9),$AL$9+SQRT(AX549*($AN$9-$AL$9)*($AM$9-$AL$9)),$AN$9-SQRT((1-AX549)*($AN$9-$AL$9)*($AN$9-$AM$9))),$AM$9)</f>
        <v>1.34975438123674</v>
      </c>
      <c r="AP549" s="0" t="n">
        <f aca="false">IFERROR(IF(AY549&lt;($AM$10-$AL$10)/($AN$10-$AL$10),$AL$10+SQRT(AY549*($AN$10-$AL$10)*($AM$10-$AL$10)),$AN$10-SQRT((1-AY549)*($AN$10-$AL$10)*($AN$10-$AM$10))),$AM$10)</f>
        <v>0.958020277572822</v>
      </c>
      <c r="AQ549" s="0" t="n">
        <f aca="false">IFERROR(IF(AZ549&lt;($AM$11-$AL$11)/($AN$11-$AL$11),$AL$11+SQRT(AZ549*($AN$11-$AL$11)*($AM$11-$AL$11)),$AN$11-SQRT((1-AZ549)*($AN$11-$AL$11)*($AN$11-$AM$11))),$AM$11)</f>
        <v>0.484196219655226</v>
      </c>
      <c r="AR549" s="0" t="n">
        <f aca="false">SUMPRODUCT((B24:B31&lt;=$B$6)*(C24:C31*AM549+D24:D31*AO549*$B$8*AQ549)/(1+AL549/100)^B24:B31)+C32*AM549*AP549/(1+AL549/100)^$B$6</f>
        <v>12793605.8125332</v>
      </c>
      <c r="AS549" s="0" t="n">
        <f aca="false">SUMPRODUCT((K24:K26&lt;=$B$6)*(L24:L26*AN549+M24:M26*AO549*$B$8*AQ549)/(1+AL549/100)^K24:K26)+L27*AN549*AP549/(1+AL549/100)^$B$6</f>
        <v>16198654.5686383</v>
      </c>
      <c r="AT549" s="0" t="n">
        <f aca="false">AS549-AR549</f>
        <v>3405048.75610515</v>
      </c>
      <c r="AU549" s="0" t="n">
        <f aca="true">RAND()</f>
        <v>0.936331324664079</v>
      </c>
      <c r="AV549" s="0" t="n">
        <f aca="true">RAND()</f>
        <v>0.645831043044731</v>
      </c>
      <c r="AW549" s="0" t="n">
        <f aca="true">RAND()</f>
        <v>0.726446928967517</v>
      </c>
      <c r="AX549" s="0" t="n">
        <f aca="true">RAND()</f>
        <v>0.718120423519454</v>
      </c>
      <c r="AY549" s="0" t="n">
        <f aca="true">RAND()</f>
        <v>0.839130298671539</v>
      </c>
      <c r="AZ549" s="0" t="n">
        <f aca="true">RAND()</f>
        <v>0.138482642184801</v>
      </c>
    </row>
    <row r="550" customFormat="false" ht="15" hidden="false" customHeight="false" outlineLevel="0" collapsed="false">
      <c r="AK550" s="0" t="n">
        <v>537</v>
      </c>
      <c r="AL550" s="0" t="n">
        <f aca="false">IFERROR(IF(AU550&lt;($AM$6-$AL$6)/($AN$6-$AL$6),$AL$6+SQRT(AU550*($AN$6-$AL$6)*($AM$6-$AL$6)),$AN$6-SQRT((1-AU550)*($AN$6-$AL$6)*($AN$6-$AM$6))),$AM$6)</f>
        <v>3.56576035469142</v>
      </c>
      <c r="AM550" s="0" t="n">
        <f aca="false">IFERROR(IF(AV550&lt;($AM$7-$AL$7)/($AN$7-$AL$7),$AL$7+SQRT(AV550*($AN$7-$AL$7)*($AM$7-$AL$7)),$AN$7-SQRT((1-AV550)*($AN$7-$AL$7)*($AN$7-$AM$7))),$AM$7)</f>
        <v>0.959252951468374</v>
      </c>
      <c r="AN550" s="0" t="n">
        <f aca="false">IFERROR(IF(AW550&lt;($AM$8-$AL$8)/($AN$8-$AL$8),$AL$8+SQRT(AW550*($AN$8-$AL$8)*($AM$8-$AL$8)),$AN$8-SQRT((1-AW550)*($AN$8-$AL$8)*($AN$8-$AM$8))),$AM$8)</f>
        <v>0.989066002362299</v>
      </c>
      <c r="AO550" s="0" t="n">
        <f aca="false">IFERROR(IF(AX550&lt;($AM$9-$AL$9)/($AN$9-$AL$9),$AL$9+SQRT(AX550*($AN$9-$AL$9)*($AM$9-$AL$9)),$AN$9-SQRT((1-AX550)*($AN$9-$AL$9)*($AN$9-$AM$9))),$AM$9)</f>
        <v>1.6009474768504</v>
      </c>
      <c r="AP550" s="0" t="n">
        <f aca="false">IFERROR(IF(AY550&lt;($AM$10-$AL$10)/($AN$10-$AL$10),$AL$10+SQRT(AY550*($AN$10-$AL$10)*($AM$10-$AL$10)),$AN$10-SQRT((1-AY550)*($AN$10-$AL$10)*($AN$10-$AM$10))),$AM$10)</f>
        <v>0.807290282720462</v>
      </c>
      <c r="AQ550" s="0" t="n">
        <f aca="false">IFERROR(IF(AZ550&lt;($AM$11-$AL$11)/($AN$11-$AL$11),$AL$11+SQRT(AZ550*($AN$11-$AL$11)*($AM$11-$AL$11)),$AN$11-SQRT((1-AZ550)*($AN$11-$AL$11)*($AN$11-$AM$11))),$AM$11)</f>
        <v>0.706018150542641</v>
      </c>
      <c r="AR550" s="0" t="n">
        <f aca="false">SUMPRODUCT((B24:B31&lt;=$B$6)*(C24:C31*AM550+D24:D31*AO550*$B$8*AQ550)/(1+AL550/100)^B24:B31)+C32*AM550*AP550/(1+AL550/100)^$B$6</f>
        <v>12972411.6370718</v>
      </c>
      <c r="AS550" s="0" t="n">
        <f aca="false">SUMPRODUCT((K24:K26&lt;=$B$6)*(L24:L26*AN550+M24:M26*AO550*$B$8*AQ550)/(1+AL550/100)^K24:K26)+L27*AN550*AP550/(1+AL550/100)^$B$6</f>
        <v>14716821.2186763</v>
      </c>
      <c r="AT550" s="0" t="n">
        <f aca="false">AS550-AR550</f>
        <v>1744409.58160449</v>
      </c>
      <c r="AU550" s="0" t="n">
        <f aca="true">RAND()</f>
        <v>0.410299902929538</v>
      </c>
      <c r="AV550" s="0" t="n">
        <f aca="true">RAND()</f>
        <v>0.281794472793203</v>
      </c>
      <c r="AW550" s="0" t="n">
        <f aca="true">RAND()</f>
        <v>0.39717725832512</v>
      </c>
      <c r="AX550" s="0" t="n">
        <f aca="true">RAND()</f>
        <v>0.893838055845292</v>
      </c>
      <c r="AY550" s="0" t="n">
        <f aca="true">RAND()</f>
        <v>0.377709271417686</v>
      </c>
      <c r="AZ550" s="0" t="n">
        <f aca="true">RAND()</f>
        <v>0.647243559957676</v>
      </c>
    </row>
    <row r="551" customFormat="false" ht="15" hidden="false" customHeight="false" outlineLevel="0" collapsed="false">
      <c r="AK551" s="0" t="n">
        <v>538</v>
      </c>
      <c r="AL551" s="0" t="n">
        <f aca="false">IFERROR(IF(AU551&lt;($AM$6-$AL$6)/($AN$6-$AL$6),$AL$6+SQRT(AU551*($AN$6-$AL$6)*($AM$6-$AL$6)),$AN$6-SQRT((1-AU551)*($AN$6-$AL$6)*($AN$6-$AM$6))),$AM$6)</f>
        <v>2.48559864305224</v>
      </c>
      <c r="AM551" s="0" t="n">
        <f aca="false">IFERROR(IF(AV551&lt;($AM$7-$AL$7)/($AN$7-$AL$7),$AL$7+SQRT(AV551*($AN$7-$AL$7)*($AM$7-$AL$7)),$AN$7-SQRT((1-AV551)*($AN$7-$AL$7)*($AN$7-$AM$7))),$AM$7)</f>
        <v>1.05914370958198</v>
      </c>
      <c r="AN551" s="0" t="n">
        <f aca="false">IFERROR(IF(AW551&lt;($AM$8-$AL$8)/($AN$8-$AL$8),$AL$8+SQRT(AW551*($AN$8-$AL$8)*($AM$8-$AL$8)),$AN$8-SQRT((1-AW551)*($AN$8-$AL$8)*($AN$8-$AM$8))),$AM$8)</f>
        <v>0.957391098214907</v>
      </c>
      <c r="AO551" s="0" t="n">
        <f aca="false">IFERROR(IF(AX551&lt;($AM$9-$AL$9)/($AN$9-$AL$9),$AL$9+SQRT(AX551*($AN$9-$AL$9)*($AM$9-$AL$9)),$AN$9-SQRT((1-AX551)*($AN$9-$AL$9)*($AN$9-$AM$9))),$AM$9)</f>
        <v>0.911597676206578</v>
      </c>
      <c r="AP551" s="0" t="n">
        <f aca="false">IFERROR(IF(AY551&lt;($AM$10-$AL$10)/($AN$10-$AL$10),$AL$10+SQRT(AY551*($AN$10-$AL$10)*($AM$10-$AL$10)),$AN$10-SQRT((1-AY551)*($AN$10-$AL$10)*($AN$10-$AM$10))),$AM$10)</f>
        <v>0.988035181479857</v>
      </c>
      <c r="AQ551" s="0" t="n">
        <f aca="false">IFERROR(IF(AZ551&lt;($AM$11-$AL$11)/($AN$11-$AL$11),$AL$11+SQRT(AZ551*($AN$11-$AL$11)*($AM$11-$AL$11)),$AN$11-SQRT((1-AZ551)*($AN$11-$AL$11)*($AN$11-$AM$11))),$AM$11)</f>
        <v>0.394406507870396</v>
      </c>
      <c r="AR551" s="0" t="n">
        <f aca="false">SUMPRODUCT((B24:B31&lt;=$B$6)*(C24:C31*AM551+D24:D31*AO551*$B$8*AQ551)/(1+AL551/100)^B24:B31)+C32*AM551*AP551/(1+AL551/100)^$B$6</f>
        <v>14940430.7347259</v>
      </c>
      <c r="AS551" s="0" t="n">
        <f aca="false">SUMPRODUCT((K24:K26&lt;=$B$6)*(L24:L26*AN551+M24:M26*AO551*$B$8*AQ551)/(1+AL551/100)^K24:K26)+L27*AN551*AP551/(1+AL551/100)^$B$6</f>
        <v>13623594.9485765</v>
      </c>
      <c r="AT551" s="0" t="n">
        <f aca="false">AS551-AR551</f>
        <v>-1316835.78614942</v>
      </c>
      <c r="AU551" s="0" t="n">
        <f aca="true">RAND()</f>
        <v>0.0471612084268362</v>
      </c>
      <c r="AV551" s="0" t="n">
        <f aca="true">RAND()</f>
        <v>0.676212234736635</v>
      </c>
      <c r="AW551" s="0" t="n">
        <f aca="true">RAND()</f>
        <v>0.275243975525496</v>
      </c>
      <c r="AX551" s="0" t="n">
        <f aca="true">RAND()</f>
        <v>0.22588352941154</v>
      </c>
      <c r="AY551" s="0" t="n">
        <f aca="true">RAND()</f>
        <v>0.952713353448306</v>
      </c>
      <c r="AZ551" s="0" t="n">
        <f aca="true">RAND()</f>
        <v>0.0363779131766658</v>
      </c>
    </row>
    <row r="552" customFormat="false" ht="15" hidden="false" customHeight="false" outlineLevel="0" collapsed="false">
      <c r="AK552" s="0" t="n">
        <v>539</v>
      </c>
      <c r="AL552" s="0" t="n">
        <f aca="false">IFERROR(IF(AU552&lt;($AM$6-$AL$6)/($AN$6-$AL$6),$AL$6+SQRT(AU552*($AN$6-$AL$6)*($AM$6-$AL$6)),$AN$6-SQRT((1-AU552)*($AN$6-$AL$6)*($AN$6-$AM$6))),$AM$6)</f>
        <v>5.19245354944177</v>
      </c>
      <c r="AM552" s="0" t="n">
        <f aca="false">IFERROR(IF(AV552&lt;($AM$7-$AL$7)/($AN$7-$AL$7),$AL$7+SQRT(AV552*($AN$7-$AL$7)*($AM$7-$AL$7)),$AN$7-SQRT((1-AV552)*($AN$7-$AL$7)*($AN$7-$AM$7))),$AM$7)</f>
        <v>0.828564167976215</v>
      </c>
      <c r="AN552" s="0" t="n">
        <f aca="false">IFERROR(IF(AW552&lt;($AM$8-$AL$8)/($AN$8-$AL$8),$AL$8+SQRT(AW552*($AN$8-$AL$8)*($AM$8-$AL$8)),$AN$8-SQRT((1-AW552)*($AN$8-$AL$8)*($AN$8-$AM$8))),$AM$8)</f>
        <v>1.20593986952032</v>
      </c>
      <c r="AO552" s="0" t="n">
        <f aca="false">IFERROR(IF(AX552&lt;($AM$9-$AL$9)/($AN$9-$AL$9),$AL$9+SQRT(AX552*($AN$9-$AL$9)*($AM$9-$AL$9)),$AN$9-SQRT((1-AX552)*($AN$9-$AL$9)*($AN$9-$AM$9))),$AM$9)</f>
        <v>0.88319029464627</v>
      </c>
      <c r="AP552" s="0" t="n">
        <f aca="false">IFERROR(IF(AY552&lt;($AM$10-$AL$10)/($AN$10-$AL$10),$AL$10+SQRT(AY552*($AN$10-$AL$10)*($AM$10-$AL$10)),$AN$10-SQRT((1-AY552)*($AN$10-$AL$10)*($AN$10-$AM$10))),$AM$10)</f>
        <v>0.83583818235854</v>
      </c>
      <c r="AQ552" s="0" t="n">
        <f aca="false">IFERROR(IF(AZ552&lt;($AM$11-$AL$11)/($AN$11-$AL$11),$AL$11+SQRT(AZ552*($AN$11-$AL$11)*($AM$11-$AL$11)),$AN$11-SQRT((1-AZ552)*($AN$11-$AL$11)*($AN$11-$AM$11))),$AM$11)</f>
        <v>0.403982489315759</v>
      </c>
      <c r="AR552" s="0" t="n">
        <f aca="false">SUMPRODUCT((B24:B31&lt;=$B$6)*(C24:C31*AM552+D24:D31*AO552*$B$8*AQ552)/(1+AL552/100)^B24:B31)+C32*AM552*AP552/(1+AL552/100)^$B$6</f>
        <v>10332358.6397433</v>
      </c>
      <c r="AS552" s="0" t="n">
        <f aca="false">SUMPRODUCT((K24:K26&lt;=$B$6)*(L24:L26*AN552+M24:M26*AO552*$B$8*AQ552)/(1+AL552/100)^K24:K26)+L27*AN552*AP552/(1+AL552/100)^$B$6</f>
        <v>18173536.366134</v>
      </c>
      <c r="AT552" s="0" t="n">
        <f aca="false">AS552-AR552</f>
        <v>7841177.72639065</v>
      </c>
      <c r="AU552" s="0" t="n">
        <f aca="true">RAND()</f>
        <v>0.836638791453716</v>
      </c>
      <c r="AV552" s="0" t="n">
        <f aca="true">RAND()</f>
        <v>0.00906568546859333</v>
      </c>
      <c r="AW552" s="0" t="n">
        <f aca="true">RAND()</f>
        <v>0.98274404357434</v>
      </c>
      <c r="AX552" s="0" t="n">
        <f aca="true">RAND()</f>
        <v>0.19577973588146</v>
      </c>
      <c r="AY552" s="0" t="n">
        <f aca="true">RAND()</f>
        <v>0.451149138919552</v>
      </c>
      <c r="AZ552" s="0" t="n">
        <f aca="true">RAND()</f>
        <v>0.0441320738134775</v>
      </c>
    </row>
    <row r="553" customFormat="false" ht="15" hidden="false" customHeight="false" outlineLevel="0" collapsed="false">
      <c r="AK553" s="0" t="n">
        <v>540</v>
      </c>
      <c r="AL553" s="0" t="n">
        <f aca="false">IFERROR(IF(AU553&lt;($AM$6-$AL$6)/($AN$6-$AL$6),$AL$6+SQRT(AU553*($AN$6-$AL$6)*($AM$6-$AL$6)),$AN$6-SQRT((1-AU553)*($AN$6-$AL$6)*($AN$6-$AM$6))),$AM$6)</f>
        <v>3.24719382519077</v>
      </c>
      <c r="AM553" s="0" t="n">
        <f aca="false">IFERROR(IF(AV553&lt;($AM$7-$AL$7)/($AN$7-$AL$7),$AL$7+SQRT(AV553*($AN$7-$AL$7)*($AM$7-$AL$7)),$AN$7-SQRT((1-AV553)*($AN$7-$AL$7)*($AN$7-$AM$7))),$AM$7)</f>
        <v>0.952929993224925</v>
      </c>
      <c r="AN553" s="0" t="n">
        <f aca="false">IFERROR(IF(AW553&lt;($AM$8-$AL$8)/($AN$8-$AL$8),$AL$8+SQRT(AW553*($AN$8-$AL$8)*($AM$8-$AL$8)),$AN$8-SQRT((1-AW553)*($AN$8-$AL$8)*($AN$8-$AM$8))),$AM$8)</f>
        <v>0.933117827527529</v>
      </c>
      <c r="AO553" s="0" t="n">
        <f aca="false">IFERROR(IF(AX553&lt;($AM$9-$AL$9)/($AN$9-$AL$9),$AL$9+SQRT(AX553*($AN$9-$AL$9)*($AM$9-$AL$9)),$AN$9-SQRT((1-AX553)*($AN$9-$AL$9)*($AN$9-$AM$9))),$AM$9)</f>
        <v>1.22814203612085</v>
      </c>
      <c r="AP553" s="0" t="n">
        <f aca="false">IFERROR(IF(AY553&lt;($AM$10-$AL$10)/($AN$10-$AL$10),$AL$10+SQRT(AY553*($AN$10-$AL$10)*($AM$10-$AL$10)),$AN$10-SQRT((1-AY553)*($AN$10-$AL$10)*($AN$10-$AM$10))),$AM$10)</f>
        <v>0.881879242103091</v>
      </c>
      <c r="AQ553" s="0" t="n">
        <f aca="false">IFERROR(IF(AZ553&lt;($AM$11-$AL$11)/($AN$11-$AL$11),$AL$11+SQRT(AZ553*($AN$11-$AL$11)*($AM$11-$AL$11)),$AN$11-SQRT((1-AZ553)*($AN$11-$AL$11)*($AN$11-$AM$11))),$AM$11)</f>
        <v>0.807518728381273</v>
      </c>
      <c r="AR553" s="0" t="n">
        <f aca="false">SUMPRODUCT((B24:B31&lt;=$B$6)*(C24:C31*AM553+D24:D31*AO553*$B$8*AQ553)/(1+AL553/100)^B24:B31)+C32*AM553*AP553/(1+AL553/100)^$B$6</f>
        <v>13059415.6599596</v>
      </c>
      <c r="AS553" s="0" t="n">
        <f aca="false">SUMPRODUCT((K24:K26&lt;=$B$6)*(L24:L26*AN553+M24:M26*AO553*$B$8*AQ553)/(1+AL553/100)^K24:K26)+L27*AN553*AP553/(1+AL553/100)^$B$6</f>
        <v>13714380.2299253</v>
      </c>
      <c r="AT553" s="0" t="n">
        <f aca="false">AS553-AR553</f>
        <v>654964.569965717</v>
      </c>
      <c r="AU553" s="0" t="n">
        <f aca="true">RAND()</f>
        <v>0.295822290715687</v>
      </c>
      <c r="AV553" s="0" t="n">
        <f aca="true">RAND()</f>
        <v>0.259862031419727</v>
      </c>
      <c r="AW553" s="0" t="n">
        <f aca="true">RAND()</f>
        <v>0.196892844507209</v>
      </c>
      <c r="AX553" s="0" t="n">
        <f aca="true">RAND()</f>
        <v>0.602823522397553</v>
      </c>
      <c r="AY553" s="0" t="n">
        <f aca="true">RAND()</f>
        <v>0.583327022196924</v>
      </c>
      <c r="AZ553" s="0" t="n">
        <f aca="true">RAND()</f>
        <v>0.848779428881787</v>
      </c>
    </row>
    <row r="554" customFormat="false" ht="15" hidden="false" customHeight="false" outlineLevel="0" collapsed="false">
      <c r="AK554" s="0" t="n">
        <v>541</v>
      </c>
      <c r="AL554" s="0" t="n">
        <f aca="false">IFERROR(IF(AU554&lt;($AM$6-$AL$6)/($AN$6-$AL$6),$AL$6+SQRT(AU554*($AN$6-$AL$6)*($AM$6-$AL$6)),$AN$6-SQRT((1-AU554)*($AN$6-$AL$6)*($AN$6-$AM$6))),$AM$6)</f>
        <v>3.78477816706532</v>
      </c>
      <c r="AM554" s="0" t="n">
        <f aca="false">IFERROR(IF(AV554&lt;($AM$7-$AL$7)/($AN$7-$AL$7),$AL$7+SQRT(AV554*($AN$7-$AL$7)*($AM$7-$AL$7)),$AN$7-SQRT((1-AV554)*($AN$7-$AL$7)*($AN$7-$AM$7))),$AM$7)</f>
        <v>1.18125551761231</v>
      </c>
      <c r="AN554" s="0" t="n">
        <f aca="false">IFERROR(IF(AW554&lt;($AM$8-$AL$8)/($AN$8-$AL$8),$AL$8+SQRT(AW554*($AN$8-$AL$8)*($AM$8-$AL$8)),$AN$8-SQRT((1-AW554)*($AN$8-$AL$8)*($AN$8-$AM$8))),$AM$8)</f>
        <v>0.972657219633884</v>
      </c>
      <c r="AO554" s="0" t="n">
        <f aca="false">IFERROR(IF(AX554&lt;($AM$9-$AL$9)/($AN$9-$AL$9),$AL$9+SQRT(AX554*($AN$9-$AL$9)*($AM$9-$AL$9)),$AN$9-SQRT((1-AX554)*($AN$9-$AL$9)*($AN$9-$AM$9))),$AM$9)</f>
        <v>1.90798649984517</v>
      </c>
      <c r="AP554" s="0" t="n">
        <f aca="false">IFERROR(IF(AY554&lt;($AM$10-$AL$10)/($AN$10-$AL$10),$AL$10+SQRT(AY554*($AN$10-$AL$10)*($AM$10-$AL$10)),$AN$10-SQRT((1-AY554)*($AN$10-$AL$10)*($AN$10-$AM$10))),$AM$10)</f>
        <v>0.999487091483781</v>
      </c>
      <c r="AQ554" s="0" t="n">
        <f aca="false">IFERROR(IF(AZ554&lt;($AM$11-$AL$11)/($AN$11-$AL$11),$AL$11+SQRT(AZ554*($AN$11-$AL$11)*($AM$11-$AL$11)),$AN$11-SQRT((1-AZ554)*($AN$11-$AL$11)*($AN$11-$AM$11))),$AM$11)</f>
        <v>0.924225945105971</v>
      </c>
      <c r="AR554" s="0" t="n">
        <f aca="false">SUMPRODUCT((B24:B31&lt;=$B$6)*(C24:C31*AM554+D24:D31*AO554*$B$8*AQ554)/(1+AL554/100)^B24:B31)+C32*AM554*AP554/(1+AL554/100)^$B$6</f>
        <v>15841741.5924322</v>
      </c>
      <c r="AS554" s="0" t="n">
        <f aca="false">SUMPRODUCT((K24:K26&lt;=$B$6)*(L24:L26*AN554+M24:M26*AO554*$B$8*AQ554)/(1+AL554/100)^K24:K26)+L27*AN554*AP554/(1+AL554/100)^$B$6</f>
        <v>14312749.6703423</v>
      </c>
      <c r="AT554" s="0" t="n">
        <f aca="false">AS554-AR554</f>
        <v>-1528991.92208993</v>
      </c>
      <c r="AU554" s="0" t="n">
        <f aca="true">RAND()</f>
        <v>0.483117428251009</v>
      </c>
      <c r="AV554" s="0" t="n">
        <f aca="true">RAND()</f>
        <v>0.957992854588877</v>
      </c>
      <c r="AW554" s="0" t="n">
        <f aca="true">RAND()</f>
        <v>0.331227949907815</v>
      </c>
      <c r="AX554" s="0" t="n">
        <f aca="true">RAND()</f>
        <v>0.994355677192838</v>
      </c>
      <c r="AY554" s="0" t="n">
        <f aca="true">RAND()</f>
        <v>0.997949418235709</v>
      </c>
      <c r="AZ554" s="0" t="n">
        <f aca="true">RAND()</f>
        <v>0.976564459611905</v>
      </c>
    </row>
    <row r="555" customFormat="false" ht="15" hidden="false" customHeight="false" outlineLevel="0" collapsed="false">
      <c r="AK555" s="0" t="n">
        <v>542</v>
      </c>
      <c r="AL555" s="0" t="n">
        <f aca="false">IFERROR(IF(AU555&lt;($AM$6-$AL$6)/($AN$6-$AL$6),$AL$6+SQRT(AU555*($AN$6-$AL$6)*($AM$6-$AL$6)),$AN$6-SQRT((1-AU555)*($AN$6-$AL$6)*($AN$6-$AM$6))),$AM$6)</f>
        <v>4.06414118904408</v>
      </c>
      <c r="AM555" s="0" t="n">
        <f aca="false">IFERROR(IF(AV555&lt;($AM$7-$AL$7)/($AN$7-$AL$7),$AL$7+SQRT(AV555*($AN$7-$AL$7)*($AM$7-$AL$7)),$AN$7-SQRT((1-AV555)*($AN$7-$AL$7)*($AN$7-$AM$7))),$AM$7)</f>
        <v>1.05936892408451</v>
      </c>
      <c r="AN555" s="0" t="n">
        <f aca="false">IFERROR(IF(AW555&lt;($AM$8-$AL$8)/($AN$8-$AL$8),$AL$8+SQRT(AW555*($AN$8-$AL$8)*($AM$8-$AL$8)),$AN$8-SQRT((1-AW555)*($AN$8-$AL$8)*($AN$8-$AM$8))),$AM$8)</f>
        <v>1.15867946273753</v>
      </c>
      <c r="AO555" s="0" t="n">
        <f aca="false">IFERROR(IF(AX555&lt;($AM$9-$AL$9)/($AN$9-$AL$9),$AL$9+SQRT(AX555*($AN$9-$AL$9)*($AM$9-$AL$9)),$AN$9-SQRT((1-AX555)*($AN$9-$AL$9)*($AN$9-$AM$9))),$AM$9)</f>
        <v>1.3840841444066</v>
      </c>
      <c r="AP555" s="0" t="n">
        <f aca="false">IFERROR(IF(AY555&lt;($AM$10-$AL$10)/($AN$10-$AL$10),$AL$10+SQRT(AY555*($AN$10-$AL$10)*($AM$10-$AL$10)),$AN$10-SQRT((1-AY555)*($AN$10-$AL$10)*($AN$10-$AM$10))),$AM$10)</f>
        <v>0.921661971544944</v>
      </c>
      <c r="AQ555" s="0" t="n">
        <f aca="false">IFERROR(IF(AZ555&lt;($AM$11-$AL$11)/($AN$11-$AL$11),$AL$11+SQRT(AZ555*($AN$11-$AL$11)*($AM$11-$AL$11)),$AN$11-SQRT((1-AZ555)*($AN$11-$AL$11)*($AN$11-$AM$11))),$AM$11)</f>
        <v>0.422766984122224</v>
      </c>
      <c r="AR555" s="0" t="n">
        <f aca="false">SUMPRODUCT((B24:B31&lt;=$B$6)*(C24:C31*AM555+D24:D31*AO555*$B$8*AQ555)/(1+AL555/100)^B24:B31)+C32*AM555*AP555/(1+AL555/100)^$B$6</f>
        <v>13859057.3386993</v>
      </c>
      <c r="AS555" s="0" t="n">
        <f aca="false">SUMPRODUCT((K24:K26&lt;=$B$6)*(L24:L26*AN555+M24:M26*AO555*$B$8*AQ555)/(1+AL555/100)^K24:K26)+L27*AN555*AP555/(1+AL555/100)^$B$6</f>
        <v>17152792.2639121</v>
      </c>
      <c r="AT555" s="0" t="n">
        <f aca="false">AS555-AR555</f>
        <v>3293734.92521278</v>
      </c>
      <c r="AU555" s="0" t="n">
        <f aca="true">RAND()</f>
        <v>0.569036652106625</v>
      </c>
      <c r="AV555" s="0" t="n">
        <f aca="true">RAND()</f>
        <v>0.676975936847119</v>
      </c>
      <c r="AW555" s="0" t="n">
        <f aca="true">RAND()</f>
        <v>0.925871639769729</v>
      </c>
      <c r="AX555" s="0" t="n">
        <f aca="true">RAND()</f>
        <v>0.7470984392191</v>
      </c>
      <c r="AY555" s="0" t="n">
        <f aca="true">RAND()</f>
        <v>0.711195272988677</v>
      </c>
      <c r="AZ555" s="0" t="n">
        <f aca="true">RAND()</f>
        <v>0.0615172750631279</v>
      </c>
    </row>
    <row r="556" customFormat="false" ht="15" hidden="false" customHeight="false" outlineLevel="0" collapsed="false">
      <c r="AK556" s="0" t="n">
        <v>543</v>
      </c>
      <c r="AL556" s="0" t="n">
        <f aca="false">IFERROR(IF(AU556&lt;($AM$6-$AL$6)/($AN$6-$AL$6),$AL$6+SQRT(AU556*($AN$6-$AL$6)*($AM$6-$AL$6)),$AN$6-SQRT((1-AU556)*($AN$6-$AL$6)*($AN$6-$AM$6))),$AM$6)</f>
        <v>3.62657365885475</v>
      </c>
      <c r="AM556" s="0" t="n">
        <f aca="false">IFERROR(IF(AV556&lt;($AM$7-$AL$7)/($AN$7-$AL$7),$AL$7+SQRT(AV556*($AN$7-$AL$7)*($AM$7-$AL$7)),$AN$7-SQRT((1-AV556)*($AN$7-$AL$7)*($AN$7-$AM$7))),$AM$7)</f>
        <v>1.15214261485855</v>
      </c>
      <c r="AN556" s="0" t="n">
        <f aca="false">IFERROR(IF(AW556&lt;($AM$8-$AL$8)/($AN$8-$AL$8),$AL$8+SQRT(AW556*($AN$8-$AL$8)*($AM$8-$AL$8)),$AN$8-SQRT((1-AW556)*($AN$8-$AL$8)*($AN$8-$AM$8))),$AM$8)</f>
        <v>0.847716201141641</v>
      </c>
      <c r="AO556" s="0" t="n">
        <f aca="false">IFERROR(IF(AX556&lt;($AM$9-$AL$9)/($AN$9-$AL$9),$AL$9+SQRT(AX556*($AN$9-$AL$9)*($AM$9-$AL$9)),$AN$9-SQRT((1-AX556)*($AN$9-$AL$9)*($AN$9-$AM$9))),$AM$9)</f>
        <v>0.989241705467357</v>
      </c>
      <c r="AP556" s="0" t="n">
        <f aca="false">IFERROR(IF(AY556&lt;($AM$10-$AL$10)/($AN$10-$AL$10),$AL$10+SQRT(AY556*($AN$10-$AL$10)*($AM$10-$AL$10)),$AN$10-SQRT((1-AY556)*($AN$10-$AL$10)*($AN$10-$AM$10))),$AM$10)</f>
        <v>0.757727232338368</v>
      </c>
      <c r="AQ556" s="0" t="n">
        <f aca="false">IFERROR(IF(AZ556&lt;($AM$11-$AL$11)/($AN$11-$AL$11),$AL$11+SQRT(AZ556*($AN$11-$AL$11)*($AM$11-$AL$11)),$AN$11-SQRT((1-AZ556)*($AN$11-$AL$11)*($AN$11-$AM$11))),$AM$11)</f>
        <v>0.839081883041427</v>
      </c>
      <c r="AR556" s="0" t="n">
        <f aca="false">SUMPRODUCT((B24:B31&lt;=$B$6)*(C24:C31*AM556+D24:D31*AO556*$B$8*AQ556)/(1+AL556/100)^B24:B31)+C32*AM556*AP556/(1+AL556/100)^$B$6</f>
        <v>15444924.2171995</v>
      </c>
      <c r="AS556" s="0" t="n">
        <f aca="false">SUMPRODUCT((K24:K26&lt;=$B$6)*(L24:L26*AN556+M24:M26*AO556*$B$8*AQ556)/(1+AL556/100)^K24:K26)+L27*AN556*AP556/(1+AL556/100)^$B$6</f>
        <v>12671477.2382867</v>
      </c>
      <c r="AT556" s="0" t="n">
        <f aca="false">AS556-AR556</f>
        <v>-2773446.97891278</v>
      </c>
      <c r="AU556" s="0" t="n">
        <f aca="true">RAND()</f>
        <v>0.430999736043367</v>
      </c>
      <c r="AV556" s="0" t="n">
        <f aca="true">RAND()</f>
        <v>0.914879397095801</v>
      </c>
      <c r="AW556" s="0" t="n">
        <f aca="true">RAND()</f>
        <v>0.0252981761265507</v>
      </c>
      <c r="AX556" s="0" t="n">
        <f aca="true">RAND()</f>
        <v>0.31914326182481</v>
      </c>
      <c r="AY556" s="0" t="n">
        <f aca="true">RAND()</f>
        <v>0.265693305155181</v>
      </c>
      <c r="AZ556" s="0" t="n">
        <f aca="true">RAND()</f>
        <v>0.894307590344926</v>
      </c>
    </row>
    <row r="557" customFormat="false" ht="15" hidden="false" customHeight="false" outlineLevel="0" collapsed="false">
      <c r="AK557" s="0" t="n">
        <v>544</v>
      </c>
      <c r="AL557" s="0" t="n">
        <f aca="false">IFERROR(IF(AU557&lt;($AM$6-$AL$6)/($AN$6-$AL$6),$AL$6+SQRT(AU557*($AN$6-$AL$6)*($AM$6-$AL$6)),$AN$6-SQRT((1-AU557)*($AN$6-$AL$6)*($AN$6-$AM$6))),$AM$6)</f>
        <v>3.08212455965736</v>
      </c>
      <c r="AM557" s="0" t="n">
        <f aca="false">IFERROR(IF(AV557&lt;($AM$7-$AL$7)/($AN$7-$AL$7),$AL$7+SQRT(AV557*($AN$7-$AL$7)*($AM$7-$AL$7)),$AN$7-SQRT((1-AV557)*($AN$7-$AL$7)*($AN$7-$AM$7))),$AM$7)</f>
        <v>0.81120573314235</v>
      </c>
      <c r="AN557" s="0" t="n">
        <f aca="false">IFERROR(IF(AW557&lt;($AM$8-$AL$8)/($AN$8-$AL$8),$AL$8+SQRT(AW557*($AN$8-$AL$8)*($AM$8-$AL$8)),$AN$8-SQRT((1-AW557)*($AN$8-$AL$8)*($AN$8-$AM$8))),$AM$8)</f>
        <v>0.946270975404977</v>
      </c>
      <c r="AO557" s="0" t="n">
        <f aca="false">IFERROR(IF(AX557&lt;($AM$9-$AL$9)/($AN$9-$AL$9),$AL$9+SQRT(AX557*($AN$9-$AL$9)*($AM$9-$AL$9)),$AN$9-SQRT((1-AX557)*($AN$9-$AL$9)*($AN$9-$AM$9))),$AM$9)</f>
        <v>1.35382093246542</v>
      </c>
      <c r="AP557" s="0" t="n">
        <f aca="false">IFERROR(IF(AY557&lt;($AM$10-$AL$10)/($AN$10-$AL$10),$AL$10+SQRT(AY557*($AN$10-$AL$10)*($AM$10-$AL$10)),$AN$10-SQRT((1-AY557)*($AN$10-$AL$10)*($AN$10-$AM$10))),$AM$10)</f>
        <v>0.577824378599212</v>
      </c>
      <c r="AQ557" s="0" t="n">
        <f aca="false">IFERROR(IF(AZ557&lt;($AM$11-$AL$11)/($AN$11-$AL$11),$AL$11+SQRT(AZ557*($AN$11-$AL$11)*($AM$11-$AL$11)),$AN$11-SQRT((1-AZ557)*($AN$11-$AL$11)*($AN$11-$AM$11))),$AM$11)</f>
        <v>0.516863883070753</v>
      </c>
      <c r="AR557" s="0" t="n">
        <f aca="false">SUMPRODUCT((B24:B31&lt;=$B$6)*(C24:C31*AM557+D24:D31*AO557*$B$8*AQ557)/(1+AL557/100)^B24:B31)+C32*AM557*AP557/(1+AL557/100)^$B$6</f>
        <v>11224401.5779081</v>
      </c>
      <c r="AS557" s="0" t="n">
        <f aca="false">SUMPRODUCT((K24:K26&lt;=$B$6)*(L24:L26*AN557+M24:M26*AO557*$B$8*AQ557)/(1+AL557/100)^K24:K26)+L27*AN557*AP557/(1+AL557/100)^$B$6</f>
        <v>14293898.3971702</v>
      </c>
      <c r="AT557" s="0" t="n">
        <f aca="false">AS557-AR557</f>
        <v>3069496.81926212</v>
      </c>
      <c r="AU557" s="0" t="n">
        <f aca="true">RAND()</f>
        <v>0.232512601697997</v>
      </c>
      <c r="AV557" s="0" t="n">
        <f aca="true">RAND()</f>
        <v>0.00139520505841728</v>
      </c>
      <c r="AW557" s="0" t="n">
        <f aca="true">RAND()</f>
        <v>0.237724424954704</v>
      </c>
      <c r="AX557" s="0" t="n">
        <f aca="true">RAND()</f>
        <v>0.72163507512009</v>
      </c>
      <c r="AY557" s="0" t="n">
        <f aca="true">RAND()</f>
        <v>0.0242265356174138</v>
      </c>
      <c r="AZ557" s="0" t="n">
        <f aca="true">RAND()</f>
        <v>0.191958954206225</v>
      </c>
    </row>
    <row r="558" customFormat="false" ht="15" hidden="false" customHeight="false" outlineLevel="0" collapsed="false">
      <c r="AK558" s="0" t="n">
        <v>545</v>
      </c>
      <c r="AL558" s="0" t="n">
        <f aca="false">IFERROR(IF(AU558&lt;($AM$6-$AL$6)/($AN$6-$AL$6),$AL$6+SQRT(AU558*($AN$6-$AL$6)*($AM$6-$AL$6)),$AN$6-SQRT((1-AU558)*($AN$6-$AL$6)*($AN$6-$AM$6))),$AM$6)</f>
        <v>4.92279456398149</v>
      </c>
      <c r="AM558" s="0" t="n">
        <f aca="false">IFERROR(IF(AV558&lt;($AM$7-$AL$7)/($AN$7-$AL$7),$AL$7+SQRT(AV558*($AN$7-$AL$7)*($AM$7-$AL$7)),$AN$7-SQRT((1-AV558)*($AN$7-$AL$7)*($AN$7-$AM$7))),$AM$7)</f>
        <v>1.11558783222401</v>
      </c>
      <c r="AN558" s="0" t="n">
        <f aca="false">IFERROR(IF(AW558&lt;($AM$8-$AL$8)/($AN$8-$AL$8),$AL$8+SQRT(AW558*($AN$8-$AL$8)*($AM$8-$AL$8)),$AN$8-SQRT((1-AW558)*($AN$8-$AL$8)*($AN$8-$AM$8))),$AM$8)</f>
        <v>1.08506106690584</v>
      </c>
      <c r="AO558" s="0" t="n">
        <f aca="false">IFERROR(IF(AX558&lt;($AM$9-$AL$9)/($AN$9-$AL$9),$AL$9+SQRT(AX558*($AN$9-$AL$9)*($AM$9-$AL$9)),$AN$9-SQRT((1-AX558)*($AN$9-$AL$9)*($AN$9-$AM$9))),$AM$9)</f>
        <v>1.00847046842826</v>
      </c>
      <c r="AP558" s="0" t="n">
        <f aca="false">IFERROR(IF(AY558&lt;($AM$10-$AL$10)/($AN$10-$AL$10),$AL$10+SQRT(AY558*($AN$10-$AL$10)*($AM$10-$AL$10)),$AN$10-SQRT((1-AY558)*($AN$10-$AL$10)*($AN$10-$AM$10))),$AM$10)</f>
        <v>0.922965285844826</v>
      </c>
      <c r="AQ558" s="0" t="n">
        <f aca="false">IFERROR(IF(AZ558&lt;($AM$11-$AL$11)/($AN$11-$AL$11),$AL$11+SQRT(AZ558*($AN$11-$AL$11)*($AM$11-$AL$11)),$AN$11-SQRT((1-AZ558)*($AN$11-$AL$11)*($AN$11-$AM$11))),$AM$11)</f>
        <v>0.777153306023269</v>
      </c>
      <c r="AR558" s="0" t="n">
        <f aca="false">SUMPRODUCT((B24:B31&lt;=$B$6)*(C24:C31*AM558+D24:D31*AO558*$B$8*AQ558)/(1+AL558/100)^B24:B31)+C32*AM558*AP558/(1+AL558/100)^$B$6</f>
        <v>14097061.4342469</v>
      </c>
      <c r="AS558" s="0" t="n">
        <f aca="false">SUMPRODUCT((K24:K26&lt;=$B$6)*(L24:L26*AN558+M24:M26*AO558*$B$8*AQ558)/(1+AL558/100)^K24:K26)+L27*AN558*AP558/(1+AL558/100)^$B$6</f>
        <v>16245780.1575029</v>
      </c>
      <c r="AT558" s="0" t="n">
        <f aca="false">AS558-AR558</f>
        <v>2148718.72325599</v>
      </c>
      <c r="AU558" s="0" t="n">
        <f aca="true">RAND()</f>
        <v>0.784260878828757</v>
      </c>
      <c r="AV558" s="0" t="n">
        <f aca="true">RAND()</f>
        <v>0.839407725811201</v>
      </c>
      <c r="AW558" s="0" t="n">
        <f aca="true">RAND()</f>
        <v>0.758179096442323</v>
      </c>
      <c r="AX558" s="0" t="n">
        <f aca="true">RAND()</f>
        <v>0.344579458680749</v>
      </c>
      <c r="AY558" s="0" t="n">
        <f aca="true">RAND()</f>
        <v>0.715598532119183</v>
      </c>
      <c r="AZ558" s="0" t="n">
        <f aca="true">RAND()</f>
        <v>0.797303473402617</v>
      </c>
    </row>
    <row r="559" customFormat="false" ht="15" hidden="false" customHeight="false" outlineLevel="0" collapsed="false">
      <c r="AK559" s="0" t="n">
        <v>546</v>
      </c>
      <c r="AL559" s="0" t="n">
        <f aca="false">IFERROR(IF(AU559&lt;($AM$6-$AL$6)/($AN$6-$AL$6),$AL$6+SQRT(AU559*($AN$6-$AL$6)*($AM$6-$AL$6)),$AN$6-SQRT((1-AU559)*($AN$6-$AL$6)*($AN$6-$AM$6))),$AM$6)</f>
        <v>2.87045164147629</v>
      </c>
      <c r="AM559" s="0" t="n">
        <f aca="false">IFERROR(IF(AV559&lt;($AM$7-$AL$7)/($AN$7-$AL$7),$AL$7+SQRT(AV559*($AN$7-$AL$7)*($AM$7-$AL$7)),$AN$7-SQRT((1-AV559)*($AN$7-$AL$7)*($AN$7-$AM$7))),$AM$7)</f>
        <v>0.947336483218513</v>
      </c>
      <c r="AN559" s="0" t="n">
        <f aca="false">IFERROR(IF(AW559&lt;($AM$8-$AL$8)/($AN$8-$AL$8),$AL$8+SQRT(AW559*($AN$8-$AL$8)*($AM$8-$AL$8)),$AN$8-SQRT((1-AW559)*($AN$8-$AL$8)*($AN$8-$AM$8))),$AM$8)</f>
        <v>0.897333871705342</v>
      </c>
      <c r="AO559" s="0" t="n">
        <f aca="false">IFERROR(IF(AX559&lt;($AM$9-$AL$9)/($AN$9-$AL$9),$AL$9+SQRT(AX559*($AN$9-$AL$9)*($AM$9-$AL$9)),$AN$9-SQRT((1-AX559)*($AN$9-$AL$9)*($AN$9-$AM$9))),$AM$9)</f>
        <v>1.00162191833309</v>
      </c>
      <c r="AP559" s="0" t="n">
        <f aca="false">IFERROR(IF(AY559&lt;($AM$10-$AL$10)/($AN$10-$AL$10),$AL$10+SQRT(AY559*($AN$10-$AL$10)*($AM$10-$AL$10)),$AN$10-SQRT((1-AY559)*($AN$10-$AL$10)*($AN$10-$AM$10))),$AM$10)</f>
        <v>0.559359860042905</v>
      </c>
      <c r="AQ559" s="0" t="n">
        <f aca="false">IFERROR(IF(AZ559&lt;($AM$11-$AL$11)/($AN$11-$AL$11),$AL$11+SQRT(AZ559*($AN$11-$AL$11)*($AM$11-$AL$11)),$AN$11-SQRT((1-AZ559)*($AN$11-$AL$11)*($AN$11-$AM$11))),$AM$11)</f>
        <v>0.343661996465644</v>
      </c>
      <c r="AR559" s="0" t="n">
        <f aca="false">SUMPRODUCT((B24:B31&lt;=$B$6)*(C24:C31*AM559+D24:D31*AO559*$B$8*AQ559)/(1+AL559/100)^B24:B31)+C32*AM559*AP559/(1+AL559/100)^$B$6</f>
        <v>13163726.3558713</v>
      </c>
      <c r="AS559" s="0" t="n">
        <f aca="false">SUMPRODUCT((K24:K26&lt;=$B$6)*(L24:L26*AN559+M24:M26*AO559*$B$8*AQ559)/(1+AL559/100)^K24:K26)+L27*AN559*AP559/(1+AL559/100)^$B$6</f>
        <v>13533477.2411837</v>
      </c>
      <c r="AT559" s="0" t="n">
        <f aca="false">AS559-AR559</f>
        <v>369750.885312365</v>
      </c>
      <c r="AU559" s="0" t="n">
        <f aca="true">RAND()</f>
        <v>0.151537212029753</v>
      </c>
      <c r="AV559" s="0" t="n">
        <f aca="true">RAND()</f>
        <v>0.241200436524434</v>
      </c>
      <c r="AW559" s="0" t="n">
        <f aca="true">RAND()</f>
        <v>0.105265362012799</v>
      </c>
      <c r="AX559" s="0" t="n">
        <f aca="true">RAND()</f>
        <v>0.335494137364734</v>
      </c>
      <c r="AY559" s="0" t="n">
        <f aca="true">RAND()</f>
        <v>0.0140943719372532</v>
      </c>
      <c r="AZ559" s="0" t="n">
        <f aca="true">RAND()</f>
        <v>0.00778110177700382</v>
      </c>
    </row>
    <row r="560" customFormat="false" ht="15" hidden="false" customHeight="false" outlineLevel="0" collapsed="false">
      <c r="AK560" s="0" t="n">
        <v>547</v>
      </c>
      <c r="AL560" s="0" t="n">
        <f aca="false">IFERROR(IF(AU560&lt;($AM$6-$AL$6)/($AN$6-$AL$6),$AL$6+SQRT(AU560*($AN$6-$AL$6)*($AM$6-$AL$6)),$AN$6-SQRT((1-AU560)*($AN$6-$AL$6)*($AN$6-$AM$6))),$AM$6)</f>
        <v>5.06374207721301</v>
      </c>
      <c r="AM560" s="0" t="n">
        <f aca="false">IFERROR(IF(AV560&lt;($AM$7-$AL$7)/($AN$7-$AL$7),$AL$7+SQRT(AV560*($AN$7-$AL$7)*($AM$7-$AL$7)),$AN$7-SQRT((1-AV560)*($AN$7-$AL$7)*($AN$7-$AM$7))),$AM$7)</f>
        <v>1.04413345060021</v>
      </c>
      <c r="AN560" s="0" t="n">
        <f aca="false">IFERROR(IF(AW560&lt;($AM$8-$AL$8)/($AN$8-$AL$8),$AL$8+SQRT(AW560*($AN$8-$AL$8)*($AM$8-$AL$8)),$AN$8-SQRT((1-AW560)*($AN$8-$AL$8)*($AN$8-$AM$8))),$AM$8)</f>
        <v>1.1973119473804</v>
      </c>
      <c r="AO560" s="0" t="n">
        <f aca="false">IFERROR(IF(AX560&lt;($AM$9-$AL$9)/($AN$9-$AL$9),$AL$9+SQRT(AX560*($AN$9-$AL$9)*($AM$9-$AL$9)),$AN$9-SQRT((1-AX560)*($AN$9-$AL$9)*($AN$9-$AM$9))),$AM$9)</f>
        <v>1.40878923378664</v>
      </c>
      <c r="AP560" s="0" t="n">
        <f aca="false">IFERROR(IF(AY560&lt;($AM$10-$AL$10)/($AN$10-$AL$10),$AL$10+SQRT(AY560*($AN$10-$AL$10)*($AM$10-$AL$10)),$AN$10-SQRT((1-AY560)*($AN$10-$AL$10)*($AN$10-$AM$10))),$AM$10)</f>
        <v>0.929255728380371</v>
      </c>
      <c r="AQ560" s="0" t="n">
        <f aca="false">IFERROR(IF(AZ560&lt;($AM$11-$AL$11)/($AN$11-$AL$11),$AL$11+SQRT(AZ560*($AN$11-$AL$11)*($AM$11-$AL$11)),$AN$11-SQRT((1-AZ560)*($AN$11-$AL$11)*($AN$11-$AM$11))),$AM$11)</f>
        <v>0.722047909985459</v>
      </c>
      <c r="AR560" s="0" t="n">
        <f aca="false">SUMPRODUCT((B24:B31&lt;=$B$6)*(C24:C31*AM560+D24:D31*AO560*$B$8*AQ560)/(1+AL560/100)^B24:B31)+C32*AM560*AP560/(1+AL560/100)^$B$6</f>
        <v>13162609.6594218</v>
      </c>
      <c r="AS560" s="0" t="n">
        <f aca="false">SUMPRODUCT((K24:K26&lt;=$B$6)*(L24:L26*AN560+M24:M26*AO560*$B$8*AQ560)/(1+AL560/100)^K24:K26)+L27*AN560*AP560/(1+AL560/100)^$B$6</f>
        <v>17952572.6911594</v>
      </c>
      <c r="AT560" s="0" t="n">
        <f aca="false">AS560-AR560</f>
        <v>4789963.03173756</v>
      </c>
      <c r="AU560" s="0" t="n">
        <f aca="true">RAND()</f>
        <v>0.812545262822231</v>
      </c>
      <c r="AV560" s="0" t="n">
        <f aca="true">RAND()</f>
        <v>0.623279678561979</v>
      </c>
      <c r="AW560" s="0" t="n">
        <f aca="true">RAND()</f>
        <v>0.975324169876923</v>
      </c>
      <c r="AX560" s="0" t="n">
        <f aca="true">RAND()</f>
        <v>0.766979886608942</v>
      </c>
      <c r="AY560" s="0" t="n">
        <f aca="true">RAND()</f>
        <v>0.737041921389451</v>
      </c>
      <c r="AZ560" s="0" t="n">
        <f aca="true">RAND()</f>
        <v>0.68466381900632</v>
      </c>
    </row>
    <row r="561" customFormat="false" ht="15" hidden="false" customHeight="false" outlineLevel="0" collapsed="false">
      <c r="AK561" s="0" t="n">
        <v>548</v>
      </c>
      <c r="AL561" s="0" t="n">
        <f aca="false">IFERROR(IF(AU561&lt;($AM$6-$AL$6)/($AN$6-$AL$6),$AL$6+SQRT(AU561*($AN$6-$AL$6)*($AM$6-$AL$6)),$AN$6-SQRT((1-AU561)*($AN$6-$AL$6)*($AN$6-$AM$6))),$AM$6)</f>
        <v>3.37057636498285</v>
      </c>
      <c r="AM561" s="0" t="n">
        <f aca="false">IFERROR(IF(AV561&lt;($AM$7-$AL$7)/($AN$7-$AL$7),$AL$7+SQRT(AV561*($AN$7-$AL$7)*($AM$7-$AL$7)),$AN$7-SQRT((1-AV561)*($AN$7-$AL$7)*($AN$7-$AM$7))),$AM$7)</f>
        <v>1.09873926770914</v>
      </c>
      <c r="AN561" s="0" t="n">
        <f aca="false">IFERROR(IF(AW561&lt;($AM$8-$AL$8)/($AN$8-$AL$8),$AL$8+SQRT(AW561*($AN$8-$AL$8)*($AM$8-$AL$8)),$AN$8-SQRT((1-AW561)*($AN$8-$AL$8)*($AN$8-$AM$8))),$AM$8)</f>
        <v>1.01595277071387</v>
      </c>
      <c r="AO561" s="0" t="n">
        <f aca="false">IFERROR(IF(AX561&lt;($AM$9-$AL$9)/($AN$9-$AL$9),$AL$9+SQRT(AX561*($AN$9-$AL$9)*($AM$9-$AL$9)),$AN$9-SQRT((1-AX561)*($AN$9-$AL$9)*($AN$9-$AM$9))),$AM$9)</f>
        <v>1.80977575617573</v>
      </c>
      <c r="AP561" s="0" t="n">
        <f aca="false">IFERROR(IF(AY561&lt;($AM$10-$AL$10)/($AN$10-$AL$10),$AL$10+SQRT(AY561*($AN$10-$AL$10)*($AM$10-$AL$10)),$AN$10-SQRT((1-AY561)*($AN$10-$AL$10)*($AN$10-$AM$10))),$AM$10)</f>
        <v>0.999212954411815</v>
      </c>
      <c r="AQ561" s="0" t="n">
        <f aca="false">IFERROR(IF(AZ561&lt;($AM$11-$AL$11)/($AN$11-$AL$11),$AL$11+SQRT(AZ561*($AN$11-$AL$11)*($AM$11-$AL$11)),$AN$11-SQRT((1-AZ561)*($AN$11-$AL$11)*($AN$11-$AM$11))),$AM$11)</f>
        <v>0.771661525398809</v>
      </c>
      <c r="AR561" s="0" t="n">
        <f aca="false">SUMPRODUCT((B24:B31&lt;=$B$6)*(C24:C31*AM561+D24:D31*AO561*$B$8*AQ561)/(1+AL561/100)^B24:B31)+C32*AM561*AP561/(1+AL561/100)^$B$6</f>
        <v>14992491.5547056</v>
      </c>
      <c r="AS561" s="0" t="n">
        <f aca="false">SUMPRODUCT((K24:K26&lt;=$B$6)*(L24:L26*AN561+M24:M26*AO561*$B$8*AQ561)/(1+AL561/100)^K24:K26)+L27*AN561*AP561/(1+AL561/100)^$B$6</f>
        <v>14812073.2341667</v>
      </c>
      <c r="AT561" s="0" t="n">
        <f aca="false">AS561-AR561</f>
        <v>-180418.320538832</v>
      </c>
      <c r="AU561" s="0" t="n">
        <f aca="true">RAND()</f>
        <v>0.341364203878945</v>
      </c>
      <c r="AV561" s="0" t="n">
        <f aca="true">RAND()</f>
        <v>0.796623918816295</v>
      </c>
      <c r="AW561" s="0" t="n">
        <f aca="true">RAND()</f>
        <v>0.513083506342106</v>
      </c>
      <c r="AX561" s="0" t="n">
        <f aca="true">RAND()</f>
        <v>0.975876491374323</v>
      </c>
      <c r="AY561" s="0" t="n">
        <f aca="true">RAND()</f>
        <v>0.996854295410293</v>
      </c>
      <c r="AZ561" s="0" t="n">
        <f aca="true">RAND()</f>
        <v>0.787189963333882</v>
      </c>
    </row>
    <row r="562" customFormat="false" ht="15" hidden="false" customHeight="false" outlineLevel="0" collapsed="false">
      <c r="AK562" s="0" t="n">
        <v>549</v>
      </c>
      <c r="AL562" s="0" t="n">
        <f aca="false">IFERROR(IF(AU562&lt;($AM$6-$AL$6)/($AN$6-$AL$6),$AL$6+SQRT(AU562*($AN$6-$AL$6)*($AM$6-$AL$6)),$AN$6-SQRT((1-AU562)*($AN$6-$AL$6)*($AN$6-$AM$6))),$AM$6)</f>
        <v>3.05007800042563</v>
      </c>
      <c r="AM562" s="0" t="n">
        <f aca="false">IFERROR(IF(AV562&lt;($AM$7-$AL$7)/($AN$7-$AL$7),$AL$7+SQRT(AV562*($AN$7-$AL$7)*($AM$7-$AL$7)),$AN$7-SQRT((1-AV562)*($AN$7-$AL$7)*($AN$7-$AM$7))),$AM$7)</f>
        <v>1.0558597748855</v>
      </c>
      <c r="AN562" s="0" t="n">
        <f aca="false">IFERROR(IF(AW562&lt;($AM$8-$AL$8)/($AN$8-$AL$8),$AL$8+SQRT(AW562*($AN$8-$AL$8)*($AM$8-$AL$8)),$AN$8-SQRT((1-AW562)*($AN$8-$AL$8)*($AN$8-$AM$8))),$AM$8)</f>
        <v>1.00311134235251</v>
      </c>
      <c r="AO562" s="0" t="n">
        <f aca="false">IFERROR(IF(AX562&lt;($AM$9-$AL$9)/($AN$9-$AL$9),$AL$9+SQRT(AX562*($AN$9-$AL$9)*($AM$9-$AL$9)),$AN$9-SQRT((1-AX562)*($AN$9-$AL$9)*($AN$9-$AM$9))),$AM$9)</f>
        <v>1.56942188160277</v>
      </c>
      <c r="AP562" s="0" t="n">
        <f aca="false">IFERROR(IF(AY562&lt;($AM$10-$AL$10)/($AN$10-$AL$10),$AL$10+SQRT(AY562*($AN$10-$AL$10)*($AM$10-$AL$10)),$AN$10-SQRT((1-AY562)*($AN$10-$AL$10)*($AN$10-$AM$10))),$AM$10)</f>
        <v>0.675266569912832</v>
      </c>
      <c r="AQ562" s="0" t="n">
        <f aca="false">IFERROR(IF(AZ562&lt;($AM$11-$AL$11)/($AN$11-$AL$11),$AL$11+SQRT(AZ562*($AN$11-$AL$11)*($AM$11-$AL$11)),$AN$11-SQRT((1-AZ562)*($AN$11-$AL$11)*($AN$11-$AM$11))),$AM$11)</f>
        <v>0.536800540072103</v>
      </c>
      <c r="AR562" s="0" t="n">
        <f aca="false">SUMPRODUCT((B24:B31&lt;=$B$6)*(C24:C31*AM562+D24:D31*AO562*$B$8*AQ562)/(1+AL562/100)^B24:B31)+C32*AM562*AP562/(1+AL562/100)^$B$6</f>
        <v>14603724.1793804</v>
      </c>
      <c r="AS562" s="0" t="n">
        <f aca="false">SUMPRODUCT((K24:K26&lt;=$B$6)*(L24:L26*AN562+M24:M26*AO562*$B$8*AQ562)/(1+AL562/100)^K24:K26)+L27*AN562*AP562/(1+AL562/100)^$B$6</f>
        <v>15001479.5443127</v>
      </c>
      <c r="AT562" s="0" t="n">
        <f aca="false">AS562-AR562</f>
        <v>397755.364932394</v>
      </c>
      <c r="AU562" s="0" t="n">
        <f aca="true">RAND()</f>
        <v>0.219905809863922</v>
      </c>
      <c r="AV562" s="0" t="n">
        <f aca="true">RAND()</f>
        <v>0.664973982155476</v>
      </c>
      <c r="AW562" s="0" t="n">
        <f aca="true">RAND()</f>
        <v>0.45818658422241</v>
      </c>
      <c r="AX562" s="0" t="n">
        <f aca="true">RAND()</f>
        <v>0.876401655971665</v>
      </c>
      <c r="AY562" s="0" t="n">
        <f aca="true">RAND()</f>
        <v>0.122873482116038</v>
      </c>
      <c r="AZ562" s="0" t="n">
        <f aca="true">RAND()</f>
        <v>0.228875492973223</v>
      </c>
    </row>
    <row r="563" customFormat="false" ht="15" hidden="false" customHeight="false" outlineLevel="0" collapsed="false">
      <c r="AK563" s="0" t="n">
        <v>550</v>
      </c>
      <c r="AL563" s="0" t="n">
        <f aca="false">IFERROR(IF(AU563&lt;($AM$6-$AL$6)/($AN$6-$AL$6),$AL$6+SQRT(AU563*($AN$6-$AL$6)*($AM$6-$AL$6)),$AN$6-SQRT((1-AU563)*($AN$6-$AL$6)*($AN$6-$AM$6))),$AM$6)</f>
        <v>3.43747360037543</v>
      </c>
      <c r="AM563" s="0" t="n">
        <f aca="false">IFERROR(IF(AV563&lt;($AM$7-$AL$7)/($AN$7-$AL$7),$AL$7+SQRT(AV563*($AN$7-$AL$7)*($AM$7-$AL$7)),$AN$7-SQRT((1-AV563)*($AN$7-$AL$7)*($AN$7-$AM$7))),$AM$7)</f>
        <v>0.904956212731313</v>
      </c>
      <c r="AN563" s="0" t="n">
        <f aca="false">IFERROR(IF(AW563&lt;($AM$8-$AL$8)/($AN$8-$AL$8),$AL$8+SQRT(AW563*($AN$8-$AL$8)*($AM$8-$AL$8)),$AN$8-SQRT((1-AW563)*($AN$8-$AL$8)*($AN$8-$AM$8))),$AM$8)</f>
        <v>0.962074624186452</v>
      </c>
      <c r="AO563" s="0" t="n">
        <f aca="false">IFERROR(IF(AX563&lt;($AM$9-$AL$9)/($AN$9-$AL$9),$AL$9+SQRT(AX563*($AN$9-$AL$9)*($AM$9-$AL$9)),$AN$9-SQRT((1-AX563)*($AN$9-$AL$9)*($AN$9-$AM$9))),$AM$9)</f>
        <v>0.821239768349291</v>
      </c>
      <c r="AP563" s="0" t="n">
        <f aca="false">IFERROR(IF(AY563&lt;($AM$10-$AL$10)/($AN$10-$AL$10),$AL$10+SQRT(AY563*($AN$10-$AL$10)*($AM$10-$AL$10)),$AN$10-SQRT((1-AY563)*($AN$10-$AL$10)*($AN$10-$AM$10))),$AM$10)</f>
        <v>0.8044151383753</v>
      </c>
      <c r="AQ563" s="0" t="n">
        <f aca="false">IFERROR(IF(AZ563&lt;($AM$11-$AL$11)/($AN$11-$AL$11),$AL$11+SQRT(AZ563*($AN$11-$AL$11)*($AM$11-$AL$11)),$AN$11-SQRT((1-AZ563)*($AN$11-$AL$11)*($AN$11-$AM$11))),$AM$11)</f>
        <v>0.525391834285157</v>
      </c>
      <c r="AR563" s="0" t="n">
        <f aca="false">SUMPRODUCT((B24:B31&lt;=$B$6)*(C24:C31*AM563+D24:D31*AO563*$B$8*AQ563)/(1+AL563/100)^B24:B31)+C32*AM563*AP563/(1+AL563/100)^$B$6</f>
        <v>12196588.3263587</v>
      </c>
      <c r="AS563" s="0" t="n">
        <f aca="false">SUMPRODUCT((K24:K26&lt;=$B$6)*(L24:L26*AN563+M24:M26*AO563*$B$8*AQ563)/(1+AL563/100)^K24:K26)+L27*AN563*AP563/(1+AL563/100)^$B$6</f>
        <v>14253956.8058966</v>
      </c>
      <c r="AT563" s="0" t="n">
        <f aca="false">AS563-AR563</f>
        <v>2057368.47953797</v>
      </c>
      <c r="AU563" s="0" t="n">
        <f aca="true">RAND()</f>
        <v>0.3654202825989</v>
      </c>
      <c r="AV563" s="0" t="n">
        <f aca="true">RAND()</f>
        <v>0.122397851010006</v>
      </c>
      <c r="AW563" s="0" t="n">
        <f aca="true">RAND()</f>
        <v>0.291868708946442</v>
      </c>
      <c r="AX563" s="0" t="n">
        <f aca="true">RAND()</f>
        <v>0.137593318358808</v>
      </c>
      <c r="AY563" s="0" t="n">
        <f aca="true">RAND()</f>
        <v>0.370674305888211</v>
      </c>
      <c r="AZ563" s="0" t="n">
        <f aca="true">RAND()</f>
        <v>0.207352975356847</v>
      </c>
    </row>
    <row r="564" customFormat="false" ht="15" hidden="false" customHeight="false" outlineLevel="0" collapsed="false">
      <c r="AK564" s="0" t="n">
        <v>551</v>
      </c>
      <c r="AL564" s="0" t="n">
        <f aca="false">IFERROR(IF(AU564&lt;($AM$6-$AL$6)/($AN$6-$AL$6),$AL$6+SQRT(AU564*($AN$6-$AL$6)*($AM$6-$AL$6)),$AN$6-SQRT((1-AU564)*($AN$6-$AL$6)*($AN$6-$AM$6))),$AM$6)</f>
        <v>3.56596735463764</v>
      </c>
      <c r="AM564" s="0" t="n">
        <f aca="false">IFERROR(IF(AV564&lt;($AM$7-$AL$7)/($AN$7-$AL$7),$AL$7+SQRT(AV564*($AN$7-$AL$7)*($AM$7-$AL$7)),$AN$7-SQRT((1-AV564)*($AN$7-$AL$7)*($AN$7-$AM$7))),$AM$7)</f>
        <v>0.942878695732746</v>
      </c>
      <c r="AN564" s="0" t="n">
        <f aca="false">IFERROR(IF(AW564&lt;($AM$8-$AL$8)/($AN$8-$AL$8),$AL$8+SQRT(AW564*($AN$8-$AL$8)*($AM$8-$AL$8)),$AN$8-SQRT((1-AW564)*($AN$8-$AL$8)*($AN$8-$AM$8))),$AM$8)</f>
        <v>1.13354104421181</v>
      </c>
      <c r="AO564" s="0" t="n">
        <f aca="false">IFERROR(IF(AX564&lt;($AM$9-$AL$9)/($AN$9-$AL$9),$AL$9+SQRT(AX564*($AN$9-$AL$9)*($AM$9-$AL$9)),$AN$9-SQRT((1-AX564)*($AN$9-$AL$9)*($AN$9-$AM$9))),$AM$9)</f>
        <v>1.67724176626569</v>
      </c>
      <c r="AP564" s="0" t="n">
        <f aca="false">IFERROR(IF(AY564&lt;($AM$10-$AL$10)/($AN$10-$AL$10),$AL$10+SQRT(AY564*($AN$10-$AL$10)*($AM$10-$AL$10)),$AN$10-SQRT((1-AY564)*($AN$10-$AL$10)*($AN$10-$AM$10))),$AM$10)</f>
        <v>0.816043191120415</v>
      </c>
      <c r="AQ564" s="0" t="n">
        <f aca="false">IFERROR(IF(AZ564&lt;($AM$11-$AL$11)/($AN$11-$AL$11),$AL$11+SQRT(AZ564*($AN$11-$AL$11)*($AM$11-$AL$11)),$AN$11-SQRT((1-AZ564)*($AN$11-$AL$11)*($AN$11-$AM$11))),$AM$11)</f>
        <v>0.604287137880396</v>
      </c>
      <c r="AR564" s="0" t="n">
        <f aca="false">SUMPRODUCT((B24:B31&lt;=$B$6)*(C24:C31*AM564+D24:D31*AO564*$B$8*AQ564)/(1+AL564/100)^B24:B31)+C32*AM564*AP564/(1+AL564/100)^$B$6</f>
        <v>12731503.5534783</v>
      </c>
      <c r="AS564" s="0" t="n">
        <f aca="false">SUMPRODUCT((K24:K26&lt;=$B$6)*(L24:L26*AN564+M24:M26*AO564*$B$8*AQ564)/(1+AL564/100)^K24:K26)+L27*AN564*AP564/(1+AL564/100)^$B$6</f>
        <v>16836764.714911</v>
      </c>
      <c r="AT564" s="0" t="n">
        <f aca="false">AS564-AR564</f>
        <v>4105261.16143267</v>
      </c>
      <c r="AU564" s="0" t="n">
        <f aca="true">RAND()</f>
        <v>0.41037098952928</v>
      </c>
      <c r="AV564" s="0" t="n">
        <f aca="true">RAND()</f>
        <v>0.226825796603228</v>
      </c>
      <c r="AW564" s="0" t="n">
        <f aca="true">RAND()</f>
        <v>0.879442769926432</v>
      </c>
      <c r="AX564" s="0" t="n">
        <f aca="true">RAND()</f>
        <v>0.930551415037808</v>
      </c>
      <c r="AY564" s="0" t="n">
        <f aca="true">RAND()</f>
        <v>0.3995331946143</v>
      </c>
      <c r="AZ564" s="0" t="n">
        <f aca="true">RAND()</f>
        <v>0.37792107052834</v>
      </c>
    </row>
    <row r="565" customFormat="false" ht="15" hidden="false" customHeight="false" outlineLevel="0" collapsed="false">
      <c r="AK565" s="0" t="n">
        <v>552</v>
      </c>
      <c r="AL565" s="0" t="n">
        <f aca="false">IFERROR(IF(AU565&lt;($AM$6-$AL$6)/($AN$6-$AL$6),$AL$6+SQRT(AU565*($AN$6-$AL$6)*($AM$6-$AL$6)),$AN$6-SQRT((1-AU565)*($AN$6-$AL$6)*($AN$6-$AM$6))),$AM$6)</f>
        <v>2.76866071462362</v>
      </c>
      <c r="AM565" s="0" t="n">
        <f aca="false">IFERROR(IF(AV565&lt;($AM$7-$AL$7)/($AN$7-$AL$7),$AL$7+SQRT(AV565*($AN$7-$AL$7)*($AM$7-$AL$7)),$AN$7-SQRT((1-AV565)*($AN$7-$AL$7)*($AN$7-$AM$7))),$AM$7)</f>
        <v>1.17860216193898</v>
      </c>
      <c r="AN565" s="0" t="n">
        <f aca="false">IFERROR(IF(AW565&lt;($AM$8-$AL$8)/($AN$8-$AL$8),$AL$8+SQRT(AW565*($AN$8-$AL$8)*($AM$8-$AL$8)),$AN$8-SQRT((1-AW565)*($AN$8-$AL$8)*($AN$8-$AM$8))),$AM$8)</f>
        <v>1.06321053693433</v>
      </c>
      <c r="AO565" s="0" t="n">
        <f aca="false">IFERROR(IF(AX565&lt;($AM$9-$AL$9)/($AN$9-$AL$9),$AL$9+SQRT(AX565*($AN$9-$AL$9)*($AM$9-$AL$9)),$AN$9-SQRT((1-AX565)*($AN$9-$AL$9)*($AN$9-$AM$9))),$AM$9)</f>
        <v>0.621252518562028</v>
      </c>
      <c r="AP565" s="0" t="n">
        <f aca="false">IFERROR(IF(AY565&lt;($AM$10-$AL$10)/($AN$10-$AL$10),$AL$10+SQRT(AY565*($AN$10-$AL$10)*($AM$10-$AL$10)),$AN$10-SQRT((1-AY565)*($AN$10-$AL$10)*($AN$10-$AM$10))),$AM$10)</f>
        <v>0.756457826387391</v>
      </c>
      <c r="AQ565" s="0" t="n">
        <f aca="false">IFERROR(IF(AZ565&lt;($AM$11-$AL$11)/($AN$11-$AL$11),$AL$11+SQRT(AZ565*($AN$11-$AL$11)*($AM$11-$AL$11)),$AN$11-SQRT((1-AZ565)*($AN$11-$AL$11)*($AN$11-$AM$11))),$AM$11)</f>
        <v>0.756534818336562</v>
      </c>
      <c r="AR565" s="0" t="n">
        <f aca="false">SUMPRODUCT((B24:B31&lt;=$B$6)*(C24:C31*AM565+D24:D31*AO565*$B$8*AQ565)/(1+AL565/100)^B24:B31)+C32*AM565*AP565/(1+AL565/100)^$B$6</f>
        <v>16435081.1433667</v>
      </c>
      <c r="AS565" s="0" t="n">
        <f aca="false">SUMPRODUCT((K24:K26&lt;=$B$6)*(L24:L26*AN565+M24:M26*AO565*$B$8*AQ565)/(1+AL565/100)^K24:K26)+L27*AN565*AP565/(1+AL565/100)^$B$6</f>
        <v>15667186.2414627</v>
      </c>
      <c r="AT565" s="0" t="n">
        <f aca="false">AS565-AR565</f>
        <v>-767894.901903955</v>
      </c>
      <c r="AU565" s="0" t="n">
        <f aca="true">RAND()</f>
        <v>0.118167858841138</v>
      </c>
      <c r="AV565" s="0" t="n">
        <f aca="true">RAND()</f>
        <v>0.954687544179663</v>
      </c>
      <c r="AW565" s="0" t="n">
        <f aca="true">RAND()</f>
        <v>0.689863968779002</v>
      </c>
      <c r="AX565" s="0" t="n">
        <f aca="true">RAND()</f>
        <v>0.0196028976768467</v>
      </c>
      <c r="AY565" s="0" t="n">
        <f aca="true">RAND()</f>
        <v>0.263082466861381</v>
      </c>
      <c r="AZ565" s="0" t="n">
        <f aca="true">RAND()</f>
        <v>0.758060021704445</v>
      </c>
    </row>
    <row r="566" customFormat="false" ht="15" hidden="false" customHeight="false" outlineLevel="0" collapsed="false">
      <c r="AK566" s="0" t="n">
        <v>553</v>
      </c>
      <c r="AL566" s="0" t="n">
        <f aca="false">IFERROR(IF(AU566&lt;($AM$6-$AL$6)/($AN$6-$AL$6),$AL$6+SQRT(AU566*($AN$6-$AL$6)*($AM$6-$AL$6)),$AN$6-SQRT((1-AU566)*($AN$6-$AL$6)*($AN$6-$AM$6))),$AM$6)</f>
        <v>5.49638510607891</v>
      </c>
      <c r="AM566" s="0" t="n">
        <f aca="false">IFERROR(IF(AV566&lt;($AM$7-$AL$7)/($AN$7-$AL$7),$AL$7+SQRT(AV566*($AN$7-$AL$7)*($AM$7-$AL$7)),$AN$7-SQRT((1-AV566)*($AN$7-$AL$7)*($AN$7-$AM$7))),$AM$7)</f>
        <v>0.978166605588596</v>
      </c>
      <c r="AN566" s="0" t="n">
        <f aca="false">IFERROR(IF(AW566&lt;($AM$8-$AL$8)/($AN$8-$AL$8),$AL$8+SQRT(AW566*($AN$8-$AL$8)*($AM$8-$AL$8)),$AN$8-SQRT((1-AW566)*($AN$8-$AL$8)*($AN$8-$AM$8))),$AM$8)</f>
        <v>1.06463447783281</v>
      </c>
      <c r="AO566" s="0" t="n">
        <f aca="false">IFERROR(IF(AX566&lt;($AM$9-$AL$9)/($AN$9-$AL$9),$AL$9+SQRT(AX566*($AN$9-$AL$9)*($AM$9-$AL$9)),$AN$9-SQRT((1-AX566)*($AN$9-$AL$9)*($AN$9-$AM$9))),$AM$9)</f>
        <v>0.846723187971157</v>
      </c>
      <c r="AP566" s="0" t="n">
        <f aca="false">IFERROR(IF(AY566&lt;($AM$10-$AL$10)/($AN$10-$AL$10),$AL$10+SQRT(AY566*($AN$10-$AL$10)*($AM$10-$AL$10)),$AN$10-SQRT((1-AY566)*($AN$10-$AL$10)*($AN$10-$AM$10))),$AM$10)</f>
        <v>0.712560557736218</v>
      </c>
      <c r="AQ566" s="0" t="n">
        <f aca="false">IFERROR(IF(AZ566&lt;($AM$11-$AL$11)/($AN$11-$AL$11),$AL$11+SQRT(AZ566*($AN$11-$AL$11)*($AM$11-$AL$11)),$AN$11-SQRT((1-AZ566)*($AN$11-$AL$11)*($AN$11-$AM$11))),$AM$11)</f>
        <v>0.598788862599063</v>
      </c>
      <c r="AR566" s="0" t="n">
        <f aca="false">SUMPRODUCT((B24:B31&lt;=$B$6)*(C24:C31*AM566+D24:D31*AO566*$B$8*AQ566)/(1+AL566/100)^B24:B31)+C32*AM566*AP566/(1+AL566/100)^$B$6</f>
        <v>12081022.2718726</v>
      </c>
      <c r="AS566" s="0" t="n">
        <f aca="false">SUMPRODUCT((K24:K26&lt;=$B$6)*(L24:L26*AN566+M24:M26*AO566*$B$8*AQ566)/(1+AL566/100)^K24:K26)+L27*AN566*AP566/(1+AL566/100)^$B$6</f>
        <v>16192979.8602041</v>
      </c>
      <c r="AT566" s="0" t="n">
        <f aca="false">AS566-AR566</f>
        <v>4111957.5883315</v>
      </c>
      <c r="AU566" s="0" t="n">
        <f aca="true">RAND()</f>
        <v>0.886957112538934</v>
      </c>
      <c r="AV566" s="0" t="n">
        <f aca="true">RAND()</f>
        <v>0.352703770521801</v>
      </c>
      <c r="AW566" s="0" t="n">
        <f aca="true">RAND()</f>
        <v>0.694574428370533</v>
      </c>
      <c r="AX566" s="0" t="n">
        <f aca="true">RAND()</f>
        <v>0.16028929210251</v>
      </c>
      <c r="AY566" s="0" t="n">
        <f aca="true">RAND()</f>
        <v>0.180727962820528</v>
      </c>
      <c r="AZ566" s="0" t="n">
        <f aca="true">RAND()</f>
        <v>0.364386875156088</v>
      </c>
    </row>
    <row r="567" customFormat="false" ht="15" hidden="false" customHeight="false" outlineLevel="0" collapsed="false">
      <c r="AK567" s="0" t="n">
        <v>554</v>
      </c>
      <c r="AL567" s="0" t="n">
        <f aca="false">IFERROR(IF(AU567&lt;($AM$6-$AL$6)/($AN$6-$AL$6),$AL$6+SQRT(AU567*($AN$6-$AL$6)*($AM$6-$AL$6)),$AN$6-SQRT((1-AU567)*($AN$6-$AL$6)*($AN$6-$AM$6))),$AM$6)</f>
        <v>3.0284813182949</v>
      </c>
      <c r="AM567" s="0" t="n">
        <f aca="false">IFERROR(IF(AV567&lt;($AM$7-$AL$7)/($AN$7-$AL$7),$AL$7+SQRT(AV567*($AN$7-$AL$7)*($AM$7-$AL$7)),$AN$7-SQRT((1-AV567)*($AN$7-$AL$7)*($AN$7-$AM$7))),$AM$7)</f>
        <v>1.08948512211336</v>
      </c>
      <c r="AN567" s="0" t="n">
        <f aca="false">IFERROR(IF(AW567&lt;($AM$8-$AL$8)/($AN$8-$AL$8),$AL$8+SQRT(AW567*($AN$8-$AL$8)*($AM$8-$AL$8)),$AN$8-SQRT((1-AW567)*($AN$8-$AL$8)*($AN$8-$AM$8))),$AM$8)</f>
        <v>0.916306752103273</v>
      </c>
      <c r="AO567" s="0" t="n">
        <f aca="false">IFERROR(IF(AX567&lt;($AM$9-$AL$9)/($AN$9-$AL$9),$AL$9+SQRT(AX567*($AN$9-$AL$9)*($AM$9-$AL$9)),$AN$9-SQRT((1-AX567)*($AN$9-$AL$9)*($AN$9-$AM$9))),$AM$9)</f>
        <v>1.44656010750395</v>
      </c>
      <c r="AP567" s="0" t="n">
        <f aca="false">IFERROR(IF(AY567&lt;($AM$10-$AL$10)/($AN$10-$AL$10),$AL$10+SQRT(AY567*($AN$10-$AL$10)*($AM$10-$AL$10)),$AN$10-SQRT((1-AY567)*($AN$10-$AL$10)*($AN$10-$AM$10))),$AM$10)</f>
        <v>0.589408878441468</v>
      </c>
      <c r="AQ567" s="0" t="n">
        <f aca="false">IFERROR(IF(AZ567&lt;($AM$11-$AL$11)/($AN$11-$AL$11),$AL$11+SQRT(AZ567*($AN$11-$AL$11)*($AM$11-$AL$11)),$AN$11-SQRT((1-AZ567)*($AN$11-$AL$11)*($AN$11-$AM$11))),$AM$11)</f>
        <v>0.435561136495594</v>
      </c>
      <c r="AR567" s="0" t="n">
        <f aca="false">SUMPRODUCT((B24:B31&lt;=$B$6)*(C24:C31*AM567+D24:D31*AO567*$B$8*AQ567)/(1+AL567/100)^B24:B31)+C32*AM567*AP567/(1+AL567/100)^$B$6</f>
        <v>15053459.8594668</v>
      </c>
      <c r="AS567" s="0" t="n">
        <f aca="false">SUMPRODUCT((K24:K26&lt;=$B$6)*(L24:L26*AN567+M24:M26*AO567*$B$8*AQ567)/(1+AL567/100)^K24:K26)+L27*AN567*AP567/(1+AL567/100)^$B$6</f>
        <v>13814667.0805685</v>
      </c>
      <c r="AT567" s="0" t="n">
        <f aca="false">AS567-AR567</f>
        <v>-1238792.77889826</v>
      </c>
      <c r="AU567" s="0" t="n">
        <f aca="true">RAND()</f>
        <v>0.211351968043367</v>
      </c>
      <c r="AV567" s="0" t="n">
        <f aca="true">RAND()</f>
        <v>0.77097754646256</v>
      </c>
      <c r="AW567" s="0" t="n">
        <f aca="true">RAND()</f>
        <v>0.150302895386802</v>
      </c>
      <c r="AX567" s="0" t="n">
        <f aca="true">RAND()</f>
        <v>0.795802856929307</v>
      </c>
      <c r="AY567" s="0" t="n">
        <f aca="true">RAND()</f>
        <v>0.0319757901766449</v>
      </c>
      <c r="AZ567" s="0" t="n">
        <f aca="true">RAND()</f>
        <v>0.075007435624396</v>
      </c>
    </row>
    <row r="568" customFormat="false" ht="15" hidden="false" customHeight="false" outlineLevel="0" collapsed="false">
      <c r="AK568" s="0" t="n">
        <v>555</v>
      </c>
      <c r="AL568" s="0" t="n">
        <f aca="false">IFERROR(IF(AU568&lt;($AM$6-$AL$6)/($AN$6-$AL$6),$AL$6+SQRT(AU568*($AN$6-$AL$6)*($AM$6-$AL$6)),$AN$6-SQRT((1-AU568)*($AN$6-$AL$6)*($AN$6-$AM$6))),$AM$6)</f>
        <v>5.10198923061634</v>
      </c>
      <c r="AM568" s="0" t="n">
        <f aca="false">IFERROR(IF(AV568&lt;($AM$7-$AL$7)/($AN$7-$AL$7),$AL$7+SQRT(AV568*($AN$7-$AL$7)*($AM$7-$AL$7)),$AN$7-SQRT((1-AV568)*($AN$7-$AL$7)*($AN$7-$AM$7))),$AM$7)</f>
        <v>1.19158955988522</v>
      </c>
      <c r="AN568" s="0" t="n">
        <f aca="false">IFERROR(IF(AW568&lt;($AM$8-$AL$8)/($AN$8-$AL$8),$AL$8+SQRT(AW568*($AN$8-$AL$8)*($AM$8-$AL$8)),$AN$8-SQRT((1-AW568)*($AN$8-$AL$8)*($AN$8-$AM$8))),$AM$8)</f>
        <v>0.891554688099985</v>
      </c>
      <c r="AO568" s="0" t="n">
        <f aca="false">IFERROR(IF(AX568&lt;($AM$9-$AL$9)/($AN$9-$AL$9),$AL$9+SQRT(AX568*($AN$9-$AL$9)*($AM$9-$AL$9)),$AN$9-SQRT((1-AX568)*($AN$9-$AL$9)*($AN$9-$AM$9))),$AM$9)</f>
        <v>0.994309954186574</v>
      </c>
      <c r="AP568" s="0" t="n">
        <f aca="false">IFERROR(IF(AY568&lt;($AM$10-$AL$10)/($AN$10-$AL$10),$AL$10+SQRT(AY568*($AN$10-$AL$10)*($AM$10-$AL$10)),$AN$10-SQRT((1-AY568)*($AN$10-$AL$10)*($AN$10-$AM$10))),$AM$10)</f>
        <v>0.606544006335668</v>
      </c>
      <c r="AQ568" s="0" t="n">
        <f aca="false">IFERROR(IF(AZ568&lt;($AM$11-$AL$11)/($AN$11-$AL$11),$AL$11+SQRT(AZ568*($AN$11-$AL$11)*($AM$11-$AL$11)),$AN$11-SQRT((1-AZ568)*($AN$11-$AL$11)*($AN$11-$AM$11))),$AM$11)</f>
        <v>0.672683293707673</v>
      </c>
      <c r="AR568" s="0" t="n">
        <f aca="false">SUMPRODUCT((B24:B31&lt;=$B$6)*(C24:C31*AM568+D24:D31*AO568*$B$8*AQ568)/(1+AL568/100)^B24:B31)+C32*AM568*AP568/(1+AL568/100)^$B$6</f>
        <v>14960097.5478747</v>
      </c>
      <c r="AS568" s="0" t="n">
        <f aca="false">SUMPRODUCT((K24:K26&lt;=$B$6)*(L24:L26*AN568+M24:M26*AO568*$B$8*AQ568)/(1+AL568/100)^K24:K26)+L27*AN568*AP568/(1+AL568/100)^$B$6</f>
        <v>13619246.9323032</v>
      </c>
      <c r="AT568" s="0" t="n">
        <f aca="false">AS568-AR568</f>
        <v>-1340850.61557154</v>
      </c>
      <c r="AU568" s="0" t="n">
        <f aca="true">RAND()</f>
        <v>0.819877755965183</v>
      </c>
      <c r="AV568" s="0" t="n">
        <f aca="true">RAND()</f>
        <v>0.969673070983091</v>
      </c>
      <c r="AW568" s="0" t="n">
        <f aca="true">RAND()</f>
        <v>0.0931362323676173</v>
      </c>
      <c r="AX568" s="0" t="n">
        <f aca="true">RAND()</f>
        <v>0.325789774410577</v>
      </c>
      <c r="AY568" s="0" t="n">
        <f aca="true">RAND()</f>
        <v>0.0454065011442193</v>
      </c>
      <c r="AZ568" s="0" t="n">
        <f aca="true">RAND()</f>
        <v>0.562709280742624</v>
      </c>
    </row>
    <row r="569" customFormat="false" ht="15" hidden="false" customHeight="false" outlineLevel="0" collapsed="false">
      <c r="AK569" s="0" t="n">
        <v>556</v>
      </c>
      <c r="AL569" s="0" t="n">
        <f aca="false">IFERROR(IF(AU569&lt;($AM$6-$AL$6)/($AN$6-$AL$6),$AL$6+SQRT(AU569*($AN$6-$AL$6)*($AM$6-$AL$6)),$AN$6-SQRT((1-AU569)*($AN$6-$AL$6)*($AN$6-$AM$6))),$AM$6)</f>
        <v>3.72704450930806</v>
      </c>
      <c r="AM569" s="0" t="n">
        <f aca="false">IFERROR(IF(AV569&lt;($AM$7-$AL$7)/($AN$7-$AL$7),$AL$7+SQRT(AV569*($AN$7-$AL$7)*($AM$7-$AL$7)),$AN$7-SQRT((1-AV569)*($AN$7-$AL$7)*($AN$7-$AM$7))),$AM$7)</f>
        <v>0.929636291786912</v>
      </c>
      <c r="AN569" s="0" t="n">
        <f aca="false">IFERROR(IF(AW569&lt;($AM$8-$AL$8)/($AN$8-$AL$8),$AL$8+SQRT(AW569*($AN$8-$AL$8)*($AM$8-$AL$8)),$AN$8-SQRT((1-AW569)*($AN$8-$AL$8)*($AN$8-$AM$8))),$AM$8)</f>
        <v>1.15837488840446</v>
      </c>
      <c r="AO569" s="0" t="n">
        <f aca="false">IFERROR(IF(AX569&lt;($AM$9-$AL$9)/($AN$9-$AL$9),$AL$9+SQRT(AX569*($AN$9-$AL$9)*($AM$9-$AL$9)),$AN$9-SQRT((1-AX569)*($AN$9-$AL$9)*($AN$9-$AM$9))),$AM$9)</f>
        <v>1.11178114504401</v>
      </c>
      <c r="AP569" s="0" t="n">
        <f aca="false">IFERROR(IF(AY569&lt;($AM$10-$AL$10)/($AN$10-$AL$10),$AL$10+SQRT(AY569*($AN$10-$AL$10)*($AM$10-$AL$10)),$AN$10-SQRT((1-AY569)*($AN$10-$AL$10)*($AN$10-$AM$10))),$AM$10)</f>
        <v>0.907831352470066</v>
      </c>
      <c r="AQ569" s="0" t="n">
        <f aca="false">IFERROR(IF(AZ569&lt;($AM$11-$AL$11)/($AN$11-$AL$11),$AL$11+SQRT(AZ569*($AN$11-$AL$11)*($AM$11-$AL$11)),$AN$11-SQRT((1-AZ569)*($AN$11-$AL$11)*($AN$11-$AM$11))),$AM$11)</f>
        <v>0.616233021910303</v>
      </c>
      <c r="AR569" s="0" t="n">
        <f aca="false">SUMPRODUCT((B24:B31&lt;=$B$6)*(C24:C31*AM569+D24:D31*AO569*$B$8*AQ569)/(1+AL569/100)^B24:B31)+C32*AM569*AP569/(1+AL569/100)^$B$6</f>
        <v>12385663.1359461</v>
      </c>
      <c r="AS569" s="0" t="n">
        <f aca="false">SUMPRODUCT((K24:K26&lt;=$B$6)*(L24:L26*AN569+M24:M26*AO569*$B$8*AQ569)/(1+AL569/100)^K24:K26)+L27*AN569*AP569/(1+AL569/100)^$B$6</f>
        <v>17086231.9208854</v>
      </c>
      <c r="AT569" s="0" t="n">
        <f aca="false">AS569-AR569</f>
        <v>4700568.78493929</v>
      </c>
      <c r="AU569" s="0" t="n">
        <f aca="true">RAND()</f>
        <v>0.464388117797475</v>
      </c>
      <c r="AV569" s="0" t="n">
        <f aca="true">RAND()</f>
        <v>0.186728534980681</v>
      </c>
      <c r="AW569" s="0" t="n">
        <f aca="true">RAND()</f>
        <v>0.925376346000932</v>
      </c>
      <c r="AX569" s="0" t="n">
        <f aca="true">RAND()</f>
        <v>0.474044843800445</v>
      </c>
      <c r="AY569" s="0" t="n">
        <f aca="true">RAND()</f>
        <v>0.665305648230254</v>
      </c>
      <c r="AZ569" s="0" t="n">
        <f aca="true">RAND()</f>
        <v>0.408176833251112</v>
      </c>
    </row>
    <row r="570" customFormat="false" ht="15" hidden="false" customHeight="false" outlineLevel="0" collapsed="false">
      <c r="AK570" s="0" t="n">
        <v>557</v>
      </c>
      <c r="AL570" s="0" t="n">
        <f aca="false">IFERROR(IF(AU570&lt;($AM$6-$AL$6)/($AN$6-$AL$6),$AL$6+SQRT(AU570*($AN$6-$AL$6)*($AM$6-$AL$6)),$AN$6-SQRT((1-AU570)*($AN$6-$AL$6)*($AN$6-$AM$6))),$AM$6)</f>
        <v>2.8830588594538</v>
      </c>
      <c r="AM570" s="0" t="n">
        <f aca="false">IFERROR(IF(AV570&lt;($AM$7-$AL$7)/($AN$7-$AL$7),$AL$7+SQRT(AV570*($AN$7-$AL$7)*($AM$7-$AL$7)),$AN$7-SQRT((1-AV570)*($AN$7-$AL$7)*($AN$7-$AM$7))),$AM$7)</f>
        <v>0.897800261708286</v>
      </c>
      <c r="AN570" s="0" t="n">
        <f aca="false">IFERROR(IF(AW570&lt;($AM$8-$AL$8)/($AN$8-$AL$8),$AL$8+SQRT(AW570*($AN$8-$AL$8)*($AM$8-$AL$8)),$AN$8-SQRT((1-AW570)*($AN$8-$AL$8)*($AN$8-$AM$8))),$AM$8)</f>
        <v>1.13316039033006</v>
      </c>
      <c r="AO570" s="0" t="n">
        <f aca="false">IFERROR(IF(AX570&lt;($AM$9-$AL$9)/($AN$9-$AL$9),$AL$9+SQRT(AX570*($AN$9-$AL$9)*($AM$9-$AL$9)),$AN$9-SQRT((1-AX570)*($AN$9-$AL$9)*($AN$9-$AM$9))),$AM$9)</f>
        <v>1.54889227116715</v>
      </c>
      <c r="AP570" s="0" t="n">
        <f aca="false">IFERROR(IF(AY570&lt;($AM$10-$AL$10)/($AN$10-$AL$10),$AL$10+SQRT(AY570*($AN$10-$AL$10)*($AM$10-$AL$10)),$AN$10-SQRT((1-AY570)*($AN$10-$AL$10)*($AN$10-$AM$10))),$AM$10)</f>
        <v>0.887532218663757</v>
      </c>
      <c r="AQ570" s="0" t="n">
        <f aca="false">IFERROR(IF(AZ570&lt;($AM$11-$AL$11)/($AN$11-$AL$11),$AL$11+SQRT(AZ570*($AN$11-$AL$11)*($AM$11-$AL$11)),$AN$11-SQRT((1-AZ570)*($AN$11-$AL$11)*($AN$11-$AM$11))),$AM$11)</f>
        <v>0.760109827670631</v>
      </c>
      <c r="AR570" s="0" t="n">
        <f aca="false">SUMPRODUCT((B24:B31&lt;=$B$6)*(C24:C31*AM570+D24:D31*AO570*$B$8*AQ570)/(1+AL570/100)^B24:B31)+C32*AM570*AP570/(1+AL570/100)^$B$6</f>
        <v>12590901.4340198</v>
      </c>
      <c r="AS570" s="0" t="n">
        <f aca="false">SUMPRODUCT((K24:K26&lt;=$B$6)*(L24:L26*AN570+M24:M26*AO570*$B$8*AQ570)/(1+AL570/100)^K24:K26)+L27*AN570*AP570/(1+AL570/100)^$B$6</f>
        <v>16530759.6349822</v>
      </c>
      <c r="AT570" s="0" t="n">
        <f aca="false">AS570-AR570</f>
        <v>3939858.2009624</v>
      </c>
      <c r="AU570" s="0" t="n">
        <f aca="true">RAND()</f>
        <v>0.155958589851969</v>
      </c>
      <c r="AV570" s="0" t="n">
        <f aca="true">RAND()</f>
        <v>0.106276568780103</v>
      </c>
      <c r="AW570" s="0" t="n">
        <f aca="true">RAND()</f>
        <v>0.878653383219347</v>
      </c>
      <c r="AX570" s="0" t="n">
        <f aca="true">RAND()</f>
        <v>0.86433454465818</v>
      </c>
      <c r="AY570" s="0" t="n">
        <f aca="true">RAND()</f>
        <v>0.600724882009815</v>
      </c>
      <c r="AZ570" s="0" t="n">
        <f aca="true">RAND()</f>
        <v>0.765113082529738</v>
      </c>
    </row>
    <row r="571" customFormat="false" ht="15" hidden="false" customHeight="false" outlineLevel="0" collapsed="false">
      <c r="AK571" s="0" t="n">
        <v>558</v>
      </c>
      <c r="AL571" s="0" t="n">
        <f aca="false">IFERROR(IF(AU571&lt;($AM$6-$AL$6)/($AN$6-$AL$6),$AL$6+SQRT(AU571*($AN$6-$AL$6)*($AM$6-$AL$6)),$AN$6-SQRT((1-AU571)*($AN$6-$AL$6)*($AN$6-$AM$6))),$AM$6)</f>
        <v>3.38470104515344</v>
      </c>
      <c r="AM571" s="0" t="n">
        <f aca="false">IFERROR(IF(AV571&lt;($AM$7-$AL$7)/($AN$7-$AL$7),$AL$7+SQRT(AV571*($AN$7-$AL$7)*($AM$7-$AL$7)),$AN$7-SQRT((1-AV571)*($AN$7-$AL$7)*($AN$7-$AM$7))),$AM$7)</f>
        <v>0.897830833149496</v>
      </c>
      <c r="AN571" s="0" t="n">
        <f aca="false">IFERROR(IF(AW571&lt;($AM$8-$AL$8)/($AN$8-$AL$8),$AL$8+SQRT(AW571*($AN$8-$AL$8)*($AM$8-$AL$8)),$AN$8-SQRT((1-AW571)*($AN$8-$AL$8)*($AN$8-$AM$8))),$AM$8)</f>
        <v>1.03193127163514</v>
      </c>
      <c r="AO571" s="0" t="n">
        <f aca="false">IFERROR(IF(AX571&lt;($AM$9-$AL$9)/($AN$9-$AL$9),$AL$9+SQRT(AX571*($AN$9-$AL$9)*($AM$9-$AL$9)),$AN$9-SQRT((1-AX571)*($AN$9-$AL$9)*($AN$9-$AM$9))),$AM$9)</f>
        <v>0.545062761514769</v>
      </c>
      <c r="AP571" s="0" t="n">
        <f aca="false">IFERROR(IF(AY571&lt;($AM$10-$AL$10)/($AN$10-$AL$10),$AL$10+SQRT(AY571*($AN$10-$AL$10)*($AM$10-$AL$10)),$AN$10-SQRT((1-AY571)*($AN$10-$AL$10)*($AN$10-$AM$10))),$AM$10)</f>
        <v>0.656599948377882</v>
      </c>
      <c r="AQ571" s="0" t="n">
        <f aca="false">IFERROR(IF(AZ571&lt;($AM$11-$AL$11)/($AN$11-$AL$11),$AL$11+SQRT(AZ571*($AN$11-$AL$11)*($AM$11-$AL$11)),$AN$11-SQRT((1-AZ571)*($AN$11-$AL$11)*($AN$11-$AM$11))),$AM$11)</f>
        <v>0.816689143251917</v>
      </c>
      <c r="AR571" s="0" t="n">
        <f aca="false">SUMPRODUCT((B24:B31&lt;=$B$6)*(C24:C31*AM571+D24:D31*AO571*$B$8*AQ571)/(1+AL571/100)^B24:B31)+C32*AM571*AP571/(1+AL571/100)^$B$6</f>
        <v>12155513.8750469</v>
      </c>
      <c r="AS571" s="0" t="n">
        <f aca="false">SUMPRODUCT((K24:K26&lt;=$B$6)*(L24:L26*AN571+M24:M26*AO571*$B$8*AQ571)/(1+AL571/100)^K24:K26)+L27*AN571*AP571/(1+AL571/100)^$B$6</f>
        <v>15493012.4420084</v>
      </c>
      <c r="AT571" s="0" t="n">
        <f aca="false">AS571-AR571</f>
        <v>3337498.56696148</v>
      </c>
      <c r="AU571" s="0" t="n">
        <f aca="true">RAND()</f>
        <v>0.346480673354268</v>
      </c>
      <c r="AV571" s="0" t="n">
        <f aca="true">RAND()</f>
        <v>0.106343021274716</v>
      </c>
      <c r="AW571" s="0" t="n">
        <f aca="true">RAND()</f>
        <v>0.577298041860724</v>
      </c>
      <c r="AX571" s="0" t="n">
        <f aca="true">RAND()</f>
        <v>0.00270753663378261</v>
      </c>
      <c r="AY571" s="0" t="n">
        <f aca="true">RAND()</f>
        <v>0.0980941753278212</v>
      </c>
      <c r="AZ571" s="0" t="n">
        <f aca="true">RAND()</f>
        <v>0.862845427748097</v>
      </c>
    </row>
    <row r="572" customFormat="false" ht="15" hidden="false" customHeight="false" outlineLevel="0" collapsed="false">
      <c r="AK572" s="0" t="n">
        <v>559</v>
      </c>
      <c r="AL572" s="0" t="n">
        <f aca="false">IFERROR(IF(AU572&lt;($AM$6-$AL$6)/($AN$6-$AL$6),$AL$6+SQRT(AU572*($AN$6-$AL$6)*($AM$6-$AL$6)),$AN$6-SQRT((1-AU572)*($AN$6-$AL$6)*($AN$6-$AM$6))),$AM$6)</f>
        <v>6.08733620518608</v>
      </c>
      <c r="AM572" s="0" t="n">
        <f aca="false">IFERROR(IF(AV572&lt;($AM$7-$AL$7)/($AN$7-$AL$7),$AL$7+SQRT(AV572*($AN$7-$AL$7)*($AM$7-$AL$7)),$AN$7-SQRT((1-AV572)*($AN$7-$AL$7)*($AN$7-$AM$7))),$AM$7)</f>
        <v>0.892056917328226</v>
      </c>
      <c r="AN572" s="0" t="n">
        <f aca="false">IFERROR(IF(AW572&lt;($AM$8-$AL$8)/($AN$8-$AL$8),$AL$8+SQRT(AW572*($AN$8-$AL$8)*($AM$8-$AL$8)),$AN$8-SQRT((1-AW572)*($AN$8-$AL$8)*($AN$8-$AM$8))),$AM$8)</f>
        <v>0.995429625028891</v>
      </c>
      <c r="AO572" s="0" t="n">
        <f aca="false">IFERROR(IF(AX572&lt;($AM$9-$AL$9)/($AN$9-$AL$9),$AL$9+SQRT(AX572*($AN$9-$AL$9)*($AM$9-$AL$9)),$AN$9-SQRT((1-AX572)*($AN$9-$AL$9)*($AN$9-$AM$9))),$AM$9)</f>
        <v>1.66136186276749</v>
      </c>
      <c r="AP572" s="0" t="n">
        <f aca="false">IFERROR(IF(AY572&lt;($AM$10-$AL$10)/($AN$10-$AL$10),$AL$10+SQRT(AY572*($AN$10-$AL$10)*($AM$10-$AL$10)),$AN$10-SQRT((1-AY572)*($AN$10-$AL$10)*($AN$10-$AM$10))),$AM$10)</f>
        <v>0.831968525699416</v>
      </c>
      <c r="AQ572" s="0" t="n">
        <f aca="false">IFERROR(IF(AZ572&lt;($AM$11-$AL$11)/($AN$11-$AL$11),$AL$11+SQRT(AZ572*($AN$11-$AL$11)*($AM$11-$AL$11)),$AN$11-SQRT((1-AZ572)*($AN$11-$AL$11)*($AN$11-$AM$11))),$AM$11)</f>
        <v>0.65676670660039</v>
      </c>
      <c r="AR572" s="0" t="n">
        <f aca="false">SUMPRODUCT((B24:B31&lt;=$B$6)*(C24:C31*AM572+D24:D31*AO572*$B$8*AQ572)/(1+AL572/100)^B24:B31)+C32*AM572*AP572/(1+AL572/100)^$B$6</f>
        <v>10863137.2566636</v>
      </c>
      <c r="AS572" s="0" t="n">
        <f aca="false">SUMPRODUCT((K24:K26&lt;=$B$6)*(L24:L26*AN572+M24:M26*AO572*$B$8*AQ572)/(1+AL572/100)^K24:K26)+L27*AN572*AP572/(1+AL572/100)^$B$6</f>
        <v>15130016.3037272</v>
      </c>
      <c r="AT572" s="0" t="n">
        <f aca="false">AS572-AR572</f>
        <v>4266879.0470636</v>
      </c>
      <c r="AU572" s="0" t="n">
        <f aca="true">RAND()</f>
        <v>0.958352239881793</v>
      </c>
      <c r="AV572" s="0" t="n">
        <f aca="true">RAND()</f>
        <v>0.0941608447552865</v>
      </c>
      <c r="AW572" s="0" t="n">
        <f aca="true">RAND()</f>
        <v>0.424363759321475</v>
      </c>
      <c r="AX572" s="0" t="n">
        <f aca="true">RAND()</f>
        <v>0.923549474674464</v>
      </c>
      <c r="AY572" s="0" t="n">
        <f aca="true">RAND()</f>
        <v>0.440812408220175</v>
      </c>
      <c r="AZ572" s="0" t="n">
        <f aca="true">RAND()</f>
        <v>0.519146556334927</v>
      </c>
    </row>
    <row r="573" customFormat="false" ht="15" hidden="false" customHeight="false" outlineLevel="0" collapsed="false">
      <c r="AK573" s="0" t="n">
        <v>560</v>
      </c>
      <c r="AL573" s="0" t="n">
        <f aca="false">IFERROR(IF(AU573&lt;($AM$6-$AL$6)/($AN$6-$AL$6),$AL$6+SQRT(AU573*($AN$6-$AL$6)*($AM$6-$AL$6)),$AN$6-SQRT((1-AU573)*($AN$6-$AL$6)*($AN$6-$AM$6))),$AM$6)</f>
        <v>4.92520391142625</v>
      </c>
      <c r="AM573" s="0" t="n">
        <f aca="false">IFERROR(IF(AV573&lt;($AM$7-$AL$7)/($AN$7-$AL$7),$AL$7+SQRT(AV573*($AN$7-$AL$7)*($AM$7-$AL$7)),$AN$7-SQRT((1-AV573)*($AN$7-$AL$7)*($AN$7-$AM$7))),$AM$7)</f>
        <v>1.00189060661628</v>
      </c>
      <c r="AN573" s="0" t="n">
        <f aca="false">IFERROR(IF(AW573&lt;($AM$8-$AL$8)/($AN$8-$AL$8),$AL$8+SQRT(AW573*($AN$8-$AL$8)*($AM$8-$AL$8)),$AN$8-SQRT((1-AW573)*($AN$8-$AL$8)*($AN$8-$AM$8))),$AM$8)</f>
        <v>0.905845252143632</v>
      </c>
      <c r="AO573" s="0" t="n">
        <f aca="false">IFERROR(IF(AX573&lt;($AM$9-$AL$9)/($AN$9-$AL$9),$AL$9+SQRT(AX573*($AN$9-$AL$9)*($AM$9-$AL$9)),$AN$9-SQRT((1-AX573)*($AN$9-$AL$9)*($AN$9-$AM$9))),$AM$9)</f>
        <v>1.26906346339186</v>
      </c>
      <c r="AP573" s="0" t="n">
        <f aca="false">IFERROR(IF(AY573&lt;($AM$10-$AL$10)/($AN$10-$AL$10),$AL$10+SQRT(AY573*($AN$10-$AL$10)*($AM$10-$AL$10)),$AN$10-SQRT((1-AY573)*($AN$10-$AL$10)*($AN$10-$AM$10))),$AM$10)</f>
        <v>0.786521907611336</v>
      </c>
      <c r="AQ573" s="0" t="n">
        <f aca="false">IFERROR(IF(AZ573&lt;($AM$11-$AL$11)/($AN$11-$AL$11),$AL$11+SQRT(AZ573*($AN$11-$AL$11)*($AM$11-$AL$11)),$AN$11-SQRT((1-AZ573)*($AN$11-$AL$11)*($AN$11-$AM$11))),$AM$11)</f>
        <v>0.856440458456489</v>
      </c>
      <c r="AR573" s="0" t="n">
        <f aca="false">SUMPRODUCT((B24:B31&lt;=$B$6)*(C24:C31*AM573+D24:D31*AO573*$B$8*AQ573)/(1+AL573/100)^B24:B31)+C32*AM573*AP573/(1+AL573/100)^$B$6</f>
        <v>12731300.0251689</v>
      </c>
      <c r="AS573" s="0" t="n">
        <f aca="false">SUMPRODUCT((K24:K26&lt;=$B$6)*(L24:L26*AN573+M24:M26*AO573*$B$8*AQ573)/(1+AL573/100)^K24:K26)+L27*AN573*AP573/(1+AL573/100)^$B$6</f>
        <v>13694234.9755795</v>
      </c>
      <c r="AT573" s="0" t="n">
        <f aca="false">AS573-AR573</f>
        <v>962934.95041059</v>
      </c>
      <c r="AU573" s="0" t="n">
        <f aca="true">RAND()</f>
        <v>0.784761059541954</v>
      </c>
      <c r="AV573" s="0" t="n">
        <f aca="true">RAND()</f>
        <v>0.452815368131202</v>
      </c>
      <c r="AW573" s="0" t="n">
        <f aca="true">RAND()</f>
        <v>0.124480193348322</v>
      </c>
      <c r="AX573" s="0" t="n">
        <f aca="true">RAND()</f>
        <v>0.643821186300866</v>
      </c>
      <c r="AY573" s="0" t="n">
        <f aca="true">RAND()</f>
        <v>0.328379214164956</v>
      </c>
      <c r="AZ573" s="0" t="n">
        <f aca="true">RAND()</f>
        <v>0.915880236864559</v>
      </c>
    </row>
    <row r="574" customFormat="false" ht="15" hidden="false" customHeight="false" outlineLevel="0" collapsed="false">
      <c r="AK574" s="0" t="n">
        <v>561</v>
      </c>
      <c r="AL574" s="0" t="n">
        <f aca="false">IFERROR(IF(AU574&lt;($AM$6-$AL$6)/($AN$6-$AL$6),$AL$6+SQRT(AU574*($AN$6-$AL$6)*($AM$6-$AL$6)),$AN$6-SQRT((1-AU574)*($AN$6-$AL$6)*($AN$6-$AM$6))),$AM$6)</f>
        <v>3.52187082348719</v>
      </c>
      <c r="AM574" s="0" t="n">
        <f aca="false">IFERROR(IF(AV574&lt;($AM$7-$AL$7)/($AN$7-$AL$7),$AL$7+SQRT(AV574*($AN$7-$AL$7)*($AM$7-$AL$7)),$AN$7-SQRT((1-AV574)*($AN$7-$AL$7)*($AN$7-$AM$7))),$AM$7)</f>
        <v>1.06742539744341</v>
      </c>
      <c r="AN574" s="0" t="n">
        <f aca="false">IFERROR(IF(AW574&lt;($AM$8-$AL$8)/($AN$8-$AL$8),$AL$8+SQRT(AW574*($AN$8-$AL$8)*($AM$8-$AL$8)),$AN$8-SQRT((1-AW574)*($AN$8-$AL$8)*($AN$8-$AM$8))),$AM$8)</f>
        <v>1.17622243238945</v>
      </c>
      <c r="AO574" s="0" t="n">
        <f aca="false">IFERROR(IF(AX574&lt;($AM$9-$AL$9)/($AN$9-$AL$9),$AL$9+SQRT(AX574*($AN$9-$AL$9)*($AM$9-$AL$9)),$AN$9-SQRT((1-AX574)*($AN$9-$AL$9)*($AN$9-$AM$9))),$AM$9)</f>
        <v>0.774675765162908</v>
      </c>
      <c r="AP574" s="0" t="n">
        <f aca="false">IFERROR(IF(AY574&lt;($AM$10-$AL$10)/($AN$10-$AL$10),$AL$10+SQRT(AY574*($AN$10-$AL$10)*($AM$10-$AL$10)),$AN$10-SQRT((1-AY574)*($AN$10-$AL$10)*($AN$10-$AM$10))),$AM$10)</f>
        <v>0.975105227191589</v>
      </c>
      <c r="AQ574" s="0" t="n">
        <f aca="false">IFERROR(IF(AZ574&lt;($AM$11-$AL$11)/($AN$11-$AL$11),$AL$11+SQRT(AZ574*($AN$11-$AL$11)*($AM$11-$AL$11)),$AN$11-SQRT((1-AZ574)*($AN$11-$AL$11)*($AN$11-$AM$11))),$AM$11)</f>
        <v>0.815818559759307</v>
      </c>
      <c r="AR574" s="0" t="n">
        <f aca="false">SUMPRODUCT((B24:B31&lt;=$B$6)*(C24:C31*AM574+D24:D31*AO574*$B$8*AQ574)/(1+AL574/100)^B24:B31)+C32*AM574*AP574/(1+AL574/100)^$B$6</f>
        <v>14323468.5892635</v>
      </c>
      <c r="AS574" s="0" t="n">
        <f aca="false">SUMPRODUCT((K24:K26&lt;=$B$6)*(L24:L26*AN574+M24:M26*AO574*$B$8*AQ574)/(1+AL574/100)^K24:K26)+L27*AN574*AP574/(1+AL574/100)^$B$6</f>
        <v>17179531.0137985</v>
      </c>
      <c r="AT574" s="0" t="n">
        <f aca="false">AS574-AR574</f>
        <v>2856062.42453506</v>
      </c>
      <c r="AU574" s="0" t="n">
        <f aca="true">RAND()</f>
        <v>0.395130871574516</v>
      </c>
      <c r="AV574" s="0" t="n">
        <f aca="true">RAND()</f>
        <v>0.703702351122693</v>
      </c>
      <c r="AW574" s="0" t="n">
        <f aca="true">RAND()</f>
        <v>0.951616626821963</v>
      </c>
      <c r="AX574" s="0" t="n">
        <f aca="true">RAND()</f>
        <v>0.100595701290439</v>
      </c>
      <c r="AY574" s="0" t="n">
        <f aca="true">RAND()</f>
        <v>0.902899907619084</v>
      </c>
      <c r="AZ574" s="0" t="n">
        <f aca="true">RAND()</f>
        <v>0.861539579881077</v>
      </c>
    </row>
    <row r="575" customFormat="false" ht="15" hidden="false" customHeight="false" outlineLevel="0" collapsed="false">
      <c r="AK575" s="0" t="n">
        <v>562</v>
      </c>
      <c r="AL575" s="0" t="n">
        <f aca="false">IFERROR(IF(AU575&lt;($AM$6-$AL$6)/($AN$6-$AL$6),$AL$6+SQRT(AU575*($AN$6-$AL$6)*($AM$6-$AL$6)),$AN$6-SQRT((1-AU575)*($AN$6-$AL$6)*($AN$6-$AM$6))),$AM$6)</f>
        <v>4.20730144925907</v>
      </c>
      <c r="AM575" s="0" t="n">
        <f aca="false">IFERROR(IF(AV575&lt;($AM$7-$AL$7)/($AN$7-$AL$7),$AL$7+SQRT(AV575*($AN$7-$AL$7)*($AM$7-$AL$7)),$AN$7-SQRT((1-AV575)*($AN$7-$AL$7)*($AN$7-$AM$7))),$AM$7)</f>
        <v>1.02476961094186</v>
      </c>
      <c r="AN575" s="0" t="n">
        <f aca="false">IFERROR(IF(AW575&lt;($AM$8-$AL$8)/($AN$8-$AL$8),$AL$8+SQRT(AW575*($AN$8-$AL$8)*($AM$8-$AL$8)),$AN$8-SQRT((1-AW575)*($AN$8-$AL$8)*($AN$8-$AM$8))),$AM$8)</f>
        <v>0.985228244838664</v>
      </c>
      <c r="AO575" s="0" t="n">
        <f aca="false">IFERROR(IF(AX575&lt;($AM$9-$AL$9)/($AN$9-$AL$9),$AL$9+SQRT(AX575*($AN$9-$AL$9)*($AM$9-$AL$9)),$AN$9-SQRT((1-AX575)*($AN$9-$AL$9)*($AN$9-$AM$9))),$AM$9)</f>
        <v>0.962301702883204</v>
      </c>
      <c r="AP575" s="0" t="n">
        <f aca="false">IFERROR(IF(AY575&lt;($AM$10-$AL$10)/($AN$10-$AL$10),$AL$10+SQRT(AY575*($AN$10-$AL$10)*($AM$10-$AL$10)),$AN$10-SQRT((1-AY575)*($AN$10-$AL$10)*($AN$10-$AM$10))),$AM$10)</f>
        <v>0.739866249243247</v>
      </c>
      <c r="AQ575" s="0" t="n">
        <f aca="false">IFERROR(IF(AZ575&lt;($AM$11-$AL$11)/($AN$11-$AL$11),$AL$11+SQRT(AZ575*($AN$11-$AL$11)*($AM$11-$AL$11)),$AN$11-SQRT((1-AZ575)*($AN$11-$AL$11)*($AN$11-$AM$11))),$AM$11)</f>
        <v>0.724070771464762</v>
      </c>
      <c r="AR575" s="0" t="n">
        <f aca="false">SUMPRODUCT((B24:B31&lt;=$B$6)*(C24:C31*AM575+D24:D31*AO575*$B$8*AQ575)/(1+AL575/100)^B24:B31)+C32*AM575*AP575/(1+AL575/100)^$B$6</f>
        <v>13365320.0389056</v>
      </c>
      <c r="AS575" s="0" t="n">
        <f aca="false">SUMPRODUCT((K24:K26&lt;=$B$6)*(L24:L26*AN575+M24:M26*AO575*$B$8*AQ575)/(1+AL575/100)^K24:K26)+L27*AN575*AP575/(1+AL575/100)^$B$6</f>
        <v>14825468.3203133</v>
      </c>
      <c r="AT575" s="0" t="n">
        <f aca="false">AS575-AR575</f>
        <v>1460148.28140769</v>
      </c>
      <c r="AU575" s="0" t="n">
        <f aca="true">RAND()</f>
        <v>0.610041740234475</v>
      </c>
      <c r="AV575" s="0" t="n">
        <f aca="true">RAND()</f>
        <v>0.549077971953062</v>
      </c>
      <c r="AW575" s="0" t="n">
        <f aca="true">RAND()</f>
        <v>0.381216696511245</v>
      </c>
      <c r="AX575" s="0" t="n">
        <f aca="true">RAND()</f>
        <v>0.28496381931828</v>
      </c>
      <c r="AY575" s="0" t="n">
        <f aca="true">RAND()</f>
        <v>0.230143270104094</v>
      </c>
      <c r="AZ575" s="0" t="n">
        <f aca="true">RAND()</f>
        <v>0.689236983020197</v>
      </c>
    </row>
    <row r="576" customFormat="false" ht="15" hidden="false" customHeight="false" outlineLevel="0" collapsed="false">
      <c r="AK576" s="0" t="n">
        <v>563</v>
      </c>
      <c r="AL576" s="0" t="n">
        <f aca="false">IFERROR(IF(AU576&lt;($AM$6-$AL$6)/($AN$6-$AL$6),$AL$6+SQRT(AU576*($AN$6-$AL$6)*($AM$6-$AL$6)),$AN$6-SQRT((1-AU576)*($AN$6-$AL$6)*($AN$6-$AM$6))),$AM$6)</f>
        <v>3.6749016152105</v>
      </c>
      <c r="AM576" s="0" t="n">
        <f aca="false">IFERROR(IF(AV576&lt;($AM$7-$AL$7)/($AN$7-$AL$7),$AL$7+SQRT(AV576*($AN$7-$AL$7)*($AM$7-$AL$7)),$AN$7-SQRT((1-AV576)*($AN$7-$AL$7)*($AN$7-$AM$7))),$AM$7)</f>
        <v>1.02030240297408</v>
      </c>
      <c r="AN576" s="0" t="n">
        <f aca="false">IFERROR(IF(AW576&lt;($AM$8-$AL$8)/($AN$8-$AL$8),$AL$8+SQRT(AW576*($AN$8-$AL$8)*($AM$8-$AL$8)),$AN$8-SQRT((1-AW576)*($AN$8-$AL$8)*($AN$8-$AM$8))),$AM$8)</f>
        <v>0.967977438910432</v>
      </c>
      <c r="AO576" s="0" t="n">
        <f aca="false">IFERROR(IF(AX576&lt;($AM$9-$AL$9)/($AN$9-$AL$9),$AL$9+SQRT(AX576*($AN$9-$AL$9)*($AM$9-$AL$9)),$AN$9-SQRT((1-AX576)*($AN$9-$AL$9)*($AN$9-$AM$9))),$AM$9)</f>
        <v>1.61690298987643</v>
      </c>
      <c r="AP576" s="0" t="n">
        <f aca="false">IFERROR(IF(AY576&lt;($AM$10-$AL$10)/($AN$10-$AL$10),$AL$10+SQRT(AY576*($AN$10-$AL$10)*($AM$10-$AL$10)),$AN$10-SQRT((1-AY576)*($AN$10-$AL$10)*($AN$10-$AM$10))),$AM$10)</f>
        <v>0.891245776657075</v>
      </c>
      <c r="AQ576" s="0" t="n">
        <f aca="false">IFERROR(IF(AZ576&lt;($AM$11-$AL$11)/($AN$11-$AL$11),$AL$11+SQRT(AZ576*($AN$11-$AL$11)*($AM$11-$AL$11)),$AN$11-SQRT((1-AZ576)*($AN$11-$AL$11)*($AN$11-$AM$11))),$AM$11)</f>
        <v>0.586888208520323</v>
      </c>
      <c r="AR576" s="0" t="n">
        <f aca="false">SUMPRODUCT((B24:B31&lt;=$B$6)*(C24:C31*AM576+D24:D31*AO576*$B$8*AQ576)/(1+AL576/100)^B24:B31)+C32*AM576*AP576/(1+AL576/100)^$B$6</f>
        <v>13665965.1181148</v>
      </c>
      <c r="AS576" s="0" t="n">
        <f aca="false">SUMPRODUCT((K24:K26&lt;=$B$6)*(L24:L26*AN576+M24:M26*AO576*$B$8*AQ576)/(1+AL576/100)^K24:K26)+L27*AN576*AP576/(1+AL576/100)^$B$6</f>
        <v>14308399.6854066</v>
      </c>
      <c r="AT576" s="0" t="n">
        <f aca="false">AS576-AR576</f>
        <v>642434.567291834</v>
      </c>
      <c r="AU576" s="0" t="n">
        <f aca="true">RAND()</f>
        <v>0.447186036573514</v>
      </c>
      <c r="AV576" s="0" t="n">
        <f aca="true">RAND()</f>
        <v>0.531013457071279</v>
      </c>
      <c r="AW576" s="0" t="n">
        <f aca="true">RAND()</f>
        <v>0.313515777587866</v>
      </c>
      <c r="AX576" s="0" t="n">
        <f aca="true">RAND()</f>
        <v>0.902157787222921</v>
      </c>
      <c r="AY576" s="0" t="n">
        <f aca="true">RAND()</f>
        <v>0.61229303100799</v>
      </c>
      <c r="AZ576" s="0" t="n">
        <f aca="true">RAND()</f>
        <v>0.335938139542858</v>
      </c>
    </row>
    <row r="577" customFormat="false" ht="15" hidden="false" customHeight="false" outlineLevel="0" collapsed="false">
      <c r="AK577" s="0" t="n">
        <v>564</v>
      </c>
      <c r="AL577" s="0" t="n">
        <f aca="false">IFERROR(IF(AU577&lt;($AM$6-$AL$6)/($AN$6-$AL$6),$AL$6+SQRT(AU577*($AN$6-$AL$6)*($AM$6-$AL$6)),$AN$6-SQRT((1-AU577)*($AN$6-$AL$6)*($AN$6-$AM$6))),$AM$6)</f>
        <v>4.55961080260926</v>
      </c>
      <c r="AM577" s="0" t="n">
        <f aca="false">IFERROR(IF(AV577&lt;($AM$7-$AL$7)/($AN$7-$AL$7),$AL$7+SQRT(AV577*($AN$7-$AL$7)*($AM$7-$AL$7)),$AN$7-SQRT((1-AV577)*($AN$7-$AL$7)*($AN$7-$AM$7))),$AM$7)</f>
        <v>0.967993666761169</v>
      </c>
      <c r="AN577" s="0" t="n">
        <f aca="false">IFERROR(IF(AW577&lt;($AM$8-$AL$8)/($AN$8-$AL$8),$AL$8+SQRT(AW577*($AN$8-$AL$8)*($AM$8-$AL$8)),$AN$8-SQRT((1-AW577)*($AN$8-$AL$8)*($AN$8-$AM$8))),$AM$8)</f>
        <v>1.06720180131225</v>
      </c>
      <c r="AO577" s="0" t="n">
        <f aca="false">IFERROR(IF(AX577&lt;($AM$9-$AL$9)/($AN$9-$AL$9),$AL$9+SQRT(AX577*($AN$9-$AL$9)*($AM$9-$AL$9)),$AN$9-SQRT((1-AX577)*($AN$9-$AL$9)*($AN$9-$AM$9))),$AM$9)</f>
        <v>1.50537799335159</v>
      </c>
      <c r="AP577" s="0" t="n">
        <f aca="false">IFERROR(IF(AY577&lt;($AM$10-$AL$10)/($AN$10-$AL$10),$AL$10+SQRT(AY577*($AN$10-$AL$10)*($AM$10-$AL$10)),$AN$10-SQRT((1-AY577)*($AN$10-$AL$10)*($AN$10-$AM$10))),$AM$10)</f>
        <v>0.818090014931855</v>
      </c>
      <c r="AQ577" s="0" t="n">
        <f aca="false">IFERROR(IF(AZ577&lt;($AM$11-$AL$11)/($AN$11-$AL$11),$AL$11+SQRT(AZ577*($AN$11-$AL$11)*($AM$11-$AL$11)),$AN$11-SQRT((1-AZ577)*($AN$11-$AL$11)*($AN$11-$AM$11))),$AM$11)</f>
        <v>0.814177528460108</v>
      </c>
      <c r="AR577" s="0" t="n">
        <f aca="false">SUMPRODUCT((B24:B31&lt;=$B$6)*(C24:C31*AM577+D24:D31*AO577*$B$8*AQ577)/(1+AL577/100)^B24:B31)+C32*AM577*AP577/(1+AL577/100)^$B$6</f>
        <v>12515728.6141525</v>
      </c>
      <c r="AS577" s="0" t="n">
        <f aca="false">SUMPRODUCT((K24:K26&lt;=$B$6)*(L24:L26*AN577+M24:M26*AO577*$B$8*AQ577)/(1+AL577/100)^K24:K26)+L27*AN577*AP577/(1+AL577/100)^$B$6</f>
        <v>16047090.4848213</v>
      </c>
      <c r="AT577" s="0" t="n">
        <f aca="false">AS577-AR577</f>
        <v>3531361.87066879</v>
      </c>
      <c r="AU577" s="0" t="n">
        <f aca="true">RAND()</f>
        <v>0.702225028262928</v>
      </c>
      <c r="AV577" s="0" t="n">
        <f aca="true">RAND()</f>
        <v>0.313576356354028</v>
      </c>
      <c r="AW577" s="0" t="n">
        <f aca="true">RAND()</f>
        <v>0.702976164946806</v>
      </c>
      <c r="AX577" s="0" t="n">
        <f aca="true">RAND()</f>
        <v>0.836899380359399</v>
      </c>
      <c r="AY577" s="0" t="n">
        <f aca="true">RAND()</f>
        <v>0.404725030397392</v>
      </c>
      <c r="AZ577" s="0" t="n">
        <f aca="true">RAND()</f>
        <v>0.859061261513494</v>
      </c>
    </row>
    <row r="578" customFormat="false" ht="15" hidden="false" customHeight="false" outlineLevel="0" collapsed="false">
      <c r="AK578" s="0" t="n">
        <v>565</v>
      </c>
      <c r="AL578" s="0" t="n">
        <f aca="false">IFERROR(IF(AU578&lt;($AM$6-$AL$6)/($AN$6-$AL$6),$AL$6+SQRT(AU578*($AN$6-$AL$6)*($AM$6-$AL$6)),$AN$6-SQRT((1-AU578)*($AN$6-$AL$6)*($AN$6-$AM$6))),$AM$6)</f>
        <v>4.40229717876259</v>
      </c>
      <c r="AM578" s="0" t="n">
        <f aca="false">IFERROR(IF(AV578&lt;($AM$7-$AL$7)/($AN$7-$AL$7),$AL$7+SQRT(AV578*($AN$7-$AL$7)*($AM$7-$AL$7)),$AN$7-SQRT((1-AV578)*($AN$7-$AL$7)*($AN$7-$AM$7))),$AM$7)</f>
        <v>1.05436583801235</v>
      </c>
      <c r="AN578" s="0" t="n">
        <f aca="false">IFERROR(IF(AW578&lt;($AM$8-$AL$8)/($AN$8-$AL$8),$AL$8+SQRT(AW578*($AN$8-$AL$8)*($AM$8-$AL$8)),$AN$8-SQRT((1-AW578)*($AN$8-$AL$8)*($AN$8-$AM$8))),$AM$8)</f>
        <v>1.04476729077228</v>
      </c>
      <c r="AO578" s="0" t="n">
        <f aca="false">IFERROR(IF(AX578&lt;($AM$9-$AL$9)/($AN$9-$AL$9),$AL$9+SQRT(AX578*($AN$9-$AL$9)*($AM$9-$AL$9)),$AN$9-SQRT((1-AX578)*($AN$9-$AL$9)*($AN$9-$AM$9))),$AM$9)</f>
        <v>0.798468816978916</v>
      </c>
      <c r="AP578" s="0" t="n">
        <f aca="false">IFERROR(IF(AY578&lt;($AM$10-$AL$10)/($AN$10-$AL$10),$AL$10+SQRT(AY578*($AN$10-$AL$10)*($AM$10-$AL$10)),$AN$10-SQRT((1-AY578)*($AN$10-$AL$10)*($AN$10-$AM$10))),$AM$10)</f>
        <v>0.699885939536794</v>
      </c>
      <c r="AQ578" s="0" t="n">
        <f aca="false">IFERROR(IF(AZ578&lt;($AM$11-$AL$11)/($AN$11-$AL$11),$AL$11+SQRT(AZ578*($AN$11-$AL$11)*($AM$11-$AL$11)),$AN$11-SQRT((1-AZ578)*($AN$11-$AL$11)*($AN$11-$AM$11))),$AM$11)</f>
        <v>0.67726908581082</v>
      </c>
      <c r="AR578" s="0" t="n">
        <f aca="false">SUMPRODUCT((B24:B31&lt;=$B$6)*(C24:C31*AM578+D24:D31*AO578*$B$8*AQ578)/(1+AL578/100)^B24:B31)+C32*AM578*AP578/(1+AL578/100)^$B$6</f>
        <v>13608959.7040002</v>
      </c>
      <c r="AS578" s="0" t="n">
        <f aca="false">SUMPRODUCT((K24:K26&lt;=$B$6)*(L24:L26*AN578+M24:M26*AO578*$B$8*AQ578)/(1+AL578/100)^K24:K26)+L27*AN578*AP578/(1+AL578/100)^$B$6</f>
        <v>15784383.3840272</v>
      </c>
      <c r="AT578" s="0" t="n">
        <f aca="false">AS578-AR578</f>
        <v>2175423.68002703</v>
      </c>
      <c r="AU578" s="0" t="n">
        <f aca="true">RAND()</f>
        <v>0.66259700262676</v>
      </c>
      <c r="AV578" s="0" t="n">
        <f aca="true">RAND()</f>
        <v>0.659797997007897</v>
      </c>
      <c r="AW578" s="0" t="n">
        <f aca="true">RAND()</f>
        <v>0.625595867227118</v>
      </c>
      <c r="AX578" s="0" t="n">
        <f aca="true">RAND()</f>
        <v>0.118778179611724</v>
      </c>
      <c r="AY578" s="0" t="n">
        <f aca="true">RAND()</f>
        <v>0.159817555298027</v>
      </c>
      <c r="AZ578" s="0" t="n">
        <f aca="true">RAND()</f>
        <v>0.574876559292312</v>
      </c>
    </row>
    <row r="579" customFormat="false" ht="15" hidden="false" customHeight="false" outlineLevel="0" collapsed="false">
      <c r="AK579" s="0" t="n">
        <v>566</v>
      </c>
      <c r="AL579" s="0" t="n">
        <f aca="false">IFERROR(IF(AU579&lt;($AM$6-$AL$6)/($AN$6-$AL$6),$AL$6+SQRT(AU579*($AN$6-$AL$6)*($AM$6-$AL$6)),$AN$6-SQRT((1-AU579)*($AN$6-$AL$6)*($AN$6-$AM$6))),$AM$6)</f>
        <v>4.51118258136474</v>
      </c>
      <c r="AM579" s="0" t="n">
        <f aca="false">IFERROR(IF(AV579&lt;($AM$7-$AL$7)/($AN$7-$AL$7),$AL$7+SQRT(AV579*($AN$7-$AL$7)*($AM$7-$AL$7)),$AN$7-SQRT((1-AV579)*($AN$7-$AL$7)*($AN$7-$AM$7))),$AM$7)</f>
        <v>1.01515327753328</v>
      </c>
      <c r="AN579" s="0" t="n">
        <f aca="false">IFERROR(IF(AW579&lt;($AM$8-$AL$8)/($AN$8-$AL$8),$AL$8+SQRT(AW579*($AN$8-$AL$8)*($AM$8-$AL$8)),$AN$8-SQRT((1-AW579)*($AN$8-$AL$8)*($AN$8-$AM$8))),$AM$8)</f>
        <v>0.931131288119644</v>
      </c>
      <c r="AO579" s="0" t="n">
        <f aca="false">IFERROR(IF(AX579&lt;($AM$9-$AL$9)/($AN$9-$AL$9),$AL$9+SQRT(AX579*($AN$9-$AL$9)*($AM$9-$AL$9)),$AN$9-SQRT((1-AX579)*($AN$9-$AL$9)*($AN$9-$AM$9))),$AM$9)</f>
        <v>1.11341239902276</v>
      </c>
      <c r="AP579" s="0" t="n">
        <f aca="false">IFERROR(IF(AY579&lt;($AM$10-$AL$10)/($AN$10-$AL$10),$AL$10+SQRT(AY579*($AN$10-$AL$10)*($AM$10-$AL$10)),$AN$10-SQRT((1-AY579)*($AN$10-$AL$10)*($AN$10-$AM$10))),$AM$10)</f>
        <v>0.777601259242326</v>
      </c>
      <c r="AQ579" s="0" t="n">
        <f aca="false">IFERROR(IF(AZ579&lt;($AM$11-$AL$11)/($AN$11-$AL$11),$AL$11+SQRT(AZ579*($AN$11-$AL$11)*($AM$11-$AL$11)),$AN$11-SQRT((1-AZ579)*($AN$11-$AL$11)*($AN$11-$AM$11))),$AM$11)</f>
        <v>0.851039910968658</v>
      </c>
      <c r="AR579" s="0" t="n">
        <f aca="false">SUMPRODUCT((B24:B31&lt;=$B$6)*(C24:C31*AM579+D24:D31*AO579*$B$8*AQ579)/(1+AL579/100)^B24:B31)+C32*AM579*AP579/(1+AL579/100)^$B$6</f>
        <v>13102452.4092452</v>
      </c>
      <c r="AS579" s="0" t="n">
        <f aca="false">SUMPRODUCT((K24:K26&lt;=$B$6)*(L24:L26*AN579+M24:M26*AO579*$B$8*AQ579)/(1+AL579/100)^K24:K26)+L27*AN579*AP579/(1+AL579/100)^$B$6</f>
        <v>14027456.1333022</v>
      </c>
      <c r="AT579" s="0" t="n">
        <f aca="false">AS579-AR579</f>
        <v>925003.724057015</v>
      </c>
      <c r="AU579" s="0" t="n">
        <f aca="true">RAND()</f>
        <v>0.690289392834886</v>
      </c>
      <c r="AV579" s="0" t="n">
        <f aca="true">RAND()</f>
        <v>0.509751261747914</v>
      </c>
      <c r="AW579" s="0" t="n">
        <f aca="true">RAND()</f>
        <v>0.19106016359908</v>
      </c>
      <c r="AX579" s="0" t="n">
        <f aca="true">RAND()</f>
        <v>0.475974950528942</v>
      </c>
      <c r="AY579" s="0" t="n">
        <f aca="true">RAND()</f>
        <v>0.308249836531701</v>
      </c>
      <c r="AZ579" s="0" t="n">
        <f aca="true">RAND()</f>
        <v>0.909432211737856</v>
      </c>
    </row>
    <row r="580" customFormat="false" ht="15" hidden="false" customHeight="false" outlineLevel="0" collapsed="false">
      <c r="AK580" s="0" t="n">
        <v>567</v>
      </c>
      <c r="AL580" s="0" t="n">
        <f aca="false">IFERROR(IF(AU580&lt;($AM$6-$AL$6)/($AN$6-$AL$6),$AL$6+SQRT(AU580*($AN$6-$AL$6)*($AM$6-$AL$6)),$AN$6-SQRT((1-AU580)*($AN$6-$AL$6)*($AN$6-$AM$6))),$AM$6)</f>
        <v>4.6065139007268</v>
      </c>
      <c r="AM580" s="0" t="n">
        <f aca="false">IFERROR(IF(AV580&lt;($AM$7-$AL$7)/($AN$7-$AL$7),$AL$7+SQRT(AV580*($AN$7-$AL$7)*($AM$7-$AL$7)),$AN$7-SQRT((1-AV580)*($AN$7-$AL$7)*($AN$7-$AM$7))),$AM$7)</f>
        <v>1.00085306540432</v>
      </c>
      <c r="AN580" s="0" t="n">
        <f aca="false">IFERROR(IF(AW580&lt;($AM$8-$AL$8)/($AN$8-$AL$8),$AL$8+SQRT(AW580*($AN$8-$AL$8)*($AM$8-$AL$8)),$AN$8-SQRT((1-AW580)*($AN$8-$AL$8)*($AN$8-$AM$8))),$AM$8)</f>
        <v>0.940490835276924</v>
      </c>
      <c r="AO580" s="0" t="n">
        <f aca="false">IFERROR(IF(AX580&lt;($AM$9-$AL$9)/($AN$9-$AL$9),$AL$9+SQRT(AX580*($AN$9-$AL$9)*($AM$9-$AL$9)),$AN$9-SQRT((1-AX580)*($AN$9-$AL$9)*($AN$9-$AM$9))),$AM$9)</f>
        <v>1.28618916631393</v>
      </c>
      <c r="AP580" s="0" t="n">
        <f aca="false">IFERROR(IF(AY580&lt;($AM$10-$AL$10)/($AN$10-$AL$10),$AL$10+SQRT(AY580*($AN$10-$AL$10)*($AM$10-$AL$10)),$AN$10-SQRT((1-AY580)*($AN$10-$AL$10)*($AN$10-$AM$10))),$AM$10)</f>
        <v>0.896891274703019</v>
      </c>
      <c r="AQ580" s="0" t="n">
        <f aca="false">IFERROR(IF(AZ580&lt;($AM$11-$AL$11)/($AN$11-$AL$11),$AL$11+SQRT(AZ580*($AN$11-$AL$11)*($AM$11-$AL$11)),$AN$11-SQRT((1-AZ580)*($AN$11-$AL$11)*($AN$11-$AM$11))),$AM$11)</f>
        <v>0.69683524655222</v>
      </c>
      <c r="AR580" s="0" t="n">
        <f aca="false">SUMPRODUCT((B24:B31&lt;=$B$6)*(C24:C31*AM580+D24:D31*AO580*$B$8*AQ580)/(1+AL580/100)^B24:B31)+C32*AM580*AP580/(1+AL580/100)^$B$6</f>
        <v>12846469.4639161</v>
      </c>
      <c r="AS580" s="0" t="n">
        <f aca="false">SUMPRODUCT((K24:K26&lt;=$B$6)*(L24:L26*AN580+M24:M26*AO580*$B$8*AQ580)/(1+AL580/100)^K24:K26)+L27*AN580*AP580/(1+AL580/100)^$B$6</f>
        <v>14065572.0265226</v>
      </c>
      <c r="AT580" s="0" t="n">
        <f aca="false">AS580-AR580</f>
        <v>1219102.56260648</v>
      </c>
      <c r="AU580" s="0" t="n">
        <f aca="true">RAND()</f>
        <v>0.713561214629297</v>
      </c>
      <c r="AV580" s="0" t="n">
        <f aca="true">RAND()</f>
        <v>0.448229377614028</v>
      </c>
      <c r="AW580" s="0" t="n">
        <f aca="true">RAND()</f>
        <v>0.219307497742308</v>
      </c>
      <c r="AX580" s="0" t="n">
        <f aca="true">RAND()</f>
        <v>0.660316062474933</v>
      </c>
      <c r="AY580" s="0" t="n">
        <f aca="true">RAND()</f>
        <v>0.630090735741548</v>
      </c>
      <c r="AZ580" s="0" t="n">
        <f aca="true">RAND()</f>
        <v>0.624861764354884</v>
      </c>
    </row>
    <row r="581" customFormat="false" ht="15" hidden="false" customHeight="false" outlineLevel="0" collapsed="false">
      <c r="AK581" s="0" t="n">
        <v>568</v>
      </c>
      <c r="AL581" s="0" t="n">
        <f aca="false">IFERROR(IF(AU581&lt;($AM$6-$AL$6)/($AN$6-$AL$6),$AL$6+SQRT(AU581*($AN$6-$AL$6)*($AM$6-$AL$6)),$AN$6-SQRT((1-AU581)*($AN$6-$AL$6)*($AN$6-$AM$6))),$AM$6)</f>
        <v>2.92860784957271</v>
      </c>
      <c r="AM581" s="0" t="n">
        <f aca="false">IFERROR(IF(AV581&lt;($AM$7-$AL$7)/($AN$7-$AL$7),$AL$7+SQRT(AV581*($AN$7-$AL$7)*($AM$7-$AL$7)),$AN$7-SQRT((1-AV581)*($AN$7-$AL$7)*($AN$7-$AM$7))),$AM$7)</f>
        <v>0.866490353811048</v>
      </c>
      <c r="AN581" s="0" t="n">
        <f aca="false">IFERROR(IF(AW581&lt;($AM$8-$AL$8)/($AN$8-$AL$8),$AL$8+SQRT(AW581*($AN$8-$AL$8)*($AM$8-$AL$8)),$AN$8-SQRT((1-AW581)*($AN$8-$AL$8)*($AN$8-$AM$8))),$AM$8)</f>
        <v>0.998285545516643</v>
      </c>
      <c r="AO581" s="0" t="n">
        <f aca="false">IFERROR(IF(AX581&lt;($AM$9-$AL$9)/($AN$9-$AL$9),$AL$9+SQRT(AX581*($AN$9-$AL$9)*($AM$9-$AL$9)),$AN$9-SQRT((1-AX581)*($AN$9-$AL$9)*($AN$9-$AM$9))),$AM$9)</f>
        <v>0.708948253782391</v>
      </c>
      <c r="AP581" s="0" t="n">
        <f aca="false">IFERROR(IF(AY581&lt;($AM$10-$AL$10)/($AN$10-$AL$10),$AL$10+SQRT(AY581*($AN$10-$AL$10)*($AM$10-$AL$10)),$AN$10-SQRT((1-AY581)*($AN$10-$AL$10)*($AN$10-$AM$10))),$AM$10)</f>
        <v>0.914586648260807</v>
      </c>
      <c r="AQ581" s="0" t="n">
        <f aca="false">IFERROR(IF(AZ581&lt;($AM$11-$AL$11)/($AN$11-$AL$11),$AL$11+SQRT(AZ581*($AN$11-$AL$11)*($AM$11-$AL$11)),$AN$11-SQRT((1-AZ581)*($AN$11-$AL$11)*($AN$11-$AM$11))),$AM$11)</f>
        <v>0.666516510979203</v>
      </c>
      <c r="AR581" s="0" t="n">
        <f aca="false">SUMPRODUCT((B24:B31&lt;=$B$6)*(C24:C31*AM581+D24:D31*AO581*$B$8*AQ581)/(1+AL581/100)^B24:B31)+C32*AM581*AP581/(1+AL581/100)^$B$6</f>
        <v>11982067.3318587</v>
      </c>
      <c r="AS581" s="0" t="n">
        <f aca="false">SUMPRODUCT((K24:K26&lt;=$B$6)*(L24:L26*AN581+M24:M26*AO581*$B$8*AQ581)/(1+AL581/100)^K24:K26)+L27*AN581*AP581/(1+AL581/100)^$B$6</f>
        <v>14494277.6153325</v>
      </c>
      <c r="AT581" s="0" t="n">
        <f aca="false">AS581-AR581</f>
        <v>2512210.28347377</v>
      </c>
      <c r="AU581" s="0" t="n">
        <f aca="true">RAND()</f>
        <v>0.172462507657611</v>
      </c>
      <c r="AV581" s="0" t="n">
        <f aca="true">RAND()</f>
        <v>0.0491218572213154</v>
      </c>
      <c r="AW581" s="0" t="n">
        <f aca="true">RAND()</f>
        <v>0.436857306231475</v>
      </c>
      <c r="AX581" s="0" t="n">
        <f aca="true">RAND()</f>
        <v>0.0582124970116141</v>
      </c>
      <c r="AY581" s="0" t="n">
        <f aca="true">RAND()</f>
        <v>0.687528355664519</v>
      </c>
      <c r="AZ581" s="0" t="n">
        <f aca="true">RAND()</f>
        <v>0.54607658183884</v>
      </c>
    </row>
    <row r="582" customFormat="false" ht="15" hidden="false" customHeight="false" outlineLevel="0" collapsed="false">
      <c r="AK582" s="0" t="n">
        <v>569</v>
      </c>
      <c r="AL582" s="0" t="n">
        <f aca="false">IFERROR(IF(AU582&lt;($AM$6-$AL$6)/($AN$6-$AL$6),$AL$6+SQRT(AU582*($AN$6-$AL$6)*($AM$6-$AL$6)),$AN$6-SQRT((1-AU582)*($AN$6-$AL$6)*($AN$6-$AM$6))),$AM$6)</f>
        <v>5.63208534091194</v>
      </c>
      <c r="AM582" s="0" t="n">
        <f aca="false">IFERROR(IF(AV582&lt;($AM$7-$AL$7)/($AN$7-$AL$7),$AL$7+SQRT(AV582*($AN$7-$AL$7)*($AM$7-$AL$7)),$AN$7-SQRT((1-AV582)*($AN$7-$AL$7)*($AN$7-$AM$7))),$AM$7)</f>
        <v>0.924365888989073</v>
      </c>
      <c r="AN582" s="0" t="n">
        <f aca="false">IFERROR(IF(AW582&lt;($AM$8-$AL$8)/($AN$8-$AL$8),$AL$8+SQRT(AW582*($AN$8-$AL$8)*($AM$8-$AL$8)),$AN$8-SQRT((1-AW582)*($AN$8-$AL$8)*($AN$8-$AM$8))),$AM$8)</f>
        <v>1.02647157961304</v>
      </c>
      <c r="AO582" s="0" t="n">
        <f aca="false">IFERROR(IF(AX582&lt;($AM$9-$AL$9)/($AN$9-$AL$9),$AL$9+SQRT(AX582*($AN$9-$AL$9)*($AM$9-$AL$9)),$AN$9-SQRT((1-AX582)*($AN$9-$AL$9)*($AN$9-$AM$9))),$AM$9)</f>
        <v>1.67468106476338</v>
      </c>
      <c r="AP582" s="0" t="n">
        <f aca="false">IFERROR(IF(AY582&lt;($AM$10-$AL$10)/($AN$10-$AL$10),$AL$10+SQRT(AY582*($AN$10-$AL$10)*($AM$10-$AL$10)),$AN$10-SQRT((1-AY582)*($AN$10-$AL$10)*($AN$10-$AM$10))),$AM$10)</f>
        <v>0.966835343028217</v>
      </c>
      <c r="AQ582" s="0" t="n">
        <f aca="false">IFERROR(IF(AZ582&lt;($AM$11-$AL$11)/($AN$11-$AL$11),$AL$11+SQRT(AZ582*($AN$11-$AL$11)*($AM$11-$AL$11)),$AN$11-SQRT((1-AZ582)*($AN$11-$AL$11)*($AN$11-$AM$11))),$AM$11)</f>
        <v>0.590491208434924</v>
      </c>
      <c r="AR582" s="0" t="n">
        <f aca="false">SUMPRODUCT((B24:B31&lt;=$B$6)*(C24:C31*AM582+D24:D31*AO582*$B$8*AQ582)/(1+AL582/100)^B24:B31)+C32*AM582*AP582/(1+AL582/100)^$B$6</f>
        <v>11412439.0104017</v>
      </c>
      <c r="AS582" s="0" t="n">
        <f aca="false">SUMPRODUCT((K24:K26&lt;=$B$6)*(L24:L26*AN582+M24:M26*AO582*$B$8*AQ582)/(1+AL582/100)^K24:K26)+L27*AN582*AP582/(1+AL582/100)^$B$6</f>
        <v>15448136.6805418</v>
      </c>
      <c r="AT582" s="0" t="n">
        <f aca="false">AS582-AR582</f>
        <v>4035697.67014009</v>
      </c>
      <c r="AU582" s="0" t="n">
        <f aca="true">RAND()</f>
        <v>0.9064404742726</v>
      </c>
      <c r="AV582" s="0" t="n">
        <f aca="true">RAND()</f>
        <v>0.171854159378249</v>
      </c>
      <c r="AW582" s="0" t="n">
        <f aca="true">RAND()</f>
        <v>0.555867069149408</v>
      </c>
      <c r="AX582" s="0" t="n">
        <f aca="true">RAND()</f>
        <v>0.929445060251007</v>
      </c>
      <c r="AY582" s="0" t="n">
        <f aca="true">RAND()</f>
        <v>0.871740950001092</v>
      </c>
      <c r="AZ582" s="0" t="n">
        <f aca="true">RAND()</f>
        <v>0.344429151746867</v>
      </c>
    </row>
    <row r="583" customFormat="false" ht="15" hidden="false" customHeight="false" outlineLevel="0" collapsed="false">
      <c r="AK583" s="0" t="n">
        <v>570</v>
      </c>
      <c r="AL583" s="0" t="n">
        <f aca="false">IFERROR(IF(AU583&lt;($AM$6-$AL$6)/($AN$6-$AL$6),$AL$6+SQRT(AU583*($AN$6-$AL$6)*($AM$6-$AL$6)),$AN$6-SQRT((1-AU583)*($AN$6-$AL$6)*($AN$6-$AM$6))),$AM$6)</f>
        <v>5.18888695479133</v>
      </c>
      <c r="AM583" s="0" t="n">
        <f aca="false">IFERROR(IF(AV583&lt;($AM$7-$AL$7)/($AN$7-$AL$7),$AL$7+SQRT(AV583*($AN$7-$AL$7)*($AM$7-$AL$7)),$AN$7-SQRT((1-AV583)*($AN$7-$AL$7)*($AN$7-$AM$7))),$AM$7)</f>
        <v>1.01348375871738</v>
      </c>
      <c r="AN583" s="0" t="n">
        <f aca="false">IFERROR(IF(AW583&lt;($AM$8-$AL$8)/($AN$8-$AL$8),$AL$8+SQRT(AW583*($AN$8-$AL$8)*($AM$8-$AL$8)),$AN$8-SQRT((1-AW583)*($AN$8-$AL$8)*($AN$8-$AM$8))),$AM$8)</f>
        <v>1.01344374383099</v>
      </c>
      <c r="AO583" s="0" t="n">
        <f aca="false">IFERROR(IF(AX583&lt;($AM$9-$AL$9)/($AN$9-$AL$9),$AL$9+SQRT(AX583*($AN$9-$AL$9)*($AM$9-$AL$9)),$AN$9-SQRT((1-AX583)*($AN$9-$AL$9)*($AN$9-$AM$9))),$AM$9)</f>
        <v>1.35983858588773</v>
      </c>
      <c r="AP583" s="0" t="n">
        <f aca="false">IFERROR(IF(AY583&lt;($AM$10-$AL$10)/($AN$10-$AL$10),$AL$10+SQRT(AY583*($AN$10-$AL$10)*($AM$10-$AL$10)),$AN$10-SQRT((1-AY583)*($AN$10-$AL$10)*($AN$10-$AM$10))),$AM$10)</f>
        <v>0.896923123988296</v>
      </c>
      <c r="AQ583" s="0" t="n">
        <f aca="false">IFERROR(IF(AZ583&lt;($AM$11-$AL$11)/($AN$11-$AL$11),$AL$11+SQRT(AZ583*($AN$11-$AL$11)*($AM$11-$AL$11)),$AN$11-SQRT((1-AZ583)*($AN$11-$AL$11)*($AN$11-$AM$11))),$AM$11)</f>
        <v>0.630763687206737</v>
      </c>
      <c r="AR583" s="0" t="n">
        <f aca="false">SUMPRODUCT((B24:B31&lt;=$B$6)*(C24:C31*AM583+D24:D31*AO583*$B$8*AQ583)/(1+AL583/100)^B24:B31)+C32*AM583*AP583/(1+AL583/100)^$B$6</f>
        <v>12697143.657694</v>
      </c>
      <c r="AS583" s="0" t="n">
        <f aca="false">SUMPRODUCT((K24:K26&lt;=$B$6)*(L24:L26*AN583+M24:M26*AO583*$B$8*AQ583)/(1+AL583/100)^K24:K26)+L27*AN583*AP583/(1+AL583/100)^$B$6</f>
        <v>15242306.0392274</v>
      </c>
      <c r="AT583" s="0" t="n">
        <f aca="false">AS583-AR583</f>
        <v>2545162.38153343</v>
      </c>
      <c r="AU583" s="0" t="n">
        <f aca="true">RAND()</f>
        <v>0.835993476873749</v>
      </c>
      <c r="AV583" s="0" t="n">
        <f aca="true">RAND()</f>
        <v>0.502756156529263</v>
      </c>
      <c r="AW583" s="0" t="n">
        <f aca="true">RAND()</f>
        <v>0.502587890376032</v>
      </c>
      <c r="AX583" s="0" t="n">
        <f aca="true">RAND()</f>
        <v>0.726795575921183</v>
      </c>
      <c r="AY583" s="0" t="n">
        <f aca="true">RAND()</f>
        <v>0.630191865426513</v>
      </c>
      <c r="AZ583" s="0" t="n">
        <f aca="true">RAND()</f>
        <v>0.44654945622284</v>
      </c>
    </row>
    <row r="584" customFormat="false" ht="15" hidden="false" customHeight="false" outlineLevel="0" collapsed="false">
      <c r="AK584" s="0" t="n">
        <v>571</v>
      </c>
      <c r="AL584" s="0" t="n">
        <f aca="false">IFERROR(IF(AU584&lt;($AM$6-$AL$6)/($AN$6-$AL$6),$AL$6+SQRT(AU584*($AN$6-$AL$6)*($AM$6-$AL$6)),$AN$6-SQRT((1-AU584)*($AN$6-$AL$6)*($AN$6-$AM$6))),$AM$6)</f>
        <v>5.89927758188226</v>
      </c>
      <c r="AM584" s="0" t="n">
        <f aca="false">IFERROR(IF(AV584&lt;($AM$7-$AL$7)/($AN$7-$AL$7),$AL$7+SQRT(AV584*($AN$7-$AL$7)*($AM$7-$AL$7)),$AN$7-SQRT((1-AV584)*($AN$7-$AL$7)*($AN$7-$AM$7))),$AM$7)</f>
        <v>0.9450257267139</v>
      </c>
      <c r="AN584" s="0" t="n">
        <f aca="false">IFERROR(IF(AW584&lt;($AM$8-$AL$8)/($AN$8-$AL$8),$AL$8+SQRT(AW584*($AN$8-$AL$8)*($AM$8-$AL$8)),$AN$8-SQRT((1-AW584)*($AN$8-$AL$8)*($AN$8-$AM$8))),$AM$8)</f>
        <v>0.992654605851152</v>
      </c>
      <c r="AO584" s="0" t="n">
        <f aca="false">IFERROR(IF(AX584&lt;($AM$9-$AL$9)/($AN$9-$AL$9),$AL$9+SQRT(AX584*($AN$9-$AL$9)*($AM$9-$AL$9)),$AN$9-SQRT((1-AX584)*($AN$9-$AL$9)*($AN$9-$AM$9))),$AM$9)</f>
        <v>1.45068148037363</v>
      </c>
      <c r="AP584" s="0" t="n">
        <f aca="false">IFERROR(IF(AY584&lt;($AM$10-$AL$10)/($AN$10-$AL$10),$AL$10+SQRT(AY584*($AN$10-$AL$10)*($AM$10-$AL$10)),$AN$10-SQRT((1-AY584)*($AN$10-$AL$10)*($AN$10-$AM$10))),$AM$10)</f>
        <v>0.83900525536037</v>
      </c>
      <c r="AQ584" s="0" t="n">
        <f aca="false">IFERROR(IF(AZ584&lt;($AM$11-$AL$11)/($AN$11-$AL$11),$AL$11+SQRT(AZ584*($AN$11-$AL$11)*($AM$11-$AL$11)),$AN$11-SQRT((1-AZ584)*($AN$11-$AL$11)*($AN$11-$AM$11))),$AM$11)</f>
        <v>0.673455128343224</v>
      </c>
      <c r="AR584" s="0" t="n">
        <f aca="false">SUMPRODUCT((B24:B31&lt;=$B$6)*(C24:C31*AM584+D24:D31*AO584*$B$8*AQ584)/(1+AL584/100)^B24:B31)+C32*AM584*AP584/(1+AL584/100)^$B$6</f>
        <v>11559997.6456528</v>
      </c>
      <c r="AS584" s="0" t="n">
        <f aca="false">SUMPRODUCT((K24:K26&lt;=$B$6)*(L24:L26*AN584+M24:M26*AO584*$B$8*AQ584)/(1+AL584/100)^K24:K26)+L27*AN584*AP584/(1+AL584/100)^$B$6</f>
        <v>15061836.9178897</v>
      </c>
      <c r="AT584" s="0" t="n">
        <f aca="false">AS584-AR584</f>
        <v>3501839.27223692</v>
      </c>
      <c r="AU584" s="0" t="n">
        <f aca="true">RAND()</f>
        <v>0.939420507912651</v>
      </c>
      <c r="AV584" s="0" t="n">
        <f aca="true">RAND()</f>
        <v>0.233694015654386</v>
      </c>
      <c r="AW584" s="0" t="n">
        <f aca="true">RAND()</f>
        <v>0.412397746174032</v>
      </c>
      <c r="AX584" s="0" t="n">
        <f aca="true">RAND()</f>
        <v>0.798832775996997</v>
      </c>
      <c r="AY584" s="0" t="n">
        <f aca="true">RAND()</f>
        <v>0.4596982526478</v>
      </c>
      <c r="AZ584" s="0" t="n">
        <f aca="true">RAND()</f>
        <v>0.564769170590449</v>
      </c>
    </row>
    <row r="585" customFormat="false" ht="15" hidden="false" customHeight="false" outlineLevel="0" collapsed="false">
      <c r="AK585" s="0" t="n">
        <v>572</v>
      </c>
      <c r="AL585" s="0" t="n">
        <f aca="false">IFERROR(IF(AU585&lt;($AM$6-$AL$6)/($AN$6-$AL$6),$AL$6+SQRT(AU585*($AN$6-$AL$6)*($AM$6-$AL$6)),$AN$6-SQRT((1-AU585)*($AN$6-$AL$6)*($AN$6-$AM$6))),$AM$6)</f>
        <v>5.2650629242715</v>
      </c>
      <c r="AM585" s="0" t="n">
        <f aca="false">IFERROR(IF(AV585&lt;($AM$7-$AL$7)/($AN$7-$AL$7),$AL$7+SQRT(AV585*($AN$7-$AL$7)*($AM$7-$AL$7)),$AN$7-SQRT((1-AV585)*($AN$7-$AL$7)*($AN$7-$AM$7))),$AM$7)</f>
        <v>0.952001954790217</v>
      </c>
      <c r="AN585" s="0" t="n">
        <f aca="false">IFERROR(IF(AW585&lt;($AM$8-$AL$8)/($AN$8-$AL$8),$AL$8+SQRT(AW585*($AN$8-$AL$8)*($AM$8-$AL$8)),$AN$8-SQRT((1-AW585)*($AN$8-$AL$8)*($AN$8-$AM$8))),$AM$8)</f>
        <v>1.10168663664547</v>
      </c>
      <c r="AO585" s="0" t="n">
        <f aca="false">IFERROR(IF(AX585&lt;($AM$9-$AL$9)/($AN$9-$AL$9),$AL$9+SQRT(AX585*($AN$9-$AL$9)*($AM$9-$AL$9)),$AN$9-SQRT((1-AX585)*($AN$9-$AL$9)*($AN$9-$AM$9))),$AM$9)</f>
        <v>1.61566375270286</v>
      </c>
      <c r="AP585" s="0" t="n">
        <f aca="false">IFERROR(IF(AY585&lt;($AM$10-$AL$10)/($AN$10-$AL$10),$AL$10+SQRT(AY585*($AN$10-$AL$10)*($AM$10-$AL$10)),$AN$10-SQRT((1-AY585)*($AN$10-$AL$10)*($AN$10-$AM$10))),$AM$10)</f>
        <v>0.634820449525245</v>
      </c>
      <c r="AQ585" s="0" t="n">
        <f aca="false">IFERROR(IF(AZ585&lt;($AM$11-$AL$11)/($AN$11-$AL$11),$AL$11+SQRT(AZ585*($AN$11-$AL$11)*($AM$11-$AL$11)),$AN$11-SQRT((1-AZ585)*($AN$11-$AL$11)*($AN$11-$AM$11))),$AM$11)</f>
        <v>0.480729208068209</v>
      </c>
      <c r="AR585" s="0" t="n">
        <f aca="false">SUMPRODUCT((B24:B31&lt;=$B$6)*(C24:C31*AM585+D24:D31*AO585*$B$8*AQ585)/(1+AL585/100)^B24:B31)+C32*AM585*AP585/(1+AL585/100)^$B$6</f>
        <v>11909380.0296723</v>
      </c>
      <c r="AS585" s="0" t="n">
        <f aca="false">SUMPRODUCT((K24:K26&lt;=$B$6)*(L24:L26*AN585+M24:M26*AO585*$B$8*AQ585)/(1+AL585/100)^K24:K26)+L27*AN585*AP585/(1+AL585/100)^$B$6</f>
        <v>16814042.7356484</v>
      </c>
      <c r="AT585" s="0" t="n">
        <f aca="false">AS585-AR585</f>
        <v>4904662.70597608</v>
      </c>
      <c r="AU585" s="0" t="n">
        <f aca="true">RAND()</f>
        <v>0.849499667163133</v>
      </c>
      <c r="AV585" s="0" t="n">
        <f aca="true">RAND()</f>
        <v>0.256717714000526</v>
      </c>
      <c r="AW585" s="0" t="n">
        <f aca="true">RAND()</f>
        <v>0.804472411115263</v>
      </c>
      <c r="AX585" s="0" t="n">
        <f aca="true">RAND()</f>
        <v>0.901523766009034</v>
      </c>
      <c r="AY585" s="0" t="n">
        <f aca="true">RAND()</f>
        <v>0.0727062144407567</v>
      </c>
      <c r="AZ585" s="0" t="n">
        <f aca="true">RAND()</f>
        <v>0.133318557750866</v>
      </c>
    </row>
    <row r="586" customFormat="false" ht="15" hidden="false" customHeight="false" outlineLevel="0" collapsed="false">
      <c r="AK586" s="0" t="n">
        <v>573</v>
      </c>
      <c r="AL586" s="0" t="n">
        <f aca="false">IFERROR(IF(AU586&lt;($AM$6-$AL$6)/($AN$6-$AL$6),$AL$6+SQRT(AU586*($AN$6-$AL$6)*($AM$6-$AL$6)),$AN$6-SQRT((1-AU586)*($AN$6-$AL$6)*($AN$6-$AM$6))),$AM$6)</f>
        <v>3.29451904587322</v>
      </c>
      <c r="AM586" s="0" t="n">
        <f aca="false">IFERROR(IF(AV586&lt;($AM$7-$AL$7)/($AN$7-$AL$7),$AL$7+SQRT(AV586*($AN$7-$AL$7)*($AM$7-$AL$7)),$AN$7-SQRT((1-AV586)*($AN$7-$AL$7)*($AN$7-$AM$7))),$AM$7)</f>
        <v>0.885969950154033</v>
      </c>
      <c r="AN586" s="0" t="n">
        <f aca="false">IFERROR(IF(AW586&lt;($AM$8-$AL$8)/($AN$8-$AL$8),$AL$8+SQRT(AW586*($AN$8-$AL$8)*($AM$8-$AL$8)),$AN$8-SQRT((1-AW586)*($AN$8-$AL$8)*($AN$8-$AM$8))),$AM$8)</f>
        <v>1.07184872467909</v>
      </c>
      <c r="AO586" s="0" t="n">
        <f aca="false">IFERROR(IF(AX586&lt;($AM$9-$AL$9)/($AN$9-$AL$9),$AL$9+SQRT(AX586*($AN$9-$AL$9)*($AM$9-$AL$9)),$AN$9-SQRT((1-AX586)*($AN$9-$AL$9)*($AN$9-$AM$9))),$AM$9)</f>
        <v>0.970893338819337</v>
      </c>
      <c r="AP586" s="0" t="n">
        <f aca="false">IFERROR(IF(AY586&lt;($AM$10-$AL$10)/($AN$10-$AL$10),$AL$10+SQRT(AY586*($AN$10-$AL$10)*($AM$10-$AL$10)),$AN$10-SQRT((1-AY586)*($AN$10-$AL$10)*($AN$10-$AM$10))),$AM$10)</f>
        <v>0.920616968220297</v>
      </c>
      <c r="AQ586" s="0" t="n">
        <f aca="false">IFERROR(IF(AZ586&lt;($AM$11-$AL$11)/($AN$11-$AL$11),$AL$11+SQRT(AZ586*($AN$11-$AL$11)*($AM$11-$AL$11)),$AN$11-SQRT((1-AZ586)*($AN$11-$AL$11)*($AN$11-$AM$11))),$AM$11)</f>
        <v>0.679961207058077</v>
      </c>
      <c r="AR586" s="0" t="n">
        <f aca="false">SUMPRODUCT((B24:B31&lt;=$B$6)*(C24:C31*AM586+D24:D31*AO586*$B$8*AQ586)/(1+AL586/100)^B24:B31)+C32*AM586*AP586/(1+AL586/100)^$B$6</f>
        <v>12056354.2520813</v>
      </c>
      <c r="AS586" s="0" t="n">
        <f aca="false">SUMPRODUCT((K24:K26&lt;=$B$6)*(L24:L26*AN586+M24:M26*AO586*$B$8*AQ586)/(1+AL586/100)^K24:K26)+L27*AN586*AP586/(1+AL586/100)^$B$6</f>
        <v>15675801.3277467</v>
      </c>
      <c r="AT586" s="0" t="n">
        <f aca="false">AS586-AR586</f>
        <v>3619447.07566545</v>
      </c>
      <c r="AU586" s="0" t="n">
        <f aca="true">RAND()</f>
        <v>0.313470544930186</v>
      </c>
      <c r="AV586" s="0" t="n">
        <f aca="true">RAND()</f>
        <v>0.0821203592165215</v>
      </c>
      <c r="AW586" s="0" t="n">
        <f aca="true">RAND()</f>
        <v>0.717885538680311</v>
      </c>
      <c r="AX586" s="0" t="n">
        <f aca="true">RAND()</f>
        <v>0.295654048725897</v>
      </c>
      <c r="AY586" s="0" t="n">
        <f aca="true">RAND()</f>
        <v>0.707674535819337</v>
      </c>
      <c r="AZ586" s="0" t="n">
        <f aca="true">RAND()</f>
        <v>0.581939473519497</v>
      </c>
    </row>
    <row r="587" customFormat="false" ht="15" hidden="false" customHeight="false" outlineLevel="0" collapsed="false">
      <c r="AK587" s="0" t="n">
        <v>574</v>
      </c>
      <c r="AL587" s="0" t="n">
        <f aca="false">IFERROR(IF(AU587&lt;($AM$6-$AL$6)/($AN$6-$AL$6),$AL$6+SQRT(AU587*($AN$6-$AL$6)*($AM$6-$AL$6)),$AN$6-SQRT((1-AU587)*($AN$6-$AL$6)*($AN$6-$AM$6))),$AM$6)</f>
        <v>4.23286657241427</v>
      </c>
      <c r="AM587" s="0" t="n">
        <f aca="false">IFERROR(IF(AV587&lt;($AM$7-$AL$7)/($AN$7-$AL$7),$AL$7+SQRT(AV587*($AN$7-$AL$7)*($AM$7-$AL$7)),$AN$7-SQRT((1-AV587)*($AN$7-$AL$7)*($AN$7-$AM$7))),$AM$7)</f>
        <v>1.06469556070255</v>
      </c>
      <c r="AN587" s="0" t="n">
        <f aca="false">IFERROR(IF(AW587&lt;($AM$8-$AL$8)/($AN$8-$AL$8),$AL$8+SQRT(AW587*($AN$8-$AL$8)*($AM$8-$AL$8)),$AN$8-SQRT((1-AW587)*($AN$8-$AL$8)*($AN$8-$AM$8))),$AM$8)</f>
        <v>0.897758574000393</v>
      </c>
      <c r="AO587" s="0" t="n">
        <f aca="false">IFERROR(IF(AX587&lt;($AM$9-$AL$9)/($AN$9-$AL$9),$AL$9+SQRT(AX587*($AN$9-$AL$9)*($AM$9-$AL$9)),$AN$9-SQRT((1-AX587)*($AN$9-$AL$9)*($AN$9-$AM$9))),$AM$9)</f>
        <v>0.998345492427893</v>
      </c>
      <c r="AP587" s="0" t="n">
        <f aca="false">IFERROR(IF(AY587&lt;($AM$10-$AL$10)/($AN$10-$AL$10),$AL$10+SQRT(AY587*($AN$10-$AL$10)*($AM$10-$AL$10)),$AN$10-SQRT((1-AY587)*($AN$10-$AL$10)*($AN$10-$AM$10))),$AM$10)</f>
        <v>0.970931362876455</v>
      </c>
      <c r="AQ587" s="0" t="n">
        <f aca="false">IFERROR(IF(AZ587&lt;($AM$11-$AL$11)/($AN$11-$AL$11),$AL$11+SQRT(AZ587*($AN$11-$AL$11)*($AM$11-$AL$11)),$AN$11-SQRT((1-AZ587)*($AN$11-$AL$11)*($AN$11-$AM$11))),$AM$11)</f>
        <v>0.475768636640424</v>
      </c>
      <c r="AR587" s="0" t="n">
        <f aca="false">SUMPRODUCT((B24:B31&lt;=$B$6)*(C24:C31*AM587+D24:D31*AO587*$B$8*AQ587)/(1+AL587/100)^B24:B31)+C32*AM587*AP587/(1+AL587/100)^$B$6</f>
        <v>13799009.2127364</v>
      </c>
      <c r="AS587" s="0" t="n">
        <f aca="false">SUMPRODUCT((K24:K26&lt;=$B$6)*(L24:L26*AN587+M24:M26*AO587*$B$8*AQ587)/(1+AL587/100)^K24:K26)+L27*AN587*AP587/(1+AL587/100)^$B$6</f>
        <v>13273571.245013</v>
      </c>
      <c r="AT587" s="0" t="n">
        <f aca="false">AS587-AR587</f>
        <v>-525437.967723399</v>
      </c>
      <c r="AU587" s="0" t="n">
        <f aca="true">RAND()</f>
        <v>0.617148629696883</v>
      </c>
      <c r="AV587" s="0" t="n">
        <f aca="true">RAND()</f>
        <v>0.69477568690361</v>
      </c>
      <c r="AW587" s="0" t="n">
        <f aca="true">RAND()</f>
        <v>0.106185986562114</v>
      </c>
      <c r="AX587" s="0" t="n">
        <f aca="true">RAND()</f>
        <v>0.331130973097599</v>
      </c>
      <c r="AY587" s="0" t="n">
        <f aca="true">RAND()</f>
        <v>0.8871053941627</v>
      </c>
      <c r="AZ587" s="0" t="n">
        <f aca="true">RAND()</f>
        <v>0.126100463781361</v>
      </c>
    </row>
    <row r="588" customFormat="false" ht="15" hidden="false" customHeight="false" outlineLevel="0" collapsed="false">
      <c r="AK588" s="0" t="n">
        <v>575</v>
      </c>
      <c r="AL588" s="0" t="n">
        <f aca="false">IFERROR(IF(AU588&lt;($AM$6-$AL$6)/($AN$6-$AL$6),$AL$6+SQRT(AU588*($AN$6-$AL$6)*($AM$6-$AL$6)),$AN$6-SQRT((1-AU588)*($AN$6-$AL$6)*($AN$6-$AM$6))),$AM$6)</f>
        <v>5.76789120123605</v>
      </c>
      <c r="AM588" s="0" t="n">
        <f aca="false">IFERROR(IF(AV588&lt;($AM$7-$AL$7)/($AN$7-$AL$7),$AL$7+SQRT(AV588*($AN$7-$AL$7)*($AM$7-$AL$7)),$AN$7-SQRT((1-AV588)*($AN$7-$AL$7)*($AN$7-$AM$7))),$AM$7)</f>
        <v>0.931056641298188</v>
      </c>
      <c r="AN588" s="0" t="n">
        <f aca="false">IFERROR(IF(AW588&lt;($AM$8-$AL$8)/($AN$8-$AL$8),$AL$8+SQRT(AW588*($AN$8-$AL$8)*($AM$8-$AL$8)),$AN$8-SQRT((1-AW588)*($AN$8-$AL$8)*($AN$8-$AM$8))),$AM$8)</f>
        <v>1.20485079010512</v>
      </c>
      <c r="AO588" s="0" t="n">
        <f aca="false">IFERROR(IF(AX588&lt;($AM$9-$AL$9)/($AN$9-$AL$9),$AL$9+SQRT(AX588*($AN$9-$AL$9)*($AM$9-$AL$9)),$AN$9-SQRT((1-AX588)*($AN$9-$AL$9)*($AN$9-$AM$9))),$AM$9)</f>
        <v>1.55885997788225</v>
      </c>
      <c r="AP588" s="0" t="n">
        <f aca="false">IFERROR(IF(AY588&lt;($AM$10-$AL$10)/($AN$10-$AL$10),$AL$10+SQRT(AY588*($AN$10-$AL$10)*($AM$10-$AL$10)),$AN$10-SQRT((1-AY588)*($AN$10-$AL$10)*($AN$10-$AM$10))),$AM$10)</f>
        <v>0.750403725747099</v>
      </c>
      <c r="AQ588" s="0" t="n">
        <f aca="false">IFERROR(IF(AZ588&lt;($AM$11-$AL$11)/($AN$11-$AL$11),$AL$11+SQRT(AZ588*($AN$11-$AL$11)*($AM$11-$AL$11)),$AN$11-SQRT((1-AZ588)*($AN$11-$AL$11)*($AN$11-$AM$11))),$AM$11)</f>
        <v>0.787721428624684</v>
      </c>
      <c r="AR588" s="0" t="n">
        <f aca="false">SUMPRODUCT((B24:B31&lt;=$B$6)*(C24:C31*AM588+D24:D31*AO588*$B$8*AQ588)/(1+AL588/100)^B24:B31)+C32*AM588*AP588/(1+AL588/100)^$B$6</f>
        <v>11485669.5678253</v>
      </c>
      <c r="AS588" s="0" t="n">
        <f aca="false">SUMPRODUCT((K24:K26&lt;=$B$6)*(L24:L26*AN588+M24:M26*AO588*$B$8*AQ588)/(1+AL588/100)^K24:K26)+L27*AN588*AP588/(1+AL588/100)^$B$6</f>
        <v>18343836.7855143</v>
      </c>
      <c r="AT588" s="0" t="n">
        <f aca="false">AS588-AR588</f>
        <v>6858167.21768901</v>
      </c>
      <c r="AU588" s="0" t="n">
        <f aca="true">RAND()</f>
        <v>0.924095395400423</v>
      </c>
      <c r="AV588" s="0" t="n">
        <f aca="true">RAND()</f>
        <v>0.190842702537354</v>
      </c>
      <c r="AW588" s="0" t="n">
        <f aca="true">RAND()</f>
        <v>0.981880434185497</v>
      </c>
      <c r="AX588" s="0" t="n">
        <f aca="true">RAND()</f>
        <v>0.87026365392397</v>
      </c>
      <c r="AY588" s="0" t="n">
        <f aca="true">RAND()</f>
        <v>0.250808103472114</v>
      </c>
      <c r="AZ588" s="0" t="n">
        <f aca="true">RAND()</f>
        <v>0.816072686264714</v>
      </c>
    </row>
    <row r="589" customFormat="false" ht="15" hidden="false" customHeight="false" outlineLevel="0" collapsed="false">
      <c r="AK589" s="0" t="n">
        <v>576</v>
      </c>
      <c r="AL589" s="0" t="n">
        <f aca="false">IFERROR(IF(AU589&lt;($AM$6-$AL$6)/($AN$6-$AL$6),$AL$6+SQRT(AU589*($AN$6-$AL$6)*($AM$6-$AL$6)),$AN$6-SQRT((1-AU589)*($AN$6-$AL$6)*($AN$6-$AM$6))),$AM$6)</f>
        <v>3.26971501722426</v>
      </c>
      <c r="AM589" s="0" t="n">
        <f aca="false">IFERROR(IF(AV589&lt;($AM$7-$AL$7)/($AN$7-$AL$7),$AL$7+SQRT(AV589*($AN$7-$AL$7)*($AM$7-$AL$7)),$AN$7-SQRT((1-AV589)*($AN$7-$AL$7)*($AN$7-$AM$7))),$AM$7)</f>
        <v>0.994946218228091</v>
      </c>
      <c r="AN589" s="0" t="n">
        <f aca="false">IFERROR(IF(AW589&lt;($AM$8-$AL$8)/($AN$8-$AL$8),$AL$8+SQRT(AW589*($AN$8-$AL$8)*($AM$8-$AL$8)),$AN$8-SQRT((1-AW589)*($AN$8-$AL$8)*($AN$8-$AM$8))),$AM$8)</f>
        <v>1.0386426533773</v>
      </c>
      <c r="AO589" s="0" t="n">
        <f aca="false">IFERROR(IF(AX589&lt;($AM$9-$AL$9)/($AN$9-$AL$9),$AL$9+SQRT(AX589*($AN$9-$AL$9)*($AM$9-$AL$9)),$AN$9-SQRT((1-AX589)*($AN$9-$AL$9)*($AN$9-$AM$9))),$AM$9)</f>
        <v>1.04145211646988</v>
      </c>
      <c r="AP589" s="0" t="n">
        <f aca="false">IFERROR(IF(AY589&lt;($AM$10-$AL$10)/($AN$10-$AL$10),$AL$10+SQRT(AY589*($AN$10-$AL$10)*($AM$10-$AL$10)),$AN$10-SQRT((1-AY589)*($AN$10-$AL$10)*($AN$10-$AM$10))),$AM$10)</f>
        <v>0.820532949293286</v>
      </c>
      <c r="AQ589" s="0" t="n">
        <f aca="false">IFERROR(IF(AZ589&lt;($AM$11-$AL$11)/($AN$11-$AL$11),$AL$11+SQRT(AZ589*($AN$11-$AL$11)*($AM$11-$AL$11)),$AN$11-SQRT((1-AZ589)*($AN$11-$AL$11)*($AN$11-$AM$11))),$AM$11)</f>
        <v>0.741741085311206</v>
      </c>
      <c r="AR589" s="0" t="n">
        <f aca="false">SUMPRODUCT((B24:B31&lt;=$B$6)*(C24:C31*AM589+D24:D31*AO589*$B$8*AQ589)/(1+AL589/100)^B24:B31)+C32*AM589*AP589/(1+AL589/100)^$B$6</f>
        <v>13577850.4706481</v>
      </c>
      <c r="AS589" s="0" t="n">
        <f aca="false">SUMPRODUCT((K24:K26&lt;=$B$6)*(L24:L26*AN589+M24:M26*AO589*$B$8*AQ589)/(1+AL589/100)^K24:K26)+L27*AN589*AP589/(1+AL589/100)^$B$6</f>
        <v>15344277.6462522</v>
      </c>
      <c r="AT589" s="0" t="n">
        <f aca="false">AS589-AR589</f>
        <v>1766427.17560406</v>
      </c>
      <c r="AU589" s="0" t="n">
        <f aca="true">RAND()</f>
        <v>0.304248697363889</v>
      </c>
      <c r="AV589" s="0" t="n">
        <f aca="true">RAND()</f>
        <v>0.422266977793717</v>
      </c>
      <c r="AW589" s="0" t="n">
        <f aca="true">RAND()</f>
        <v>0.602916195809894</v>
      </c>
      <c r="AX589" s="0" t="n">
        <f aca="true">RAND()</f>
        <v>0.387457303319957</v>
      </c>
      <c r="AY589" s="0" t="n">
        <f aca="true">RAND()</f>
        <v>0.410965486330608</v>
      </c>
      <c r="AZ589" s="0" t="n">
        <f aca="true">RAND()</f>
        <v>0.727764624423535</v>
      </c>
    </row>
    <row r="590" customFormat="false" ht="15" hidden="false" customHeight="false" outlineLevel="0" collapsed="false">
      <c r="AK590" s="0" t="n">
        <v>577</v>
      </c>
      <c r="AL590" s="0" t="n">
        <f aca="false">IFERROR(IF(AU590&lt;($AM$6-$AL$6)/($AN$6-$AL$6),$AL$6+SQRT(AU590*($AN$6-$AL$6)*($AM$6-$AL$6)),$AN$6-SQRT((1-AU590)*($AN$6-$AL$6)*($AN$6-$AM$6))),$AM$6)</f>
        <v>4.03018602291118</v>
      </c>
      <c r="AM590" s="0" t="n">
        <f aca="false">IFERROR(IF(AV590&lt;($AM$7-$AL$7)/($AN$7-$AL$7),$AL$7+SQRT(AV590*($AN$7-$AL$7)*($AM$7-$AL$7)),$AN$7-SQRT((1-AV590)*($AN$7-$AL$7)*($AN$7-$AM$7))),$AM$7)</f>
        <v>1.03038213484602</v>
      </c>
      <c r="AN590" s="0" t="n">
        <f aca="false">IFERROR(IF(AW590&lt;($AM$8-$AL$8)/($AN$8-$AL$8),$AL$8+SQRT(AW590*($AN$8-$AL$8)*($AM$8-$AL$8)),$AN$8-SQRT((1-AW590)*($AN$8-$AL$8)*($AN$8-$AM$8))),$AM$8)</f>
        <v>1.08366378501989</v>
      </c>
      <c r="AO590" s="0" t="n">
        <f aca="false">IFERROR(IF(AX590&lt;($AM$9-$AL$9)/($AN$9-$AL$9),$AL$9+SQRT(AX590*($AN$9-$AL$9)*($AM$9-$AL$9)),$AN$9-SQRT((1-AX590)*($AN$9-$AL$9)*($AN$9-$AM$9))),$AM$9)</f>
        <v>1.2145411349282</v>
      </c>
      <c r="AP590" s="0" t="n">
        <f aca="false">IFERROR(IF(AY590&lt;($AM$10-$AL$10)/($AN$10-$AL$10),$AL$10+SQRT(AY590*($AN$10-$AL$10)*($AM$10-$AL$10)),$AN$10-SQRT((1-AY590)*($AN$10-$AL$10)*($AN$10-$AM$10))),$AM$10)</f>
        <v>0.981929519885797</v>
      </c>
      <c r="AQ590" s="0" t="n">
        <f aca="false">IFERROR(IF(AZ590&lt;($AM$11-$AL$11)/($AN$11-$AL$11),$AL$11+SQRT(AZ590*($AN$11-$AL$11)*($AM$11-$AL$11)),$AN$11-SQRT((1-AZ590)*($AN$11-$AL$11)*($AN$11-$AM$11))),$AM$11)</f>
        <v>0.909488218897955</v>
      </c>
      <c r="AR590" s="0" t="n">
        <f aca="false">SUMPRODUCT((B24:B31&lt;=$B$6)*(C24:C31*AM590+D24:D31*AO590*$B$8*AQ590)/(1+AL590/100)^B24:B31)+C32*AM590*AP590/(1+AL590/100)^$B$6</f>
        <v>13586160.1665561</v>
      </c>
      <c r="AS590" s="0" t="n">
        <f aca="false">SUMPRODUCT((K24:K26&lt;=$B$6)*(L24:L26*AN590+M24:M26*AO590*$B$8*AQ590)/(1+AL590/100)^K24:K26)+L27*AN590*AP590/(1+AL590/100)^$B$6</f>
        <v>15986517.1067999</v>
      </c>
      <c r="AT590" s="0" t="n">
        <f aca="false">AS590-AR590</f>
        <v>2400356.94024386</v>
      </c>
      <c r="AU590" s="0" t="n">
        <f aca="true">RAND()</f>
        <v>0.559010247074394</v>
      </c>
      <c r="AV590" s="0" t="n">
        <f aca="true">RAND()</f>
        <v>0.571271051601835</v>
      </c>
      <c r="AW590" s="0" t="n">
        <f aca="true">RAND()</f>
        <v>0.754064565209684</v>
      </c>
      <c r="AX590" s="0" t="n">
        <f aca="true">RAND()</f>
        <v>0.588702914186748</v>
      </c>
      <c r="AY590" s="0" t="n">
        <f aca="true">RAND()</f>
        <v>0.929024248549421</v>
      </c>
      <c r="AZ590" s="0" t="n">
        <f aca="true">RAND()</f>
        <v>0.966561704007084</v>
      </c>
    </row>
    <row r="591" customFormat="false" ht="15" hidden="false" customHeight="false" outlineLevel="0" collapsed="false">
      <c r="AK591" s="0" t="n">
        <v>578</v>
      </c>
      <c r="AL591" s="0" t="n">
        <f aca="false">IFERROR(IF(AU591&lt;($AM$6-$AL$6)/($AN$6-$AL$6),$AL$6+SQRT(AU591*($AN$6-$AL$6)*($AM$6-$AL$6)),$AN$6-SQRT((1-AU591)*($AN$6-$AL$6)*($AN$6-$AM$6))),$AM$6)</f>
        <v>2.63914957337061</v>
      </c>
      <c r="AM591" s="0" t="n">
        <f aca="false">IFERROR(IF(AV591&lt;($AM$7-$AL$7)/($AN$7-$AL$7),$AL$7+SQRT(AV591*($AN$7-$AL$7)*($AM$7-$AL$7)),$AN$7-SQRT((1-AV591)*($AN$7-$AL$7)*($AN$7-$AM$7))),$AM$7)</f>
        <v>1.12279433660663</v>
      </c>
      <c r="AN591" s="0" t="n">
        <f aca="false">IFERROR(IF(AW591&lt;($AM$8-$AL$8)/($AN$8-$AL$8),$AL$8+SQRT(AW591*($AN$8-$AL$8)*($AM$8-$AL$8)),$AN$8-SQRT((1-AW591)*($AN$8-$AL$8)*($AN$8-$AM$8))),$AM$8)</f>
        <v>1.00395606110215</v>
      </c>
      <c r="AO591" s="0" t="n">
        <f aca="false">IFERROR(IF(AX591&lt;($AM$9-$AL$9)/($AN$9-$AL$9),$AL$9+SQRT(AX591*($AN$9-$AL$9)*($AM$9-$AL$9)),$AN$9-SQRT((1-AX591)*($AN$9-$AL$9)*($AN$9-$AM$9))),$AM$9)</f>
        <v>1.04210984718795</v>
      </c>
      <c r="AP591" s="0" t="n">
        <f aca="false">IFERROR(IF(AY591&lt;($AM$10-$AL$10)/($AN$10-$AL$10),$AL$10+SQRT(AY591*($AN$10-$AL$10)*($AM$10-$AL$10)),$AN$10-SQRT((1-AY591)*($AN$10-$AL$10)*($AN$10-$AM$10))),$AM$10)</f>
        <v>0.912559720521182</v>
      </c>
      <c r="AQ591" s="0" t="n">
        <f aca="false">IFERROR(IF(AZ591&lt;($AM$11-$AL$11)/($AN$11-$AL$11),$AL$11+SQRT(AZ591*($AN$11-$AL$11)*($AM$11-$AL$11)),$AN$11-SQRT((1-AZ591)*($AN$11-$AL$11)*($AN$11-$AM$11))),$AM$11)</f>
        <v>0.909493050456328</v>
      </c>
      <c r="AR591" s="0" t="n">
        <f aca="false">SUMPRODUCT((B24:B31&lt;=$B$6)*(C24:C31*AM591+D24:D31*AO591*$B$8*AQ591)/(1+AL591/100)^B24:B31)+C32*AM591*AP591/(1+AL591/100)^$B$6</f>
        <v>15842211.3260375</v>
      </c>
      <c r="AS591" s="0" t="n">
        <f aca="false">SUMPRODUCT((K24:K26&lt;=$B$6)*(L24:L26*AN591+M24:M26*AO591*$B$8*AQ591)/(1+AL591/100)^K24:K26)+L27*AN591*AP591/(1+AL591/100)^$B$6</f>
        <v>14520827.3372813</v>
      </c>
      <c r="AT591" s="0" t="n">
        <f aca="false">AS591-AR591</f>
        <v>-1321383.98875615</v>
      </c>
      <c r="AU591" s="0" t="n">
        <f aca="true">RAND()</f>
        <v>0.0817024354279674</v>
      </c>
      <c r="AV591" s="0" t="n">
        <f aca="true">RAND()</f>
        <v>0.856166392894699</v>
      </c>
      <c r="AW591" s="0" t="n">
        <f aca="true">RAND()</f>
        <v>0.461887823392275</v>
      </c>
      <c r="AX591" s="0" t="n">
        <f aca="true">RAND()</f>
        <v>0.388297636763802</v>
      </c>
      <c r="AY591" s="0" t="n">
        <f aca="true">RAND()</f>
        <v>0.680822091986064</v>
      </c>
      <c r="AZ591" s="0" t="n">
        <f aca="true">RAND()</f>
        <v>0.966565273813466</v>
      </c>
    </row>
    <row r="592" customFormat="false" ht="15" hidden="false" customHeight="false" outlineLevel="0" collapsed="false">
      <c r="AK592" s="0" t="n">
        <v>579</v>
      </c>
      <c r="AL592" s="0" t="n">
        <f aca="false">IFERROR(IF(AU592&lt;($AM$6-$AL$6)/($AN$6-$AL$6),$AL$6+SQRT(AU592*($AN$6-$AL$6)*($AM$6-$AL$6)),$AN$6-SQRT((1-AU592)*($AN$6-$AL$6)*($AN$6-$AM$6))),$AM$6)</f>
        <v>2.82003787264123</v>
      </c>
      <c r="AM592" s="0" t="n">
        <f aca="false">IFERROR(IF(AV592&lt;($AM$7-$AL$7)/($AN$7-$AL$7),$AL$7+SQRT(AV592*($AN$7-$AL$7)*($AM$7-$AL$7)),$AN$7-SQRT((1-AV592)*($AN$7-$AL$7)*($AN$7-$AM$7))),$AM$7)</f>
        <v>0.948576998591075</v>
      </c>
      <c r="AN592" s="0" t="n">
        <f aca="false">IFERROR(IF(AW592&lt;($AM$8-$AL$8)/($AN$8-$AL$8),$AL$8+SQRT(AW592*($AN$8-$AL$8)*($AM$8-$AL$8)),$AN$8-SQRT((1-AW592)*($AN$8-$AL$8)*($AN$8-$AM$8))),$AM$8)</f>
        <v>1.21079425674056</v>
      </c>
      <c r="AO592" s="0" t="n">
        <f aca="false">IFERROR(IF(AX592&lt;($AM$9-$AL$9)/($AN$9-$AL$9),$AL$9+SQRT(AX592*($AN$9-$AL$9)*($AM$9-$AL$9)),$AN$9-SQRT((1-AX592)*($AN$9-$AL$9)*($AN$9-$AM$9))),$AM$9)</f>
        <v>1.48207385159255</v>
      </c>
      <c r="AP592" s="0" t="n">
        <f aca="false">IFERROR(IF(AY592&lt;($AM$10-$AL$10)/($AN$10-$AL$10),$AL$10+SQRT(AY592*($AN$10-$AL$10)*($AM$10-$AL$10)),$AN$10-SQRT((1-AY592)*($AN$10-$AL$10)*($AN$10-$AM$10))),$AM$10)</f>
        <v>0.968121329709321</v>
      </c>
      <c r="AQ592" s="0" t="n">
        <f aca="false">IFERROR(IF(AZ592&lt;($AM$11-$AL$11)/($AN$11-$AL$11),$AL$11+SQRT(AZ592*($AN$11-$AL$11)*($AM$11-$AL$11)),$AN$11-SQRT((1-AZ592)*($AN$11-$AL$11)*($AN$11-$AM$11))),$AM$11)</f>
        <v>0.306907401056541</v>
      </c>
      <c r="AR592" s="0" t="n">
        <f aca="false">SUMPRODUCT((B24:B31&lt;=$B$6)*(C24:C31*AM592+D24:D31*AO592*$B$8*AQ592)/(1+AL592/100)^B24:B31)+C32*AM592*AP592/(1+AL592/100)^$B$6</f>
        <v>13171117.4478996</v>
      </c>
      <c r="AS592" s="0" t="n">
        <f aca="false">SUMPRODUCT((K24:K26&lt;=$B$6)*(L24:L26*AN592+M24:M26*AO592*$B$8*AQ592)/(1+AL592/100)^K24:K26)+L27*AN592*AP592/(1+AL592/100)^$B$6</f>
        <v>17421836.6777838</v>
      </c>
      <c r="AT592" s="0" t="n">
        <f aca="false">AS592-AR592</f>
        <v>4250719.22988421</v>
      </c>
      <c r="AU592" s="0" t="n">
        <f aca="true">RAND()</f>
        <v>0.134492422513192</v>
      </c>
      <c r="AV592" s="0" t="n">
        <f aca="true">RAND()</f>
        <v>0.245279161225913</v>
      </c>
      <c r="AW592" s="0" t="n">
        <f aca="true">RAND()</f>
        <v>0.986336975070885</v>
      </c>
      <c r="AX592" s="0" t="n">
        <f aca="true">RAND()</f>
        <v>0.821168336530552</v>
      </c>
      <c r="AY592" s="0" t="n">
        <f aca="true">RAND()</f>
        <v>0.87655031731529</v>
      </c>
      <c r="AZ592" s="0" t="n">
        <f aca="true">RAND()</f>
        <v>0.000194743630024121</v>
      </c>
    </row>
    <row r="593" customFormat="false" ht="15" hidden="false" customHeight="false" outlineLevel="0" collapsed="false">
      <c r="AK593" s="0" t="n">
        <v>580</v>
      </c>
      <c r="AL593" s="0" t="n">
        <f aca="false">IFERROR(IF(AU593&lt;($AM$6-$AL$6)/($AN$6-$AL$6),$AL$6+SQRT(AU593*($AN$6-$AL$6)*($AM$6-$AL$6)),$AN$6-SQRT((1-AU593)*($AN$6-$AL$6)*($AN$6-$AM$6))),$AM$6)</f>
        <v>2.28037435501471</v>
      </c>
      <c r="AM593" s="0" t="n">
        <f aca="false">IFERROR(IF(AV593&lt;($AM$7-$AL$7)/($AN$7-$AL$7),$AL$7+SQRT(AV593*($AN$7-$AL$7)*($AM$7-$AL$7)),$AN$7-SQRT((1-AV593)*($AN$7-$AL$7)*($AN$7-$AM$7))),$AM$7)</f>
        <v>0.973489029291076</v>
      </c>
      <c r="AN593" s="0" t="n">
        <f aca="false">IFERROR(IF(AW593&lt;($AM$8-$AL$8)/($AN$8-$AL$8),$AL$8+SQRT(AW593*($AN$8-$AL$8)*($AM$8-$AL$8)),$AN$8-SQRT((1-AW593)*($AN$8-$AL$8)*($AN$8-$AM$8))),$AM$8)</f>
        <v>0.935348794076238</v>
      </c>
      <c r="AO593" s="0" t="n">
        <f aca="false">IFERROR(IF(AX593&lt;($AM$9-$AL$9)/($AN$9-$AL$9),$AL$9+SQRT(AX593*($AN$9-$AL$9)*($AM$9-$AL$9)),$AN$9-SQRT((1-AX593)*($AN$9-$AL$9)*($AN$9-$AM$9))),$AM$9)</f>
        <v>0.857888636270175</v>
      </c>
      <c r="AP593" s="0" t="n">
        <f aca="false">IFERROR(IF(AY593&lt;($AM$10-$AL$10)/($AN$10-$AL$10),$AL$10+SQRT(AY593*($AN$10-$AL$10)*($AM$10-$AL$10)),$AN$10-SQRT((1-AY593)*($AN$10-$AL$10)*($AN$10-$AM$10))),$AM$10)</f>
        <v>0.996408983922946</v>
      </c>
      <c r="AQ593" s="0" t="n">
        <f aca="false">IFERROR(IF(AZ593&lt;($AM$11-$AL$11)/($AN$11-$AL$11),$AL$11+SQRT(AZ593*($AN$11-$AL$11)*($AM$11-$AL$11)),$AN$11-SQRT((1-AZ593)*($AN$11-$AL$11)*($AN$11-$AM$11))),$AM$11)</f>
        <v>0.695836284152606</v>
      </c>
      <c r="AR593" s="0" t="n">
        <f aca="false">SUMPRODUCT((B24:B31&lt;=$B$6)*(C24:C31*AM593+D24:D31*AO593*$B$8*AQ593)/(1+AL593/100)^B24:B31)+C32*AM593*AP593/(1+AL593/100)^$B$6</f>
        <v>13950122.5678928</v>
      </c>
      <c r="AS593" s="0" t="n">
        <f aca="false">SUMPRODUCT((K24:K26&lt;=$B$6)*(L24:L26*AN593+M24:M26*AO593*$B$8*AQ593)/(1+AL593/100)^K24:K26)+L27*AN593*AP593/(1+AL593/100)^$B$6</f>
        <v>13235277.4397371</v>
      </c>
      <c r="AT593" s="0" t="n">
        <f aca="false">AS593-AR593</f>
        <v>-714845.128155697</v>
      </c>
      <c r="AU593" s="0" t="n">
        <f aca="true">RAND()</f>
        <v>0.0157219557899831</v>
      </c>
      <c r="AV593" s="0" t="n">
        <f aca="true">RAND()</f>
        <v>0.334427147603999</v>
      </c>
      <c r="AW593" s="0" t="n">
        <f aca="true">RAND()</f>
        <v>0.203547733976575</v>
      </c>
      <c r="AX593" s="0" t="n">
        <f aca="true">RAND()</f>
        <v>0.170779034628434</v>
      </c>
      <c r="AY593" s="0" t="n">
        <f aca="true">RAND()</f>
        <v>0.985687517277646</v>
      </c>
      <c r="AZ593" s="0" t="n">
        <f aca="true">RAND()</f>
        <v>0.622385444742473</v>
      </c>
    </row>
    <row r="594" customFormat="false" ht="15" hidden="false" customHeight="false" outlineLevel="0" collapsed="false">
      <c r="AK594" s="0" t="n">
        <v>581</v>
      </c>
      <c r="AL594" s="0" t="n">
        <f aca="false">IFERROR(IF(AU594&lt;($AM$6-$AL$6)/($AN$6-$AL$6),$AL$6+SQRT(AU594*($AN$6-$AL$6)*($AM$6-$AL$6)),$AN$6-SQRT((1-AU594)*($AN$6-$AL$6)*($AN$6-$AM$6))),$AM$6)</f>
        <v>4.4595579504004</v>
      </c>
      <c r="AM594" s="0" t="n">
        <f aca="false">IFERROR(IF(AV594&lt;($AM$7-$AL$7)/($AN$7-$AL$7),$AL$7+SQRT(AV594*($AN$7-$AL$7)*($AM$7-$AL$7)),$AN$7-SQRT((1-AV594)*($AN$7-$AL$7)*($AN$7-$AM$7))),$AM$7)</f>
        <v>0.993252375893869</v>
      </c>
      <c r="AN594" s="0" t="n">
        <f aca="false">IFERROR(IF(AW594&lt;($AM$8-$AL$8)/($AN$8-$AL$8),$AL$8+SQRT(AW594*($AN$8-$AL$8)*($AM$8-$AL$8)),$AN$8-SQRT((1-AW594)*($AN$8-$AL$8)*($AN$8-$AM$8))),$AM$8)</f>
        <v>1.16820300667977</v>
      </c>
      <c r="AO594" s="0" t="n">
        <f aca="false">IFERROR(IF(AX594&lt;($AM$9-$AL$9)/($AN$9-$AL$9),$AL$9+SQRT(AX594*($AN$9-$AL$9)*($AM$9-$AL$9)),$AN$9-SQRT((1-AX594)*($AN$9-$AL$9)*($AN$9-$AM$9))),$AM$9)</f>
        <v>1.83345566147545</v>
      </c>
      <c r="AP594" s="0" t="n">
        <f aca="false">IFERROR(IF(AY594&lt;($AM$10-$AL$10)/($AN$10-$AL$10),$AL$10+SQRT(AY594*($AN$10-$AL$10)*($AM$10-$AL$10)),$AN$10-SQRT((1-AY594)*($AN$10-$AL$10)*($AN$10-$AM$10))),$AM$10)</f>
        <v>0.998301200100231</v>
      </c>
      <c r="AQ594" s="0" t="n">
        <f aca="false">IFERROR(IF(AZ594&lt;($AM$11-$AL$11)/($AN$11-$AL$11),$AL$11+SQRT(AZ594*($AN$11-$AL$11)*($AM$11-$AL$11)),$AN$11-SQRT((1-AZ594)*($AN$11-$AL$11)*($AN$11-$AM$11))),$AM$11)</f>
        <v>0.566907782604958</v>
      </c>
      <c r="AR594" s="0" t="n">
        <f aca="false">SUMPRODUCT((B24:B31&lt;=$B$6)*(C24:C31*AM594+D24:D31*AO594*$B$8*AQ594)/(1+AL594/100)^B24:B31)+C32*AM594*AP594/(1+AL594/100)^$B$6</f>
        <v>12842698.4041252</v>
      </c>
      <c r="AS594" s="0" t="n">
        <f aca="false">SUMPRODUCT((K24:K26&lt;=$B$6)*(L24:L26*AN594+M24:M26*AO594*$B$8*AQ594)/(1+AL594/100)^K24:K26)+L27*AN594*AP594/(1+AL594/100)^$B$6</f>
        <v>17314560.5391078</v>
      </c>
      <c r="AT594" s="0" t="n">
        <f aca="false">AS594-AR594</f>
        <v>4471862.13498258</v>
      </c>
      <c r="AU594" s="0" t="n">
        <f aca="true">RAND()</f>
        <v>0.67730770963131</v>
      </c>
      <c r="AV594" s="0" t="n">
        <f aca="true">RAND()</f>
        <v>0.41496089765139</v>
      </c>
      <c r="AW594" s="0" t="n">
        <f aca="true">RAND()</f>
        <v>0.940526683411287</v>
      </c>
      <c r="AX594" s="0" t="n">
        <f aca="true">RAND()</f>
        <v>0.981508655536946</v>
      </c>
      <c r="AY594" s="0" t="n">
        <f aca="true">RAND()</f>
        <v>0.993216344085323</v>
      </c>
      <c r="AZ594" s="0" t="n">
        <f aca="true">RAND()</f>
        <v>0.290774548633043</v>
      </c>
    </row>
    <row r="595" customFormat="false" ht="15" hidden="false" customHeight="false" outlineLevel="0" collapsed="false">
      <c r="AK595" s="0" t="n">
        <v>582</v>
      </c>
      <c r="AL595" s="0" t="n">
        <f aca="false">IFERROR(IF(AU595&lt;($AM$6-$AL$6)/($AN$6-$AL$6),$AL$6+SQRT(AU595*($AN$6-$AL$6)*($AM$6-$AL$6)),$AN$6-SQRT((1-AU595)*($AN$6-$AL$6)*($AN$6-$AM$6))),$AM$6)</f>
        <v>3.26473245585225</v>
      </c>
      <c r="AM595" s="0" t="n">
        <f aca="false">IFERROR(IF(AV595&lt;($AM$7-$AL$7)/($AN$7-$AL$7),$AL$7+SQRT(AV595*($AN$7-$AL$7)*($AM$7-$AL$7)),$AN$7-SQRT((1-AV595)*($AN$7-$AL$7)*($AN$7-$AM$7))),$AM$7)</f>
        <v>0.994928503992423</v>
      </c>
      <c r="AN595" s="0" t="n">
        <f aca="false">IFERROR(IF(AW595&lt;($AM$8-$AL$8)/($AN$8-$AL$8),$AL$8+SQRT(AW595*($AN$8-$AL$8)*($AM$8-$AL$8)),$AN$8-SQRT((1-AW595)*($AN$8-$AL$8)*($AN$8-$AM$8))),$AM$8)</f>
        <v>0.988411376236415</v>
      </c>
      <c r="AO595" s="0" t="n">
        <f aca="false">IFERROR(IF(AX595&lt;($AM$9-$AL$9)/($AN$9-$AL$9),$AL$9+SQRT(AX595*($AN$9-$AL$9)*($AM$9-$AL$9)),$AN$9-SQRT((1-AX595)*($AN$9-$AL$9)*($AN$9-$AM$9))),$AM$9)</f>
        <v>1.07089683019653</v>
      </c>
      <c r="AP595" s="0" t="n">
        <f aca="false">IFERROR(IF(AY595&lt;($AM$10-$AL$10)/($AN$10-$AL$10),$AL$10+SQRT(AY595*($AN$10-$AL$10)*($AM$10-$AL$10)),$AN$10-SQRT((1-AY595)*($AN$10-$AL$10)*($AN$10-$AM$10))),$AM$10)</f>
        <v>0.585426916438145</v>
      </c>
      <c r="AQ595" s="0" t="n">
        <f aca="false">IFERROR(IF(AZ595&lt;($AM$11-$AL$11)/($AN$11-$AL$11),$AL$11+SQRT(AZ595*($AN$11-$AL$11)*($AM$11-$AL$11)),$AN$11-SQRT((1-AZ595)*($AN$11-$AL$11)*($AN$11-$AM$11))),$AM$11)</f>
        <v>0.73861728056567</v>
      </c>
      <c r="AR595" s="0" t="n">
        <f aca="false">SUMPRODUCT((B24:B31&lt;=$B$6)*(C24:C31*AM595+D24:D31*AO595*$B$8*AQ595)/(1+AL595/100)^B24:B31)+C32*AM595*AP595/(1+AL595/100)^$B$6</f>
        <v>13621132.1768766</v>
      </c>
      <c r="AS595" s="0" t="n">
        <f aca="false">SUMPRODUCT((K24:K26&lt;=$B$6)*(L24:L26*AN595+M24:M26*AO595*$B$8*AQ595)/(1+AL595/100)^K24:K26)+L27*AN595*AP595/(1+AL595/100)^$B$6</f>
        <v>14946822.1306658</v>
      </c>
      <c r="AT595" s="0" t="n">
        <f aca="false">AS595-AR595</f>
        <v>1325689.95378915</v>
      </c>
      <c r="AU595" s="0" t="n">
        <f aca="true">RAND()</f>
        <v>0.302388818681822</v>
      </c>
      <c r="AV595" s="0" t="n">
        <f aca="true">RAND()</f>
        <v>0.422190240763602</v>
      </c>
      <c r="AW595" s="0" t="n">
        <f aca="true">RAND()</f>
        <v>0.394431629947776</v>
      </c>
      <c r="AX595" s="0" t="n">
        <f aca="true">RAND()</f>
        <v>0.424511533240764</v>
      </c>
      <c r="AY595" s="0" t="n">
        <f aca="true">RAND()</f>
        <v>0.0291910322085189</v>
      </c>
      <c r="AZ595" s="0" t="n">
        <f aca="true">RAND()</f>
        <v>0.721139077473937</v>
      </c>
    </row>
    <row r="596" customFormat="false" ht="15" hidden="false" customHeight="false" outlineLevel="0" collapsed="false">
      <c r="AK596" s="0" t="n">
        <v>583</v>
      </c>
      <c r="AL596" s="0" t="n">
        <f aca="false">IFERROR(IF(AU596&lt;($AM$6-$AL$6)/($AN$6-$AL$6),$AL$6+SQRT(AU596*($AN$6-$AL$6)*($AM$6-$AL$6)),$AN$6-SQRT((1-AU596)*($AN$6-$AL$6)*($AN$6-$AM$6))),$AM$6)</f>
        <v>3.28031143463982</v>
      </c>
      <c r="AM596" s="0" t="n">
        <f aca="false">IFERROR(IF(AV596&lt;($AM$7-$AL$7)/($AN$7-$AL$7),$AL$7+SQRT(AV596*($AN$7-$AL$7)*($AM$7-$AL$7)),$AN$7-SQRT((1-AV596)*($AN$7-$AL$7)*($AN$7-$AM$7))),$AM$7)</f>
        <v>1.04799760312692</v>
      </c>
      <c r="AN596" s="0" t="n">
        <f aca="false">IFERROR(IF(AW596&lt;($AM$8-$AL$8)/($AN$8-$AL$8),$AL$8+SQRT(AW596*($AN$8-$AL$8)*($AM$8-$AL$8)),$AN$8-SQRT((1-AW596)*($AN$8-$AL$8)*($AN$8-$AM$8))),$AM$8)</f>
        <v>1.18962194662647</v>
      </c>
      <c r="AO596" s="0" t="n">
        <f aca="false">IFERROR(IF(AX596&lt;($AM$9-$AL$9)/($AN$9-$AL$9),$AL$9+SQRT(AX596*($AN$9-$AL$9)*($AM$9-$AL$9)),$AN$9-SQRT((1-AX596)*($AN$9-$AL$9)*($AN$9-$AM$9))),$AM$9)</f>
        <v>1.3070789329956</v>
      </c>
      <c r="AP596" s="0" t="n">
        <f aca="false">IFERROR(IF(AY596&lt;($AM$10-$AL$10)/($AN$10-$AL$10),$AL$10+SQRT(AY596*($AN$10-$AL$10)*($AM$10-$AL$10)),$AN$10-SQRT((1-AY596)*($AN$10-$AL$10)*($AN$10-$AM$10))),$AM$10)</f>
        <v>0.814701023877905</v>
      </c>
      <c r="AQ596" s="0" t="n">
        <f aca="false">IFERROR(IF(AZ596&lt;($AM$11-$AL$11)/($AN$11-$AL$11),$AL$11+SQRT(AZ596*($AN$11-$AL$11)*($AM$11-$AL$11)),$AN$11-SQRT((1-AZ596)*($AN$11-$AL$11)*($AN$11-$AM$11))),$AM$11)</f>
        <v>0.333665493182945</v>
      </c>
      <c r="AR596" s="0" t="n">
        <f aca="false">SUMPRODUCT((B24:B31&lt;=$B$6)*(C24:C31*AM596+D24:D31*AO596*$B$8*AQ596)/(1+AL596/100)^B24:B31)+C32*AM596*AP596/(1+AL596/100)^$B$6</f>
        <v>14221732.0616673</v>
      </c>
      <c r="AS596" s="0" t="n">
        <f aca="false">SUMPRODUCT((K24:K26&lt;=$B$6)*(L24:L26*AN596+M24:M26*AO596*$B$8*AQ596)/(1+AL596/100)^K24:K26)+L27*AN596*AP596/(1+AL596/100)^$B$6</f>
        <v>17559908.94088</v>
      </c>
      <c r="AT596" s="0" t="n">
        <f aca="false">AS596-AR596</f>
        <v>3338176.87921263</v>
      </c>
      <c r="AU596" s="0" t="n">
        <f aca="true">RAND()</f>
        <v>0.308195848836436</v>
      </c>
      <c r="AV596" s="0" t="n">
        <f aca="true">RAND()</f>
        <v>0.637289170289164</v>
      </c>
      <c r="AW596" s="0" t="n">
        <f aca="true">RAND()</f>
        <v>0.967595472629536</v>
      </c>
      <c r="AX596" s="0" t="n">
        <f aca="true">RAND()</f>
        <v>0.67990692993432</v>
      </c>
      <c r="AY596" s="0" t="n">
        <f aca="true">RAND()</f>
        <v>0.396146937719207</v>
      </c>
      <c r="AZ596" s="0" t="n">
        <f aca="true">RAND()</f>
        <v>0.00462598135204451</v>
      </c>
    </row>
    <row r="597" customFormat="false" ht="15" hidden="false" customHeight="false" outlineLevel="0" collapsed="false">
      <c r="AK597" s="0" t="n">
        <v>584</v>
      </c>
      <c r="AL597" s="0" t="n">
        <f aca="false">IFERROR(IF(AU597&lt;($AM$6-$AL$6)/($AN$6-$AL$6),$AL$6+SQRT(AU597*($AN$6-$AL$6)*($AM$6-$AL$6)),$AN$6-SQRT((1-AU597)*($AN$6-$AL$6)*($AN$6-$AM$6))),$AM$6)</f>
        <v>5.21923807501166</v>
      </c>
      <c r="AM597" s="0" t="n">
        <f aca="false">IFERROR(IF(AV597&lt;($AM$7-$AL$7)/($AN$7-$AL$7),$AL$7+SQRT(AV597*($AN$7-$AL$7)*($AM$7-$AL$7)),$AN$7-SQRT((1-AV597)*($AN$7-$AL$7)*($AN$7-$AM$7))),$AM$7)</f>
        <v>1.10100023144364</v>
      </c>
      <c r="AN597" s="0" t="n">
        <f aca="false">IFERROR(IF(AW597&lt;($AM$8-$AL$8)/($AN$8-$AL$8),$AL$8+SQRT(AW597*($AN$8-$AL$8)*($AM$8-$AL$8)),$AN$8-SQRT((1-AW597)*($AN$8-$AL$8)*($AN$8-$AM$8))),$AM$8)</f>
        <v>0.939207249905876</v>
      </c>
      <c r="AO597" s="0" t="n">
        <f aca="false">IFERROR(IF(AX597&lt;($AM$9-$AL$9)/($AN$9-$AL$9),$AL$9+SQRT(AX597*($AN$9-$AL$9)*($AM$9-$AL$9)),$AN$9-SQRT((1-AX597)*($AN$9-$AL$9)*($AN$9-$AM$9))),$AM$9)</f>
        <v>1.65900854176395</v>
      </c>
      <c r="AP597" s="0" t="n">
        <f aca="false">IFERROR(IF(AY597&lt;($AM$10-$AL$10)/($AN$10-$AL$10),$AL$10+SQRT(AY597*($AN$10-$AL$10)*($AM$10-$AL$10)),$AN$10-SQRT((1-AY597)*($AN$10-$AL$10)*($AN$10-$AM$10))),$AM$10)</f>
        <v>0.938570629849613</v>
      </c>
      <c r="AQ597" s="0" t="n">
        <f aca="false">IFERROR(IF(AZ597&lt;($AM$11-$AL$11)/($AN$11-$AL$11),$AL$11+SQRT(AZ597*($AN$11-$AL$11)*($AM$11-$AL$11)),$AN$11-SQRT((1-AZ597)*($AN$11-$AL$11)*($AN$11-$AM$11))),$AM$11)</f>
        <v>0.594208733169041</v>
      </c>
      <c r="AR597" s="0" t="n">
        <f aca="false">SUMPRODUCT((B24:B31&lt;=$B$6)*(C24:C31*AM597+D24:D31*AO597*$B$8*AQ597)/(1+AL597/100)^B24:B31)+C32*AM597*AP597/(1+AL597/100)^$B$6</f>
        <v>13781237.1535526</v>
      </c>
      <c r="AS597" s="0" t="n">
        <f aca="false">SUMPRODUCT((K24:K26&lt;=$B$6)*(L24:L26*AN597+M24:M26*AO597*$B$8*AQ597)/(1+AL597/100)^K24:K26)+L27*AN597*AP597/(1+AL597/100)^$B$6</f>
        <v>14104577.5421841</v>
      </c>
      <c r="AT597" s="0" t="n">
        <f aca="false">AS597-AR597</f>
        <v>323340.388631433</v>
      </c>
      <c r="AU597" s="0" t="n">
        <f aca="true">RAND()</f>
        <v>0.841444348325591</v>
      </c>
      <c r="AV597" s="0" t="n">
        <f aca="true">RAND()</f>
        <v>0.802658390845781</v>
      </c>
      <c r="AW597" s="0" t="n">
        <f aca="true">RAND()</f>
        <v>0.215318426959521</v>
      </c>
      <c r="AX597" s="0" t="n">
        <f aca="true">RAND()</f>
        <v>0.922483216940036</v>
      </c>
      <c r="AY597" s="0" t="n">
        <f aca="true">RAND()</f>
        <v>0.769376789466744</v>
      </c>
      <c r="AZ597" s="0" t="n">
        <f aca="true">RAND()</f>
        <v>0.353301137440539</v>
      </c>
    </row>
    <row r="598" customFormat="false" ht="15" hidden="false" customHeight="false" outlineLevel="0" collapsed="false">
      <c r="AK598" s="0" t="n">
        <v>585</v>
      </c>
      <c r="AL598" s="0" t="n">
        <f aca="false">IFERROR(IF(AU598&lt;($AM$6-$AL$6)/($AN$6-$AL$6),$AL$6+SQRT(AU598*($AN$6-$AL$6)*($AM$6-$AL$6)),$AN$6-SQRT((1-AU598)*($AN$6-$AL$6)*($AN$6-$AM$6))),$AM$6)</f>
        <v>6.83532220424702</v>
      </c>
      <c r="AM598" s="0" t="n">
        <f aca="false">IFERROR(IF(AV598&lt;($AM$7-$AL$7)/($AN$7-$AL$7),$AL$7+SQRT(AV598*($AN$7-$AL$7)*($AM$7-$AL$7)),$AN$7-SQRT((1-AV598)*($AN$7-$AL$7)*($AN$7-$AM$7))),$AM$7)</f>
        <v>1.09884877945906</v>
      </c>
      <c r="AN598" s="0" t="n">
        <f aca="false">IFERROR(IF(AW598&lt;($AM$8-$AL$8)/($AN$8-$AL$8),$AL$8+SQRT(AW598*($AN$8-$AL$8)*($AM$8-$AL$8)),$AN$8-SQRT((1-AW598)*($AN$8-$AL$8)*($AN$8-$AM$8))),$AM$8)</f>
        <v>0.895558933633834</v>
      </c>
      <c r="AO598" s="0" t="n">
        <f aca="false">IFERROR(IF(AX598&lt;($AM$9-$AL$9)/($AN$9-$AL$9),$AL$9+SQRT(AX598*($AN$9-$AL$9)*($AM$9-$AL$9)),$AN$9-SQRT((1-AX598)*($AN$9-$AL$9)*($AN$9-$AM$9))),$AM$9)</f>
        <v>1.25261254424546</v>
      </c>
      <c r="AP598" s="0" t="n">
        <f aca="false">IFERROR(IF(AY598&lt;($AM$10-$AL$10)/($AN$10-$AL$10),$AL$10+SQRT(AY598*($AN$10-$AL$10)*($AM$10-$AL$10)),$AN$10-SQRT((1-AY598)*($AN$10-$AL$10)*($AN$10-$AM$10))),$AM$10)</f>
        <v>0.935900991909415</v>
      </c>
      <c r="AQ598" s="0" t="n">
        <f aca="false">IFERROR(IF(AZ598&lt;($AM$11-$AL$11)/($AN$11-$AL$11),$AL$11+SQRT(AZ598*($AN$11-$AL$11)*($AM$11-$AL$11)),$AN$11-SQRT((1-AZ598)*($AN$11-$AL$11)*($AN$11-$AM$11))),$AM$11)</f>
        <v>0.787184719317809</v>
      </c>
      <c r="AR598" s="0" t="n">
        <f aca="false">SUMPRODUCT((B24:B31&lt;=$B$6)*(C24:C31*AM598+D24:D31*AO598*$B$8*AQ598)/(1+AL598/100)^B24:B31)+C32*AM598*AP598/(1+AL598/100)^$B$6</f>
        <v>13005583.2975598</v>
      </c>
      <c r="AS598" s="0" t="n">
        <f aca="false">SUMPRODUCT((K24:K26&lt;=$B$6)*(L24:L26*AN598+M24:M26*AO598*$B$8*AQ598)/(1+AL598/100)^K24:K26)+L27*AN598*AP598/(1+AL598/100)^$B$6</f>
        <v>13615955.8108373</v>
      </c>
      <c r="AT598" s="0" t="n">
        <f aca="false">AS598-AR598</f>
        <v>610372.513277447</v>
      </c>
      <c r="AU598" s="0" t="n">
        <f aca="true">RAND()</f>
        <v>0.998644061179297</v>
      </c>
      <c r="AV598" s="0" t="n">
        <f aca="true">RAND()</f>
        <v>0.79691829803541</v>
      </c>
      <c r="AW598" s="0" t="n">
        <f aca="true">RAND()</f>
        <v>0.101461219969283</v>
      </c>
      <c r="AX598" s="0" t="n">
        <f aca="true">RAND()</f>
        <v>0.627607993987174</v>
      </c>
      <c r="AY598" s="0" t="n">
        <f aca="true">RAND()</f>
        <v>0.760038698990449</v>
      </c>
      <c r="AZ598" s="0" t="n">
        <f aca="true">RAND()</f>
        <v>0.815141454319022</v>
      </c>
    </row>
    <row r="599" customFormat="false" ht="15" hidden="false" customHeight="false" outlineLevel="0" collapsed="false">
      <c r="AK599" s="0" t="n">
        <v>586</v>
      </c>
      <c r="AL599" s="0" t="n">
        <f aca="false">IFERROR(IF(AU599&lt;($AM$6-$AL$6)/($AN$6-$AL$6),$AL$6+SQRT(AU599*($AN$6-$AL$6)*($AM$6-$AL$6)),$AN$6-SQRT((1-AU599)*($AN$6-$AL$6)*($AN$6-$AM$6))),$AM$6)</f>
        <v>4.50663621625369</v>
      </c>
      <c r="AM599" s="0" t="n">
        <f aca="false">IFERROR(IF(AV599&lt;($AM$7-$AL$7)/($AN$7-$AL$7),$AL$7+SQRT(AV599*($AN$7-$AL$7)*($AM$7-$AL$7)),$AN$7-SQRT((1-AV599)*($AN$7-$AL$7)*($AN$7-$AM$7))),$AM$7)</f>
        <v>0.952911819868212</v>
      </c>
      <c r="AN599" s="0" t="n">
        <f aca="false">IFERROR(IF(AW599&lt;($AM$8-$AL$8)/($AN$8-$AL$8),$AL$8+SQRT(AW599*($AN$8-$AL$8)*($AM$8-$AL$8)),$AN$8-SQRT((1-AW599)*($AN$8-$AL$8)*($AN$8-$AM$8))),$AM$8)</f>
        <v>0.834534252293817</v>
      </c>
      <c r="AO599" s="0" t="n">
        <f aca="false">IFERROR(IF(AX599&lt;($AM$9-$AL$9)/($AN$9-$AL$9),$AL$9+SQRT(AX599*($AN$9-$AL$9)*($AM$9-$AL$9)),$AN$9-SQRT((1-AX599)*($AN$9-$AL$9)*($AN$9-$AM$9))),$AM$9)</f>
        <v>0.997274691344379</v>
      </c>
      <c r="AP599" s="0" t="n">
        <f aca="false">IFERROR(IF(AY599&lt;($AM$10-$AL$10)/($AN$10-$AL$10),$AL$10+SQRT(AY599*($AN$10-$AL$10)*($AM$10-$AL$10)),$AN$10-SQRT((1-AY599)*($AN$10-$AL$10)*($AN$10-$AM$10))),$AM$10)</f>
        <v>0.951197187751026</v>
      </c>
      <c r="AQ599" s="0" t="n">
        <f aca="false">IFERROR(IF(AZ599&lt;($AM$11-$AL$11)/($AN$11-$AL$11),$AL$11+SQRT(AZ599*($AN$11-$AL$11)*($AM$11-$AL$11)),$AN$11-SQRT((1-AZ599)*($AN$11-$AL$11)*($AN$11-$AM$11))),$AM$11)</f>
        <v>0.567458560019346</v>
      </c>
      <c r="AR599" s="0" t="n">
        <f aca="false">SUMPRODUCT((B24:B31&lt;=$B$6)*(C24:C31*AM599+D24:D31*AO599*$B$8*AQ599)/(1+AL599/100)^B24:B31)+C32*AM599*AP599/(1+AL599/100)^$B$6</f>
        <v>12230731.9107121</v>
      </c>
      <c r="AS599" s="0" t="n">
        <f aca="false">SUMPRODUCT((K24:K26&lt;=$B$6)*(L24:L26*AN599+M24:M26*AO599*$B$8*AQ599)/(1+AL599/100)^K24:K26)+L27*AN599*AP599/(1+AL599/100)^$B$6</f>
        <v>12409281.4894718</v>
      </c>
      <c r="AT599" s="0" t="n">
        <f aca="false">AS599-AR599</f>
        <v>178549.57875964</v>
      </c>
      <c r="AU599" s="0" t="n">
        <f aca="true">RAND()</f>
        <v>0.689156852095115</v>
      </c>
      <c r="AV599" s="0" t="n">
        <f aca="true">RAND()</f>
        <v>0.259800273948983</v>
      </c>
      <c r="AW599" s="0" t="n">
        <f aca="true">RAND()</f>
        <v>0.0132512731277002</v>
      </c>
      <c r="AX599" s="0" t="n">
        <f aca="true">RAND()</f>
        <v>0.32970949153553</v>
      </c>
      <c r="AY599" s="0" t="n">
        <f aca="true">RAND()</f>
        <v>0.814315608937738</v>
      </c>
      <c r="AZ599" s="0" t="n">
        <f aca="true">RAND()</f>
        <v>0.291975842153559</v>
      </c>
    </row>
    <row r="600" customFormat="false" ht="15" hidden="false" customHeight="false" outlineLevel="0" collapsed="false">
      <c r="AK600" s="0" t="n">
        <v>587</v>
      </c>
      <c r="AL600" s="0" t="n">
        <f aca="false">IFERROR(IF(AU600&lt;($AM$6-$AL$6)/($AN$6-$AL$6),$AL$6+SQRT(AU600*($AN$6-$AL$6)*($AM$6-$AL$6)),$AN$6-SQRT((1-AU600)*($AN$6-$AL$6)*($AN$6-$AM$6))),$AM$6)</f>
        <v>3.61936722994379</v>
      </c>
      <c r="AM600" s="0" t="n">
        <f aca="false">IFERROR(IF(AV600&lt;($AM$7-$AL$7)/($AN$7-$AL$7),$AL$7+SQRT(AV600*($AN$7-$AL$7)*($AM$7-$AL$7)),$AN$7-SQRT((1-AV600)*($AN$7-$AL$7)*($AN$7-$AM$7))),$AM$7)</f>
        <v>0.985688643276802</v>
      </c>
      <c r="AN600" s="0" t="n">
        <f aca="false">IFERROR(IF(AW600&lt;($AM$8-$AL$8)/($AN$8-$AL$8),$AL$8+SQRT(AW600*($AN$8-$AL$8)*($AM$8-$AL$8)),$AN$8-SQRT((1-AW600)*($AN$8-$AL$8)*($AN$8-$AM$8))),$AM$8)</f>
        <v>1.0078114195718</v>
      </c>
      <c r="AO600" s="0" t="n">
        <f aca="false">IFERROR(IF(AX600&lt;($AM$9-$AL$9)/($AN$9-$AL$9),$AL$9+SQRT(AX600*($AN$9-$AL$9)*($AM$9-$AL$9)),$AN$9-SQRT((1-AX600)*($AN$9-$AL$9)*($AN$9-$AM$9))),$AM$9)</f>
        <v>1.00382139761375</v>
      </c>
      <c r="AP600" s="0" t="n">
        <f aca="false">IFERROR(IF(AY600&lt;($AM$10-$AL$10)/($AN$10-$AL$10),$AL$10+SQRT(AY600*($AN$10-$AL$10)*($AM$10-$AL$10)),$AN$10-SQRT((1-AY600)*($AN$10-$AL$10)*($AN$10-$AM$10))),$AM$10)</f>
        <v>0.714941229770679</v>
      </c>
      <c r="AQ600" s="0" t="n">
        <f aca="false">IFERROR(IF(AZ600&lt;($AM$11-$AL$11)/($AN$11-$AL$11),$AL$11+SQRT(AZ600*($AN$11-$AL$11)*($AM$11-$AL$11)),$AN$11-SQRT((1-AZ600)*($AN$11-$AL$11)*($AN$11-$AM$11))),$AM$11)</f>
        <v>0.513781278722381</v>
      </c>
      <c r="AR600" s="0" t="n">
        <f aca="false">SUMPRODUCT((B24:B31&lt;=$B$6)*(C24:C31*AM600+D24:D31*AO600*$B$8*AQ600)/(1+AL600/100)^B24:B31)+C32*AM600*AP600/(1+AL600/100)^$B$6</f>
        <v>13188161.0441182</v>
      </c>
      <c r="AS600" s="0" t="n">
        <f aca="false">SUMPRODUCT((K24:K26&lt;=$B$6)*(L24:L26*AN600+M24:M26*AO600*$B$8*AQ600)/(1+AL600/100)^K24:K26)+L27*AN600*AP600/(1+AL600/100)^$B$6</f>
        <v>15093432.7974537</v>
      </c>
      <c r="AT600" s="0" t="n">
        <f aca="false">AS600-AR600</f>
        <v>1905271.75333546</v>
      </c>
      <c r="AU600" s="0" t="n">
        <f aca="true">RAND()</f>
        <v>0.428566103701103</v>
      </c>
      <c r="AV600" s="0" t="n">
        <f aca="true">RAND()</f>
        <v>0.383114136021993</v>
      </c>
      <c r="AW600" s="0" t="n">
        <f aca="true">RAND()</f>
        <v>0.478619480090413</v>
      </c>
      <c r="AX600" s="0" t="n">
        <f aca="true">RAND()</f>
        <v>0.338418794765188</v>
      </c>
      <c r="AY600" s="0" t="n">
        <f aca="true">RAND()</f>
        <v>0.184798929021328</v>
      </c>
      <c r="AZ600" s="0" t="n">
        <f aca="true">RAND()</f>
        <v>0.186540551559904</v>
      </c>
    </row>
    <row r="601" customFormat="false" ht="15" hidden="false" customHeight="false" outlineLevel="0" collapsed="false">
      <c r="AK601" s="0" t="n">
        <v>588</v>
      </c>
      <c r="AL601" s="0" t="n">
        <f aca="false">IFERROR(IF(AU601&lt;($AM$6-$AL$6)/($AN$6-$AL$6),$AL$6+SQRT(AU601*($AN$6-$AL$6)*($AM$6-$AL$6)),$AN$6-SQRT((1-AU601)*($AN$6-$AL$6)*($AN$6-$AM$6))),$AM$6)</f>
        <v>3.59909511061015</v>
      </c>
      <c r="AM601" s="0" t="n">
        <f aca="false">IFERROR(IF(AV601&lt;($AM$7-$AL$7)/($AN$7-$AL$7),$AL$7+SQRT(AV601*($AN$7-$AL$7)*($AM$7-$AL$7)),$AN$7-SQRT((1-AV601)*($AN$7-$AL$7)*($AN$7-$AM$7))),$AM$7)</f>
        <v>1.09737189410026</v>
      </c>
      <c r="AN601" s="0" t="n">
        <f aca="false">IFERROR(IF(AW601&lt;($AM$8-$AL$8)/($AN$8-$AL$8),$AL$8+SQRT(AW601*($AN$8-$AL$8)*($AM$8-$AL$8)),$AN$8-SQRT((1-AW601)*($AN$8-$AL$8)*($AN$8-$AM$8))),$AM$8)</f>
        <v>0.915051540794158</v>
      </c>
      <c r="AO601" s="0" t="n">
        <f aca="false">IFERROR(IF(AX601&lt;($AM$9-$AL$9)/($AN$9-$AL$9),$AL$9+SQRT(AX601*($AN$9-$AL$9)*($AM$9-$AL$9)),$AN$9-SQRT((1-AX601)*($AN$9-$AL$9)*($AN$9-$AM$9))),$AM$9)</f>
        <v>0.667145365823298</v>
      </c>
      <c r="AP601" s="0" t="n">
        <f aca="false">IFERROR(IF(AY601&lt;($AM$10-$AL$10)/($AN$10-$AL$10),$AL$10+SQRT(AY601*($AN$10-$AL$10)*($AM$10-$AL$10)),$AN$10-SQRT((1-AY601)*($AN$10-$AL$10)*($AN$10-$AM$10))),$AM$10)</f>
        <v>0.825070097214836</v>
      </c>
      <c r="AQ601" s="0" t="n">
        <f aca="false">IFERROR(IF(AZ601&lt;($AM$11-$AL$11)/($AN$11-$AL$11),$AL$11+SQRT(AZ601*($AN$11-$AL$11)*($AM$11-$AL$11)),$AN$11-SQRT((1-AZ601)*($AN$11-$AL$11)*($AN$11-$AM$11))),$AM$11)</f>
        <v>0.799616113503034</v>
      </c>
      <c r="AR601" s="0" t="n">
        <f aca="false">SUMPRODUCT((B24:B31&lt;=$B$6)*(C24:C31*AM601+D24:D31*AO601*$B$8*AQ601)/(1+AL601/100)^B24:B31)+C32*AM601*AP601/(1+AL601/100)^$B$6</f>
        <v>14672242.4163887</v>
      </c>
      <c r="AS601" s="0" t="n">
        <f aca="false">SUMPRODUCT((K24:K26&lt;=$B$6)*(L24:L26*AN601+M24:M26*AO601*$B$8*AQ601)/(1+AL601/100)^K24:K26)+L27*AN601*AP601/(1+AL601/100)^$B$6</f>
        <v>13570157.5995893</v>
      </c>
      <c r="AT601" s="0" t="n">
        <f aca="false">AS601-AR601</f>
        <v>-1102084.81679942</v>
      </c>
      <c r="AU601" s="0" t="n">
        <f aca="true">RAND()</f>
        <v>0.421692296666211</v>
      </c>
      <c r="AV601" s="0" t="n">
        <f aca="true">RAND()</f>
        <v>0.792930322572963</v>
      </c>
      <c r="AW601" s="0" t="n">
        <f aca="true">RAND()</f>
        <v>0.147076189323442</v>
      </c>
      <c r="AX601" s="0" t="n">
        <f aca="true">RAND()</f>
        <v>0.0372500977549388</v>
      </c>
      <c r="AY601" s="0" t="n">
        <f aca="true">RAND()</f>
        <v>0.422682272413052</v>
      </c>
      <c r="AZ601" s="0" t="n">
        <f aca="true">RAND()</f>
        <v>0.836107338907636</v>
      </c>
    </row>
    <row r="602" customFormat="false" ht="15" hidden="false" customHeight="false" outlineLevel="0" collapsed="false">
      <c r="AK602" s="0" t="n">
        <v>589</v>
      </c>
      <c r="AL602" s="0" t="n">
        <f aca="false">IFERROR(IF(AU602&lt;($AM$6-$AL$6)/($AN$6-$AL$6),$AL$6+SQRT(AU602*($AN$6-$AL$6)*($AM$6-$AL$6)),$AN$6-SQRT((1-AU602)*($AN$6-$AL$6)*($AN$6-$AM$6))),$AM$6)</f>
        <v>4.15505359235187</v>
      </c>
      <c r="AM602" s="0" t="n">
        <f aca="false">IFERROR(IF(AV602&lt;($AM$7-$AL$7)/($AN$7-$AL$7),$AL$7+SQRT(AV602*($AN$7-$AL$7)*($AM$7-$AL$7)),$AN$7-SQRT((1-AV602)*($AN$7-$AL$7)*($AN$7-$AM$7))),$AM$7)</f>
        <v>1.00168051920231</v>
      </c>
      <c r="AN602" s="0" t="n">
        <f aca="false">IFERROR(IF(AW602&lt;($AM$8-$AL$8)/($AN$8-$AL$8),$AL$8+SQRT(AW602*($AN$8-$AL$8)*($AM$8-$AL$8)),$AN$8-SQRT((1-AW602)*($AN$8-$AL$8)*($AN$8-$AM$8))),$AM$8)</f>
        <v>0.905425461197602</v>
      </c>
      <c r="AO602" s="0" t="n">
        <f aca="false">IFERROR(IF(AX602&lt;($AM$9-$AL$9)/($AN$9-$AL$9),$AL$9+SQRT(AX602*($AN$9-$AL$9)*($AM$9-$AL$9)),$AN$9-SQRT((1-AX602)*($AN$9-$AL$9)*($AN$9-$AM$9))),$AM$9)</f>
        <v>0.962942566061256</v>
      </c>
      <c r="AP602" s="0" t="n">
        <f aca="false">IFERROR(IF(AY602&lt;($AM$10-$AL$10)/($AN$10-$AL$10),$AL$10+SQRT(AY602*($AN$10-$AL$10)*($AM$10-$AL$10)),$AN$10-SQRT((1-AY602)*($AN$10-$AL$10)*($AN$10-$AM$10))),$AM$10)</f>
        <v>0.862959316909088</v>
      </c>
      <c r="AQ602" s="0" t="n">
        <f aca="false">IFERROR(IF(AZ602&lt;($AM$11-$AL$11)/($AN$11-$AL$11),$AL$11+SQRT(AZ602*($AN$11-$AL$11)*($AM$11-$AL$11)),$AN$11-SQRT((1-AZ602)*($AN$11-$AL$11)*($AN$11-$AM$11))),$AM$11)</f>
        <v>0.934849826585702</v>
      </c>
      <c r="AR602" s="0" t="n">
        <f aca="false">SUMPRODUCT((B24:B31&lt;=$B$6)*(C24:C31*AM602+D24:D31*AO602*$B$8*AQ602)/(1+AL602/100)^B24:B31)+C32*AM602*AP602/(1+AL602/100)^$B$6</f>
        <v>13117581.3197133</v>
      </c>
      <c r="AS602" s="0" t="n">
        <f aca="false">SUMPRODUCT((K24:K26&lt;=$B$6)*(L24:L26*AN602+M24:M26*AO602*$B$8*AQ602)/(1+AL602/100)^K24:K26)+L27*AN602*AP602/(1+AL602/100)^$B$6</f>
        <v>13504142.576167</v>
      </c>
      <c r="AT602" s="0" t="n">
        <f aca="false">AS602-AR602</f>
        <v>386561.256453633</v>
      </c>
      <c r="AU602" s="0" t="n">
        <f aca="true">RAND()</f>
        <v>0.5953139968805</v>
      </c>
      <c r="AV602" s="0" t="n">
        <f aca="true">RAND()</f>
        <v>0.451888315167686</v>
      </c>
      <c r="AW602" s="0" t="n">
        <f aca="true">RAND()</f>
        <v>0.123494754096967</v>
      </c>
      <c r="AX602" s="0" t="n">
        <f aca="true">RAND()</f>
        <v>0.28575442596184</v>
      </c>
      <c r="AY602" s="0" t="n">
        <f aca="true">RAND()</f>
        <v>0.526957862924446</v>
      </c>
      <c r="AZ602" s="0" t="n">
        <f aca="true">RAND()</f>
        <v>0.98267532613913</v>
      </c>
    </row>
    <row r="603" customFormat="false" ht="15" hidden="false" customHeight="false" outlineLevel="0" collapsed="false">
      <c r="AK603" s="0" t="n">
        <v>590</v>
      </c>
      <c r="AL603" s="0" t="n">
        <f aca="false">IFERROR(IF(AU603&lt;($AM$6-$AL$6)/($AN$6-$AL$6),$AL$6+SQRT(AU603*($AN$6-$AL$6)*($AM$6-$AL$6)),$AN$6-SQRT((1-AU603)*($AN$6-$AL$6)*($AN$6-$AM$6))),$AM$6)</f>
        <v>5.66673049649634</v>
      </c>
      <c r="AM603" s="0" t="n">
        <f aca="false">IFERROR(IF(AV603&lt;($AM$7-$AL$7)/($AN$7-$AL$7),$AL$7+SQRT(AV603*($AN$7-$AL$7)*($AM$7-$AL$7)),$AN$7-SQRT((1-AV603)*($AN$7-$AL$7)*($AN$7-$AM$7))),$AM$7)</f>
        <v>1.13395822077852</v>
      </c>
      <c r="AN603" s="0" t="n">
        <f aca="false">IFERROR(IF(AW603&lt;($AM$8-$AL$8)/($AN$8-$AL$8),$AL$8+SQRT(AW603*($AN$8-$AL$8)*($AM$8-$AL$8)),$AN$8-SQRT((1-AW603)*($AN$8-$AL$8)*($AN$8-$AM$8))),$AM$8)</f>
        <v>0.978020349610317</v>
      </c>
      <c r="AO603" s="0" t="n">
        <f aca="false">IFERROR(IF(AX603&lt;($AM$9-$AL$9)/($AN$9-$AL$9),$AL$9+SQRT(AX603*($AN$9-$AL$9)*($AM$9-$AL$9)),$AN$9-SQRT((1-AX603)*($AN$9-$AL$9)*($AN$9-$AM$9))),$AM$9)</f>
        <v>1.35148367076849</v>
      </c>
      <c r="AP603" s="0" t="n">
        <f aca="false">IFERROR(IF(AY603&lt;($AM$10-$AL$10)/($AN$10-$AL$10),$AL$10+SQRT(AY603*($AN$10-$AL$10)*($AM$10-$AL$10)),$AN$10-SQRT((1-AY603)*($AN$10-$AL$10)*($AN$10-$AM$10))),$AM$10)</f>
        <v>0.975151996936839</v>
      </c>
      <c r="AQ603" s="0" t="n">
        <f aca="false">IFERROR(IF(AZ603&lt;($AM$11-$AL$11)/($AN$11-$AL$11),$AL$11+SQRT(AZ603*($AN$11-$AL$11)*($AM$11-$AL$11)),$AN$11-SQRT((1-AZ603)*($AN$11-$AL$11)*($AN$11-$AM$11))),$AM$11)</f>
        <v>0.709361288099953</v>
      </c>
      <c r="AR603" s="0" t="n">
        <f aca="false">SUMPRODUCT((B24:B31&lt;=$B$6)*(C24:C31*AM603+D24:D31*AO603*$B$8*AQ603)/(1+AL603/100)^B24:B31)+C32*AM603*AP603/(1+AL603/100)^$B$6</f>
        <v>13946146.7497767</v>
      </c>
      <c r="AS603" s="0" t="n">
        <f aca="false">SUMPRODUCT((K24:K26&lt;=$B$6)*(L24:L26*AN603+M24:M26*AO603*$B$8*AQ603)/(1+AL603/100)^K24:K26)+L27*AN603*AP603/(1+AL603/100)^$B$6</f>
        <v>14718076.584498</v>
      </c>
      <c r="AT603" s="0" t="n">
        <f aca="false">AS603-AR603</f>
        <v>771929.834721258</v>
      </c>
      <c r="AU603" s="0" t="n">
        <f aca="true">RAND()</f>
        <v>0.911119621551355</v>
      </c>
      <c r="AV603" s="0" t="n">
        <f aca="true">RAND()</f>
        <v>0.880304937556565</v>
      </c>
      <c r="AW603" s="0" t="n">
        <f aca="true">RAND()</f>
        <v>0.352124943059772</v>
      </c>
      <c r="AX603" s="0" t="n">
        <f aca="true">RAND()</f>
        <v>0.719617713813389</v>
      </c>
      <c r="AY603" s="0" t="n">
        <f aca="true">RAND()</f>
        <v>0.903077680772262</v>
      </c>
      <c r="AZ603" s="0" t="n">
        <f aca="true">RAND()</f>
        <v>0.655220976102374</v>
      </c>
    </row>
    <row r="604" customFormat="false" ht="15" hidden="false" customHeight="false" outlineLevel="0" collapsed="false">
      <c r="AK604" s="0" t="n">
        <v>591</v>
      </c>
      <c r="AL604" s="0" t="n">
        <f aca="false">IFERROR(IF(AU604&lt;($AM$6-$AL$6)/($AN$6-$AL$6),$AL$6+SQRT(AU604*($AN$6-$AL$6)*($AM$6-$AL$6)),$AN$6-SQRT((1-AU604)*($AN$6-$AL$6)*($AN$6-$AM$6))),$AM$6)</f>
        <v>3.55505175833141</v>
      </c>
      <c r="AM604" s="0" t="n">
        <f aca="false">IFERROR(IF(AV604&lt;($AM$7-$AL$7)/($AN$7-$AL$7),$AL$7+SQRT(AV604*($AN$7-$AL$7)*($AM$7-$AL$7)),$AN$7-SQRT((1-AV604)*($AN$7-$AL$7)*($AN$7-$AM$7))),$AM$7)</f>
        <v>0.950949125173595</v>
      </c>
      <c r="AN604" s="0" t="n">
        <f aca="false">IFERROR(IF(AW604&lt;($AM$8-$AL$8)/($AN$8-$AL$8),$AL$8+SQRT(AW604*($AN$8-$AL$8)*($AM$8-$AL$8)),$AN$8-SQRT((1-AW604)*($AN$8-$AL$8)*($AN$8-$AM$8))),$AM$8)</f>
        <v>0.894445031406914</v>
      </c>
      <c r="AO604" s="0" t="n">
        <f aca="false">IFERROR(IF(AX604&lt;($AM$9-$AL$9)/($AN$9-$AL$9),$AL$9+SQRT(AX604*($AN$9-$AL$9)*($AM$9-$AL$9)),$AN$9-SQRT((1-AX604)*($AN$9-$AL$9)*($AN$9-$AM$9))),$AM$9)</f>
        <v>1.23137263840702</v>
      </c>
      <c r="AP604" s="0" t="n">
        <f aca="false">IFERROR(IF(AY604&lt;($AM$10-$AL$10)/($AN$10-$AL$10),$AL$10+SQRT(AY604*($AN$10-$AL$10)*($AM$10-$AL$10)),$AN$10-SQRT((1-AY604)*($AN$10-$AL$10)*($AN$10-$AM$10))),$AM$10)</f>
        <v>0.876058432745786</v>
      </c>
      <c r="AQ604" s="0" t="n">
        <f aca="false">IFERROR(IF(AZ604&lt;($AM$11-$AL$11)/($AN$11-$AL$11),$AL$11+SQRT(AZ604*($AN$11-$AL$11)*($AM$11-$AL$11)),$AN$11-SQRT((1-AZ604)*($AN$11-$AL$11)*($AN$11-$AM$11))),$AM$11)</f>
        <v>0.684288927680276</v>
      </c>
      <c r="AR604" s="0" t="n">
        <f aca="false">SUMPRODUCT((B24:B31&lt;=$B$6)*(C24:C31*AM604+D24:D31*AO604*$B$8*AQ604)/(1+AL604/100)^B24:B31)+C32*AM604*AP604/(1+AL604/100)^$B$6</f>
        <v>12805695.649226</v>
      </c>
      <c r="AS604" s="0" t="n">
        <f aca="false">SUMPRODUCT((K24:K26&lt;=$B$6)*(L24:L26*AN604+M24:M26*AO604*$B$8*AQ604)/(1+AL604/100)^K24:K26)+L27*AN604*AP604/(1+AL604/100)^$B$6</f>
        <v>13213230.6585856</v>
      </c>
      <c r="AT604" s="0" t="n">
        <f aca="false">AS604-AR604</f>
        <v>407535.00935966</v>
      </c>
      <c r="AU604" s="0" t="n">
        <f aca="true">RAND()</f>
        <v>0.406616580611225</v>
      </c>
      <c r="AV604" s="0" t="n">
        <f aca="true">RAND()</f>
        <v>0.253173759896372</v>
      </c>
      <c r="AW604" s="0" t="n">
        <f aca="true">RAND()</f>
        <v>0.0991095995272542</v>
      </c>
      <c r="AX604" s="0" t="n">
        <f aca="true">RAND()</f>
        <v>0.606141319340412</v>
      </c>
      <c r="AY604" s="0" t="n">
        <f aca="true">RAND()</f>
        <v>0.565679779356869</v>
      </c>
      <c r="AZ604" s="0" t="n">
        <f aca="true">RAND()</f>
        <v>0.593169464549917</v>
      </c>
    </row>
    <row r="605" customFormat="false" ht="15" hidden="false" customHeight="false" outlineLevel="0" collapsed="false">
      <c r="AK605" s="0" t="n">
        <v>592</v>
      </c>
      <c r="AL605" s="0" t="n">
        <f aca="false">IFERROR(IF(AU605&lt;($AM$6-$AL$6)/($AN$6-$AL$6),$AL$6+SQRT(AU605*($AN$6-$AL$6)*($AM$6-$AL$6)),$AN$6-SQRT((1-AU605)*($AN$6-$AL$6)*($AN$6-$AM$6))),$AM$6)</f>
        <v>2.97894903215722</v>
      </c>
      <c r="AM605" s="0" t="n">
        <f aca="false">IFERROR(IF(AV605&lt;($AM$7-$AL$7)/($AN$7-$AL$7),$AL$7+SQRT(AV605*($AN$7-$AL$7)*($AM$7-$AL$7)),$AN$7-SQRT((1-AV605)*($AN$7-$AL$7)*($AN$7-$AM$7))),$AM$7)</f>
        <v>0.887054077126761</v>
      </c>
      <c r="AN605" s="0" t="n">
        <f aca="false">IFERROR(IF(AW605&lt;($AM$8-$AL$8)/($AN$8-$AL$8),$AL$8+SQRT(AW605*($AN$8-$AL$8)*($AM$8-$AL$8)),$AN$8-SQRT((1-AW605)*($AN$8-$AL$8)*($AN$8-$AM$8))),$AM$8)</f>
        <v>1.06474042043987</v>
      </c>
      <c r="AO605" s="0" t="n">
        <f aca="false">IFERROR(IF(AX605&lt;($AM$9-$AL$9)/($AN$9-$AL$9),$AL$9+SQRT(AX605*($AN$9-$AL$9)*($AM$9-$AL$9)),$AN$9-SQRT((1-AX605)*($AN$9-$AL$9)*($AN$9-$AM$9))),$AM$9)</f>
        <v>1.12497175827499</v>
      </c>
      <c r="AP605" s="0" t="n">
        <f aca="false">IFERROR(IF(AY605&lt;($AM$10-$AL$10)/($AN$10-$AL$10),$AL$10+SQRT(AY605*($AN$10-$AL$10)*($AM$10-$AL$10)),$AN$10-SQRT((1-AY605)*($AN$10-$AL$10)*($AN$10-$AM$10))),$AM$10)</f>
        <v>0.747493997840898</v>
      </c>
      <c r="AQ605" s="0" t="n">
        <f aca="false">IFERROR(IF(AZ605&lt;($AM$11-$AL$11)/($AN$11-$AL$11),$AL$11+SQRT(AZ605*($AN$11-$AL$11)*($AM$11-$AL$11)),$AN$11-SQRT((1-AZ605)*($AN$11-$AL$11)*($AN$11-$AM$11))),$AM$11)</f>
        <v>0.506662188791959</v>
      </c>
      <c r="AR605" s="0" t="n">
        <f aca="false">SUMPRODUCT((B24:B31&lt;=$B$6)*(C24:C31*AM605+D24:D31*AO605*$B$8*AQ605)/(1+AL605/100)^B24:B31)+C32*AM605*AP605/(1+AL605/100)^$B$6</f>
        <v>12276626.1735248</v>
      </c>
      <c r="AS605" s="0" t="n">
        <f aca="false">SUMPRODUCT((K24:K26&lt;=$B$6)*(L24:L26*AN605+M24:M26*AO605*$B$8*AQ605)/(1+AL605/100)^K24:K26)+L27*AN605*AP605/(1+AL605/100)^$B$6</f>
        <v>15764619.4479455</v>
      </c>
      <c r="AT605" s="0" t="n">
        <f aca="false">AS605-AR605</f>
        <v>3487993.27442071</v>
      </c>
      <c r="AU605" s="0" t="n">
        <f aca="true">RAND()</f>
        <v>0.191668241512312</v>
      </c>
      <c r="AV605" s="0" t="n">
        <f aca="true">RAND()</f>
        <v>0.084204581604356</v>
      </c>
      <c r="AW605" s="0" t="n">
        <f aca="true">RAND()</f>
        <v>0.694923450499574</v>
      </c>
      <c r="AX605" s="0" t="n">
        <f aca="true">RAND()</f>
        <v>0.48955038412243</v>
      </c>
      <c r="AY605" s="0" t="n">
        <f aca="true">RAND()</f>
        <v>0.245013115869082</v>
      </c>
      <c r="AZ605" s="0" t="n">
        <f aca="true">RAND()</f>
        <v>0.174323511331769</v>
      </c>
    </row>
    <row r="606" customFormat="false" ht="15" hidden="false" customHeight="false" outlineLevel="0" collapsed="false">
      <c r="AK606" s="0" t="n">
        <v>593</v>
      </c>
      <c r="AL606" s="0" t="n">
        <f aca="false">IFERROR(IF(AU606&lt;($AM$6-$AL$6)/($AN$6-$AL$6),$AL$6+SQRT(AU606*($AN$6-$AL$6)*($AM$6-$AL$6)),$AN$6-SQRT((1-AU606)*($AN$6-$AL$6)*($AN$6-$AM$6))),$AM$6)</f>
        <v>5.30922952293177</v>
      </c>
      <c r="AM606" s="0" t="n">
        <f aca="false">IFERROR(IF(AV606&lt;($AM$7-$AL$7)/($AN$7-$AL$7),$AL$7+SQRT(AV606*($AN$7-$AL$7)*($AM$7-$AL$7)),$AN$7-SQRT((1-AV606)*($AN$7-$AL$7)*($AN$7-$AM$7))),$AM$7)</f>
        <v>0.894551339708883</v>
      </c>
      <c r="AN606" s="0" t="n">
        <f aca="false">IFERROR(IF(AW606&lt;($AM$8-$AL$8)/($AN$8-$AL$8),$AL$8+SQRT(AW606*($AN$8-$AL$8)*($AM$8-$AL$8)),$AN$8-SQRT((1-AW606)*($AN$8-$AL$8)*($AN$8-$AM$8))),$AM$8)</f>
        <v>0.98249220457685</v>
      </c>
      <c r="AO606" s="0" t="n">
        <f aca="false">IFERROR(IF(AX606&lt;($AM$9-$AL$9)/($AN$9-$AL$9),$AL$9+SQRT(AX606*($AN$9-$AL$9)*($AM$9-$AL$9)),$AN$9-SQRT((1-AX606)*($AN$9-$AL$9)*($AN$9-$AM$9))),$AM$9)</f>
        <v>0.729297848463368</v>
      </c>
      <c r="AP606" s="0" t="n">
        <f aca="false">IFERROR(IF(AY606&lt;($AM$10-$AL$10)/($AN$10-$AL$10),$AL$10+SQRT(AY606*($AN$10-$AL$10)*($AM$10-$AL$10)),$AN$10-SQRT((1-AY606)*($AN$10-$AL$10)*($AN$10-$AM$10))),$AM$10)</f>
        <v>0.87208380600557</v>
      </c>
      <c r="AQ606" s="0" t="n">
        <f aca="false">IFERROR(IF(AZ606&lt;($AM$11-$AL$11)/($AN$11-$AL$11),$AL$11+SQRT(AZ606*($AN$11-$AL$11)*($AM$11-$AL$11)),$AN$11-SQRT((1-AZ606)*($AN$11-$AL$11)*($AN$11-$AM$11))),$AM$11)</f>
        <v>0.586708658670478</v>
      </c>
      <c r="AR606" s="0" t="n">
        <f aca="false">SUMPRODUCT((B24:B31&lt;=$B$6)*(C24:C31*AM606+D24:D31*AO606*$B$8*AQ606)/(1+AL606/100)^B24:B31)+C32*AM606*AP606/(1+AL606/100)^$B$6</f>
        <v>11108987.8402515</v>
      </c>
      <c r="AS606" s="0" t="n">
        <f aca="false">SUMPRODUCT((K24:K26&lt;=$B$6)*(L24:L26*AN606+M24:M26*AO606*$B$8*AQ606)/(1+AL606/100)^K24:K26)+L27*AN606*AP606/(1+AL606/100)^$B$6</f>
        <v>14797024.9053848</v>
      </c>
      <c r="AT606" s="0" t="n">
        <f aca="false">AS606-AR606</f>
        <v>3688037.06513329</v>
      </c>
      <c r="AU606" s="0" t="n">
        <f aca="true">RAND()</f>
        <v>0.857064759693723</v>
      </c>
      <c r="AV606" s="0" t="n">
        <f aca="true">RAND()</f>
        <v>0.0993328426749388</v>
      </c>
      <c r="AW606" s="0" t="n">
        <f aca="true">RAND()</f>
        <v>0.370037830347989</v>
      </c>
      <c r="AX606" s="0" t="n">
        <f aca="true">RAND()</f>
        <v>0.0701033377465731</v>
      </c>
      <c r="AY606" s="0" t="n">
        <f aca="true">RAND()</f>
        <v>0.553785434766362</v>
      </c>
      <c r="AZ606" s="0" t="n">
        <f aca="true">RAND()</f>
        <v>0.335517775333162</v>
      </c>
    </row>
    <row r="607" customFormat="false" ht="15" hidden="false" customHeight="false" outlineLevel="0" collapsed="false">
      <c r="AK607" s="0" t="n">
        <v>594</v>
      </c>
      <c r="AL607" s="0" t="n">
        <f aca="false">IFERROR(IF(AU607&lt;($AM$6-$AL$6)/($AN$6-$AL$6),$AL$6+SQRT(AU607*($AN$6-$AL$6)*($AM$6-$AL$6)),$AN$6-SQRT((1-AU607)*($AN$6-$AL$6)*($AN$6-$AM$6))),$AM$6)</f>
        <v>5.44195326688751</v>
      </c>
      <c r="AM607" s="0" t="n">
        <f aca="false">IFERROR(IF(AV607&lt;($AM$7-$AL$7)/($AN$7-$AL$7),$AL$7+SQRT(AV607*($AN$7-$AL$7)*($AM$7-$AL$7)),$AN$7-SQRT((1-AV607)*($AN$7-$AL$7)*($AN$7-$AM$7))),$AM$7)</f>
        <v>0.906896483623418</v>
      </c>
      <c r="AN607" s="0" t="n">
        <f aca="false">IFERROR(IF(AW607&lt;($AM$8-$AL$8)/($AN$8-$AL$8),$AL$8+SQRT(AW607*($AN$8-$AL$8)*($AM$8-$AL$8)),$AN$8-SQRT((1-AW607)*($AN$8-$AL$8)*($AN$8-$AM$8))),$AM$8)</f>
        <v>1.15819166940568</v>
      </c>
      <c r="AO607" s="0" t="n">
        <f aca="false">IFERROR(IF(AX607&lt;($AM$9-$AL$9)/($AN$9-$AL$9),$AL$9+SQRT(AX607*($AN$9-$AL$9)*($AM$9-$AL$9)),$AN$9-SQRT((1-AX607)*($AN$9-$AL$9)*($AN$9-$AM$9))),$AM$9)</f>
        <v>0.817330111711925</v>
      </c>
      <c r="AP607" s="0" t="n">
        <f aca="false">IFERROR(IF(AY607&lt;($AM$10-$AL$10)/($AN$10-$AL$10),$AL$10+SQRT(AY607*($AN$10-$AL$10)*($AM$10-$AL$10)),$AN$10-SQRT((1-AY607)*($AN$10-$AL$10)*($AN$10-$AM$10))),$AM$10)</f>
        <v>0.591280420122174</v>
      </c>
      <c r="AQ607" s="0" t="n">
        <f aca="false">IFERROR(IF(AZ607&lt;($AM$11-$AL$11)/($AN$11-$AL$11),$AL$11+SQRT(AZ607*($AN$11-$AL$11)*($AM$11-$AL$11)),$AN$11-SQRT((1-AZ607)*($AN$11-$AL$11)*($AN$11-$AM$11))),$AM$11)</f>
        <v>0.42615063064505</v>
      </c>
      <c r="AR607" s="0" t="n">
        <f aca="false">SUMPRODUCT((B24:B31&lt;=$B$6)*(C24:C31*AM607+D24:D31*AO607*$B$8*AQ607)/(1+AL607/100)^B24:B31)+C32*AM607*AP607/(1+AL607/100)^$B$6</f>
        <v>11215266.0805206</v>
      </c>
      <c r="AS607" s="0" t="n">
        <f aca="false">SUMPRODUCT((K24:K26&lt;=$B$6)*(L24:L26*AN607+M24:M26*AO607*$B$8*AQ607)/(1+AL607/100)^K24:K26)+L27*AN607*AP607/(1+AL607/100)^$B$6</f>
        <v>17713211.3189404</v>
      </c>
      <c r="AT607" s="0" t="n">
        <f aca="false">AS607-AR607</f>
        <v>6497945.23841972</v>
      </c>
      <c r="AU607" s="0" t="n">
        <f aca="true">RAND()</f>
        <v>0.878624518871875</v>
      </c>
      <c r="AV607" s="0" t="n">
        <f aca="true">RAND()</f>
        <v>0.126965091233908</v>
      </c>
      <c r="AW607" s="0" t="n">
        <f aca="true">RAND()</f>
        <v>0.925077603853189</v>
      </c>
      <c r="AX607" s="0" t="n">
        <f aca="true">RAND()</f>
        <v>0.13426453306547</v>
      </c>
      <c r="AY607" s="0" t="n">
        <f aca="true">RAND()</f>
        <v>0.0333284603907223</v>
      </c>
      <c r="AZ607" s="0" t="n">
        <f aca="true">RAND()</f>
        <v>0.0649550269883419</v>
      </c>
    </row>
    <row r="608" customFormat="false" ht="15" hidden="false" customHeight="false" outlineLevel="0" collapsed="false">
      <c r="AK608" s="0" t="n">
        <v>595</v>
      </c>
      <c r="AL608" s="0" t="n">
        <f aca="false">IFERROR(IF(AU608&lt;($AM$6-$AL$6)/($AN$6-$AL$6),$AL$6+SQRT(AU608*($AN$6-$AL$6)*($AM$6-$AL$6)),$AN$6-SQRT((1-AU608)*($AN$6-$AL$6)*($AN$6-$AM$6))),$AM$6)</f>
        <v>4.82815342489192</v>
      </c>
      <c r="AM608" s="0" t="n">
        <f aca="false">IFERROR(IF(AV608&lt;($AM$7-$AL$7)/($AN$7-$AL$7),$AL$7+SQRT(AV608*($AN$7-$AL$7)*($AM$7-$AL$7)),$AN$7-SQRT((1-AV608)*($AN$7-$AL$7)*($AN$7-$AM$7))),$AM$7)</f>
        <v>1.07225381819228</v>
      </c>
      <c r="AN608" s="0" t="n">
        <f aca="false">IFERROR(IF(AW608&lt;($AM$8-$AL$8)/($AN$8-$AL$8),$AL$8+SQRT(AW608*($AN$8-$AL$8)*($AM$8-$AL$8)),$AN$8-SQRT((1-AW608)*($AN$8-$AL$8)*($AN$8-$AM$8))),$AM$8)</f>
        <v>1.04787435334778</v>
      </c>
      <c r="AO608" s="0" t="n">
        <f aca="false">IFERROR(IF(AX608&lt;($AM$9-$AL$9)/($AN$9-$AL$9),$AL$9+SQRT(AX608*($AN$9-$AL$9)*($AM$9-$AL$9)),$AN$9-SQRT((1-AX608)*($AN$9-$AL$9)*($AN$9-$AM$9))),$AM$9)</f>
        <v>1.13315438524869</v>
      </c>
      <c r="AP608" s="0" t="n">
        <f aca="false">IFERROR(IF(AY608&lt;($AM$10-$AL$10)/($AN$10-$AL$10),$AL$10+SQRT(AY608*($AN$10-$AL$10)*($AM$10-$AL$10)),$AN$10-SQRT((1-AY608)*($AN$10-$AL$10)*($AN$10-$AM$10))),$AM$10)</f>
        <v>0.863917172735831</v>
      </c>
      <c r="AQ608" s="0" t="n">
        <f aca="false">IFERROR(IF(AZ608&lt;($AM$11-$AL$11)/($AN$11-$AL$11),$AL$11+SQRT(AZ608*($AN$11-$AL$11)*($AM$11-$AL$11)),$AN$11-SQRT((1-AZ608)*($AN$11-$AL$11)*($AN$11-$AM$11))),$AM$11)</f>
        <v>0.452872113911183</v>
      </c>
      <c r="AR608" s="0" t="n">
        <f aca="false">SUMPRODUCT((B24:B31&lt;=$B$6)*(C24:C31*AM608+D24:D31*AO608*$B$8*AQ608)/(1+AL608/100)^B24:B31)+C32*AM608*AP608/(1+AL608/100)^$B$6</f>
        <v>13570263.4658624</v>
      </c>
      <c r="AS608" s="0" t="n">
        <f aca="false">SUMPRODUCT((K24:K26&lt;=$B$6)*(L24:L26*AN608+M24:M26*AO608*$B$8*AQ608)/(1+AL608/100)^K24:K26)+L27*AN608*AP608/(1+AL608/100)^$B$6</f>
        <v>15720264.5619229</v>
      </c>
      <c r="AT608" s="0" t="n">
        <f aca="false">AS608-AR608</f>
        <v>2150001.09606051</v>
      </c>
      <c r="AU608" s="0" t="n">
        <f aca="true">RAND()</f>
        <v>0.764154122709565</v>
      </c>
      <c r="AV608" s="0" t="n">
        <f aca="true">RAND()</f>
        <v>0.719167065358011</v>
      </c>
      <c r="AW608" s="0" t="n">
        <f aca="true">RAND()</f>
        <v>0.636846426359316</v>
      </c>
      <c r="AX608" s="0" t="n">
        <f aca="true">RAND()</f>
        <v>0.499052453457618</v>
      </c>
      <c r="AY608" s="0" t="n">
        <f aca="true">RAND()</f>
        <v>0.529742834448162</v>
      </c>
      <c r="AZ608" s="0" t="n">
        <f aca="true">RAND()</f>
        <v>0.0953872784149951</v>
      </c>
    </row>
    <row r="609" customFormat="false" ht="15" hidden="false" customHeight="false" outlineLevel="0" collapsed="false">
      <c r="AK609" s="0" t="n">
        <v>596</v>
      </c>
      <c r="AL609" s="0" t="n">
        <f aca="false">IFERROR(IF(AU609&lt;($AM$6-$AL$6)/($AN$6-$AL$6),$AL$6+SQRT(AU609*($AN$6-$AL$6)*($AM$6-$AL$6)),$AN$6-SQRT((1-AU609)*($AN$6-$AL$6)*($AN$6-$AM$6))),$AM$6)</f>
        <v>3.0724537361303</v>
      </c>
      <c r="AM609" s="0" t="n">
        <f aca="false">IFERROR(IF(AV609&lt;($AM$7-$AL$7)/($AN$7-$AL$7),$AL$7+SQRT(AV609*($AN$7-$AL$7)*($AM$7-$AL$7)),$AN$7-SQRT((1-AV609)*($AN$7-$AL$7)*($AN$7-$AM$7))),$AM$7)</f>
        <v>1.0272943781124</v>
      </c>
      <c r="AN609" s="0" t="n">
        <f aca="false">IFERROR(IF(AW609&lt;($AM$8-$AL$8)/($AN$8-$AL$8),$AL$8+SQRT(AW609*($AN$8-$AL$8)*($AM$8-$AL$8)),$AN$8-SQRT((1-AW609)*($AN$8-$AL$8)*($AN$8-$AM$8))),$AM$8)</f>
        <v>0.889872793284033</v>
      </c>
      <c r="AO609" s="0" t="n">
        <f aca="false">IFERROR(IF(AX609&lt;($AM$9-$AL$9)/($AN$9-$AL$9),$AL$9+SQRT(AX609*($AN$9-$AL$9)*($AM$9-$AL$9)),$AN$9-SQRT((1-AX609)*($AN$9-$AL$9)*($AN$9-$AM$9))),$AM$9)</f>
        <v>1.08162729458948</v>
      </c>
      <c r="AP609" s="0" t="n">
        <f aca="false">IFERROR(IF(AY609&lt;($AM$10-$AL$10)/($AN$10-$AL$10),$AL$10+SQRT(AY609*($AN$10-$AL$10)*($AM$10-$AL$10)),$AN$10-SQRT((1-AY609)*($AN$10-$AL$10)*($AN$10-$AM$10))),$AM$10)</f>
        <v>0.769328237486688</v>
      </c>
      <c r="AQ609" s="0" t="n">
        <f aca="false">IFERROR(IF(AZ609&lt;($AM$11-$AL$11)/($AN$11-$AL$11),$AL$11+SQRT(AZ609*($AN$11-$AL$11)*($AM$11-$AL$11)),$AN$11-SQRT((1-AZ609)*($AN$11-$AL$11)*($AN$11-$AM$11))),$AM$11)</f>
        <v>0.379849090973516</v>
      </c>
      <c r="AR609" s="0" t="n">
        <f aca="false">SUMPRODUCT((B24:B31&lt;=$B$6)*(C24:C31*AM609+D24:D31*AO609*$B$8*AQ609)/(1+AL609/100)^B24:B31)+C32*AM609*AP609/(1+AL609/100)^$B$6</f>
        <v>14094024.7760918</v>
      </c>
      <c r="AS609" s="0" t="n">
        <f aca="false">SUMPRODUCT((K24:K26&lt;=$B$6)*(L24:L26*AN609+M24:M26*AO609*$B$8*AQ609)/(1+AL609/100)^K24:K26)+L27*AN609*AP609/(1+AL609/100)^$B$6</f>
        <v>13159234.2482426</v>
      </c>
      <c r="AT609" s="0" t="n">
        <f aca="false">AS609-AR609</f>
        <v>-934790.527849194</v>
      </c>
      <c r="AU609" s="0" t="n">
        <f aca="true">RAND()</f>
        <v>0.228719017258158</v>
      </c>
      <c r="AV609" s="0" t="n">
        <f aca="true">RAND()</f>
        <v>0.559130719819187</v>
      </c>
      <c r="AW609" s="0" t="n">
        <f aca="true">RAND()</f>
        <v>0.0897457663630504</v>
      </c>
      <c r="AX609" s="0" t="n">
        <f aca="true">RAND()</f>
        <v>0.437727715971313</v>
      </c>
      <c r="AY609" s="0" t="n">
        <f aca="true">RAND()</f>
        <v>0.290150798030744</v>
      </c>
      <c r="AZ609" s="0" t="n">
        <f aca="true">RAND()</f>
        <v>0.0260239890991705</v>
      </c>
    </row>
    <row r="610" customFormat="false" ht="15" hidden="false" customHeight="false" outlineLevel="0" collapsed="false">
      <c r="AK610" s="0" t="n">
        <v>597</v>
      </c>
      <c r="AL610" s="0" t="n">
        <f aca="false">IFERROR(IF(AU610&lt;($AM$6-$AL$6)/($AN$6-$AL$6),$AL$6+SQRT(AU610*($AN$6-$AL$6)*($AM$6-$AL$6)),$AN$6-SQRT((1-AU610)*($AN$6-$AL$6)*($AN$6-$AM$6))),$AM$6)</f>
        <v>3.69221771908668</v>
      </c>
      <c r="AM610" s="0" t="n">
        <f aca="false">IFERROR(IF(AV610&lt;($AM$7-$AL$7)/($AN$7-$AL$7),$AL$7+SQRT(AV610*($AN$7-$AL$7)*($AM$7-$AL$7)),$AN$7-SQRT((1-AV610)*($AN$7-$AL$7)*($AN$7-$AM$7))),$AM$7)</f>
        <v>1.06553499486209</v>
      </c>
      <c r="AN610" s="0" t="n">
        <f aca="false">IFERROR(IF(AW610&lt;($AM$8-$AL$8)/($AN$8-$AL$8),$AL$8+SQRT(AW610*($AN$8-$AL$8)*($AM$8-$AL$8)),$AN$8-SQRT((1-AW610)*($AN$8-$AL$8)*($AN$8-$AM$8))),$AM$8)</f>
        <v>0.918055331097333</v>
      </c>
      <c r="AO610" s="0" t="n">
        <f aca="false">IFERROR(IF(AX610&lt;($AM$9-$AL$9)/($AN$9-$AL$9),$AL$9+SQRT(AX610*($AN$9-$AL$9)*($AM$9-$AL$9)),$AN$9-SQRT((1-AX610)*($AN$9-$AL$9)*($AN$9-$AM$9))),$AM$9)</f>
        <v>0.750385925260016</v>
      </c>
      <c r="AP610" s="0" t="n">
        <f aca="false">IFERROR(IF(AY610&lt;($AM$10-$AL$10)/($AN$10-$AL$10),$AL$10+SQRT(AY610*($AN$10-$AL$10)*($AM$10-$AL$10)),$AN$10-SQRT((1-AY610)*($AN$10-$AL$10)*($AN$10-$AM$10))),$AM$10)</f>
        <v>0.963336340593099</v>
      </c>
      <c r="AQ610" s="0" t="n">
        <f aca="false">IFERROR(IF(AZ610&lt;($AM$11-$AL$11)/($AN$11-$AL$11),$AL$11+SQRT(AZ610*($AN$11-$AL$11)*($AM$11-$AL$11)),$AN$11-SQRT((1-AZ610)*($AN$11-$AL$11)*($AN$11-$AM$11))),$AM$11)</f>
        <v>0.696562834407093</v>
      </c>
      <c r="AR610" s="0" t="n">
        <f aca="false">SUMPRODUCT((B24:B31&lt;=$B$6)*(C24:C31*AM610+D24:D31*AO610*$B$8*AQ610)/(1+AL610/100)^B24:B31)+C32*AM610*AP610/(1+AL610/100)^$B$6</f>
        <v>14163651.029086</v>
      </c>
      <c r="AS610" s="0" t="n">
        <f aca="false">SUMPRODUCT((K24:K26&lt;=$B$6)*(L24:L26*AN610+M24:M26*AO610*$B$8*AQ610)/(1+AL610/100)^K24:K26)+L27*AN610*AP610/(1+AL610/100)^$B$6</f>
        <v>13466544.0926575</v>
      </c>
      <c r="AT610" s="0" t="n">
        <f aca="false">AS610-AR610</f>
        <v>-697106.936428452</v>
      </c>
      <c r="AU610" s="0" t="n">
        <f aca="true">RAND()</f>
        <v>0.452928819103794</v>
      </c>
      <c r="AV610" s="0" t="n">
        <f aca="true">RAND()</f>
        <v>0.697534772261972</v>
      </c>
      <c r="AW610" s="0" t="n">
        <f aca="true">RAND()</f>
        <v>0.154856235561121</v>
      </c>
      <c r="AX610" s="0" t="n">
        <f aca="true">RAND()</f>
        <v>0.0835908154244191</v>
      </c>
      <c r="AY610" s="0" t="n">
        <f aca="true">RAND()</f>
        <v>0.858722258056817</v>
      </c>
      <c r="AZ610" s="0" t="n">
        <f aca="true">RAND()</f>
        <v>0.624187291987521</v>
      </c>
    </row>
    <row r="611" customFormat="false" ht="15" hidden="false" customHeight="false" outlineLevel="0" collapsed="false">
      <c r="AK611" s="0" t="n">
        <v>598</v>
      </c>
      <c r="AL611" s="0" t="n">
        <f aca="false">IFERROR(IF(AU611&lt;($AM$6-$AL$6)/($AN$6-$AL$6),$AL$6+SQRT(AU611*($AN$6-$AL$6)*($AM$6-$AL$6)),$AN$6-SQRT((1-AU611)*($AN$6-$AL$6)*($AN$6-$AM$6))),$AM$6)</f>
        <v>3.0334200472207</v>
      </c>
      <c r="AM611" s="0" t="n">
        <f aca="false">IFERROR(IF(AV611&lt;($AM$7-$AL$7)/($AN$7-$AL$7),$AL$7+SQRT(AV611*($AN$7-$AL$7)*($AM$7-$AL$7)),$AN$7-SQRT((1-AV611)*($AN$7-$AL$7)*($AN$7-$AM$7))),$AM$7)</f>
        <v>1.02175021092954</v>
      </c>
      <c r="AN611" s="0" t="n">
        <f aca="false">IFERROR(IF(AW611&lt;($AM$8-$AL$8)/($AN$8-$AL$8),$AL$8+SQRT(AW611*($AN$8-$AL$8)*($AM$8-$AL$8)),$AN$8-SQRT((1-AW611)*($AN$8-$AL$8)*($AN$8-$AM$8))),$AM$8)</f>
        <v>1.09287426433923</v>
      </c>
      <c r="AO611" s="0" t="n">
        <f aca="false">IFERROR(IF(AX611&lt;($AM$9-$AL$9)/($AN$9-$AL$9),$AL$9+SQRT(AX611*($AN$9-$AL$9)*($AM$9-$AL$9)),$AN$9-SQRT((1-AX611)*($AN$9-$AL$9)*($AN$9-$AM$9))),$AM$9)</f>
        <v>0.826541987572867</v>
      </c>
      <c r="AP611" s="0" t="n">
        <f aca="false">IFERROR(IF(AY611&lt;($AM$10-$AL$10)/($AN$10-$AL$10),$AL$10+SQRT(AY611*($AN$10-$AL$10)*($AM$10-$AL$10)),$AN$10-SQRT((1-AY611)*($AN$10-$AL$10)*($AN$10-$AM$10))),$AM$10)</f>
        <v>0.863967696707761</v>
      </c>
      <c r="AQ611" s="0" t="n">
        <f aca="false">IFERROR(IF(AZ611&lt;($AM$11-$AL$11)/($AN$11-$AL$11),$AL$11+SQRT(AZ611*($AN$11-$AL$11)*($AM$11-$AL$11)),$AN$11-SQRT((1-AZ611)*($AN$11-$AL$11)*($AN$11-$AM$11))),$AM$11)</f>
        <v>0.910547353751725</v>
      </c>
      <c r="AR611" s="0" t="n">
        <f aca="false">SUMPRODUCT((B24:B31&lt;=$B$6)*(C24:C31*AM611+D24:D31*AO611*$B$8*AQ611)/(1+AL611/100)^B24:B31)+C32*AM611*AP611/(1+AL611/100)^$B$6</f>
        <v>14099658.4085801</v>
      </c>
      <c r="AS611" s="0" t="n">
        <f aca="false">SUMPRODUCT((K24:K26&lt;=$B$6)*(L24:L26*AN611+M24:M26*AO611*$B$8*AQ611)/(1+AL611/100)^K24:K26)+L27*AN611*AP611/(1+AL611/100)^$B$6</f>
        <v>16004816.4635797</v>
      </c>
      <c r="AT611" s="0" t="n">
        <f aca="false">AS611-AR611</f>
        <v>1905158.05499965</v>
      </c>
      <c r="AU611" s="0" t="n">
        <f aca="true">RAND()</f>
        <v>0.213312173910469</v>
      </c>
      <c r="AV611" s="0" t="n">
        <f aca="true">RAND()</f>
        <v>0.53690696701593</v>
      </c>
      <c r="AW611" s="0" t="n">
        <f aca="true">RAND()</f>
        <v>0.780546695049446</v>
      </c>
      <c r="AX611" s="0" t="n">
        <f aca="true">RAND()</f>
        <v>0.142172892864051</v>
      </c>
      <c r="AY611" s="0" t="n">
        <f aca="true">RAND()</f>
        <v>0.52988993698701</v>
      </c>
      <c r="AZ611" s="0" t="n">
        <f aca="true">RAND()</f>
        <v>0.967339690119106</v>
      </c>
    </row>
    <row r="612" customFormat="false" ht="15" hidden="false" customHeight="false" outlineLevel="0" collapsed="false">
      <c r="AK612" s="0" t="n">
        <v>599</v>
      </c>
      <c r="AL612" s="0" t="n">
        <f aca="false">IFERROR(IF(AU612&lt;($AM$6-$AL$6)/($AN$6-$AL$6),$AL$6+SQRT(AU612*($AN$6-$AL$6)*($AM$6-$AL$6)),$AN$6-SQRT((1-AU612)*($AN$6-$AL$6)*($AN$6-$AM$6))),$AM$6)</f>
        <v>5.29417893350127</v>
      </c>
      <c r="AM612" s="0" t="n">
        <f aca="false">IFERROR(IF(AV612&lt;($AM$7-$AL$7)/($AN$7-$AL$7),$AL$7+SQRT(AV612*($AN$7-$AL$7)*($AM$7-$AL$7)),$AN$7-SQRT((1-AV612)*($AN$7-$AL$7)*($AN$7-$AM$7))),$AM$7)</f>
        <v>0.913076898007458</v>
      </c>
      <c r="AN612" s="0" t="n">
        <f aca="false">IFERROR(IF(AW612&lt;($AM$8-$AL$8)/($AN$8-$AL$8),$AL$8+SQRT(AW612*($AN$8-$AL$8)*($AM$8-$AL$8)),$AN$8-SQRT((1-AW612)*($AN$8-$AL$8)*($AN$8-$AM$8))),$AM$8)</f>
        <v>1.0216111376766</v>
      </c>
      <c r="AO612" s="0" t="n">
        <f aca="false">IFERROR(IF(AX612&lt;($AM$9-$AL$9)/($AN$9-$AL$9),$AL$9+SQRT(AX612*($AN$9-$AL$9)*($AM$9-$AL$9)),$AN$9-SQRT((1-AX612)*($AN$9-$AL$9)*($AN$9-$AM$9))),$AM$9)</f>
        <v>1.10525953308216</v>
      </c>
      <c r="AP612" s="0" t="n">
        <f aca="false">IFERROR(IF(AY612&lt;($AM$10-$AL$10)/($AN$10-$AL$10),$AL$10+SQRT(AY612*($AN$10-$AL$10)*($AM$10-$AL$10)),$AN$10-SQRT((1-AY612)*($AN$10-$AL$10)*($AN$10-$AM$10))),$AM$10)</f>
        <v>0.983700467916274</v>
      </c>
      <c r="AQ612" s="0" t="n">
        <f aca="false">IFERROR(IF(AZ612&lt;($AM$11-$AL$11)/($AN$11-$AL$11),$AL$11+SQRT(AZ612*($AN$11-$AL$11)*($AM$11-$AL$11)),$AN$11-SQRT((1-AZ612)*($AN$11-$AL$11)*($AN$11-$AM$11))),$AM$11)</f>
        <v>0.488267396468381</v>
      </c>
      <c r="AR612" s="0" t="n">
        <f aca="false">SUMPRODUCT((B24:B31&lt;=$B$6)*(C24:C31*AM612+D24:D31*AO612*$B$8*AQ612)/(1+AL612/100)^B24:B31)+C32*AM612*AP612/(1+AL612/100)^$B$6</f>
        <v>11351741.0083672</v>
      </c>
      <c r="AS612" s="0" t="n">
        <f aca="false">SUMPRODUCT((K24:K26&lt;=$B$6)*(L24:L26*AN612+M24:M26*AO612*$B$8*AQ612)/(1+AL612/100)^K24:K26)+L27*AN612*AP612/(1+AL612/100)^$B$6</f>
        <v>15294219.6803512</v>
      </c>
      <c r="AT612" s="0" t="n">
        <f aca="false">AS612-AR612</f>
        <v>3942478.67198409</v>
      </c>
      <c r="AU612" s="0" t="n">
        <f aca="true">RAND()</f>
        <v>0.854508724454457</v>
      </c>
      <c r="AV612" s="0" t="n">
        <f aca="true">RAND()</f>
        <v>0.142070942922102</v>
      </c>
      <c r="AW612" s="0" t="n">
        <f aca="true">RAND()</f>
        <v>0.536342467258886</v>
      </c>
      <c r="AX612" s="0" t="n">
        <f aca="true">RAND()</f>
        <v>0.466292997906433</v>
      </c>
      <c r="AY612" s="0" t="n">
        <f aca="true">RAND()</f>
        <v>0.935864570649691</v>
      </c>
      <c r="AZ612" s="0" t="n">
        <f aca="true">RAND()</f>
        <v>0.14467188805299</v>
      </c>
    </row>
    <row r="613" customFormat="false" ht="15" hidden="false" customHeight="false" outlineLevel="0" collapsed="false">
      <c r="AK613" s="0" t="n">
        <v>600</v>
      </c>
      <c r="AL613" s="0" t="n">
        <f aca="false">IFERROR(IF(AU613&lt;($AM$6-$AL$6)/($AN$6-$AL$6),$AL$6+SQRT(AU613*($AN$6-$AL$6)*($AM$6-$AL$6)),$AN$6-SQRT((1-AU613)*($AN$6-$AL$6)*($AN$6-$AM$6))),$AM$6)</f>
        <v>4.02259409345513</v>
      </c>
      <c r="AM613" s="0" t="n">
        <f aca="false">IFERROR(IF(AV613&lt;($AM$7-$AL$7)/($AN$7-$AL$7),$AL$7+SQRT(AV613*($AN$7-$AL$7)*($AM$7-$AL$7)),$AN$7-SQRT((1-AV613)*($AN$7-$AL$7)*($AN$7-$AM$7))),$AM$7)</f>
        <v>1.10269165905895</v>
      </c>
      <c r="AN613" s="0" t="n">
        <f aca="false">IFERROR(IF(AW613&lt;($AM$8-$AL$8)/($AN$8-$AL$8),$AL$8+SQRT(AW613*($AN$8-$AL$8)*($AM$8-$AL$8)),$AN$8-SQRT((1-AW613)*($AN$8-$AL$8)*($AN$8-$AM$8))),$AM$8)</f>
        <v>0.852974747123273</v>
      </c>
      <c r="AO613" s="0" t="n">
        <f aca="false">IFERROR(IF(AX613&lt;($AM$9-$AL$9)/($AN$9-$AL$9),$AL$9+SQRT(AX613*($AN$9-$AL$9)*($AM$9-$AL$9)),$AN$9-SQRT((1-AX613)*($AN$9-$AL$9)*($AN$9-$AM$9))),$AM$9)</f>
        <v>0.804130993913386</v>
      </c>
      <c r="AP613" s="0" t="n">
        <f aca="false">IFERROR(IF(AY613&lt;($AM$10-$AL$10)/($AN$10-$AL$10),$AL$10+SQRT(AY613*($AN$10-$AL$10)*($AM$10-$AL$10)),$AN$10-SQRT((1-AY613)*($AN$10-$AL$10)*($AN$10-$AM$10))),$AM$10)</f>
        <v>0.76941344908999</v>
      </c>
      <c r="AQ613" s="0" t="n">
        <f aca="false">IFERROR(IF(AZ613&lt;($AM$11-$AL$11)/($AN$11-$AL$11),$AL$11+SQRT(AZ613*($AN$11-$AL$11)*($AM$11-$AL$11)),$AN$11-SQRT((1-AZ613)*($AN$11-$AL$11)*($AN$11-$AM$11))),$AM$11)</f>
        <v>0.618443636873661</v>
      </c>
      <c r="AR613" s="0" t="n">
        <f aca="false">SUMPRODUCT((B24:B31&lt;=$B$6)*(C24:C31*AM613+D24:D31*AO613*$B$8*AQ613)/(1+AL613/100)^B24:B31)+C32*AM613*AP613/(1+AL613/100)^$B$6</f>
        <v>14454474.2980905</v>
      </c>
      <c r="AS613" s="0" t="n">
        <f aca="false">SUMPRODUCT((K24:K26&lt;=$B$6)*(L24:L26*AN613+M24:M26*AO613*$B$8*AQ613)/(1+AL613/100)^K24:K26)+L27*AN613*AP613/(1+AL613/100)^$B$6</f>
        <v>12776681.9414153</v>
      </c>
      <c r="AT613" s="0" t="n">
        <f aca="false">AS613-AR613</f>
        <v>-1677792.35667519</v>
      </c>
      <c r="AU613" s="0" t="n">
        <f aca="true">RAND()</f>
        <v>0.556752703383587</v>
      </c>
      <c r="AV613" s="0" t="n">
        <f aca="true">RAND()</f>
        <v>0.807113357237303</v>
      </c>
      <c r="AW613" s="0" t="n">
        <f aca="true">RAND()</f>
        <v>0.0311813759197185</v>
      </c>
      <c r="AX613" s="0" t="n">
        <f aca="true">RAND()</f>
        <v>0.123327548611658</v>
      </c>
      <c r="AY613" s="0" t="n">
        <f aca="true">RAND()</f>
        <v>0.290334426202258</v>
      </c>
      <c r="AZ613" s="0" t="n">
        <f aca="true">RAND()</f>
        <v>0.413903468838057</v>
      </c>
    </row>
    <row r="614" customFormat="false" ht="15" hidden="false" customHeight="false" outlineLevel="0" collapsed="false">
      <c r="AK614" s="0" t="n">
        <v>601</v>
      </c>
      <c r="AL614" s="0" t="n">
        <f aca="false">IFERROR(IF(AU614&lt;($AM$6-$AL$6)/($AN$6-$AL$6),$AL$6+SQRT(AU614*($AN$6-$AL$6)*($AM$6-$AL$6)),$AN$6-SQRT((1-AU614)*($AN$6-$AL$6)*($AN$6-$AM$6))),$AM$6)</f>
        <v>3.44798228387192</v>
      </c>
      <c r="AM614" s="0" t="n">
        <f aca="false">IFERROR(IF(AV614&lt;($AM$7-$AL$7)/($AN$7-$AL$7),$AL$7+SQRT(AV614*($AN$7-$AL$7)*($AM$7-$AL$7)),$AN$7-SQRT((1-AV614)*($AN$7-$AL$7)*($AN$7-$AM$7))),$AM$7)</f>
        <v>0.996378693176841</v>
      </c>
      <c r="AN614" s="0" t="n">
        <f aca="false">IFERROR(IF(AW614&lt;($AM$8-$AL$8)/($AN$8-$AL$8),$AL$8+SQRT(AW614*($AN$8-$AL$8)*($AM$8-$AL$8)),$AN$8-SQRT((1-AW614)*($AN$8-$AL$8)*($AN$8-$AM$8))),$AM$8)</f>
        <v>0.941156191742963</v>
      </c>
      <c r="AO614" s="0" t="n">
        <f aca="false">IFERROR(IF(AX614&lt;($AM$9-$AL$9)/($AN$9-$AL$9),$AL$9+SQRT(AX614*($AN$9-$AL$9)*($AM$9-$AL$9)),$AN$9-SQRT((1-AX614)*($AN$9-$AL$9)*($AN$9-$AM$9))),$AM$9)</f>
        <v>1.15826643604599</v>
      </c>
      <c r="AP614" s="0" t="n">
        <f aca="false">IFERROR(IF(AY614&lt;($AM$10-$AL$10)/($AN$10-$AL$10),$AL$10+SQRT(AY614*($AN$10-$AL$10)*($AM$10-$AL$10)),$AN$10-SQRT((1-AY614)*($AN$10-$AL$10)*($AN$10-$AM$10))),$AM$10)</f>
        <v>0.993245981682616</v>
      </c>
      <c r="AQ614" s="0" t="n">
        <f aca="false">IFERROR(IF(AZ614&lt;($AM$11-$AL$11)/($AN$11-$AL$11),$AL$11+SQRT(AZ614*($AN$11-$AL$11)*($AM$11-$AL$11)),$AN$11-SQRT((1-AZ614)*($AN$11-$AL$11)*($AN$11-$AM$11))),$AM$11)</f>
        <v>0.62263183634078</v>
      </c>
      <c r="AR614" s="0" t="n">
        <f aca="false">SUMPRODUCT((B24:B31&lt;=$B$6)*(C24:C31*AM614+D24:D31*AO614*$B$8*AQ614)/(1+AL614/100)^B24:B31)+C32*AM614*AP614/(1+AL614/100)^$B$6</f>
        <v>13440607.6397035</v>
      </c>
      <c r="AS614" s="0" t="n">
        <f aca="false">SUMPRODUCT((K24:K26&lt;=$B$6)*(L24:L26*AN614+M24:M26*AO614*$B$8*AQ614)/(1+AL614/100)^K24:K26)+L27*AN614*AP614/(1+AL614/100)^$B$6</f>
        <v>13715863.4652794</v>
      </c>
      <c r="AT614" s="0" t="n">
        <f aca="false">AS614-AR614</f>
        <v>275255.825575825</v>
      </c>
      <c r="AU614" s="0" t="n">
        <f aca="true">RAND()</f>
        <v>0.369158507215614</v>
      </c>
      <c r="AV614" s="0" t="n">
        <f aca="true">RAND()</f>
        <v>0.42849545704271</v>
      </c>
      <c r="AW614" s="0" t="n">
        <f aca="true">RAND()</f>
        <v>0.221389671859735</v>
      </c>
      <c r="AX614" s="0" t="n">
        <f aca="true">RAND()</f>
        <v>0.527656404875522</v>
      </c>
      <c r="AY614" s="0" t="n">
        <f aca="true">RAND()</f>
        <v>0.97316639378419</v>
      </c>
      <c r="AZ614" s="0" t="n">
        <f aca="true">RAND()</f>
        <v>0.424862456410709</v>
      </c>
    </row>
    <row r="615" customFormat="false" ht="15" hidden="false" customHeight="false" outlineLevel="0" collapsed="false">
      <c r="AK615" s="0" t="n">
        <v>602</v>
      </c>
      <c r="AL615" s="0" t="n">
        <f aca="false">IFERROR(IF(AU615&lt;($AM$6-$AL$6)/($AN$6-$AL$6),$AL$6+SQRT(AU615*($AN$6-$AL$6)*($AM$6-$AL$6)),$AN$6-SQRT((1-AU615)*($AN$6-$AL$6)*($AN$6-$AM$6))),$AM$6)</f>
        <v>5.37914851370253</v>
      </c>
      <c r="AM615" s="0" t="n">
        <f aca="false">IFERROR(IF(AV615&lt;($AM$7-$AL$7)/($AN$7-$AL$7),$AL$7+SQRT(AV615*($AN$7-$AL$7)*($AM$7-$AL$7)),$AN$7-SQRT((1-AV615)*($AN$7-$AL$7)*($AN$7-$AM$7))),$AM$7)</f>
        <v>0.881006681293514</v>
      </c>
      <c r="AN615" s="0" t="n">
        <f aca="false">IFERROR(IF(AW615&lt;($AM$8-$AL$8)/($AN$8-$AL$8),$AL$8+SQRT(AW615*($AN$8-$AL$8)*($AM$8-$AL$8)),$AN$8-SQRT((1-AW615)*($AN$8-$AL$8)*($AN$8-$AM$8))),$AM$8)</f>
        <v>1.15828454323759</v>
      </c>
      <c r="AO615" s="0" t="n">
        <f aca="false">IFERROR(IF(AX615&lt;($AM$9-$AL$9)/($AN$9-$AL$9),$AL$9+SQRT(AX615*($AN$9-$AL$9)*($AM$9-$AL$9)),$AN$9-SQRT((1-AX615)*($AN$9-$AL$9)*($AN$9-$AM$9))),$AM$9)</f>
        <v>0.869918838928893</v>
      </c>
      <c r="AP615" s="0" t="n">
        <f aca="false">IFERROR(IF(AY615&lt;($AM$10-$AL$10)/($AN$10-$AL$10),$AL$10+SQRT(AY615*($AN$10-$AL$10)*($AM$10-$AL$10)),$AN$10-SQRT((1-AY615)*($AN$10-$AL$10)*($AN$10-$AM$10))),$AM$10)</f>
        <v>0.80268231217304</v>
      </c>
      <c r="AQ615" s="0" t="n">
        <f aca="false">IFERROR(IF(AZ615&lt;($AM$11-$AL$11)/($AN$11-$AL$11),$AL$11+SQRT(AZ615*($AN$11-$AL$11)*($AM$11-$AL$11)),$AN$11-SQRT((1-AZ615)*($AN$11-$AL$11)*($AN$11-$AM$11))),$AM$11)</f>
        <v>0.510847803251628</v>
      </c>
      <c r="AR615" s="0" t="n">
        <f aca="false">SUMPRODUCT((B24:B31&lt;=$B$6)*(C24:C31*AM615+D24:D31*AO615*$B$8*AQ615)/(1+AL615/100)^B24:B31)+C32*AM615*AP615/(1+AL615/100)^$B$6</f>
        <v>10920494.3480092</v>
      </c>
      <c r="AS615" s="0" t="n">
        <f aca="false">SUMPRODUCT((K24:K26&lt;=$B$6)*(L24:L26*AN615+M24:M26*AO615*$B$8*AQ615)/(1+AL615/100)^K24:K26)+L27*AN615*AP615/(1+AL615/100)^$B$6</f>
        <v>17517268.3349963</v>
      </c>
      <c r="AT615" s="0" t="n">
        <f aca="false">AS615-AR615</f>
        <v>6596773.98698706</v>
      </c>
      <c r="AU615" s="0" t="n">
        <f aca="true">RAND()</f>
        <v>0.868642022968364</v>
      </c>
      <c r="AV615" s="0" t="n">
        <f aca="true">RAND()</f>
        <v>0.0729120268243213</v>
      </c>
      <c r="AW615" s="0" t="n">
        <f aca="true">RAND()</f>
        <v>0.925229111029886</v>
      </c>
      <c r="AX615" s="0" t="n">
        <f aca="true">RAND()</f>
        <v>0.182453263192667</v>
      </c>
      <c r="AY615" s="0" t="n">
        <f aca="true">RAND()</f>
        <v>0.366466328409669</v>
      </c>
      <c r="AZ615" s="0" t="n">
        <f aca="true">RAND()</f>
        <v>0.181456310759336</v>
      </c>
    </row>
    <row r="616" customFormat="false" ht="15" hidden="false" customHeight="false" outlineLevel="0" collapsed="false">
      <c r="AK616" s="0" t="n">
        <v>603</v>
      </c>
      <c r="AL616" s="0" t="n">
        <f aca="false">IFERROR(IF(AU616&lt;($AM$6-$AL$6)/($AN$6-$AL$6),$AL$6+SQRT(AU616*($AN$6-$AL$6)*($AM$6-$AL$6)),$AN$6-SQRT((1-AU616)*($AN$6-$AL$6)*($AN$6-$AM$6))),$AM$6)</f>
        <v>2.92906913719054</v>
      </c>
      <c r="AM616" s="0" t="n">
        <f aca="false">IFERROR(IF(AV616&lt;($AM$7-$AL$7)/($AN$7-$AL$7),$AL$7+SQRT(AV616*($AN$7-$AL$7)*($AM$7-$AL$7)),$AN$7-SQRT((1-AV616)*($AN$7-$AL$7)*($AN$7-$AM$7))),$AM$7)</f>
        <v>1.09982979213595</v>
      </c>
      <c r="AN616" s="0" t="n">
        <f aca="false">IFERROR(IF(AW616&lt;($AM$8-$AL$8)/($AN$8-$AL$8),$AL$8+SQRT(AW616*($AN$8-$AL$8)*($AM$8-$AL$8)),$AN$8-SQRT((1-AW616)*($AN$8-$AL$8)*($AN$8-$AM$8))),$AM$8)</f>
        <v>0.903977042696663</v>
      </c>
      <c r="AO616" s="0" t="n">
        <f aca="false">IFERROR(IF(AX616&lt;($AM$9-$AL$9)/($AN$9-$AL$9),$AL$9+SQRT(AX616*($AN$9-$AL$9)*($AM$9-$AL$9)),$AN$9-SQRT((1-AX616)*($AN$9-$AL$9)*($AN$9-$AM$9))),$AM$9)</f>
        <v>1.50464436601866</v>
      </c>
      <c r="AP616" s="0" t="n">
        <f aca="false">IFERROR(IF(AY616&lt;($AM$10-$AL$10)/($AN$10-$AL$10),$AL$10+SQRT(AY616*($AN$10-$AL$10)*($AM$10-$AL$10)),$AN$10-SQRT((1-AY616)*($AN$10-$AL$10)*($AN$10-$AM$10))),$AM$10)</f>
        <v>0.973911535557849</v>
      </c>
      <c r="AQ616" s="0" t="n">
        <f aca="false">IFERROR(IF(AZ616&lt;($AM$11-$AL$11)/($AN$11-$AL$11),$AL$11+SQRT(AZ616*($AN$11-$AL$11)*($AM$11-$AL$11)),$AN$11-SQRT((1-AZ616)*($AN$11-$AL$11)*($AN$11-$AM$11))),$AM$11)</f>
        <v>0.492554108789775</v>
      </c>
      <c r="AR616" s="0" t="n">
        <f aca="false">SUMPRODUCT((B24:B31&lt;=$B$6)*(C24:C31*AM616+D24:D31*AO616*$B$8*AQ616)/(1+AL616/100)^B24:B31)+C32*AM616*AP616/(1+AL616/100)^$B$6</f>
        <v>15226079.6502699</v>
      </c>
      <c r="AS616" s="0" t="n">
        <f aca="false">SUMPRODUCT((K24:K26&lt;=$B$6)*(L24:L26*AN616+M24:M26*AO616*$B$8*AQ616)/(1+AL616/100)^K24:K26)+L27*AN616*AP616/(1+AL616/100)^$B$6</f>
        <v>13059159.643784</v>
      </c>
      <c r="AT616" s="0" t="n">
        <f aca="false">AS616-AR616</f>
        <v>-2166920.00648592</v>
      </c>
      <c r="AU616" s="0" t="n">
        <f aca="true">RAND()</f>
        <v>0.172633892335996</v>
      </c>
      <c r="AV616" s="0" t="n">
        <f aca="true">RAND()</f>
        <v>0.799545854845039</v>
      </c>
      <c r="AW616" s="0" t="n">
        <f aca="true">RAND()</f>
        <v>0.12012472675493</v>
      </c>
      <c r="AX616" s="0" t="n">
        <f aca="true">RAND()</f>
        <v>0.836415197255298</v>
      </c>
      <c r="AY616" s="0" t="n">
        <f aca="true">RAND()</f>
        <v>0.898368574139193</v>
      </c>
      <c r="AZ616" s="0" t="n">
        <f aca="true">RAND()</f>
        <v>0.151335040048263</v>
      </c>
    </row>
    <row r="617" customFormat="false" ht="15" hidden="false" customHeight="false" outlineLevel="0" collapsed="false">
      <c r="AK617" s="0" t="n">
        <v>604</v>
      </c>
      <c r="AL617" s="0" t="n">
        <f aca="false">IFERROR(IF(AU617&lt;($AM$6-$AL$6)/($AN$6-$AL$6),$AL$6+SQRT(AU617*($AN$6-$AL$6)*($AM$6-$AL$6)),$AN$6-SQRT((1-AU617)*($AN$6-$AL$6)*($AN$6-$AM$6))),$AM$6)</f>
        <v>5.46944850731286</v>
      </c>
      <c r="AM617" s="0" t="n">
        <f aca="false">IFERROR(IF(AV617&lt;($AM$7-$AL$7)/($AN$7-$AL$7),$AL$7+SQRT(AV617*($AN$7-$AL$7)*($AM$7-$AL$7)),$AN$7-SQRT((1-AV617)*($AN$7-$AL$7)*($AN$7-$AM$7))),$AM$7)</f>
        <v>1.16571533192224</v>
      </c>
      <c r="AN617" s="0" t="n">
        <f aca="false">IFERROR(IF(AW617&lt;($AM$8-$AL$8)/($AN$8-$AL$8),$AL$8+SQRT(AW617*($AN$8-$AL$8)*($AM$8-$AL$8)),$AN$8-SQRT((1-AW617)*($AN$8-$AL$8)*($AN$8-$AM$8))),$AM$8)</f>
        <v>0.922086248458022</v>
      </c>
      <c r="AO617" s="0" t="n">
        <f aca="false">IFERROR(IF(AX617&lt;($AM$9-$AL$9)/($AN$9-$AL$9),$AL$9+SQRT(AX617*($AN$9-$AL$9)*($AM$9-$AL$9)),$AN$9-SQRT((1-AX617)*($AN$9-$AL$9)*($AN$9-$AM$9))),$AM$9)</f>
        <v>1.59024694498065</v>
      </c>
      <c r="AP617" s="0" t="n">
        <f aca="false">IFERROR(IF(AY617&lt;($AM$10-$AL$10)/($AN$10-$AL$10),$AL$10+SQRT(AY617*($AN$10-$AL$10)*($AM$10-$AL$10)),$AN$10-SQRT((1-AY617)*($AN$10-$AL$10)*($AN$10-$AM$10))),$AM$10)</f>
        <v>0.737997628808753</v>
      </c>
      <c r="AQ617" s="0" t="n">
        <f aca="false">IFERROR(IF(AZ617&lt;($AM$11-$AL$11)/($AN$11-$AL$11),$AL$11+SQRT(AZ617*($AN$11-$AL$11)*($AM$11-$AL$11)),$AN$11-SQRT((1-AZ617)*($AN$11-$AL$11)*($AN$11-$AM$11))),$AM$11)</f>
        <v>0.76454218553702</v>
      </c>
      <c r="AR617" s="0" t="n">
        <f aca="false">SUMPRODUCT((B24:B31&lt;=$B$6)*(C24:C31*AM617+D24:D31*AO617*$B$8*AQ617)/(1+AL617/100)^B24:B31)+C32*AM617*AP617/(1+AL617/100)^$B$6</f>
        <v>14496941.7870642</v>
      </c>
      <c r="AS617" s="0" t="n">
        <f aca="false">SUMPRODUCT((K24:K26&lt;=$B$6)*(L24:L26*AN617+M24:M26*AO617*$B$8*AQ617)/(1+AL617/100)^K24:K26)+L27*AN617*AP617/(1+AL617/100)^$B$6</f>
        <v>14033814.9047914</v>
      </c>
      <c r="AT617" s="0" t="n">
        <f aca="false">AS617-AR617</f>
        <v>-463126.882272786</v>
      </c>
      <c r="AU617" s="0" t="n">
        <f aca="true">RAND()</f>
        <v>0.882870606411658</v>
      </c>
      <c r="AV617" s="0" t="n">
        <f aca="true">RAND()</f>
        <v>0.9368541753513</v>
      </c>
      <c r="AW617" s="0" t="n">
        <f aca="true">RAND()</f>
        <v>0.16561168958393</v>
      </c>
      <c r="AX617" s="0" t="n">
        <f aca="true">RAND()</f>
        <v>0.888068289268205</v>
      </c>
      <c r="AY617" s="0" t="n">
        <f aca="true">RAND()</f>
        <v>0.226571485274355</v>
      </c>
      <c r="AZ617" s="0" t="n">
        <f aca="true">RAND()</f>
        <v>0.773712724931906</v>
      </c>
    </row>
    <row r="618" customFormat="false" ht="15" hidden="false" customHeight="false" outlineLevel="0" collapsed="false">
      <c r="AK618" s="0" t="n">
        <v>605</v>
      </c>
      <c r="AL618" s="0" t="n">
        <f aca="false">IFERROR(IF(AU618&lt;($AM$6-$AL$6)/($AN$6-$AL$6),$AL$6+SQRT(AU618*($AN$6-$AL$6)*($AM$6-$AL$6)),$AN$6-SQRT((1-AU618)*($AN$6-$AL$6)*($AN$6-$AM$6))),$AM$6)</f>
        <v>5.10154056262114</v>
      </c>
      <c r="AM618" s="0" t="n">
        <f aca="false">IFERROR(IF(AV618&lt;($AM$7-$AL$7)/($AN$7-$AL$7),$AL$7+SQRT(AV618*($AN$7-$AL$7)*($AM$7-$AL$7)),$AN$7-SQRT((1-AV618)*($AN$7-$AL$7)*($AN$7-$AM$7))),$AM$7)</f>
        <v>0.979234841130569</v>
      </c>
      <c r="AN618" s="0" t="n">
        <f aca="false">IFERROR(IF(AW618&lt;($AM$8-$AL$8)/($AN$8-$AL$8),$AL$8+SQRT(AW618*($AN$8-$AL$8)*($AM$8-$AL$8)),$AN$8-SQRT((1-AW618)*($AN$8-$AL$8)*($AN$8-$AM$8))),$AM$8)</f>
        <v>0.910015077968667</v>
      </c>
      <c r="AO618" s="0" t="n">
        <f aca="false">IFERROR(IF(AX618&lt;($AM$9-$AL$9)/($AN$9-$AL$9),$AL$9+SQRT(AX618*($AN$9-$AL$9)*($AM$9-$AL$9)),$AN$9-SQRT((1-AX618)*($AN$9-$AL$9)*($AN$9-$AM$9))),$AM$9)</f>
        <v>0.873680927179596</v>
      </c>
      <c r="AP618" s="0" t="n">
        <f aca="false">IFERROR(IF(AY618&lt;($AM$10-$AL$10)/($AN$10-$AL$10),$AL$10+SQRT(AY618*($AN$10-$AL$10)*($AM$10-$AL$10)),$AN$10-SQRT((1-AY618)*($AN$10-$AL$10)*($AN$10-$AM$10))),$AM$10)</f>
        <v>0.530448578219701</v>
      </c>
      <c r="AQ618" s="0" t="n">
        <f aca="false">IFERROR(IF(AZ618&lt;($AM$11-$AL$11)/($AN$11-$AL$11),$AL$11+SQRT(AZ618*($AN$11-$AL$11)*($AM$11-$AL$11)),$AN$11-SQRT((1-AZ618)*($AN$11-$AL$11)*($AN$11-$AM$11))),$AM$11)</f>
        <v>0.338527539163953</v>
      </c>
      <c r="AR618" s="0" t="n">
        <f aca="false">SUMPRODUCT((B24:B31&lt;=$B$6)*(C24:C31*AM618+D24:D31*AO618*$B$8*AQ618)/(1+AL618/100)^B24:B31)+C32*AM618*AP618/(1+AL618/100)^$B$6</f>
        <v>12262926.6867218</v>
      </c>
      <c r="AS618" s="0" t="n">
        <f aca="false">SUMPRODUCT((K24:K26&lt;=$B$6)*(L24:L26*AN618+M24:M26*AO618*$B$8*AQ618)/(1+AL618/100)^K24:K26)+L27*AN618*AP618/(1+AL618/100)^$B$6</f>
        <v>13945358.6086353</v>
      </c>
      <c r="AT618" s="0" t="n">
        <f aca="false">AS618-AR618</f>
        <v>1682431.92191347</v>
      </c>
      <c r="AU618" s="0" t="n">
        <f aca="true">RAND()</f>
        <v>0.819792588231356</v>
      </c>
      <c r="AV618" s="0" t="n">
        <f aca="true">RAND()</f>
        <v>0.356945869723336</v>
      </c>
      <c r="AW618" s="0" t="n">
        <f aca="true">RAND()</f>
        <v>0.134481304227242</v>
      </c>
      <c r="AX618" s="0" t="n">
        <f aca="true">RAND()</f>
        <v>0.18618324711707</v>
      </c>
      <c r="AY618" s="0" t="n">
        <f aca="true">RAND()</f>
        <v>0.00370846366240487</v>
      </c>
      <c r="AZ618" s="0" t="n">
        <f aca="true">RAND()</f>
        <v>0.00605865826134657</v>
      </c>
    </row>
    <row r="619" customFormat="false" ht="15" hidden="false" customHeight="false" outlineLevel="0" collapsed="false">
      <c r="AK619" s="0" t="n">
        <v>606</v>
      </c>
      <c r="AL619" s="0" t="n">
        <f aca="false">IFERROR(IF(AU619&lt;($AM$6-$AL$6)/($AN$6-$AL$6),$AL$6+SQRT(AU619*($AN$6-$AL$6)*($AM$6-$AL$6)),$AN$6-SQRT((1-AU619)*($AN$6-$AL$6)*($AN$6-$AM$6))),$AM$6)</f>
        <v>3.29949465780023</v>
      </c>
      <c r="AM619" s="0" t="n">
        <f aca="false">IFERROR(IF(AV619&lt;($AM$7-$AL$7)/($AN$7-$AL$7),$AL$7+SQRT(AV619*($AN$7-$AL$7)*($AM$7-$AL$7)),$AN$7-SQRT((1-AV619)*($AN$7-$AL$7)*($AN$7-$AM$7))),$AM$7)</f>
        <v>1.15237159531889</v>
      </c>
      <c r="AN619" s="0" t="n">
        <f aca="false">IFERROR(IF(AW619&lt;($AM$8-$AL$8)/($AN$8-$AL$8),$AL$8+SQRT(AW619*($AN$8-$AL$8)*($AM$8-$AL$8)),$AN$8-SQRT((1-AW619)*($AN$8-$AL$8)*($AN$8-$AM$8))),$AM$8)</f>
        <v>1.08251319226123</v>
      </c>
      <c r="AO619" s="0" t="n">
        <f aca="false">IFERROR(IF(AX619&lt;($AM$9-$AL$9)/($AN$9-$AL$9),$AL$9+SQRT(AX619*($AN$9-$AL$9)*($AM$9-$AL$9)),$AN$9-SQRT((1-AX619)*($AN$9-$AL$9)*($AN$9-$AM$9))),$AM$9)</f>
        <v>1.29209503332747</v>
      </c>
      <c r="AP619" s="0" t="n">
        <f aca="false">IFERROR(IF(AY619&lt;($AM$10-$AL$10)/($AN$10-$AL$10),$AL$10+SQRT(AY619*($AN$10-$AL$10)*($AM$10-$AL$10)),$AN$10-SQRT((1-AY619)*($AN$10-$AL$10)*($AN$10-$AM$10))),$AM$10)</f>
        <v>0.947587504565154</v>
      </c>
      <c r="AQ619" s="0" t="n">
        <f aca="false">IFERROR(IF(AZ619&lt;($AM$11-$AL$11)/($AN$11-$AL$11),$AL$11+SQRT(AZ619*($AN$11-$AL$11)*($AM$11-$AL$11)),$AN$11-SQRT((1-AZ619)*($AN$11-$AL$11)*($AN$11-$AM$11))),$AM$11)</f>
        <v>0.677101692920379</v>
      </c>
      <c r="AR619" s="0" t="n">
        <f aca="false">SUMPRODUCT((B24:B31&lt;=$B$6)*(C24:C31*AM619+D24:D31*AO619*$B$8*AQ619)/(1+AL619/100)^B24:B31)+C32*AM619*AP619/(1+AL619/100)^$B$6</f>
        <v>15675977.6710381</v>
      </c>
      <c r="AS619" s="0" t="n">
        <f aca="false">SUMPRODUCT((K24:K26&lt;=$B$6)*(L24:L26*AN619+M24:M26*AO619*$B$8*AQ619)/(1+AL619/100)^K24:K26)+L27*AN619*AP619/(1+AL619/100)^$B$6</f>
        <v>15803561.3181688</v>
      </c>
      <c r="AT619" s="0" t="n">
        <f aca="false">AS619-AR619</f>
        <v>127583.647130722</v>
      </c>
      <c r="AU619" s="0" t="n">
        <f aca="true">RAND()</f>
        <v>0.315313010617547</v>
      </c>
      <c r="AV619" s="0" t="n">
        <f aca="true">RAND()</f>
        <v>0.915277285328193</v>
      </c>
      <c r="AW619" s="0" t="n">
        <f aca="true">RAND()</f>
        <v>0.750650393186463</v>
      </c>
      <c r="AX619" s="0" t="n">
        <f aca="true">RAND()</f>
        <v>0.665913705440247</v>
      </c>
      <c r="AY619" s="0" t="n">
        <f aca="true">RAND()</f>
        <v>0.801338296971445</v>
      </c>
      <c r="AZ619" s="0" t="n">
        <f aca="true">RAND()</f>
        <v>0.574435441980061</v>
      </c>
    </row>
    <row r="620" customFormat="false" ht="15" hidden="false" customHeight="false" outlineLevel="0" collapsed="false">
      <c r="AK620" s="0" t="n">
        <v>607</v>
      </c>
      <c r="AL620" s="0" t="n">
        <f aca="false">IFERROR(IF(AU620&lt;($AM$6-$AL$6)/($AN$6-$AL$6),$AL$6+SQRT(AU620*($AN$6-$AL$6)*($AM$6-$AL$6)),$AN$6-SQRT((1-AU620)*($AN$6-$AL$6)*($AN$6-$AM$6))),$AM$6)</f>
        <v>4.57687803943112</v>
      </c>
      <c r="AM620" s="0" t="n">
        <f aca="false">IFERROR(IF(AV620&lt;($AM$7-$AL$7)/($AN$7-$AL$7),$AL$7+SQRT(AV620*($AN$7-$AL$7)*($AM$7-$AL$7)),$AN$7-SQRT((1-AV620)*($AN$7-$AL$7)*($AN$7-$AM$7))),$AM$7)</f>
        <v>0.964917106739606</v>
      </c>
      <c r="AN620" s="0" t="n">
        <f aca="false">IFERROR(IF(AW620&lt;($AM$8-$AL$8)/($AN$8-$AL$8),$AL$8+SQRT(AW620*($AN$8-$AL$8)*($AM$8-$AL$8)),$AN$8-SQRT((1-AW620)*($AN$8-$AL$8)*($AN$8-$AM$8))),$AM$8)</f>
        <v>0.889916035423526</v>
      </c>
      <c r="AO620" s="0" t="n">
        <f aca="false">IFERROR(IF(AX620&lt;($AM$9-$AL$9)/($AN$9-$AL$9),$AL$9+SQRT(AX620*($AN$9-$AL$9)*($AM$9-$AL$9)),$AN$9-SQRT((1-AX620)*($AN$9-$AL$9)*($AN$9-$AM$9))),$AM$9)</f>
        <v>1.41151554025092</v>
      </c>
      <c r="AP620" s="0" t="n">
        <f aca="false">IFERROR(IF(AY620&lt;($AM$10-$AL$10)/($AN$10-$AL$10),$AL$10+SQRT(AY620*($AN$10-$AL$10)*($AM$10-$AL$10)),$AN$10-SQRT((1-AY620)*($AN$10-$AL$10)*($AN$10-$AM$10))),$AM$10)</f>
        <v>0.97501075164868</v>
      </c>
      <c r="AQ620" s="0" t="n">
        <f aca="false">IFERROR(IF(AZ620&lt;($AM$11-$AL$11)/($AN$11-$AL$11),$AL$11+SQRT(AZ620*($AN$11-$AL$11)*($AM$11-$AL$11)),$AN$11-SQRT((1-AZ620)*($AN$11-$AL$11)*($AN$11-$AM$11))),$AM$11)</f>
        <v>0.955276143136891</v>
      </c>
      <c r="AR620" s="0" t="n">
        <f aca="false">SUMPRODUCT((B24:B31&lt;=$B$6)*(C24:C31*AM620+D24:D31*AO620*$B$8*AQ620)/(1+AL620/100)^B24:B31)+C32*AM620*AP620/(1+AL620/100)^$B$6</f>
        <v>12470955.8053345</v>
      </c>
      <c r="AS620" s="0" t="n">
        <f aca="false">SUMPRODUCT((K24:K26&lt;=$B$6)*(L24:L26*AN620+M24:M26*AO620*$B$8*AQ620)/(1+AL620/100)^K24:K26)+L27*AN620*AP620/(1+AL620/100)^$B$6</f>
        <v>13257843.3933267</v>
      </c>
      <c r="AT620" s="0" t="n">
        <f aca="false">AS620-AR620</f>
        <v>786887.587992167</v>
      </c>
      <c r="AU620" s="0" t="n">
        <f aca="true">RAND()</f>
        <v>0.706423998210441</v>
      </c>
      <c r="AV620" s="0" t="n">
        <f aca="true">RAND()</f>
        <v>0.302196134392918</v>
      </c>
      <c r="AW620" s="0" t="n">
        <f aca="true">RAND()</f>
        <v>0.0898321491809419</v>
      </c>
      <c r="AX620" s="0" t="n">
        <f aca="true">RAND()</f>
        <v>0.769124027089222</v>
      </c>
      <c r="AY620" s="0" t="n">
        <f aca="true">RAND()</f>
        <v>0.902540856727377</v>
      </c>
      <c r="AZ620" s="0" t="n">
        <f aca="true">RAND()</f>
        <v>0.991835822968523</v>
      </c>
    </row>
    <row r="621" customFormat="false" ht="15" hidden="false" customHeight="false" outlineLevel="0" collapsed="false">
      <c r="AK621" s="0" t="n">
        <v>608</v>
      </c>
      <c r="AL621" s="0" t="n">
        <f aca="false">IFERROR(IF(AU621&lt;($AM$6-$AL$6)/($AN$6-$AL$6),$AL$6+SQRT(AU621*($AN$6-$AL$6)*($AM$6-$AL$6)),$AN$6-SQRT((1-AU621)*($AN$6-$AL$6)*($AN$6-$AM$6))),$AM$6)</f>
        <v>4.21110836735666</v>
      </c>
      <c r="AM621" s="0" t="n">
        <f aca="false">IFERROR(IF(AV621&lt;($AM$7-$AL$7)/($AN$7-$AL$7),$AL$7+SQRT(AV621*($AN$7-$AL$7)*($AM$7-$AL$7)),$AN$7-SQRT((1-AV621)*($AN$7-$AL$7)*($AN$7-$AM$7))),$AM$7)</f>
        <v>1.1502135232512</v>
      </c>
      <c r="AN621" s="0" t="n">
        <f aca="false">IFERROR(IF(AW621&lt;($AM$8-$AL$8)/($AN$8-$AL$8),$AL$8+SQRT(AW621*($AN$8-$AL$8)*($AM$8-$AL$8)),$AN$8-SQRT((1-AW621)*($AN$8-$AL$8)*($AN$8-$AM$8))),$AM$8)</f>
        <v>0.997004135951948</v>
      </c>
      <c r="AO621" s="0" t="n">
        <f aca="false">IFERROR(IF(AX621&lt;($AM$9-$AL$9)/($AN$9-$AL$9),$AL$9+SQRT(AX621*($AN$9-$AL$9)*($AM$9-$AL$9)),$AN$9-SQRT((1-AX621)*($AN$9-$AL$9)*($AN$9-$AM$9))),$AM$9)</f>
        <v>1.45750074520053</v>
      </c>
      <c r="AP621" s="0" t="n">
        <f aca="false">IFERROR(IF(AY621&lt;($AM$10-$AL$10)/($AN$10-$AL$10),$AL$10+SQRT(AY621*($AN$10-$AL$10)*($AM$10-$AL$10)),$AN$10-SQRT((1-AY621)*($AN$10-$AL$10)*($AN$10-$AM$10))),$AM$10)</f>
        <v>0.960168124888982</v>
      </c>
      <c r="AQ621" s="0" t="n">
        <f aca="false">IFERROR(IF(AZ621&lt;($AM$11-$AL$11)/($AN$11-$AL$11),$AL$11+SQRT(AZ621*($AN$11-$AL$11)*($AM$11-$AL$11)),$AN$11-SQRT((1-AZ621)*($AN$11-$AL$11)*($AN$11-$AM$11))),$AM$11)</f>
        <v>0.76265543018717</v>
      </c>
      <c r="AR621" s="0" t="n">
        <f aca="false">SUMPRODUCT((B24:B31&lt;=$B$6)*(C24:C31*AM621+D24:D31*AO621*$B$8*AQ621)/(1+AL621/100)^B24:B31)+C32*AM621*AP621/(1+AL621/100)^$B$6</f>
        <v>15024790.8753413</v>
      </c>
      <c r="AS621" s="0" t="n">
        <f aca="false">SUMPRODUCT((K24:K26&lt;=$B$6)*(L24:L26*AN621+M24:M26*AO621*$B$8*AQ621)/(1+AL621/100)^K24:K26)+L27*AN621*AP621/(1+AL621/100)^$B$6</f>
        <v>14777622.430411</v>
      </c>
      <c r="AT621" s="0" t="n">
        <f aca="false">AS621-AR621</f>
        <v>-247168.444930337</v>
      </c>
      <c r="AU621" s="0" t="n">
        <f aca="true">RAND()</f>
        <v>0.611104173068598</v>
      </c>
      <c r="AV621" s="0" t="n">
        <f aca="true">RAND()</f>
        <v>0.911490302738319</v>
      </c>
      <c r="AW621" s="0" t="n">
        <f aca="true">RAND()</f>
        <v>0.431229217579706</v>
      </c>
      <c r="AX621" s="0" t="n">
        <f aca="true">RAND()</f>
        <v>0.803796372361347</v>
      </c>
      <c r="AY621" s="0" t="n">
        <f aca="true">RAND()</f>
        <v>0.847018812655368</v>
      </c>
      <c r="AZ621" s="0" t="n">
        <f aca="true">RAND()</f>
        <v>0.770071653797398</v>
      </c>
    </row>
    <row r="622" customFormat="false" ht="15" hidden="false" customHeight="false" outlineLevel="0" collapsed="false">
      <c r="AK622" s="0" t="n">
        <v>609</v>
      </c>
      <c r="AL622" s="0" t="n">
        <f aca="false">IFERROR(IF(AU622&lt;($AM$6-$AL$6)/($AN$6-$AL$6),$AL$6+SQRT(AU622*($AN$6-$AL$6)*($AM$6-$AL$6)),$AN$6-SQRT((1-AU622)*($AN$6-$AL$6)*($AN$6-$AM$6))),$AM$6)</f>
        <v>3.43792706912925</v>
      </c>
      <c r="AM622" s="0" t="n">
        <f aca="false">IFERROR(IF(AV622&lt;($AM$7-$AL$7)/($AN$7-$AL$7),$AL$7+SQRT(AV622*($AN$7-$AL$7)*($AM$7-$AL$7)),$AN$7-SQRT((1-AV622)*($AN$7-$AL$7)*($AN$7-$AM$7))),$AM$7)</f>
        <v>0.900981037597297</v>
      </c>
      <c r="AN622" s="0" t="n">
        <f aca="false">IFERROR(IF(AW622&lt;($AM$8-$AL$8)/($AN$8-$AL$8),$AL$8+SQRT(AW622*($AN$8-$AL$8)*($AM$8-$AL$8)),$AN$8-SQRT((1-AW622)*($AN$8-$AL$8)*($AN$8-$AM$8))),$AM$8)</f>
        <v>1.07613162924506</v>
      </c>
      <c r="AO622" s="0" t="n">
        <f aca="false">IFERROR(IF(AX622&lt;($AM$9-$AL$9)/($AN$9-$AL$9),$AL$9+SQRT(AX622*($AN$9-$AL$9)*($AM$9-$AL$9)),$AN$9-SQRT((1-AX622)*($AN$9-$AL$9)*($AN$9-$AM$9))),$AM$9)</f>
        <v>1.69068548385232</v>
      </c>
      <c r="AP622" s="0" t="n">
        <f aca="false">IFERROR(IF(AY622&lt;($AM$10-$AL$10)/($AN$10-$AL$10),$AL$10+SQRT(AY622*($AN$10-$AL$10)*($AM$10-$AL$10)),$AN$10-SQRT((1-AY622)*($AN$10-$AL$10)*($AN$10-$AM$10))),$AM$10)</f>
        <v>0.952380108425654</v>
      </c>
      <c r="AQ622" s="0" t="n">
        <f aca="false">IFERROR(IF(AZ622&lt;($AM$11-$AL$11)/($AN$11-$AL$11),$AL$11+SQRT(AZ622*($AN$11-$AL$11)*($AM$11-$AL$11)),$AN$11-SQRT((1-AZ622)*($AN$11-$AL$11)*($AN$11-$AM$11))),$AM$11)</f>
        <v>0.396086635693141</v>
      </c>
      <c r="AR622" s="0" t="n">
        <f aca="false">SUMPRODUCT((B24:B31&lt;=$B$6)*(C24:C31*AM622+D24:D31*AO622*$B$8*AQ622)/(1+AL622/100)^B24:B31)+C32*AM622*AP622/(1+AL622/100)^$B$6</f>
        <v>12168547.5711876</v>
      </c>
      <c r="AS622" s="0" t="n">
        <f aca="false">SUMPRODUCT((K24:K26&lt;=$B$6)*(L24:L26*AN622+M24:M26*AO622*$B$8*AQ622)/(1+AL622/100)^K24:K26)+L27*AN622*AP622/(1+AL622/100)^$B$6</f>
        <v>15732106.6806151</v>
      </c>
      <c r="AT622" s="0" t="n">
        <f aca="false">AS622-AR622</f>
        <v>3563559.10942748</v>
      </c>
      <c r="AU622" s="0" t="n">
        <f aca="true">RAND()</f>
        <v>0.365581821757892</v>
      </c>
      <c r="AV622" s="0" t="n">
        <f aca="true">RAND()</f>
        <v>0.113301888380296</v>
      </c>
      <c r="AW622" s="0" t="n">
        <f aca="true">RAND()</f>
        <v>0.731287019120186</v>
      </c>
      <c r="AX622" s="0" t="n">
        <f aca="true">RAND()</f>
        <v>0.936216353400219</v>
      </c>
      <c r="AY622" s="0" t="n">
        <f aca="true">RAND()</f>
        <v>0.818591049996825</v>
      </c>
      <c r="AZ622" s="0" t="n">
        <f aca="true">RAND()</f>
        <v>0.0376842512605161</v>
      </c>
    </row>
    <row r="623" customFormat="false" ht="15" hidden="false" customHeight="false" outlineLevel="0" collapsed="false">
      <c r="AK623" s="0" t="n">
        <v>610</v>
      </c>
      <c r="AL623" s="0" t="n">
        <f aca="false">IFERROR(IF(AU623&lt;($AM$6-$AL$6)/($AN$6-$AL$6),$AL$6+SQRT(AU623*($AN$6-$AL$6)*($AM$6-$AL$6)),$AN$6-SQRT((1-AU623)*($AN$6-$AL$6)*($AN$6-$AM$6))),$AM$6)</f>
        <v>3.00325125869155</v>
      </c>
      <c r="AM623" s="0" t="n">
        <f aca="false">IFERROR(IF(AV623&lt;($AM$7-$AL$7)/($AN$7-$AL$7),$AL$7+SQRT(AV623*($AN$7-$AL$7)*($AM$7-$AL$7)),$AN$7-SQRT((1-AV623)*($AN$7-$AL$7)*($AN$7-$AM$7))),$AM$7)</f>
        <v>1.11385373243042</v>
      </c>
      <c r="AN623" s="0" t="n">
        <f aca="false">IFERROR(IF(AW623&lt;($AM$8-$AL$8)/($AN$8-$AL$8),$AL$8+SQRT(AW623*($AN$8-$AL$8)*($AM$8-$AL$8)),$AN$8-SQRT((1-AW623)*($AN$8-$AL$8)*($AN$8-$AM$8))),$AM$8)</f>
        <v>1.11950099721631</v>
      </c>
      <c r="AO623" s="0" t="n">
        <f aca="false">IFERROR(IF(AX623&lt;($AM$9-$AL$9)/($AN$9-$AL$9),$AL$9+SQRT(AX623*($AN$9-$AL$9)*($AM$9-$AL$9)),$AN$9-SQRT((1-AX623)*($AN$9-$AL$9)*($AN$9-$AM$9))),$AM$9)</f>
        <v>1.7313674454762</v>
      </c>
      <c r="AP623" s="0" t="n">
        <f aca="false">IFERROR(IF(AY623&lt;($AM$10-$AL$10)/($AN$10-$AL$10),$AL$10+SQRT(AY623*($AN$10-$AL$10)*($AM$10-$AL$10)),$AN$10-SQRT((1-AY623)*($AN$10-$AL$10)*($AN$10-$AM$10))),$AM$10)</f>
        <v>0.746894304569273</v>
      </c>
      <c r="AQ623" s="0" t="n">
        <f aca="false">IFERROR(IF(AZ623&lt;($AM$11-$AL$11)/($AN$11-$AL$11),$AL$11+SQRT(AZ623*($AN$11-$AL$11)*($AM$11-$AL$11)),$AN$11-SQRT((1-AZ623)*($AN$11-$AL$11)*($AN$11-$AM$11))),$AM$11)</f>
        <v>0.696896809583445</v>
      </c>
      <c r="AR623" s="0" t="n">
        <f aca="false">SUMPRODUCT((B24:B31&lt;=$B$6)*(C24:C31*AM623+D24:D31*AO623*$B$8*AQ623)/(1+AL623/100)^B24:B31)+C32*AM623*AP623/(1+AL623/100)^$B$6</f>
        <v>15495099.0707708</v>
      </c>
      <c r="AS623" s="0" t="n">
        <f aca="false">SUMPRODUCT((K24:K26&lt;=$B$6)*(L24:L26*AN623+M24:M26*AO623*$B$8*AQ623)/(1+AL623/100)^K24:K26)+L27*AN623*AP623/(1+AL623/100)^$B$6</f>
        <v>16622786.4560384</v>
      </c>
      <c r="AT623" s="0" t="n">
        <f aca="false">AS623-AR623</f>
        <v>1127687.38526763</v>
      </c>
      <c r="AU623" s="0" t="n">
        <f aca="true">RAND()</f>
        <v>0.201299974942464</v>
      </c>
      <c r="AV623" s="0" t="n">
        <f aca="true">RAND()</f>
        <v>0.835237278461088</v>
      </c>
      <c r="AW623" s="0" t="n">
        <f aca="true">RAND()</f>
        <v>0.848622313533009</v>
      </c>
      <c r="AX623" s="0" t="n">
        <f aca="true">RAND()</f>
        <v>0.951891033766678</v>
      </c>
      <c r="AY623" s="0" t="n">
        <f aca="true">RAND()</f>
        <v>0.243827190514981</v>
      </c>
      <c r="AZ623" s="0" t="n">
        <f aca="true">RAND()</f>
        <v>0.62501410595635</v>
      </c>
    </row>
    <row r="624" customFormat="false" ht="15" hidden="false" customHeight="false" outlineLevel="0" collapsed="false">
      <c r="AK624" s="0" t="n">
        <v>611</v>
      </c>
      <c r="AL624" s="0" t="n">
        <f aca="false">IFERROR(IF(AU624&lt;($AM$6-$AL$6)/($AN$6-$AL$6),$AL$6+SQRT(AU624*($AN$6-$AL$6)*($AM$6-$AL$6)),$AN$6-SQRT((1-AU624)*($AN$6-$AL$6)*($AN$6-$AM$6))),$AM$6)</f>
        <v>2.23831959702583</v>
      </c>
      <c r="AM624" s="0" t="n">
        <f aca="false">IFERROR(IF(AV624&lt;($AM$7-$AL$7)/($AN$7-$AL$7),$AL$7+SQRT(AV624*($AN$7-$AL$7)*($AM$7-$AL$7)),$AN$7-SQRT((1-AV624)*($AN$7-$AL$7)*($AN$7-$AM$7))),$AM$7)</f>
        <v>0.99962648810896</v>
      </c>
      <c r="AN624" s="0" t="n">
        <f aca="false">IFERROR(IF(AW624&lt;($AM$8-$AL$8)/($AN$8-$AL$8),$AL$8+SQRT(AW624*($AN$8-$AL$8)*($AM$8-$AL$8)),$AN$8-SQRT((1-AW624)*($AN$8-$AL$8)*($AN$8-$AM$8))),$AM$8)</f>
        <v>0.924054365698109</v>
      </c>
      <c r="AO624" s="0" t="n">
        <f aca="false">IFERROR(IF(AX624&lt;($AM$9-$AL$9)/($AN$9-$AL$9),$AL$9+SQRT(AX624*($AN$9-$AL$9)*($AM$9-$AL$9)),$AN$9-SQRT((1-AX624)*($AN$9-$AL$9)*($AN$9-$AM$9))),$AM$9)</f>
        <v>1.07238759541421</v>
      </c>
      <c r="AP624" s="0" t="n">
        <f aca="false">IFERROR(IF(AY624&lt;($AM$10-$AL$10)/($AN$10-$AL$10),$AL$10+SQRT(AY624*($AN$10-$AL$10)*($AM$10-$AL$10)),$AN$10-SQRT((1-AY624)*($AN$10-$AL$10)*($AN$10-$AM$10))),$AM$10)</f>
        <v>0.911204210967984</v>
      </c>
      <c r="AQ624" s="0" t="n">
        <f aca="false">IFERROR(IF(AZ624&lt;($AM$11-$AL$11)/($AN$11-$AL$11),$AL$11+SQRT(AZ624*($AN$11-$AL$11)*($AM$11-$AL$11)),$AN$11-SQRT((1-AZ624)*($AN$11-$AL$11)*($AN$11-$AM$11))),$AM$11)</f>
        <v>0.781998734936202</v>
      </c>
      <c r="AR624" s="0" t="n">
        <f aca="false">SUMPRODUCT((B24:B31&lt;=$B$6)*(C24:C31*AM624+D24:D31*AO624*$B$8*AQ624)/(1+AL624/100)^B24:B31)+C32*AM624*AP624/(1+AL624/100)^$B$6</f>
        <v>14428580.4112678</v>
      </c>
      <c r="AS624" s="0" t="n">
        <f aca="false">SUMPRODUCT((K24:K26&lt;=$B$6)*(L24:L26*AN624+M24:M26*AO624*$B$8*AQ624)/(1+AL624/100)^K24:K26)+L27*AN624*AP624/(1+AL624/100)^$B$6</f>
        <v>13235106.82457</v>
      </c>
      <c r="AT624" s="0" t="n">
        <f aca="false">AS624-AR624</f>
        <v>-1193473.58669781</v>
      </c>
      <c r="AU624" s="0" t="n">
        <f aca="true">RAND()</f>
        <v>0.0113592460653106</v>
      </c>
      <c r="AV624" s="0" t="n">
        <f aca="true">RAND()</f>
        <v>0.442785941719073</v>
      </c>
      <c r="AW624" s="0" t="n">
        <f aca="true">RAND()</f>
        <v>0.170994284986225</v>
      </c>
      <c r="AX624" s="0" t="n">
        <f aca="true">RAND()</f>
        <v>0.426356817905712</v>
      </c>
      <c r="AY624" s="0" t="n">
        <f aca="true">RAND()</f>
        <v>0.67635561247121</v>
      </c>
      <c r="AZ624" s="0" t="n">
        <f aca="true">RAND()</f>
        <v>0.806022238492179</v>
      </c>
    </row>
    <row r="625" customFormat="false" ht="15" hidden="false" customHeight="false" outlineLevel="0" collapsed="false">
      <c r="AK625" s="0" t="n">
        <v>612</v>
      </c>
      <c r="AL625" s="0" t="n">
        <f aca="false">IFERROR(IF(AU625&lt;($AM$6-$AL$6)/($AN$6-$AL$6),$AL$6+SQRT(AU625*($AN$6-$AL$6)*($AM$6-$AL$6)),$AN$6-SQRT((1-AU625)*($AN$6-$AL$6)*($AN$6-$AM$6))),$AM$6)</f>
        <v>3.94831364209879</v>
      </c>
      <c r="AM625" s="0" t="n">
        <f aca="false">IFERROR(IF(AV625&lt;($AM$7-$AL$7)/($AN$7-$AL$7),$AL$7+SQRT(AV625*($AN$7-$AL$7)*($AM$7-$AL$7)),$AN$7-SQRT((1-AV625)*($AN$7-$AL$7)*($AN$7-$AM$7))),$AM$7)</f>
        <v>1.05909849267968</v>
      </c>
      <c r="AN625" s="0" t="n">
        <f aca="false">IFERROR(IF(AW625&lt;($AM$8-$AL$8)/($AN$8-$AL$8),$AL$8+SQRT(AW625*($AN$8-$AL$8)*($AM$8-$AL$8)),$AN$8-SQRT((1-AW625)*($AN$8-$AL$8)*($AN$8-$AM$8))),$AM$8)</f>
        <v>0.830787594740297</v>
      </c>
      <c r="AO625" s="0" t="n">
        <f aca="false">IFERROR(IF(AX625&lt;($AM$9-$AL$9)/($AN$9-$AL$9),$AL$9+SQRT(AX625*($AN$9-$AL$9)*($AM$9-$AL$9)),$AN$9-SQRT((1-AX625)*($AN$9-$AL$9)*($AN$9-$AM$9))),$AM$9)</f>
        <v>1.19826458538747</v>
      </c>
      <c r="AP625" s="0" t="n">
        <f aca="false">IFERROR(IF(AY625&lt;($AM$10-$AL$10)/($AN$10-$AL$10),$AL$10+SQRT(AY625*($AN$10-$AL$10)*($AM$10-$AL$10)),$AN$10-SQRT((1-AY625)*($AN$10-$AL$10)*($AN$10-$AM$10))),$AM$10)</f>
        <v>0.950693945296057</v>
      </c>
      <c r="AQ625" s="0" t="n">
        <f aca="false">IFERROR(IF(AZ625&lt;($AM$11-$AL$11)/($AN$11-$AL$11),$AL$11+SQRT(AZ625*($AN$11-$AL$11)*($AM$11-$AL$11)),$AN$11-SQRT((1-AZ625)*($AN$11-$AL$11)*($AN$11-$AM$11))),$AM$11)</f>
        <v>0.774052903645616</v>
      </c>
      <c r="AR625" s="0" t="n">
        <f aca="false">SUMPRODUCT((B24:B31&lt;=$B$6)*(C24:C31*AM625+D24:D31*AO625*$B$8*AQ625)/(1+AL625/100)^B24:B31)+C32*AM625*AP625/(1+AL625/100)^$B$6</f>
        <v>13985178.984868</v>
      </c>
      <c r="AS625" s="0" t="n">
        <f aca="false">SUMPRODUCT((K24:K26&lt;=$B$6)*(L24:L26*AN625+M24:M26*AO625*$B$8*AQ625)/(1+AL625/100)^K24:K26)+L27*AN625*AP625/(1+AL625/100)^$B$6</f>
        <v>12275776.6339909</v>
      </c>
      <c r="AT625" s="0" t="n">
        <f aca="false">AS625-AR625</f>
        <v>-1709402.35087707</v>
      </c>
      <c r="AU625" s="0" t="n">
        <f aca="true">RAND()</f>
        <v>0.534360518649982</v>
      </c>
      <c r="AV625" s="0" t="n">
        <f aca="true">RAND()</f>
        <v>0.676058795580706</v>
      </c>
      <c r="AW625" s="0" t="n">
        <f aca="true">RAND()</f>
        <v>0.0105319554432529</v>
      </c>
      <c r="AX625" s="0" t="n">
        <f aca="true">RAND()</f>
        <v>0.571480216637379</v>
      </c>
      <c r="AY625" s="0" t="n">
        <f aca="true">RAND()</f>
        <v>0.812500129306103</v>
      </c>
      <c r="AZ625" s="0" t="n">
        <f aca="true">RAND()</f>
        <v>0.79162412101642</v>
      </c>
    </row>
    <row r="626" customFormat="false" ht="15" hidden="false" customHeight="false" outlineLevel="0" collapsed="false">
      <c r="AK626" s="0" t="n">
        <v>613</v>
      </c>
      <c r="AL626" s="0" t="n">
        <f aca="false">IFERROR(IF(AU626&lt;($AM$6-$AL$6)/($AN$6-$AL$6),$AL$6+SQRT(AU626*($AN$6-$AL$6)*($AM$6-$AL$6)),$AN$6-SQRT((1-AU626)*($AN$6-$AL$6)*($AN$6-$AM$6))),$AM$6)</f>
        <v>2.75054550930932</v>
      </c>
      <c r="AM626" s="0" t="n">
        <f aca="false">IFERROR(IF(AV626&lt;($AM$7-$AL$7)/($AN$7-$AL$7),$AL$7+SQRT(AV626*($AN$7-$AL$7)*($AM$7-$AL$7)),$AN$7-SQRT((1-AV626)*($AN$7-$AL$7)*($AN$7-$AM$7))),$AM$7)</f>
        <v>0.992514619764323</v>
      </c>
      <c r="AN626" s="0" t="n">
        <f aca="false">IFERROR(IF(AW626&lt;($AM$8-$AL$8)/($AN$8-$AL$8),$AL$8+SQRT(AW626*($AN$8-$AL$8)*($AM$8-$AL$8)),$AN$8-SQRT((1-AW626)*($AN$8-$AL$8)*($AN$8-$AM$8))),$AM$8)</f>
        <v>0.961224462378808</v>
      </c>
      <c r="AO626" s="0" t="n">
        <f aca="false">IFERROR(IF(AX626&lt;($AM$9-$AL$9)/($AN$9-$AL$9),$AL$9+SQRT(AX626*($AN$9-$AL$9)*($AM$9-$AL$9)),$AN$9-SQRT((1-AX626)*($AN$9-$AL$9)*($AN$9-$AM$9))),$AM$9)</f>
        <v>1.24067336565493</v>
      </c>
      <c r="AP626" s="0" t="n">
        <f aca="false">IFERROR(IF(AY626&lt;($AM$10-$AL$10)/($AN$10-$AL$10),$AL$10+SQRT(AY626*($AN$10-$AL$10)*($AM$10-$AL$10)),$AN$10-SQRT((1-AY626)*($AN$10-$AL$10)*($AN$10-$AM$10))),$AM$10)</f>
        <v>0.921975127040737</v>
      </c>
      <c r="AQ626" s="0" t="n">
        <f aca="false">IFERROR(IF(AZ626&lt;($AM$11-$AL$11)/($AN$11-$AL$11),$AL$11+SQRT(AZ626*($AN$11-$AL$11)*($AM$11-$AL$11)),$AN$11-SQRT((1-AZ626)*($AN$11-$AL$11)*($AN$11-$AM$11))),$AM$11)</f>
        <v>0.532567576807139</v>
      </c>
      <c r="AR626" s="0" t="n">
        <f aca="false">SUMPRODUCT((B24:B31&lt;=$B$6)*(C24:C31*AM626+D24:D31*AO626*$B$8*AQ626)/(1+AL626/100)^B24:B31)+C32*AM626*AP626/(1+AL626/100)^$B$6</f>
        <v>13879706.8832995</v>
      </c>
      <c r="AS626" s="0" t="n">
        <f aca="false">SUMPRODUCT((K24:K26&lt;=$B$6)*(L24:L26*AN626+M24:M26*AO626*$B$8*AQ626)/(1+AL626/100)^K24:K26)+L27*AN626*AP626/(1+AL626/100)^$B$6</f>
        <v>13904447.5302057</v>
      </c>
      <c r="AT626" s="0" t="n">
        <f aca="false">AS626-AR626</f>
        <v>24740.6469062027</v>
      </c>
      <c r="AU626" s="0" t="n">
        <f aca="true">RAND()</f>
        <v>0.112663712308877</v>
      </c>
      <c r="AV626" s="0" t="n">
        <f aca="true">RAND()</f>
        <v>0.411798653588911</v>
      </c>
      <c r="AW626" s="0" t="n">
        <f aca="true">RAND()</f>
        <v>0.288814747437064</v>
      </c>
      <c r="AX626" s="0" t="n">
        <f aca="true">RAND()</f>
        <v>0.615615374916122</v>
      </c>
      <c r="AY626" s="0" t="n">
        <f aca="true">RAND()</f>
        <v>0.712252031364184</v>
      </c>
      <c r="AZ626" s="0" t="n">
        <f aca="true">RAND()</f>
        <v>0.220766031763038</v>
      </c>
    </row>
    <row r="627" customFormat="false" ht="15" hidden="false" customHeight="false" outlineLevel="0" collapsed="false">
      <c r="AK627" s="0" t="n">
        <v>614</v>
      </c>
      <c r="AL627" s="0" t="n">
        <f aca="false">IFERROR(IF(AU627&lt;($AM$6-$AL$6)/($AN$6-$AL$6),$AL$6+SQRT(AU627*($AN$6-$AL$6)*($AM$6-$AL$6)),$AN$6-SQRT((1-AU627)*($AN$6-$AL$6)*($AN$6-$AM$6))),$AM$6)</f>
        <v>5.09301950434332</v>
      </c>
      <c r="AM627" s="0" t="n">
        <f aca="false">IFERROR(IF(AV627&lt;($AM$7-$AL$7)/($AN$7-$AL$7),$AL$7+SQRT(AV627*($AN$7-$AL$7)*($AM$7-$AL$7)),$AN$7-SQRT((1-AV627)*($AN$7-$AL$7)*($AN$7-$AM$7))),$AM$7)</f>
        <v>1.1202775128899</v>
      </c>
      <c r="AN627" s="0" t="n">
        <f aca="false">IFERROR(IF(AW627&lt;($AM$8-$AL$8)/($AN$8-$AL$8),$AL$8+SQRT(AW627*($AN$8-$AL$8)*($AM$8-$AL$8)),$AN$8-SQRT((1-AW627)*($AN$8-$AL$8)*($AN$8-$AM$8))),$AM$8)</f>
        <v>1.08098518223123</v>
      </c>
      <c r="AO627" s="0" t="n">
        <f aca="false">IFERROR(IF(AX627&lt;($AM$9-$AL$9)/($AN$9-$AL$9),$AL$9+SQRT(AX627*($AN$9-$AL$9)*($AM$9-$AL$9)),$AN$9-SQRT((1-AX627)*($AN$9-$AL$9)*($AN$9-$AM$9))),$AM$9)</f>
        <v>1.64253597867998</v>
      </c>
      <c r="AP627" s="0" t="n">
        <f aca="false">IFERROR(IF(AY627&lt;($AM$10-$AL$10)/($AN$10-$AL$10),$AL$10+SQRT(AY627*($AN$10-$AL$10)*($AM$10-$AL$10)),$AN$10-SQRT((1-AY627)*($AN$10-$AL$10)*($AN$10-$AM$10))),$AM$10)</f>
        <v>0.913043387767895</v>
      </c>
      <c r="AQ627" s="0" t="n">
        <f aca="false">IFERROR(IF(AZ627&lt;($AM$11-$AL$11)/($AN$11-$AL$11),$AL$11+SQRT(AZ627*($AN$11-$AL$11)*($AM$11-$AL$11)),$AN$11-SQRT((1-AZ627)*($AN$11-$AL$11)*($AN$11-$AM$11))),$AM$11)</f>
        <v>0.566203065962285</v>
      </c>
      <c r="AR627" s="0" t="n">
        <f aca="false">SUMPRODUCT((B24:B31&lt;=$B$6)*(C24:C31*AM627+D24:D31*AO627*$B$8*AQ627)/(1+AL627/100)^B24:B31)+C32*AM627*AP627/(1+AL627/100)^$B$6</f>
        <v>14083508.5906865</v>
      </c>
      <c r="AS627" s="0" t="n">
        <f aca="false">SUMPRODUCT((K24:K26&lt;=$B$6)*(L24:L26*AN627+M24:M26*AO627*$B$8*AQ627)/(1+AL627/100)^K24:K26)+L27*AN627*AP627/(1+AL627/100)^$B$6</f>
        <v>16228919.666205</v>
      </c>
      <c r="AT627" s="0" t="n">
        <f aca="false">AS627-AR627</f>
        <v>2145411.07551852</v>
      </c>
      <c r="AU627" s="0" t="n">
        <f aca="true">RAND()</f>
        <v>0.81817126945925</v>
      </c>
      <c r="AV627" s="0" t="n">
        <f aca="true">RAND()</f>
        <v>0.850418456337517</v>
      </c>
      <c r="AW627" s="0" t="n">
        <f aca="true">RAND()</f>
        <v>0.746079923329696</v>
      </c>
      <c r="AX627" s="0" t="n">
        <f aca="true">RAND()</f>
        <v>0.914812982307815</v>
      </c>
      <c r="AY627" s="0" t="n">
        <f aca="true">RAND()</f>
        <v>0.682419360715118</v>
      </c>
      <c r="AZ627" s="0" t="n">
        <f aca="true">RAND()</f>
        <v>0.289241111541718</v>
      </c>
    </row>
    <row r="628" customFormat="false" ht="15" hidden="false" customHeight="false" outlineLevel="0" collapsed="false">
      <c r="AK628" s="0" t="n">
        <v>615</v>
      </c>
      <c r="AL628" s="0" t="n">
        <f aca="false">IFERROR(IF(AU628&lt;($AM$6-$AL$6)/($AN$6-$AL$6),$AL$6+SQRT(AU628*($AN$6-$AL$6)*($AM$6-$AL$6)),$AN$6-SQRT((1-AU628)*($AN$6-$AL$6)*($AN$6-$AM$6))),$AM$6)</f>
        <v>2.46626547578489</v>
      </c>
      <c r="AM628" s="0" t="n">
        <f aca="false">IFERROR(IF(AV628&lt;($AM$7-$AL$7)/($AN$7-$AL$7),$AL$7+SQRT(AV628*($AN$7-$AL$7)*($AM$7-$AL$7)),$AN$7-SQRT((1-AV628)*($AN$7-$AL$7)*($AN$7-$AM$7))),$AM$7)</f>
        <v>0.946996719776709</v>
      </c>
      <c r="AN628" s="0" t="n">
        <f aca="false">IFERROR(IF(AW628&lt;($AM$8-$AL$8)/($AN$8-$AL$8),$AL$8+SQRT(AW628*($AN$8-$AL$8)*($AM$8-$AL$8)),$AN$8-SQRT((1-AW628)*($AN$8-$AL$8)*($AN$8-$AM$8))),$AM$8)</f>
        <v>0.940175926574378</v>
      </c>
      <c r="AO628" s="0" t="n">
        <f aca="false">IFERROR(IF(AX628&lt;($AM$9-$AL$9)/($AN$9-$AL$9),$AL$9+SQRT(AX628*($AN$9-$AL$9)*($AM$9-$AL$9)),$AN$9-SQRT((1-AX628)*($AN$9-$AL$9)*($AN$9-$AM$9))),$AM$9)</f>
        <v>1.3715078395192</v>
      </c>
      <c r="AP628" s="0" t="n">
        <f aca="false">IFERROR(IF(AY628&lt;($AM$10-$AL$10)/($AN$10-$AL$10),$AL$10+SQRT(AY628*($AN$10-$AL$10)*($AM$10-$AL$10)),$AN$10-SQRT((1-AY628)*($AN$10-$AL$10)*($AN$10-$AM$10))),$AM$10)</f>
        <v>0.879346165429241</v>
      </c>
      <c r="AQ628" s="0" t="n">
        <f aca="false">IFERROR(IF(AZ628&lt;($AM$11-$AL$11)/($AN$11-$AL$11),$AL$11+SQRT(AZ628*($AN$11-$AL$11)*($AM$11-$AL$11)),$AN$11-SQRT((1-AZ628)*($AN$11-$AL$11)*($AN$11-$AM$11))),$AM$11)</f>
        <v>0.859955662848906</v>
      </c>
      <c r="AR628" s="0" t="n">
        <f aca="false">SUMPRODUCT((B24:B31&lt;=$B$6)*(C24:C31*AM628+D24:D31*AO628*$B$8*AQ628)/(1+AL628/100)^B24:B31)+C32*AM628*AP628/(1+AL628/100)^$B$6</f>
        <v>13581270.8447655</v>
      </c>
      <c r="AS628" s="0" t="n">
        <f aca="false">SUMPRODUCT((K24:K26&lt;=$B$6)*(L24:L26*AN628+M24:M26*AO628*$B$8*AQ628)/(1+AL628/100)^K24:K26)+L27*AN628*AP628/(1+AL628/100)^$B$6</f>
        <v>13623433.0553209</v>
      </c>
      <c r="AT628" s="0" t="n">
        <f aca="false">AS628-AR628</f>
        <v>42162.2105553541</v>
      </c>
      <c r="AU628" s="0" t="n">
        <f aca="true">RAND()</f>
        <v>0.0434806987817827</v>
      </c>
      <c r="AV628" s="0" t="n">
        <f aca="true">RAND()</f>
        <v>0.240089284723471</v>
      </c>
      <c r="AW628" s="0" t="n">
        <f aca="true">RAND()</f>
        <v>0.218325448788726</v>
      </c>
      <c r="AX628" s="0" t="n">
        <f aca="true">RAND()</f>
        <v>0.73666506947612</v>
      </c>
      <c r="AY628" s="0" t="n">
        <f aca="true">RAND()</f>
        <v>0.575614052903476</v>
      </c>
      <c r="AZ628" s="0" t="n">
        <f aca="true">RAND()</f>
        <v>0.919949320946574</v>
      </c>
    </row>
    <row r="629" customFormat="false" ht="15" hidden="false" customHeight="false" outlineLevel="0" collapsed="false">
      <c r="AK629" s="0" t="n">
        <v>616</v>
      </c>
      <c r="AL629" s="0" t="n">
        <f aca="false">IFERROR(IF(AU629&lt;($AM$6-$AL$6)/($AN$6-$AL$6),$AL$6+SQRT(AU629*($AN$6-$AL$6)*($AM$6-$AL$6)),$AN$6-SQRT((1-AU629)*($AN$6-$AL$6)*($AN$6-$AM$6))),$AM$6)</f>
        <v>5.2729339449749</v>
      </c>
      <c r="AM629" s="0" t="n">
        <f aca="false">IFERROR(IF(AV629&lt;($AM$7-$AL$7)/($AN$7-$AL$7),$AL$7+SQRT(AV629*($AN$7-$AL$7)*($AM$7-$AL$7)),$AN$7-SQRT((1-AV629)*($AN$7-$AL$7)*($AN$7-$AM$7))),$AM$7)</f>
        <v>1.01954965934871</v>
      </c>
      <c r="AN629" s="0" t="n">
        <f aca="false">IFERROR(IF(AW629&lt;($AM$8-$AL$8)/($AN$8-$AL$8),$AL$8+SQRT(AW629*($AN$8-$AL$8)*($AM$8-$AL$8)),$AN$8-SQRT((1-AW629)*($AN$8-$AL$8)*($AN$8-$AM$8))),$AM$8)</f>
        <v>0.877895723302394</v>
      </c>
      <c r="AO629" s="0" t="n">
        <f aca="false">IFERROR(IF(AX629&lt;($AM$9-$AL$9)/($AN$9-$AL$9),$AL$9+SQRT(AX629*($AN$9-$AL$9)*($AM$9-$AL$9)),$AN$9-SQRT((1-AX629)*($AN$9-$AL$9)*($AN$9-$AM$9))),$AM$9)</f>
        <v>1.02289139933319</v>
      </c>
      <c r="AP629" s="0" t="n">
        <f aca="false">IFERROR(IF(AY629&lt;($AM$10-$AL$10)/($AN$10-$AL$10),$AL$10+SQRT(AY629*($AN$10-$AL$10)*($AM$10-$AL$10)),$AN$10-SQRT((1-AY629)*($AN$10-$AL$10)*($AN$10-$AM$10))),$AM$10)</f>
        <v>0.636426190760352</v>
      </c>
      <c r="AQ629" s="0" t="n">
        <f aca="false">IFERROR(IF(AZ629&lt;($AM$11-$AL$11)/($AN$11-$AL$11),$AL$11+SQRT(AZ629*($AN$11-$AL$11)*($AM$11-$AL$11)),$AN$11-SQRT((1-AZ629)*($AN$11-$AL$11)*($AN$11-$AM$11))),$AM$11)</f>
        <v>0.623407916645461</v>
      </c>
      <c r="AR629" s="0" t="n">
        <f aca="false">SUMPRODUCT((B24:B31&lt;=$B$6)*(C24:C31*AM629+D24:D31*AO629*$B$8*AQ629)/(1+AL629/100)^B24:B31)+C32*AM629*AP629/(1+AL629/100)^$B$6</f>
        <v>12721815.8482641</v>
      </c>
      <c r="AS629" s="0" t="n">
        <f aca="false">SUMPRODUCT((K24:K26&lt;=$B$6)*(L24:L26*AN629+M24:M26*AO629*$B$8*AQ629)/(1+AL629/100)^K24:K26)+L27*AN629*AP629/(1+AL629/100)^$B$6</f>
        <v>13398624.80339</v>
      </c>
      <c r="AT629" s="0" t="n">
        <f aca="false">AS629-AR629</f>
        <v>676808.955125909</v>
      </c>
      <c r="AU629" s="0" t="n">
        <f aca="true">RAND()</f>
        <v>0.850862142079002</v>
      </c>
      <c r="AV629" s="0" t="n">
        <f aca="true">RAND()</f>
        <v>0.527934582166272</v>
      </c>
      <c r="AW629" s="0" t="n">
        <f aca="true">RAND()</f>
        <v>0.0674193745422569</v>
      </c>
      <c r="AX629" s="0" t="n">
        <f aca="true">RAND()</f>
        <v>0.363505855001963</v>
      </c>
      <c r="AY629" s="0" t="n">
        <f aca="true">RAND()</f>
        <v>0.07444842210152</v>
      </c>
      <c r="AZ629" s="0" t="n">
        <f aca="true">RAND()</f>
        <v>0.426908900199826</v>
      </c>
    </row>
    <row r="630" customFormat="false" ht="15" hidden="false" customHeight="false" outlineLevel="0" collapsed="false">
      <c r="AK630" s="0" t="n">
        <v>617</v>
      </c>
      <c r="AL630" s="0" t="n">
        <f aca="false">IFERROR(IF(AU630&lt;($AM$6-$AL$6)/($AN$6-$AL$6),$AL$6+SQRT(AU630*($AN$6-$AL$6)*($AM$6-$AL$6)),$AN$6-SQRT((1-AU630)*($AN$6-$AL$6)*($AN$6-$AM$6))),$AM$6)</f>
        <v>4.56249343906771</v>
      </c>
      <c r="AM630" s="0" t="n">
        <f aca="false">IFERROR(IF(AV630&lt;($AM$7-$AL$7)/($AN$7-$AL$7),$AL$7+SQRT(AV630*($AN$7-$AL$7)*($AM$7-$AL$7)),$AN$7-SQRT((1-AV630)*($AN$7-$AL$7)*($AN$7-$AM$7))),$AM$7)</f>
        <v>0.864607246760535</v>
      </c>
      <c r="AN630" s="0" t="n">
        <f aca="false">IFERROR(IF(AW630&lt;($AM$8-$AL$8)/($AN$8-$AL$8),$AL$8+SQRT(AW630*($AN$8-$AL$8)*($AM$8-$AL$8)),$AN$8-SQRT((1-AW630)*($AN$8-$AL$8)*($AN$8-$AM$8))),$AM$8)</f>
        <v>1.00748244084509</v>
      </c>
      <c r="AO630" s="0" t="n">
        <f aca="false">IFERROR(IF(AX630&lt;($AM$9-$AL$9)/($AN$9-$AL$9),$AL$9+SQRT(AX630*($AN$9-$AL$9)*($AM$9-$AL$9)),$AN$9-SQRT((1-AX630)*($AN$9-$AL$9)*($AN$9-$AM$9))),$AM$9)</f>
        <v>1.18014726222573</v>
      </c>
      <c r="AP630" s="0" t="n">
        <f aca="false">IFERROR(IF(AY630&lt;($AM$10-$AL$10)/($AN$10-$AL$10),$AL$10+SQRT(AY630*($AN$10-$AL$10)*($AM$10-$AL$10)),$AN$10-SQRT((1-AY630)*($AN$10-$AL$10)*($AN$10-$AM$10))),$AM$10)</f>
        <v>0.915477422292547</v>
      </c>
      <c r="AQ630" s="0" t="n">
        <f aca="false">IFERROR(IF(AZ630&lt;($AM$11-$AL$11)/($AN$11-$AL$11),$AL$11+SQRT(AZ630*($AN$11-$AL$11)*($AM$11-$AL$11)),$AN$11-SQRT((1-AZ630)*($AN$11-$AL$11)*($AN$11-$AM$11))),$AM$11)</f>
        <v>0.722087322624297</v>
      </c>
      <c r="AR630" s="0" t="n">
        <f aca="false">SUMPRODUCT((B24:B31&lt;=$B$6)*(C24:C31*AM630+D24:D31*AO630*$B$8*AQ630)/(1+AL630/100)^B24:B31)+C32*AM630*AP630/(1+AL630/100)^$B$6</f>
        <v>11129311.665855</v>
      </c>
      <c r="AS630" s="0" t="n">
        <f aca="false">SUMPRODUCT((K24:K26&lt;=$B$6)*(L24:L26*AN630+M24:M26*AO630*$B$8*AQ630)/(1+AL630/100)^K24:K26)+L27*AN630*AP630/(1+AL630/100)^$B$6</f>
        <v>15035994.8476166</v>
      </c>
      <c r="AT630" s="0" t="n">
        <f aca="false">AS630-AR630</f>
        <v>3906683.18176154</v>
      </c>
      <c r="AU630" s="0" t="n">
        <f aca="true">RAND()</f>
        <v>0.702928088270602</v>
      </c>
      <c r="AV630" s="0" t="n">
        <f aca="true">RAND()</f>
        <v>0.0463788481552964</v>
      </c>
      <c r="AW630" s="0" t="n">
        <f aca="true">RAND()</f>
        <v>0.477202075569268</v>
      </c>
      <c r="AX630" s="0" t="n">
        <f aca="true">RAND()</f>
        <v>0.551894325576021</v>
      </c>
      <c r="AY630" s="0" t="n">
        <f aca="true">RAND()</f>
        <v>0.690485953739438</v>
      </c>
      <c r="AZ630" s="0" t="n">
        <f aca="true">RAND()</f>
        <v>0.684753239811708</v>
      </c>
    </row>
    <row r="631" customFormat="false" ht="15" hidden="false" customHeight="false" outlineLevel="0" collapsed="false">
      <c r="AK631" s="0" t="n">
        <v>618</v>
      </c>
      <c r="AL631" s="0" t="n">
        <f aca="false">IFERROR(IF(AU631&lt;($AM$6-$AL$6)/($AN$6-$AL$6),$AL$6+SQRT(AU631*($AN$6-$AL$6)*($AM$6-$AL$6)),$AN$6-SQRT((1-AU631)*($AN$6-$AL$6)*($AN$6-$AM$6))),$AM$6)</f>
        <v>4.27305119333212</v>
      </c>
      <c r="AM631" s="0" t="n">
        <f aca="false">IFERROR(IF(AV631&lt;($AM$7-$AL$7)/($AN$7-$AL$7),$AL$7+SQRT(AV631*($AN$7-$AL$7)*($AM$7-$AL$7)),$AN$7-SQRT((1-AV631)*($AN$7-$AL$7)*($AN$7-$AM$7))),$AM$7)</f>
        <v>0.814644505120493</v>
      </c>
      <c r="AN631" s="0" t="n">
        <f aca="false">IFERROR(IF(AW631&lt;($AM$8-$AL$8)/($AN$8-$AL$8),$AL$8+SQRT(AW631*($AN$8-$AL$8)*($AM$8-$AL$8)),$AN$8-SQRT((1-AW631)*($AN$8-$AL$8)*($AN$8-$AM$8))),$AM$8)</f>
        <v>1.16147862412419</v>
      </c>
      <c r="AO631" s="0" t="n">
        <f aca="false">IFERROR(IF(AX631&lt;($AM$9-$AL$9)/($AN$9-$AL$9),$AL$9+SQRT(AX631*($AN$9-$AL$9)*($AM$9-$AL$9)),$AN$9-SQRT((1-AX631)*($AN$9-$AL$9)*($AN$9-$AM$9))),$AM$9)</f>
        <v>1.15877652817742</v>
      </c>
      <c r="AP631" s="0" t="n">
        <f aca="false">IFERROR(IF(AY631&lt;($AM$10-$AL$10)/($AN$10-$AL$10),$AL$10+SQRT(AY631*($AN$10-$AL$10)*($AM$10-$AL$10)),$AN$10-SQRT((1-AY631)*($AN$10-$AL$10)*($AN$10-$AM$10))),$AM$10)</f>
        <v>0.970614982971841</v>
      </c>
      <c r="AQ631" s="0" t="n">
        <f aca="false">IFERROR(IF(AZ631&lt;($AM$11-$AL$11)/($AN$11-$AL$11),$AL$11+SQRT(AZ631*($AN$11-$AL$11)*($AM$11-$AL$11)),$AN$11-SQRT((1-AZ631)*($AN$11-$AL$11)*($AN$11-$AM$11))),$AM$11)</f>
        <v>0.436596565141846</v>
      </c>
      <c r="AR631" s="0" t="n">
        <f aca="false">SUMPRODUCT((B24:B31&lt;=$B$6)*(C24:C31*AM631+D24:D31*AO631*$B$8*AQ631)/(1+AL631/100)^B24:B31)+C32*AM631*AP631/(1+AL631/100)^$B$6</f>
        <v>10563732.7812082</v>
      </c>
      <c r="AS631" s="0" t="n">
        <f aca="false">SUMPRODUCT((K24:K26&lt;=$B$6)*(L24:L26*AN631+M24:M26*AO631*$B$8*AQ631)/(1+AL631/100)^K24:K26)+L27*AN631*AP631/(1+AL631/100)^$B$6</f>
        <v>17177860.7093924</v>
      </c>
      <c r="AT631" s="0" t="n">
        <f aca="false">AS631-AR631</f>
        <v>6614127.92818414</v>
      </c>
      <c r="AU631" s="0" t="n">
        <f aca="true">RAND()</f>
        <v>0.628187510290631</v>
      </c>
      <c r="AV631" s="0" t="n">
        <f aca="true">RAND()</f>
        <v>0.0023829058913792</v>
      </c>
      <c r="AW631" s="0" t="n">
        <f aca="true">RAND()</f>
        <v>0.930346364560481</v>
      </c>
      <c r="AX631" s="0" t="n">
        <f aca="true">RAND()</f>
        <v>0.528228713636507</v>
      </c>
      <c r="AY631" s="0" t="n">
        <f aca="true">RAND()</f>
        <v>0.885913848790345</v>
      </c>
      <c r="AZ631" s="0" t="n">
        <f aca="true">RAND()</f>
        <v>0.0761576392185733</v>
      </c>
    </row>
    <row r="632" customFormat="false" ht="15" hidden="false" customHeight="false" outlineLevel="0" collapsed="false">
      <c r="AK632" s="0" t="n">
        <v>619</v>
      </c>
      <c r="AL632" s="0" t="n">
        <f aca="false">IFERROR(IF(AU632&lt;($AM$6-$AL$6)/($AN$6-$AL$6),$AL$6+SQRT(AU632*($AN$6-$AL$6)*($AM$6-$AL$6)),$AN$6-SQRT((1-AU632)*($AN$6-$AL$6)*($AN$6-$AM$6))),$AM$6)</f>
        <v>3.53122705960096</v>
      </c>
      <c r="AM632" s="0" t="n">
        <f aca="false">IFERROR(IF(AV632&lt;($AM$7-$AL$7)/($AN$7-$AL$7),$AL$7+SQRT(AV632*($AN$7-$AL$7)*($AM$7-$AL$7)),$AN$7-SQRT((1-AV632)*($AN$7-$AL$7)*($AN$7-$AM$7))),$AM$7)</f>
        <v>1.02122112117482</v>
      </c>
      <c r="AN632" s="0" t="n">
        <f aca="false">IFERROR(IF(AW632&lt;($AM$8-$AL$8)/($AN$8-$AL$8),$AL$8+SQRT(AW632*($AN$8-$AL$8)*($AM$8-$AL$8)),$AN$8-SQRT((1-AW632)*($AN$8-$AL$8)*($AN$8-$AM$8))),$AM$8)</f>
        <v>1.05920239009539</v>
      </c>
      <c r="AO632" s="0" t="n">
        <f aca="false">IFERROR(IF(AX632&lt;($AM$9-$AL$9)/($AN$9-$AL$9),$AL$9+SQRT(AX632*($AN$9-$AL$9)*($AM$9-$AL$9)),$AN$9-SQRT((1-AX632)*($AN$9-$AL$9)*($AN$9-$AM$9))),$AM$9)</f>
        <v>1.38546533611974</v>
      </c>
      <c r="AP632" s="0" t="n">
        <f aca="false">IFERROR(IF(AY632&lt;($AM$10-$AL$10)/($AN$10-$AL$10),$AL$10+SQRT(AY632*($AN$10-$AL$10)*($AM$10-$AL$10)),$AN$10-SQRT((1-AY632)*($AN$10-$AL$10)*($AN$10-$AM$10))),$AM$10)</f>
        <v>0.713590589302087</v>
      </c>
      <c r="AQ632" s="0" t="n">
        <f aca="false">IFERROR(IF(AZ632&lt;($AM$11-$AL$11)/($AN$11-$AL$11),$AL$11+SQRT(AZ632*($AN$11-$AL$11)*($AM$11-$AL$11)),$AN$11-SQRT((1-AZ632)*($AN$11-$AL$11)*($AN$11-$AM$11))),$AM$11)</f>
        <v>0.734687341533584</v>
      </c>
      <c r="AR632" s="0" t="n">
        <f aca="false">SUMPRODUCT((B24:B31&lt;=$B$6)*(C24:C31*AM632+D24:D31*AO632*$B$8*AQ632)/(1+AL632/100)^B24:B31)+C32*AM632*AP632/(1+AL632/100)^$B$6</f>
        <v>13813182.3612774</v>
      </c>
      <c r="AS632" s="0" t="n">
        <f aca="false">SUMPRODUCT((K24:K26&lt;=$B$6)*(L24:L26*AN632+M24:M26*AO632*$B$8*AQ632)/(1+AL632/100)^K24:K26)+L27*AN632*AP632/(1+AL632/100)^$B$6</f>
        <v>15877107.4665915</v>
      </c>
      <c r="AT632" s="0" t="n">
        <f aca="false">AS632-AR632</f>
        <v>2063925.10531414</v>
      </c>
      <c r="AU632" s="0" t="n">
        <f aca="true">RAND()</f>
        <v>0.39838071439777</v>
      </c>
      <c r="AV632" s="0" t="n">
        <f aca="true">RAND()</f>
        <v>0.534757552031042</v>
      </c>
      <c r="AW632" s="0" t="n">
        <f aca="true">RAND()</f>
        <v>0.67641130715277</v>
      </c>
      <c r="AX632" s="0" t="n">
        <f aca="true">RAND()</f>
        <v>0.748231431259721</v>
      </c>
      <c r="AY632" s="0" t="n">
        <f aca="true">RAND()</f>
        <v>0.182483759353652</v>
      </c>
      <c r="AZ632" s="0" t="n">
        <f aca="true">RAND()</f>
        <v>0.71269058472442</v>
      </c>
    </row>
    <row r="633" customFormat="false" ht="15" hidden="false" customHeight="false" outlineLevel="0" collapsed="false">
      <c r="AK633" s="0" t="n">
        <v>620</v>
      </c>
      <c r="AL633" s="0" t="n">
        <f aca="false">IFERROR(IF(AU633&lt;($AM$6-$AL$6)/($AN$6-$AL$6),$AL$6+SQRT(AU633*($AN$6-$AL$6)*($AM$6-$AL$6)),$AN$6-SQRT((1-AU633)*($AN$6-$AL$6)*($AN$6-$AM$6))),$AM$6)</f>
        <v>4.49917017242426</v>
      </c>
      <c r="AM633" s="0" t="n">
        <f aca="false">IFERROR(IF(AV633&lt;($AM$7-$AL$7)/($AN$7-$AL$7),$AL$7+SQRT(AV633*($AN$7-$AL$7)*($AM$7-$AL$7)),$AN$7-SQRT((1-AV633)*($AN$7-$AL$7)*($AN$7-$AM$7))),$AM$7)</f>
        <v>1.13951446142</v>
      </c>
      <c r="AN633" s="0" t="n">
        <f aca="false">IFERROR(IF(AW633&lt;($AM$8-$AL$8)/($AN$8-$AL$8),$AL$8+SQRT(AW633*($AN$8-$AL$8)*($AM$8-$AL$8)),$AN$8-SQRT((1-AW633)*($AN$8-$AL$8)*($AN$8-$AM$8))),$AM$8)</f>
        <v>1.09101169357741</v>
      </c>
      <c r="AO633" s="0" t="n">
        <f aca="false">IFERROR(IF(AX633&lt;($AM$9-$AL$9)/($AN$9-$AL$9),$AL$9+SQRT(AX633*($AN$9-$AL$9)*($AM$9-$AL$9)),$AN$9-SQRT((1-AX633)*($AN$9-$AL$9)*($AN$9-$AM$9))),$AM$9)</f>
        <v>1.65122893413464</v>
      </c>
      <c r="AP633" s="0" t="n">
        <f aca="false">IFERROR(IF(AY633&lt;($AM$10-$AL$10)/($AN$10-$AL$10),$AL$10+SQRT(AY633*($AN$10-$AL$10)*($AM$10-$AL$10)),$AN$10-SQRT((1-AY633)*($AN$10-$AL$10)*($AN$10-$AM$10))),$AM$10)</f>
        <v>0.989405308033571</v>
      </c>
      <c r="AQ633" s="0" t="n">
        <f aca="false">IFERROR(IF(AZ633&lt;($AM$11-$AL$11)/($AN$11-$AL$11),$AL$11+SQRT(AZ633*($AN$11-$AL$11)*($AM$11-$AL$11)),$AN$11-SQRT((1-AZ633)*($AN$11-$AL$11)*($AN$11-$AM$11))),$AM$11)</f>
        <v>0.635089077001945</v>
      </c>
      <c r="AR633" s="0" t="n">
        <f aca="false">SUMPRODUCT((B24:B31&lt;=$B$6)*(C24:C31*AM633+D24:D31*AO633*$B$8*AQ633)/(1+AL633/100)^B24:B31)+C32*AM633*AP633/(1+AL633/100)^$B$6</f>
        <v>14686406.4517994</v>
      </c>
      <c r="AS633" s="0" t="n">
        <f aca="false">SUMPRODUCT((K24:K26&lt;=$B$6)*(L24:L26*AN633+M24:M26*AO633*$B$8*AQ633)/(1+AL633/100)^K24:K26)+L27*AN633*AP633/(1+AL633/100)^$B$6</f>
        <v>16193044.718787</v>
      </c>
      <c r="AT633" s="0" t="n">
        <f aca="false">AS633-AR633</f>
        <v>1506638.26698757</v>
      </c>
      <c r="AU633" s="0" t="n">
        <f aca="true">RAND()</f>
        <v>0.687292508675376</v>
      </c>
      <c r="AV633" s="0" t="n">
        <f aca="true">RAND()</f>
        <v>0.891492851241669</v>
      </c>
      <c r="AW633" s="0" t="n">
        <f aca="true">RAND()</f>
        <v>0.775313052630015</v>
      </c>
      <c r="AX633" s="0" t="n">
        <f aca="true">RAND()</f>
        <v>0.918905829076762</v>
      </c>
      <c r="AY633" s="0" t="n">
        <f aca="true">RAND()</f>
        <v>0.958070222125739</v>
      </c>
      <c r="AZ633" s="0" t="n">
        <f aca="true">RAND()</f>
        <v>0.458304855208225</v>
      </c>
    </row>
    <row r="634" customFormat="false" ht="15" hidden="false" customHeight="false" outlineLevel="0" collapsed="false">
      <c r="AK634" s="0" t="n">
        <v>621</v>
      </c>
      <c r="AL634" s="0" t="n">
        <f aca="false">IFERROR(IF(AU634&lt;($AM$6-$AL$6)/($AN$6-$AL$6),$AL$6+SQRT(AU634*($AN$6-$AL$6)*($AM$6-$AL$6)),$AN$6-SQRT((1-AU634)*($AN$6-$AL$6)*($AN$6-$AM$6))),$AM$6)</f>
        <v>5.28793472345226</v>
      </c>
      <c r="AM634" s="0" t="n">
        <f aca="false">IFERROR(IF(AV634&lt;($AM$7-$AL$7)/($AN$7-$AL$7),$AL$7+SQRT(AV634*($AN$7-$AL$7)*($AM$7-$AL$7)),$AN$7-SQRT((1-AV634)*($AN$7-$AL$7)*($AN$7-$AM$7))),$AM$7)</f>
        <v>0.996203453787045</v>
      </c>
      <c r="AN634" s="0" t="n">
        <f aca="false">IFERROR(IF(AW634&lt;($AM$8-$AL$8)/($AN$8-$AL$8),$AL$8+SQRT(AW634*($AN$8-$AL$8)*($AM$8-$AL$8)),$AN$8-SQRT((1-AW634)*($AN$8-$AL$8)*($AN$8-$AM$8))),$AM$8)</f>
        <v>1.06346289335067</v>
      </c>
      <c r="AO634" s="0" t="n">
        <f aca="false">IFERROR(IF(AX634&lt;($AM$9-$AL$9)/($AN$9-$AL$9),$AL$9+SQRT(AX634*($AN$9-$AL$9)*($AM$9-$AL$9)),$AN$9-SQRT((1-AX634)*($AN$9-$AL$9)*($AN$9-$AM$9))),$AM$9)</f>
        <v>0.938874827040124</v>
      </c>
      <c r="AP634" s="0" t="n">
        <f aca="false">IFERROR(IF(AY634&lt;($AM$10-$AL$10)/($AN$10-$AL$10),$AL$10+SQRT(AY634*($AN$10-$AL$10)*($AM$10-$AL$10)),$AN$10-SQRT((1-AY634)*($AN$10-$AL$10)*($AN$10-$AM$10))),$AM$10)</f>
        <v>0.708162344056887</v>
      </c>
      <c r="AQ634" s="0" t="n">
        <f aca="false">IFERROR(IF(AZ634&lt;($AM$11-$AL$11)/($AN$11-$AL$11),$AL$11+SQRT(AZ634*($AN$11-$AL$11)*($AM$11-$AL$11)),$AN$11-SQRT((1-AZ634)*($AN$11-$AL$11)*($AN$11-$AM$11))),$AM$11)</f>
        <v>0.383028428143053</v>
      </c>
      <c r="AR634" s="0" t="n">
        <f aca="false">SUMPRODUCT((B24:B31&lt;=$B$6)*(C24:C31*AM634+D24:D31*AO634*$B$8*AQ634)/(1+AL634/100)^B24:B31)+C32*AM634*AP634/(1+AL634/100)^$B$6</f>
        <v>12378441.8397765</v>
      </c>
      <c r="AS634" s="0" t="n">
        <f aca="false">SUMPRODUCT((K24:K26&lt;=$B$6)*(L24:L26*AN634+M24:M26*AO634*$B$8*AQ634)/(1+AL634/100)^K24:K26)+L27*AN634*AP634/(1+AL634/100)^$B$6</f>
        <v>16152870.8324627</v>
      </c>
      <c r="AT634" s="0" t="n">
        <f aca="false">AS634-AR634</f>
        <v>3774428.9926862</v>
      </c>
      <c r="AU634" s="0" t="n">
        <f aca="true">RAND()</f>
        <v>0.853441624441975</v>
      </c>
      <c r="AV634" s="0" t="n">
        <f aca="true">RAND()</f>
        <v>0.427731058644057</v>
      </c>
      <c r="AW634" s="0" t="n">
        <f aca="true">RAND()</f>
        <v>0.69070140304798</v>
      </c>
      <c r="AX634" s="0" t="n">
        <f aca="true">RAND()</f>
        <v>0.256814818412664</v>
      </c>
      <c r="AY634" s="0" t="n">
        <f aca="true">RAND()</f>
        <v>0.173326245933032</v>
      </c>
      <c r="AZ634" s="0" t="n">
        <f aca="true">RAND()</f>
        <v>0.028137632162882</v>
      </c>
    </row>
    <row r="635" customFormat="false" ht="15" hidden="false" customHeight="false" outlineLevel="0" collapsed="false">
      <c r="AK635" s="0" t="n">
        <v>622</v>
      </c>
      <c r="AL635" s="0" t="n">
        <f aca="false">IFERROR(IF(AU635&lt;($AM$6-$AL$6)/($AN$6-$AL$6),$AL$6+SQRT(AU635*($AN$6-$AL$6)*($AM$6-$AL$6)),$AN$6-SQRT((1-AU635)*($AN$6-$AL$6)*($AN$6-$AM$6))),$AM$6)</f>
        <v>3.92289868591786</v>
      </c>
      <c r="AM635" s="0" t="n">
        <f aca="false">IFERROR(IF(AV635&lt;($AM$7-$AL$7)/($AN$7-$AL$7),$AL$7+SQRT(AV635*($AN$7-$AL$7)*($AM$7-$AL$7)),$AN$7-SQRT((1-AV635)*($AN$7-$AL$7)*($AN$7-$AM$7))),$AM$7)</f>
        <v>1.07101003758397</v>
      </c>
      <c r="AN635" s="0" t="n">
        <f aca="false">IFERROR(IF(AW635&lt;($AM$8-$AL$8)/($AN$8-$AL$8),$AL$8+SQRT(AW635*($AN$8-$AL$8)*($AM$8-$AL$8)),$AN$8-SQRT((1-AW635)*($AN$8-$AL$8)*($AN$8-$AM$8))),$AM$8)</f>
        <v>0.966352240004145</v>
      </c>
      <c r="AO635" s="0" t="n">
        <f aca="false">IFERROR(IF(AX635&lt;($AM$9-$AL$9)/($AN$9-$AL$9),$AL$9+SQRT(AX635*($AN$9-$AL$9)*($AM$9-$AL$9)),$AN$9-SQRT((1-AX635)*($AN$9-$AL$9)*($AN$9-$AM$9))),$AM$9)</f>
        <v>1.0545798761425</v>
      </c>
      <c r="AP635" s="0" t="n">
        <f aca="false">IFERROR(IF(AY635&lt;($AM$10-$AL$10)/($AN$10-$AL$10),$AL$10+SQRT(AY635*($AN$10-$AL$10)*($AM$10-$AL$10)),$AN$10-SQRT((1-AY635)*($AN$10-$AL$10)*($AN$10-$AM$10))),$AM$10)</f>
        <v>0.918416692011547</v>
      </c>
      <c r="AQ635" s="0" t="n">
        <f aca="false">IFERROR(IF(AZ635&lt;($AM$11-$AL$11)/($AN$11-$AL$11),$AL$11+SQRT(AZ635*($AN$11-$AL$11)*($AM$11-$AL$11)),$AN$11-SQRT((1-AZ635)*($AN$11-$AL$11)*($AN$11-$AM$11))),$AM$11)</f>
        <v>0.439846246772654</v>
      </c>
      <c r="AR635" s="0" t="n">
        <f aca="false">SUMPRODUCT((B24:B31&lt;=$B$6)*(C24:C31*AM635+D24:D31*AO635*$B$8*AQ635)/(1+AL635/100)^B24:B31)+C32*AM635*AP635/(1+AL635/100)^$B$6</f>
        <v>14079632.0697447</v>
      </c>
      <c r="AS635" s="0" t="n">
        <f aca="false">SUMPRODUCT((K24:K26&lt;=$B$6)*(L24:L26*AN635+M24:M26*AO635*$B$8*AQ635)/(1+AL635/100)^K24:K26)+L27*AN635*AP635/(1+AL635/100)^$B$6</f>
        <v>14278257.8457098</v>
      </c>
      <c r="AT635" s="0" t="n">
        <f aca="false">AS635-AR635</f>
        <v>198625.77596508</v>
      </c>
      <c r="AU635" s="0" t="n">
        <f aca="true">RAND()</f>
        <v>0.526572375143698</v>
      </c>
      <c r="AV635" s="0" t="n">
        <f aca="true">RAND()</f>
        <v>0.715223052038284</v>
      </c>
      <c r="AW635" s="0" t="n">
        <f aca="true">RAND()</f>
        <v>0.307478530604408</v>
      </c>
      <c r="AX635" s="0" t="n">
        <f aca="true">RAND()</f>
        <v>0.404120526270175</v>
      </c>
      <c r="AY635" s="0" t="n">
        <f aca="true">RAND()</f>
        <v>0.700290112615542</v>
      </c>
      <c r="AZ635" s="0" t="n">
        <f aca="true">RAND()</f>
        <v>0.0798243785159107</v>
      </c>
    </row>
    <row r="636" customFormat="false" ht="15" hidden="false" customHeight="false" outlineLevel="0" collapsed="false">
      <c r="AK636" s="0" t="n">
        <v>623</v>
      </c>
      <c r="AL636" s="0" t="n">
        <f aca="false">IFERROR(IF(AU636&lt;($AM$6-$AL$6)/($AN$6-$AL$6),$AL$6+SQRT(AU636*($AN$6-$AL$6)*($AM$6-$AL$6)),$AN$6-SQRT((1-AU636)*($AN$6-$AL$6)*($AN$6-$AM$6))),$AM$6)</f>
        <v>3.15878608995679</v>
      </c>
      <c r="AM636" s="0" t="n">
        <f aca="false">IFERROR(IF(AV636&lt;($AM$7-$AL$7)/($AN$7-$AL$7),$AL$7+SQRT(AV636*($AN$7-$AL$7)*($AM$7-$AL$7)),$AN$7-SQRT((1-AV636)*($AN$7-$AL$7)*($AN$7-$AM$7))),$AM$7)</f>
        <v>0.975051893693359</v>
      </c>
      <c r="AN636" s="0" t="n">
        <f aca="false">IFERROR(IF(AW636&lt;($AM$8-$AL$8)/($AN$8-$AL$8),$AL$8+SQRT(AW636*($AN$8-$AL$8)*($AM$8-$AL$8)),$AN$8-SQRT((1-AW636)*($AN$8-$AL$8)*($AN$8-$AM$8))),$AM$8)</f>
        <v>0.971071002749952</v>
      </c>
      <c r="AO636" s="0" t="n">
        <f aca="false">IFERROR(IF(AX636&lt;($AM$9-$AL$9)/($AN$9-$AL$9),$AL$9+SQRT(AX636*($AN$9-$AL$9)*($AM$9-$AL$9)),$AN$9-SQRT((1-AX636)*($AN$9-$AL$9)*($AN$9-$AM$9))),$AM$9)</f>
        <v>0.716069626611778</v>
      </c>
      <c r="AP636" s="0" t="n">
        <f aca="false">IFERROR(IF(AY636&lt;($AM$10-$AL$10)/($AN$10-$AL$10),$AL$10+SQRT(AY636*($AN$10-$AL$10)*($AM$10-$AL$10)),$AN$10-SQRT((1-AY636)*($AN$10-$AL$10)*($AN$10-$AM$10))),$AM$10)</f>
        <v>0.964982779295736</v>
      </c>
      <c r="AQ636" s="0" t="n">
        <f aca="false">IFERROR(IF(AZ636&lt;($AM$11-$AL$11)/($AN$11-$AL$11),$AL$11+SQRT(AZ636*($AN$11-$AL$11)*($AM$11-$AL$11)),$AN$11-SQRT((1-AZ636)*($AN$11-$AL$11)*($AN$11-$AM$11))),$AM$11)</f>
        <v>0.553076862380436</v>
      </c>
      <c r="AR636" s="0" t="n">
        <f aca="false">SUMPRODUCT((B24:B31&lt;=$B$6)*(C24:C31*AM636+D24:D31*AO636*$B$8*AQ636)/(1+AL636/100)^B24:B31)+C32*AM636*AP636/(1+AL636/100)^$B$6</f>
        <v>13288294.2035666</v>
      </c>
      <c r="AS636" s="0" t="n">
        <f aca="false">SUMPRODUCT((K24:K26&lt;=$B$6)*(L24:L26*AN636+M24:M26*AO636*$B$8*AQ636)/(1+AL636/100)^K24:K26)+L27*AN636*AP636/(1+AL636/100)^$B$6</f>
        <v>14086790.4772302</v>
      </c>
      <c r="AT636" s="0" t="n">
        <f aca="false">AS636-AR636</f>
        <v>798496.27366362</v>
      </c>
      <c r="AU636" s="0" t="n">
        <f aca="true">RAND()</f>
        <v>0.262253784864529</v>
      </c>
      <c r="AV636" s="0" t="n">
        <f aca="true">RAND()</f>
        <v>0.340479616507013</v>
      </c>
      <c r="AW636" s="0" t="n">
        <f aca="true">RAND()</f>
        <v>0.325169866465267</v>
      </c>
      <c r="AX636" s="0" t="n">
        <f aca="true">RAND()</f>
        <v>0.062248111392204</v>
      </c>
      <c r="AY636" s="0" t="n">
        <f aca="true">RAND()</f>
        <v>0.864835940166347</v>
      </c>
      <c r="AZ636" s="0" t="n">
        <f aca="true">RAND()</f>
        <v>0.26141999294827</v>
      </c>
    </row>
    <row r="637" customFormat="false" ht="15" hidden="false" customHeight="false" outlineLevel="0" collapsed="false">
      <c r="AK637" s="0" t="n">
        <v>624</v>
      </c>
      <c r="AL637" s="0" t="n">
        <f aca="false">IFERROR(IF(AU637&lt;($AM$6-$AL$6)/($AN$6-$AL$6),$AL$6+SQRT(AU637*($AN$6-$AL$6)*($AM$6-$AL$6)),$AN$6-SQRT((1-AU637)*($AN$6-$AL$6)*($AN$6-$AM$6))),$AM$6)</f>
        <v>5.0067798395947</v>
      </c>
      <c r="AM637" s="0" t="n">
        <f aca="false">IFERROR(IF(AV637&lt;($AM$7-$AL$7)/($AN$7-$AL$7),$AL$7+SQRT(AV637*($AN$7-$AL$7)*($AM$7-$AL$7)),$AN$7-SQRT((1-AV637)*($AN$7-$AL$7)*($AN$7-$AM$7))),$AM$7)</f>
        <v>0.848424663355461</v>
      </c>
      <c r="AN637" s="0" t="n">
        <f aca="false">IFERROR(IF(AW637&lt;($AM$8-$AL$8)/($AN$8-$AL$8),$AL$8+SQRT(AW637*($AN$8-$AL$8)*($AM$8-$AL$8)),$AN$8-SQRT((1-AW637)*($AN$8-$AL$8)*($AN$8-$AM$8))),$AM$8)</f>
        <v>0.81303625799223</v>
      </c>
      <c r="AO637" s="0" t="n">
        <f aca="false">IFERROR(IF(AX637&lt;($AM$9-$AL$9)/($AN$9-$AL$9),$AL$9+SQRT(AX637*($AN$9-$AL$9)*($AM$9-$AL$9)),$AN$9-SQRT((1-AX637)*($AN$9-$AL$9)*($AN$9-$AM$9))),$AM$9)</f>
        <v>1.37645873247359</v>
      </c>
      <c r="AP637" s="0" t="n">
        <f aca="false">IFERROR(IF(AY637&lt;($AM$10-$AL$10)/($AN$10-$AL$10),$AL$10+SQRT(AY637*($AN$10-$AL$10)*($AM$10-$AL$10)),$AN$10-SQRT((1-AY637)*($AN$10-$AL$10)*($AN$10-$AM$10))),$AM$10)</f>
        <v>0.599683306794086</v>
      </c>
      <c r="AQ637" s="0" t="n">
        <f aca="false">IFERROR(IF(AZ637&lt;($AM$11-$AL$11)/($AN$11-$AL$11),$AL$11+SQRT(AZ637*($AN$11-$AL$11)*($AM$11-$AL$11)),$AN$11-SQRT((1-AZ637)*($AN$11-$AL$11)*($AN$11-$AM$11))),$AM$11)</f>
        <v>0.655506614987208</v>
      </c>
      <c r="AR637" s="0" t="n">
        <f aca="false">SUMPRODUCT((B24:B31&lt;=$B$6)*(C24:C31*AM637+D24:D31*AO637*$B$8*AQ637)/(1+AL637/100)^B24:B31)+C32*AM637*AP637/(1+AL637/100)^$B$6</f>
        <v>10757692.2638922</v>
      </c>
      <c r="AS637" s="0" t="n">
        <f aca="false">SUMPRODUCT((K24:K26&lt;=$B$6)*(L24:L26*AN637+M24:M26*AO637*$B$8*AQ637)/(1+AL637/100)^K24:K26)+L27*AN637*AP637/(1+AL637/100)^$B$6</f>
        <v>12431393.5935567</v>
      </c>
      <c r="AT637" s="0" t="n">
        <f aca="false">AS637-AR637</f>
        <v>1673701.32966451</v>
      </c>
      <c r="AU637" s="0" t="n">
        <f aca="true">RAND()</f>
        <v>0.801353669607694</v>
      </c>
      <c r="AV637" s="0" t="n">
        <f aca="true">RAND()</f>
        <v>0.0260549780121082</v>
      </c>
      <c r="AW637" s="0" t="n">
        <f aca="true">RAND()</f>
        <v>0.00188826691599978</v>
      </c>
      <c r="AX637" s="0" t="n">
        <f aca="true">RAND()</f>
        <v>0.740797525127704</v>
      </c>
      <c r="AY637" s="0" t="n">
        <f aca="true">RAND()</f>
        <v>0.0397470466136155</v>
      </c>
      <c r="AZ637" s="0" t="n">
        <f aca="true">RAND()</f>
        <v>0.515609419111951</v>
      </c>
    </row>
    <row r="638" customFormat="false" ht="15" hidden="false" customHeight="false" outlineLevel="0" collapsed="false">
      <c r="AK638" s="0" t="n">
        <v>625</v>
      </c>
      <c r="AL638" s="0" t="n">
        <f aca="false">IFERROR(IF(AU638&lt;($AM$6-$AL$6)/($AN$6-$AL$6),$AL$6+SQRT(AU638*($AN$6-$AL$6)*($AM$6-$AL$6)),$AN$6-SQRT((1-AU638)*($AN$6-$AL$6)*($AN$6-$AM$6))),$AM$6)</f>
        <v>2.85961795047956</v>
      </c>
      <c r="AM638" s="0" t="n">
        <f aca="false">IFERROR(IF(AV638&lt;($AM$7-$AL$7)/($AN$7-$AL$7),$AL$7+SQRT(AV638*($AN$7-$AL$7)*($AM$7-$AL$7)),$AN$7-SQRT((1-AV638)*($AN$7-$AL$7)*($AN$7-$AM$7))),$AM$7)</f>
        <v>0.959708775832483</v>
      </c>
      <c r="AN638" s="0" t="n">
        <f aca="false">IFERROR(IF(AW638&lt;($AM$8-$AL$8)/($AN$8-$AL$8),$AL$8+SQRT(AW638*($AN$8-$AL$8)*($AM$8-$AL$8)),$AN$8-SQRT((1-AW638)*($AN$8-$AL$8)*($AN$8-$AM$8))),$AM$8)</f>
        <v>1.19089494309667</v>
      </c>
      <c r="AO638" s="0" t="n">
        <f aca="false">IFERROR(IF(AX638&lt;($AM$9-$AL$9)/($AN$9-$AL$9),$AL$9+SQRT(AX638*($AN$9-$AL$9)*($AM$9-$AL$9)),$AN$9-SQRT((1-AX638)*($AN$9-$AL$9)*($AN$9-$AM$9))),$AM$9)</f>
        <v>1.62131440589056</v>
      </c>
      <c r="AP638" s="0" t="n">
        <f aca="false">IFERROR(IF(AY638&lt;($AM$10-$AL$10)/($AN$10-$AL$10),$AL$10+SQRT(AY638*($AN$10-$AL$10)*($AM$10-$AL$10)),$AN$10-SQRT((1-AY638)*($AN$10-$AL$10)*($AN$10-$AM$10))),$AM$10)</f>
        <v>0.997517665047578</v>
      </c>
      <c r="AQ638" s="0" t="n">
        <f aca="false">IFERROR(IF(AZ638&lt;($AM$11-$AL$11)/($AN$11-$AL$11),$AL$11+SQRT(AZ638*($AN$11-$AL$11)*($AM$11-$AL$11)),$AN$11-SQRT((1-AZ638)*($AN$11-$AL$11)*($AN$11-$AM$11))),$AM$11)</f>
        <v>0.413767708177387</v>
      </c>
      <c r="AR638" s="0" t="n">
        <f aca="false">SUMPRODUCT((B24:B31&lt;=$B$6)*(C24:C31*AM638+D24:D31*AO638*$B$8*AQ638)/(1+AL638/100)^B24:B31)+C32*AM638*AP638/(1+AL638/100)^$B$6</f>
        <v>13336273.4175022</v>
      </c>
      <c r="AS638" s="0" t="n">
        <f aca="false">SUMPRODUCT((K24:K26&lt;=$B$6)*(L24:L26*AN638+M24:M26*AO638*$B$8*AQ638)/(1+AL638/100)^K24:K26)+L27*AN638*AP638/(1+AL638/100)^$B$6</f>
        <v>17108991.7779925</v>
      </c>
      <c r="AT638" s="0" t="n">
        <f aca="false">AS638-AR638</f>
        <v>3772718.3604903</v>
      </c>
      <c r="AU638" s="0" t="n">
        <f aca="true">RAND()</f>
        <v>0.147788604157337</v>
      </c>
      <c r="AV638" s="0" t="n">
        <f aca="true">RAND()</f>
        <v>0.283409923087893</v>
      </c>
      <c r="AW638" s="0" t="n">
        <f aca="true">RAND()</f>
        <v>0.968947486652921</v>
      </c>
      <c r="AX638" s="0" t="n">
        <f aca="true">RAND()</f>
        <v>0.904398147209321</v>
      </c>
      <c r="AY638" s="0" t="n">
        <f aca="true">RAND()</f>
        <v>0.990095308137577</v>
      </c>
      <c r="AZ638" s="0" t="n">
        <f aca="true">RAND()</f>
        <v>0.0528289445874901</v>
      </c>
    </row>
    <row r="639" customFormat="false" ht="15" hidden="false" customHeight="false" outlineLevel="0" collapsed="false">
      <c r="AK639" s="0" t="n">
        <v>626</v>
      </c>
      <c r="AL639" s="0" t="n">
        <f aca="false">IFERROR(IF(AU639&lt;($AM$6-$AL$6)/($AN$6-$AL$6),$AL$6+SQRT(AU639*($AN$6-$AL$6)*($AM$6-$AL$6)),$AN$6-SQRT((1-AU639)*($AN$6-$AL$6)*($AN$6-$AM$6))),$AM$6)</f>
        <v>5.31369410660756</v>
      </c>
      <c r="AM639" s="0" t="n">
        <f aca="false">IFERROR(IF(AV639&lt;($AM$7-$AL$7)/($AN$7-$AL$7),$AL$7+SQRT(AV639*($AN$7-$AL$7)*($AM$7-$AL$7)),$AN$7-SQRT((1-AV639)*($AN$7-$AL$7)*($AN$7-$AM$7))),$AM$7)</f>
        <v>1.03877904978373</v>
      </c>
      <c r="AN639" s="0" t="n">
        <f aca="false">IFERROR(IF(AW639&lt;($AM$8-$AL$8)/($AN$8-$AL$8),$AL$8+SQRT(AW639*($AN$8-$AL$8)*($AM$8-$AL$8)),$AN$8-SQRT((1-AW639)*($AN$8-$AL$8)*($AN$8-$AM$8))),$AM$8)</f>
        <v>1.01799482241294</v>
      </c>
      <c r="AO639" s="0" t="n">
        <f aca="false">IFERROR(IF(AX639&lt;($AM$9-$AL$9)/($AN$9-$AL$9),$AL$9+SQRT(AX639*($AN$9-$AL$9)*($AM$9-$AL$9)),$AN$9-SQRT((1-AX639)*($AN$9-$AL$9)*($AN$9-$AM$9))),$AM$9)</f>
        <v>1.02330895425388</v>
      </c>
      <c r="AP639" s="0" t="n">
        <f aca="false">IFERROR(IF(AY639&lt;($AM$10-$AL$10)/($AN$10-$AL$10),$AL$10+SQRT(AY639*($AN$10-$AL$10)*($AM$10-$AL$10)),$AN$10-SQRT((1-AY639)*($AN$10-$AL$10)*($AN$10-$AM$10))),$AM$10)</f>
        <v>0.749450227048312</v>
      </c>
      <c r="AQ639" s="0" t="n">
        <f aca="false">IFERROR(IF(AZ639&lt;($AM$11-$AL$11)/($AN$11-$AL$11),$AL$11+SQRT(AZ639*($AN$11-$AL$11)*($AM$11-$AL$11)),$AN$11-SQRT((1-AZ639)*($AN$11-$AL$11)*($AN$11-$AM$11))),$AM$11)</f>
        <v>0.484578898172064</v>
      </c>
      <c r="AR639" s="0" t="n">
        <f aca="false">SUMPRODUCT((B24:B31&lt;=$B$6)*(C24:C31*AM639+D24:D31*AO639*$B$8*AQ639)/(1+AL639/100)^B24:B31)+C32*AM639*AP639/(1+AL639/100)^$B$6</f>
        <v>12908769.0989891</v>
      </c>
      <c r="AS639" s="0" t="n">
        <f aca="false">SUMPRODUCT((K24:K26&lt;=$B$6)*(L24:L26*AN639+M24:M26*AO639*$B$8*AQ639)/(1+AL639/100)^K24:K26)+L27*AN639*AP639/(1+AL639/100)^$B$6</f>
        <v>15436372.3774557</v>
      </c>
      <c r="AT639" s="0" t="n">
        <f aca="false">AS639-AR639</f>
        <v>2527603.27846661</v>
      </c>
      <c r="AU639" s="0" t="n">
        <f aca="true">RAND()</f>
        <v>0.857818621695496</v>
      </c>
      <c r="AV639" s="0" t="n">
        <f aca="true">RAND()</f>
        <v>0.603428535019885</v>
      </c>
      <c r="AW639" s="0" t="n">
        <f aca="true">RAND()</f>
        <v>0.521543089535955</v>
      </c>
      <c r="AX639" s="0" t="n">
        <f aca="true">RAND()</f>
        <v>0.364049734106228</v>
      </c>
      <c r="AY639" s="0" t="n">
        <f aca="true">RAND()</f>
        <v>0.248901663097817</v>
      </c>
      <c r="AZ639" s="0" t="n">
        <f aca="true">RAND()</f>
        <v>0.139058651634339</v>
      </c>
    </row>
    <row r="640" customFormat="false" ht="15" hidden="false" customHeight="false" outlineLevel="0" collapsed="false">
      <c r="AK640" s="0" t="n">
        <v>627</v>
      </c>
      <c r="AL640" s="0" t="n">
        <f aca="false">IFERROR(IF(AU640&lt;($AM$6-$AL$6)/($AN$6-$AL$6),$AL$6+SQRT(AU640*($AN$6-$AL$6)*($AM$6-$AL$6)),$AN$6-SQRT((1-AU640)*($AN$6-$AL$6)*($AN$6-$AM$6))),$AM$6)</f>
        <v>5.03359288967608</v>
      </c>
      <c r="AM640" s="0" t="n">
        <f aca="false">IFERROR(IF(AV640&lt;($AM$7-$AL$7)/($AN$7-$AL$7),$AL$7+SQRT(AV640*($AN$7-$AL$7)*($AM$7-$AL$7)),$AN$7-SQRT((1-AV640)*($AN$7-$AL$7)*($AN$7-$AM$7))),$AM$7)</f>
        <v>1.07662812404014</v>
      </c>
      <c r="AN640" s="0" t="n">
        <f aca="false">IFERROR(IF(AW640&lt;($AM$8-$AL$8)/($AN$8-$AL$8),$AL$8+SQRT(AW640*($AN$8-$AL$8)*($AM$8-$AL$8)),$AN$8-SQRT((1-AW640)*($AN$8-$AL$8)*($AN$8-$AM$8))),$AM$8)</f>
        <v>1.1029073238438</v>
      </c>
      <c r="AO640" s="0" t="n">
        <f aca="false">IFERROR(IF(AX640&lt;($AM$9-$AL$9)/($AN$9-$AL$9),$AL$9+SQRT(AX640*($AN$9-$AL$9)*($AM$9-$AL$9)),$AN$9-SQRT((1-AX640)*($AN$9-$AL$9)*($AN$9-$AM$9))),$AM$9)</f>
        <v>0.686724211372127</v>
      </c>
      <c r="AP640" s="0" t="n">
        <f aca="false">IFERROR(IF(AY640&lt;($AM$10-$AL$10)/($AN$10-$AL$10),$AL$10+SQRT(AY640*($AN$10-$AL$10)*($AM$10-$AL$10)),$AN$10-SQRT((1-AY640)*($AN$10-$AL$10)*($AN$10-$AM$10))),$AM$10)</f>
        <v>0.883184239382149</v>
      </c>
      <c r="AQ640" s="0" t="n">
        <f aca="false">IFERROR(IF(AZ640&lt;($AM$11-$AL$11)/($AN$11-$AL$11),$AL$11+SQRT(AZ640*($AN$11-$AL$11)*($AM$11-$AL$11)),$AN$11-SQRT((1-AZ640)*($AN$11-$AL$11)*($AN$11-$AM$11))),$AM$11)</f>
        <v>0.723165025967626</v>
      </c>
      <c r="AR640" s="0" t="n">
        <f aca="false">SUMPRODUCT((B24:B31&lt;=$B$6)*(C24:C31*AM640+D24:D31*AO640*$B$8*AQ640)/(1+AL640/100)^B24:B31)+C32*AM640*AP640/(1+AL640/100)^$B$6</f>
        <v>13509373.6620793</v>
      </c>
      <c r="AS640" s="0" t="n">
        <f aca="false">SUMPRODUCT((K24:K26&lt;=$B$6)*(L24:L26*AN640+M24:M26*AO640*$B$8*AQ640)/(1+AL640/100)^K24:K26)+L27*AN640*AP640/(1+AL640/100)^$B$6</f>
        <v>16558464.8546206</v>
      </c>
      <c r="AT640" s="0" t="n">
        <f aca="false">AS640-AR640</f>
        <v>3049091.19254133</v>
      </c>
      <c r="AU640" s="0" t="n">
        <f aca="true">RAND()</f>
        <v>0.806662153823377</v>
      </c>
      <c r="AV640" s="0" t="n">
        <f aca="true">RAND()</f>
        <v>0.732819490010293</v>
      </c>
      <c r="AW640" s="0" t="n">
        <f aca="true">RAND()</f>
        <v>0.807677729966281</v>
      </c>
      <c r="AX640" s="0" t="n">
        <f aca="true">RAND()</f>
        <v>0.046487908150057</v>
      </c>
      <c r="AY640" s="0" t="n">
        <f aca="true">RAND()</f>
        <v>0.587320645243504</v>
      </c>
      <c r="AZ640" s="0" t="n">
        <f aca="true">RAND()</f>
        <v>0.687193457765285</v>
      </c>
    </row>
    <row r="641" customFormat="false" ht="15" hidden="false" customHeight="false" outlineLevel="0" collapsed="false">
      <c r="AK641" s="0" t="n">
        <v>628</v>
      </c>
      <c r="AL641" s="0" t="n">
        <f aca="false">IFERROR(IF(AU641&lt;($AM$6-$AL$6)/($AN$6-$AL$6),$AL$6+SQRT(AU641*($AN$6-$AL$6)*($AM$6-$AL$6)),$AN$6-SQRT((1-AU641)*($AN$6-$AL$6)*($AN$6-$AM$6))),$AM$6)</f>
        <v>4.13571673465665</v>
      </c>
      <c r="AM641" s="0" t="n">
        <f aca="false">IFERROR(IF(AV641&lt;($AM$7-$AL$7)/($AN$7-$AL$7),$AL$7+SQRT(AV641*($AN$7-$AL$7)*($AM$7-$AL$7)),$AN$7-SQRT((1-AV641)*($AN$7-$AL$7)*($AN$7-$AM$7))),$AM$7)</f>
        <v>1.05641570885738</v>
      </c>
      <c r="AN641" s="0" t="n">
        <f aca="false">IFERROR(IF(AW641&lt;($AM$8-$AL$8)/($AN$8-$AL$8),$AL$8+SQRT(AW641*($AN$8-$AL$8)*($AM$8-$AL$8)),$AN$8-SQRT((1-AW641)*($AN$8-$AL$8)*($AN$8-$AM$8))),$AM$8)</f>
        <v>0.984409197666591</v>
      </c>
      <c r="AO641" s="0" t="n">
        <f aca="false">IFERROR(IF(AX641&lt;($AM$9-$AL$9)/($AN$9-$AL$9),$AL$9+SQRT(AX641*($AN$9-$AL$9)*($AM$9-$AL$9)),$AN$9-SQRT((1-AX641)*($AN$9-$AL$9)*($AN$9-$AM$9))),$AM$9)</f>
        <v>1.61819419354435</v>
      </c>
      <c r="AP641" s="0" t="n">
        <f aca="false">IFERROR(IF(AY641&lt;($AM$10-$AL$10)/($AN$10-$AL$10),$AL$10+SQRT(AY641*($AN$10-$AL$10)*($AM$10-$AL$10)),$AN$10-SQRT((1-AY641)*($AN$10-$AL$10)*($AN$10-$AM$10))),$AM$10)</f>
        <v>0.878491682184872</v>
      </c>
      <c r="AQ641" s="0" t="n">
        <f aca="false">IFERROR(IF(AZ641&lt;($AM$11-$AL$11)/($AN$11-$AL$11),$AL$11+SQRT(AZ641*($AN$11-$AL$11)*($AM$11-$AL$11)),$AN$11-SQRT((1-AZ641)*($AN$11-$AL$11)*($AN$11-$AM$11))),$AM$11)</f>
        <v>0.568069565912548</v>
      </c>
      <c r="AR641" s="0" t="n">
        <f aca="false">SUMPRODUCT((B24:B31&lt;=$B$6)*(C24:C31*AM641+D24:D31*AO641*$B$8*AQ641)/(1+AL641/100)^B24:B31)+C32*AM641*AP641/(1+AL641/100)^$B$6</f>
        <v>13839291.3569827</v>
      </c>
      <c r="AS641" s="0" t="n">
        <f aca="false">SUMPRODUCT((K24:K26&lt;=$B$6)*(L24:L26*AN641+M24:M26*AO641*$B$8*AQ641)/(1+AL641/100)^K24:K26)+L27*AN641*AP641/(1+AL641/100)^$B$6</f>
        <v>14658116.5331209</v>
      </c>
      <c r="AT641" s="0" t="n">
        <f aca="false">AS641-AR641</f>
        <v>818825.1761382</v>
      </c>
      <c r="AU641" s="0" t="n">
        <f aca="true">RAND()</f>
        <v>0.589794068793701</v>
      </c>
      <c r="AV641" s="0" t="n">
        <f aca="true">RAND()</f>
        <v>0.666889975313858</v>
      </c>
      <c r="AW641" s="0" t="n">
        <f aca="true">RAND()</f>
        <v>0.377852802044843</v>
      </c>
      <c r="AX641" s="0" t="n">
        <f aca="true">RAND()</f>
        <v>0.902816217437833</v>
      </c>
      <c r="AY641" s="0" t="n">
        <f aca="true">RAND()</f>
        <v>0.573023813932538</v>
      </c>
      <c r="AZ641" s="0" t="n">
        <f aca="true">RAND()</f>
        <v>0.293311396606292</v>
      </c>
    </row>
    <row r="642" customFormat="false" ht="15" hidden="false" customHeight="false" outlineLevel="0" collapsed="false">
      <c r="AK642" s="0" t="n">
        <v>629</v>
      </c>
      <c r="AL642" s="0" t="n">
        <f aca="false">IFERROR(IF(AU642&lt;($AM$6-$AL$6)/($AN$6-$AL$6),$AL$6+SQRT(AU642*($AN$6-$AL$6)*($AM$6-$AL$6)),$AN$6-SQRT((1-AU642)*($AN$6-$AL$6)*($AN$6-$AM$6))),$AM$6)</f>
        <v>4.04382736366142</v>
      </c>
      <c r="AM642" s="0" t="n">
        <f aca="false">IFERROR(IF(AV642&lt;($AM$7-$AL$7)/($AN$7-$AL$7),$AL$7+SQRT(AV642*($AN$7-$AL$7)*($AM$7-$AL$7)),$AN$7-SQRT((1-AV642)*($AN$7-$AL$7)*($AN$7-$AM$7))),$AM$7)</f>
        <v>1.09766257244502</v>
      </c>
      <c r="AN642" s="0" t="n">
        <f aca="false">IFERROR(IF(AW642&lt;($AM$8-$AL$8)/($AN$8-$AL$8),$AL$8+SQRT(AW642*($AN$8-$AL$8)*($AM$8-$AL$8)),$AN$8-SQRT((1-AW642)*($AN$8-$AL$8)*($AN$8-$AM$8))),$AM$8)</f>
        <v>1.18515958257036</v>
      </c>
      <c r="AO642" s="0" t="n">
        <f aca="false">IFERROR(IF(AX642&lt;($AM$9-$AL$9)/($AN$9-$AL$9),$AL$9+SQRT(AX642*($AN$9-$AL$9)*($AM$9-$AL$9)),$AN$9-SQRT((1-AX642)*($AN$9-$AL$9)*($AN$9-$AM$9))),$AM$9)</f>
        <v>0.993458573107097</v>
      </c>
      <c r="AP642" s="0" t="n">
        <f aca="false">IFERROR(IF(AY642&lt;($AM$10-$AL$10)/($AN$10-$AL$10),$AL$10+SQRT(AY642*($AN$10-$AL$10)*($AM$10-$AL$10)),$AN$10-SQRT((1-AY642)*($AN$10-$AL$10)*($AN$10-$AM$10))),$AM$10)</f>
        <v>0.643803356782813</v>
      </c>
      <c r="AQ642" s="0" t="n">
        <f aca="false">IFERROR(IF(AZ642&lt;($AM$11-$AL$11)/($AN$11-$AL$11),$AL$11+SQRT(AZ642*($AN$11-$AL$11)*($AM$11-$AL$11)),$AN$11-SQRT((1-AZ642)*($AN$11-$AL$11)*($AN$11-$AM$11))),$AM$11)</f>
        <v>0.804021311909761</v>
      </c>
      <c r="AR642" s="0" t="n">
        <f aca="false">SUMPRODUCT((B24:B31&lt;=$B$6)*(C24:C31*AM642+D24:D31*AO642*$B$8*AQ642)/(1+AL642/100)^B24:B31)+C32*AM642*AP642/(1+AL642/100)^$B$6</f>
        <v>14444661.3792683</v>
      </c>
      <c r="AS642" s="0" t="n">
        <f aca="false">SUMPRODUCT((K24:K26&lt;=$B$6)*(L24:L26*AN642+M24:M26*AO642*$B$8*AQ642)/(1+AL642/100)^K24:K26)+L27*AN642*AP642/(1+AL642/100)^$B$6</f>
        <v>17937223.0099515</v>
      </c>
      <c r="AT642" s="0" t="n">
        <f aca="false">AS642-AR642</f>
        <v>3492561.63068318</v>
      </c>
      <c r="AU642" s="0" t="n">
        <f aca="true">RAND()</f>
        <v>0.563052167208151</v>
      </c>
      <c r="AV642" s="0" t="n">
        <f aca="true">RAND()</f>
        <v>0.793718294808282</v>
      </c>
      <c r="AW642" s="0" t="n">
        <f aca="true">RAND()</f>
        <v>0.962628624600446</v>
      </c>
      <c r="AX642" s="0" t="n">
        <f aca="true">RAND()</f>
        <v>0.324668484497189</v>
      </c>
      <c r="AY642" s="0" t="n">
        <f aca="true">RAND()</f>
        <v>0.0827176216880195</v>
      </c>
      <c r="AZ642" s="0" t="n">
        <f aca="true">RAND()</f>
        <v>0.84323409720175</v>
      </c>
    </row>
    <row r="643" customFormat="false" ht="15" hidden="false" customHeight="false" outlineLevel="0" collapsed="false">
      <c r="AK643" s="0" t="n">
        <v>630</v>
      </c>
      <c r="AL643" s="0" t="n">
        <f aca="false">IFERROR(IF(AU643&lt;($AM$6-$AL$6)/($AN$6-$AL$6),$AL$6+SQRT(AU643*($AN$6-$AL$6)*($AM$6-$AL$6)),$AN$6-SQRT((1-AU643)*($AN$6-$AL$6)*($AN$6-$AM$6))),$AM$6)</f>
        <v>3.84042926050402</v>
      </c>
      <c r="AM643" s="0" t="n">
        <f aca="false">IFERROR(IF(AV643&lt;($AM$7-$AL$7)/($AN$7-$AL$7),$AL$7+SQRT(AV643*($AN$7-$AL$7)*($AM$7-$AL$7)),$AN$7-SQRT((1-AV643)*($AN$7-$AL$7)*($AN$7-$AM$7))),$AM$7)</f>
        <v>0.930337080524484</v>
      </c>
      <c r="AN643" s="0" t="n">
        <f aca="false">IFERROR(IF(AW643&lt;($AM$8-$AL$8)/($AN$8-$AL$8),$AL$8+SQRT(AW643*($AN$8-$AL$8)*($AM$8-$AL$8)),$AN$8-SQRT((1-AW643)*($AN$8-$AL$8)*($AN$8-$AM$8))),$AM$8)</f>
        <v>0.926959189385015</v>
      </c>
      <c r="AO643" s="0" t="n">
        <f aca="false">IFERROR(IF(AX643&lt;($AM$9-$AL$9)/($AN$9-$AL$9),$AL$9+SQRT(AX643*($AN$9-$AL$9)*($AM$9-$AL$9)),$AN$9-SQRT((1-AX643)*($AN$9-$AL$9)*($AN$9-$AM$9))),$AM$9)</f>
        <v>1.17252832009591</v>
      </c>
      <c r="AP643" s="0" t="n">
        <f aca="false">IFERROR(IF(AY643&lt;($AM$10-$AL$10)/($AN$10-$AL$10),$AL$10+SQRT(AY643*($AN$10-$AL$10)*($AM$10-$AL$10)),$AN$10-SQRT((1-AY643)*($AN$10-$AL$10)*($AN$10-$AM$10))),$AM$10)</f>
        <v>0.773288094018838</v>
      </c>
      <c r="AQ643" s="0" t="n">
        <f aca="false">IFERROR(IF(AZ643&lt;($AM$11-$AL$11)/($AN$11-$AL$11),$AL$11+SQRT(AZ643*($AN$11-$AL$11)*($AM$11-$AL$11)),$AN$11-SQRT((1-AZ643)*($AN$11-$AL$11)*($AN$11-$AM$11))),$AM$11)</f>
        <v>0.745558749703286</v>
      </c>
      <c r="AR643" s="0" t="n">
        <f aca="false">SUMPRODUCT((B24:B31&lt;=$B$6)*(C24:C31*AM643+D24:D31*AO643*$B$8*AQ643)/(1+AL643/100)^B24:B31)+C32*AM643*AP643/(1+AL643/100)^$B$6</f>
        <v>12379169.7773825</v>
      </c>
      <c r="AS643" s="0" t="n">
        <f aca="false">SUMPRODUCT((K24:K26&lt;=$B$6)*(L24:L26*AN643+M24:M26*AO643*$B$8*AQ643)/(1+AL643/100)^K24:K26)+L27*AN643*AP643/(1+AL643/100)^$B$6</f>
        <v>13870129.1426361</v>
      </c>
      <c r="AT643" s="0" t="n">
        <f aca="false">AS643-AR643</f>
        <v>1490959.36525366</v>
      </c>
      <c r="AU643" s="0" t="n">
        <f aca="true">RAND()</f>
        <v>0.500855637106041</v>
      </c>
      <c r="AV643" s="0" t="n">
        <f aca="true">RAND()</f>
        <v>0.188752828440508</v>
      </c>
      <c r="AW643" s="0" t="n">
        <f aca="true">RAND()</f>
        <v>0.179095952992223</v>
      </c>
      <c r="AX643" s="0" t="n">
        <f aca="true">RAND()</f>
        <v>0.543527079304473</v>
      </c>
      <c r="AY643" s="0" t="n">
        <f aca="true">RAND()</f>
        <v>0.298745529329797</v>
      </c>
      <c r="AZ643" s="0" t="n">
        <f aca="true">RAND()</f>
        <v>0.735753674071203</v>
      </c>
    </row>
    <row r="644" customFormat="false" ht="15" hidden="false" customHeight="false" outlineLevel="0" collapsed="false">
      <c r="AK644" s="0" t="n">
        <v>631</v>
      </c>
      <c r="AL644" s="0" t="n">
        <f aca="false">IFERROR(IF(AU644&lt;($AM$6-$AL$6)/($AN$6-$AL$6),$AL$6+SQRT(AU644*($AN$6-$AL$6)*($AM$6-$AL$6)),$AN$6-SQRT((1-AU644)*($AN$6-$AL$6)*($AN$6-$AM$6))),$AM$6)</f>
        <v>4.28511982137298</v>
      </c>
      <c r="AM644" s="0" t="n">
        <f aca="false">IFERROR(IF(AV644&lt;($AM$7-$AL$7)/($AN$7-$AL$7),$AL$7+SQRT(AV644*($AN$7-$AL$7)*($AM$7-$AL$7)),$AN$7-SQRT((1-AV644)*($AN$7-$AL$7)*($AN$7-$AM$7))),$AM$7)</f>
        <v>0.920721559697324</v>
      </c>
      <c r="AN644" s="0" t="n">
        <f aca="false">IFERROR(IF(AW644&lt;($AM$8-$AL$8)/($AN$8-$AL$8),$AL$8+SQRT(AW644*($AN$8-$AL$8)*($AM$8-$AL$8)),$AN$8-SQRT((1-AW644)*($AN$8-$AL$8)*($AN$8-$AM$8))),$AM$8)</f>
        <v>0.986628356207568</v>
      </c>
      <c r="AO644" s="0" t="n">
        <f aca="false">IFERROR(IF(AX644&lt;($AM$9-$AL$9)/($AN$9-$AL$9),$AL$9+SQRT(AX644*($AN$9-$AL$9)*($AM$9-$AL$9)),$AN$9-SQRT((1-AX644)*($AN$9-$AL$9)*($AN$9-$AM$9))),$AM$9)</f>
        <v>1.02242957656933</v>
      </c>
      <c r="AP644" s="0" t="n">
        <f aca="false">IFERROR(IF(AY644&lt;($AM$10-$AL$10)/($AN$10-$AL$10),$AL$10+SQRT(AY644*($AN$10-$AL$10)*($AM$10-$AL$10)),$AN$10-SQRT((1-AY644)*($AN$10-$AL$10)*($AN$10-$AM$10))),$AM$10)</f>
        <v>0.87399259975668</v>
      </c>
      <c r="AQ644" s="0" t="n">
        <f aca="false">IFERROR(IF(AZ644&lt;($AM$11-$AL$11)/($AN$11-$AL$11),$AL$11+SQRT(AZ644*($AN$11-$AL$11)*($AM$11-$AL$11)),$AN$11-SQRT((1-AZ644)*($AN$11-$AL$11)*($AN$11-$AM$11))),$AM$11)</f>
        <v>0.929229458858247</v>
      </c>
      <c r="AR644" s="0" t="n">
        <f aca="false">SUMPRODUCT((B24:B31&lt;=$B$6)*(C24:C31*AM644+D24:D31*AO644*$B$8*AQ644)/(1+AL644/100)^B24:B31)+C32*AM644*AP644/(1+AL644/100)^$B$6</f>
        <v>12006920.0250539</v>
      </c>
      <c r="AS644" s="0" t="n">
        <f aca="false">SUMPRODUCT((K24:K26&lt;=$B$6)*(L24:L26*AN644+M24:M26*AO644*$B$8*AQ644)/(1+AL644/100)^K24:K26)+L27*AN644*AP644/(1+AL644/100)^$B$6</f>
        <v>14724764.924158</v>
      </c>
      <c r="AT644" s="0" t="n">
        <f aca="false">AS644-AR644</f>
        <v>2717844.89910408</v>
      </c>
      <c r="AU644" s="0" t="n">
        <f aca="true">RAND()</f>
        <v>0.631471280784906</v>
      </c>
      <c r="AV644" s="0" t="n">
        <f aca="true">RAND()</f>
        <v>0.16192994417505</v>
      </c>
      <c r="AW644" s="0" t="n">
        <f aca="true">RAND()</f>
        <v>0.387001592674877</v>
      </c>
      <c r="AX644" s="0" t="n">
        <f aca="true">RAND()</f>
        <v>0.362904044822393</v>
      </c>
      <c r="AY644" s="0" t="n">
        <f aca="true">RAND()</f>
        <v>0.55948185869104</v>
      </c>
      <c r="AZ644" s="0" t="n">
        <f aca="true">RAND()</f>
        <v>0.979557267373483</v>
      </c>
    </row>
    <row r="645" customFormat="false" ht="15" hidden="false" customHeight="false" outlineLevel="0" collapsed="false">
      <c r="AK645" s="0" t="n">
        <v>632</v>
      </c>
      <c r="AL645" s="0" t="n">
        <f aca="false">IFERROR(IF(AU645&lt;($AM$6-$AL$6)/($AN$6-$AL$6),$AL$6+SQRT(AU645*($AN$6-$AL$6)*($AM$6-$AL$6)),$AN$6-SQRT((1-AU645)*($AN$6-$AL$6)*($AN$6-$AM$6))),$AM$6)</f>
        <v>5.67752825069255</v>
      </c>
      <c r="AM645" s="0" t="n">
        <f aca="false">IFERROR(IF(AV645&lt;($AM$7-$AL$7)/($AN$7-$AL$7),$AL$7+SQRT(AV645*($AN$7-$AL$7)*($AM$7-$AL$7)),$AN$7-SQRT((1-AV645)*($AN$7-$AL$7)*($AN$7-$AM$7))),$AM$7)</f>
        <v>0.957213462781139</v>
      </c>
      <c r="AN645" s="0" t="n">
        <f aca="false">IFERROR(IF(AW645&lt;($AM$8-$AL$8)/($AN$8-$AL$8),$AL$8+SQRT(AW645*($AN$8-$AL$8)*($AM$8-$AL$8)),$AN$8-SQRT((1-AW645)*($AN$8-$AL$8)*($AN$8-$AM$8))),$AM$8)</f>
        <v>1.08152998246986</v>
      </c>
      <c r="AO645" s="0" t="n">
        <f aca="false">IFERROR(IF(AX645&lt;($AM$9-$AL$9)/($AN$9-$AL$9),$AL$9+SQRT(AX645*($AN$9-$AL$9)*($AM$9-$AL$9)),$AN$9-SQRT((1-AX645)*($AN$9-$AL$9)*($AN$9-$AM$9))),$AM$9)</f>
        <v>1.29957585685072</v>
      </c>
      <c r="AP645" s="0" t="n">
        <f aca="false">IFERROR(IF(AY645&lt;($AM$10-$AL$10)/($AN$10-$AL$10),$AL$10+SQRT(AY645*($AN$10-$AL$10)*($AM$10-$AL$10)),$AN$10-SQRT((1-AY645)*($AN$10-$AL$10)*($AN$10-$AM$10))),$AM$10)</f>
        <v>0.694119584346495</v>
      </c>
      <c r="AQ645" s="0" t="n">
        <f aca="false">IFERROR(IF(AZ645&lt;($AM$11-$AL$11)/($AN$11-$AL$11),$AL$11+SQRT(AZ645*($AN$11-$AL$11)*($AM$11-$AL$11)),$AN$11-SQRT((1-AZ645)*($AN$11-$AL$11)*($AN$11-$AM$11))),$AM$11)</f>
        <v>0.72118783015075</v>
      </c>
      <c r="AR645" s="0" t="n">
        <f aca="false">SUMPRODUCT((B24:B31&lt;=$B$6)*(C24:C31*AM645+D24:D31*AO645*$B$8*AQ645)/(1+AL645/100)^B24:B31)+C32*AM645*AP645/(1+AL645/100)^$B$6</f>
        <v>11806621.9357854</v>
      </c>
      <c r="AS645" s="0" t="n">
        <f aca="false">SUMPRODUCT((K24:K26&lt;=$B$6)*(L24:L26*AN645+M24:M26*AO645*$B$8*AQ645)/(1+AL645/100)^K24:K26)+L27*AN645*AP645/(1+AL645/100)^$B$6</f>
        <v>16496784.1362245</v>
      </c>
      <c r="AT645" s="0" t="n">
        <f aca="false">AS645-AR645</f>
        <v>4690162.20043907</v>
      </c>
      <c r="AU645" s="0" t="n">
        <f aca="true">RAND()</f>
        <v>0.912553423614185</v>
      </c>
      <c r="AV645" s="0" t="n">
        <f aca="true">RAND()</f>
        <v>0.274623031995963</v>
      </c>
      <c r="AW645" s="0" t="n">
        <f aca="true">RAND()</f>
        <v>0.747714250607951</v>
      </c>
      <c r="AX645" s="0" t="n">
        <f aca="true">RAND()</f>
        <v>0.672937346462396</v>
      </c>
      <c r="AY645" s="0" t="n">
        <f aca="true">RAND()</f>
        <v>0.150729652107424</v>
      </c>
      <c r="AZ645" s="0" t="n">
        <f aca="true">RAND()</f>
        <v>0.68270928140389</v>
      </c>
    </row>
    <row r="646" customFormat="false" ht="15" hidden="false" customHeight="false" outlineLevel="0" collapsed="false">
      <c r="AK646" s="0" t="n">
        <v>633</v>
      </c>
      <c r="AL646" s="0" t="n">
        <f aca="false">IFERROR(IF(AU646&lt;($AM$6-$AL$6)/($AN$6-$AL$6),$AL$6+SQRT(AU646*($AN$6-$AL$6)*($AM$6-$AL$6)),$AN$6-SQRT((1-AU646)*($AN$6-$AL$6)*($AN$6-$AM$6))),$AM$6)</f>
        <v>4.55322460038777</v>
      </c>
      <c r="AM646" s="0" t="n">
        <f aca="false">IFERROR(IF(AV646&lt;($AM$7-$AL$7)/($AN$7-$AL$7),$AL$7+SQRT(AV646*($AN$7-$AL$7)*($AM$7-$AL$7)),$AN$7-SQRT((1-AV646)*($AN$7-$AL$7)*($AN$7-$AM$7))),$AM$7)</f>
        <v>0.809039665044468</v>
      </c>
      <c r="AN646" s="0" t="n">
        <f aca="false">IFERROR(IF(AW646&lt;($AM$8-$AL$8)/($AN$8-$AL$8),$AL$8+SQRT(AW646*($AN$8-$AL$8)*($AM$8-$AL$8)),$AN$8-SQRT((1-AW646)*($AN$8-$AL$8)*($AN$8-$AM$8))),$AM$8)</f>
        <v>1.04856043775821</v>
      </c>
      <c r="AO646" s="0" t="n">
        <f aca="false">IFERROR(IF(AX646&lt;($AM$9-$AL$9)/($AN$9-$AL$9),$AL$9+SQRT(AX646*($AN$9-$AL$9)*($AM$9-$AL$9)),$AN$9-SQRT((1-AX646)*($AN$9-$AL$9)*($AN$9-$AM$9))),$AM$9)</f>
        <v>1.0968758243</v>
      </c>
      <c r="AP646" s="0" t="n">
        <f aca="false">IFERROR(IF(AY646&lt;($AM$10-$AL$10)/($AN$10-$AL$10),$AL$10+SQRT(AY646*($AN$10-$AL$10)*($AM$10-$AL$10)),$AN$10-SQRT((1-AY646)*($AN$10-$AL$10)*($AN$10-$AM$10))),$AM$10)</f>
        <v>0.870146142939818</v>
      </c>
      <c r="AQ646" s="0" t="n">
        <f aca="false">IFERROR(IF(AZ646&lt;($AM$11-$AL$11)/($AN$11-$AL$11),$AL$11+SQRT(AZ646*($AN$11-$AL$11)*($AM$11-$AL$11)),$AN$11-SQRT((1-AZ646)*($AN$11-$AL$11)*($AN$11-$AM$11))),$AM$11)</f>
        <v>0.700998190064677</v>
      </c>
      <c r="AR646" s="0" t="n">
        <f aca="false">SUMPRODUCT((B24:B31&lt;=$B$6)*(C24:C31*AM646+D24:D31*AO646*$B$8*AQ646)/(1+AL646/100)^B24:B31)+C32*AM646*AP646/(1+AL646/100)^$B$6</f>
        <v>10417481.7926219</v>
      </c>
      <c r="AS646" s="0" t="n">
        <f aca="false">SUMPRODUCT((K24:K26&lt;=$B$6)*(L24:L26*AN646+M24:M26*AO646*$B$8*AQ646)/(1+AL646/100)^K24:K26)+L27*AN646*AP646/(1+AL646/100)^$B$6</f>
        <v>15690097.8232941</v>
      </c>
      <c r="AT646" s="0" t="n">
        <f aca="false">AS646-AR646</f>
        <v>5272616.03067215</v>
      </c>
      <c r="AU646" s="0" t="n">
        <f aca="true">RAND()</f>
        <v>0.700664507192621</v>
      </c>
      <c r="AV646" s="0" t="n">
        <f aca="true">RAND()</f>
        <v>0.000907950490179661</v>
      </c>
      <c r="AW646" s="0" t="n">
        <f aca="true">RAND()</f>
        <v>0.639307580122984</v>
      </c>
      <c r="AX646" s="0" t="n">
        <f aca="true">RAND()</f>
        <v>0.456244482177458</v>
      </c>
      <c r="AY646" s="0" t="n">
        <f aca="true">RAND()</f>
        <v>0.548032668532896</v>
      </c>
      <c r="AZ646" s="0" t="n">
        <f aca="true">RAND()</f>
        <v>0.635093541450617</v>
      </c>
    </row>
    <row r="647" customFormat="false" ht="15" hidden="false" customHeight="false" outlineLevel="0" collapsed="false">
      <c r="AK647" s="0" t="n">
        <v>634</v>
      </c>
      <c r="AL647" s="0" t="n">
        <f aca="false">IFERROR(IF(AU647&lt;($AM$6-$AL$6)/($AN$6-$AL$6),$AL$6+SQRT(AU647*($AN$6-$AL$6)*($AM$6-$AL$6)),$AN$6-SQRT((1-AU647)*($AN$6-$AL$6)*($AN$6-$AM$6))),$AM$6)</f>
        <v>2.99972244309216</v>
      </c>
      <c r="AM647" s="0" t="n">
        <f aca="false">IFERROR(IF(AV647&lt;($AM$7-$AL$7)/($AN$7-$AL$7),$AL$7+SQRT(AV647*($AN$7-$AL$7)*($AM$7-$AL$7)),$AN$7-SQRT((1-AV647)*($AN$7-$AL$7)*($AN$7-$AM$7))),$AM$7)</f>
        <v>0.91374491505666</v>
      </c>
      <c r="AN647" s="0" t="n">
        <f aca="false">IFERROR(IF(AW647&lt;($AM$8-$AL$8)/($AN$8-$AL$8),$AL$8+SQRT(AW647*($AN$8-$AL$8)*($AM$8-$AL$8)),$AN$8-SQRT((1-AW647)*($AN$8-$AL$8)*($AN$8-$AM$8))),$AM$8)</f>
        <v>1.11538914995461</v>
      </c>
      <c r="AO647" s="0" t="n">
        <f aca="false">IFERROR(IF(AX647&lt;($AM$9-$AL$9)/($AN$9-$AL$9),$AL$9+SQRT(AX647*($AN$9-$AL$9)*($AM$9-$AL$9)),$AN$9-SQRT((1-AX647)*($AN$9-$AL$9)*($AN$9-$AM$9))),$AM$9)</f>
        <v>1.46299423334798</v>
      </c>
      <c r="AP647" s="0" t="n">
        <f aca="false">IFERROR(IF(AY647&lt;($AM$10-$AL$10)/($AN$10-$AL$10),$AL$10+SQRT(AY647*($AN$10-$AL$10)*($AM$10-$AL$10)),$AN$10-SQRT((1-AY647)*($AN$10-$AL$10)*($AN$10-$AM$10))),$AM$10)</f>
        <v>0.573976737527485</v>
      </c>
      <c r="AQ647" s="0" t="n">
        <f aca="false">IFERROR(IF(AZ647&lt;($AM$11-$AL$11)/($AN$11-$AL$11),$AL$11+SQRT(AZ647*($AN$11-$AL$11)*($AM$11-$AL$11)),$AN$11-SQRT((1-AZ647)*($AN$11-$AL$11)*($AN$11-$AM$11))),$AM$11)</f>
        <v>0.715620892921365</v>
      </c>
      <c r="AR647" s="0" t="n">
        <f aca="false">SUMPRODUCT((B24:B31&lt;=$B$6)*(C24:C31*AM647+D24:D31*AO647*$B$8*AQ647)/(1+AL647/100)^B24:B31)+C32*AM647*AP647/(1+AL647/100)^$B$6</f>
        <v>12751911.6519024</v>
      </c>
      <c r="AS647" s="0" t="n">
        <f aca="false">SUMPRODUCT((K24:K26&lt;=$B$6)*(L24:L26*AN647+M24:M26*AO647*$B$8*AQ647)/(1+AL647/100)^K24:K26)+L27*AN647*AP647/(1+AL647/100)^$B$6</f>
        <v>16857442.3491042</v>
      </c>
      <c r="AT647" s="0" t="n">
        <f aca="false">AS647-AR647</f>
        <v>4105530.69720182</v>
      </c>
      <c r="AU647" s="0" t="n">
        <f aca="true">RAND()</f>
        <v>0.19988899264443</v>
      </c>
      <c r="AV647" s="0" t="n">
        <f aca="true">RAND()</f>
        <v>0.143754507791631</v>
      </c>
      <c r="AW647" s="0" t="n">
        <f aca="true">RAND()</f>
        <v>0.838932613778278</v>
      </c>
      <c r="AX647" s="0" t="n">
        <f aca="true">RAND()</f>
        <v>0.807749871054981</v>
      </c>
      <c r="AY647" s="0" t="n">
        <f aca="true">RAND()</f>
        <v>0.0218902307808418</v>
      </c>
      <c r="AZ647" s="0" t="n">
        <f aca="true">RAND()</f>
        <v>0.669912340641462</v>
      </c>
    </row>
    <row r="648" customFormat="false" ht="15" hidden="false" customHeight="false" outlineLevel="0" collapsed="false">
      <c r="AK648" s="0" t="n">
        <v>635</v>
      </c>
      <c r="AL648" s="0" t="n">
        <f aca="false">IFERROR(IF(AU648&lt;($AM$6-$AL$6)/($AN$6-$AL$6),$AL$6+SQRT(AU648*($AN$6-$AL$6)*($AM$6-$AL$6)),$AN$6-SQRT((1-AU648)*($AN$6-$AL$6)*($AN$6-$AM$6))),$AM$6)</f>
        <v>3.93427931263014</v>
      </c>
      <c r="AM648" s="0" t="n">
        <f aca="false">IFERROR(IF(AV648&lt;($AM$7-$AL$7)/($AN$7-$AL$7),$AL$7+SQRT(AV648*($AN$7-$AL$7)*($AM$7-$AL$7)),$AN$7-SQRT((1-AV648)*($AN$7-$AL$7)*($AN$7-$AM$7))),$AM$7)</f>
        <v>1.10955396688216</v>
      </c>
      <c r="AN648" s="0" t="n">
        <f aca="false">IFERROR(IF(AW648&lt;($AM$8-$AL$8)/($AN$8-$AL$8),$AL$8+SQRT(AW648*($AN$8-$AL$8)*($AM$8-$AL$8)),$AN$8-SQRT((1-AW648)*($AN$8-$AL$8)*($AN$8-$AM$8))),$AM$8)</f>
        <v>1.20347423421219</v>
      </c>
      <c r="AO648" s="0" t="n">
        <f aca="false">IFERROR(IF(AX648&lt;($AM$9-$AL$9)/($AN$9-$AL$9),$AL$9+SQRT(AX648*($AN$9-$AL$9)*($AM$9-$AL$9)),$AN$9-SQRT((1-AX648)*($AN$9-$AL$9)*($AN$9-$AM$9))),$AM$9)</f>
        <v>1.64409159125152</v>
      </c>
      <c r="AP648" s="0" t="n">
        <f aca="false">IFERROR(IF(AY648&lt;($AM$10-$AL$10)/($AN$10-$AL$10),$AL$10+SQRT(AY648*($AN$10-$AL$10)*($AM$10-$AL$10)),$AN$10-SQRT((1-AY648)*($AN$10-$AL$10)*($AN$10-$AM$10))),$AM$10)</f>
        <v>0.964753206054661</v>
      </c>
      <c r="AQ648" s="0" t="n">
        <f aca="false">IFERROR(IF(AZ648&lt;($AM$11-$AL$11)/($AN$11-$AL$11),$AL$11+SQRT(AZ648*($AN$11-$AL$11)*($AM$11-$AL$11)),$AN$11-SQRT((1-AZ648)*($AN$11-$AL$11)*($AN$11-$AM$11))),$AM$11)</f>
        <v>0.501263688202952</v>
      </c>
      <c r="AR648" s="0" t="n">
        <f aca="false">SUMPRODUCT((B24:B31&lt;=$B$6)*(C24:C31*AM648+D24:D31*AO648*$B$8*AQ648)/(1+AL648/100)^B24:B31)+C32*AM648*AP648/(1+AL648/100)^$B$6</f>
        <v>14632854.2651747</v>
      </c>
      <c r="AS648" s="0" t="n">
        <f aca="false">SUMPRODUCT((K24:K26&lt;=$B$6)*(L24:L26*AN648+M24:M26*AO648*$B$8*AQ648)/(1+AL648/100)^K24:K26)+L27*AN648*AP648/(1+AL648/100)^$B$6</f>
        <v>17730436.7725812</v>
      </c>
      <c r="AT648" s="0" t="n">
        <f aca="false">AS648-AR648</f>
        <v>3097582.5074065</v>
      </c>
      <c r="AU648" s="0" t="n">
        <f aca="true">RAND()</f>
        <v>0.530067833351623</v>
      </c>
      <c r="AV648" s="0" t="n">
        <f aca="true">RAND()</f>
        <v>0.824665882501886</v>
      </c>
      <c r="AW648" s="0" t="n">
        <f aca="true">RAND()</f>
        <v>0.980758694380961</v>
      </c>
      <c r="AX648" s="0" t="n">
        <f aca="true">RAND()</f>
        <v>0.915552803054749</v>
      </c>
      <c r="AY648" s="0" t="n">
        <f aca="true">RAND()</f>
        <v>0.863982170152343</v>
      </c>
      <c r="AZ648" s="0" t="n">
        <f aca="true">RAND()</f>
        <v>0.165334988526756</v>
      </c>
    </row>
    <row r="649" customFormat="false" ht="15" hidden="false" customHeight="false" outlineLevel="0" collapsed="false">
      <c r="AK649" s="0" t="n">
        <v>636</v>
      </c>
      <c r="AL649" s="0" t="n">
        <f aca="false">IFERROR(IF(AU649&lt;($AM$6-$AL$6)/($AN$6-$AL$6),$AL$6+SQRT(AU649*($AN$6-$AL$6)*($AM$6-$AL$6)),$AN$6-SQRT((1-AU649)*($AN$6-$AL$6)*($AN$6-$AM$6))),$AM$6)</f>
        <v>2.94271990312873</v>
      </c>
      <c r="AM649" s="0" t="n">
        <f aca="false">IFERROR(IF(AV649&lt;($AM$7-$AL$7)/($AN$7-$AL$7),$AL$7+SQRT(AV649*($AN$7-$AL$7)*($AM$7-$AL$7)),$AN$7-SQRT((1-AV649)*($AN$7-$AL$7)*($AN$7-$AM$7))),$AM$7)</f>
        <v>0.887969631061247</v>
      </c>
      <c r="AN649" s="0" t="n">
        <f aca="false">IFERROR(IF(AW649&lt;($AM$8-$AL$8)/($AN$8-$AL$8),$AL$8+SQRT(AW649*($AN$8-$AL$8)*($AM$8-$AL$8)),$AN$8-SQRT((1-AW649)*($AN$8-$AL$8)*($AN$8-$AM$8))),$AM$8)</f>
        <v>0.847650012973498</v>
      </c>
      <c r="AO649" s="0" t="n">
        <f aca="false">IFERROR(IF(AX649&lt;($AM$9-$AL$9)/($AN$9-$AL$9),$AL$9+SQRT(AX649*($AN$9-$AL$9)*($AM$9-$AL$9)),$AN$9-SQRT((1-AX649)*($AN$9-$AL$9)*($AN$9-$AM$9))),$AM$9)</f>
        <v>1.3973481943262</v>
      </c>
      <c r="AP649" s="0" t="n">
        <f aca="false">IFERROR(IF(AY649&lt;($AM$10-$AL$10)/($AN$10-$AL$10),$AL$10+SQRT(AY649*($AN$10-$AL$10)*($AM$10-$AL$10)),$AN$10-SQRT((1-AY649)*($AN$10-$AL$10)*($AN$10-$AM$10))),$AM$10)</f>
        <v>0.647743727664049</v>
      </c>
      <c r="AQ649" s="0" t="n">
        <f aca="false">IFERROR(IF(AZ649&lt;($AM$11-$AL$11)/($AN$11-$AL$11),$AL$11+SQRT(AZ649*($AN$11-$AL$11)*($AM$11-$AL$11)),$AN$11-SQRT((1-AZ649)*($AN$11-$AL$11)*($AN$11-$AM$11))),$AM$11)</f>
        <v>0.739718722150449</v>
      </c>
      <c r="AR649" s="0" t="n">
        <f aca="false">SUMPRODUCT((B24:B31&lt;=$B$6)*(C24:C31*AM649+D24:D31*AO649*$B$8*AQ649)/(1+AL649/100)^B24:B31)+C32*AM649*AP649/(1+AL649/100)^$B$6</f>
        <v>12422706.7248578</v>
      </c>
      <c r="AS649" s="0" t="n">
        <f aca="false">SUMPRODUCT((K24:K26&lt;=$B$6)*(L24:L26*AN649+M24:M26*AO649*$B$8*AQ649)/(1+AL649/100)^K24:K26)+L27*AN649*AP649/(1+AL649/100)^$B$6</f>
        <v>12719246.0843555</v>
      </c>
      <c r="AT649" s="0" t="n">
        <f aca="false">AS649-AR649</f>
        <v>296539.359497763</v>
      </c>
      <c r="AU649" s="0" t="n">
        <f aca="true">RAND()</f>
        <v>0.177744163151009</v>
      </c>
      <c r="AV649" s="0" t="n">
        <f aca="true">RAND()</f>
        <v>0.0859850665450209</v>
      </c>
      <c r="AW649" s="0" t="n">
        <f aca="true">RAND()</f>
        <v>0.0252280415152728</v>
      </c>
      <c r="AX649" s="0" t="n">
        <f aca="true">RAND()</f>
        <v>0.757873867412073</v>
      </c>
      <c r="AY649" s="0" t="n">
        <f aca="true">RAND()</f>
        <v>0.0873128362562749</v>
      </c>
      <c r="AZ649" s="0" t="n">
        <f aca="true">RAND()</f>
        <v>0.723484311840836</v>
      </c>
    </row>
    <row r="650" customFormat="false" ht="15" hidden="false" customHeight="false" outlineLevel="0" collapsed="false">
      <c r="AK650" s="0" t="n">
        <v>637</v>
      </c>
      <c r="AL650" s="0" t="n">
        <f aca="false">IFERROR(IF(AU650&lt;($AM$6-$AL$6)/($AN$6-$AL$6),$AL$6+SQRT(AU650*($AN$6-$AL$6)*($AM$6-$AL$6)),$AN$6-SQRT((1-AU650)*($AN$6-$AL$6)*($AN$6-$AM$6))),$AM$6)</f>
        <v>4.65420437883665</v>
      </c>
      <c r="AM650" s="0" t="n">
        <f aca="false">IFERROR(IF(AV650&lt;($AM$7-$AL$7)/($AN$7-$AL$7),$AL$7+SQRT(AV650*($AN$7-$AL$7)*($AM$7-$AL$7)),$AN$7-SQRT((1-AV650)*($AN$7-$AL$7)*($AN$7-$AM$7))),$AM$7)</f>
        <v>0.965844358377818</v>
      </c>
      <c r="AN650" s="0" t="n">
        <f aca="false">IFERROR(IF(AW650&lt;($AM$8-$AL$8)/($AN$8-$AL$8),$AL$8+SQRT(AW650*($AN$8-$AL$8)*($AM$8-$AL$8)),$AN$8-SQRT((1-AW650)*($AN$8-$AL$8)*($AN$8-$AM$8))),$AM$8)</f>
        <v>0.984654290974153</v>
      </c>
      <c r="AO650" s="0" t="n">
        <f aca="false">IFERROR(IF(AX650&lt;($AM$9-$AL$9)/($AN$9-$AL$9),$AL$9+SQRT(AX650*($AN$9-$AL$9)*($AM$9-$AL$9)),$AN$9-SQRT((1-AX650)*($AN$9-$AL$9)*($AN$9-$AM$9))),$AM$9)</f>
        <v>1.32404995039966</v>
      </c>
      <c r="AP650" s="0" t="n">
        <f aca="false">IFERROR(IF(AY650&lt;($AM$10-$AL$10)/($AN$10-$AL$10),$AL$10+SQRT(AY650*($AN$10-$AL$10)*($AM$10-$AL$10)),$AN$10-SQRT((1-AY650)*($AN$10-$AL$10)*($AN$10-$AM$10))),$AM$10)</f>
        <v>0.933106927910138</v>
      </c>
      <c r="AQ650" s="0" t="n">
        <f aca="false">IFERROR(IF(AZ650&lt;($AM$11-$AL$11)/($AN$11-$AL$11),$AL$11+SQRT(AZ650*($AN$11-$AL$11)*($AM$11-$AL$11)),$AN$11-SQRT((1-AZ650)*($AN$11-$AL$11)*($AN$11-$AM$11))),$AM$11)</f>
        <v>0.668076230201777</v>
      </c>
      <c r="AR650" s="0" t="n">
        <f aca="false">SUMPRODUCT((B24:B31&lt;=$B$6)*(C24:C31*AM650+D24:D31*AO650*$B$8*AQ650)/(1+AL650/100)^B24:B31)+C32*AM650*AP650/(1+AL650/100)^$B$6</f>
        <v>12371711.1295539</v>
      </c>
      <c r="AS650" s="0" t="n">
        <f aca="false">SUMPRODUCT((K24:K26&lt;=$B$6)*(L24:L26*AN650+M24:M26*AO650*$B$8*AQ650)/(1+AL650/100)^K24:K26)+L27*AN650*AP650/(1+AL650/100)^$B$6</f>
        <v>14696250.056573</v>
      </c>
      <c r="AT650" s="0" t="n">
        <f aca="false">AS650-AR650</f>
        <v>2324538.92701907</v>
      </c>
      <c r="AU650" s="0" t="n">
        <f aca="true">RAND()</f>
        <v>0.724862145186542</v>
      </c>
      <c r="AV650" s="0" t="n">
        <f aca="true">RAND()</f>
        <v>0.305603902286111</v>
      </c>
      <c r="AW650" s="0" t="n">
        <f aca="true">RAND()</f>
        <v>0.378857857501856</v>
      </c>
      <c r="AX650" s="0" t="n">
        <f aca="true">RAND()</f>
        <v>0.6953943536302</v>
      </c>
      <c r="AY650" s="0" t="n">
        <f aca="true">RAND()</f>
        <v>0.750326444015029</v>
      </c>
      <c r="AZ650" s="0" t="n">
        <f aca="true">RAND()</f>
        <v>0.550312698134432</v>
      </c>
    </row>
    <row r="651" customFormat="false" ht="15" hidden="false" customHeight="false" outlineLevel="0" collapsed="false">
      <c r="AK651" s="0" t="n">
        <v>638</v>
      </c>
      <c r="AL651" s="0" t="n">
        <f aca="false">IFERROR(IF(AU651&lt;($AM$6-$AL$6)/($AN$6-$AL$6),$AL$6+SQRT(AU651*($AN$6-$AL$6)*($AM$6-$AL$6)),$AN$6-SQRT((1-AU651)*($AN$6-$AL$6)*($AN$6-$AM$6))),$AM$6)</f>
        <v>6.66330844783777</v>
      </c>
      <c r="AM651" s="0" t="n">
        <f aca="false">IFERROR(IF(AV651&lt;($AM$7-$AL$7)/($AN$7-$AL$7),$AL$7+SQRT(AV651*($AN$7-$AL$7)*($AM$7-$AL$7)),$AN$7-SQRT((1-AV651)*($AN$7-$AL$7)*($AN$7-$AM$7))),$AM$7)</f>
        <v>1.04405421589824</v>
      </c>
      <c r="AN651" s="0" t="n">
        <f aca="false">IFERROR(IF(AW651&lt;($AM$8-$AL$8)/($AN$8-$AL$8),$AL$8+SQRT(AW651*($AN$8-$AL$8)*($AM$8-$AL$8)),$AN$8-SQRT((1-AW651)*($AN$8-$AL$8)*($AN$8-$AM$8))),$AM$8)</f>
        <v>1.10332681149674</v>
      </c>
      <c r="AO651" s="0" t="n">
        <f aca="false">IFERROR(IF(AX651&lt;($AM$9-$AL$9)/($AN$9-$AL$9),$AL$9+SQRT(AX651*($AN$9-$AL$9)*($AM$9-$AL$9)),$AN$9-SQRT((1-AX651)*($AN$9-$AL$9)*($AN$9-$AM$9))),$AM$9)</f>
        <v>1.75412391447386</v>
      </c>
      <c r="AP651" s="0" t="n">
        <f aca="false">IFERROR(IF(AY651&lt;($AM$10-$AL$10)/($AN$10-$AL$10),$AL$10+SQRT(AY651*($AN$10-$AL$10)*($AM$10-$AL$10)),$AN$10-SQRT((1-AY651)*($AN$10-$AL$10)*($AN$10-$AM$10))),$AM$10)</f>
        <v>0.795179527621176</v>
      </c>
      <c r="AQ651" s="0" t="n">
        <f aca="false">IFERROR(IF(AZ651&lt;($AM$11-$AL$11)/($AN$11-$AL$11),$AL$11+SQRT(AZ651*($AN$11-$AL$11)*($AM$11-$AL$11)),$AN$11-SQRT((1-AZ651)*($AN$11-$AL$11)*($AN$11-$AM$11))),$AM$11)</f>
        <v>0.321745285819218</v>
      </c>
      <c r="AR651" s="0" t="n">
        <f aca="false">SUMPRODUCT((B24:B31&lt;=$B$6)*(C24:C31*AM651+D24:D31*AO651*$B$8*AQ651)/(1+AL651/100)^B24:B31)+C32*AM651*AP651/(1+AL651/100)^$B$6</f>
        <v>12386610.0086308</v>
      </c>
      <c r="AS651" s="0" t="n">
        <f aca="false">SUMPRODUCT((K24:K26&lt;=$B$6)*(L24:L26*AN651+M24:M26*AO651*$B$8*AQ651)/(1+AL651/100)^K24:K26)+L27*AN651*AP651/(1+AL651/100)^$B$6</f>
        <v>16825704.9524831</v>
      </c>
      <c r="AT651" s="0" t="n">
        <f aca="false">AS651-AR651</f>
        <v>4439094.94385237</v>
      </c>
      <c r="AU651" s="0" t="n">
        <f aca="true">RAND()</f>
        <v>0.994331939935129</v>
      </c>
      <c r="AV651" s="0" t="n">
        <f aca="true">RAND()</f>
        <v>0.62298963565076</v>
      </c>
      <c r="AW651" s="0" t="n">
        <f aca="true">RAND()</f>
        <v>0.808773117993662</v>
      </c>
      <c r="AX651" s="0" t="n">
        <f aca="true">RAND()</f>
        <v>0.959696633710894</v>
      </c>
      <c r="AY651" s="0" t="n">
        <f aca="true">RAND()</f>
        <v>0.348523814106642</v>
      </c>
      <c r="AZ651" s="0" t="n">
        <f aca="true">RAND()</f>
        <v>0.0019300304300387</v>
      </c>
    </row>
    <row r="652" customFormat="false" ht="15" hidden="false" customHeight="false" outlineLevel="0" collapsed="false">
      <c r="AK652" s="0" t="n">
        <v>639</v>
      </c>
      <c r="AL652" s="0" t="n">
        <f aca="false">IFERROR(IF(AU652&lt;($AM$6-$AL$6)/($AN$6-$AL$6),$AL$6+SQRT(AU652*($AN$6-$AL$6)*($AM$6-$AL$6)),$AN$6-SQRT((1-AU652)*($AN$6-$AL$6)*($AN$6-$AM$6))),$AM$6)</f>
        <v>4.59447765039005</v>
      </c>
      <c r="AM652" s="0" t="n">
        <f aca="false">IFERROR(IF(AV652&lt;($AM$7-$AL$7)/($AN$7-$AL$7),$AL$7+SQRT(AV652*($AN$7-$AL$7)*($AM$7-$AL$7)),$AN$7-SQRT((1-AV652)*($AN$7-$AL$7)*($AN$7-$AM$7))),$AM$7)</f>
        <v>0.950494442098992</v>
      </c>
      <c r="AN652" s="0" t="n">
        <f aca="false">IFERROR(IF(AW652&lt;($AM$8-$AL$8)/($AN$8-$AL$8),$AL$8+SQRT(AW652*($AN$8-$AL$8)*($AM$8-$AL$8)),$AN$8-SQRT((1-AW652)*($AN$8-$AL$8)*($AN$8-$AM$8))),$AM$8)</f>
        <v>0.89080039482652</v>
      </c>
      <c r="AO652" s="0" t="n">
        <f aca="false">IFERROR(IF(AX652&lt;($AM$9-$AL$9)/($AN$9-$AL$9),$AL$9+SQRT(AX652*($AN$9-$AL$9)*($AM$9-$AL$9)),$AN$9-SQRT((1-AX652)*($AN$9-$AL$9)*($AN$9-$AM$9))),$AM$9)</f>
        <v>0.773922757657722</v>
      </c>
      <c r="AP652" s="0" t="n">
        <f aca="false">IFERROR(IF(AY652&lt;($AM$10-$AL$10)/($AN$10-$AL$10),$AL$10+SQRT(AY652*($AN$10-$AL$10)*($AM$10-$AL$10)),$AN$10-SQRT((1-AY652)*($AN$10-$AL$10)*($AN$10-$AM$10))),$AM$10)</f>
        <v>0.951444341047668</v>
      </c>
      <c r="AQ652" s="0" t="n">
        <f aca="false">IFERROR(IF(AZ652&lt;($AM$11-$AL$11)/($AN$11-$AL$11),$AL$11+SQRT(AZ652*($AN$11-$AL$11)*($AM$11-$AL$11)),$AN$11-SQRT((1-AZ652)*($AN$11-$AL$11)*($AN$11-$AM$11))),$AM$11)</f>
        <v>0.680753482416009</v>
      </c>
      <c r="AR652" s="0" t="n">
        <f aca="false">SUMPRODUCT((B24:B31&lt;=$B$6)*(C24:C31*AM652+D24:D31*AO652*$B$8*AQ652)/(1+AL652/100)^B24:B31)+C32*AM652*AP652/(1+AL652/100)^$B$6</f>
        <v>12148540.6093791</v>
      </c>
      <c r="AS652" s="0" t="n">
        <f aca="false">SUMPRODUCT((K24:K26&lt;=$B$6)*(L24:L26*AN652+M24:M26*AO652*$B$8*AQ652)/(1+AL652/100)^K24:K26)+L27*AN652*AP652/(1+AL652/100)^$B$6</f>
        <v>13256985.5107072</v>
      </c>
      <c r="AT652" s="0" t="n">
        <f aca="false">AS652-AR652</f>
        <v>1108444.90132819</v>
      </c>
      <c r="AU652" s="0" t="n">
        <f aca="true">RAND()</f>
        <v>0.710673111276352</v>
      </c>
      <c r="AV652" s="0" t="n">
        <f aca="true">RAND()</f>
        <v>0.25165085669652</v>
      </c>
      <c r="AW652" s="0" t="n">
        <f aca="true">RAND()</f>
        <v>0.0916079077850221</v>
      </c>
      <c r="AX652" s="0" t="n">
        <f aca="true">RAND()</f>
        <v>0.100044902883748</v>
      </c>
      <c r="AY652" s="0" t="n">
        <f aca="true">RAND()</f>
        <v>0.815207972255851</v>
      </c>
      <c r="AZ652" s="0" t="n">
        <f aca="true">RAND()</f>
        <v>0.584006779634672</v>
      </c>
    </row>
    <row r="653" customFormat="false" ht="15" hidden="false" customHeight="false" outlineLevel="0" collapsed="false">
      <c r="AK653" s="0" t="n">
        <v>640</v>
      </c>
      <c r="AL653" s="0" t="n">
        <f aca="false">IFERROR(IF(AU653&lt;($AM$6-$AL$6)/($AN$6-$AL$6),$AL$6+SQRT(AU653*($AN$6-$AL$6)*($AM$6-$AL$6)),$AN$6-SQRT((1-AU653)*($AN$6-$AL$6)*($AN$6-$AM$6))),$AM$6)</f>
        <v>3.16355307825196</v>
      </c>
      <c r="AM653" s="0" t="n">
        <f aca="false">IFERROR(IF(AV653&lt;($AM$7-$AL$7)/($AN$7-$AL$7),$AL$7+SQRT(AV653*($AN$7-$AL$7)*($AM$7-$AL$7)),$AN$7-SQRT((1-AV653)*($AN$7-$AL$7)*($AN$7-$AM$7))),$AM$7)</f>
        <v>0.941639027209114</v>
      </c>
      <c r="AN653" s="0" t="n">
        <f aca="false">IFERROR(IF(AW653&lt;($AM$8-$AL$8)/($AN$8-$AL$8),$AL$8+SQRT(AW653*($AN$8-$AL$8)*($AM$8-$AL$8)),$AN$8-SQRT((1-AW653)*($AN$8-$AL$8)*($AN$8-$AM$8))),$AM$8)</f>
        <v>0.98399494695537</v>
      </c>
      <c r="AO653" s="0" t="n">
        <f aca="false">IFERROR(IF(AX653&lt;($AM$9-$AL$9)/($AN$9-$AL$9),$AL$9+SQRT(AX653*($AN$9-$AL$9)*($AM$9-$AL$9)),$AN$9-SQRT((1-AX653)*($AN$9-$AL$9)*($AN$9-$AM$9))),$AM$9)</f>
        <v>1.00109589339863</v>
      </c>
      <c r="AP653" s="0" t="n">
        <f aca="false">IFERROR(IF(AY653&lt;($AM$10-$AL$10)/($AN$10-$AL$10),$AL$10+SQRT(AY653*($AN$10-$AL$10)*($AM$10-$AL$10)),$AN$10-SQRT((1-AY653)*($AN$10-$AL$10)*($AN$10-$AM$10))),$AM$10)</f>
        <v>0.896438161538217</v>
      </c>
      <c r="AQ653" s="0" t="n">
        <f aca="false">IFERROR(IF(AZ653&lt;($AM$11-$AL$11)/($AN$11-$AL$11),$AL$11+SQRT(AZ653*($AN$11-$AL$11)*($AM$11-$AL$11)),$AN$11-SQRT((1-AZ653)*($AN$11-$AL$11)*($AN$11-$AM$11))),$AM$11)</f>
        <v>0.655452995202296</v>
      </c>
      <c r="AR653" s="0" t="n">
        <f aca="false">SUMPRODUCT((B24:B31&lt;=$B$6)*(C24:C31*AM653+D24:D31*AO653*$B$8*AQ653)/(1+AL653/100)^B24:B31)+C32*AM653*AP653/(1+AL653/100)^$B$6</f>
        <v>12894277.9929773</v>
      </c>
      <c r="AS653" s="0" t="n">
        <f aca="false">SUMPRODUCT((K24:K26&lt;=$B$6)*(L24:L26*AN653+M24:M26*AO653*$B$8*AQ653)/(1+AL653/100)^K24:K26)+L27*AN653*AP653/(1+AL653/100)^$B$6</f>
        <v>14394312.7278854</v>
      </c>
      <c r="AT653" s="0" t="n">
        <f aca="false">AS653-AR653</f>
        <v>1500034.7349081</v>
      </c>
      <c r="AU653" s="0" t="n">
        <f aca="true">RAND()</f>
        <v>0.2640837508305</v>
      </c>
      <c r="AV653" s="0" t="n">
        <f aca="true">RAND()</f>
        <v>0.222906822541603</v>
      </c>
      <c r="AW653" s="0" t="n">
        <f aca="true">RAND()</f>
        <v>0.376157116723436</v>
      </c>
      <c r="AX653" s="0" t="n">
        <f aca="true">RAND()</f>
        <v>0.334793723876618</v>
      </c>
      <c r="AY653" s="0" t="n">
        <f aca="true">RAND()</f>
        <v>0.628652863695207</v>
      </c>
      <c r="AZ653" s="0" t="n">
        <f aca="true">RAND()</f>
        <v>0.515458618305841</v>
      </c>
    </row>
    <row r="654" customFormat="false" ht="15" hidden="false" customHeight="false" outlineLevel="0" collapsed="false">
      <c r="AK654" s="0" t="n">
        <v>641</v>
      </c>
      <c r="AL654" s="0" t="n">
        <f aca="false">IFERROR(IF(AU654&lt;($AM$6-$AL$6)/($AN$6-$AL$6),$AL$6+SQRT(AU654*($AN$6-$AL$6)*($AM$6-$AL$6)),$AN$6-SQRT((1-AU654)*($AN$6-$AL$6)*($AN$6-$AM$6))),$AM$6)</f>
        <v>2.51047759533614</v>
      </c>
      <c r="AM654" s="0" t="n">
        <f aca="false">IFERROR(IF(AV654&lt;($AM$7-$AL$7)/($AN$7-$AL$7),$AL$7+SQRT(AV654*($AN$7-$AL$7)*($AM$7-$AL$7)),$AN$7-SQRT((1-AV654)*($AN$7-$AL$7)*($AN$7-$AM$7))),$AM$7)</f>
        <v>0.985923184916261</v>
      </c>
      <c r="AN654" s="0" t="n">
        <f aca="false">IFERROR(IF(AW654&lt;($AM$8-$AL$8)/($AN$8-$AL$8),$AL$8+SQRT(AW654*($AN$8-$AL$8)*($AM$8-$AL$8)),$AN$8-SQRT((1-AW654)*($AN$8-$AL$8)*($AN$8-$AM$8))),$AM$8)</f>
        <v>0.959590034144323</v>
      </c>
      <c r="AO654" s="0" t="n">
        <f aca="false">IFERROR(IF(AX654&lt;($AM$9-$AL$9)/($AN$9-$AL$9),$AL$9+SQRT(AX654*($AN$9-$AL$9)*($AM$9-$AL$9)),$AN$9-SQRT((1-AX654)*($AN$9-$AL$9)*($AN$9-$AM$9))),$AM$9)</f>
        <v>1.39778970690311</v>
      </c>
      <c r="AP654" s="0" t="n">
        <f aca="false">IFERROR(IF(AY654&lt;($AM$10-$AL$10)/($AN$10-$AL$10),$AL$10+SQRT(AY654*($AN$10-$AL$10)*($AM$10-$AL$10)),$AN$10-SQRT((1-AY654)*($AN$10-$AL$10)*($AN$10-$AM$10))),$AM$10)</f>
        <v>0.619748255119376</v>
      </c>
      <c r="AQ654" s="0" t="n">
        <f aca="false">IFERROR(IF(AZ654&lt;($AM$11-$AL$11)/($AN$11-$AL$11),$AL$11+SQRT(AZ654*($AN$11-$AL$11)*($AM$11-$AL$11)),$AN$11-SQRT((1-AZ654)*($AN$11-$AL$11)*($AN$11-$AM$11))),$AM$11)</f>
        <v>0.684338503036571</v>
      </c>
      <c r="AR654" s="0" t="n">
        <f aca="false">SUMPRODUCT((B24:B31&lt;=$B$6)*(C24:C31*AM654+D24:D31*AO654*$B$8*AQ654)/(1+AL654/100)^B24:B31)+C32*AM654*AP654/(1+AL654/100)^$B$6</f>
        <v>14094446.264518</v>
      </c>
      <c r="AS654" s="0" t="n">
        <f aca="false">SUMPRODUCT((K24:K26&lt;=$B$6)*(L24:L26*AN654+M24:M26*AO654*$B$8*AQ654)/(1+AL654/100)^K24:K26)+L27*AN654*AP654/(1+AL654/100)^$B$6</f>
        <v>14357182.129246</v>
      </c>
      <c r="AT654" s="0" t="n">
        <f aca="false">AS654-AR654</f>
        <v>262735.864727918</v>
      </c>
      <c r="AU654" s="0" t="n">
        <f aca="true">RAND()</f>
        <v>0.0521174750680326</v>
      </c>
      <c r="AV654" s="0" t="n">
        <f aca="true">RAND()</f>
        <v>0.384082563215623</v>
      </c>
      <c r="AW654" s="0" t="n">
        <f aca="true">RAND()</f>
        <v>0.282988655535402</v>
      </c>
      <c r="AX654" s="0" t="n">
        <f aca="true">RAND()</f>
        <v>0.758228508592107</v>
      </c>
      <c r="AY654" s="0" t="n">
        <f aca="true">RAND()</f>
        <v>0.0573585784165402</v>
      </c>
      <c r="AZ654" s="0" t="n">
        <f aca="true">RAND()</f>
        <v>0.593297221774722</v>
      </c>
    </row>
    <row r="655" customFormat="false" ht="15" hidden="false" customHeight="false" outlineLevel="0" collapsed="false">
      <c r="AK655" s="0" t="n">
        <v>642</v>
      </c>
      <c r="AL655" s="0" t="n">
        <f aca="false">IFERROR(IF(AU655&lt;($AM$6-$AL$6)/($AN$6-$AL$6),$AL$6+SQRT(AU655*($AN$6-$AL$6)*($AM$6-$AL$6)),$AN$6-SQRT((1-AU655)*($AN$6-$AL$6)*($AN$6-$AM$6))),$AM$6)</f>
        <v>4.40731854412483</v>
      </c>
      <c r="AM655" s="0" t="n">
        <f aca="false">IFERROR(IF(AV655&lt;($AM$7-$AL$7)/($AN$7-$AL$7),$AL$7+SQRT(AV655*($AN$7-$AL$7)*($AM$7-$AL$7)),$AN$7-SQRT((1-AV655)*($AN$7-$AL$7)*($AN$7-$AM$7))),$AM$7)</f>
        <v>1.13264344182933</v>
      </c>
      <c r="AN655" s="0" t="n">
        <f aca="false">IFERROR(IF(AW655&lt;($AM$8-$AL$8)/($AN$8-$AL$8),$AL$8+SQRT(AW655*($AN$8-$AL$8)*($AM$8-$AL$8)),$AN$8-SQRT((1-AW655)*($AN$8-$AL$8)*($AN$8-$AM$8))),$AM$8)</f>
        <v>0.995682249939758</v>
      </c>
      <c r="AO655" s="0" t="n">
        <f aca="false">IFERROR(IF(AX655&lt;($AM$9-$AL$9)/($AN$9-$AL$9),$AL$9+SQRT(AX655*($AN$9-$AL$9)*($AM$9-$AL$9)),$AN$9-SQRT((1-AX655)*($AN$9-$AL$9)*($AN$9-$AM$9))),$AM$9)</f>
        <v>1.29649614035862</v>
      </c>
      <c r="AP655" s="0" t="n">
        <f aca="false">IFERROR(IF(AY655&lt;($AM$10-$AL$10)/($AN$10-$AL$10),$AL$10+SQRT(AY655*($AN$10-$AL$10)*($AM$10-$AL$10)),$AN$10-SQRT((1-AY655)*($AN$10-$AL$10)*($AN$10-$AM$10))),$AM$10)</f>
        <v>0.930938472222808</v>
      </c>
      <c r="AQ655" s="0" t="n">
        <f aca="false">IFERROR(IF(AZ655&lt;($AM$11-$AL$11)/($AN$11-$AL$11),$AL$11+SQRT(AZ655*($AN$11-$AL$11)*($AM$11-$AL$11)),$AN$11-SQRT((1-AZ655)*($AN$11-$AL$11)*($AN$11-$AM$11))),$AM$11)</f>
        <v>0.776572032089267</v>
      </c>
      <c r="AR655" s="0" t="n">
        <f aca="false">SUMPRODUCT((B24:B31&lt;=$B$6)*(C24:C31*AM655+D24:D31*AO655*$B$8*AQ655)/(1+AL655/100)^B24:B31)+C32*AM655*AP655/(1+AL655/100)^$B$6</f>
        <v>14657216.5283295</v>
      </c>
      <c r="AS655" s="0" t="n">
        <f aca="false">SUMPRODUCT((K24:K26&lt;=$B$6)*(L24:L26*AN655+M24:M26*AO655*$B$8*AQ655)/(1+AL655/100)^K24:K26)+L27*AN655*AP655/(1+AL655/100)^$B$6</f>
        <v>14823517.9398594</v>
      </c>
      <c r="AT655" s="0" t="n">
        <f aca="false">AS655-AR655</f>
        <v>166301.411529997</v>
      </c>
      <c r="AU655" s="0" t="n">
        <f aca="true">RAND()</f>
        <v>0.663900143418052</v>
      </c>
      <c r="AV655" s="0" t="n">
        <f aca="true">RAND()</f>
        <v>0.87757722892741</v>
      </c>
      <c r="AW655" s="0" t="n">
        <f aca="true">RAND()</f>
        <v>0.425461588238733</v>
      </c>
      <c r="AX655" s="0" t="n">
        <f aca="true">RAND()</f>
        <v>0.670054879646455</v>
      </c>
      <c r="AY655" s="0" t="n">
        <f aca="true">RAND()</f>
        <v>0.742831867366912</v>
      </c>
      <c r="AZ655" s="0" t="n">
        <f aca="true">RAND()</f>
        <v>0.79624466593992</v>
      </c>
    </row>
    <row r="656" customFormat="false" ht="15" hidden="false" customHeight="false" outlineLevel="0" collapsed="false">
      <c r="AK656" s="0" t="n">
        <v>643</v>
      </c>
      <c r="AL656" s="0" t="n">
        <f aca="false">IFERROR(IF(AU656&lt;($AM$6-$AL$6)/($AN$6-$AL$6),$AL$6+SQRT(AU656*($AN$6-$AL$6)*($AM$6-$AL$6)),$AN$6-SQRT((1-AU656)*($AN$6-$AL$6)*($AN$6-$AM$6))),$AM$6)</f>
        <v>3.0920825737942</v>
      </c>
      <c r="AM656" s="0" t="n">
        <f aca="false">IFERROR(IF(AV656&lt;($AM$7-$AL$7)/($AN$7-$AL$7),$AL$7+SQRT(AV656*($AN$7-$AL$7)*($AM$7-$AL$7)),$AN$7-SQRT((1-AV656)*($AN$7-$AL$7)*($AN$7-$AM$7))),$AM$7)</f>
        <v>1.08425077322386</v>
      </c>
      <c r="AN656" s="0" t="n">
        <f aca="false">IFERROR(IF(AW656&lt;($AM$8-$AL$8)/($AN$8-$AL$8),$AL$8+SQRT(AW656*($AN$8-$AL$8)*($AM$8-$AL$8)),$AN$8-SQRT((1-AW656)*($AN$8-$AL$8)*($AN$8-$AM$8))),$AM$8)</f>
        <v>0.970152985604814</v>
      </c>
      <c r="AO656" s="0" t="n">
        <f aca="false">IFERROR(IF(AX656&lt;($AM$9-$AL$9)/($AN$9-$AL$9),$AL$9+SQRT(AX656*($AN$9-$AL$9)*($AM$9-$AL$9)),$AN$9-SQRT((1-AX656)*($AN$9-$AL$9)*($AN$9-$AM$9))),$AM$9)</f>
        <v>1.84832484002822</v>
      </c>
      <c r="AP656" s="0" t="n">
        <f aca="false">IFERROR(IF(AY656&lt;($AM$10-$AL$10)/($AN$10-$AL$10),$AL$10+SQRT(AY656*($AN$10-$AL$10)*($AM$10-$AL$10)),$AN$10-SQRT((1-AY656)*($AN$10-$AL$10)*($AN$10-$AM$10))),$AM$10)</f>
        <v>0.937446700200456</v>
      </c>
      <c r="AQ656" s="0" t="n">
        <f aca="false">IFERROR(IF(AZ656&lt;($AM$11-$AL$11)/($AN$11-$AL$11),$AL$11+SQRT(AZ656*($AN$11-$AL$11)*($AM$11-$AL$11)),$AN$11-SQRT((1-AZ656)*($AN$11-$AL$11)*($AN$11-$AM$11))),$AM$11)</f>
        <v>0.425779291332526</v>
      </c>
      <c r="AR656" s="0" t="n">
        <f aca="false">SUMPRODUCT((B24:B31&lt;=$B$6)*(C24:C31*AM656+D24:D31*AO656*$B$8*AQ656)/(1+AL656/100)^B24:B31)+C32*AM656*AP656/(1+AL656/100)^$B$6</f>
        <v>14900978.3577854</v>
      </c>
      <c r="AS656" s="0" t="n">
        <f aca="false">SUMPRODUCT((K24:K26&lt;=$B$6)*(L24:L26*AN656+M24:M26*AO656*$B$8*AQ656)/(1+AL656/100)^K24:K26)+L27*AN656*AP656/(1+AL656/100)^$B$6</f>
        <v>14120136.6975811</v>
      </c>
      <c r="AT656" s="0" t="n">
        <f aca="false">AS656-AR656</f>
        <v>-780841.660204269</v>
      </c>
      <c r="AU656" s="0" t="n">
        <f aca="true">RAND()</f>
        <v>0.23640906949785</v>
      </c>
      <c r="AV656" s="0" t="n">
        <f aca="true">RAND()</f>
        <v>0.755797278427653</v>
      </c>
      <c r="AW656" s="0" t="n">
        <f aca="true">RAND()</f>
        <v>0.321689316780356</v>
      </c>
      <c r="AX656" s="0" t="n">
        <f aca="true">RAND()</f>
        <v>0.984663097231689</v>
      </c>
      <c r="AY656" s="0" t="n">
        <f aca="true">RAND()</f>
        <v>0.765438462065069</v>
      </c>
      <c r="AZ656" s="0" t="n">
        <f aca="true">RAND()</f>
        <v>0.0645731841963773</v>
      </c>
    </row>
    <row r="657" customFormat="false" ht="15" hidden="false" customHeight="false" outlineLevel="0" collapsed="false">
      <c r="AK657" s="0" t="n">
        <v>644</v>
      </c>
      <c r="AL657" s="0" t="n">
        <f aca="false">IFERROR(IF(AU657&lt;($AM$6-$AL$6)/($AN$6-$AL$6),$AL$6+SQRT(AU657*($AN$6-$AL$6)*($AM$6-$AL$6)),$AN$6-SQRT((1-AU657)*($AN$6-$AL$6)*($AN$6-$AM$6))),$AM$6)</f>
        <v>5.28366179608719</v>
      </c>
      <c r="AM657" s="0" t="n">
        <f aca="false">IFERROR(IF(AV657&lt;($AM$7-$AL$7)/($AN$7-$AL$7),$AL$7+SQRT(AV657*($AN$7-$AL$7)*($AM$7-$AL$7)),$AN$7-SQRT((1-AV657)*($AN$7-$AL$7)*($AN$7-$AM$7))),$AM$7)</f>
        <v>1.18736320244419</v>
      </c>
      <c r="AN657" s="0" t="n">
        <f aca="false">IFERROR(IF(AW657&lt;($AM$8-$AL$8)/($AN$8-$AL$8),$AL$8+SQRT(AW657*($AN$8-$AL$8)*($AM$8-$AL$8)),$AN$8-SQRT((1-AW657)*($AN$8-$AL$8)*($AN$8-$AM$8))),$AM$8)</f>
        <v>1.21721373184129</v>
      </c>
      <c r="AO657" s="0" t="n">
        <f aca="false">IFERROR(IF(AX657&lt;($AM$9-$AL$9)/($AN$9-$AL$9),$AL$9+SQRT(AX657*($AN$9-$AL$9)*($AM$9-$AL$9)),$AN$9-SQRT((1-AX657)*($AN$9-$AL$9)*($AN$9-$AM$9))),$AM$9)</f>
        <v>0.781446198323317</v>
      </c>
      <c r="AP657" s="0" t="n">
        <f aca="false">IFERROR(IF(AY657&lt;($AM$10-$AL$10)/($AN$10-$AL$10),$AL$10+SQRT(AY657*($AN$10-$AL$10)*($AM$10-$AL$10)),$AN$10-SQRT((1-AY657)*($AN$10-$AL$10)*($AN$10-$AM$10))),$AM$10)</f>
        <v>0.880334958247033</v>
      </c>
      <c r="AQ657" s="0" t="n">
        <f aca="false">IFERROR(IF(AZ657&lt;($AM$11-$AL$11)/($AN$11-$AL$11),$AL$11+SQRT(AZ657*($AN$11-$AL$11)*($AM$11-$AL$11)),$AN$11-SQRT((1-AZ657)*($AN$11-$AL$11)*($AN$11-$AM$11))),$AM$11)</f>
        <v>0.480067513426525</v>
      </c>
      <c r="AR657" s="0" t="n">
        <f aca="false">SUMPRODUCT((B24:B31&lt;=$B$6)*(C24:C31*AM657+D24:D31*AO657*$B$8*AQ657)/(1+AL657/100)^B24:B31)+C32*AM657*AP657/(1+AL657/100)^$B$6</f>
        <v>14730448.0397883</v>
      </c>
      <c r="AS657" s="0" t="n">
        <f aca="false">SUMPRODUCT((K24:K26&lt;=$B$6)*(L24:L26*AN657+M24:M26*AO657*$B$8*AQ657)/(1+AL657/100)^K24:K26)+L27*AN657*AP657/(1+AL657/100)^$B$6</f>
        <v>18313563.8800558</v>
      </c>
      <c r="AT657" s="0" t="n">
        <f aca="false">AS657-AR657</f>
        <v>3583115.84026753</v>
      </c>
      <c r="AU657" s="0" t="n">
        <f aca="true">RAND()</f>
        <v>0.852709158489467</v>
      </c>
      <c r="AV657" s="0" t="n">
        <f aca="true">RAND()</f>
        <v>0.965125614150687</v>
      </c>
      <c r="AW657" s="0" t="n">
        <f aca="true">RAND()</f>
        <v>0.99044498329089</v>
      </c>
      <c r="AX657" s="0" t="n">
        <f aca="true">RAND()</f>
        <v>0.10561595006753</v>
      </c>
      <c r="AY657" s="0" t="n">
        <f aca="true">RAND()</f>
        <v>0.57861872185909</v>
      </c>
      <c r="AZ657" s="0" t="n">
        <f aca="true">RAND()</f>
        <v>0.132344119965763</v>
      </c>
    </row>
    <row r="658" customFormat="false" ht="15" hidden="false" customHeight="false" outlineLevel="0" collapsed="false">
      <c r="AK658" s="0" t="n">
        <v>645</v>
      </c>
      <c r="AL658" s="0" t="n">
        <f aca="false">IFERROR(IF(AU658&lt;($AM$6-$AL$6)/($AN$6-$AL$6),$AL$6+SQRT(AU658*($AN$6-$AL$6)*($AM$6-$AL$6)),$AN$6-SQRT((1-AU658)*($AN$6-$AL$6)*($AN$6-$AM$6))),$AM$6)</f>
        <v>3.69941621126125</v>
      </c>
      <c r="AM658" s="0" t="n">
        <f aca="false">IFERROR(IF(AV658&lt;($AM$7-$AL$7)/($AN$7-$AL$7),$AL$7+SQRT(AV658*($AN$7-$AL$7)*($AM$7-$AL$7)),$AN$7-SQRT((1-AV658)*($AN$7-$AL$7)*($AN$7-$AM$7))),$AM$7)</f>
        <v>1.14503648468942</v>
      </c>
      <c r="AN658" s="0" t="n">
        <f aca="false">IFERROR(IF(AW658&lt;($AM$8-$AL$8)/($AN$8-$AL$8),$AL$8+SQRT(AW658*($AN$8-$AL$8)*($AM$8-$AL$8)),$AN$8-SQRT((1-AW658)*($AN$8-$AL$8)*($AN$8-$AM$8))),$AM$8)</f>
        <v>0.936908949985572</v>
      </c>
      <c r="AO658" s="0" t="n">
        <f aca="false">IFERROR(IF(AX658&lt;($AM$9-$AL$9)/($AN$9-$AL$9),$AL$9+SQRT(AX658*($AN$9-$AL$9)*($AM$9-$AL$9)),$AN$9-SQRT((1-AX658)*($AN$9-$AL$9)*($AN$9-$AM$9))),$AM$9)</f>
        <v>1.53669921734014</v>
      </c>
      <c r="AP658" s="0" t="n">
        <f aca="false">IFERROR(IF(AY658&lt;($AM$10-$AL$10)/($AN$10-$AL$10),$AL$10+SQRT(AY658*($AN$10-$AL$10)*($AM$10-$AL$10)),$AN$10-SQRT((1-AY658)*($AN$10-$AL$10)*($AN$10-$AM$10))),$AM$10)</f>
        <v>0.845069760484158</v>
      </c>
      <c r="AQ658" s="0" t="n">
        <f aca="false">IFERROR(IF(AZ658&lt;($AM$11-$AL$11)/($AN$11-$AL$11),$AL$11+SQRT(AZ658*($AN$11-$AL$11)*($AM$11-$AL$11)),$AN$11-SQRT((1-AZ658)*($AN$11-$AL$11)*($AN$11-$AM$11))),$AM$11)</f>
        <v>0.4893650376908</v>
      </c>
      <c r="AR658" s="0" t="n">
        <f aca="false">SUMPRODUCT((B24:B31&lt;=$B$6)*(C24:C31*AM658+D24:D31*AO658*$B$8*AQ658)/(1+AL658/100)^B24:B31)+C32*AM658*AP658/(1+AL658/100)^$B$6</f>
        <v>15268648.5296287</v>
      </c>
      <c r="AS658" s="0" t="n">
        <f aca="false">SUMPRODUCT((K24:K26&lt;=$B$6)*(L24:L26*AN658+M24:M26*AO658*$B$8*AQ658)/(1+AL658/100)^K24:K26)+L27*AN658*AP658/(1+AL658/100)^$B$6</f>
        <v>13901068.9406377</v>
      </c>
      <c r="AT658" s="0" t="n">
        <f aca="false">AS658-AR658</f>
        <v>-1367579.588991</v>
      </c>
      <c r="AU658" s="0" t="n">
        <f aca="true">RAND()</f>
        <v>0.455307332675747</v>
      </c>
      <c r="AV658" s="0" t="n">
        <f aca="true">RAND()</f>
        <v>0.902068092921288</v>
      </c>
      <c r="AW658" s="0" t="n">
        <f aca="true">RAND()</f>
        <v>0.208267339846133</v>
      </c>
      <c r="AX658" s="0" t="n">
        <f aca="true">RAND()</f>
        <v>0.85690158985784</v>
      </c>
      <c r="AY658" s="0" t="n">
        <f aca="true">RAND()</f>
        <v>0.476292558402375</v>
      </c>
      <c r="AZ658" s="0" t="n">
        <f aca="true">RAND()</f>
        <v>0.146363744896482</v>
      </c>
    </row>
    <row r="659" customFormat="false" ht="15" hidden="false" customHeight="false" outlineLevel="0" collapsed="false">
      <c r="AK659" s="0" t="n">
        <v>646</v>
      </c>
      <c r="AL659" s="0" t="n">
        <f aca="false">IFERROR(IF(AU659&lt;($AM$6-$AL$6)/($AN$6-$AL$6),$AL$6+SQRT(AU659*($AN$6-$AL$6)*($AM$6-$AL$6)),$AN$6-SQRT((1-AU659)*($AN$6-$AL$6)*($AN$6-$AM$6))),$AM$6)</f>
        <v>2.41432097946429</v>
      </c>
      <c r="AM659" s="0" t="n">
        <f aca="false">IFERROR(IF(AV659&lt;($AM$7-$AL$7)/($AN$7-$AL$7),$AL$7+SQRT(AV659*($AN$7-$AL$7)*($AM$7-$AL$7)),$AN$7-SQRT((1-AV659)*($AN$7-$AL$7)*($AN$7-$AM$7))),$AM$7)</f>
        <v>0.904616395581727</v>
      </c>
      <c r="AN659" s="0" t="n">
        <f aca="false">IFERROR(IF(AW659&lt;($AM$8-$AL$8)/($AN$8-$AL$8),$AL$8+SQRT(AW659*($AN$8-$AL$8)*($AM$8-$AL$8)),$AN$8-SQRT((1-AW659)*($AN$8-$AL$8)*($AN$8-$AM$8))),$AM$8)</f>
        <v>0.892116588698376</v>
      </c>
      <c r="AO659" s="0" t="n">
        <f aca="false">IFERROR(IF(AX659&lt;($AM$9-$AL$9)/($AN$9-$AL$9),$AL$9+SQRT(AX659*($AN$9-$AL$9)*($AM$9-$AL$9)),$AN$9-SQRT((1-AX659)*($AN$9-$AL$9)*($AN$9-$AM$9))),$AM$9)</f>
        <v>0.968335660634692</v>
      </c>
      <c r="AP659" s="0" t="n">
        <f aca="false">IFERROR(IF(AY659&lt;($AM$10-$AL$10)/($AN$10-$AL$10),$AL$10+SQRT(AY659*($AN$10-$AL$10)*($AM$10-$AL$10)),$AN$10-SQRT((1-AY659)*($AN$10-$AL$10)*($AN$10-$AM$10))),$AM$10)</f>
        <v>0.660176897671339</v>
      </c>
      <c r="AQ659" s="0" t="n">
        <f aca="false">IFERROR(IF(AZ659&lt;($AM$11-$AL$11)/($AN$11-$AL$11),$AL$11+SQRT(AZ659*($AN$11-$AL$11)*($AM$11-$AL$11)),$AN$11-SQRT((1-AZ659)*($AN$11-$AL$11)*($AN$11-$AM$11))),$AM$11)</f>
        <v>0.866697238006406</v>
      </c>
      <c r="AR659" s="0" t="n">
        <f aca="false">SUMPRODUCT((B24:B31&lt;=$B$6)*(C24:C31*AM659+D24:D31*AO659*$B$8*AQ659)/(1+AL659/100)^B24:B31)+C32*AM659*AP659/(1+AL659/100)^$B$6</f>
        <v>12988386.814111</v>
      </c>
      <c r="AS659" s="0" t="n">
        <f aca="false">SUMPRODUCT((K24:K26&lt;=$B$6)*(L24:L26*AN659+M24:M26*AO659*$B$8*AQ659)/(1+AL659/100)^K24:K26)+L27*AN659*AP659/(1+AL659/100)^$B$6</f>
        <v>13259716.0607171</v>
      </c>
      <c r="AT659" s="0" t="n">
        <f aca="false">AS659-AR659</f>
        <v>271329.246606093</v>
      </c>
      <c r="AU659" s="0" t="n">
        <f aca="true">RAND()</f>
        <v>0.034332374804849</v>
      </c>
      <c r="AV659" s="0" t="n">
        <f aca="true">RAND()</f>
        <v>0.121606558050138</v>
      </c>
      <c r="AW659" s="0" t="n">
        <f aca="true">RAND()</f>
        <v>0.0942829545936189</v>
      </c>
      <c r="AX659" s="0" t="n">
        <f aca="true">RAND()</f>
        <v>0.292451054696177</v>
      </c>
      <c r="AY659" s="0" t="n">
        <f aca="true">RAND()</f>
        <v>0.102626554190459</v>
      </c>
      <c r="AZ659" s="0" t="n">
        <f aca="true">RAND()</f>
        <v>0.927470912836242</v>
      </c>
    </row>
    <row r="660" customFormat="false" ht="15" hidden="false" customHeight="false" outlineLevel="0" collapsed="false">
      <c r="AK660" s="0" t="n">
        <v>647</v>
      </c>
      <c r="AL660" s="0" t="n">
        <f aca="false">IFERROR(IF(AU660&lt;($AM$6-$AL$6)/($AN$6-$AL$6),$AL$6+SQRT(AU660*($AN$6-$AL$6)*($AM$6-$AL$6)),$AN$6-SQRT((1-AU660)*($AN$6-$AL$6)*($AN$6-$AM$6))),$AM$6)</f>
        <v>5.75065426901556</v>
      </c>
      <c r="AM660" s="0" t="n">
        <f aca="false">IFERROR(IF(AV660&lt;($AM$7-$AL$7)/($AN$7-$AL$7),$AL$7+SQRT(AV660*($AN$7-$AL$7)*($AM$7-$AL$7)),$AN$7-SQRT((1-AV660)*($AN$7-$AL$7)*($AN$7-$AM$7))),$AM$7)</f>
        <v>0.945646864063199</v>
      </c>
      <c r="AN660" s="0" t="n">
        <f aca="false">IFERROR(IF(AW660&lt;($AM$8-$AL$8)/($AN$8-$AL$8),$AL$8+SQRT(AW660*($AN$8-$AL$8)*($AM$8-$AL$8)),$AN$8-SQRT((1-AW660)*($AN$8-$AL$8)*($AN$8-$AM$8))),$AM$8)</f>
        <v>0.831140674225009</v>
      </c>
      <c r="AO660" s="0" t="n">
        <f aca="false">IFERROR(IF(AX660&lt;($AM$9-$AL$9)/($AN$9-$AL$9),$AL$9+SQRT(AX660*($AN$9-$AL$9)*($AM$9-$AL$9)),$AN$9-SQRT((1-AX660)*($AN$9-$AL$9)*($AN$9-$AM$9))),$AM$9)</f>
        <v>1.36461999672308</v>
      </c>
      <c r="AP660" s="0" t="n">
        <f aca="false">IFERROR(IF(AY660&lt;($AM$10-$AL$10)/($AN$10-$AL$10),$AL$10+SQRT(AY660*($AN$10-$AL$10)*($AM$10-$AL$10)),$AN$10-SQRT((1-AY660)*($AN$10-$AL$10)*($AN$10-$AM$10))),$AM$10)</f>
        <v>0.907723873262944</v>
      </c>
      <c r="AQ660" s="0" t="n">
        <f aca="false">IFERROR(IF(AZ660&lt;($AM$11-$AL$11)/($AN$11-$AL$11),$AL$11+SQRT(AZ660*($AN$11-$AL$11)*($AM$11-$AL$11)),$AN$11-SQRT((1-AZ660)*($AN$11-$AL$11)*($AN$11-$AM$11))),$AM$11)</f>
        <v>0.665525218206504</v>
      </c>
      <c r="AR660" s="0" t="n">
        <f aca="false">SUMPRODUCT((B24:B31&lt;=$B$6)*(C24:C31*AM660+D24:D31*AO660*$B$8*AQ660)/(1+AL660/100)^B24:B31)+C32*AM660*AP660/(1+AL660/100)^$B$6</f>
        <v>11614900.1866364</v>
      </c>
      <c r="AS660" s="0" t="n">
        <f aca="false">SUMPRODUCT((K24:K26&lt;=$B$6)*(L24:L26*AN660+M24:M26*AO660*$B$8*AQ660)/(1+AL660/100)^K24:K26)+L27*AN660*AP660/(1+AL660/100)^$B$6</f>
        <v>12560737.6386007</v>
      </c>
      <c r="AT660" s="0" t="n">
        <f aca="false">AS660-AR660</f>
        <v>945837.451964339</v>
      </c>
      <c r="AU660" s="0" t="n">
        <f aca="true">RAND()</f>
        <v>0.921956762223548</v>
      </c>
      <c r="AV660" s="0" t="n">
        <f aca="true">RAND()</f>
        <v>0.235700100127156</v>
      </c>
      <c r="AW660" s="0" t="n">
        <f aca="true">RAND()</f>
        <v>0.0107749065687572</v>
      </c>
      <c r="AX660" s="0" t="n">
        <f aca="true">RAND()</f>
        <v>0.730861500957217</v>
      </c>
      <c r="AY660" s="0" t="n">
        <f aca="true">RAND()</f>
        <v>0.664955027314149</v>
      </c>
      <c r="AZ660" s="0" t="n">
        <f aca="true">RAND()</f>
        <v>0.543373960588545</v>
      </c>
    </row>
    <row r="661" customFormat="false" ht="15" hidden="false" customHeight="false" outlineLevel="0" collapsed="false">
      <c r="AK661" s="0" t="n">
        <v>648</v>
      </c>
      <c r="AL661" s="0" t="n">
        <f aca="false">IFERROR(IF(AU661&lt;($AM$6-$AL$6)/($AN$6-$AL$6),$AL$6+SQRT(AU661*($AN$6-$AL$6)*($AM$6-$AL$6)),$AN$6-SQRT((1-AU661)*($AN$6-$AL$6)*($AN$6-$AM$6))),$AM$6)</f>
        <v>4.49959819194889</v>
      </c>
      <c r="AM661" s="0" t="n">
        <f aca="false">IFERROR(IF(AV661&lt;($AM$7-$AL$7)/($AN$7-$AL$7),$AL$7+SQRT(AV661*($AN$7-$AL$7)*($AM$7-$AL$7)),$AN$7-SQRT((1-AV661)*($AN$7-$AL$7)*($AN$7-$AM$7))),$AM$7)</f>
        <v>0.944911579016231</v>
      </c>
      <c r="AN661" s="0" t="n">
        <f aca="false">IFERROR(IF(AW661&lt;($AM$8-$AL$8)/($AN$8-$AL$8),$AL$8+SQRT(AW661*($AN$8-$AL$8)*($AM$8-$AL$8)),$AN$8-SQRT((1-AW661)*($AN$8-$AL$8)*($AN$8-$AM$8))),$AM$8)</f>
        <v>1.14620811793421</v>
      </c>
      <c r="AO661" s="0" t="n">
        <f aca="false">IFERROR(IF(AX661&lt;($AM$9-$AL$9)/($AN$9-$AL$9),$AL$9+SQRT(AX661*($AN$9-$AL$9)*($AM$9-$AL$9)),$AN$9-SQRT((1-AX661)*($AN$9-$AL$9)*($AN$9-$AM$9))),$AM$9)</f>
        <v>1.05548623783459</v>
      </c>
      <c r="AP661" s="0" t="n">
        <f aca="false">IFERROR(IF(AY661&lt;($AM$10-$AL$10)/($AN$10-$AL$10),$AL$10+SQRT(AY661*($AN$10-$AL$10)*($AM$10-$AL$10)),$AN$10-SQRT((1-AY661)*($AN$10-$AL$10)*($AN$10-$AM$10))),$AM$10)</f>
        <v>0.722251804607632</v>
      </c>
      <c r="AQ661" s="0" t="n">
        <f aca="false">IFERROR(IF(AZ661&lt;($AM$11-$AL$11)/($AN$11-$AL$11),$AL$11+SQRT(AZ661*($AN$11-$AL$11)*($AM$11-$AL$11)),$AN$11-SQRT((1-AZ661)*($AN$11-$AL$11)*($AN$11-$AM$11))),$AM$11)</f>
        <v>0.707225661135404</v>
      </c>
      <c r="AR661" s="0" t="n">
        <f aca="false">SUMPRODUCT((B24:B31&lt;=$B$6)*(C24:C31*AM661+D24:D31*AO661*$B$8*AQ661)/(1+AL661/100)^B24:B31)+C32*AM661*AP661/(1+AL661/100)^$B$6</f>
        <v>12185536.0272018</v>
      </c>
      <c r="AS661" s="0" t="n">
        <f aca="false">SUMPRODUCT((K24:K26&lt;=$B$6)*(L24:L26*AN661+M24:M26*AO661*$B$8*AQ661)/(1+AL661/100)^K24:K26)+L27*AN661*AP661/(1+AL661/100)^$B$6</f>
        <v>17311355.6770563</v>
      </c>
      <c r="AT661" s="0" t="n">
        <f aca="false">AS661-AR661</f>
        <v>5125819.64985445</v>
      </c>
      <c r="AU661" s="0" t="n">
        <f aca="true">RAND()</f>
        <v>0.687399539914736</v>
      </c>
      <c r="AV661" s="0" t="n">
        <f aca="true">RAND()</f>
        <v>0.233326285921971</v>
      </c>
      <c r="AW661" s="0" t="n">
        <f aca="true">RAND()</f>
        <v>0.904242179708801</v>
      </c>
      <c r="AX661" s="0" t="n">
        <f aca="true">RAND()</f>
        <v>0.40526250205343</v>
      </c>
      <c r="AY661" s="0" t="n">
        <f aca="true">RAND()</f>
        <v>0.197583458605396</v>
      </c>
      <c r="AZ661" s="0" t="n">
        <f aca="true">RAND()</f>
        <v>0.650135455111831</v>
      </c>
    </row>
    <row r="662" customFormat="false" ht="15" hidden="false" customHeight="false" outlineLevel="0" collapsed="false">
      <c r="AK662" s="0" t="n">
        <v>649</v>
      </c>
      <c r="AL662" s="0" t="n">
        <f aca="false">IFERROR(IF(AU662&lt;($AM$6-$AL$6)/($AN$6-$AL$6),$AL$6+SQRT(AU662*($AN$6-$AL$6)*($AM$6-$AL$6)),$AN$6-SQRT((1-AU662)*($AN$6-$AL$6)*($AN$6-$AM$6))),$AM$6)</f>
        <v>2.98632123300334</v>
      </c>
      <c r="AM662" s="0" t="n">
        <f aca="false">IFERROR(IF(AV662&lt;($AM$7-$AL$7)/($AN$7-$AL$7),$AL$7+SQRT(AV662*($AN$7-$AL$7)*($AM$7-$AL$7)),$AN$7-SQRT((1-AV662)*($AN$7-$AL$7)*($AN$7-$AM$7))),$AM$7)</f>
        <v>1.00429195715725</v>
      </c>
      <c r="AN662" s="0" t="n">
        <f aca="false">IFERROR(IF(AW662&lt;($AM$8-$AL$8)/($AN$8-$AL$8),$AL$8+SQRT(AW662*($AN$8-$AL$8)*($AM$8-$AL$8)),$AN$8-SQRT((1-AW662)*($AN$8-$AL$8)*($AN$8-$AM$8))),$AM$8)</f>
        <v>0.849985108870044</v>
      </c>
      <c r="AO662" s="0" t="n">
        <f aca="false">IFERROR(IF(AX662&lt;($AM$9-$AL$9)/($AN$9-$AL$9),$AL$9+SQRT(AX662*($AN$9-$AL$9)*($AM$9-$AL$9)),$AN$9-SQRT((1-AX662)*($AN$9-$AL$9)*($AN$9-$AM$9))),$AM$9)</f>
        <v>1.02853903202797</v>
      </c>
      <c r="AP662" s="0" t="n">
        <f aca="false">IFERROR(IF(AY662&lt;($AM$10-$AL$10)/($AN$10-$AL$10),$AL$10+SQRT(AY662*($AN$10-$AL$10)*($AM$10-$AL$10)),$AN$10-SQRT((1-AY662)*($AN$10-$AL$10)*($AN$10-$AM$10))),$AM$10)</f>
        <v>0.988939848677508</v>
      </c>
      <c r="AQ662" s="0" t="n">
        <f aca="false">IFERROR(IF(AZ662&lt;($AM$11-$AL$11)/($AN$11-$AL$11),$AL$11+SQRT(AZ662*($AN$11-$AL$11)*($AM$11-$AL$11)),$AN$11-SQRT((1-AZ662)*($AN$11-$AL$11)*($AN$11-$AM$11))),$AM$11)</f>
        <v>0.72707741250433</v>
      </c>
      <c r="AR662" s="0" t="n">
        <f aca="false">SUMPRODUCT((B24:B31&lt;=$B$6)*(C24:C31*AM662+D24:D31*AO662*$B$8*AQ662)/(1+AL662/100)^B24:B31)+C32*AM662*AP662/(1+AL662/100)^$B$6</f>
        <v>13873538.9893694</v>
      </c>
      <c r="AS662" s="0" t="n">
        <f aca="false">SUMPRODUCT((K24:K26&lt;=$B$6)*(L24:L26*AN662+M24:M26*AO662*$B$8*AQ662)/(1+AL662/100)^K24:K26)+L27*AN662*AP662/(1+AL662/100)^$B$6</f>
        <v>12278044.9835019</v>
      </c>
      <c r="AT662" s="0" t="n">
        <f aca="false">AS662-AR662</f>
        <v>-1595494.00586749</v>
      </c>
      <c r="AU662" s="0" t="n">
        <f aca="true">RAND()</f>
        <v>0.194565914934647</v>
      </c>
      <c r="AV662" s="0" t="n">
        <f aca="true">RAND()</f>
        <v>0.46335606828788</v>
      </c>
      <c r="AW662" s="0" t="n">
        <f aca="true">RAND()</f>
        <v>0.0277612345416686</v>
      </c>
      <c r="AX662" s="0" t="n">
        <f aca="true">RAND()</f>
        <v>0.370842391804568</v>
      </c>
      <c r="AY662" s="0" t="n">
        <f aca="true">RAND()</f>
        <v>0.956248702499137</v>
      </c>
      <c r="AZ662" s="0" t="n">
        <f aca="true">RAND()</f>
        <v>0.695972494835381</v>
      </c>
    </row>
    <row r="663" customFormat="false" ht="15" hidden="false" customHeight="false" outlineLevel="0" collapsed="false">
      <c r="AK663" s="0" t="n">
        <v>650</v>
      </c>
      <c r="AL663" s="0" t="n">
        <f aca="false">IFERROR(IF(AU663&lt;($AM$6-$AL$6)/($AN$6-$AL$6),$AL$6+SQRT(AU663*($AN$6-$AL$6)*($AM$6-$AL$6)),$AN$6-SQRT((1-AU663)*($AN$6-$AL$6)*($AN$6-$AM$6))),$AM$6)</f>
        <v>3.21973042821181</v>
      </c>
      <c r="AM663" s="0" t="n">
        <f aca="false">IFERROR(IF(AV663&lt;($AM$7-$AL$7)/($AN$7-$AL$7),$AL$7+SQRT(AV663*($AN$7-$AL$7)*($AM$7-$AL$7)),$AN$7-SQRT((1-AV663)*($AN$7-$AL$7)*($AN$7-$AM$7))),$AM$7)</f>
        <v>1.14134836011009</v>
      </c>
      <c r="AN663" s="0" t="n">
        <f aca="false">IFERROR(IF(AW663&lt;($AM$8-$AL$8)/($AN$8-$AL$8),$AL$8+SQRT(AW663*($AN$8-$AL$8)*($AM$8-$AL$8)),$AN$8-SQRT((1-AW663)*($AN$8-$AL$8)*($AN$8-$AM$8))),$AM$8)</f>
        <v>0.846474524995124</v>
      </c>
      <c r="AO663" s="0" t="n">
        <f aca="false">IFERROR(IF(AX663&lt;($AM$9-$AL$9)/($AN$9-$AL$9),$AL$9+SQRT(AX663*($AN$9-$AL$9)*($AM$9-$AL$9)),$AN$9-SQRT((1-AX663)*($AN$9-$AL$9)*($AN$9-$AM$9))),$AM$9)</f>
        <v>1.47078215226458</v>
      </c>
      <c r="AP663" s="0" t="n">
        <f aca="false">IFERROR(IF(AY663&lt;($AM$10-$AL$10)/($AN$10-$AL$10),$AL$10+SQRT(AY663*($AN$10-$AL$10)*($AM$10-$AL$10)),$AN$10-SQRT((1-AY663)*($AN$10-$AL$10)*($AN$10-$AM$10))),$AM$10)</f>
        <v>0.662925527311924</v>
      </c>
      <c r="AQ663" s="0" t="n">
        <f aca="false">IFERROR(IF(AZ663&lt;($AM$11-$AL$11)/($AN$11-$AL$11),$AL$11+SQRT(AZ663*($AN$11-$AL$11)*($AM$11-$AL$11)),$AN$11-SQRT((1-AZ663)*($AN$11-$AL$11)*($AN$11-$AM$11))),$AM$11)</f>
        <v>0.858967418698133</v>
      </c>
      <c r="AR663" s="0" t="n">
        <f aca="false">SUMPRODUCT((B24:B31&lt;=$B$6)*(C24:C31*AM663+D24:D31*AO663*$B$8*AQ663)/(1+AL663/100)^B24:B31)+C32*AM663*AP663/(1+AL663/100)^$B$6</f>
        <v>15717957.0987753</v>
      </c>
      <c r="AS663" s="0" t="n">
        <f aca="false">SUMPRODUCT((K24:K26&lt;=$B$6)*(L24:L26*AN663+M24:M26*AO663*$B$8*AQ663)/(1+AL663/100)^K24:K26)+L27*AN663*AP663/(1+AL663/100)^$B$6</f>
        <v>12734550.3297056</v>
      </c>
      <c r="AT663" s="0" t="n">
        <f aca="false">AS663-AR663</f>
        <v>-2983406.76906968</v>
      </c>
      <c r="AU663" s="0" t="n">
        <f aca="true">RAND()</f>
        <v>0.285478098230619</v>
      </c>
      <c r="AV663" s="0" t="n">
        <f aca="true">RAND()</f>
        <v>0.895065076882083</v>
      </c>
      <c r="AW663" s="0" t="n">
        <f aca="true">RAND()</f>
        <v>0.0239986830391374</v>
      </c>
      <c r="AX663" s="0" t="n">
        <f aca="true">RAND()</f>
        <v>0.813285646425523</v>
      </c>
      <c r="AY663" s="0" t="n">
        <f aca="true">RAND()</f>
        <v>0.106178909799474</v>
      </c>
      <c r="AZ663" s="0" t="n">
        <f aca="true">RAND()</f>
        <v>0.918815555148295</v>
      </c>
    </row>
    <row r="664" customFormat="false" ht="15" hidden="false" customHeight="false" outlineLevel="0" collapsed="false">
      <c r="AK664" s="0" t="n">
        <v>651</v>
      </c>
      <c r="AL664" s="0" t="n">
        <f aca="false">IFERROR(IF(AU664&lt;($AM$6-$AL$6)/($AN$6-$AL$6),$AL$6+SQRT(AU664*($AN$6-$AL$6)*($AM$6-$AL$6)),$AN$6-SQRT((1-AU664)*($AN$6-$AL$6)*($AN$6-$AM$6))),$AM$6)</f>
        <v>3.67612425739126</v>
      </c>
      <c r="AM664" s="0" t="n">
        <f aca="false">IFERROR(IF(AV664&lt;($AM$7-$AL$7)/($AN$7-$AL$7),$AL$7+SQRT(AV664*($AN$7-$AL$7)*($AM$7-$AL$7)),$AN$7-SQRT((1-AV664)*($AN$7-$AL$7)*($AN$7-$AM$7))),$AM$7)</f>
        <v>1.0289745860821</v>
      </c>
      <c r="AN664" s="0" t="n">
        <f aca="false">IFERROR(IF(AW664&lt;($AM$8-$AL$8)/($AN$8-$AL$8),$AL$8+SQRT(AW664*($AN$8-$AL$8)*($AM$8-$AL$8)),$AN$8-SQRT((1-AW664)*($AN$8-$AL$8)*($AN$8-$AM$8))),$AM$8)</f>
        <v>0.954794366812678</v>
      </c>
      <c r="AO664" s="0" t="n">
        <f aca="false">IFERROR(IF(AX664&lt;($AM$9-$AL$9)/($AN$9-$AL$9),$AL$9+SQRT(AX664*($AN$9-$AL$9)*($AM$9-$AL$9)),$AN$9-SQRT((1-AX664)*($AN$9-$AL$9)*($AN$9-$AM$9))),$AM$9)</f>
        <v>1.41480967638351</v>
      </c>
      <c r="AP664" s="0" t="n">
        <f aca="false">IFERROR(IF(AY664&lt;($AM$10-$AL$10)/($AN$10-$AL$10),$AL$10+SQRT(AY664*($AN$10-$AL$10)*($AM$10-$AL$10)),$AN$10-SQRT((1-AY664)*($AN$10-$AL$10)*($AN$10-$AM$10))),$AM$10)</f>
        <v>0.769834008024259</v>
      </c>
      <c r="AQ664" s="0" t="n">
        <f aca="false">IFERROR(IF(AZ664&lt;($AM$11-$AL$11)/($AN$11-$AL$11),$AL$11+SQRT(AZ664*($AN$11-$AL$11)*($AM$11-$AL$11)),$AN$11-SQRT((1-AZ664)*($AN$11-$AL$11)*($AN$11-$AM$11))),$AM$11)</f>
        <v>0.635003086028655</v>
      </c>
      <c r="AR664" s="0" t="n">
        <f aca="false">SUMPRODUCT((B24:B31&lt;=$B$6)*(C24:C31*AM664+D24:D31*AO664*$B$8*AQ664)/(1+AL664/100)^B24:B31)+C32*AM664*AP664/(1+AL664/100)^$B$6</f>
        <v>13787851.0712144</v>
      </c>
      <c r="AS664" s="0" t="n">
        <f aca="false">SUMPRODUCT((K24:K26&lt;=$B$6)*(L24:L26*AN664+M24:M26*AO664*$B$8*AQ664)/(1+AL664/100)^K24:K26)+L27*AN664*AP664/(1+AL664/100)^$B$6</f>
        <v>14263202.6932967</v>
      </c>
      <c r="AT664" s="0" t="n">
        <f aca="false">AS664-AR664</f>
        <v>475351.622082293</v>
      </c>
      <c r="AU664" s="0" t="n">
        <f aca="true">RAND()</f>
        <v>0.447592502384859</v>
      </c>
      <c r="AV664" s="0" t="n">
        <f aca="true">RAND()</f>
        <v>0.565757923577087</v>
      </c>
      <c r="AW664" s="0" t="n">
        <f aca="true">RAND()</f>
        <v>0.266236622188197</v>
      </c>
      <c r="AX664" s="0" t="n">
        <f aca="true">RAND()</f>
        <v>0.771701523430417</v>
      </c>
      <c r="AY664" s="0" t="n">
        <f aca="true">RAND()</f>
        <v>0.291241567545743</v>
      </c>
      <c r="AZ664" s="0" t="n">
        <f aca="true">RAND()</f>
        <v>0.458069663872336</v>
      </c>
    </row>
    <row r="665" customFormat="false" ht="15" hidden="false" customHeight="false" outlineLevel="0" collapsed="false">
      <c r="AK665" s="0" t="n">
        <v>652</v>
      </c>
      <c r="AL665" s="0" t="n">
        <f aca="false">IFERROR(IF(AU665&lt;($AM$6-$AL$6)/($AN$6-$AL$6),$AL$6+SQRT(AU665*($AN$6-$AL$6)*($AM$6-$AL$6)),$AN$6-SQRT((1-AU665)*($AN$6-$AL$6)*($AN$6-$AM$6))),$AM$6)</f>
        <v>3.07745956046952</v>
      </c>
      <c r="AM665" s="0" t="n">
        <f aca="false">IFERROR(IF(AV665&lt;($AM$7-$AL$7)/($AN$7-$AL$7),$AL$7+SQRT(AV665*($AN$7-$AL$7)*($AM$7-$AL$7)),$AN$7-SQRT((1-AV665)*($AN$7-$AL$7)*($AN$7-$AM$7))),$AM$7)</f>
        <v>1.1757756433415</v>
      </c>
      <c r="AN665" s="0" t="n">
        <f aca="false">IFERROR(IF(AW665&lt;($AM$8-$AL$8)/($AN$8-$AL$8),$AL$8+SQRT(AW665*($AN$8-$AL$8)*($AM$8-$AL$8)),$AN$8-SQRT((1-AW665)*($AN$8-$AL$8)*($AN$8-$AM$8))),$AM$8)</f>
        <v>0.971691315561741</v>
      </c>
      <c r="AO665" s="0" t="n">
        <f aca="false">IFERROR(IF(AX665&lt;($AM$9-$AL$9)/($AN$9-$AL$9),$AL$9+SQRT(AX665*($AN$9-$AL$9)*($AM$9-$AL$9)),$AN$9-SQRT((1-AX665)*($AN$9-$AL$9)*($AN$9-$AM$9))),$AM$9)</f>
        <v>1.29279536566596</v>
      </c>
      <c r="AP665" s="0" t="n">
        <f aca="false">IFERROR(IF(AY665&lt;($AM$10-$AL$10)/($AN$10-$AL$10),$AL$10+SQRT(AY665*($AN$10-$AL$10)*($AM$10-$AL$10)),$AN$10-SQRT((1-AY665)*($AN$10-$AL$10)*($AN$10-$AM$10))),$AM$10)</f>
        <v>0.866043949560766</v>
      </c>
      <c r="AQ665" s="0" t="n">
        <f aca="false">IFERROR(IF(AZ665&lt;($AM$11-$AL$11)/($AN$11-$AL$11),$AL$11+SQRT(AZ665*($AN$11-$AL$11)*($AM$11-$AL$11)),$AN$11-SQRT((1-AZ665)*($AN$11-$AL$11)*($AN$11-$AM$11))),$AM$11)</f>
        <v>0.828794469687191</v>
      </c>
      <c r="AR665" s="0" t="n">
        <f aca="false">SUMPRODUCT((B24:B31&lt;=$B$6)*(C24:C31*AM665+D24:D31*AO665*$B$8*AQ665)/(1+AL665/100)^B24:B31)+C32*AM665*AP665/(1+AL665/100)^$B$6</f>
        <v>16228531.6508777</v>
      </c>
      <c r="AS665" s="0" t="n">
        <f aca="false">SUMPRODUCT((K24:K26&lt;=$B$6)*(L24:L26*AN665+M24:M26*AO665*$B$8*AQ665)/(1+AL665/100)^K24:K26)+L27*AN665*AP665/(1+AL665/100)^$B$6</f>
        <v>14264686.5360399</v>
      </c>
      <c r="AT665" s="0" t="n">
        <f aca="false">AS665-AR665</f>
        <v>-1963845.11483779</v>
      </c>
      <c r="AU665" s="0" t="n">
        <f aca="true">RAND()</f>
        <v>0.230683825012402</v>
      </c>
      <c r="AV665" s="0" t="n">
        <f aca="true">RAND()</f>
        <v>0.951028843365612</v>
      </c>
      <c r="AW665" s="0" t="n">
        <f aca="true">RAND()</f>
        <v>0.327532309325793</v>
      </c>
      <c r="AX665" s="0" t="n">
        <f aca="true">RAND()</f>
        <v>0.666574403450974</v>
      </c>
      <c r="AY665" s="0" t="n">
        <f aca="true">RAND()</f>
        <v>0.53595269204018</v>
      </c>
      <c r="AZ665" s="0" t="n">
        <f aca="true">RAND()</f>
        <v>0.880361903633917</v>
      </c>
    </row>
    <row r="666" customFormat="false" ht="15" hidden="false" customHeight="false" outlineLevel="0" collapsed="false">
      <c r="AK666" s="0" t="n">
        <v>653</v>
      </c>
      <c r="AL666" s="0" t="n">
        <f aca="false">IFERROR(IF(AU666&lt;($AM$6-$AL$6)/($AN$6-$AL$6),$AL$6+SQRT(AU666*($AN$6-$AL$6)*($AM$6-$AL$6)),$AN$6-SQRT((1-AU666)*($AN$6-$AL$6)*($AN$6-$AM$6))),$AM$6)</f>
        <v>2.76041559605392</v>
      </c>
      <c r="AM666" s="0" t="n">
        <f aca="false">IFERROR(IF(AV666&lt;($AM$7-$AL$7)/($AN$7-$AL$7),$AL$7+SQRT(AV666*($AN$7-$AL$7)*($AM$7-$AL$7)),$AN$7-SQRT((1-AV666)*($AN$7-$AL$7)*($AN$7-$AM$7))),$AM$7)</f>
        <v>1.07055850289704</v>
      </c>
      <c r="AN666" s="0" t="n">
        <f aca="false">IFERROR(IF(AW666&lt;($AM$8-$AL$8)/($AN$8-$AL$8),$AL$8+SQRT(AW666*($AN$8-$AL$8)*($AM$8-$AL$8)),$AN$8-SQRT((1-AW666)*($AN$8-$AL$8)*($AN$8-$AM$8))),$AM$8)</f>
        <v>0.97352274841467</v>
      </c>
      <c r="AO666" s="0" t="n">
        <f aca="false">IFERROR(IF(AX666&lt;($AM$9-$AL$9)/($AN$9-$AL$9),$AL$9+SQRT(AX666*($AN$9-$AL$9)*($AM$9-$AL$9)),$AN$9-SQRT((1-AX666)*($AN$9-$AL$9)*($AN$9-$AM$9))),$AM$9)</f>
        <v>1.43000998243609</v>
      </c>
      <c r="AP666" s="0" t="n">
        <f aca="false">IFERROR(IF(AY666&lt;($AM$10-$AL$10)/($AN$10-$AL$10),$AL$10+SQRT(AY666*($AN$10-$AL$10)*($AM$10-$AL$10)),$AN$10-SQRT((1-AY666)*($AN$10-$AL$10)*($AN$10-$AM$10))),$AM$10)</f>
        <v>0.773968869595423</v>
      </c>
      <c r="AQ666" s="0" t="n">
        <f aca="false">IFERROR(IF(AZ666&lt;($AM$11-$AL$11)/($AN$11-$AL$11),$AL$11+SQRT(AZ666*($AN$11-$AL$11)*($AM$11-$AL$11)),$AN$11-SQRT((1-AZ666)*($AN$11-$AL$11)*($AN$11-$AM$11))),$AM$11)</f>
        <v>0.756282186217829</v>
      </c>
      <c r="AR666" s="0" t="n">
        <f aca="false">SUMPRODUCT((B24:B31&lt;=$B$6)*(C24:C31*AM666+D24:D31*AO666*$B$8*AQ666)/(1+AL666/100)^B24:B31)+C32*AM666*AP666/(1+AL666/100)^$B$6</f>
        <v>15069090.1870338</v>
      </c>
      <c r="AS666" s="0" t="n">
        <f aca="false">SUMPRODUCT((K24:K26&lt;=$B$6)*(L24:L26*AN666+M24:M26*AO666*$B$8*AQ666)/(1+AL666/100)^K24:K26)+L27*AN666*AP666/(1+AL666/100)^$B$6</f>
        <v>14360187.6945993</v>
      </c>
      <c r="AT666" s="0" t="n">
        <f aca="false">AS666-AR666</f>
        <v>-708902.492434491</v>
      </c>
      <c r="AU666" s="0" t="n">
        <f aca="true">RAND()</f>
        <v>0.115646375744406</v>
      </c>
      <c r="AV666" s="0" t="n">
        <f aca="true">RAND()</f>
        <v>0.71378443659953</v>
      </c>
      <c r="AW666" s="0" t="n">
        <f aca="true">RAND()</f>
        <v>0.334557157970897</v>
      </c>
      <c r="AX666" s="0" t="n">
        <f aca="true">RAND()</f>
        <v>0.783407586584993</v>
      </c>
      <c r="AY666" s="0" t="n">
        <f aca="true">RAND()</f>
        <v>0.300235766029575</v>
      </c>
      <c r="AZ666" s="0" t="n">
        <f aca="true">RAND()</f>
        <v>0.757557662225466</v>
      </c>
    </row>
    <row r="667" customFormat="false" ht="15" hidden="false" customHeight="false" outlineLevel="0" collapsed="false">
      <c r="AK667" s="0" t="n">
        <v>654</v>
      </c>
      <c r="AL667" s="0" t="n">
        <f aca="false">IFERROR(IF(AU667&lt;($AM$6-$AL$6)/($AN$6-$AL$6),$AL$6+SQRT(AU667*($AN$6-$AL$6)*($AM$6-$AL$6)),$AN$6-SQRT((1-AU667)*($AN$6-$AL$6)*($AN$6-$AM$6))),$AM$6)</f>
        <v>2.85969554804346</v>
      </c>
      <c r="AM667" s="0" t="n">
        <f aca="false">IFERROR(IF(AV667&lt;($AM$7-$AL$7)/($AN$7-$AL$7),$AL$7+SQRT(AV667*($AN$7-$AL$7)*($AM$7-$AL$7)),$AN$7-SQRT((1-AV667)*($AN$7-$AL$7)*($AN$7-$AM$7))),$AM$7)</f>
        <v>0.994977673386542</v>
      </c>
      <c r="AN667" s="0" t="n">
        <f aca="false">IFERROR(IF(AW667&lt;($AM$8-$AL$8)/($AN$8-$AL$8),$AL$8+SQRT(AW667*($AN$8-$AL$8)*($AM$8-$AL$8)),$AN$8-SQRT((1-AW667)*($AN$8-$AL$8)*($AN$8-$AM$8))),$AM$8)</f>
        <v>1.08572872684717</v>
      </c>
      <c r="AO667" s="0" t="n">
        <f aca="false">IFERROR(IF(AX667&lt;($AM$9-$AL$9)/($AN$9-$AL$9),$AL$9+SQRT(AX667*($AN$9-$AL$9)*($AM$9-$AL$9)),$AN$9-SQRT((1-AX667)*($AN$9-$AL$9)*($AN$9-$AM$9))),$AM$9)</f>
        <v>0.885176239492219</v>
      </c>
      <c r="AP667" s="0" t="n">
        <f aca="false">IFERROR(IF(AY667&lt;($AM$10-$AL$10)/($AN$10-$AL$10),$AL$10+SQRT(AY667*($AN$10-$AL$10)*($AM$10-$AL$10)),$AN$10-SQRT((1-AY667)*($AN$10-$AL$10)*($AN$10-$AM$10))),$AM$10)</f>
        <v>0.987887154194061</v>
      </c>
      <c r="AQ667" s="0" t="n">
        <f aca="false">IFERROR(IF(AZ667&lt;($AM$11-$AL$11)/($AN$11-$AL$11),$AL$11+SQRT(AZ667*($AN$11-$AL$11)*($AM$11-$AL$11)),$AN$11-SQRT((1-AZ667)*($AN$11-$AL$11)*($AN$11-$AM$11))),$AM$11)</f>
        <v>0.629609189025869</v>
      </c>
      <c r="AR667" s="0" t="n">
        <f aca="false">SUMPRODUCT((B24:B31&lt;=$B$6)*(C24:C31*AM667+D24:D31*AO667*$B$8*AQ667)/(1+AL667/100)^B24:B31)+C32*AM667*AP667/(1+AL667/100)^$B$6</f>
        <v>13799434.4472181</v>
      </c>
      <c r="AS667" s="0" t="n">
        <f aca="false">SUMPRODUCT((K24:K26&lt;=$B$6)*(L24:L26*AN667+M24:M26*AO667*$B$8*AQ667)/(1+AL667/100)^K24:K26)+L27*AN667*AP667/(1+AL667/100)^$B$6</f>
        <v>15611757.7947043</v>
      </c>
      <c r="AT667" s="0" t="n">
        <f aca="false">AS667-AR667</f>
        <v>1812323.3474862</v>
      </c>
      <c r="AU667" s="0" t="n">
        <f aca="true">RAND()</f>
        <v>0.14781528706515</v>
      </c>
      <c r="AV667" s="0" t="n">
        <f aca="true">RAND()</f>
        <v>0.422403256880321</v>
      </c>
      <c r="AW667" s="0" t="n">
        <f aca="true">RAND()</f>
        <v>0.760132878371105</v>
      </c>
      <c r="AX667" s="0" t="n">
        <f aca="true">RAND()</f>
        <v>0.197814313959157</v>
      </c>
      <c r="AY667" s="0" t="n">
        <f aca="true">RAND()</f>
        <v>0.952135500910318</v>
      </c>
      <c r="AZ667" s="0" t="n">
        <f aca="true">RAND()</f>
        <v>0.443437622409351</v>
      </c>
    </row>
    <row r="668" customFormat="false" ht="15" hidden="false" customHeight="false" outlineLevel="0" collapsed="false">
      <c r="AK668" s="0" t="n">
        <v>655</v>
      </c>
      <c r="AL668" s="0" t="n">
        <f aca="false">IFERROR(IF(AU668&lt;($AM$6-$AL$6)/($AN$6-$AL$6),$AL$6+SQRT(AU668*($AN$6-$AL$6)*($AM$6-$AL$6)),$AN$6-SQRT((1-AU668)*($AN$6-$AL$6)*($AN$6-$AM$6))),$AM$6)</f>
        <v>2.64610154378245</v>
      </c>
      <c r="AM668" s="0" t="n">
        <f aca="false">IFERROR(IF(AV668&lt;($AM$7-$AL$7)/($AN$7-$AL$7),$AL$7+SQRT(AV668*($AN$7-$AL$7)*($AM$7-$AL$7)),$AN$7-SQRT((1-AV668)*($AN$7-$AL$7)*($AN$7-$AM$7))),$AM$7)</f>
        <v>0.94876502837857</v>
      </c>
      <c r="AN668" s="0" t="n">
        <f aca="false">IFERROR(IF(AW668&lt;($AM$8-$AL$8)/($AN$8-$AL$8),$AL$8+SQRT(AW668*($AN$8-$AL$8)*($AM$8-$AL$8)),$AN$8-SQRT((1-AW668)*($AN$8-$AL$8)*($AN$8-$AM$8))),$AM$8)</f>
        <v>1.10236268735395</v>
      </c>
      <c r="AO668" s="0" t="n">
        <f aca="false">IFERROR(IF(AX668&lt;($AM$9-$AL$9)/($AN$9-$AL$9),$AL$9+SQRT(AX668*($AN$9-$AL$9)*($AM$9-$AL$9)),$AN$9-SQRT((1-AX668)*($AN$9-$AL$9)*($AN$9-$AM$9))),$AM$9)</f>
        <v>0.77577601610064</v>
      </c>
      <c r="AP668" s="0" t="n">
        <f aca="false">IFERROR(IF(AY668&lt;($AM$10-$AL$10)/($AN$10-$AL$10),$AL$10+SQRT(AY668*($AN$10-$AL$10)*($AM$10-$AL$10)),$AN$10-SQRT((1-AY668)*($AN$10-$AL$10)*($AN$10-$AM$10))),$AM$10)</f>
        <v>0.997326944444385</v>
      </c>
      <c r="AQ668" s="0" t="n">
        <f aca="false">IFERROR(IF(AZ668&lt;($AM$11-$AL$11)/($AN$11-$AL$11),$AL$11+SQRT(AZ668*($AN$11-$AL$11)*($AM$11-$AL$11)),$AN$11-SQRT((1-AZ668)*($AN$11-$AL$11)*($AN$11-$AM$11))),$AM$11)</f>
        <v>0.636977745577205</v>
      </c>
      <c r="AR668" s="0" t="n">
        <f aca="false">SUMPRODUCT((B24:B31&lt;=$B$6)*(C24:C31*AM668+D24:D31*AO668*$B$8*AQ668)/(1+AL668/100)^B24:B31)+C32*AM668*AP668/(1+AL668/100)^$B$6</f>
        <v>13301087.1955434</v>
      </c>
      <c r="AS668" s="0" t="n">
        <f aca="false">SUMPRODUCT((K24:K26&lt;=$B$6)*(L24:L26*AN668+M24:M26*AO668*$B$8*AQ668)/(1+AL668/100)^K24:K26)+L27*AN668*AP668/(1+AL668/100)^$B$6</f>
        <v>15742471.4882</v>
      </c>
      <c r="AT668" s="0" t="n">
        <f aca="false">AS668-AR668</f>
        <v>2441384.29265668</v>
      </c>
      <c r="AU668" s="0" t="n">
        <f aca="true">RAND()</f>
        <v>0.0834894409756124</v>
      </c>
      <c r="AV668" s="0" t="n">
        <f aca="true">RAND()</f>
        <v>0.245900374094185</v>
      </c>
      <c r="AW668" s="0" t="n">
        <f aca="true">RAND()</f>
        <v>0.806250879241359</v>
      </c>
      <c r="AX668" s="0" t="n">
        <f aca="true">RAND()</f>
        <v>0.101403214741787</v>
      </c>
      <c r="AY668" s="0" t="n">
        <f aca="true">RAND()</f>
        <v>0.989336358681552</v>
      </c>
      <c r="AZ668" s="0" t="n">
        <f aca="true">RAND()</f>
        <v>0.463485718425696</v>
      </c>
    </row>
    <row r="669" customFormat="false" ht="15" hidden="false" customHeight="false" outlineLevel="0" collapsed="false">
      <c r="AK669" s="0" t="n">
        <v>656</v>
      </c>
      <c r="AL669" s="0" t="n">
        <f aca="false">IFERROR(IF(AU669&lt;($AM$6-$AL$6)/($AN$6-$AL$6),$AL$6+SQRT(AU669*($AN$6-$AL$6)*($AM$6-$AL$6)),$AN$6-SQRT((1-AU669)*($AN$6-$AL$6)*($AN$6-$AM$6))),$AM$6)</f>
        <v>2.97365719345083</v>
      </c>
      <c r="AM669" s="0" t="n">
        <f aca="false">IFERROR(IF(AV669&lt;($AM$7-$AL$7)/($AN$7-$AL$7),$AL$7+SQRT(AV669*($AN$7-$AL$7)*($AM$7-$AL$7)),$AN$7-SQRT((1-AV669)*($AN$7-$AL$7)*($AN$7-$AM$7))),$AM$7)</f>
        <v>1.14171613222981</v>
      </c>
      <c r="AN669" s="0" t="n">
        <f aca="false">IFERROR(IF(AW669&lt;($AM$8-$AL$8)/($AN$8-$AL$8),$AL$8+SQRT(AW669*($AN$8-$AL$8)*($AM$8-$AL$8)),$AN$8-SQRT((1-AW669)*($AN$8-$AL$8)*($AN$8-$AM$8))),$AM$8)</f>
        <v>1.016300879166</v>
      </c>
      <c r="AO669" s="0" t="n">
        <f aca="false">IFERROR(IF(AX669&lt;($AM$9-$AL$9)/($AN$9-$AL$9),$AL$9+SQRT(AX669*($AN$9-$AL$9)*($AM$9-$AL$9)),$AN$9-SQRT((1-AX669)*($AN$9-$AL$9)*($AN$9-$AM$9))),$AM$9)</f>
        <v>1.14272603384263</v>
      </c>
      <c r="AP669" s="0" t="n">
        <f aca="false">IFERROR(IF(AY669&lt;($AM$10-$AL$10)/($AN$10-$AL$10),$AL$10+SQRT(AY669*($AN$10-$AL$10)*($AM$10-$AL$10)),$AN$10-SQRT((1-AY669)*($AN$10-$AL$10)*($AN$10-$AM$10))),$AM$10)</f>
        <v>0.923081546393827</v>
      </c>
      <c r="AQ669" s="0" t="n">
        <f aca="false">IFERROR(IF(AZ669&lt;($AM$11-$AL$11)/($AN$11-$AL$11),$AL$11+SQRT(AZ669*($AN$11-$AL$11)*($AM$11-$AL$11)),$AN$11-SQRT((1-AZ669)*($AN$11-$AL$11)*($AN$11-$AM$11))),$AM$11)</f>
        <v>0.453384465331555</v>
      </c>
      <c r="AR669" s="0" t="n">
        <f aca="false">SUMPRODUCT((B24:B31&lt;=$B$6)*(C24:C31*AM669+D24:D31*AO669*$B$8*AQ669)/(1+AL669/100)^B24:B31)+C32*AM669*AP669/(1+AL669/100)^$B$6</f>
        <v>15727705.1467287</v>
      </c>
      <c r="AS669" s="0" t="n">
        <f aca="false">SUMPRODUCT((K24:K26&lt;=$B$6)*(L24:L26*AN669+M24:M26*AO669*$B$8*AQ669)/(1+AL669/100)^K24:K26)+L27*AN669*AP669/(1+AL669/100)^$B$6</f>
        <v>14758418.4913558</v>
      </c>
      <c r="AT669" s="0" t="n">
        <f aca="false">AS669-AR669</f>
        <v>-969286.655372834</v>
      </c>
      <c r="AU669" s="0" t="n">
        <f aca="true">RAND()</f>
        <v>0.189601666071711</v>
      </c>
      <c r="AV669" s="0" t="n">
        <f aca="true">RAND()</f>
        <v>0.895774257606477</v>
      </c>
      <c r="AW669" s="0" t="n">
        <f aca="true">RAND()</f>
        <v>0.514530852634784</v>
      </c>
      <c r="AX669" s="0" t="n">
        <f aca="true">RAND()</f>
        <v>0.510054231299206</v>
      </c>
      <c r="AY669" s="0" t="n">
        <f aca="true">RAND()</f>
        <v>0.715991979595968</v>
      </c>
      <c r="AZ669" s="0" t="n">
        <f aca="true">RAND()</f>
        <v>0.0960277314491719</v>
      </c>
    </row>
    <row r="670" customFormat="false" ht="15" hidden="false" customHeight="false" outlineLevel="0" collapsed="false">
      <c r="AK670" s="0" t="n">
        <v>657</v>
      </c>
      <c r="AL670" s="0" t="n">
        <f aca="false">IFERROR(IF(AU670&lt;($AM$6-$AL$6)/($AN$6-$AL$6),$AL$6+SQRT(AU670*($AN$6-$AL$6)*($AM$6-$AL$6)),$AN$6-SQRT((1-AU670)*($AN$6-$AL$6)*($AN$6-$AM$6))),$AM$6)</f>
        <v>2.29810237177043</v>
      </c>
      <c r="AM670" s="0" t="n">
        <f aca="false">IFERROR(IF(AV670&lt;($AM$7-$AL$7)/($AN$7-$AL$7),$AL$7+SQRT(AV670*($AN$7-$AL$7)*($AM$7-$AL$7)),$AN$7-SQRT((1-AV670)*($AN$7-$AL$7)*($AN$7-$AM$7))),$AM$7)</f>
        <v>1.10419718375193</v>
      </c>
      <c r="AN670" s="0" t="n">
        <f aca="false">IFERROR(IF(AW670&lt;($AM$8-$AL$8)/($AN$8-$AL$8),$AL$8+SQRT(AW670*($AN$8-$AL$8)*($AM$8-$AL$8)),$AN$8-SQRT((1-AW670)*($AN$8-$AL$8)*($AN$8-$AM$8))),$AM$8)</f>
        <v>1.02516497909798</v>
      </c>
      <c r="AO670" s="0" t="n">
        <f aca="false">IFERROR(IF(AX670&lt;($AM$9-$AL$9)/($AN$9-$AL$9),$AL$9+SQRT(AX670*($AN$9-$AL$9)*($AM$9-$AL$9)),$AN$9-SQRT((1-AX670)*($AN$9-$AL$9)*($AN$9-$AM$9))),$AM$9)</f>
        <v>1.00583801036847</v>
      </c>
      <c r="AP670" s="0" t="n">
        <f aca="false">IFERROR(IF(AY670&lt;($AM$10-$AL$10)/($AN$10-$AL$10),$AL$10+SQRT(AY670*($AN$10-$AL$10)*($AM$10-$AL$10)),$AN$10-SQRT((1-AY670)*($AN$10-$AL$10)*($AN$10-$AM$10))),$AM$10)</f>
        <v>0.813341165361779</v>
      </c>
      <c r="AQ670" s="0" t="n">
        <f aca="false">IFERROR(IF(AZ670&lt;($AM$11-$AL$11)/($AN$11-$AL$11),$AL$11+SQRT(AZ670*($AN$11-$AL$11)*($AM$11-$AL$11)),$AN$11-SQRT((1-AZ670)*($AN$11-$AL$11)*($AN$11-$AM$11))),$AM$11)</f>
        <v>0.772521135689761</v>
      </c>
      <c r="AR670" s="0" t="n">
        <f aca="false">SUMPRODUCT((B24:B31&lt;=$B$6)*(C24:C31*AM670+D24:D31*AO670*$B$8*AQ670)/(1+AL670/100)^B24:B31)+C32*AM670*AP670/(1+AL670/100)^$B$6</f>
        <v>15871368.6376478</v>
      </c>
      <c r="AS670" s="0" t="n">
        <f aca="false">SUMPRODUCT((K24:K26&lt;=$B$6)*(L24:L26*AN670+M24:M26*AO670*$B$8*AQ670)/(1+AL670/100)^K24:K26)+L27*AN670*AP670/(1+AL670/100)^$B$6</f>
        <v>14889970.7606227</v>
      </c>
      <c r="AT670" s="0" t="n">
        <f aca="false">AS670-AR670</f>
        <v>-981397.877025081</v>
      </c>
      <c r="AU670" s="0" t="n">
        <f aca="true">RAND()</f>
        <v>0.0177730048110315</v>
      </c>
      <c r="AV670" s="0" t="n">
        <f aca="true">RAND()</f>
        <v>0.811035900214496</v>
      </c>
      <c r="AW670" s="0" t="n">
        <f aca="true">RAND()</f>
        <v>0.550659674453246</v>
      </c>
      <c r="AX670" s="0" t="n">
        <f aca="true">RAND()</f>
        <v>0.341094625581252</v>
      </c>
      <c r="AY670" s="0" t="n">
        <f aca="true">RAND()</f>
        <v>0.392730743641111</v>
      </c>
      <c r="AZ670" s="0" t="n">
        <f aca="true">RAND()</f>
        <v>0.788789250171934</v>
      </c>
    </row>
    <row r="671" customFormat="false" ht="15" hidden="false" customHeight="false" outlineLevel="0" collapsed="false">
      <c r="AK671" s="0" t="n">
        <v>658</v>
      </c>
      <c r="AL671" s="0" t="n">
        <f aca="false">IFERROR(IF(AU671&lt;($AM$6-$AL$6)/($AN$6-$AL$6),$AL$6+SQRT(AU671*($AN$6-$AL$6)*($AM$6-$AL$6)),$AN$6-SQRT((1-AU671)*($AN$6-$AL$6)*($AN$6-$AM$6))),$AM$6)</f>
        <v>4.77308862976477</v>
      </c>
      <c r="AM671" s="0" t="n">
        <f aca="false">IFERROR(IF(AV671&lt;($AM$7-$AL$7)/($AN$7-$AL$7),$AL$7+SQRT(AV671*($AN$7-$AL$7)*($AM$7-$AL$7)),$AN$7-SQRT((1-AV671)*($AN$7-$AL$7)*($AN$7-$AM$7))),$AM$7)</f>
        <v>1.11989134091788</v>
      </c>
      <c r="AN671" s="0" t="n">
        <f aca="false">IFERROR(IF(AW671&lt;($AM$8-$AL$8)/($AN$8-$AL$8),$AL$8+SQRT(AW671*($AN$8-$AL$8)*($AM$8-$AL$8)),$AN$8-SQRT((1-AW671)*($AN$8-$AL$8)*($AN$8-$AM$8))),$AM$8)</f>
        <v>1.10506166309342</v>
      </c>
      <c r="AO671" s="0" t="n">
        <f aca="false">IFERROR(IF(AX671&lt;($AM$9-$AL$9)/($AN$9-$AL$9),$AL$9+SQRT(AX671*($AN$9-$AL$9)*($AM$9-$AL$9)),$AN$9-SQRT((1-AX671)*($AN$9-$AL$9)*($AN$9-$AM$9))),$AM$9)</f>
        <v>1.06761266305089</v>
      </c>
      <c r="AP671" s="0" t="n">
        <f aca="false">IFERROR(IF(AY671&lt;($AM$10-$AL$10)/($AN$10-$AL$10),$AL$10+SQRT(AY671*($AN$10-$AL$10)*($AM$10-$AL$10)),$AN$10-SQRT((1-AY671)*($AN$10-$AL$10)*($AN$10-$AM$10))),$AM$10)</f>
        <v>0.891594841250929</v>
      </c>
      <c r="AQ671" s="0" t="n">
        <f aca="false">IFERROR(IF(AZ671&lt;($AM$11-$AL$11)/($AN$11-$AL$11),$AL$11+SQRT(AZ671*($AN$11-$AL$11)*($AM$11-$AL$11)),$AN$11-SQRT((1-AZ671)*($AN$11-$AL$11)*($AN$11-$AM$11))),$AM$11)</f>
        <v>0.763641188080029</v>
      </c>
      <c r="AR671" s="0" t="n">
        <f aca="false">SUMPRODUCT((B24:B31&lt;=$B$6)*(C24:C31*AM671+D24:D31*AO671*$B$8*AQ671)/(1+AL671/100)^B24:B31)+C32*AM671*AP671/(1+AL671/100)^$B$6</f>
        <v>14245760.5461543</v>
      </c>
      <c r="AS671" s="0" t="n">
        <f aca="false">SUMPRODUCT((K24:K26&lt;=$B$6)*(L24:L26*AN671+M24:M26*AO671*$B$8*AQ671)/(1+AL671/100)^K24:K26)+L27*AN671*AP671/(1+AL671/100)^$B$6</f>
        <v>16551887.2889006</v>
      </c>
      <c r="AT671" s="0" t="n">
        <f aca="false">AS671-AR671</f>
        <v>2306126.74274632</v>
      </c>
      <c r="AU671" s="0" t="n">
        <f aca="true">RAND()</f>
        <v>0.752043287455852</v>
      </c>
      <c r="AV671" s="0" t="n">
        <f aca="true">RAND()</f>
        <v>0.849526549616467</v>
      </c>
      <c r="AW671" s="0" t="n">
        <f aca="true">RAND()</f>
        <v>0.813270031064492</v>
      </c>
      <c r="AX671" s="0" t="n">
        <f aca="true">RAND()</f>
        <v>0.420435902597965</v>
      </c>
      <c r="AY671" s="0" t="n">
        <f aca="true">RAND()</f>
        <v>0.613386078777361</v>
      </c>
      <c r="AZ671" s="0" t="n">
        <f aca="true">RAND()</f>
        <v>0.771977600113388</v>
      </c>
    </row>
    <row r="672" customFormat="false" ht="15" hidden="false" customHeight="false" outlineLevel="0" collapsed="false">
      <c r="AK672" s="0" t="n">
        <v>659</v>
      </c>
      <c r="AL672" s="0" t="n">
        <f aca="false">IFERROR(IF(AU672&lt;($AM$6-$AL$6)/($AN$6-$AL$6),$AL$6+SQRT(AU672*($AN$6-$AL$6)*($AM$6-$AL$6)),$AN$6-SQRT((1-AU672)*($AN$6-$AL$6)*($AN$6-$AM$6))),$AM$6)</f>
        <v>4.15250215127963</v>
      </c>
      <c r="AM672" s="0" t="n">
        <f aca="false">IFERROR(IF(AV672&lt;($AM$7-$AL$7)/($AN$7-$AL$7),$AL$7+SQRT(AV672*($AN$7-$AL$7)*($AM$7-$AL$7)),$AN$7-SQRT((1-AV672)*($AN$7-$AL$7)*($AN$7-$AM$7))),$AM$7)</f>
        <v>1.19364191260301</v>
      </c>
      <c r="AN672" s="0" t="n">
        <f aca="false">IFERROR(IF(AW672&lt;($AM$8-$AL$8)/($AN$8-$AL$8),$AL$8+SQRT(AW672*($AN$8-$AL$8)*($AM$8-$AL$8)),$AN$8-SQRT((1-AW672)*($AN$8-$AL$8)*($AN$8-$AM$8))),$AM$8)</f>
        <v>1.1173381292652</v>
      </c>
      <c r="AO672" s="0" t="n">
        <f aca="false">IFERROR(IF(AX672&lt;($AM$9-$AL$9)/($AN$9-$AL$9),$AL$9+SQRT(AX672*($AN$9-$AL$9)*($AM$9-$AL$9)),$AN$9-SQRT((1-AX672)*($AN$9-$AL$9)*($AN$9-$AM$9))),$AM$9)</f>
        <v>1.1846766013359</v>
      </c>
      <c r="AP672" s="0" t="n">
        <f aca="false">IFERROR(IF(AY672&lt;($AM$10-$AL$10)/($AN$10-$AL$10),$AL$10+SQRT(AY672*($AN$10-$AL$10)*($AM$10-$AL$10)),$AN$10-SQRT((1-AY672)*($AN$10-$AL$10)*($AN$10-$AM$10))),$AM$10)</f>
        <v>0.934536125456345</v>
      </c>
      <c r="AQ672" s="0" t="n">
        <f aca="false">IFERROR(IF(AZ672&lt;($AM$11-$AL$11)/($AN$11-$AL$11),$AL$11+SQRT(AZ672*($AN$11-$AL$11)*($AM$11-$AL$11)),$AN$11-SQRT((1-AZ672)*($AN$11-$AL$11)*($AN$11-$AM$11))),$AM$11)</f>
        <v>0.766993342147694</v>
      </c>
      <c r="AR672" s="0" t="n">
        <f aca="false">SUMPRODUCT((B24:B31&lt;=$B$6)*(C24:C31*AM672+D24:D31*AO672*$B$8*AQ672)/(1+AL672/100)^B24:B31)+C32*AM672*AP672/(1+AL672/100)^$B$6</f>
        <v>15594801.5753172</v>
      </c>
      <c r="AS672" s="0" t="n">
        <f aca="false">SUMPRODUCT((K24:K26&lt;=$B$6)*(L24:L26*AN672+M24:M26*AO672*$B$8*AQ672)/(1+AL672/100)^K24:K26)+L27*AN672*AP672/(1+AL672/100)^$B$6</f>
        <v>16562795.5979736</v>
      </c>
      <c r="AT672" s="0" t="n">
        <f aca="false">AS672-AR672</f>
        <v>967994.022656418</v>
      </c>
      <c r="AU672" s="0" t="n">
        <f aca="true">RAND()</f>
        <v>0.594587800076643</v>
      </c>
      <c r="AV672" s="0" t="n">
        <f aca="true">RAND()</f>
        <v>0.971766808755139</v>
      </c>
      <c r="AW672" s="0" t="n">
        <f aca="true">RAND()</f>
        <v>0.843562916027946</v>
      </c>
      <c r="AX672" s="0" t="n">
        <f aca="true">RAND()</f>
        <v>0.556831837060544</v>
      </c>
      <c r="AY672" s="0" t="n">
        <f aca="true">RAND()</f>
        <v>0.755286577306448</v>
      </c>
      <c r="AZ672" s="0" t="n">
        <f aca="true">RAND()</f>
        <v>0.778399581210197</v>
      </c>
    </row>
    <row r="673" customFormat="false" ht="15" hidden="false" customHeight="false" outlineLevel="0" collapsed="false">
      <c r="AK673" s="0" t="n">
        <v>660</v>
      </c>
      <c r="AL673" s="0" t="n">
        <f aca="false">IFERROR(IF(AU673&lt;($AM$6-$AL$6)/($AN$6-$AL$6),$AL$6+SQRT(AU673*($AN$6-$AL$6)*($AM$6-$AL$6)),$AN$6-SQRT((1-AU673)*($AN$6-$AL$6)*($AN$6-$AM$6))),$AM$6)</f>
        <v>4.39766758685808</v>
      </c>
      <c r="AM673" s="0" t="n">
        <f aca="false">IFERROR(IF(AV673&lt;($AM$7-$AL$7)/($AN$7-$AL$7),$AL$7+SQRT(AV673*($AN$7-$AL$7)*($AM$7-$AL$7)),$AN$7-SQRT((1-AV673)*($AN$7-$AL$7)*($AN$7-$AM$7))),$AM$7)</f>
        <v>1.13678295072087</v>
      </c>
      <c r="AN673" s="0" t="n">
        <f aca="false">IFERROR(IF(AW673&lt;($AM$8-$AL$8)/($AN$8-$AL$8),$AL$8+SQRT(AW673*($AN$8-$AL$8)*($AM$8-$AL$8)),$AN$8-SQRT((1-AW673)*($AN$8-$AL$8)*($AN$8-$AM$8))),$AM$8)</f>
        <v>0.913777991357647</v>
      </c>
      <c r="AO673" s="0" t="n">
        <f aca="false">IFERROR(IF(AX673&lt;($AM$9-$AL$9)/($AN$9-$AL$9),$AL$9+SQRT(AX673*($AN$9-$AL$9)*($AM$9-$AL$9)),$AN$9-SQRT((1-AX673)*($AN$9-$AL$9)*($AN$9-$AM$9))),$AM$9)</f>
        <v>0.878198068537196</v>
      </c>
      <c r="AP673" s="0" t="n">
        <f aca="false">IFERROR(IF(AY673&lt;($AM$10-$AL$10)/($AN$10-$AL$10),$AL$10+SQRT(AY673*($AN$10-$AL$10)*($AM$10-$AL$10)),$AN$10-SQRT((1-AY673)*($AN$10-$AL$10)*($AN$10-$AM$10))),$AM$10)</f>
        <v>0.988722142128818</v>
      </c>
      <c r="AQ673" s="0" t="n">
        <f aca="false">IFERROR(IF(AZ673&lt;($AM$11-$AL$11)/($AN$11-$AL$11),$AL$11+SQRT(AZ673*($AN$11-$AL$11)*($AM$11-$AL$11)),$AN$11-SQRT((1-AZ673)*($AN$11-$AL$11)*($AN$11-$AM$11))),$AM$11)</f>
        <v>0.496095518112607</v>
      </c>
      <c r="AR673" s="0" t="n">
        <f aca="false">SUMPRODUCT((B24:B31&lt;=$B$6)*(C24:C31*AM673+D24:D31*AO673*$B$8*AQ673)/(1+AL673/100)^B24:B31)+C32*AM673*AP673/(1+AL673/100)^$B$6</f>
        <v>14614381.9723201</v>
      </c>
      <c r="AS673" s="0" t="n">
        <f aca="false">SUMPRODUCT((K24:K26&lt;=$B$6)*(L24:L26*AN673+M24:M26*AO673*$B$8*AQ673)/(1+AL673/100)^K24:K26)+L27*AN673*AP673/(1+AL673/100)^$B$6</f>
        <v>13522840.524493</v>
      </c>
      <c r="AT673" s="0" t="n">
        <f aca="false">AS673-AR673</f>
        <v>-1091541.44782708</v>
      </c>
      <c r="AU673" s="0" t="n">
        <f aca="true">RAND()</f>
        <v>0.661393300575548</v>
      </c>
      <c r="AV673" s="0" t="n">
        <f aca="true">RAND()</f>
        <v>0.886061331133567</v>
      </c>
      <c r="AW673" s="0" t="n">
        <f aca="true">RAND()</f>
        <v>0.143838125748675</v>
      </c>
      <c r="AX673" s="0" t="n">
        <f aca="true">RAND()</f>
        <v>0.190711705393687</v>
      </c>
      <c r="AY673" s="0" t="n">
        <f aca="true">RAND()</f>
        <v>0.955397328827922</v>
      </c>
      <c r="AZ673" s="0" t="n">
        <f aca="true">RAND()</f>
        <v>0.156952866219803</v>
      </c>
    </row>
    <row r="674" customFormat="false" ht="15" hidden="false" customHeight="false" outlineLevel="0" collapsed="false">
      <c r="AK674" s="0" t="n">
        <v>661</v>
      </c>
      <c r="AL674" s="0" t="n">
        <f aca="false">IFERROR(IF(AU674&lt;($AM$6-$AL$6)/($AN$6-$AL$6),$AL$6+SQRT(AU674*($AN$6-$AL$6)*($AM$6-$AL$6)),$AN$6-SQRT((1-AU674)*($AN$6-$AL$6)*($AN$6-$AM$6))),$AM$6)</f>
        <v>3.21413734259691</v>
      </c>
      <c r="AM674" s="0" t="n">
        <f aca="false">IFERROR(IF(AV674&lt;($AM$7-$AL$7)/($AN$7-$AL$7),$AL$7+SQRT(AV674*($AN$7-$AL$7)*($AM$7-$AL$7)),$AN$7-SQRT((1-AV674)*($AN$7-$AL$7)*($AN$7-$AM$7))),$AM$7)</f>
        <v>1.02935302255416</v>
      </c>
      <c r="AN674" s="0" t="n">
        <f aca="false">IFERROR(IF(AW674&lt;($AM$8-$AL$8)/($AN$8-$AL$8),$AL$8+SQRT(AW674*($AN$8-$AL$8)*($AM$8-$AL$8)),$AN$8-SQRT((1-AW674)*($AN$8-$AL$8)*($AN$8-$AM$8))),$AM$8)</f>
        <v>0.864077457024074</v>
      </c>
      <c r="AO674" s="0" t="n">
        <f aca="false">IFERROR(IF(AX674&lt;($AM$9-$AL$9)/($AN$9-$AL$9),$AL$9+SQRT(AX674*($AN$9-$AL$9)*($AM$9-$AL$9)),$AN$9-SQRT((1-AX674)*($AN$9-$AL$9)*($AN$9-$AM$9))),$AM$9)</f>
        <v>1.26161258935964</v>
      </c>
      <c r="AP674" s="0" t="n">
        <f aca="false">IFERROR(IF(AY674&lt;($AM$10-$AL$10)/($AN$10-$AL$10),$AL$10+SQRT(AY674*($AN$10-$AL$10)*($AM$10-$AL$10)),$AN$10-SQRT((1-AY674)*($AN$10-$AL$10)*($AN$10-$AM$10))),$AM$10)</f>
        <v>0.957446410926062</v>
      </c>
      <c r="AQ674" s="0" t="n">
        <f aca="false">IFERROR(IF(AZ674&lt;($AM$11-$AL$11)/($AN$11-$AL$11),$AL$11+SQRT(AZ674*($AN$11-$AL$11)*($AM$11-$AL$11)),$AN$11-SQRT((1-AZ674)*($AN$11-$AL$11)*($AN$11-$AM$11))),$AM$11)</f>
        <v>0.462147550950044</v>
      </c>
      <c r="AR674" s="0" t="n">
        <f aca="false">SUMPRODUCT((B24:B31&lt;=$B$6)*(C24:C31*AM674+D24:D31*AO674*$B$8*AQ674)/(1+AL674/100)^B24:B31)+C32*AM674*AP674/(1+AL674/100)^$B$6</f>
        <v>14022671.0222231</v>
      </c>
      <c r="AS674" s="0" t="n">
        <f aca="false">SUMPRODUCT((K24:K26&lt;=$B$6)*(L24:L26*AN674+M24:M26*AO674*$B$8*AQ674)/(1+AL674/100)^K24:K26)+L27*AN674*AP674/(1+AL674/100)^$B$6</f>
        <v>12573590.0853117</v>
      </c>
      <c r="AT674" s="0" t="n">
        <f aca="false">AS674-AR674</f>
        <v>-1449080.93691137</v>
      </c>
      <c r="AU674" s="0" t="n">
        <f aca="true">RAND()</f>
        <v>0.28336219696404</v>
      </c>
      <c r="AV674" s="0" t="n">
        <f aca="true">RAND()</f>
        <v>0.567243656391243</v>
      </c>
      <c r="AW674" s="0" t="n">
        <f aca="true">RAND()</f>
        <v>0.0456213388741336</v>
      </c>
      <c r="AX674" s="0" t="n">
        <f aca="true">RAND()</f>
        <v>0.636522687871886</v>
      </c>
      <c r="AY674" s="0" t="n">
        <f aca="true">RAND()</f>
        <v>0.837028875476542</v>
      </c>
      <c r="AZ674" s="0" t="n">
        <f aca="true">RAND()</f>
        <v>0.107313584812641</v>
      </c>
    </row>
    <row r="675" customFormat="false" ht="15" hidden="false" customHeight="false" outlineLevel="0" collapsed="false">
      <c r="AK675" s="0" t="n">
        <v>662</v>
      </c>
      <c r="AL675" s="0" t="n">
        <f aca="false">IFERROR(IF(AU675&lt;($AM$6-$AL$6)/($AN$6-$AL$6),$AL$6+SQRT(AU675*($AN$6-$AL$6)*($AM$6-$AL$6)),$AN$6-SQRT((1-AU675)*($AN$6-$AL$6)*($AN$6-$AM$6))),$AM$6)</f>
        <v>2.3300582231626</v>
      </c>
      <c r="AM675" s="0" t="n">
        <f aca="false">IFERROR(IF(AV675&lt;($AM$7-$AL$7)/($AN$7-$AL$7),$AL$7+SQRT(AV675*($AN$7-$AL$7)*($AM$7-$AL$7)),$AN$7-SQRT((1-AV675)*($AN$7-$AL$7)*($AN$7-$AM$7))),$AM$7)</f>
        <v>1.008615959542</v>
      </c>
      <c r="AN675" s="0" t="n">
        <f aca="false">IFERROR(IF(AW675&lt;($AM$8-$AL$8)/($AN$8-$AL$8),$AL$8+SQRT(AW675*($AN$8-$AL$8)*($AM$8-$AL$8)),$AN$8-SQRT((1-AW675)*($AN$8-$AL$8)*($AN$8-$AM$8))),$AM$8)</f>
        <v>0.906991835635378</v>
      </c>
      <c r="AO675" s="0" t="n">
        <f aca="false">IFERROR(IF(AX675&lt;($AM$9-$AL$9)/($AN$9-$AL$9),$AL$9+SQRT(AX675*($AN$9-$AL$9)*($AM$9-$AL$9)),$AN$9-SQRT((1-AX675)*($AN$9-$AL$9)*($AN$9-$AM$9))),$AM$9)</f>
        <v>1.25081704704298</v>
      </c>
      <c r="AP675" s="0" t="n">
        <f aca="false">IFERROR(IF(AY675&lt;($AM$10-$AL$10)/($AN$10-$AL$10),$AL$10+SQRT(AY675*($AN$10-$AL$10)*($AM$10-$AL$10)),$AN$10-SQRT((1-AY675)*($AN$10-$AL$10)*($AN$10-$AM$10))),$AM$10)</f>
        <v>0.706660921829734</v>
      </c>
      <c r="AQ675" s="0" t="n">
        <f aca="false">IFERROR(IF(AZ675&lt;($AM$11-$AL$11)/($AN$11-$AL$11),$AL$11+SQRT(AZ675*($AN$11-$AL$11)*($AM$11-$AL$11)),$AN$11-SQRT((1-AZ675)*($AN$11-$AL$11)*($AN$11-$AM$11))),$AM$11)</f>
        <v>0.374909365039458</v>
      </c>
      <c r="AR675" s="0" t="n">
        <f aca="false">SUMPRODUCT((B24:B31&lt;=$B$6)*(C24:C31*AM675+D24:D31*AO675*$B$8*AQ675)/(1+AL675/100)^B24:B31)+C32*AM675*AP675/(1+AL675/100)^$B$6</f>
        <v>14438806.8695092</v>
      </c>
      <c r="AS675" s="0" t="n">
        <f aca="false">SUMPRODUCT((K24:K26&lt;=$B$6)*(L24:L26*AN675+M24:M26*AO675*$B$8*AQ675)/(1+AL675/100)^K24:K26)+L27*AN675*AP675/(1+AL675/100)^$B$6</f>
        <v>13352882.4274121</v>
      </c>
      <c r="AT675" s="0" t="n">
        <f aca="false">AS675-AR675</f>
        <v>-1085924.44209708</v>
      </c>
      <c r="AU675" s="0" t="n">
        <f aca="true">RAND()</f>
        <v>0.0217876861354506</v>
      </c>
      <c r="AV675" s="0" t="n">
        <f aca="true">RAND()</f>
        <v>0.482077733441502</v>
      </c>
      <c r="AW675" s="0" t="n">
        <f aca="true">RAND()</f>
        <v>0.127191698806975</v>
      </c>
      <c r="AX675" s="0" t="n">
        <f aca="true">RAND()</f>
        <v>0.62581660199907</v>
      </c>
      <c r="AY675" s="0" t="n">
        <f aca="true">RAND()</f>
        <v>0.170834946446061</v>
      </c>
      <c r="AZ675" s="0" t="n">
        <f aca="true">RAND()</f>
        <v>0.0229037264106728</v>
      </c>
    </row>
    <row r="676" customFormat="false" ht="15" hidden="false" customHeight="false" outlineLevel="0" collapsed="false">
      <c r="AK676" s="0" t="n">
        <v>663</v>
      </c>
      <c r="AL676" s="0" t="n">
        <f aca="false">IFERROR(IF(AU676&lt;($AM$6-$AL$6)/($AN$6-$AL$6),$AL$6+SQRT(AU676*($AN$6-$AL$6)*($AM$6-$AL$6)),$AN$6-SQRT((1-AU676)*($AN$6-$AL$6)*($AN$6-$AM$6))),$AM$6)</f>
        <v>3.737919302693</v>
      </c>
      <c r="AM676" s="0" t="n">
        <f aca="false">IFERROR(IF(AV676&lt;($AM$7-$AL$7)/($AN$7-$AL$7),$AL$7+SQRT(AV676*($AN$7-$AL$7)*($AM$7-$AL$7)),$AN$7-SQRT((1-AV676)*($AN$7-$AL$7)*($AN$7-$AM$7))),$AM$7)</f>
        <v>1.01779870958893</v>
      </c>
      <c r="AN676" s="0" t="n">
        <f aca="false">IFERROR(IF(AW676&lt;($AM$8-$AL$8)/($AN$8-$AL$8),$AL$8+SQRT(AW676*($AN$8-$AL$8)*($AM$8-$AL$8)),$AN$8-SQRT((1-AW676)*($AN$8-$AL$8)*($AN$8-$AM$8))),$AM$8)</f>
        <v>0.880977316893801</v>
      </c>
      <c r="AO676" s="0" t="n">
        <f aca="false">IFERROR(IF(AX676&lt;($AM$9-$AL$9)/($AN$9-$AL$9),$AL$9+SQRT(AX676*($AN$9-$AL$9)*($AM$9-$AL$9)),$AN$9-SQRT((1-AX676)*($AN$9-$AL$9)*($AN$9-$AM$9))),$AM$9)</f>
        <v>0.658820468176027</v>
      </c>
      <c r="AP676" s="0" t="n">
        <f aca="false">IFERROR(IF(AY676&lt;($AM$10-$AL$10)/($AN$10-$AL$10),$AL$10+SQRT(AY676*($AN$10-$AL$10)*($AM$10-$AL$10)),$AN$10-SQRT((1-AY676)*($AN$10-$AL$10)*($AN$10-$AM$10))),$AM$10)</f>
        <v>0.822386716945177</v>
      </c>
      <c r="AQ676" s="0" t="n">
        <f aca="false">IFERROR(IF(AZ676&lt;($AM$11-$AL$11)/($AN$11-$AL$11),$AL$11+SQRT(AZ676*($AN$11-$AL$11)*($AM$11-$AL$11)),$AN$11-SQRT((1-AZ676)*($AN$11-$AL$11)*($AN$11-$AM$11))),$AM$11)</f>
        <v>0.871419015196601</v>
      </c>
      <c r="AR676" s="0" t="n">
        <f aca="false">SUMPRODUCT((B24:B31&lt;=$B$6)*(C24:C31*AM676+D24:D31*AO676*$B$8*AQ676)/(1+AL676/100)^B24:B31)+C32*AM676*AP676/(1+AL676/100)^$B$6</f>
        <v>13533090.5467908</v>
      </c>
      <c r="AS676" s="0" t="n">
        <f aca="false">SUMPRODUCT((K24:K26&lt;=$B$6)*(L24:L26*AN676+M24:M26*AO676*$B$8*AQ676)/(1+AL676/100)^K24:K26)+L27*AN676*AP676/(1+AL676/100)^$B$6</f>
        <v>13096430.5647816</v>
      </c>
      <c r="AT676" s="0" t="n">
        <f aca="false">AS676-AR676</f>
        <v>-436659.982009163</v>
      </c>
      <c r="AU676" s="0" t="n">
        <f aca="true">RAND()</f>
        <v>0.467941476212855</v>
      </c>
      <c r="AV676" s="0" t="n">
        <f aca="true">RAND()</f>
        <v>0.520733873168316</v>
      </c>
      <c r="AW676" s="0" t="n">
        <f aca="true">RAND()</f>
        <v>0.0728591761257674</v>
      </c>
      <c r="AX676" s="0" t="n">
        <f aca="true">RAND()</f>
        <v>0.0336319214822031</v>
      </c>
      <c r="AY676" s="0" t="n">
        <f aca="true">RAND()</f>
        <v>0.415732781050757</v>
      </c>
      <c r="AZ676" s="0" t="n">
        <f aca="true">RAND()</f>
        <v>0.932518083048931</v>
      </c>
    </row>
    <row r="677" customFormat="false" ht="15" hidden="false" customHeight="false" outlineLevel="0" collapsed="false">
      <c r="AK677" s="0" t="n">
        <v>664</v>
      </c>
      <c r="AL677" s="0" t="n">
        <f aca="false">IFERROR(IF(AU677&lt;($AM$6-$AL$6)/($AN$6-$AL$6),$AL$6+SQRT(AU677*($AN$6-$AL$6)*($AM$6-$AL$6)),$AN$6-SQRT((1-AU677)*($AN$6-$AL$6)*($AN$6-$AM$6))),$AM$6)</f>
        <v>4.33504221777984</v>
      </c>
      <c r="AM677" s="0" t="n">
        <f aca="false">IFERROR(IF(AV677&lt;($AM$7-$AL$7)/($AN$7-$AL$7),$AL$7+SQRT(AV677*($AN$7-$AL$7)*($AM$7-$AL$7)),$AN$7-SQRT((1-AV677)*($AN$7-$AL$7)*($AN$7-$AM$7))),$AM$7)</f>
        <v>0.912524962187376</v>
      </c>
      <c r="AN677" s="0" t="n">
        <f aca="false">IFERROR(IF(AW677&lt;($AM$8-$AL$8)/($AN$8-$AL$8),$AL$8+SQRT(AW677*($AN$8-$AL$8)*($AM$8-$AL$8)),$AN$8-SQRT((1-AW677)*($AN$8-$AL$8)*($AN$8-$AM$8))),$AM$8)</f>
        <v>1.07166329885486</v>
      </c>
      <c r="AO677" s="0" t="n">
        <f aca="false">IFERROR(IF(AX677&lt;($AM$9-$AL$9)/($AN$9-$AL$9),$AL$9+SQRT(AX677*($AN$9-$AL$9)*($AM$9-$AL$9)),$AN$9-SQRT((1-AX677)*($AN$9-$AL$9)*($AN$9-$AM$9))),$AM$9)</f>
        <v>1.03380115757767</v>
      </c>
      <c r="AP677" s="0" t="n">
        <f aca="false">IFERROR(IF(AY677&lt;($AM$10-$AL$10)/($AN$10-$AL$10),$AL$10+SQRT(AY677*($AN$10-$AL$10)*($AM$10-$AL$10)),$AN$10-SQRT((1-AY677)*($AN$10-$AL$10)*($AN$10-$AM$10))),$AM$10)</f>
        <v>0.866486172008329</v>
      </c>
      <c r="AQ677" s="0" t="n">
        <f aca="false">IFERROR(IF(AZ677&lt;($AM$11-$AL$11)/($AN$11-$AL$11),$AL$11+SQRT(AZ677*($AN$11-$AL$11)*($AM$11-$AL$11)),$AN$11-SQRT((1-AZ677)*($AN$11-$AL$11)*($AN$11-$AM$11))),$AM$11)</f>
        <v>0.449403866631312</v>
      </c>
      <c r="AR677" s="0" t="n">
        <f aca="false">SUMPRODUCT((B24:B31&lt;=$B$6)*(C24:C31*AM677+D24:D31*AO677*$B$8*AQ677)/(1+AL677/100)^B24:B31)+C32*AM677*AP677/(1+AL677/100)^$B$6</f>
        <v>11794850.4860078</v>
      </c>
      <c r="AS677" s="0" t="n">
        <f aca="false">SUMPRODUCT((K24:K26&lt;=$B$6)*(L24:L26*AN677+M24:M26*AO677*$B$8*AQ677)/(1+AL677/100)^K24:K26)+L27*AN677*AP677/(1+AL677/100)^$B$6</f>
        <v>15984270.6058302</v>
      </c>
      <c r="AT677" s="0" t="n">
        <f aca="false">AS677-AR677</f>
        <v>4189420.11982247</v>
      </c>
      <c r="AU677" s="0" t="n">
        <f aca="true">RAND()</f>
        <v>0.644900000949209</v>
      </c>
      <c r="AV677" s="0" t="n">
        <f aca="true">RAND()</f>
        <v>0.140687412391892</v>
      </c>
      <c r="AW677" s="0" t="n">
        <f aca="true">RAND()</f>
        <v>0.717297964663711</v>
      </c>
      <c r="AX677" s="0" t="n">
        <f aca="true">RAND()</f>
        <v>0.377639864601167</v>
      </c>
      <c r="AY677" s="0" t="n">
        <f aca="true">RAND()</f>
        <v>0.537248457093275</v>
      </c>
      <c r="AZ677" s="0" t="n">
        <f aca="true">RAND()</f>
        <v>0.0911082259770889</v>
      </c>
    </row>
    <row r="678" customFormat="false" ht="15" hidden="false" customHeight="false" outlineLevel="0" collapsed="false">
      <c r="AK678" s="0" t="n">
        <v>665</v>
      </c>
      <c r="AL678" s="0" t="n">
        <f aca="false">IFERROR(IF(AU678&lt;($AM$6-$AL$6)/($AN$6-$AL$6),$AL$6+SQRT(AU678*($AN$6-$AL$6)*($AM$6-$AL$6)),$AN$6-SQRT((1-AU678)*($AN$6-$AL$6)*($AN$6-$AM$6))),$AM$6)</f>
        <v>2.99065858257312</v>
      </c>
      <c r="AM678" s="0" t="n">
        <f aca="false">IFERROR(IF(AV678&lt;($AM$7-$AL$7)/($AN$7-$AL$7),$AL$7+SQRT(AV678*($AN$7-$AL$7)*($AM$7-$AL$7)),$AN$7-SQRT((1-AV678)*($AN$7-$AL$7)*($AN$7-$AM$7))),$AM$7)</f>
        <v>0.921862019511076</v>
      </c>
      <c r="AN678" s="0" t="n">
        <f aca="false">IFERROR(IF(AW678&lt;($AM$8-$AL$8)/($AN$8-$AL$8),$AL$8+SQRT(AW678*($AN$8-$AL$8)*($AM$8-$AL$8)),$AN$8-SQRT((1-AW678)*($AN$8-$AL$8)*($AN$8-$AM$8))),$AM$8)</f>
        <v>0.948217129475559</v>
      </c>
      <c r="AO678" s="0" t="n">
        <f aca="false">IFERROR(IF(AX678&lt;($AM$9-$AL$9)/($AN$9-$AL$9),$AL$9+SQRT(AX678*($AN$9-$AL$9)*($AM$9-$AL$9)),$AN$9-SQRT((1-AX678)*($AN$9-$AL$9)*($AN$9-$AM$9))),$AM$9)</f>
        <v>1.16331527195986</v>
      </c>
      <c r="AP678" s="0" t="n">
        <f aca="false">IFERROR(IF(AY678&lt;($AM$10-$AL$10)/($AN$10-$AL$10),$AL$10+SQRT(AY678*($AN$10-$AL$10)*($AM$10-$AL$10)),$AN$10-SQRT((1-AY678)*($AN$10-$AL$10)*($AN$10-$AM$10))),$AM$10)</f>
        <v>0.978844934057459</v>
      </c>
      <c r="AQ678" s="0" t="n">
        <f aca="false">IFERROR(IF(AZ678&lt;($AM$11-$AL$11)/($AN$11-$AL$11),$AL$11+SQRT(AZ678*($AN$11-$AL$11)*($AM$11-$AL$11)),$AN$11-SQRT((1-AZ678)*($AN$11-$AL$11)*($AN$11-$AM$11))),$AM$11)</f>
        <v>0.692994720661215</v>
      </c>
      <c r="AR678" s="0" t="n">
        <f aca="false">SUMPRODUCT((B24:B31&lt;=$B$6)*(C24:C31*AM678+D24:D31*AO678*$B$8*AQ678)/(1+AL678/100)^B24:B31)+C32*AM678*AP678/(1+AL678/100)^$B$6</f>
        <v>12757779.7497281</v>
      </c>
      <c r="AS678" s="0" t="n">
        <f aca="false">SUMPRODUCT((K24:K26&lt;=$B$6)*(L24:L26*AN678+M24:M26*AO678*$B$8*AQ678)/(1+AL678/100)^K24:K26)+L27*AN678*AP678/(1+AL678/100)^$B$6</f>
        <v>13711762.8095659</v>
      </c>
      <c r="AT678" s="0" t="n">
        <f aca="false">AS678-AR678</f>
        <v>953983.059837796</v>
      </c>
      <c r="AU678" s="0" t="n">
        <f aca="true">RAND()</f>
        <v>0.196280885445159</v>
      </c>
      <c r="AV678" s="0" t="n">
        <f aca="true">RAND()</f>
        <v>0.16500390888131</v>
      </c>
      <c r="AW678" s="0" t="n">
        <f aca="true">RAND()</f>
        <v>0.244092416333049</v>
      </c>
      <c r="AX678" s="0" t="n">
        <f aca="true">RAND()</f>
        <v>0.533305777242932</v>
      </c>
      <c r="AY678" s="0" t="n">
        <f aca="true">RAND()</f>
        <v>0.917169883489969</v>
      </c>
      <c r="AZ678" s="0" t="n">
        <f aca="true">RAND()</f>
        <v>0.615296973298427</v>
      </c>
    </row>
    <row r="679" customFormat="false" ht="15" hidden="false" customHeight="false" outlineLevel="0" collapsed="false">
      <c r="AK679" s="0" t="n">
        <v>666</v>
      </c>
      <c r="AL679" s="0" t="n">
        <f aca="false">IFERROR(IF(AU679&lt;($AM$6-$AL$6)/($AN$6-$AL$6),$AL$6+SQRT(AU679*($AN$6-$AL$6)*($AM$6-$AL$6)),$AN$6-SQRT((1-AU679)*($AN$6-$AL$6)*($AN$6-$AM$6))),$AM$6)</f>
        <v>2.91828415889248</v>
      </c>
      <c r="AM679" s="0" t="n">
        <f aca="false">IFERROR(IF(AV679&lt;($AM$7-$AL$7)/($AN$7-$AL$7),$AL$7+SQRT(AV679*($AN$7-$AL$7)*($AM$7-$AL$7)),$AN$7-SQRT((1-AV679)*($AN$7-$AL$7)*($AN$7-$AM$7))),$AM$7)</f>
        <v>1.09298853559997</v>
      </c>
      <c r="AN679" s="0" t="n">
        <f aca="false">IFERROR(IF(AW679&lt;($AM$8-$AL$8)/($AN$8-$AL$8),$AL$8+SQRT(AW679*($AN$8-$AL$8)*($AM$8-$AL$8)),$AN$8-SQRT((1-AW679)*($AN$8-$AL$8)*($AN$8-$AM$8))),$AM$8)</f>
        <v>1.13693882314413</v>
      </c>
      <c r="AO679" s="0" t="n">
        <f aca="false">IFERROR(IF(AX679&lt;($AM$9-$AL$9)/($AN$9-$AL$9),$AL$9+SQRT(AX679*($AN$9-$AL$9)*($AM$9-$AL$9)),$AN$9-SQRT((1-AX679)*($AN$9-$AL$9)*($AN$9-$AM$9))),$AM$9)</f>
        <v>1.73663608832869</v>
      </c>
      <c r="AP679" s="0" t="n">
        <f aca="false">IFERROR(IF(AY679&lt;($AM$10-$AL$10)/($AN$10-$AL$10),$AL$10+SQRT(AY679*($AN$10-$AL$10)*($AM$10-$AL$10)),$AN$10-SQRT((1-AY679)*($AN$10-$AL$10)*($AN$10-$AM$10))),$AM$10)</f>
        <v>0.791909749363511</v>
      </c>
      <c r="AQ679" s="0" t="n">
        <f aca="false">IFERROR(IF(AZ679&lt;($AM$11-$AL$11)/($AN$11-$AL$11),$AL$11+SQRT(AZ679*($AN$11-$AL$11)*($AM$11-$AL$11)),$AN$11-SQRT((1-AZ679)*($AN$11-$AL$11)*($AN$11-$AM$11))),$AM$11)</f>
        <v>0.623892115092934</v>
      </c>
      <c r="AR679" s="0" t="n">
        <f aca="false">SUMPRODUCT((B24:B31&lt;=$B$6)*(C24:C31*AM679+D24:D31*AO679*$B$8*AQ679)/(1+AL679/100)^B24:B31)+C32*AM679*AP679/(1+AL679/100)^$B$6</f>
        <v>15245396.8135598</v>
      </c>
      <c r="AS679" s="0" t="n">
        <f aca="false">SUMPRODUCT((K24:K26&lt;=$B$6)*(L24:L26*AN679+M24:M26*AO679*$B$8*AQ679)/(1+AL679/100)^K24:K26)+L27*AN679*AP679/(1+AL679/100)^$B$6</f>
        <v>16767908.3434139</v>
      </c>
      <c r="AT679" s="0" t="n">
        <f aca="false">AS679-AR679</f>
        <v>1522511.52985404</v>
      </c>
      <c r="AU679" s="0" t="n">
        <f aca="true">RAND()</f>
        <v>0.168649159294572</v>
      </c>
      <c r="AV679" s="0" t="n">
        <f aca="true">RAND()</f>
        <v>0.780865778195188</v>
      </c>
      <c r="AW679" s="0" t="n">
        <f aca="true">RAND()</f>
        <v>0.88637484700413</v>
      </c>
      <c r="AX679" s="0" t="n">
        <f aca="true">RAND()</f>
        <v>0.953759633352791</v>
      </c>
      <c r="AY679" s="0" t="n">
        <f aca="true">RAND()</f>
        <v>0.34084520709387</v>
      </c>
      <c r="AZ679" s="0" t="n">
        <f aca="true">RAND()</f>
        <v>0.428188172323977</v>
      </c>
    </row>
    <row r="680" customFormat="false" ht="15" hidden="false" customHeight="false" outlineLevel="0" collapsed="false">
      <c r="AK680" s="0" t="n">
        <v>667</v>
      </c>
      <c r="AL680" s="0" t="n">
        <f aca="false">IFERROR(IF(AU680&lt;($AM$6-$AL$6)/($AN$6-$AL$6),$AL$6+SQRT(AU680*($AN$6-$AL$6)*($AM$6-$AL$6)),$AN$6-SQRT((1-AU680)*($AN$6-$AL$6)*($AN$6-$AM$6))),$AM$6)</f>
        <v>4.55577211786832</v>
      </c>
      <c r="AM680" s="0" t="n">
        <f aca="false">IFERROR(IF(AV680&lt;($AM$7-$AL$7)/($AN$7-$AL$7),$AL$7+SQRT(AV680*($AN$7-$AL$7)*($AM$7-$AL$7)),$AN$7-SQRT((1-AV680)*($AN$7-$AL$7)*($AN$7-$AM$7))),$AM$7)</f>
        <v>1.0758041415651</v>
      </c>
      <c r="AN680" s="0" t="n">
        <f aca="false">IFERROR(IF(AW680&lt;($AM$8-$AL$8)/($AN$8-$AL$8),$AL$8+SQRT(AW680*($AN$8-$AL$8)*($AM$8-$AL$8)),$AN$8-SQRT((1-AW680)*($AN$8-$AL$8)*($AN$8-$AM$8))),$AM$8)</f>
        <v>0.953700910529847</v>
      </c>
      <c r="AO680" s="0" t="n">
        <f aca="false">IFERROR(IF(AX680&lt;($AM$9-$AL$9)/($AN$9-$AL$9),$AL$9+SQRT(AX680*($AN$9-$AL$9)*($AM$9-$AL$9)),$AN$9-SQRT((1-AX680)*($AN$9-$AL$9)*($AN$9-$AM$9))),$AM$9)</f>
        <v>1.0553790580784</v>
      </c>
      <c r="AP680" s="0" t="n">
        <f aca="false">IFERROR(IF(AY680&lt;($AM$10-$AL$10)/($AN$10-$AL$10),$AL$10+SQRT(AY680*($AN$10-$AL$10)*($AM$10-$AL$10)),$AN$10-SQRT((1-AY680)*($AN$10-$AL$10)*($AN$10-$AM$10))),$AM$10)</f>
        <v>0.825657456657268</v>
      </c>
      <c r="AQ680" s="0" t="n">
        <f aca="false">IFERROR(IF(AZ680&lt;($AM$11-$AL$11)/($AN$11-$AL$11),$AL$11+SQRT(AZ680*($AN$11-$AL$11)*($AM$11-$AL$11)),$AN$11-SQRT((1-AZ680)*($AN$11-$AL$11)*($AN$11-$AM$11))),$AM$11)</f>
        <v>0.752343092445834</v>
      </c>
      <c r="AR680" s="0" t="n">
        <f aca="false">SUMPRODUCT((B24:B31&lt;=$B$6)*(C24:C31*AM680+D24:D31*AO680*$B$8*AQ680)/(1+AL680/100)^B24:B31)+C32*AM680*AP680/(1+AL680/100)^$B$6</f>
        <v>13819063.7140067</v>
      </c>
      <c r="AS680" s="0" t="n">
        <f aca="false">SUMPRODUCT((K24:K26&lt;=$B$6)*(L24:L26*AN680+M24:M26*AO680*$B$8*AQ680)/(1+AL680/100)^K24:K26)+L27*AN680*AP680/(1+AL680/100)^$B$6</f>
        <v>14318530.6406118</v>
      </c>
      <c r="AT680" s="0" t="n">
        <f aca="false">AS680-AR680</f>
        <v>499466.926605132</v>
      </c>
      <c r="AU680" s="0" t="n">
        <f aca="true">RAND()</f>
        <v>0.701287503010504</v>
      </c>
      <c r="AV680" s="0" t="n">
        <f aca="true">RAND()</f>
        <v>0.730273803592264</v>
      </c>
      <c r="AW680" s="0" t="n">
        <f aca="true">RAND()</f>
        <v>0.262488554418935</v>
      </c>
      <c r="AX680" s="0" t="n">
        <f aca="true">RAND()</f>
        <v>0.405127517388763</v>
      </c>
      <c r="AY680" s="0" t="n">
        <f aca="true">RAND()</f>
        <v>0.424211116305921</v>
      </c>
      <c r="AZ680" s="0" t="n">
        <f aca="true">RAND()</f>
        <v>0.749657372002886</v>
      </c>
    </row>
    <row r="681" customFormat="false" ht="15" hidden="false" customHeight="false" outlineLevel="0" collapsed="false">
      <c r="AK681" s="0" t="n">
        <v>668</v>
      </c>
      <c r="AL681" s="0" t="n">
        <f aca="false">IFERROR(IF(AU681&lt;($AM$6-$AL$6)/($AN$6-$AL$6),$AL$6+SQRT(AU681*($AN$6-$AL$6)*($AM$6-$AL$6)),$AN$6-SQRT((1-AU681)*($AN$6-$AL$6)*($AN$6-$AM$6))),$AM$6)</f>
        <v>2.65937011156565</v>
      </c>
      <c r="AM681" s="0" t="n">
        <f aca="false">IFERROR(IF(AV681&lt;($AM$7-$AL$7)/($AN$7-$AL$7),$AL$7+SQRT(AV681*($AN$7-$AL$7)*($AM$7-$AL$7)),$AN$7-SQRT((1-AV681)*($AN$7-$AL$7)*($AN$7-$AM$7))),$AM$7)</f>
        <v>1.14746203199025</v>
      </c>
      <c r="AN681" s="0" t="n">
        <f aca="false">IFERROR(IF(AW681&lt;($AM$8-$AL$8)/($AN$8-$AL$8),$AL$8+SQRT(AW681*($AN$8-$AL$8)*($AM$8-$AL$8)),$AN$8-SQRT((1-AW681)*($AN$8-$AL$8)*($AN$8-$AM$8))),$AM$8)</f>
        <v>1.04590140639345</v>
      </c>
      <c r="AO681" s="0" t="n">
        <f aca="false">IFERROR(IF(AX681&lt;($AM$9-$AL$9)/($AN$9-$AL$9),$AL$9+SQRT(AX681*($AN$9-$AL$9)*($AM$9-$AL$9)),$AN$9-SQRT((1-AX681)*($AN$9-$AL$9)*($AN$9-$AM$9))),$AM$9)</f>
        <v>0.791529670325288</v>
      </c>
      <c r="AP681" s="0" t="n">
        <f aca="false">IFERROR(IF(AY681&lt;($AM$10-$AL$10)/($AN$10-$AL$10),$AL$10+SQRT(AY681*($AN$10-$AL$10)*($AM$10-$AL$10)),$AN$10-SQRT((1-AY681)*($AN$10-$AL$10)*($AN$10-$AM$10))),$AM$10)</f>
        <v>0.819443639647165</v>
      </c>
      <c r="AQ681" s="0" t="n">
        <f aca="false">IFERROR(IF(AZ681&lt;($AM$11-$AL$11)/($AN$11-$AL$11),$AL$11+SQRT(AZ681*($AN$11-$AL$11)*($AM$11-$AL$11)),$AN$11-SQRT((1-AZ681)*($AN$11-$AL$11)*($AN$11-$AM$11))),$AM$11)</f>
        <v>0.629612301130531</v>
      </c>
      <c r="AR681" s="0" t="n">
        <f aca="false">SUMPRODUCT((B24:B31&lt;=$B$6)*(C24:C31*AM681+D24:D31*AO681*$B$8*AQ681)/(1+AL681/100)^B24:B31)+C32*AM681*AP681/(1+AL681/100)^$B$6</f>
        <v>16091882.4094875</v>
      </c>
      <c r="AS681" s="0" t="n">
        <f aca="false">SUMPRODUCT((K24:K26&lt;=$B$6)*(L24:L26*AN681+M24:M26*AO681*$B$8*AQ681)/(1+AL681/100)^K24:K26)+L27*AN681*AP681/(1+AL681/100)^$B$6</f>
        <v>15270433.0207295</v>
      </c>
      <c r="AT681" s="0" t="n">
        <f aca="false">AS681-AR681</f>
        <v>-821449.388757991</v>
      </c>
      <c r="AU681" s="0" t="n">
        <f aca="true">RAND()</f>
        <v>0.0869537888052201</v>
      </c>
      <c r="AV681" s="0" t="n">
        <f aca="true">RAND()</f>
        <v>0.906541912146061</v>
      </c>
      <c r="AW681" s="0" t="n">
        <f aca="true">RAND()</f>
        <v>0.629722347447351</v>
      </c>
      <c r="AX681" s="0" t="n">
        <f aca="true">RAND()</f>
        <v>0.113319398239962</v>
      </c>
      <c r="AY681" s="0" t="n">
        <f aca="true">RAND()</f>
        <v>0.408176955644112</v>
      </c>
      <c r="AZ681" s="0" t="n">
        <f aca="true">RAND()</f>
        <v>0.443445996149241</v>
      </c>
    </row>
    <row r="682" customFormat="false" ht="15" hidden="false" customHeight="false" outlineLevel="0" collapsed="false">
      <c r="AK682" s="0" t="n">
        <v>669</v>
      </c>
      <c r="AL682" s="0" t="n">
        <f aca="false">IFERROR(IF(AU682&lt;($AM$6-$AL$6)/($AN$6-$AL$6),$AL$6+SQRT(AU682*($AN$6-$AL$6)*($AM$6-$AL$6)),$AN$6-SQRT((1-AU682)*($AN$6-$AL$6)*($AN$6-$AM$6))),$AM$6)</f>
        <v>4.47190319474378</v>
      </c>
      <c r="AM682" s="0" t="n">
        <f aca="false">IFERROR(IF(AV682&lt;($AM$7-$AL$7)/($AN$7-$AL$7),$AL$7+SQRT(AV682*($AN$7-$AL$7)*($AM$7-$AL$7)),$AN$7-SQRT((1-AV682)*($AN$7-$AL$7)*($AN$7-$AM$7))),$AM$7)</f>
        <v>0.982926466679923</v>
      </c>
      <c r="AN682" s="0" t="n">
        <f aca="false">IFERROR(IF(AW682&lt;($AM$8-$AL$8)/($AN$8-$AL$8),$AL$8+SQRT(AW682*($AN$8-$AL$8)*($AM$8-$AL$8)),$AN$8-SQRT((1-AW682)*($AN$8-$AL$8)*($AN$8-$AM$8))),$AM$8)</f>
        <v>1.0283052861936</v>
      </c>
      <c r="AO682" s="0" t="n">
        <f aca="false">IFERROR(IF(AX682&lt;($AM$9-$AL$9)/($AN$9-$AL$9),$AL$9+SQRT(AX682*($AN$9-$AL$9)*($AM$9-$AL$9)),$AN$9-SQRT((1-AX682)*($AN$9-$AL$9)*($AN$9-$AM$9))),$AM$9)</f>
        <v>1.52994480760609</v>
      </c>
      <c r="AP682" s="0" t="n">
        <f aca="false">IFERROR(IF(AY682&lt;($AM$10-$AL$10)/($AN$10-$AL$10),$AL$10+SQRT(AY682*($AN$10-$AL$10)*($AM$10-$AL$10)),$AN$10-SQRT((1-AY682)*($AN$10-$AL$10)*($AN$10-$AM$10))),$AM$10)</f>
        <v>0.547432063758264</v>
      </c>
      <c r="AQ682" s="0" t="n">
        <f aca="false">IFERROR(IF(AZ682&lt;($AM$11-$AL$11)/($AN$11-$AL$11),$AL$11+SQRT(AZ682*($AN$11-$AL$11)*($AM$11-$AL$11)),$AN$11-SQRT((1-AZ682)*($AN$11-$AL$11)*($AN$11-$AM$11))),$AM$11)</f>
        <v>0.712641681957567</v>
      </c>
      <c r="AR682" s="0" t="n">
        <f aca="false">SUMPRODUCT((B24:B31&lt;=$B$6)*(C24:C31*AM682+D24:D31*AO682*$B$8*AQ682)/(1+AL682/100)^B24:B31)+C32*AM682*AP682/(1+AL682/100)^$B$6</f>
        <v>12761297.6736306</v>
      </c>
      <c r="AS682" s="0" t="n">
        <f aca="false">SUMPRODUCT((K24:K26&lt;=$B$6)*(L24:L26*AN682+M24:M26*AO682*$B$8*AQ682)/(1+AL682/100)^K24:K26)+L27*AN682*AP682/(1+AL682/100)^$B$6</f>
        <v>15733877.2898348</v>
      </c>
      <c r="AT682" s="0" t="n">
        <f aca="false">AS682-AR682</f>
        <v>2972579.61620425</v>
      </c>
      <c r="AU682" s="0" t="n">
        <f aca="true">RAND()</f>
        <v>0.680436327162665</v>
      </c>
      <c r="AV682" s="0" t="n">
        <f aca="true">RAND()</f>
        <v>0.371801024577791</v>
      </c>
      <c r="AW682" s="0" t="n">
        <f aca="true">RAND()</f>
        <v>0.56312403440264</v>
      </c>
      <c r="AX682" s="0" t="n">
        <f aca="true">RAND()</f>
        <v>0.852698744069016</v>
      </c>
      <c r="AY682" s="0" t="n">
        <f aca="true">RAND()</f>
        <v>0.00899920268947213</v>
      </c>
      <c r="AZ682" s="0" t="n">
        <f aca="true">RAND()</f>
        <v>0.662959987966628</v>
      </c>
    </row>
    <row r="683" customFormat="false" ht="15" hidden="false" customHeight="false" outlineLevel="0" collapsed="false">
      <c r="AK683" s="0" t="n">
        <v>670</v>
      </c>
      <c r="AL683" s="0" t="n">
        <f aca="false">IFERROR(IF(AU683&lt;($AM$6-$AL$6)/($AN$6-$AL$6),$AL$6+SQRT(AU683*($AN$6-$AL$6)*($AM$6-$AL$6)),$AN$6-SQRT((1-AU683)*($AN$6-$AL$6)*($AN$6-$AM$6))),$AM$6)</f>
        <v>3.97237046589653</v>
      </c>
      <c r="AM683" s="0" t="n">
        <f aca="false">IFERROR(IF(AV683&lt;($AM$7-$AL$7)/($AN$7-$AL$7),$AL$7+SQRT(AV683*($AN$7-$AL$7)*($AM$7-$AL$7)),$AN$7-SQRT((1-AV683)*($AN$7-$AL$7)*($AN$7-$AM$7))),$AM$7)</f>
        <v>1.00186978520303</v>
      </c>
      <c r="AN683" s="0" t="n">
        <f aca="false">IFERROR(IF(AW683&lt;($AM$8-$AL$8)/($AN$8-$AL$8),$AL$8+SQRT(AW683*($AN$8-$AL$8)*($AM$8-$AL$8)),$AN$8-SQRT((1-AW683)*($AN$8-$AL$8)*($AN$8-$AM$8))),$AM$8)</f>
        <v>0.922551352618142</v>
      </c>
      <c r="AO683" s="0" t="n">
        <f aca="false">IFERROR(IF(AX683&lt;($AM$9-$AL$9)/($AN$9-$AL$9),$AL$9+SQRT(AX683*($AN$9-$AL$9)*($AM$9-$AL$9)),$AN$9-SQRT((1-AX683)*($AN$9-$AL$9)*($AN$9-$AM$9))),$AM$9)</f>
        <v>1.3053104264065</v>
      </c>
      <c r="AP683" s="0" t="n">
        <f aca="false">IFERROR(IF(AY683&lt;($AM$10-$AL$10)/($AN$10-$AL$10),$AL$10+SQRT(AY683*($AN$10-$AL$10)*($AM$10-$AL$10)),$AN$10-SQRT((1-AY683)*($AN$10-$AL$10)*($AN$10-$AM$10))),$AM$10)</f>
        <v>0.67528305228805</v>
      </c>
      <c r="AQ683" s="0" t="n">
        <f aca="false">IFERROR(IF(AZ683&lt;($AM$11-$AL$11)/($AN$11-$AL$11),$AL$11+SQRT(AZ683*($AN$11-$AL$11)*($AM$11-$AL$11)),$AN$11-SQRT((1-AZ683)*($AN$11-$AL$11)*($AN$11-$AM$11))),$AM$11)</f>
        <v>0.661089960923295</v>
      </c>
      <c r="AR683" s="0" t="n">
        <f aca="false">SUMPRODUCT((B24:B31&lt;=$B$6)*(C24:C31*AM683+D24:D31*AO683*$B$8*AQ683)/(1+AL683/100)^B24:B31)+C32*AM683*AP683/(1+AL683/100)^$B$6</f>
        <v>13247326.6037505</v>
      </c>
      <c r="AS683" s="0" t="n">
        <f aca="false">SUMPRODUCT((K24:K26&lt;=$B$6)*(L24:L26*AN683+M24:M26*AO683*$B$8*AQ683)/(1+AL683/100)^K24:K26)+L27*AN683*AP683/(1+AL683/100)^$B$6</f>
        <v>13932690.1233287</v>
      </c>
      <c r="AT683" s="0" t="n">
        <f aca="false">AS683-AR683</f>
        <v>685363.519578163</v>
      </c>
      <c r="AU683" s="0" t="n">
        <f aca="true">RAND()</f>
        <v>0.541672970211219</v>
      </c>
      <c r="AV683" s="0" t="n">
        <f aca="true">RAND()</f>
        <v>0.452723524487187</v>
      </c>
      <c r="AW683" s="0" t="n">
        <f aca="true">RAND()</f>
        <v>0.166875933650401</v>
      </c>
      <c r="AX683" s="0" t="n">
        <f aca="true">RAND()</f>
        <v>0.678270930893657</v>
      </c>
      <c r="AY683" s="0" t="n">
        <f aca="true">RAND()</f>
        <v>0.122896593677661</v>
      </c>
      <c r="AZ683" s="0" t="n">
        <f aca="true">RAND()</f>
        <v>0.531183613930721</v>
      </c>
    </row>
    <row r="684" customFormat="false" ht="15" hidden="false" customHeight="false" outlineLevel="0" collapsed="false">
      <c r="AK684" s="0" t="n">
        <v>671</v>
      </c>
      <c r="AL684" s="0" t="n">
        <f aca="false">IFERROR(IF(AU684&lt;($AM$6-$AL$6)/($AN$6-$AL$6),$AL$6+SQRT(AU684*($AN$6-$AL$6)*($AM$6-$AL$6)),$AN$6-SQRT((1-AU684)*($AN$6-$AL$6)*($AN$6-$AM$6))),$AM$6)</f>
        <v>4.13750329811561</v>
      </c>
      <c r="AM684" s="0" t="n">
        <f aca="false">IFERROR(IF(AV684&lt;($AM$7-$AL$7)/($AN$7-$AL$7),$AL$7+SQRT(AV684*($AN$7-$AL$7)*($AM$7-$AL$7)),$AN$7-SQRT((1-AV684)*($AN$7-$AL$7)*($AN$7-$AM$7))),$AM$7)</f>
        <v>0.939702261117701</v>
      </c>
      <c r="AN684" s="0" t="n">
        <f aca="false">IFERROR(IF(AW684&lt;($AM$8-$AL$8)/($AN$8-$AL$8),$AL$8+SQRT(AW684*($AN$8-$AL$8)*($AM$8-$AL$8)),$AN$8-SQRT((1-AW684)*($AN$8-$AL$8)*($AN$8-$AM$8))),$AM$8)</f>
        <v>0.829397960901511</v>
      </c>
      <c r="AO684" s="0" t="n">
        <f aca="false">IFERROR(IF(AX684&lt;($AM$9-$AL$9)/($AN$9-$AL$9),$AL$9+SQRT(AX684*($AN$9-$AL$9)*($AM$9-$AL$9)),$AN$9-SQRT((1-AX684)*($AN$9-$AL$9)*($AN$9-$AM$9))),$AM$9)</f>
        <v>0.999513908552193</v>
      </c>
      <c r="AP684" s="0" t="n">
        <f aca="false">IFERROR(IF(AY684&lt;($AM$10-$AL$10)/($AN$10-$AL$10),$AL$10+SQRT(AY684*($AN$10-$AL$10)*($AM$10-$AL$10)),$AN$10-SQRT((1-AY684)*($AN$10-$AL$10)*($AN$10-$AM$10))),$AM$10)</f>
        <v>0.727483307956656</v>
      </c>
      <c r="AQ684" s="0" t="n">
        <f aca="false">IFERROR(IF(AZ684&lt;($AM$11-$AL$11)/($AN$11-$AL$11),$AL$11+SQRT(AZ684*($AN$11-$AL$11)*($AM$11-$AL$11)),$AN$11-SQRT((1-AZ684)*($AN$11-$AL$11)*($AN$11-$AM$11))),$AM$11)</f>
        <v>0.68254354780537</v>
      </c>
      <c r="AR684" s="0" t="n">
        <f aca="false">SUMPRODUCT((B24:B31&lt;=$B$6)*(C24:C31*AM684+D24:D31*AO684*$B$8*AQ684)/(1+AL684/100)^B24:B31)+C32*AM684*AP684/(1+AL684/100)^$B$6</f>
        <v>12303247.7827598</v>
      </c>
      <c r="AS684" s="0" t="n">
        <f aca="false">SUMPRODUCT((K24:K26&lt;=$B$6)*(L24:L26*AN684+M24:M26*AO684*$B$8*AQ684)/(1+AL684/100)^K24:K26)+L27*AN684*AP684/(1+AL684/100)^$B$6</f>
        <v>12488828.3760006</v>
      </c>
      <c r="AT684" s="0" t="n">
        <f aca="false">AS684-AR684</f>
        <v>185580.593240863</v>
      </c>
      <c r="AU684" s="0" t="n">
        <f aca="true">RAND()</f>
        <v>0.590305631585048</v>
      </c>
      <c r="AV684" s="0" t="n">
        <f aca="true">RAND()</f>
        <v>0.216852464015538</v>
      </c>
      <c r="AW684" s="0" t="n">
        <f aca="true">RAND()</f>
        <v>0.0096026678351866</v>
      </c>
      <c r="AX684" s="0" t="n">
        <f aca="true">RAND()</f>
        <v>0.332685526449452</v>
      </c>
      <c r="AY684" s="0" t="n">
        <f aca="true">RAND()</f>
        <v>0.206994621595612</v>
      </c>
      <c r="AZ684" s="0" t="n">
        <f aca="true">RAND()</f>
        <v>0.588658779428565</v>
      </c>
    </row>
    <row r="685" customFormat="false" ht="15" hidden="false" customHeight="false" outlineLevel="0" collapsed="false">
      <c r="AK685" s="0" t="n">
        <v>672</v>
      </c>
      <c r="AL685" s="0" t="n">
        <f aca="false">IFERROR(IF(AU685&lt;($AM$6-$AL$6)/($AN$6-$AL$6),$AL$6+SQRT(AU685*($AN$6-$AL$6)*($AM$6-$AL$6)),$AN$6-SQRT((1-AU685)*($AN$6-$AL$6)*($AN$6-$AM$6))),$AM$6)</f>
        <v>4.62045706742603</v>
      </c>
      <c r="AM685" s="0" t="n">
        <f aca="false">IFERROR(IF(AV685&lt;($AM$7-$AL$7)/($AN$7-$AL$7),$AL$7+SQRT(AV685*($AN$7-$AL$7)*($AM$7-$AL$7)),$AN$7-SQRT((1-AV685)*($AN$7-$AL$7)*($AN$7-$AM$7))),$AM$7)</f>
        <v>0.927086752691415</v>
      </c>
      <c r="AN685" s="0" t="n">
        <f aca="false">IFERROR(IF(AW685&lt;($AM$8-$AL$8)/($AN$8-$AL$8),$AL$8+SQRT(AW685*($AN$8-$AL$8)*($AM$8-$AL$8)),$AN$8-SQRT((1-AW685)*($AN$8-$AL$8)*($AN$8-$AM$8))),$AM$8)</f>
        <v>0.99315547057717</v>
      </c>
      <c r="AO685" s="0" t="n">
        <f aca="false">IFERROR(IF(AX685&lt;($AM$9-$AL$9)/($AN$9-$AL$9),$AL$9+SQRT(AX685*($AN$9-$AL$9)*($AM$9-$AL$9)),$AN$9-SQRT((1-AX685)*($AN$9-$AL$9)*($AN$9-$AM$9))),$AM$9)</f>
        <v>1.56681215650017</v>
      </c>
      <c r="AP685" s="0" t="n">
        <f aca="false">IFERROR(IF(AY685&lt;($AM$10-$AL$10)/($AN$10-$AL$10),$AL$10+SQRT(AY685*($AN$10-$AL$10)*($AM$10-$AL$10)),$AN$10-SQRT((1-AY685)*($AN$10-$AL$10)*($AN$10-$AM$10))),$AM$10)</f>
        <v>0.867237293359683</v>
      </c>
      <c r="AQ685" s="0" t="n">
        <f aca="false">IFERROR(IF(AZ685&lt;($AM$11-$AL$11)/($AN$11-$AL$11),$AL$11+SQRT(AZ685*($AN$11-$AL$11)*($AM$11-$AL$11)),$AN$11-SQRT((1-AZ685)*($AN$11-$AL$11)*($AN$11-$AM$11))),$AM$11)</f>
        <v>0.611703803792566</v>
      </c>
      <c r="AR685" s="0" t="n">
        <f aca="false">SUMPRODUCT((B24:B31&lt;=$B$6)*(C24:C31*AM685+D24:D31*AO685*$B$8*AQ685)/(1+AL685/100)^B24:B31)+C32*AM685*AP685/(1+AL685/100)^$B$6</f>
        <v>11916118.7163071</v>
      </c>
      <c r="AS685" s="0" t="n">
        <f aca="false">SUMPRODUCT((K24:K26&lt;=$B$6)*(L24:L26*AN685+M24:M26*AO685*$B$8*AQ685)/(1+AL685/100)^K24:K26)+L27*AN685*AP685/(1+AL685/100)^$B$6</f>
        <v>14885400.124833</v>
      </c>
      <c r="AT685" s="0" t="n">
        <f aca="false">AS685-AR685</f>
        <v>2969281.40852595</v>
      </c>
      <c r="AU685" s="0" t="n">
        <f aca="true">RAND()</f>
        <v>0.716888771601862</v>
      </c>
      <c r="AV685" s="0" t="n">
        <f aca="true">RAND()</f>
        <v>0.179456030107209</v>
      </c>
      <c r="AW685" s="0" t="n">
        <f aca="true">RAND()</f>
        <v>0.414544842376534</v>
      </c>
      <c r="AX685" s="0" t="n">
        <f aca="true">RAND()</f>
        <v>0.874898861495981</v>
      </c>
      <c r="AY685" s="0" t="n">
        <f aca="true">RAND()</f>
        <v>0.539452918536584</v>
      </c>
      <c r="AZ685" s="0" t="n">
        <f aca="true">RAND()</f>
        <v>0.396568413464303</v>
      </c>
    </row>
    <row r="686" customFormat="false" ht="15" hidden="false" customHeight="false" outlineLevel="0" collapsed="false">
      <c r="AK686" s="0" t="n">
        <v>673</v>
      </c>
      <c r="AL686" s="0" t="n">
        <f aca="false">IFERROR(IF(AU686&lt;($AM$6-$AL$6)/($AN$6-$AL$6),$AL$6+SQRT(AU686*($AN$6-$AL$6)*($AM$6-$AL$6)),$AN$6-SQRT((1-AU686)*($AN$6-$AL$6)*($AN$6-$AM$6))),$AM$6)</f>
        <v>5.76059576822208</v>
      </c>
      <c r="AM686" s="0" t="n">
        <f aca="false">IFERROR(IF(AV686&lt;($AM$7-$AL$7)/($AN$7-$AL$7),$AL$7+SQRT(AV686*($AN$7-$AL$7)*($AM$7-$AL$7)),$AN$7-SQRT((1-AV686)*($AN$7-$AL$7)*($AN$7-$AM$7))),$AM$7)</f>
        <v>1.06075735494016</v>
      </c>
      <c r="AN686" s="0" t="n">
        <f aca="false">IFERROR(IF(AW686&lt;($AM$8-$AL$8)/($AN$8-$AL$8),$AL$8+SQRT(AW686*($AN$8-$AL$8)*($AM$8-$AL$8)),$AN$8-SQRT((1-AW686)*($AN$8-$AL$8)*($AN$8-$AM$8))),$AM$8)</f>
        <v>1.06571214432795</v>
      </c>
      <c r="AO686" s="0" t="n">
        <f aca="false">IFERROR(IF(AX686&lt;($AM$9-$AL$9)/($AN$9-$AL$9),$AL$9+SQRT(AX686*($AN$9-$AL$9)*($AM$9-$AL$9)),$AN$9-SQRT((1-AX686)*($AN$9-$AL$9)*($AN$9-$AM$9))),$AM$9)</f>
        <v>1.47139121237201</v>
      </c>
      <c r="AP686" s="0" t="n">
        <f aca="false">IFERROR(IF(AY686&lt;($AM$10-$AL$10)/($AN$10-$AL$10),$AL$10+SQRT(AY686*($AN$10-$AL$10)*($AM$10-$AL$10)),$AN$10-SQRT((1-AY686)*($AN$10-$AL$10)*($AN$10-$AM$10))),$AM$10)</f>
        <v>0.815680661169653</v>
      </c>
      <c r="AQ686" s="0" t="n">
        <f aca="false">IFERROR(IF(AZ686&lt;($AM$11-$AL$11)/($AN$11-$AL$11),$AL$11+SQRT(AZ686*($AN$11-$AL$11)*($AM$11-$AL$11)),$AN$11-SQRT((1-AZ686)*($AN$11-$AL$11)*($AN$11-$AM$11))),$AM$11)</f>
        <v>0.4808515333624</v>
      </c>
      <c r="AR686" s="0" t="n">
        <f aca="false">SUMPRODUCT((B24:B31&lt;=$B$6)*(C24:C31*AM686+D24:D31*AO686*$B$8*AQ686)/(1+AL686/100)^B24:B31)+C32*AM686*AP686/(1+AL686/100)^$B$6</f>
        <v>12988635.8612204</v>
      </c>
      <c r="AS686" s="0" t="n">
        <f aca="false">SUMPRODUCT((K24:K26&lt;=$B$6)*(L24:L26*AN686+M24:M26*AO686*$B$8*AQ686)/(1+AL686/100)^K24:K26)+L27*AN686*AP686/(1+AL686/100)^$B$6</f>
        <v>16161252.8976164</v>
      </c>
      <c r="AT686" s="0" t="n">
        <f aca="false">AS686-AR686</f>
        <v>3172617.03639598</v>
      </c>
      <c r="AU686" s="0" t="n">
        <f aca="true">RAND()</f>
        <v>0.923193857512549</v>
      </c>
      <c r="AV686" s="0" t="n">
        <f aca="true">RAND()</f>
        <v>0.681664189251154</v>
      </c>
      <c r="AW686" s="0" t="n">
        <f aca="true">RAND()</f>
        <v>0.698115433349327</v>
      </c>
      <c r="AX686" s="0" t="n">
        <f aca="true">RAND()</f>
        <v>0.813715166428313</v>
      </c>
      <c r="AY686" s="0" t="n">
        <f aca="true">RAND()</f>
        <v>0.398617119346038</v>
      </c>
      <c r="AZ686" s="0" t="n">
        <f aca="true">RAND()</f>
        <v>0.133499090283801</v>
      </c>
    </row>
    <row r="687" customFormat="false" ht="15" hidden="false" customHeight="false" outlineLevel="0" collapsed="false">
      <c r="AK687" s="0" t="n">
        <v>674</v>
      </c>
      <c r="AL687" s="0" t="n">
        <f aca="false">IFERROR(IF(AU687&lt;($AM$6-$AL$6)/($AN$6-$AL$6),$AL$6+SQRT(AU687*($AN$6-$AL$6)*($AM$6-$AL$6)),$AN$6-SQRT((1-AU687)*($AN$6-$AL$6)*($AN$6-$AM$6))),$AM$6)</f>
        <v>2.72604984366768</v>
      </c>
      <c r="AM687" s="0" t="n">
        <f aca="false">IFERROR(IF(AV687&lt;($AM$7-$AL$7)/($AN$7-$AL$7),$AL$7+SQRT(AV687*($AN$7-$AL$7)*($AM$7-$AL$7)),$AN$7-SQRT((1-AV687)*($AN$7-$AL$7)*($AN$7-$AM$7))),$AM$7)</f>
        <v>0.971627797151579</v>
      </c>
      <c r="AN687" s="0" t="n">
        <f aca="false">IFERROR(IF(AW687&lt;($AM$8-$AL$8)/($AN$8-$AL$8),$AL$8+SQRT(AW687*($AN$8-$AL$8)*($AM$8-$AL$8)),$AN$8-SQRT((1-AW687)*($AN$8-$AL$8)*($AN$8-$AM$8))),$AM$8)</f>
        <v>1.07546042477922</v>
      </c>
      <c r="AO687" s="0" t="n">
        <f aca="false">IFERROR(IF(AX687&lt;($AM$9-$AL$9)/($AN$9-$AL$9),$AL$9+SQRT(AX687*($AN$9-$AL$9)*($AM$9-$AL$9)),$AN$9-SQRT((1-AX687)*($AN$9-$AL$9)*($AN$9-$AM$9))),$AM$9)</f>
        <v>0.92410914504869</v>
      </c>
      <c r="AP687" s="0" t="n">
        <f aca="false">IFERROR(IF(AY687&lt;($AM$10-$AL$10)/($AN$10-$AL$10),$AL$10+SQRT(AY687*($AN$10-$AL$10)*($AM$10-$AL$10)),$AN$10-SQRT((1-AY687)*($AN$10-$AL$10)*($AN$10-$AM$10))),$AM$10)</f>
        <v>0.925218625165783</v>
      </c>
      <c r="AQ687" s="0" t="n">
        <f aca="false">IFERROR(IF(AZ687&lt;($AM$11-$AL$11)/($AN$11-$AL$11),$AL$11+SQRT(AZ687*($AN$11-$AL$11)*($AM$11-$AL$11)),$AN$11-SQRT((1-AZ687)*($AN$11-$AL$11)*($AN$11-$AM$11))),$AM$11)</f>
        <v>0.827565976476971</v>
      </c>
      <c r="AR687" s="0" t="n">
        <f aca="false">SUMPRODUCT((B24:B31&lt;=$B$6)*(C24:C31*AM687+D24:D31*AO687*$B$8*AQ687)/(1+AL687/100)^B24:B31)+C32*AM687*AP687/(1+AL687/100)^$B$6</f>
        <v>13629999.7233355</v>
      </c>
      <c r="AS687" s="0" t="n">
        <f aca="false">SUMPRODUCT((K24:K26&lt;=$B$6)*(L24:L26*AN687+M24:M26*AO687*$B$8*AQ687)/(1+AL687/100)^K24:K26)+L27*AN687*AP687/(1+AL687/100)^$B$6</f>
        <v>15544099.9478103</v>
      </c>
      <c r="AT687" s="0" t="n">
        <f aca="false">AS687-AR687</f>
        <v>1914100.22447481</v>
      </c>
      <c r="AU687" s="0" t="n">
        <f aca="true">RAND()</f>
        <v>0.105429675097972</v>
      </c>
      <c r="AV687" s="0" t="n">
        <f aca="true">RAND()</f>
        <v>0.327290008390039</v>
      </c>
      <c r="AW687" s="0" t="n">
        <f aca="true">RAND()</f>
        <v>0.729208326059986</v>
      </c>
      <c r="AX687" s="0" t="n">
        <f aca="true">RAND()</f>
        <v>0.239824755885241</v>
      </c>
      <c r="AY687" s="0" t="n">
        <f aca="true">RAND()</f>
        <v>0.723243516751513</v>
      </c>
      <c r="AZ687" s="0" t="n">
        <f aca="true">RAND()</f>
        <v>0.878638806251671</v>
      </c>
    </row>
    <row r="688" customFormat="false" ht="15" hidden="false" customHeight="false" outlineLevel="0" collapsed="false">
      <c r="AK688" s="0" t="n">
        <v>675</v>
      </c>
      <c r="AL688" s="0" t="n">
        <f aca="false">IFERROR(IF(AU688&lt;($AM$6-$AL$6)/($AN$6-$AL$6),$AL$6+SQRT(AU688*($AN$6-$AL$6)*($AM$6-$AL$6)),$AN$6-SQRT((1-AU688)*($AN$6-$AL$6)*($AN$6-$AM$6))),$AM$6)</f>
        <v>4.77804690565337</v>
      </c>
      <c r="AM688" s="0" t="n">
        <f aca="false">IFERROR(IF(AV688&lt;($AM$7-$AL$7)/($AN$7-$AL$7),$AL$7+SQRT(AV688*($AN$7-$AL$7)*($AM$7-$AL$7)),$AN$7-SQRT((1-AV688)*($AN$7-$AL$7)*($AN$7-$AM$7))),$AM$7)</f>
        <v>1.1411742955452</v>
      </c>
      <c r="AN688" s="0" t="n">
        <f aca="false">IFERROR(IF(AW688&lt;($AM$8-$AL$8)/($AN$8-$AL$8),$AL$8+SQRT(AW688*($AN$8-$AL$8)*($AM$8-$AL$8)),$AN$8-SQRT((1-AW688)*($AN$8-$AL$8)*($AN$8-$AM$8))),$AM$8)</f>
        <v>1.09938531654029</v>
      </c>
      <c r="AO688" s="0" t="n">
        <f aca="false">IFERROR(IF(AX688&lt;($AM$9-$AL$9)/($AN$9-$AL$9),$AL$9+SQRT(AX688*($AN$9-$AL$9)*($AM$9-$AL$9)),$AN$9-SQRT((1-AX688)*($AN$9-$AL$9)*($AN$9-$AM$9))),$AM$9)</f>
        <v>1.75686219528389</v>
      </c>
      <c r="AP688" s="0" t="n">
        <f aca="false">IFERROR(IF(AY688&lt;($AM$10-$AL$10)/($AN$10-$AL$10),$AL$10+SQRT(AY688*($AN$10-$AL$10)*($AM$10-$AL$10)),$AN$10-SQRT((1-AY688)*($AN$10-$AL$10)*($AN$10-$AM$10))),$AM$10)</f>
        <v>0.711232491627322</v>
      </c>
      <c r="AQ688" s="0" t="n">
        <f aca="false">IFERROR(IF(AZ688&lt;($AM$11-$AL$11)/($AN$11-$AL$11),$AL$11+SQRT(AZ688*($AN$11-$AL$11)*($AM$11-$AL$11)),$AN$11-SQRT((1-AZ688)*($AN$11-$AL$11)*($AN$11-$AM$11))),$AM$11)</f>
        <v>0.610959460850129</v>
      </c>
      <c r="AR688" s="0" t="n">
        <f aca="false">SUMPRODUCT((B24:B31&lt;=$B$6)*(C24:C31*AM688+D24:D31*AO688*$B$8*AQ688)/(1+AL688/100)^B24:B31)+C32*AM688*AP688/(1+AL688/100)^$B$6</f>
        <v>14572395.6736741</v>
      </c>
      <c r="AS688" s="0" t="n">
        <f aca="false">SUMPRODUCT((K24:K26&lt;=$B$6)*(L24:L26*AN688+M24:M26*AO688*$B$8*AQ688)/(1+AL688/100)^K24:K26)+L27*AN688*AP688/(1+AL688/100)^$B$6</f>
        <v>16668127.0309027</v>
      </c>
      <c r="AT688" s="0" t="n">
        <f aca="false">AS688-AR688</f>
        <v>2095731.35722856</v>
      </c>
      <c r="AU688" s="0" t="n">
        <f aca="true">RAND()</f>
        <v>0.753146222326171</v>
      </c>
      <c r="AV688" s="0" t="n">
        <f aca="true">RAND()</f>
        <v>0.894728587110372</v>
      </c>
      <c r="AW688" s="0" t="n">
        <f aca="true">RAND()</f>
        <v>0.798357485567384</v>
      </c>
      <c r="AX688" s="0" t="n">
        <f aca="true">RAND()</f>
        <v>0.960589338611888</v>
      </c>
      <c r="AY688" s="0" t="n">
        <f aca="true">RAND()</f>
        <v>0.178476662076347</v>
      </c>
      <c r="AZ688" s="0" t="n">
        <f aca="true">RAND()</f>
        <v>0.394676678743685</v>
      </c>
    </row>
    <row r="689" customFormat="false" ht="15" hidden="false" customHeight="false" outlineLevel="0" collapsed="false">
      <c r="AK689" s="0" t="n">
        <v>676</v>
      </c>
      <c r="AL689" s="0" t="n">
        <f aca="false">IFERROR(IF(AU689&lt;($AM$6-$AL$6)/($AN$6-$AL$6),$AL$6+SQRT(AU689*($AN$6-$AL$6)*($AM$6-$AL$6)),$AN$6-SQRT((1-AU689)*($AN$6-$AL$6)*($AN$6-$AM$6))),$AM$6)</f>
        <v>3.68579204065128</v>
      </c>
      <c r="AM689" s="0" t="n">
        <f aca="false">IFERROR(IF(AV689&lt;($AM$7-$AL$7)/($AN$7-$AL$7),$AL$7+SQRT(AV689*($AN$7-$AL$7)*($AM$7-$AL$7)),$AN$7-SQRT((1-AV689)*($AN$7-$AL$7)*($AN$7-$AM$7))),$AM$7)</f>
        <v>0.916112386477074</v>
      </c>
      <c r="AN689" s="0" t="n">
        <f aca="false">IFERROR(IF(AW689&lt;($AM$8-$AL$8)/($AN$8-$AL$8),$AL$8+SQRT(AW689*($AN$8-$AL$8)*($AM$8-$AL$8)),$AN$8-SQRT((1-AW689)*($AN$8-$AL$8)*($AN$8-$AM$8))),$AM$8)</f>
        <v>1.17473657972538</v>
      </c>
      <c r="AO689" s="0" t="n">
        <f aca="false">IFERROR(IF(AX689&lt;($AM$9-$AL$9)/($AN$9-$AL$9),$AL$9+SQRT(AX689*($AN$9-$AL$9)*($AM$9-$AL$9)),$AN$9-SQRT((1-AX689)*($AN$9-$AL$9)*($AN$9-$AM$9))),$AM$9)</f>
        <v>1.3966429712977</v>
      </c>
      <c r="AP689" s="0" t="n">
        <f aca="false">IFERROR(IF(AY689&lt;($AM$10-$AL$10)/($AN$10-$AL$10),$AL$10+SQRT(AY689*($AN$10-$AL$10)*($AM$10-$AL$10)),$AN$10-SQRT((1-AY689)*($AN$10-$AL$10)*($AN$10-$AM$10))),$AM$10)</f>
        <v>0.756252867272945</v>
      </c>
      <c r="AQ689" s="0" t="n">
        <f aca="false">IFERROR(IF(AZ689&lt;($AM$11-$AL$11)/($AN$11-$AL$11),$AL$11+SQRT(AZ689*($AN$11-$AL$11)*($AM$11-$AL$11)),$AN$11-SQRT((1-AZ689)*($AN$11-$AL$11)*($AN$11-$AM$11))),$AM$11)</f>
        <v>0.670559341282124</v>
      </c>
      <c r="AR689" s="0" t="n">
        <f aca="false">SUMPRODUCT((B24:B31&lt;=$B$6)*(C24:C31*AM689+D24:D31*AO689*$B$8*AQ689)/(1+AL689/100)^B24:B31)+C32*AM689*AP689/(1+AL689/100)^$B$6</f>
        <v>12296549.1580492</v>
      </c>
      <c r="AS689" s="0" t="n">
        <f aca="false">SUMPRODUCT((K24:K26&lt;=$B$6)*(L24:L26*AN689+M24:M26*AO689*$B$8*AQ689)/(1+AL689/100)^K24:K26)+L27*AN689*AP689/(1+AL689/100)^$B$6</f>
        <v>17562071.2252458</v>
      </c>
      <c r="AT689" s="0" t="n">
        <f aca="false">AS689-AR689</f>
        <v>5265522.0671966</v>
      </c>
      <c r="AU689" s="0" t="n">
        <f aca="true">RAND()</f>
        <v>0.45080128010948</v>
      </c>
      <c r="AV689" s="0" t="n">
        <f aca="true">RAND()</f>
        <v>0.149800958815571</v>
      </c>
      <c r="AW689" s="0" t="n">
        <f aca="true">RAND()</f>
        <v>0.949648156165029</v>
      </c>
      <c r="AX689" s="0" t="n">
        <f aca="true">RAND()</f>
        <v>0.75730686394369</v>
      </c>
      <c r="AY689" s="0" t="n">
        <f aca="true">RAND()</f>
        <v>0.262662127942422</v>
      </c>
      <c r="AZ689" s="0" t="n">
        <f aca="true">RAND()</f>
        <v>0.557015724014416</v>
      </c>
    </row>
    <row r="690" customFormat="false" ht="15" hidden="false" customHeight="false" outlineLevel="0" collapsed="false">
      <c r="AK690" s="0" t="n">
        <v>677</v>
      </c>
      <c r="AL690" s="0" t="n">
        <f aca="false">IFERROR(IF(AU690&lt;($AM$6-$AL$6)/($AN$6-$AL$6),$AL$6+SQRT(AU690*($AN$6-$AL$6)*($AM$6-$AL$6)),$AN$6-SQRT((1-AU690)*($AN$6-$AL$6)*($AN$6-$AM$6))),$AM$6)</f>
        <v>3.42563375724076</v>
      </c>
      <c r="AM690" s="0" t="n">
        <f aca="false">IFERROR(IF(AV690&lt;($AM$7-$AL$7)/($AN$7-$AL$7),$AL$7+SQRT(AV690*($AN$7-$AL$7)*($AM$7-$AL$7)),$AN$7-SQRT((1-AV690)*($AN$7-$AL$7)*($AN$7-$AM$7))),$AM$7)</f>
        <v>1.18763878229479</v>
      </c>
      <c r="AN690" s="0" t="n">
        <f aca="false">IFERROR(IF(AW690&lt;($AM$8-$AL$8)/($AN$8-$AL$8),$AL$8+SQRT(AW690*($AN$8-$AL$8)*($AM$8-$AL$8)),$AN$8-SQRT((1-AW690)*($AN$8-$AL$8)*($AN$8-$AM$8))),$AM$8)</f>
        <v>0.949071761415235</v>
      </c>
      <c r="AO690" s="0" t="n">
        <f aca="false">IFERROR(IF(AX690&lt;($AM$9-$AL$9)/($AN$9-$AL$9),$AL$9+SQRT(AX690*($AN$9-$AL$9)*($AM$9-$AL$9)),$AN$9-SQRT((1-AX690)*($AN$9-$AL$9)*($AN$9-$AM$9))),$AM$9)</f>
        <v>1.80231077309651</v>
      </c>
      <c r="AP690" s="0" t="n">
        <f aca="false">IFERROR(IF(AY690&lt;($AM$10-$AL$10)/($AN$10-$AL$10),$AL$10+SQRT(AY690*($AN$10-$AL$10)*($AM$10-$AL$10)),$AN$10-SQRT((1-AY690)*($AN$10-$AL$10)*($AN$10-$AM$10))),$AM$10)</f>
        <v>0.786045277098685</v>
      </c>
      <c r="AQ690" s="0" t="n">
        <f aca="false">IFERROR(IF(AZ690&lt;($AM$11-$AL$11)/($AN$11-$AL$11),$AL$11+SQRT(AZ690*($AN$11-$AL$11)*($AM$11-$AL$11)),$AN$11-SQRT((1-AZ690)*($AN$11-$AL$11)*($AN$11-$AM$11))),$AM$11)</f>
        <v>0.341259981276699</v>
      </c>
      <c r="AR690" s="0" t="n">
        <f aca="false">SUMPRODUCT((B24:B31&lt;=$B$6)*(C24:C31*AM690+D24:D31*AO690*$B$8*AQ690)/(1+AL690/100)^B24:B31)+C32*AM690*AP690/(1+AL690/100)^$B$6</f>
        <v>16028356.878239</v>
      </c>
      <c r="AS690" s="0" t="n">
        <f aca="false">SUMPRODUCT((K24:K26&lt;=$B$6)*(L24:L26*AN690+M24:M26*AO690*$B$8*AQ690)/(1+AL690/100)^K24:K26)+L27*AN690*AP690/(1+AL690/100)^$B$6</f>
        <v>14094790.4337437</v>
      </c>
      <c r="AT690" s="0" t="n">
        <f aca="false">AS690-AR690</f>
        <v>-1933566.44449534</v>
      </c>
      <c r="AU690" s="0" t="n">
        <f aca="true">RAND()</f>
        <v>0.361195298131161</v>
      </c>
      <c r="AV690" s="0" t="n">
        <f aca="true">RAND()</f>
        <v>0.965431809122872</v>
      </c>
      <c r="AW690" s="0" t="n">
        <f aca="true">RAND()</f>
        <v>0.246915445016009</v>
      </c>
      <c r="AX690" s="0" t="n">
        <f aca="true">RAND()</f>
        <v>0.973945979710867</v>
      </c>
      <c r="AY690" s="0" t="n">
        <f aca="true">RAND()</f>
        <v>0.327287602201853</v>
      </c>
      <c r="AZ690" s="0" t="n">
        <f aca="true">RAND()</f>
        <v>0.00694851451001449</v>
      </c>
    </row>
    <row r="691" customFormat="false" ht="15" hidden="false" customHeight="false" outlineLevel="0" collapsed="false">
      <c r="AK691" s="0" t="n">
        <v>678</v>
      </c>
      <c r="AL691" s="0" t="n">
        <f aca="false">IFERROR(IF(AU691&lt;($AM$6-$AL$6)/($AN$6-$AL$6),$AL$6+SQRT(AU691*($AN$6-$AL$6)*($AM$6-$AL$6)),$AN$6-SQRT((1-AU691)*($AN$6-$AL$6)*($AN$6-$AM$6))),$AM$6)</f>
        <v>3.18530176336407</v>
      </c>
      <c r="AM691" s="0" t="n">
        <f aca="false">IFERROR(IF(AV691&lt;($AM$7-$AL$7)/($AN$7-$AL$7),$AL$7+SQRT(AV691*($AN$7-$AL$7)*($AM$7-$AL$7)),$AN$7-SQRT((1-AV691)*($AN$7-$AL$7)*($AN$7-$AM$7))),$AM$7)</f>
        <v>1.16254191533815</v>
      </c>
      <c r="AN691" s="0" t="n">
        <f aca="false">IFERROR(IF(AW691&lt;($AM$8-$AL$8)/($AN$8-$AL$8),$AL$8+SQRT(AW691*($AN$8-$AL$8)*($AM$8-$AL$8)),$AN$8-SQRT((1-AW691)*($AN$8-$AL$8)*($AN$8-$AM$8))),$AM$8)</f>
        <v>1.01825590564627</v>
      </c>
      <c r="AO691" s="0" t="n">
        <f aca="false">IFERROR(IF(AX691&lt;($AM$9-$AL$9)/($AN$9-$AL$9),$AL$9+SQRT(AX691*($AN$9-$AL$9)*($AM$9-$AL$9)),$AN$9-SQRT((1-AX691)*($AN$9-$AL$9)*($AN$9-$AM$9))),$AM$9)</f>
        <v>0.977600944865835</v>
      </c>
      <c r="AP691" s="0" t="n">
        <f aca="false">IFERROR(IF(AY691&lt;($AM$10-$AL$10)/($AN$10-$AL$10),$AL$10+SQRT(AY691*($AN$10-$AL$10)*($AM$10-$AL$10)),$AN$10-SQRT((1-AY691)*($AN$10-$AL$10)*($AN$10-$AM$10))),$AM$10)</f>
        <v>0.91560653068596</v>
      </c>
      <c r="AQ691" s="0" t="n">
        <f aca="false">IFERROR(IF(AZ691&lt;($AM$11-$AL$11)/($AN$11-$AL$11),$AL$11+SQRT(AZ691*($AN$11-$AL$11)*($AM$11-$AL$11)),$AN$11-SQRT((1-AZ691)*($AN$11-$AL$11)*($AN$11-$AM$11))),$AM$11)</f>
        <v>0.832729212466764</v>
      </c>
      <c r="AR691" s="0" t="n">
        <f aca="false">SUMPRODUCT((B24:B31&lt;=$B$6)*(C24:C31*AM691+D24:D31*AO691*$B$8*AQ691)/(1+AL691/100)^B24:B31)+C32*AM691*AP691/(1+AL691/100)^$B$6</f>
        <v>15898679.7591178</v>
      </c>
      <c r="AS691" s="0" t="n">
        <f aca="false">SUMPRODUCT((K24:K26&lt;=$B$6)*(L24:L26*AN691+M24:M26*AO691*$B$8*AQ691)/(1+AL691/100)^K24:K26)+L27*AN691*AP691/(1+AL691/100)^$B$6</f>
        <v>14880697.020151</v>
      </c>
      <c r="AT691" s="0" t="n">
        <f aca="false">AS691-AR691</f>
        <v>-1017982.73896674</v>
      </c>
      <c r="AU691" s="0" t="n">
        <f aca="true">RAND()</f>
        <v>0.272403868170335</v>
      </c>
      <c r="AV691" s="0" t="n">
        <f aca="true">RAND()</f>
        <v>0.932009630464718</v>
      </c>
      <c r="AW691" s="0" t="n">
        <f aca="true">RAND()</f>
        <v>0.5226193309526</v>
      </c>
      <c r="AX691" s="0" t="n">
        <f aca="true">RAND()</f>
        <v>0.304136883382318</v>
      </c>
      <c r="AY691" s="0" t="n">
        <f aca="true">RAND()</f>
        <v>0.690915153395279</v>
      </c>
      <c r="AZ691" s="0" t="n">
        <f aca="true">RAND()</f>
        <v>0.885797892400046</v>
      </c>
    </row>
    <row r="692" customFormat="false" ht="15" hidden="false" customHeight="false" outlineLevel="0" collapsed="false">
      <c r="AK692" s="0" t="n">
        <v>679</v>
      </c>
      <c r="AL692" s="0" t="n">
        <f aca="false">IFERROR(IF(AU692&lt;($AM$6-$AL$6)/($AN$6-$AL$6),$AL$6+SQRT(AU692*($AN$6-$AL$6)*($AM$6-$AL$6)),$AN$6-SQRT((1-AU692)*($AN$6-$AL$6)*($AN$6-$AM$6))),$AM$6)</f>
        <v>2.78754707113643</v>
      </c>
      <c r="AM692" s="0" t="n">
        <f aca="false">IFERROR(IF(AV692&lt;($AM$7-$AL$7)/($AN$7-$AL$7),$AL$7+SQRT(AV692*($AN$7-$AL$7)*($AM$7-$AL$7)),$AN$7-SQRT((1-AV692)*($AN$7-$AL$7)*($AN$7-$AM$7))),$AM$7)</f>
        <v>1.02418077387827</v>
      </c>
      <c r="AN692" s="0" t="n">
        <f aca="false">IFERROR(IF(AW692&lt;($AM$8-$AL$8)/($AN$8-$AL$8),$AL$8+SQRT(AW692*($AN$8-$AL$8)*($AM$8-$AL$8)),$AN$8-SQRT((1-AW692)*($AN$8-$AL$8)*($AN$8-$AM$8))),$AM$8)</f>
        <v>1.06080862687077</v>
      </c>
      <c r="AO692" s="0" t="n">
        <f aca="false">IFERROR(IF(AX692&lt;($AM$9-$AL$9)/($AN$9-$AL$9),$AL$9+SQRT(AX692*($AN$9-$AL$9)*($AM$9-$AL$9)),$AN$9-SQRT((1-AX692)*($AN$9-$AL$9)*($AN$9-$AM$9))),$AM$9)</f>
        <v>0.9170842707817</v>
      </c>
      <c r="AP692" s="0" t="n">
        <f aca="false">IFERROR(IF(AY692&lt;($AM$10-$AL$10)/($AN$10-$AL$10),$AL$10+SQRT(AY692*($AN$10-$AL$10)*($AM$10-$AL$10)),$AN$10-SQRT((1-AY692)*($AN$10-$AL$10)*($AN$10-$AM$10))),$AM$10)</f>
        <v>0.761386606384932</v>
      </c>
      <c r="AQ692" s="0" t="n">
        <f aca="false">IFERROR(IF(AZ692&lt;($AM$11-$AL$11)/($AN$11-$AL$11),$AL$11+SQRT(AZ692*($AN$11-$AL$11)*($AM$11-$AL$11)),$AN$11-SQRT((1-AZ692)*($AN$11-$AL$11)*($AN$11-$AM$11))),$AM$11)</f>
        <v>0.95633767729732</v>
      </c>
      <c r="AR692" s="0" t="n">
        <f aca="false">SUMPRODUCT((B24:B31&lt;=$B$6)*(C24:C31*AM692+D24:D31*AO692*$B$8*AQ692)/(1+AL692/100)^B24:B31)+C32*AM692*AP692/(1+AL692/100)^$B$6</f>
        <v>14364167.7015301</v>
      </c>
      <c r="AS692" s="0" t="n">
        <f aca="false">SUMPRODUCT((K24:K26&lt;=$B$6)*(L24:L26*AN692+M24:M26*AO692*$B$8*AQ692)/(1+AL692/100)^K24:K26)+L27*AN692*AP692/(1+AL692/100)^$B$6</f>
        <v>15656281.3290213</v>
      </c>
      <c r="AT692" s="0" t="n">
        <f aca="false">AS692-AR692</f>
        <v>1292113.62749126</v>
      </c>
      <c r="AU692" s="0" t="n">
        <f aca="true">RAND()</f>
        <v>0.124046077851114</v>
      </c>
      <c r="AV692" s="0" t="n">
        <f aca="true">RAND()</f>
        <v>0.546717129900312</v>
      </c>
      <c r="AW692" s="0" t="n">
        <f aca="true">RAND()</f>
        <v>0.681836660742027</v>
      </c>
      <c r="AX692" s="0" t="n">
        <f aca="true">RAND()</f>
        <v>0.231945718578004</v>
      </c>
      <c r="AY692" s="0" t="n">
        <f aca="true">RAND()</f>
        <v>0.273291831989725</v>
      </c>
      <c r="AZ692" s="0" t="n">
        <f aca="true">RAND()</f>
        <v>0.992218781943702</v>
      </c>
    </row>
    <row r="693" customFormat="false" ht="15" hidden="false" customHeight="false" outlineLevel="0" collapsed="false">
      <c r="AK693" s="0" t="n">
        <v>680</v>
      </c>
      <c r="AL693" s="0" t="n">
        <f aca="false">IFERROR(IF(AU693&lt;($AM$6-$AL$6)/($AN$6-$AL$6),$AL$6+SQRT(AU693*($AN$6-$AL$6)*($AM$6-$AL$6)),$AN$6-SQRT((1-AU693)*($AN$6-$AL$6)*($AN$6-$AM$6))),$AM$6)</f>
        <v>3.72496403203585</v>
      </c>
      <c r="AM693" s="0" t="n">
        <f aca="false">IFERROR(IF(AV693&lt;($AM$7-$AL$7)/($AN$7-$AL$7),$AL$7+SQRT(AV693*($AN$7-$AL$7)*($AM$7-$AL$7)),$AN$7-SQRT((1-AV693)*($AN$7-$AL$7)*($AN$7-$AM$7))),$AM$7)</f>
        <v>1.07918153557136</v>
      </c>
      <c r="AN693" s="0" t="n">
        <f aca="false">IFERROR(IF(AW693&lt;($AM$8-$AL$8)/($AN$8-$AL$8),$AL$8+SQRT(AW693*($AN$8-$AL$8)*($AM$8-$AL$8)),$AN$8-SQRT((1-AW693)*($AN$8-$AL$8)*($AN$8-$AM$8))),$AM$8)</f>
        <v>0.990697286170288</v>
      </c>
      <c r="AO693" s="0" t="n">
        <f aca="false">IFERROR(IF(AX693&lt;($AM$9-$AL$9)/($AN$9-$AL$9),$AL$9+SQRT(AX693*($AN$9-$AL$9)*($AM$9-$AL$9)),$AN$9-SQRT((1-AX693)*($AN$9-$AL$9)*($AN$9-$AM$9))),$AM$9)</f>
        <v>1.10413153052638</v>
      </c>
      <c r="AP693" s="0" t="n">
        <f aca="false">IFERROR(IF(AY693&lt;($AM$10-$AL$10)/($AN$10-$AL$10),$AL$10+SQRT(AY693*($AN$10-$AL$10)*($AM$10-$AL$10)),$AN$10-SQRT((1-AY693)*($AN$10-$AL$10)*($AN$10-$AM$10))),$AM$10)</f>
        <v>0.76879223221905</v>
      </c>
      <c r="AQ693" s="0" t="n">
        <f aca="false">IFERROR(IF(AZ693&lt;($AM$11-$AL$11)/($AN$11-$AL$11),$AL$11+SQRT(AZ693*($AN$11-$AL$11)*($AM$11-$AL$11)),$AN$11-SQRT((1-AZ693)*($AN$11-$AL$11)*($AN$11-$AM$11))),$AM$11)</f>
        <v>0.8876053432259</v>
      </c>
      <c r="AR693" s="0" t="n">
        <f aca="false">SUMPRODUCT((B24:B31&lt;=$B$6)*(C24:C31*AM693+D24:D31*AO693*$B$8*AQ693)/(1+AL693/100)^B24:B31)+C32*AM693*AP693/(1+AL693/100)^$B$6</f>
        <v>14433608.0448377</v>
      </c>
      <c r="AS693" s="0" t="n">
        <f aca="false">SUMPRODUCT((K24:K26&lt;=$B$6)*(L24:L26*AN693+M24:M26*AO693*$B$8*AQ693)/(1+AL693/100)^K24:K26)+L27*AN693*AP693/(1+AL693/100)^$B$6</f>
        <v>14812182.0490368</v>
      </c>
      <c r="AT693" s="0" t="n">
        <f aca="false">AS693-AR693</f>
        <v>378574.004199071</v>
      </c>
      <c r="AU693" s="0" t="n">
        <f aca="true">RAND()</f>
        <v>0.463706970427056</v>
      </c>
      <c r="AV693" s="0" t="n">
        <f aca="true">RAND()</f>
        <v>0.740631575202155</v>
      </c>
      <c r="AW693" s="0" t="n">
        <f aca="true">RAND()</f>
        <v>0.404060610585695</v>
      </c>
      <c r="AX693" s="0" t="n">
        <f aca="true">RAND()</f>
        <v>0.464946456935329</v>
      </c>
      <c r="AY693" s="0" t="n">
        <f aca="true">RAND()</f>
        <v>0.288997056405199</v>
      </c>
      <c r="AZ693" s="0" t="n">
        <f aca="true">RAND()</f>
        <v>0.948438535218907</v>
      </c>
    </row>
    <row r="694" customFormat="false" ht="15" hidden="false" customHeight="false" outlineLevel="0" collapsed="false">
      <c r="AK694" s="0" t="n">
        <v>681</v>
      </c>
      <c r="AL694" s="0" t="n">
        <f aca="false">IFERROR(IF(AU694&lt;($AM$6-$AL$6)/($AN$6-$AL$6),$AL$6+SQRT(AU694*($AN$6-$AL$6)*($AM$6-$AL$6)),$AN$6-SQRT((1-AU694)*($AN$6-$AL$6)*($AN$6-$AM$6))),$AM$6)</f>
        <v>2.84711762124623</v>
      </c>
      <c r="AM694" s="0" t="n">
        <f aca="false">IFERROR(IF(AV694&lt;($AM$7-$AL$7)/($AN$7-$AL$7),$AL$7+SQRT(AV694*($AN$7-$AL$7)*($AM$7-$AL$7)),$AN$7-SQRT((1-AV694)*($AN$7-$AL$7)*($AN$7-$AM$7))),$AM$7)</f>
        <v>1.03930114851075</v>
      </c>
      <c r="AN694" s="0" t="n">
        <f aca="false">IFERROR(IF(AW694&lt;($AM$8-$AL$8)/($AN$8-$AL$8),$AL$8+SQRT(AW694*($AN$8-$AL$8)*($AM$8-$AL$8)),$AN$8-SQRT((1-AW694)*($AN$8-$AL$8)*($AN$8-$AM$8))),$AM$8)</f>
        <v>0.987896543453994</v>
      </c>
      <c r="AO694" s="0" t="n">
        <f aca="false">IFERROR(IF(AX694&lt;($AM$9-$AL$9)/($AN$9-$AL$9),$AL$9+SQRT(AX694*($AN$9-$AL$9)*($AM$9-$AL$9)),$AN$9-SQRT((1-AX694)*($AN$9-$AL$9)*($AN$9-$AM$9))),$AM$9)</f>
        <v>1.5769331513549</v>
      </c>
      <c r="AP694" s="0" t="n">
        <f aca="false">IFERROR(IF(AY694&lt;($AM$10-$AL$10)/($AN$10-$AL$10),$AL$10+SQRT(AY694*($AN$10-$AL$10)*($AM$10-$AL$10)),$AN$10-SQRT((1-AY694)*($AN$10-$AL$10)*($AN$10-$AM$10))),$AM$10)</f>
        <v>0.645878569602453</v>
      </c>
      <c r="AQ694" s="0" t="n">
        <f aca="false">IFERROR(IF(AZ694&lt;($AM$11-$AL$11)/($AN$11-$AL$11),$AL$11+SQRT(AZ694*($AN$11-$AL$11)*($AM$11-$AL$11)),$AN$11-SQRT((1-AZ694)*($AN$11-$AL$11)*($AN$11-$AM$11))),$AM$11)</f>
        <v>0.681091095035672</v>
      </c>
      <c r="AR694" s="0" t="n">
        <f aca="false">SUMPRODUCT((B24:B31&lt;=$B$6)*(C24:C31*AM694+D24:D31*AO694*$B$8*AQ694)/(1+AL694/100)^B24:B31)+C32*AM694*AP694/(1+AL694/100)^$B$6</f>
        <v>14588254.6236216</v>
      </c>
      <c r="AS694" s="0" t="n">
        <f aca="false">SUMPRODUCT((K24:K26&lt;=$B$6)*(L24:L26*AN694+M24:M26*AO694*$B$8*AQ694)/(1+AL694/100)^K24:K26)+L27*AN694*AP694/(1+AL694/100)^$B$6</f>
        <v>14801642.542328</v>
      </c>
      <c r="AT694" s="0" t="n">
        <f aca="false">AS694-AR694</f>
        <v>213387.918706469</v>
      </c>
      <c r="AU694" s="0" t="n">
        <f aca="true">RAND()</f>
        <v>0.143521652845175</v>
      </c>
      <c r="AV694" s="0" t="n">
        <f aca="true">RAND()</f>
        <v>0.605386613165444</v>
      </c>
      <c r="AW694" s="0" t="n">
        <f aca="true">RAND()</f>
        <v>0.392279011577316</v>
      </c>
      <c r="AX694" s="0" t="n">
        <f aca="true">RAND()</f>
        <v>0.880676294385002</v>
      </c>
      <c r="AY694" s="0" t="n">
        <f aca="true">RAND()</f>
        <v>0.0851222282770305</v>
      </c>
      <c r="AZ694" s="0" t="n">
        <f aca="true">RAND()</f>
        <v>0.584886164630422</v>
      </c>
    </row>
    <row r="695" customFormat="false" ht="15" hidden="false" customHeight="false" outlineLevel="0" collapsed="false">
      <c r="AK695" s="0" t="n">
        <v>682</v>
      </c>
      <c r="AL695" s="0" t="n">
        <f aca="false">IFERROR(IF(AU695&lt;($AM$6-$AL$6)/($AN$6-$AL$6),$AL$6+SQRT(AU695*($AN$6-$AL$6)*($AM$6-$AL$6)),$AN$6-SQRT((1-AU695)*($AN$6-$AL$6)*($AN$6-$AM$6))),$AM$6)</f>
        <v>3.55081299394648</v>
      </c>
      <c r="AM695" s="0" t="n">
        <f aca="false">IFERROR(IF(AV695&lt;($AM$7-$AL$7)/($AN$7-$AL$7),$AL$7+SQRT(AV695*($AN$7-$AL$7)*($AM$7-$AL$7)),$AN$7-SQRT((1-AV695)*($AN$7-$AL$7)*($AN$7-$AM$7))),$AM$7)</f>
        <v>1.05612676696227</v>
      </c>
      <c r="AN695" s="0" t="n">
        <f aca="false">IFERROR(IF(AW695&lt;($AM$8-$AL$8)/($AN$8-$AL$8),$AL$8+SQRT(AW695*($AN$8-$AL$8)*($AM$8-$AL$8)),$AN$8-SQRT((1-AW695)*($AN$8-$AL$8)*($AN$8-$AM$8))),$AM$8)</f>
        <v>1.11068645157811</v>
      </c>
      <c r="AO695" s="0" t="n">
        <f aca="false">IFERROR(IF(AX695&lt;($AM$9-$AL$9)/($AN$9-$AL$9),$AL$9+SQRT(AX695*($AN$9-$AL$9)*($AM$9-$AL$9)),$AN$9-SQRT((1-AX695)*($AN$9-$AL$9)*($AN$9-$AM$9))),$AM$9)</f>
        <v>0.928100641828675</v>
      </c>
      <c r="AP695" s="0" t="n">
        <f aca="false">IFERROR(IF(AY695&lt;($AM$10-$AL$10)/($AN$10-$AL$10),$AL$10+SQRT(AY695*($AN$10-$AL$10)*($AM$10-$AL$10)),$AN$10-SQRT((1-AY695)*($AN$10-$AL$10)*($AN$10-$AM$10))),$AM$10)</f>
        <v>0.663626395545634</v>
      </c>
      <c r="AQ695" s="0" t="n">
        <f aca="false">IFERROR(IF(AZ695&lt;($AM$11-$AL$11)/($AN$11-$AL$11),$AL$11+SQRT(AZ695*($AN$11-$AL$11)*($AM$11-$AL$11)),$AN$11-SQRT((1-AZ695)*($AN$11-$AL$11)*($AN$11-$AM$11))),$AM$11)</f>
        <v>0.528431731377841</v>
      </c>
      <c r="AR695" s="0" t="n">
        <f aca="false">SUMPRODUCT((B24:B31&lt;=$B$6)*(C24:C31*AM695+D24:D31*AO695*$B$8*AQ695)/(1+AL695/100)^B24:B31)+C32*AM695*AP695/(1+AL695/100)^$B$6</f>
        <v>14174019.5301604</v>
      </c>
      <c r="AS695" s="0" t="n">
        <f aca="false">SUMPRODUCT((K24:K26&lt;=$B$6)*(L24:L26*AN695+M24:M26*AO695*$B$8*AQ695)/(1+AL695/100)^K24:K26)+L27*AN695*AP695/(1+AL695/100)^$B$6</f>
        <v>16693922.8226556</v>
      </c>
      <c r="AT695" s="0" t="n">
        <f aca="false">AS695-AR695</f>
        <v>2519903.29249517</v>
      </c>
      <c r="AU695" s="0" t="n">
        <f aca="true">RAND()</f>
        <v>0.405155449863578</v>
      </c>
      <c r="AV695" s="0" t="n">
        <f aca="true">RAND()</f>
        <v>0.6658948401022</v>
      </c>
      <c r="AW695" s="0" t="n">
        <f aca="true">RAND()</f>
        <v>0.82748209089868</v>
      </c>
      <c r="AX695" s="0" t="n">
        <f aca="true">RAND()</f>
        <v>0.244360212712165</v>
      </c>
      <c r="AY695" s="0" t="n">
        <f aca="true">RAND()</f>
        <v>0.107094389277025</v>
      </c>
      <c r="AZ695" s="0" t="n">
        <f aca="true">RAND()</f>
        <v>0.212983901633787</v>
      </c>
    </row>
    <row r="696" customFormat="false" ht="15" hidden="false" customHeight="false" outlineLevel="0" collapsed="false">
      <c r="AK696" s="0" t="n">
        <v>683</v>
      </c>
      <c r="AL696" s="0" t="n">
        <f aca="false">IFERROR(IF(AU696&lt;($AM$6-$AL$6)/($AN$6-$AL$6),$AL$6+SQRT(AU696*($AN$6-$AL$6)*($AM$6-$AL$6)),$AN$6-SQRT((1-AU696)*($AN$6-$AL$6)*($AN$6-$AM$6))),$AM$6)</f>
        <v>3.84564532849199</v>
      </c>
      <c r="AM696" s="0" t="n">
        <f aca="false">IFERROR(IF(AV696&lt;($AM$7-$AL$7)/($AN$7-$AL$7),$AL$7+SQRT(AV696*($AN$7-$AL$7)*($AM$7-$AL$7)),$AN$7-SQRT((1-AV696)*($AN$7-$AL$7)*($AN$7-$AM$7))),$AM$7)</f>
        <v>0.982737518334758</v>
      </c>
      <c r="AN696" s="0" t="n">
        <f aca="false">IFERROR(IF(AW696&lt;($AM$8-$AL$8)/($AN$8-$AL$8),$AL$8+SQRT(AW696*($AN$8-$AL$8)*($AM$8-$AL$8)),$AN$8-SQRT((1-AW696)*($AN$8-$AL$8)*($AN$8-$AM$8))),$AM$8)</f>
        <v>1.12343196197752</v>
      </c>
      <c r="AO696" s="0" t="n">
        <f aca="false">IFERROR(IF(AX696&lt;($AM$9-$AL$9)/($AN$9-$AL$9),$AL$9+SQRT(AX696*($AN$9-$AL$9)*($AM$9-$AL$9)),$AN$9-SQRT((1-AX696)*($AN$9-$AL$9)*($AN$9-$AM$9))),$AM$9)</f>
        <v>0.933867880880261</v>
      </c>
      <c r="AP696" s="0" t="n">
        <f aca="false">IFERROR(IF(AY696&lt;($AM$10-$AL$10)/($AN$10-$AL$10),$AL$10+SQRT(AY696*($AN$10-$AL$10)*($AM$10-$AL$10)),$AN$10-SQRT((1-AY696)*($AN$10-$AL$10)*($AN$10-$AM$10))),$AM$10)</f>
        <v>0.781581523914639</v>
      </c>
      <c r="AQ696" s="0" t="n">
        <f aca="false">IFERROR(IF(AZ696&lt;($AM$11-$AL$11)/($AN$11-$AL$11),$AL$11+SQRT(AZ696*($AN$11-$AL$11)*($AM$11-$AL$11)),$AN$11-SQRT((1-AZ696)*($AN$11-$AL$11)*($AN$11-$AM$11))),$AM$11)</f>
        <v>0.673476821085567</v>
      </c>
      <c r="AR696" s="0" t="n">
        <f aca="false">SUMPRODUCT((B24:B31&lt;=$B$6)*(C24:C31*AM696+D24:D31*AO696*$B$8*AQ696)/(1+AL696/100)^B24:B31)+C32*AM696*AP696/(1+AL696/100)^$B$6</f>
        <v>13019398.9397344</v>
      </c>
      <c r="AS696" s="0" t="n">
        <f aca="false">SUMPRODUCT((K24:K26&lt;=$B$6)*(L24:L26*AN696+M24:M26*AO696*$B$8*AQ696)/(1+AL696/100)^K24:K26)+L27*AN696*AP696/(1+AL696/100)^$B$6</f>
        <v>16775816.0205026</v>
      </c>
      <c r="AT696" s="0" t="n">
        <f aca="false">AS696-AR696</f>
        <v>3756417.08076818</v>
      </c>
      <c r="AU696" s="0" t="n">
        <f aca="true">RAND()</f>
        <v>0.502502330316781</v>
      </c>
      <c r="AV696" s="0" t="n">
        <f aca="true">RAND()</f>
        <v>0.371033340079402</v>
      </c>
      <c r="AW696" s="0" t="n">
        <f aca="true">RAND()</f>
        <v>0.857604726676792</v>
      </c>
      <c r="AX696" s="0" t="n">
        <f aca="true">RAND()</f>
        <v>0.250988450746038</v>
      </c>
      <c r="AY696" s="0" t="n">
        <f aca="true">RAND()</f>
        <v>0.317152618440362</v>
      </c>
      <c r="AZ696" s="0" t="n">
        <f aca="true">RAND()</f>
        <v>0.564826994414749</v>
      </c>
    </row>
    <row r="697" customFormat="false" ht="15" hidden="false" customHeight="false" outlineLevel="0" collapsed="false">
      <c r="AK697" s="0" t="n">
        <v>684</v>
      </c>
      <c r="AL697" s="0" t="n">
        <f aca="false">IFERROR(IF(AU697&lt;($AM$6-$AL$6)/($AN$6-$AL$6),$AL$6+SQRT(AU697*($AN$6-$AL$6)*($AM$6-$AL$6)),$AN$6-SQRT((1-AU697)*($AN$6-$AL$6)*($AN$6-$AM$6))),$AM$6)</f>
        <v>4.11604848815173</v>
      </c>
      <c r="AM697" s="0" t="n">
        <f aca="false">IFERROR(IF(AV697&lt;($AM$7-$AL$7)/($AN$7-$AL$7),$AL$7+SQRT(AV697*($AN$7-$AL$7)*($AM$7-$AL$7)),$AN$7-SQRT((1-AV697)*($AN$7-$AL$7)*($AN$7-$AM$7))),$AM$7)</f>
        <v>1.06171058854106</v>
      </c>
      <c r="AN697" s="0" t="n">
        <f aca="false">IFERROR(IF(AW697&lt;($AM$8-$AL$8)/($AN$8-$AL$8),$AL$8+SQRT(AW697*($AN$8-$AL$8)*($AM$8-$AL$8)),$AN$8-SQRT((1-AW697)*($AN$8-$AL$8)*($AN$8-$AM$8))),$AM$8)</f>
        <v>0.966894486153755</v>
      </c>
      <c r="AO697" s="0" t="n">
        <f aca="false">IFERROR(IF(AX697&lt;($AM$9-$AL$9)/($AN$9-$AL$9),$AL$9+SQRT(AX697*($AN$9-$AL$9)*($AM$9-$AL$9)),$AN$9-SQRT((1-AX697)*($AN$9-$AL$9)*($AN$9-$AM$9))),$AM$9)</f>
        <v>0.862113788263523</v>
      </c>
      <c r="AP697" s="0" t="n">
        <f aca="false">IFERROR(IF(AY697&lt;($AM$10-$AL$10)/($AN$10-$AL$10),$AL$10+SQRT(AY697*($AN$10-$AL$10)*($AM$10-$AL$10)),$AN$10-SQRT((1-AY697)*($AN$10-$AL$10)*($AN$10-$AM$10))),$AM$10)</f>
        <v>0.925180837848054</v>
      </c>
      <c r="AQ697" s="0" t="n">
        <f aca="false">IFERROR(IF(AZ697&lt;($AM$11-$AL$11)/($AN$11-$AL$11),$AL$11+SQRT(AZ697*($AN$11-$AL$11)*($AM$11-$AL$11)),$AN$11-SQRT((1-AZ697)*($AN$11-$AL$11)*($AN$11-$AM$11))),$AM$11)</f>
        <v>0.75122031950618</v>
      </c>
      <c r="AR697" s="0" t="n">
        <f aca="false">SUMPRODUCT((B24:B31&lt;=$B$6)*(C24:C31*AM697+D24:D31*AO697*$B$8*AQ697)/(1+AL697/100)^B24:B31)+C32*AM697*AP697/(1+AL697/100)^$B$6</f>
        <v>13867410.3004477</v>
      </c>
      <c r="AS697" s="0" t="n">
        <f aca="false">SUMPRODUCT((K24:K26&lt;=$B$6)*(L24:L26*AN697+M24:M26*AO697*$B$8*AQ697)/(1+AL697/100)^K24:K26)+L27*AN697*AP697/(1+AL697/100)^$B$6</f>
        <v>14328587.6344332</v>
      </c>
      <c r="AT697" s="0" t="n">
        <f aca="false">AS697-AR697</f>
        <v>461177.333985489</v>
      </c>
      <c r="AU697" s="0" t="n">
        <f aca="true">RAND()</f>
        <v>0.584141183865403</v>
      </c>
      <c r="AV697" s="0" t="n">
        <f aca="true">RAND()</f>
        <v>0.68486308917728</v>
      </c>
      <c r="AW697" s="0" t="n">
        <f aca="true">RAND()</f>
        <v>0.309486327872511</v>
      </c>
      <c r="AX697" s="0" t="n">
        <f aca="true">RAND()</f>
        <v>0.174835194200746</v>
      </c>
      <c r="AY697" s="0" t="n">
        <f aca="true">RAND()</f>
        <v>0.723114979492693</v>
      </c>
      <c r="AZ697" s="0" t="n">
        <f aca="true">RAND()</f>
        <v>0.747382328870992</v>
      </c>
    </row>
    <row r="698" customFormat="false" ht="15" hidden="false" customHeight="false" outlineLevel="0" collapsed="false">
      <c r="AK698" s="0" t="n">
        <v>685</v>
      </c>
      <c r="AL698" s="0" t="n">
        <f aca="false">IFERROR(IF(AU698&lt;($AM$6-$AL$6)/($AN$6-$AL$6),$AL$6+SQRT(AU698*($AN$6-$AL$6)*($AM$6-$AL$6)),$AN$6-SQRT((1-AU698)*($AN$6-$AL$6)*($AN$6-$AM$6))),$AM$6)</f>
        <v>4.38402089057764</v>
      </c>
      <c r="AM698" s="0" t="n">
        <f aca="false">IFERROR(IF(AV698&lt;($AM$7-$AL$7)/($AN$7-$AL$7),$AL$7+SQRT(AV698*($AN$7-$AL$7)*($AM$7-$AL$7)),$AN$7-SQRT((1-AV698)*($AN$7-$AL$7)*($AN$7-$AM$7))),$AM$7)</f>
        <v>1.01007072897758</v>
      </c>
      <c r="AN698" s="0" t="n">
        <f aca="false">IFERROR(IF(AW698&lt;($AM$8-$AL$8)/($AN$8-$AL$8),$AL$8+SQRT(AW698*($AN$8-$AL$8)*($AM$8-$AL$8)),$AN$8-SQRT((1-AW698)*($AN$8-$AL$8)*($AN$8-$AM$8))),$AM$8)</f>
        <v>0.997615729509994</v>
      </c>
      <c r="AO698" s="0" t="n">
        <f aca="false">IFERROR(IF(AX698&lt;($AM$9-$AL$9)/($AN$9-$AL$9),$AL$9+SQRT(AX698*($AN$9-$AL$9)*($AM$9-$AL$9)),$AN$9-SQRT((1-AX698)*($AN$9-$AL$9)*($AN$9-$AM$9))),$AM$9)</f>
        <v>1.03198000551476</v>
      </c>
      <c r="AP698" s="0" t="n">
        <f aca="false">IFERROR(IF(AY698&lt;($AM$10-$AL$10)/($AN$10-$AL$10),$AL$10+SQRT(AY698*($AN$10-$AL$10)*($AM$10-$AL$10)),$AN$10-SQRT((1-AY698)*($AN$10-$AL$10)*($AN$10-$AM$10))),$AM$10)</f>
        <v>0.856324202986074</v>
      </c>
      <c r="AQ698" s="0" t="n">
        <f aca="false">IFERROR(IF(AZ698&lt;($AM$11-$AL$11)/($AN$11-$AL$11),$AL$11+SQRT(AZ698*($AN$11-$AL$11)*($AM$11-$AL$11)),$AN$11-SQRT((1-AZ698)*($AN$11-$AL$11)*($AN$11-$AM$11))),$AM$11)</f>
        <v>0.655038180385873</v>
      </c>
      <c r="AR698" s="0" t="n">
        <f aca="false">SUMPRODUCT((B24:B31&lt;=$B$6)*(C24:C31*AM698+D24:D31*AO698*$B$8*AQ698)/(1+AL698/100)^B24:B31)+C32*AM698*AP698/(1+AL698/100)^$B$6</f>
        <v>13055974.589141</v>
      </c>
      <c r="AS698" s="0" t="n">
        <f aca="false">SUMPRODUCT((K24:K26&lt;=$B$6)*(L24:L26*AN698+M24:M26*AO698*$B$8*AQ698)/(1+AL698/100)^K24:K26)+L27*AN698*AP698/(1+AL698/100)^$B$6</f>
        <v>14911125.9440673</v>
      </c>
      <c r="AT698" s="0" t="n">
        <f aca="false">AS698-AR698</f>
        <v>1855151.35492623</v>
      </c>
      <c r="AU698" s="0" t="n">
        <f aca="true">RAND()</f>
        <v>0.65783266495329</v>
      </c>
      <c r="AV698" s="0" t="n">
        <f aca="true">RAND()</f>
        <v>0.488301732503561</v>
      </c>
      <c r="AW698" s="0" t="n">
        <f aca="true">RAND()</f>
        <v>0.433910850552967</v>
      </c>
      <c r="AX698" s="0" t="n">
        <f aca="true">RAND()</f>
        <v>0.375291526851199</v>
      </c>
      <c r="AY698" s="0" t="n">
        <f aca="true">RAND()</f>
        <v>0.507867750534642</v>
      </c>
      <c r="AZ698" s="0" t="n">
        <f aca="true">RAND()</f>
        <v>0.514291195953105</v>
      </c>
    </row>
    <row r="699" customFormat="false" ht="15" hidden="false" customHeight="false" outlineLevel="0" collapsed="false">
      <c r="AK699" s="0" t="n">
        <v>686</v>
      </c>
      <c r="AL699" s="0" t="n">
        <f aca="false">IFERROR(IF(AU699&lt;($AM$6-$AL$6)/($AN$6-$AL$6),$AL$6+SQRT(AU699*($AN$6-$AL$6)*($AM$6-$AL$6)),$AN$6-SQRT((1-AU699)*($AN$6-$AL$6)*($AN$6-$AM$6))),$AM$6)</f>
        <v>2.55352197263243</v>
      </c>
      <c r="AM699" s="0" t="n">
        <f aca="false">IFERROR(IF(AV699&lt;($AM$7-$AL$7)/($AN$7-$AL$7),$AL$7+SQRT(AV699*($AN$7-$AL$7)*($AM$7-$AL$7)),$AN$7-SQRT((1-AV699)*($AN$7-$AL$7)*($AN$7-$AM$7))),$AM$7)</f>
        <v>1.07365854217653</v>
      </c>
      <c r="AN699" s="0" t="n">
        <f aca="false">IFERROR(IF(AW699&lt;($AM$8-$AL$8)/($AN$8-$AL$8),$AL$8+SQRT(AW699*($AN$8-$AL$8)*($AM$8-$AL$8)),$AN$8-SQRT((1-AW699)*($AN$8-$AL$8)*($AN$8-$AM$8))),$AM$8)</f>
        <v>1.05725473050122</v>
      </c>
      <c r="AO699" s="0" t="n">
        <f aca="false">IFERROR(IF(AX699&lt;($AM$9-$AL$9)/($AN$9-$AL$9),$AL$9+SQRT(AX699*($AN$9-$AL$9)*($AM$9-$AL$9)),$AN$9-SQRT((1-AX699)*($AN$9-$AL$9)*($AN$9-$AM$9))),$AM$9)</f>
        <v>1.09475851610183</v>
      </c>
      <c r="AP699" s="0" t="n">
        <f aca="false">IFERROR(IF(AY699&lt;($AM$10-$AL$10)/($AN$10-$AL$10),$AL$10+SQRT(AY699*($AN$10-$AL$10)*($AM$10-$AL$10)),$AN$10-SQRT((1-AY699)*($AN$10-$AL$10)*($AN$10-$AM$10))),$AM$10)</f>
        <v>0.697616617603635</v>
      </c>
      <c r="AQ699" s="0" t="n">
        <f aca="false">IFERROR(IF(AZ699&lt;($AM$11-$AL$11)/($AN$11-$AL$11),$AL$11+SQRT(AZ699*($AN$11-$AL$11)*($AM$11-$AL$11)),$AN$11-SQRT((1-AZ699)*($AN$11-$AL$11)*($AN$11-$AM$11))),$AM$11)</f>
        <v>0.346562999286064</v>
      </c>
      <c r="AR699" s="0" t="n">
        <f aca="false">SUMPRODUCT((B24:B31&lt;=$B$6)*(C24:C31*AM699+D24:D31*AO699*$B$8*AQ699)/(1+AL699/100)^B24:B31)+C32*AM699*AP699/(1+AL699/100)^$B$6</f>
        <v>15151507.89431</v>
      </c>
      <c r="AS699" s="0" t="n">
        <f aca="false">SUMPRODUCT((K24:K26&lt;=$B$6)*(L24:L26*AN699+M24:M26*AO699*$B$8*AQ699)/(1+AL699/100)^K24:K26)+L27*AN699*AP699/(1+AL699/100)^$B$6</f>
        <v>15627907.7313617</v>
      </c>
      <c r="AT699" s="0" t="n">
        <f aca="false">AS699-AR699</f>
        <v>476399.837051757</v>
      </c>
      <c r="AU699" s="0" t="n">
        <f aca="true">RAND()</f>
        <v>0.0612773148373785</v>
      </c>
      <c r="AV699" s="0" t="n">
        <f aca="true">RAND()</f>
        <v>0.723588357801707</v>
      </c>
      <c r="AW699" s="0" t="n">
        <f aca="true">RAND()</f>
        <v>0.66977120965195</v>
      </c>
      <c r="AX699" s="0" t="n">
        <f aca="true">RAND()</f>
        <v>0.453691903886563</v>
      </c>
      <c r="AY699" s="0" t="n">
        <f aca="true">RAND()</f>
        <v>0.156209310212405</v>
      </c>
      <c r="AZ699" s="0" t="n">
        <f aca="true">RAND()</f>
        <v>0.00884944041842448</v>
      </c>
    </row>
    <row r="700" customFormat="false" ht="15" hidden="false" customHeight="false" outlineLevel="0" collapsed="false">
      <c r="AK700" s="0" t="n">
        <v>687</v>
      </c>
      <c r="AL700" s="0" t="n">
        <f aca="false">IFERROR(IF(AU700&lt;($AM$6-$AL$6)/($AN$6-$AL$6),$AL$6+SQRT(AU700*($AN$6-$AL$6)*($AM$6-$AL$6)),$AN$6-SQRT((1-AU700)*($AN$6-$AL$6)*($AN$6-$AM$6))),$AM$6)</f>
        <v>3.67455840572088</v>
      </c>
      <c r="AM700" s="0" t="n">
        <f aca="false">IFERROR(IF(AV700&lt;($AM$7-$AL$7)/($AN$7-$AL$7),$AL$7+SQRT(AV700*($AN$7-$AL$7)*($AM$7-$AL$7)),$AN$7-SQRT((1-AV700)*($AN$7-$AL$7)*($AN$7-$AM$7))),$AM$7)</f>
        <v>1.06872386230846</v>
      </c>
      <c r="AN700" s="0" t="n">
        <f aca="false">IFERROR(IF(AW700&lt;($AM$8-$AL$8)/($AN$8-$AL$8),$AL$8+SQRT(AW700*($AN$8-$AL$8)*($AM$8-$AL$8)),$AN$8-SQRT((1-AW700)*($AN$8-$AL$8)*($AN$8-$AM$8))),$AM$8)</f>
        <v>1.04354641204896</v>
      </c>
      <c r="AO700" s="0" t="n">
        <f aca="false">IFERROR(IF(AX700&lt;($AM$9-$AL$9)/($AN$9-$AL$9),$AL$9+SQRT(AX700*($AN$9-$AL$9)*($AM$9-$AL$9)),$AN$9-SQRT((1-AX700)*($AN$9-$AL$9)*($AN$9-$AM$9))),$AM$9)</f>
        <v>1.28414553641415</v>
      </c>
      <c r="AP700" s="0" t="n">
        <f aca="false">IFERROR(IF(AY700&lt;($AM$10-$AL$10)/($AN$10-$AL$10),$AL$10+SQRT(AY700*($AN$10-$AL$10)*($AM$10-$AL$10)),$AN$10-SQRT((1-AY700)*($AN$10-$AL$10)*($AN$10-$AM$10))),$AM$10)</f>
        <v>0.993250219438883</v>
      </c>
      <c r="AQ700" s="0" t="n">
        <f aca="false">IFERROR(IF(AZ700&lt;($AM$11-$AL$11)/($AN$11-$AL$11),$AL$11+SQRT(AZ700*($AN$11-$AL$11)*($AM$11-$AL$11)),$AN$11-SQRT((1-AZ700)*($AN$11-$AL$11)*($AN$11-$AM$11))),$AM$11)</f>
        <v>0.758399080932134</v>
      </c>
      <c r="AR700" s="0" t="n">
        <f aca="false">SUMPRODUCT((B24:B31&lt;=$B$6)*(C24:C31*AM700+D24:D31*AO700*$B$8*AQ700)/(1+AL700/100)^B24:B31)+C32*AM700*AP700/(1+AL700/100)^$B$6</f>
        <v>14295983.2965372</v>
      </c>
      <c r="AS700" s="0" t="n">
        <f aca="false">SUMPRODUCT((K24:K26&lt;=$B$6)*(L24:L26*AN700+M24:M26*AO700*$B$8*AQ700)/(1+AL700/100)^K24:K26)+L27*AN700*AP700/(1+AL700/100)^$B$6</f>
        <v>15283346.0462507</v>
      </c>
      <c r="AT700" s="0" t="n">
        <f aca="false">AS700-AR700</f>
        <v>987362.749713417</v>
      </c>
      <c r="AU700" s="0" t="n">
        <f aca="true">RAND()</f>
        <v>0.447071910151917</v>
      </c>
      <c r="AV700" s="0" t="n">
        <f aca="true">RAND()</f>
        <v>0.707901883587877</v>
      </c>
      <c r="AW700" s="0" t="n">
        <f aca="true">RAND()</f>
        <v>0.621128142419041</v>
      </c>
      <c r="AX700" s="0" t="n">
        <f aca="true">RAND()</f>
        <v>0.658368257976142</v>
      </c>
      <c r="AY700" s="0" t="n">
        <f aca="true">RAND()</f>
        <v>0.973183115906024</v>
      </c>
      <c r="AZ700" s="0" t="n">
        <f aca="true">RAND()</f>
        <v>0.761751003696174</v>
      </c>
    </row>
    <row r="701" customFormat="false" ht="15" hidden="false" customHeight="false" outlineLevel="0" collapsed="false">
      <c r="AK701" s="0" t="n">
        <v>688</v>
      </c>
      <c r="AL701" s="0" t="n">
        <f aca="false">IFERROR(IF(AU701&lt;($AM$6-$AL$6)/($AN$6-$AL$6),$AL$6+SQRT(AU701*($AN$6-$AL$6)*($AM$6-$AL$6)),$AN$6-SQRT((1-AU701)*($AN$6-$AL$6)*($AN$6-$AM$6))),$AM$6)</f>
        <v>2.70522440933949</v>
      </c>
      <c r="AM701" s="0" t="n">
        <f aca="false">IFERROR(IF(AV701&lt;($AM$7-$AL$7)/($AN$7-$AL$7),$AL$7+SQRT(AV701*($AN$7-$AL$7)*($AM$7-$AL$7)),$AN$7-SQRT((1-AV701)*($AN$7-$AL$7)*($AN$7-$AM$7))),$AM$7)</f>
        <v>1.13565237582364</v>
      </c>
      <c r="AN701" s="0" t="n">
        <f aca="false">IFERROR(IF(AW701&lt;($AM$8-$AL$8)/($AN$8-$AL$8),$AL$8+SQRT(AW701*($AN$8-$AL$8)*($AM$8-$AL$8)),$AN$8-SQRT((1-AW701)*($AN$8-$AL$8)*($AN$8-$AM$8))),$AM$8)</f>
        <v>0.979763251530902</v>
      </c>
      <c r="AO701" s="0" t="n">
        <f aca="false">IFERROR(IF(AX701&lt;($AM$9-$AL$9)/($AN$9-$AL$9),$AL$9+SQRT(AX701*($AN$9-$AL$9)*($AM$9-$AL$9)),$AN$9-SQRT((1-AX701)*($AN$9-$AL$9)*($AN$9-$AM$9))),$AM$9)</f>
        <v>1.65492319850804</v>
      </c>
      <c r="AP701" s="0" t="n">
        <f aca="false">IFERROR(IF(AY701&lt;($AM$10-$AL$10)/($AN$10-$AL$10),$AL$10+SQRT(AY701*($AN$10-$AL$10)*($AM$10-$AL$10)),$AN$10-SQRT((1-AY701)*($AN$10-$AL$10)*($AN$10-$AM$10))),$AM$10)</f>
        <v>0.58898306072402</v>
      </c>
      <c r="AQ701" s="0" t="n">
        <f aca="false">IFERROR(IF(AZ701&lt;($AM$11-$AL$11)/($AN$11-$AL$11),$AL$11+SQRT(AZ701*($AN$11-$AL$11)*($AM$11-$AL$11)),$AN$11-SQRT((1-AZ701)*($AN$11-$AL$11)*($AN$11-$AM$11))),$AM$11)</f>
        <v>0.532049581324971</v>
      </c>
      <c r="AR701" s="0" t="n">
        <f aca="false">SUMPRODUCT((B24:B31&lt;=$B$6)*(C24:C31*AM701+D24:D31*AO701*$B$8*AQ701)/(1+AL701/100)^B24:B31)+C32*AM701*AP701/(1+AL701/100)^$B$6</f>
        <v>16016326.8051042</v>
      </c>
      <c r="AS701" s="0" t="n">
        <f aca="false">SUMPRODUCT((K24:K26&lt;=$B$6)*(L24:L26*AN701+M24:M26*AO701*$B$8*AQ701)/(1+AL701/100)^K24:K26)+L27*AN701*AP701/(1+AL701/100)^$B$6</f>
        <v>14738385.8807021</v>
      </c>
      <c r="AT701" s="0" t="n">
        <f aca="false">AS701-AR701</f>
        <v>-1277940.92440206</v>
      </c>
      <c r="AU701" s="0" t="n">
        <f aca="true">RAND()</f>
        <v>0.0994682935056452</v>
      </c>
      <c r="AV701" s="0" t="n">
        <f aca="true">RAND()</f>
        <v>0.883774407513074</v>
      </c>
      <c r="AW701" s="0" t="n">
        <f aca="true">RAND()</f>
        <v>0.35905362889958</v>
      </c>
      <c r="AX701" s="0" t="n">
        <f aca="true">RAND()</f>
        <v>0.920614667381383</v>
      </c>
      <c r="AY701" s="0" t="n">
        <f aca="true">RAND()</f>
        <v>0.0316719403832585</v>
      </c>
      <c r="AZ701" s="0" t="n">
        <f aca="true">RAND()</f>
        <v>0.219783706910589</v>
      </c>
    </row>
    <row r="702" customFormat="false" ht="15" hidden="false" customHeight="false" outlineLevel="0" collapsed="false">
      <c r="AK702" s="0" t="n">
        <v>689</v>
      </c>
      <c r="AL702" s="0" t="n">
        <f aca="false">IFERROR(IF(AU702&lt;($AM$6-$AL$6)/($AN$6-$AL$6),$AL$6+SQRT(AU702*($AN$6-$AL$6)*($AM$6-$AL$6)),$AN$6-SQRT((1-AU702)*($AN$6-$AL$6)*($AN$6-$AM$6))),$AM$6)</f>
        <v>5.79522442248986</v>
      </c>
      <c r="AM702" s="0" t="n">
        <f aca="false">IFERROR(IF(AV702&lt;($AM$7-$AL$7)/($AN$7-$AL$7),$AL$7+SQRT(AV702*($AN$7-$AL$7)*($AM$7-$AL$7)),$AN$7-SQRT((1-AV702)*($AN$7-$AL$7)*($AN$7-$AM$7))),$AM$7)</f>
        <v>1.06627398080537</v>
      </c>
      <c r="AN702" s="0" t="n">
        <f aca="false">IFERROR(IF(AW702&lt;($AM$8-$AL$8)/($AN$8-$AL$8),$AL$8+SQRT(AW702*($AN$8-$AL$8)*($AM$8-$AL$8)),$AN$8-SQRT((1-AW702)*($AN$8-$AL$8)*($AN$8-$AM$8))),$AM$8)</f>
        <v>1.20280036570432</v>
      </c>
      <c r="AO702" s="0" t="n">
        <f aca="false">IFERROR(IF(AX702&lt;($AM$9-$AL$9)/($AN$9-$AL$9),$AL$9+SQRT(AX702*($AN$9-$AL$9)*($AM$9-$AL$9)),$AN$9-SQRT((1-AX702)*($AN$9-$AL$9)*($AN$9-$AM$9))),$AM$9)</f>
        <v>1.62907633514594</v>
      </c>
      <c r="AP702" s="0" t="n">
        <f aca="false">IFERROR(IF(AY702&lt;($AM$10-$AL$10)/($AN$10-$AL$10),$AL$10+SQRT(AY702*($AN$10-$AL$10)*($AM$10-$AL$10)),$AN$10-SQRT((1-AY702)*($AN$10-$AL$10)*($AN$10-$AM$10))),$AM$10)</f>
        <v>0.970386373394993</v>
      </c>
      <c r="AQ702" s="0" t="n">
        <f aca="false">IFERROR(IF(AZ702&lt;($AM$11-$AL$11)/($AN$11-$AL$11),$AL$11+SQRT(AZ702*($AN$11-$AL$11)*($AM$11-$AL$11)),$AN$11-SQRT((1-AZ702)*($AN$11-$AL$11)*($AN$11-$AM$11))),$AM$11)</f>
        <v>0.605622559880954</v>
      </c>
      <c r="AR702" s="0" t="n">
        <f aca="false">SUMPRODUCT((B24:B31&lt;=$B$6)*(C24:C31*AM702+D24:D31*AO702*$B$8*AQ702)/(1+AL702/100)^B24:B31)+C32*AM702*AP702/(1+AL702/100)^$B$6</f>
        <v>13065356.9827866</v>
      </c>
      <c r="AS702" s="0" t="n">
        <f aca="false">SUMPRODUCT((K24:K26&lt;=$B$6)*(L24:L26*AN702+M24:M26*AO702*$B$8*AQ702)/(1+AL702/100)^K24:K26)+L27*AN702*AP702/(1+AL702/100)^$B$6</f>
        <v>18118397.1737862</v>
      </c>
      <c r="AT702" s="0" t="n">
        <f aca="false">AS702-AR702</f>
        <v>5053040.19099961</v>
      </c>
      <c r="AU702" s="0" t="n">
        <f aca="true">RAND()</f>
        <v>0.927425790391756</v>
      </c>
      <c r="AV702" s="0" t="n">
        <f aca="true">RAND()</f>
        <v>0.69995333218574</v>
      </c>
      <c r="AW702" s="0" t="n">
        <f aca="true">RAND()</f>
        <v>0.980197284643146</v>
      </c>
      <c r="AX702" s="0" t="n">
        <f aca="true">RAND()</f>
        <v>0.908277089900821</v>
      </c>
      <c r="AY702" s="0" t="n">
        <f aca="true">RAND()</f>
        <v>0.885053361102774</v>
      </c>
      <c r="AZ702" s="0" t="n">
        <f aca="true">RAND()</f>
        <v>0.38124550656403</v>
      </c>
    </row>
    <row r="703" customFormat="false" ht="15" hidden="false" customHeight="false" outlineLevel="0" collapsed="false">
      <c r="AK703" s="0" t="n">
        <v>690</v>
      </c>
      <c r="AL703" s="0" t="n">
        <f aca="false">IFERROR(IF(AU703&lt;($AM$6-$AL$6)/($AN$6-$AL$6),$AL$6+SQRT(AU703*($AN$6-$AL$6)*($AM$6-$AL$6)),$AN$6-SQRT((1-AU703)*($AN$6-$AL$6)*($AN$6-$AM$6))),$AM$6)</f>
        <v>3.61214251638026</v>
      </c>
      <c r="AM703" s="0" t="n">
        <f aca="false">IFERROR(IF(AV703&lt;($AM$7-$AL$7)/($AN$7-$AL$7),$AL$7+SQRT(AV703*($AN$7-$AL$7)*($AM$7-$AL$7)),$AN$7-SQRT((1-AV703)*($AN$7-$AL$7)*($AN$7-$AM$7))),$AM$7)</f>
        <v>1.07590521069691</v>
      </c>
      <c r="AN703" s="0" t="n">
        <f aca="false">IFERROR(IF(AW703&lt;($AM$8-$AL$8)/($AN$8-$AL$8),$AL$8+SQRT(AW703*($AN$8-$AL$8)*($AM$8-$AL$8)),$AN$8-SQRT((1-AW703)*($AN$8-$AL$8)*($AN$8-$AM$8))),$AM$8)</f>
        <v>0.972254015980749</v>
      </c>
      <c r="AO703" s="0" t="n">
        <f aca="false">IFERROR(IF(AX703&lt;($AM$9-$AL$9)/($AN$9-$AL$9),$AL$9+SQRT(AX703*($AN$9-$AL$9)*($AM$9-$AL$9)),$AN$9-SQRT((1-AX703)*($AN$9-$AL$9)*($AN$9-$AM$9))),$AM$9)</f>
        <v>1.17986835913769</v>
      </c>
      <c r="AP703" s="0" t="n">
        <f aca="false">IFERROR(IF(AY703&lt;($AM$10-$AL$10)/($AN$10-$AL$10),$AL$10+SQRT(AY703*($AN$10-$AL$10)*($AM$10-$AL$10)),$AN$10-SQRT((1-AY703)*($AN$10-$AL$10)*($AN$10-$AM$10))),$AM$10)</f>
        <v>0.682534095937957</v>
      </c>
      <c r="AQ703" s="0" t="n">
        <f aca="false">IFERROR(IF(AZ703&lt;($AM$11-$AL$11)/($AN$11-$AL$11),$AL$11+SQRT(AZ703*($AN$11-$AL$11)*($AM$11-$AL$11)),$AN$11-SQRT((1-AZ703)*($AN$11-$AL$11)*($AN$11-$AM$11))),$AM$11)</f>
        <v>0.821544656451826</v>
      </c>
      <c r="AR703" s="0" t="n">
        <f aca="false">SUMPRODUCT((B24:B31&lt;=$B$6)*(C24:C31*AM703+D24:D31*AO703*$B$8*AQ703)/(1+AL703/100)^B24:B31)+C32*AM703*AP703/(1+AL703/100)^$B$6</f>
        <v>14480403.1313896</v>
      </c>
      <c r="AS703" s="0" t="n">
        <f aca="false">SUMPRODUCT((K24:K26&lt;=$B$6)*(L24:L26*AN703+M24:M26*AO703*$B$8*AQ703)/(1+AL703/100)^K24:K26)+L27*AN703*AP703/(1+AL703/100)^$B$6</f>
        <v>14628902.1779738</v>
      </c>
      <c r="AT703" s="0" t="n">
        <f aca="false">AS703-AR703</f>
        <v>148499.046584159</v>
      </c>
      <c r="AU703" s="0" t="n">
        <f aca="true">RAND()</f>
        <v>0.426121083534086</v>
      </c>
      <c r="AV703" s="0" t="n">
        <f aca="true">RAND()</f>
        <v>0.730586705222325</v>
      </c>
      <c r="AW703" s="0" t="n">
        <f aca="true">RAND()</f>
        <v>0.329682733572179</v>
      </c>
      <c r="AX703" s="0" t="n">
        <f aca="true">RAND()</f>
        <v>0.551589394437663</v>
      </c>
      <c r="AY703" s="0" t="n">
        <f aca="true">RAND()</f>
        <v>0.133274784719549</v>
      </c>
      <c r="AZ703" s="0" t="n">
        <f aca="true">RAND()</f>
        <v>0.870015062690217</v>
      </c>
    </row>
    <row r="704" customFormat="false" ht="15" hidden="false" customHeight="false" outlineLevel="0" collapsed="false">
      <c r="AK704" s="0" t="n">
        <v>691</v>
      </c>
      <c r="AL704" s="0" t="n">
        <f aca="false">IFERROR(IF(AU704&lt;($AM$6-$AL$6)/($AN$6-$AL$6),$AL$6+SQRT(AU704*($AN$6-$AL$6)*($AM$6-$AL$6)),$AN$6-SQRT((1-AU704)*($AN$6-$AL$6)*($AN$6-$AM$6))),$AM$6)</f>
        <v>3.26387254097879</v>
      </c>
      <c r="AM704" s="0" t="n">
        <f aca="false">IFERROR(IF(AV704&lt;($AM$7-$AL$7)/($AN$7-$AL$7),$AL$7+SQRT(AV704*($AN$7-$AL$7)*($AM$7-$AL$7)),$AN$7-SQRT((1-AV704)*($AN$7-$AL$7)*($AN$7-$AM$7))),$AM$7)</f>
        <v>0.944358788925842</v>
      </c>
      <c r="AN704" s="0" t="n">
        <f aca="false">IFERROR(IF(AW704&lt;($AM$8-$AL$8)/($AN$8-$AL$8),$AL$8+SQRT(AW704*($AN$8-$AL$8)*($AM$8-$AL$8)),$AN$8-SQRT((1-AW704)*($AN$8-$AL$8)*($AN$8-$AM$8))),$AM$8)</f>
        <v>1.17355406684761</v>
      </c>
      <c r="AO704" s="0" t="n">
        <f aca="false">IFERROR(IF(AX704&lt;($AM$9-$AL$9)/($AN$9-$AL$9),$AL$9+SQRT(AX704*($AN$9-$AL$9)*($AM$9-$AL$9)),$AN$9-SQRT((1-AX704)*($AN$9-$AL$9)*($AN$9-$AM$9))),$AM$9)</f>
        <v>1.00478377263491</v>
      </c>
      <c r="AP704" s="0" t="n">
        <f aca="false">IFERROR(IF(AY704&lt;($AM$10-$AL$10)/($AN$10-$AL$10),$AL$10+SQRT(AY704*($AN$10-$AL$10)*($AM$10-$AL$10)),$AN$10-SQRT((1-AY704)*($AN$10-$AL$10)*($AN$10-$AM$10))),$AM$10)</f>
        <v>0.964476793833252</v>
      </c>
      <c r="AQ704" s="0" t="n">
        <f aca="false">IFERROR(IF(AZ704&lt;($AM$11-$AL$11)/($AN$11-$AL$11),$AL$11+SQRT(AZ704*($AN$11-$AL$11)*($AM$11-$AL$11)),$AN$11-SQRT((1-AZ704)*($AN$11-$AL$11)*($AN$11-$AM$11))),$AM$11)</f>
        <v>0.846262838704539</v>
      </c>
      <c r="AR704" s="0" t="n">
        <f aca="false">SUMPRODUCT((B24:B31&lt;=$B$6)*(C24:C31*AM704+D24:D31*AO704*$B$8*AQ704)/(1+AL704/100)^B24:B31)+C32*AM704*AP704/(1+AL704/100)^$B$6</f>
        <v>12892930.814123</v>
      </c>
      <c r="AS704" s="0" t="n">
        <f aca="false">SUMPRODUCT((K24:K26&lt;=$B$6)*(L24:L26*AN704+M24:M26*AO704*$B$8*AQ704)/(1+AL704/100)^K24:K26)+L27*AN704*AP704/(1+AL704/100)^$B$6</f>
        <v>17085513.2127939</v>
      </c>
      <c r="AT704" s="0" t="n">
        <f aca="false">AS704-AR704</f>
        <v>4192582.39867083</v>
      </c>
      <c r="AU704" s="0" t="n">
        <f aca="true">RAND()</f>
        <v>0.302067580497385</v>
      </c>
      <c r="AV704" s="0" t="n">
        <f aca="true">RAND()</f>
        <v>0.231549554890398</v>
      </c>
      <c r="AW704" s="0" t="n">
        <f aca="true">RAND()</f>
        <v>0.948053504928531</v>
      </c>
      <c r="AX704" s="0" t="n">
        <f aca="true">RAND()</f>
        <v>0.339696440526137</v>
      </c>
      <c r="AY704" s="0" t="n">
        <f aca="true">RAND()</f>
        <v>0.86295476803847</v>
      </c>
      <c r="AZ704" s="0" t="n">
        <f aca="true">RAND()</f>
        <v>0.903530143823728</v>
      </c>
    </row>
    <row r="705" customFormat="false" ht="15" hidden="false" customHeight="false" outlineLevel="0" collapsed="false">
      <c r="AK705" s="0" t="n">
        <v>692</v>
      </c>
      <c r="AL705" s="0" t="n">
        <f aca="false">IFERROR(IF(AU705&lt;($AM$6-$AL$6)/($AN$6-$AL$6),$AL$6+SQRT(AU705*($AN$6-$AL$6)*($AM$6-$AL$6)),$AN$6-SQRT((1-AU705)*($AN$6-$AL$6)*($AN$6-$AM$6))),$AM$6)</f>
        <v>2.93926121011516</v>
      </c>
      <c r="AM705" s="0" t="n">
        <f aca="false">IFERROR(IF(AV705&lt;($AM$7-$AL$7)/($AN$7-$AL$7),$AL$7+SQRT(AV705*($AN$7-$AL$7)*($AM$7-$AL$7)),$AN$7-SQRT((1-AV705)*($AN$7-$AL$7)*($AN$7-$AM$7))),$AM$7)</f>
        <v>1.0307140865593</v>
      </c>
      <c r="AN705" s="0" t="n">
        <f aca="false">IFERROR(IF(AW705&lt;($AM$8-$AL$8)/($AN$8-$AL$8),$AL$8+SQRT(AW705*($AN$8-$AL$8)*($AM$8-$AL$8)),$AN$8-SQRT((1-AW705)*($AN$8-$AL$8)*($AN$8-$AM$8))),$AM$8)</f>
        <v>0.922922840754895</v>
      </c>
      <c r="AO705" s="0" t="n">
        <f aca="false">IFERROR(IF(AX705&lt;($AM$9-$AL$9)/($AN$9-$AL$9),$AL$9+SQRT(AX705*($AN$9-$AL$9)*($AM$9-$AL$9)),$AN$9-SQRT((1-AX705)*($AN$9-$AL$9)*($AN$9-$AM$9))),$AM$9)</f>
        <v>0.982300702036228</v>
      </c>
      <c r="AP705" s="0" t="n">
        <f aca="false">IFERROR(IF(AY705&lt;($AM$10-$AL$10)/($AN$10-$AL$10),$AL$10+SQRT(AY705*($AN$10-$AL$10)*($AM$10-$AL$10)),$AN$10-SQRT((1-AY705)*($AN$10-$AL$10)*($AN$10-$AM$10))),$AM$10)</f>
        <v>0.748698678601667</v>
      </c>
      <c r="AQ705" s="0" t="n">
        <f aca="false">IFERROR(IF(AZ705&lt;($AM$11-$AL$11)/($AN$11-$AL$11),$AL$11+SQRT(AZ705*($AN$11-$AL$11)*($AM$11-$AL$11)),$AN$11-SQRT((1-AZ705)*($AN$11-$AL$11)*($AN$11-$AM$11))),$AM$11)</f>
        <v>0.638587353293737</v>
      </c>
      <c r="AR705" s="0" t="n">
        <f aca="false">SUMPRODUCT((B24:B31&lt;=$B$6)*(C24:C31*AM705+D24:D31*AO705*$B$8*AQ705)/(1+AL705/100)^B24:B31)+C32*AM705*AP705/(1+AL705/100)^$B$6</f>
        <v>14287621.9833235</v>
      </c>
      <c r="AS705" s="0" t="n">
        <f aca="false">SUMPRODUCT((K24:K26&lt;=$B$6)*(L24:L26*AN705+M24:M26*AO705*$B$8*AQ705)/(1+AL705/100)^K24:K26)+L27*AN705*AP705/(1+AL705/100)^$B$6</f>
        <v>13663806.6641026</v>
      </c>
      <c r="AT705" s="0" t="n">
        <f aca="false">AS705-AR705</f>
        <v>-623815.319220899</v>
      </c>
      <c r="AU705" s="0" t="n">
        <f aca="true">RAND()</f>
        <v>0.176442324165398</v>
      </c>
      <c r="AV705" s="0" t="n">
        <f aca="true">RAND()</f>
        <v>0.572566117035359</v>
      </c>
      <c r="AW705" s="0" t="n">
        <f aca="true">RAND()</f>
        <v>0.167889164213926</v>
      </c>
      <c r="AX705" s="0" t="n">
        <f aca="true">RAND()</f>
        <v>0.310151956246185</v>
      </c>
      <c r="AY705" s="0" t="n">
        <f aca="true">RAND()</f>
        <v>0.247404130952861</v>
      </c>
      <c r="AZ705" s="0" t="n">
        <f aca="true">RAND()</f>
        <v>0.467924064532481</v>
      </c>
    </row>
    <row r="706" customFormat="false" ht="15" hidden="false" customHeight="false" outlineLevel="0" collapsed="false">
      <c r="AK706" s="0" t="n">
        <v>693</v>
      </c>
      <c r="AL706" s="0" t="n">
        <f aca="false">IFERROR(IF(AU706&lt;($AM$6-$AL$6)/($AN$6-$AL$6),$AL$6+SQRT(AU706*($AN$6-$AL$6)*($AM$6-$AL$6)),$AN$6-SQRT((1-AU706)*($AN$6-$AL$6)*($AN$6-$AM$6))),$AM$6)</f>
        <v>2.75599069040013</v>
      </c>
      <c r="AM706" s="0" t="n">
        <f aca="false">IFERROR(IF(AV706&lt;($AM$7-$AL$7)/($AN$7-$AL$7),$AL$7+SQRT(AV706*($AN$7-$AL$7)*($AM$7-$AL$7)),$AN$7-SQRT((1-AV706)*($AN$7-$AL$7)*($AN$7-$AM$7))),$AM$7)</f>
        <v>1.09722265520744</v>
      </c>
      <c r="AN706" s="0" t="n">
        <f aca="false">IFERROR(IF(AW706&lt;($AM$8-$AL$8)/($AN$8-$AL$8),$AL$8+SQRT(AW706*($AN$8-$AL$8)*($AM$8-$AL$8)),$AN$8-SQRT((1-AW706)*($AN$8-$AL$8)*($AN$8-$AM$8))),$AM$8)</f>
        <v>1.09008514248853</v>
      </c>
      <c r="AO706" s="0" t="n">
        <f aca="false">IFERROR(IF(AX706&lt;($AM$9-$AL$9)/($AN$9-$AL$9),$AL$9+SQRT(AX706*($AN$9-$AL$9)*($AM$9-$AL$9)),$AN$9-SQRT((1-AX706)*($AN$9-$AL$9)*($AN$9-$AM$9))),$AM$9)</f>
        <v>1.54030321684469</v>
      </c>
      <c r="AP706" s="0" t="n">
        <f aca="false">IFERROR(IF(AY706&lt;($AM$10-$AL$10)/($AN$10-$AL$10),$AL$10+SQRT(AY706*($AN$10-$AL$10)*($AM$10-$AL$10)),$AN$10-SQRT((1-AY706)*($AN$10-$AL$10)*($AN$10-$AM$10))),$AM$10)</f>
        <v>0.883094758638435</v>
      </c>
      <c r="AQ706" s="0" t="n">
        <f aca="false">IFERROR(IF(AZ706&lt;($AM$11-$AL$11)/($AN$11-$AL$11),$AL$11+SQRT(AZ706*($AN$11-$AL$11)*($AM$11-$AL$11)),$AN$11-SQRT((1-AZ706)*($AN$11-$AL$11)*($AN$11-$AM$11))),$AM$11)</f>
        <v>0.763615711333627</v>
      </c>
      <c r="AR706" s="0" t="n">
        <f aca="false">SUMPRODUCT((B24:B31&lt;=$B$6)*(C24:C31*AM706+D24:D31*AO706*$B$8*AQ706)/(1+AL706/100)^B24:B31)+C32*AM706*AP706/(1+AL706/100)^$B$6</f>
        <v>15440756.510163</v>
      </c>
      <c r="AS706" s="0" t="n">
        <f aca="false">SUMPRODUCT((K24:K26&lt;=$B$6)*(L24:L26*AN706+M24:M26*AO706*$B$8*AQ706)/(1+AL706/100)^K24:K26)+L27*AN706*AP706/(1+AL706/100)^$B$6</f>
        <v>15872757.3550064</v>
      </c>
      <c r="AT706" s="0" t="n">
        <f aca="false">AS706-AR706</f>
        <v>432000.84484336</v>
      </c>
      <c r="AU706" s="0" t="n">
        <f aca="true">RAND()</f>
        <v>0.114304384794334</v>
      </c>
      <c r="AV706" s="0" t="n">
        <f aca="true">RAND()</f>
        <v>0.792525181494544</v>
      </c>
      <c r="AW706" s="0" t="n">
        <f aca="true">RAND()</f>
        <v>0.772686563085224</v>
      </c>
      <c r="AX706" s="0" t="n">
        <f aca="true">RAND()</f>
        <v>0.859119245037775</v>
      </c>
      <c r="AY706" s="0" t="n">
        <f aca="true">RAND()</f>
        <v>0.587046376384962</v>
      </c>
      <c r="AZ706" s="0" t="n">
        <f aca="true">RAND()</f>
        <v>0.77192844110895</v>
      </c>
    </row>
    <row r="707" customFormat="false" ht="15" hidden="false" customHeight="false" outlineLevel="0" collapsed="false">
      <c r="AK707" s="0" t="n">
        <v>694</v>
      </c>
      <c r="AL707" s="0" t="n">
        <f aca="false">IFERROR(IF(AU707&lt;($AM$6-$AL$6)/($AN$6-$AL$6),$AL$6+SQRT(AU707*($AN$6-$AL$6)*($AM$6-$AL$6)),$AN$6-SQRT((1-AU707)*($AN$6-$AL$6)*($AN$6-$AM$6))),$AM$6)</f>
        <v>4.86354315604936</v>
      </c>
      <c r="AM707" s="0" t="n">
        <f aca="false">IFERROR(IF(AV707&lt;($AM$7-$AL$7)/($AN$7-$AL$7),$AL$7+SQRT(AV707*($AN$7-$AL$7)*($AM$7-$AL$7)),$AN$7-SQRT((1-AV707)*($AN$7-$AL$7)*($AN$7-$AM$7))),$AM$7)</f>
        <v>1.0534902325599</v>
      </c>
      <c r="AN707" s="0" t="n">
        <f aca="false">IFERROR(IF(AW707&lt;($AM$8-$AL$8)/($AN$8-$AL$8),$AL$8+SQRT(AW707*($AN$8-$AL$8)*($AM$8-$AL$8)),$AN$8-SQRT((1-AW707)*($AN$8-$AL$8)*($AN$8-$AM$8))),$AM$8)</f>
        <v>1.16510840020997</v>
      </c>
      <c r="AO707" s="0" t="n">
        <f aca="false">IFERROR(IF(AX707&lt;($AM$9-$AL$9)/($AN$9-$AL$9),$AL$9+SQRT(AX707*($AN$9-$AL$9)*($AM$9-$AL$9)),$AN$9-SQRT((1-AX707)*($AN$9-$AL$9)*($AN$9-$AM$9))),$AM$9)</f>
        <v>1.34900804465732</v>
      </c>
      <c r="AP707" s="0" t="n">
        <f aca="false">IFERROR(IF(AY707&lt;($AM$10-$AL$10)/($AN$10-$AL$10),$AL$10+SQRT(AY707*($AN$10-$AL$10)*($AM$10-$AL$10)),$AN$10-SQRT((1-AY707)*($AN$10-$AL$10)*($AN$10-$AM$10))),$AM$10)</f>
        <v>0.854627515856583</v>
      </c>
      <c r="AQ707" s="0" t="n">
        <f aca="false">IFERROR(IF(AZ707&lt;($AM$11-$AL$11)/($AN$11-$AL$11),$AL$11+SQRT(AZ707*($AN$11-$AL$11)*($AM$11-$AL$11)),$AN$11-SQRT((1-AZ707)*($AN$11-$AL$11)*($AN$11-$AM$11))),$AM$11)</f>
        <v>0.808838396714018</v>
      </c>
      <c r="AR707" s="0" t="n">
        <f aca="false">SUMPRODUCT((B24:B31&lt;=$B$6)*(C24:C31*AM707+D24:D31*AO707*$B$8*AQ707)/(1+AL707/100)^B24:B31)+C32*AM707*AP707/(1+AL707/100)^$B$6</f>
        <v>13405825.4858552</v>
      </c>
      <c r="AS707" s="0" t="n">
        <f aca="false">SUMPRODUCT((K24:K26&lt;=$B$6)*(L24:L26*AN707+M24:M26*AO707*$B$8*AQ707)/(1+AL707/100)^K24:K26)+L27*AN707*AP707/(1+AL707/100)^$B$6</f>
        <v>17517921.6921097</v>
      </c>
      <c r="AT707" s="0" t="n">
        <f aca="false">AS707-AR707</f>
        <v>4112096.20625445</v>
      </c>
      <c r="AU707" s="0" t="n">
        <f aca="true">RAND()</f>
        <v>0.771777607696823</v>
      </c>
      <c r="AV707" s="0" t="n">
        <f aca="true">RAND()</f>
        <v>0.656745878227903</v>
      </c>
      <c r="AW707" s="0" t="n">
        <f aca="true">RAND()</f>
        <v>0.935941478089689</v>
      </c>
      <c r="AX707" s="0" t="n">
        <f aca="true">RAND()</f>
        <v>0.717472982719413</v>
      </c>
      <c r="AY707" s="0" t="n">
        <f aca="true">RAND()</f>
        <v>0.503042700010443</v>
      </c>
      <c r="AZ707" s="0" t="n">
        <f aca="true">RAND()</f>
        <v>0.850845883384216</v>
      </c>
    </row>
    <row r="708" customFormat="false" ht="15" hidden="false" customHeight="false" outlineLevel="0" collapsed="false">
      <c r="AK708" s="0" t="n">
        <v>695</v>
      </c>
      <c r="AL708" s="0" t="n">
        <f aca="false">IFERROR(IF(AU708&lt;($AM$6-$AL$6)/($AN$6-$AL$6),$AL$6+SQRT(AU708*($AN$6-$AL$6)*($AM$6-$AL$6)),$AN$6-SQRT((1-AU708)*($AN$6-$AL$6)*($AN$6-$AM$6))),$AM$6)</f>
        <v>2.40596825480954</v>
      </c>
      <c r="AM708" s="0" t="n">
        <f aca="false">IFERROR(IF(AV708&lt;($AM$7-$AL$7)/($AN$7-$AL$7),$AL$7+SQRT(AV708*($AN$7-$AL$7)*($AM$7-$AL$7)),$AN$7-SQRT((1-AV708)*($AN$7-$AL$7)*($AN$7-$AM$7))),$AM$7)</f>
        <v>1.10622411026904</v>
      </c>
      <c r="AN708" s="0" t="n">
        <f aca="false">IFERROR(IF(AW708&lt;($AM$8-$AL$8)/($AN$8-$AL$8),$AL$8+SQRT(AW708*($AN$8-$AL$8)*($AM$8-$AL$8)),$AN$8-SQRT((1-AW708)*($AN$8-$AL$8)*($AN$8-$AM$8))),$AM$8)</f>
        <v>1.03590019877161</v>
      </c>
      <c r="AO708" s="0" t="n">
        <f aca="false">IFERROR(IF(AX708&lt;($AM$9-$AL$9)/($AN$9-$AL$9),$AL$9+SQRT(AX708*($AN$9-$AL$9)*($AM$9-$AL$9)),$AN$9-SQRT((1-AX708)*($AN$9-$AL$9)*($AN$9-$AM$9))),$AM$9)</f>
        <v>1.6865956968087</v>
      </c>
      <c r="AP708" s="0" t="n">
        <f aca="false">IFERROR(IF(AY708&lt;($AM$10-$AL$10)/($AN$10-$AL$10),$AL$10+SQRT(AY708*($AN$10-$AL$10)*($AM$10-$AL$10)),$AN$10-SQRT((1-AY708)*($AN$10-$AL$10)*($AN$10-$AM$10))),$AM$10)</f>
        <v>0.971938023479215</v>
      </c>
      <c r="AQ708" s="0" t="n">
        <f aca="false">IFERROR(IF(AZ708&lt;($AM$11-$AL$11)/($AN$11-$AL$11),$AL$11+SQRT(AZ708*($AN$11-$AL$11)*($AM$11-$AL$11)),$AN$11-SQRT((1-AZ708)*($AN$11-$AL$11)*($AN$11-$AM$11))),$AM$11)</f>
        <v>0.632470069402381</v>
      </c>
      <c r="AR708" s="0" t="n">
        <f aca="false">SUMPRODUCT((B24:B31&lt;=$B$6)*(C24:C31*AM708+D24:D31*AO708*$B$8*AQ708)/(1+AL708/100)^B24:B31)+C32*AM708*AP708/(1+AL708/100)^$B$6</f>
        <v>15830613.1404398</v>
      </c>
      <c r="AS708" s="0" t="n">
        <f aca="false">SUMPRODUCT((K24:K26&lt;=$B$6)*(L24:L26*AN708+M24:M26*AO708*$B$8*AQ708)/(1+AL708/100)^K24:K26)+L27*AN708*AP708/(1+AL708/100)^$B$6</f>
        <v>14790858.6357956</v>
      </c>
      <c r="AT708" s="0" t="n">
        <f aca="false">AS708-AR708</f>
        <v>-1039754.50464423</v>
      </c>
      <c r="AU708" s="0" t="n">
        <f aca="true">RAND()</f>
        <v>0.0329620447826202</v>
      </c>
      <c r="AV708" s="0" t="n">
        <f aca="true">RAND()</f>
        <v>0.816253275840636</v>
      </c>
      <c r="AW708" s="0" t="n">
        <f aca="true">RAND()</f>
        <v>0.592544667679691</v>
      </c>
      <c r="AX708" s="0" t="n">
        <f aca="true">RAND()</f>
        <v>0.934518495160785</v>
      </c>
      <c r="AY708" s="0" t="n">
        <f aca="true">RAND()</f>
        <v>0.890901992021871</v>
      </c>
      <c r="AZ708" s="0" t="n">
        <f aca="true">RAND()</f>
        <v>0.451168763462955</v>
      </c>
    </row>
    <row r="709" customFormat="false" ht="15" hidden="false" customHeight="false" outlineLevel="0" collapsed="false">
      <c r="AK709" s="0" t="n">
        <v>696</v>
      </c>
      <c r="AL709" s="0" t="n">
        <f aca="false">IFERROR(IF(AU709&lt;($AM$6-$AL$6)/($AN$6-$AL$6),$AL$6+SQRT(AU709*($AN$6-$AL$6)*($AM$6-$AL$6)),$AN$6-SQRT((1-AU709)*($AN$6-$AL$6)*($AN$6-$AM$6))),$AM$6)</f>
        <v>3.06013997357361</v>
      </c>
      <c r="AM709" s="0" t="n">
        <f aca="false">IFERROR(IF(AV709&lt;($AM$7-$AL$7)/($AN$7-$AL$7),$AL$7+SQRT(AV709*($AN$7-$AL$7)*($AM$7-$AL$7)),$AN$7-SQRT((1-AV709)*($AN$7-$AL$7)*($AN$7-$AM$7))),$AM$7)</f>
        <v>0.861290019254584</v>
      </c>
      <c r="AN709" s="0" t="n">
        <f aca="false">IFERROR(IF(AW709&lt;($AM$8-$AL$8)/($AN$8-$AL$8),$AL$8+SQRT(AW709*($AN$8-$AL$8)*($AM$8-$AL$8)),$AN$8-SQRT((1-AW709)*($AN$8-$AL$8)*($AN$8-$AM$8))),$AM$8)</f>
        <v>1.14103138020268</v>
      </c>
      <c r="AO709" s="0" t="n">
        <f aca="false">IFERROR(IF(AX709&lt;($AM$9-$AL$9)/($AN$9-$AL$9),$AL$9+SQRT(AX709*($AN$9-$AL$9)*($AM$9-$AL$9)),$AN$9-SQRT((1-AX709)*($AN$9-$AL$9)*($AN$9-$AM$9))),$AM$9)</f>
        <v>0.69978291283147</v>
      </c>
      <c r="AP709" s="0" t="n">
        <f aca="false">IFERROR(IF(AY709&lt;($AM$10-$AL$10)/($AN$10-$AL$10),$AL$10+SQRT(AY709*($AN$10-$AL$10)*($AM$10-$AL$10)),$AN$10-SQRT((1-AY709)*($AN$10-$AL$10)*($AN$10-$AM$10))),$AM$10)</f>
        <v>0.782792288958159</v>
      </c>
      <c r="AQ709" s="0" t="n">
        <f aca="false">IFERROR(IF(AZ709&lt;($AM$11-$AL$11)/($AN$11-$AL$11),$AL$11+SQRT(AZ709*($AN$11-$AL$11)*($AM$11-$AL$11)),$AN$11-SQRT((1-AZ709)*($AN$11-$AL$11)*($AN$11-$AM$11))),$AM$11)</f>
        <v>0.660030200351795</v>
      </c>
      <c r="AR709" s="0" t="n">
        <f aca="false">SUMPRODUCT((B24:B31&lt;=$B$6)*(C24:C31*AM709+D24:D31*AO709*$B$8*AQ709)/(1+AL709/100)^B24:B31)+C32*AM709*AP709/(1+AL709/100)^$B$6</f>
        <v>11845726.8826954</v>
      </c>
      <c r="AS709" s="0" t="n">
        <f aca="false">SUMPRODUCT((K24:K26&lt;=$B$6)*(L24:L26*AN709+M24:M26*AO709*$B$8*AQ709)/(1+AL709/100)^K24:K26)+L27*AN709*AP709/(1+AL709/100)^$B$6</f>
        <v>16841847.8516173</v>
      </c>
      <c r="AT709" s="0" t="n">
        <f aca="false">AS709-AR709</f>
        <v>4996120.96892195</v>
      </c>
      <c r="AU709" s="0" t="n">
        <f aca="true">RAND()</f>
        <v>0.223875148608372</v>
      </c>
      <c r="AV709" s="0" t="n">
        <f aca="true">RAND()</f>
        <v>0.0417385162247472</v>
      </c>
      <c r="AW709" s="0" t="n">
        <f aca="true">RAND()</f>
        <v>0.894451910217488</v>
      </c>
      <c r="AX709" s="0" t="n">
        <f aca="true">RAND()</f>
        <v>0.0532176163459023</v>
      </c>
      <c r="AY709" s="0" t="n">
        <f aca="true">RAND()</f>
        <v>0.319885914776781</v>
      </c>
      <c r="AZ709" s="0" t="n">
        <f aca="true">RAND()</f>
        <v>0.528247082967998</v>
      </c>
    </row>
    <row r="710" customFormat="false" ht="15" hidden="false" customHeight="false" outlineLevel="0" collapsed="false">
      <c r="AK710" s="0" t="n">
        <v>697</v>
      </c>
      <c r="AL710" s="0" t="n">
        <f aca="false">IFERROR(IF(AU710&lt;($AM$6-$AL$6)/($AN$6-$AL$6),$AL$6+SQRT(AU710*($AN$6-$AL$6)*($AM$6-$AL$6)),$AN$6-SQRT((1-AU710)*($AN$6-$AL$6)*($AN$6-$AM$6))),$AM$6)</f>
        <v>4.23940179642991</v>
      </c>
      <c r="AM710" s="0" t="n">
        <f aca="false">IFERROR(IF(AV710&lt;($AM$7-$AL$7)/($AN$7-$AL$7),$AL$7+SQRT(AV710*($AN$7-$AL$7)*($AM$7-$AL$7)),$AN$7-SQRT((1-AV710)*($AN$7-$AL$7)*($AN$7-$AM$7))),$AM$7)</f>
        <v>0.991167449608714</v>
      </c>
      <c r="AN710" s="0" t="n">
        <f aca="false">IFERROR(IF(AW710&lt;($AM$8-$AL$8)/($AN$8-$AL$8),$AL$8+SQRT(AW710*($AN$8-$AL$8)*($AM$8-$AL$8)),$AN$8-SQRT((1-AW710)*($AN$8-$AL$8)*($AN$8-$AM$8))),$AM$8)</f>
        <v>1.16339984712074</v>
      </c>
      <c r="AO710" s="0" t="n">
        <f aca="false">IFERROR(IF(AX710&lt;($AM$9-$AL$9)/($AN$9-$AL$9),$AL$9+SQRT(AX710*($AN$9-$AL$9)*($AM$9-$AL$9)),$AN$9-SQRT((1-AX710)*($AN$9-$AL$9)*($AN$9-$AM$9))),$AM$9)</f>
        <v>1.69732381640895</v>
      </c>
      <c r="AP710" s="0" t="n">
        <f aca="false">IFERROR(IF(AY710&lt;($AM$10-$AL$10)/($AN$10-$AL$10),$AL$10+SQRT(AY710*($AN$10-$AL$10)*($AM$10-$AL$10)),$AN$10-SQRT((1-AY710)*($AN$10-$AL$10)*($AN$10-$AM$10))),$AM$10)</f>
        <v>0.930229908740798</v>
      </c>
      <c r="AQ710" s="0" t="n">
        <f aca="false">IFERROR(IF(AZ710&lt;($AM$11-$AL$11)/($AN$11-$AL$11),$AL$11+SQRT(AZ710*($AN$11-$AL$11)*($AM$11-$AL$11)),$AN$11-SQRT((1-AZ710)*($AN$11-$AL$11)*($AN$11-$AM$11))),$AM$11)</f>
        <v>0.687075816865554</v>
      </c>
      <c r="AR710" s="0" t="n">
        <f aca="false">SUMPRODUCT((B24:B31&lt;=$B$6)*(C24:C31*AM710+D24:D31*AO710*$B$8*AQ710)/(1+AL710/100)^B24:B31)+C32*AM710*AP710/(1+AL710/100)^$B$6</f>
        <v>12969685.6048651</v>
      </c>
      <c r="AS710" s="0" t="n">
        <f aca="false">SUMPRODUCT((K24:K26&lt;=$B$6)*(L24:L26*AN710+M24:M26*AO710*$B$8*AQ710)/(1+AL710/100)^K24:K26)+L27*AN710*AP710/(1+AL710/100)^$B$6</f>
        <v>17282962.3959303</v>
      </c>
      <c r="AT710" s="0" t="n">
        <f aca="false">AS710-AR710</f>
        <v>4313276.79106518</v>
      </c>
      <c r="AU710" s="0" t="n">
        <f aca="true">RAND()</f>
        <v>0.61895487792228</v>
      </c>
      <c r="AV710" s="0" t="n">
        <f aca="true">RAND()</f>
        <v>0.406055486554445</v>
      </c>
      <c r="AW710" s="0" t="n">
        <f aca="true">RAND()</f>
        <v>0.933337009078115</v>
      </c>
      <c r="AX710" s="0" t="n">
        <f aca="true">RAND()</f>
        <v>0.938924751924505</v>
      </c>
      <c r="AY710" s="0" t="n">
        <f aca="true">RAND()</f>
        <v>0.740391097500461</v>
      </c>
      <c r="AZ710" s="0" t="n">
        <f aca="true">RAND()</f>
        <v>0.60032022697812</v>
      </c>
    </row>
    <row r="711" customFormat="false" ht="15" hidden="false" customHeight="false" outlineLevel="0" collapsed="false">
      <c r="AK711" s="0" t="n">
        <v>698</v>
      </c>
      <c r="AL711" s="0" t="n">
        <f aca="false">IFERROR(IF(AU711&lt;($AM$6-$AL$6)/($AN$6-$AL$6),$AL$6+SQRT(AU711*($AN$6-$AL$6)*($AM$6-$AL$6)),$AN$6-SQRT((1-AU711)*($AN$6-$AL$6)*($AN$6-$AM$6))),$AM$6)</f>
        <v>3.06667630686907</v>
      </c>
      <c r="AM711" s="0" t="n">
        <f aca="false">IFERROR(IF(AV711&lt;($AM$7-$AL$7)/($AN$7-$AL$7),$AL$7+SQRT(AV711*($AN$7-$AL$7)*($AM$7-$AL$7)),$AN$7-SQRT((1-AV711)*($AN$7-$AL$7)*($AN$7-$AM$7))),$AM$7)</f>
        <v>1.18137289474212</v>
      </c>
      <c r="AN711" s="0" t="n">
        <f aca="false">IFERROR(IF(AW711&lt;($AM$8-$AL$8)/($AN$8-$AL$8),$AL$8+SQRT(AW711*($AN$8-$AL$8)*($AM$8-$AL$8)),$AN$8-SQRT((1-AW711)*($AN$8-$AL$8)*($AN$8-$AM$8))),$AM$8)</f>
        <v>1.14748891351087</v>
      </c>
      <c r="AO711" s="0" t="n">
        <f aca="false">IFERROR(IF(AX711&lt;($AM$9-$AL$9)/($AN$9-$AL$9),$AL$9+SQRT(AX711*($AN$9-$AL$9)*($AM$9-$AL$9)),$AN$9-SQRT((1-AX711)*($AN$9-$AL$9)*($AN$9-$AM$9))),$AM$9)</f>
        <v>0.727480103977511</v>
      </c>
      <c r="AP711" s="0" t="n">
        <f aca="false">IFERROR(IF(AY711&lt;($AM$10-$AL$10)/($AN$10-$AL$10),$AL$10+SQRT(AY711*($AN$10-$AL$10)*($AM$10-$AL$10)),$AN$10-SQRT((1-AY711)*($AN$10-$AL$10)*($AN$10-$AM$10))),$AM$10)</f>
        <v>0.779887006040119</v>
      </c>
      <c r="AQ711" s="0" t="n">
        <f aca="false">IFERROR(IF(AZ711&lt;($AM$11-$AL$11)/($AN$11-$AL$11),$AL$11+SQRT(AZ711*($AN$11-$AL$11)*($AM$11-$AL$11)),$AN$11-SQRT((1-AZ711)*($AN$11-$AL$11)*($AN$11-$AM$11))),$AM$11)</f>
        <v>0.795406794517395</v>
      </c>
      <c r="AR711" s="0" t="n">
        <f aca="false">SUMPRODUCT((B24:B31&lt;=$B$6)*(C24:C31*AM711+D24:D31*AO711*$B$8*AQ711)/(1+AL711/100)^B24:B31)+C32*AM711*AP711/(1+AL711/100)^$B$6</f>
        <v>16232002.7020144</v>
      </c>
      <c r="AS711" s="0" t="n">
        <f aca="false">SUMPRODUCT((K24:K26&lt;=$B$6)*(L24:L26*AN711+M24:M26*AO711*$B$8*AQ711)/(1+AL711/100)^K24:K26)+L27*AN711*AP711/(1+AL711/100)^$B$6</f>
        <v>16951584.1378935</v>
      </c>
      <c r="AT711" s="0" t="n">
        <f aca="false">AS711-AR711</f>
        <v>719581.435879102</v>
      </c>
      <c r="AU711" s="0" t="n">
        <f aca="true">RAND()</f>
        <v>0.226448236252745</v>
      </c>
      <c r="AV711" s="0" t="n">
        <f aca="true">RAND()</f>
        <v>0.958136181545994</v>
      </c>
      <c r="AW711" s="0" t="n">
        <f aca="true">RAND()</f>
        <v>0.906590907971724</v>
      </c>
      <c r="AX711" s="0" t="n">
        <f aca="true">RAND()</f>
        <v>0.068996263607492</v>
      </c>
      <c r="AY711" s="0" t="n">
        <f aca="true">RAND()</f>
        <v>0.313346944600407</v>
      </c>
      <c r="AZ711" s="0" t="n">
        <f aca="true">RAND()</f>
        <v>0.829149470491235</v>
      </c>
    </row>
    <row r="712" customFormat="false" ht="15" hidden="false" customHeight="false" outlineLevel="0" collapsed="false">
      <c r="AK712" s="0" t="n">
        <v>699</v>
      </c>
      <c r="AL712" s="0" t="n">
        <f aca="false">IFERROR(IF(AU712&lt;($AM$6-$AL$6)/($AN$6-$AL$6),$AL$6+SQRT(AU712*($AN$6-$AL$6)*($AM$6-$AL$6)),$AN$6-SQRT((1-AU712)*($AN$6-$AL$6)*($AN$6-$AM$6))),$AM$6)</f>
        <v>6.73508264007505</v>
      </c>
      <c r="AM712" s="0" t="n">
        <f aca="false">IFERROR(IF(AV712&lt;($AM$7-$AL$7)/($AN$7-$AL$7),$AL$7+SQRT(AV712*($AN$7-$AL$7)*($AM$7-$AL$7)),$AN$7-SQRT((1-AV712)*($AN$7-$AL$7)*($AN$7-$AM$7))),$AM$7)</f>
        <v>1.13966366699563</v>
      </c>
      <c r="AN712" s="0" t="n">
        <f aca="false">IFERROR(IF(AW712&lt;($AM$8-$AL$8)/($AN$8-$AL$8),$AL$8+SQRT(AW712*($AN$8-$AL$8)*($AM$8-$AL$8)),$AN$8-SQRT((1-AW712)*($AN$8-$AL$8)*($AN$8-$AM$8))),$AM$8)</f>
        <v>1.18937257840486</v>
      </c>
      <c r="AO712" s="0" t="n">
        <f aca="false">IFERROR(IF(AX712&lt;($AM$9-$AL$9)/($AN$9-$AL$9),$AL$9+SQRT(AX712*($AN$9-$AL$9)*($AM$9-$AL$9)),$AN$9-SQRT((1-AX712)*($AN$9-$AL$9)*($AN$9-$AM$9))),$AM$9)</f>
        <v>1.43911369287174</v>
      </c>
      <c r="AP712" s="0" t="n">
        <f aca="false">IFERROR(IF(AY712&lt;($AM$10-$AL$10)/($AN$10-$AL$10),$AL$10+SQRT(AY712*($AN$10-$AL$10)*($AM$10-$AL$10)),$AN$10-SQRT((1-AY712)*($AN$10-$AL$10)*($AN$10-$AM$10))),$AM$10)</f>
        <v>0.666111059726464</v>
      </c>
      <c r="AQ712" s="0" t="n">
        <f aca="false">IFERROR(IF(AZ712&lt;($AM$11-$AL$11)/($AN$11-$AL$11),$AL$11+SQRT(AZ712*($AN$11-$AL$11)*($AM$11-$AL$11)),$AN$11-SQRT((1-AZ712)*($AN$11-$AL$11)*($AN$11-$AM$11))),$AM$11)</f>
        <v>0.525191257703868</v>
      </c>
      <c r="AR712" s="0" t="n">
        <f aca="false">SUMPRODUCT((B24:B31&lt;=$B$6)*(C24:C31*AM712+D24:D31*AO712*$B$8*AQ712)/(1+AL712/100)^B24:B31)+C32*AM712*AP712/(1+AL712/100)^$B$6</f>
        <v>13516083.5710594</v>
      </c>
      <c r="AS712" s="0" t="n">
        <f aca="false">SUMPRODUCT((K24:K26&lt;=$B$6)*(L24:L26*AN712+M24:M26*AO712*$B$8*AQ712)/(1+AL712/100)^K24:K26)+L27*AN712*AP712/(1+AL712/100)^$B$6</f>
        <v>18232099.862453</v>
      </c>
      <c r="AT712" s="0" t="n">
        <f aca="false">AS712-AR712</f>
        <v>4716016.29139359</v>
      </c>
      <c r="AU712" s="0" t="n">
        <f aca="true">RAND()</f>
        <v>0.99649093962052</v>
      </c>
      <c r="AV712" s="0" t="n">
        <f aca="true">RAND()</f>
        <v>0.891785721059105</v>
      </c>
      <c r="AW712" s="0" t="n">
        <f aca="true">RAND()</f>
        <v>0.967327251117555</v>
      </c>
      <c r="AX712" s="0" t="n">
        <f aca="true">RAND()</f>
        <v>0.790271033650684</v>
      </c>
      <c r="AY712" s="0" t="n">
        <f aca="true">RAND()</f>
        <v>0.110371536653796</v>
      </c>
      <c r="AZ712" s="0" t="n">
        <f aca="true">RAND()</f>
        <v>0.206984092025509</v>
      </c>
    </row>
    <row r="713" customFormat="false" ht="15" hidden="false" customHeight="false" outlineLevel="0" collapsed="false">
      <c r="AK713" s="0" t="n">
        <v>700</v>
      </c>
      <c r="AL713" s="0" t="n">
        <f aca="false">IFERROR(IF(AU713&lt;($AM$6-$AL$6)/($AN$6-$AL$6),$AL$6+SQRT(AU713*($AN$6-$AL$6)*($AM$6-$AL$6)),$AN$6-SQRT((1-AU713)*($AN$6-$AL$6)*($AN$6-$AM$6))),$AM$6)</f>
        <v>4.51394899169375</v>
      </c>
      <c r="AM713" s="0" t="n">
        <f aca="false">IFERROR(IF(AV713&lt;($AM$7-$AL$7)/($AN$7-$AL$7),$AL$7+SQRT(AV713*($AN$7-$AL$7)*($AM$7-$AL$7)),$AN$7-SQRT((1-AV713)*($AN$7-$AL$7)*($AN$7-$AM$7))),$AM$7)</f>
        <v>1.14003818213647</v>
      </c>
      <c r="AN713" s="0" t="n">
        <f aca="false">IFERROR(IF(AW713&lt;($AM$8-$AL$8)/($AN$8-$AL$8),$AL$8+SQRT(AW713*($AN$8-$AL$8)*($AM$8-$AL$8)),$AN$8-SQRT((1-AW713)*($AN$8-$AL$8)*($AN$8-$AM$8))),$AM$8)</f>
        <v>1.02650974795479</v>
      </c>
      <c r="AO713" s="0" t="n">
        <f aca="false">IFERROR(IF(AX713&lt;($AM$9-$AL$9)/($AN$9-$AL$9),$AL$9+SQRT(AX713*($AN$9-$AL$9)*($AM$9-$AL$9)),$AN$9-SQRT((1-AX713)*($AN$9-$AL$9)*($AN$9-$AM$9))),$AM$9)</f>
        <v>0.911076963396</v>
      </c>
      <c r="AP713" s="0" t="n">
        <f aca="false">IFERROR(IF(AY713&lt;($AM$10-$AL$10)/($AN$10-$AL$10),$AL$10+SQRT(AY713*($AN$10-$AL$10)*($AM$10-$AL$10)),$AN$10-SQRT((1-AY713)*($AN$10-$AL$10)*($AN$10-$AM$10))),$AM$10)</f>
        <v>0.634466397595423</v>
      </c>
      <c r="AQ713" s="0" t="n">
        <f aca="false">IFERROR(IF(AZ713&lt;($AM$11-$AL$11)/($AN$11-$AL$11),$AL$11+SQRT(AZ713*($AN$11-$AL$11)*($AM$11-$AL$11)),$AN$11-SQRT((1-AZ713)*($AN$11-$AL$11)*($AN$11-$AM$11))),$AM$11)</f>
        <v>0.668918921971962</v>
      </c>
      <c r="AR713" s="0" t="n">
        <f aca="false">SUMPRODUCT((B24:B31&lt;=$B$6)*(C24:C31*AM713+D24:D31*AO713*$B$8*AQ713)/(1+AL713/100)^B24:B31)+C32*AM713*AP713/(1+AL713/100)^$B$6</f>
        <v>14656222.0029933</v>
      </c>
      <c r="AS713" s="0" t="n">
        <f aca="false">SUMPRODUCT((K24:K26&lt;=$B$6)*(L24:L26*AN713+M24:M26*AO713*$B$8*AQ713)/(1+AL713/100)^K24:K26)+L27*AN713*AP713/(1+AL713/100)^$B$6</f>
        <v>15595127.3786353</v>
      </c>
      <c r="AT713" s="0" t="n">
        <f aca="false">AS713-AR713</f>
        <v>938905.375642078</v>
      </c>
      <c r="AU713" s="0" t="n">
        <f aca="true">RAND()</f>
        <v>0.690977519204973</v>
      </c>
      <c r="AV713" s="0" t="n">
        <f aca="true">RAND()</f>
        <v>0.892519098774642</v>
      </c>
      <c r="AW713" s="0" t="n">
        <f aca="true">RAND()</f>
        <v>0.556018731029046</v>
      </c>
      <c r="AX713" s="0" t="n">
        <f aca="true">RAND()</f>
        <v>0.225312359779835</v>
      </c>
      <c r="AY713" s="0" t="n">
        <f aca="true">RAND()</f>
        <v>0.0723248483291613</v>
      </c>
      <c r="AZ713" s="0" t="n">
        <f aca="true">RAND()</f>
        <v>0.552593141925683</v>
      </c>
    </row>
    <row r="714" customFormat="false" ht="15" hidden="false" customHeight="false" outlineLevel="0" collapsed="false">
      <c r="AK714" s="0" t="n">
        <v>701</v>
      </c>
      <c r="AL714" s="0" t="n">
        <f aca="false">IFERROR(IF(AU714&lt;($AM$6-$AL$6)/($AN$6-$AL$6),$AL$6+SQRT(AU714*($AN$6-$AL$6)*($AM$6-$AL$6)),$AN$6-SQRT((1-AU714)*($AN$6-$AL$6)*($AN$6-$AM$6))),$AM$6)</f>
        <v>2.7650674301952</v>
      </c>
      <c r="AM714" s="0" t="n">
        <f aca="false">IFERROR(IF(AV714&lt;($AM$7-$AL$7)/($AN$7-$AL$7),$AL$7+SQRT(AV714*($AN$7-$AL$7)*($AM$7-$AL$7)),$AN$7-SQRT((1-AV714)*($AN$7-$AL$7)*($AN$7-$AM$7))),$AM$7)</f>
        <v>0.911855058677684</v>
      </c>
      <c r="AN714" s="0" t="n">
        <f aca="false">IFERROR(IF(AW714&lt;($AM$8-$AL$8)/($AN$8-$AL$8),$AL$8+SQRT(AW714*($AN$8-$AL$8)*($AM$8-$AL$8)),$AN$8-SQRT((1-AW714)*($AN$8-$AL$8)*($AN$8-$AM$8))),$AM$8)</f>
        <v>1.04320854619639</v>
      </c>
      <c r="AO714" s="0" t="n">
        <f aca="false">IFERROR(IF(AX714&lt;($AM$9-$AL$9)/($AN$9-$AL$9),$AL$9+SQRT(AX714*($AN$9-$AL$9)*($AM$9-$AL$9)),$AN$9-SQRT((1-AX714)*($AN$9-$AL$9)*($AN$9-$AM$9))),$AM$9)</f>
        <v>1.27609116458681</v>
      </c>
      <c r="AP714" s="0" t="n">
        <f aca="false">IFERROR(IF(AY714&lt;($AM$10-$AL$10)/($AN$10-$AL$10),$AL$10+SQRT(AY714*($AN$10-$AL$10)*($AM$10-$AL$10)),$AN$10-SQRT((1-AY714)*($AN$10-$AL$10)*($AN$10-$AM$10))),$AM$10)</f>
        <v>0.746799913136924</v>
      </c>
      <c r="AQ714" s="0" t="n">
        <f aca="false">IFERROR(IF(AZ714&lt;($AM$11-$AL$11)/($AN$11-$AL$11),$AL$11+SQRT(AZ714*($AN$11-$AL$11)*($AM$11-$AL$11)),$AN$11-SQRT((1-AZ714)*($AN$11-$AL$11)*($AN$11-$AM$11))),$AM$11)</f>
        <v>0.823536090321585</v>
      </c>
      <c r="AR714" s="0" t="n">
        <f aca="false">SUMPRODUCT((B24:B31&lt;=$B$6)*(C24:C31*AM714+D24:D31*AO714*$B$8*AQ714)/(1+AL714/100)^B24:B31)+C32*AM714*AP714/(1+AL714/100)^$B$6</f>
        <v>12863576.2680945</v>
      </c>
      <c r="AS714" s="0" t="n">
        <f aca="false">SUMPRODUCT((K24:K26&lt;=$B$6)*(L24:L26*AN714+M24:M26*AO714*$B$8*AQ714)/(1+AL714/100)^K24:K26)+L27*AN714*AP714/(1+AL714/100)^$B$6</f>
        <v>15430005.7250138</v>
      </c>
      <c r="AT714" s="0" t="n">
        <f aca="false">AS714-AR714</f>
        <v>2566429.45691935</v>
      </c>
      <c r="AU714" s="0" t="n">
        <f aca="true">RAND()</f>
        <v>0.117065634549097</v>
      </c>
      <c r="AV714" s="0" t="n">
        <f aca="true">RAND()</f>
        <v>0.139017268353201</v>
      </c>
      <c r="AW714" s="0" t="n">
        <f aca="true">RAND()</f>
        <v>0.619887063411474</v>
      </c>
      <c r="AX714" s="0" t="n">
        <f aca="true">RAND()</f>
        <v>0.650637332007142</v>
      </c>
      <c r="AY714" s="0" t="n">
        <f aca="true">RAND()</f>
        <v>0.243640788497573</v>
      </c>
      <c r="AZ714" s="0" t="n">
        <f aca="true">RAND()</f>
        <v>0.87289995339187</v>
      </c>
    </row>
    <row r="715" customFormat="false" ht="15" hidden="false" customHeight="false" outlineLevel="0" collapsed="false">
      <c r="AK715" s="0" t="n">
        <v>702</v>
      </c>
      <c r="AL715" s="0" t="n">
        <f aca="false">IFERROR(IF(AU715&lt;($AM$6-$AL$6)/($AN$6-$AL$6),$AL$6+SQRT(AU715*($AN$6-$AL$6)*($AM$6-$AL$6)),$AN$6-SQRT((1-AU715)*($AN$6-$AL$6)*($AN$6-$AM$6))),$AM$6)</f>
        <v>3.43119537208889</v>
      </c>
      <c r="AM715" s="0" t="n">
        <f aca="false">IFERROR(IF(AV715&lt;($AM$7-$AL$7)/($AN$7-$AL$7),$AL$7+SQRT(AV715*($AN$7-$AL$7)*($AM$7-$AL$7)),$AN$7-SQRT((1-AV715)*($AN$7-$AL$7)*($AN$7-$AM$7))),$AM$7)</f>
        <v>1.06235887283584</v>
      </c>
      <c r="AN715" s="0" t="n">
        <f aca="false">IFERROR(IF(AW715&lt;($AM$8-$AL$8)/($AN$8-$AL$8),$AL$8+SQRT(AW715*($AN$8-$AL$8)*($AM$8-$AL$8)),$AN$8-SQRT((1-AW715)*($AN$8-$AL$8)*($AN$8-$AM$8))),$AM$8)</f>
        <v>0.973533163676852</v>
      </c>
      <c r="AO715" s="0" t="n">
        <f aca="false">IFERROR(IF(AX715&lt;($AM$9-$AL$9)/($AN$9-$AL$9),$AL$9+SQRT(AX715*($AN$9-$AL$9)*($AM$9-$AL$9)),$AN$9-SQRT((1-AX715)*($AN$9-$AL$9)*($AN$9-$AM$9))),$AM$9)</f>
        <v>1.27341119273974</v>
      </c>
      <c r="AP715" s="0" t="n">
        <f aca="false">IFERROR(IF(AY715&lt;($AM$10-$AL$10)/($AN$10-$AL$10),$AL$10+SQRT(AY715*($AN$10-$AL$10)*($AM$10-$AL$10)),$AN$10-SQRT((1-AY715)*($AN$10-$AL$10)*($AN$10-$AM$10))),$AM$10)</f>
        <v>0.722337378887037</v>
      </c>
      <c r="AQ715" s="0" t="n">
        <f aca="false">IFERROR(IF(AZ715&lt;($AM$11-$AL$11)/($AN$11-$AL$11),$AL$11+SQRT(AZ715*($AN$11-$AL$11)*($AM$11-$AL$11)),$AN$11-SQRT((1-AZ715)*($AN$11-$AL$11)*($AN$11-$AM$11))),$AM$11)</f>
        <v>0.517065848912714</v>
      </c>
      <c r="AR715" s="0" t="n">
        <f aca="false">SUMPRODUCT((B24:B31&lt;=$B$6)*(C24:C31*AM715+D24:D31*AO715*$B$8*AQ715)/(1+AL715/100)^B24:B31)+C32*AM715*AP715/(1+AL715/100)^$B$6</f>
        <v>14364254.9218917</v>
      </c>
      <c r="AS715" s="0" t="n">
        <f aca="false">SUMPRODUCT((K24:K26&lt;=$B$6)*(L24:L26*AN715+M24:M26*AO715*$B$8*AQ715)/(1+AL715/100)^K24:K26)+L27*AN715*AP715/(1+AL715/100)^$B$6</f>
        <v>14547883.2494462</v>
      </c>
      <c r="AT715" s="0" t="n">
        <f aca="false">AS715-AR715</f>
        <v>183628.327554572</v>
      </c>
      <c r="AU715" s="0" t="n">
        <f aca="true">RAND()</f>
        <v>0.363181676390012</v>
      </c>
      <c r="AV715" s="0" t="n">
        <f aca="true">RAND()</f>
        <v>0.687029399080559</v>
      </c>
      <c r="AW715" s="0" t="n">
        <f aca="true">RAND()</f>
        <v>0.334597321063299</v>
      </c>
      <c r="AX715" s="0" t="n">
        <f aca="true">RAND()</f>
        <v>0.648045803442742</v>
      </c>
      <c r="AY715" s="0" t="n">
        <f aca="true">RAND()</f>
        <v>0.197735640201432</v>
      </c>
      <c r="AZ715" s="0" t="n">
        <f aca="true">RAND()</f>
        <v>0.192316664343662</v>
      </c>
    </row>
    <row r="716" customFormat="false" ht="15" hidden="false" customHeight="false" outlineLevel="0" collapsed="false">
      <c r="AK716" s="0" t="n">
        <v>703</v>
      </c>
      <c r="AL716" s="0" t="n">
        <f aca="false">IFERROR(IF(AU716&lt;($AM$6-$AL$6)/($AN$6-$AL$6),$AL$6+SQRT(AU716*($AN$6-$AL$6)*($AM$6-$AL$6)),$AN$6-SQRT((1-AU716)*($AN$6-$AL$6)*($AN$6-$AM$6))),$AM$6)</f>
        <v>4.30982043750217</v>
      </c>
      <c r="AM716" s="0" t="n">
        <f aca="false">IFERROR(IF(AV716&lt;($AM$7-$AL$7)/($AN$7-$AL$7),$AL$7+SQRT(AV716*($AN$7-$AL$7)*($AM$7-$AL$7)),$AN$7-SQRT((1-AV716)*($AN$7-$AL$7)*($AN$7-$AM$7))),$AM$7)</f>
        <v>1.09896444691107</v>
      </c>
      <c r="AN716" s="0" t="n">
        <f aca="false">IFERROR(IF(AW716&lt;($AM$8-$AL$8)/($AN$8-$AL$8),$AL$8+SQRT(AW716*($AN$8-$AL$8)*($AM$8-$AL$8)),$AN$8-SQRT((1-AW716)*($AN$8-$AL$8)*($AN$8-$AM$8))),$AM$8)</f>
        <v>1.04564339037877</v>
      </c>
      <c r="AO716" s="0" t="n">
        <f aca="false">IFERROR(IF(AX716&lt;($AM$9-$AL$9)/($AN$9-$AL$9),$AL$9+SQRT(AX716*($AN$9-$AL$9)*($AM$9-$AL$9)),$AN$9-SQRT((1-AX716)*($AN$9-$AL$9)*($AN$9-$AM$9))),$AM$9)</f>
        <v>0.535321652905954</v>
      </c>
      <c r="AP716" s="0" t="n">
        <f aca="false">IFERROR(IF(AY716&lt;($AM$10-$AL$10)/($AN$10-$AL$10),$AL$10+SQRT(AY716*($AN$10-$AL$10)*($AM$10-$AL$10)),$AN$10-SQRT((1-AY716)*($AN$10-$AL$10)*($AN$10-$AM$10))),$AM$10)</f>
        <v>0.804223663461788</v>
      </c>
      <c r="AQ716" s="0" t="n">
        <f aca="false">IFERROR(IF(AZ716&lt;($AM$11-$AL$11)/($AN$11-$AL$11),$AL$11+SQRT(AZ716*($AN$11-$AL$11)*($AM$11-$AL$11)),$AN$11-SQRT((1-AZ716)*($AN$11-$AL$11)*($AN$11-$AM$11))),$AM$11)</f>
        <v>0.811346981826325</v>
      </c>
      <c r="AR716" s="0" t="n">
        <f aca="false">SUMPRODUCT((B24:B31&lt;=$B$6)*(C24:C31*AM716+D24:D31*AO716*$B$8*AQ716)/(1+AL716/100)^B24:B31)+C32*AM716*AP716/(1+AL716/100)^$B$6</f>
        <v>14207200.5234267</v>
      </c>
      <c r="AS716" s="0" t="n">
        <f aca="false">SUMPRODUCT((K24:K26&lt;=$B$6)*(L24:L26*AN716+M24:M26*AO716*$B$8*AQ716)/(1+AL716/100)^K24:K26)+L27*AN716*AP716/(1+AL716/100)^$B$6</f>
        <v>15661373.7746035</v>
      </c>
      <c r="AT716" s="0" t="n">
        <f aca="false">AS716-AR716</f>
        <v>1454173.2511769</v>
      </c>
      <c r="AU716" s="0" t="n">
        <f aca="true">RAND()</f>
        <v>0.63814669607595</v>
      </c>
      <c r="AV716" s="0" t="n">
        <f aca="true">RAND()</f>
        <v>0.797228992916631</v>
      </c>
      <c r="AW716" s="0" t="n">
        <f aca="true">RAND()</f>
        <v>0.628785565369936</v>
      </c>
      <c r="AX716" s="0" t="n">
        <f aca="true">RAND()</f>
        <v>0.00166349221867823</v>
      </c>
      <c r="AY716" s="0" t="n">
        <f aca="true">RAND()</f>
        <v>0.370208149640445</v>
      </c>
      <c r="AZ716" s="0" t="n">
        <f aca="true">RAND()</f>
        <v>0.854734851975359</v>
      </c>
    </row>
    <row r="717" customFormat="false" ht="15" hidden="false" customHeight="false" outlineLevel="0" collapsed="false">
      <c r="AK717" s="0" t="n">
        <v>704</v>
      </c>
      <c r="AL717" s="0" t="n">
        <f aca="false">IFERROR(IF(AU717&lt;($AM$6-$AL$6)/($AN$6-$AL$6),$AL$6+SQRT(AU717*($AN$6-$AL$6)*($AM$6-$AL$6)),$AN$6-SQRT((1-AU717)*($AN$6-$AL$6)*($AN$6-$AM$6))),$AM$6)</f>
        <v>3.86131930864732</v>
      </c>
      <c r="AM717" s="0" t="n">
        <f aca="false">IFERROR(IF(AV717&lt;($AM$7-$AL$7)/($AN$7-$AL$7),$AL$7+SQRT(AV717*($AN$7-$AL$7)*($AM$7-$AL$7)),$AN$7-SQRT((1-AV717)*($AN$7-$AL$7)*($AN$7-$AM$7))),$AM$7)</f>
        <v>0.969790661463597</v>
      </c>
      <c r="AN717" s="0" t="n">
        <f aca="false">IFERROR(IF(AW717&lt;($AM$8-$AL$8)/($AN$8-$AL$8),$AL$8+SQRT(AW717*($AN$8-$AL$8)*($AM$8-$AL$8)),$AN$8-SQRT((1-AW717)*($AN$8-$AL$8)*($AN$8-$AM$8))),$AM$8)</f>
        <v>0.881328182437325</v>
      </c>
      <c r="AO717" s="0" t="n">
        <f aca="false">IFERROR(IF(AX717&lt;($AM$9-$AL$9)/($AN$9-$AL$9),$AL$9+SQRT(AX717*($AN$9-$AL$9)*($AM$9-$AL$9)),$AN$9-SQRT((1-AX717)*($AN$9-$AL$9)*($AN$9-$AM$9))),$AM$9)</f>
        <v>1.0607514716288</v>
      </c>
      <c r="AP717" s="0" t="n">
        <f aca="false">IFERROR(IF(AY717&lt;($AM$10-$AL$10)/($AN$10-$AL$10),$AL$10+SQRT(AY717*($AN$10-$AL$10)*($AM$10-$AL$10)),$AN$10-SQRT((1-AY717)*($AN$10-$AL$10)*($AN$10-$AM$10))),$AM$10)</f>
        <v>0.794071945668645</v>
      </c>
      <c r="AQ717" s="0" t="n">
        <f aca="false">IFERROR(IF(AZ717&lt;($AM$11-$AL$11)/($AN$11-$AL$11),$AL$11+SQRT(AZ717*($AN$11-$AL$11)*($AM$11-$AL$11)),$AN$11-SQRT((1-AZ717)*($AN$11-$AL$11)*($AN$11-$AM$11))),$AM$11)</f>
        <v>0.599841502198625</v>
      </c>
      <c r="AR717" s="0" t="n">
        <f aca="false">SUMPRODUCT((B24:B31&lt;=$B$6)*(C24:C31*AM717+D24:D31*AO717*$B$8*AQ717)/(1+AL717/100)^B24:B31)+C32*AM717*AP717/(1+AL717/100)^$B$6</f>
        <v>12839639.1268015</v>
      </c>
      <c r="AS717" s="0" t="n">
        <f aca="false">SUMPRODUCT((K24:K26&lt;=$B$6)*(L24:L26*AN717+M24:M26*AO717*$B$8*AQ717)/(1+AL717/100)^K24:K26)+L27*AN717*AP717/(1+AL717/100)^$B$6</f>
        <v>13157173.6996629</v>
      </c>
      <c r="AT717" s="0" t="n">
        <f aca="false">AS717-AR717</f>
        <v>317534.572861401</v>
      </c>
      <c r="AU717" s="0" t="n">
        <f aca="true">RAND()</f>
        <v>0.507434175886492</v>
      </c>
      <c r="AV717" s="0" t="n">
        <f aca="true">RAND()</f>
        <v>0.320320763558285</v>
      </c>
      <c r="AW717" s="0" t="n">
        <f aca="true">RAND()</f>
        <v>0.0734919250950984</v>
      </c>
      <c r="AX717" s="0" t="n">
        <f aca="true">RAND()</f>
        <v>0.411874801301695</v>
      </c>
      <c r="AY717" s="0" t="n">
        <f aca="true">RAND()</f>
        <v>0.34591323691737</v>
      </c>
      <c r="AZ717" s="0" t="n">
        <f aca="true">RAND()</f>
        <v>0.366958883431544</v>
      </c>
    </row>
    <row r="718" customFormat="false" ht="15" hidden="false" customHeight="false" outlineLevel="0" collapsed="false">
      <c r="AK718" s="0" t="n">
        <v>705</v>
      </c>
      <c r="AL718" s="0" t="n">
        <f aca="false">IFERROR(IF(AU718&lt;($AM$6-$AL$6)/($AN$6-$AL$6),$AL$6+SQRT(AU718*($AN$6-$AL$6)*($AM$6-$AL$6)),$AN$6-SQRT((1-AU718)*($AN$6-$AL$6)*($AN$6-$AM$6))),$AM$6)</f>
        <v>2.90004428989975</v>
      </c>
      <c r="AM718" s="0" t="n">
        <f aca="false">IFERROR(IF(AV718&lt;($AM$7-$AL$7)/($AN$7-$AL$7),$AL$7+SQRT(AV718*($AN$7-$AL$7)*($AM$7-$AL$7)),$AN$7-SQRT((1-AV718)*($AN$7-$AL$7)*($AN$7-$AM$7))),$AM$7)</f>
        <v>1.19077062436212</v>
      </c>
      <c r="AN718" s="0" t="n">
        <f aca="false">IFERROR(IF(AW718&lt;($AM$8-$AL$8)/($AN$8-$AL$8),$AL$8+SQRT(AW718*($AN$8-$AL$8)*($AM$8-$AL$8)),$AN$8-SQRT((1-AW718)*($AN$8-$AL$8)*($AN$8-$AM$8))),$AM$8)</f>
        <v>1.06982246150574</v>
      </c>
      <c r="AO718" s="0" t="n">
        <f aca="false">IFERROR(IF(AX718&lt;($AM$9-$AL$9)/($AN$9-$AL$9),$AL$9+SQRT(AX718*($AN$9-$AL$9)*($AM$9-$AL$9)),$AN$9-SQRT((1-AX718)*($AN$9-$AL$9)*($AN$9-$AM$9))),$AM$9)</f>
        <v>1.63660625225796</v>
      </c>
      <c r="AP718" s="0" t="n">
        <f aca="false">IFERROR(IF(AY718&lt;($AM$10-$AL$10)/($AN$10-$AL$10),$AL$10+SQRT(AY718*($AN$10-$AL$10)*($AM$10-$AL$10)),$AN$10-SQRT((1-AY718)*($AN$10-$AL$10)*($AN$10-$AM$10))),$AM$10)</f>
        <v>0.616606831619617</v>
      </c>
      <c r="AQ718" s="0" t="n">
        <f aca="false">IFERROR(IF(AZ718&lt;($AM$11-$AL$11)/($AN$11-$AL$11),$AL$11+SQRT(AZ718*($AN$11-$AL$11)*($AM$11-$AL$11)),$AN$11-SQRT((1-AZ718)*($AN$11-$AL$11)*($AN$11-$AM$11))),$AM$11)</f>
        <v>0.545184323108142</v>
      </c>
      <c r="AR718" s="0" t="n">
        <f aca="false">SUMPRODUCT((B24:B31&lt;=$B$6)*(C24:C31*AM718+D24:D31*AO718*$B$8*AQ718)/(1+AL718/100)^B24:B31)+C32*AM718*AP718/(1+AL718/100)^$B$6</f>
        <v>16602618.3817045</v>
      </c>
      <c r="AS718" s="0" t="n">
        <f aca="false">SUMPRODUCT((K24:K26&lt;=$B$6)*(L24:L26*AN718+M24:M26*AO718*$B$8*AQ718)/(1+AL718/100)^K24:K26)+L27*AN718*AP718/(1+AL718/100)^$B$6</f>
        <v>16071843.1980744</v>
      </c>
      <c r="AT718" s="0" t="n">
        <f aca="false">AS718-AR718</f>
        <v>-530775.183630146</v>
      </c>
      <c r="AU718" s="0" t="n">
        <f aca="true">RAND()</f>
        <v>0.16201594475623</v>
      </c>
      <c r="AV718" s="0" t="n">
        <f aca="true">RAND()</f>
        <v>0.968816720547081</v>
      </c>
      <c r="AW718" s="0" t="n">
        <f aca="true">RAND()</f>
        <v>0.71143159664134</v>
      </c>
      <c r="AX718" s="0" t="n">
        <f aca="true">RAND()</f>
        <v>0.911963322734664</v>
      </c>
      <c r="AY718" s="0" t="n">
        <f aca="true">RAND()</f>
        <v>0.0543886127214631</v>
      </c>
      <c r="AZ718" s="0" t="n">
        <f aca="true">RAND()</f>
        <v>0.245368784889786</v>
      </c>
    </row>
    <row r="719" customFormat="false" ht="15" hidden="false" customHeight="false" outlineLevel="0" collapsed="false">
      <c r="AK719" s="0" t="n">
        <v>706</v>
      </c>
      <c r="AL719" s="0" t="n">
        <f aca="false">IFERROR(IF(AU719&lt;($AM$6-$AL$6)/($AN$6-$AL$6),$AL$6+SQRT(AU719*($AN$6-$AL$6)*($AM$6-$AL$6)),$AN$6-SQRT((1-AU719)*($AN$6-$AL$6)*($AN$6-$AM$6))),$AM$6)</f>
        <v>4.91235272509358</v>
      </c>
      <c r="AM719" s="0" t="n">
        <f aca="false">IFERROR(IF(AV719&lt;($AM$7-$AL$7)/($AN$7-$AL$7),$AL$7+SQRT(AV719*($AN$7-$AL$7)*($AM$7-$AL$7)),$AN$7-SQRT((1-AV719)*($AN$7-$AL$7)*($AN$7-$AM$7))),$AM$7)</f>
        <v>1.08987072794811</v>
      </c>
      <c r="AN719" s="0" t="n">
        <f aca="false">IFERROR(IF(AW719&lt;($AM$8-$AL$8)/($AN$8-$AL$8),$AL$8+SQRT(AW719*($AN$8-$AL$8)*($AM$8-$AL$8)),$AN$8-SQRT((1-AW719)*($AN$8-$AL$8)*($AN$8-$AM$8))),$AM$8)</f>
        <v>0.985621506347452</v>
      </c>
      <c r="AO719" s="0" t="n">
        <f aca="false">IFERROR(IF(AX719&lt;($AM$9-$AL$9)/($AN$9-$AL$9),$AL$9+SQRT(AX719*($AN$9-$AL$9)*($AM$9-$AL$9)),$AN$9-SQRT((1-AX719)*($AN$9-$AL$9)*($AN$9-$AM$9))),$AM$9)</f>
        <v>0.726016067153024</v>
      </c>
      <c r="AP719" s="0" t="n">
        <f aca="false">IFERROR(IF(AY719&lt;($AM$10-$AL$10)/($AN$10-$AL$10),$AL$10+SQRT(AY719*($AN$10-$AL$10)*($AM$10-$AL$10)),$AN$10-SQRT((1-AY719)*($AN$10-$AL$10)*($AN$10-$AM$10))),$AM$10)</f>
        <v>0.978712699299908</v>
      </c>
      <c r="AQ719" s="0" t="n">
        <f aca="false">IFERROR(IF(AZ719&lt;($AM$11-$AL$11)/($AN$11-$AL$11),$AL$11+SQRT(AZ719*($AN$11-$AL$11)*($AM$11-$AL$11)),$AN$11-SQRT((1-AZ719)*($AN$11-$AL$11)*($AN$11-$AM$11))),$AM$11)</f>
        <v>0.568126056018804</v>
      </c>
      <c r="AR719" s="0" t="n">
        <f aca="false">SUMPRODUCT((B24:B31&lt;=$B$6)*(C24:C31*AM719+D24:D31*AO719*$B$8*AQ719)/(1+AL719/100)^B24:B31)+C32*AM719*AP719/(1+AL719/100)^$B$6</f>
        <v>13717493.0523006</v>
      </c>
      <c r="AS719" s="0" t="n">
        <f aca="false">SUMPRODUCT((K24:K26&lt;=$B$6)*(L24:L26*AN719+M24:M26*AO719*$B$8*AQ719)/(1+AL719/100)^K24:K26)+L27*AN719*AP719/(1+AL719/100)^$B$6</f>
        <v>14692081.3632108</v>
      </c>
      <c r="AT719" s="0" t="n">
        <f aca="false">AS719-AR719</f>
        <v>974588.310910162</v>
      </c>
      <c r="AU719" s="0" t="n">
        <f aca="true">RAND()</f>
        <v>0.78208644277879</v>
      </c>
      <c r="AV719" s="0" t="n">
        <f aca="true">RAND()</f>
        <v>0.772076588730072</v>
      </c>
      <c r="AW719" s="0" t="n">
        <f aca="true">RAND()</f>
        <v>0.382837151318859</v>
      </c>
      <c r="AX719" s="0" t="n">
        <f aca="true">RAND()</f>
        <v>0.0681110168150933</v>
      </c>
      <c r="AY719" s="0" t="n">
        <f aca="true">RAND()</f>
        <v>0.916663393884015</v>
      </c>
      <c r="AZ719" s="0" t="n">
        <f aca="true">RAND()</f>
        <v>0.293435028229382</v>
      </c>
    </row>
    <row r="720" customFormat="false" ht="15" hidden="false" customHeight="false" outlineLevel="0" collapsed="false">
      <c r="AK720" s="0" t="n">
        <v>707</v>
      </c>
      <c r="AL720" s="0" t="n">
        <f aca="false">IFERROR(IF(AU720&lt;($AM$6-$AL$6)/($AN$6-$AL$6),$AL$6+SQRT(AU720*($AN$6-$AL$6)*($AM$6-$AL$6)),$AN$6-SQRT((1-AU720)*($AN$6-$AL$6)*($AN$6-$AM$6))),$AM$6)</f>
        <v>4.02271446771841</v>
      </c>
      <c r="AM720" s="0" t="n">
        <f aca="false">IFERROR(IF(AV720&lt;($AM$7-$AL$7)/($AN$7-$AL$7),$AL$7+SQRT(AV720*($AN$7-$AL$7)*($AM$7-$AL$7)),$AN$7-SQRT((1-AV720)*($AN$7-$AL$7)*($AN$7-$AM$7))),$AM$7)</f>
        <v>1.06596406353107</v>
      </c>
      <c r="AN720" s="0" t="n">
        <f aca="false">IFERROR(IF(AW720&lt;($AM$8-$AL$8)/($AN$8-$AL$8),$AL$8+SQRT(AW720*($AN$8-$AL$8)*($AM$8-$AL$8)),$AN$8-SQRT((1-AW720)*($AN$8-$AL$8)*($AN$8-$AM$8))),$AM$8)</f>
        <v>0.968367686616151</v>
      </c>
      <c r="AO720" s="0" t="n">
        <f aca="false">IFERROR(IF(AX720&lt;($AM$9-$AL$9)/($AN$9-$AL$9),$AL$9+SQRT(AX720*($AN$9-$AL$9)*($AM$9-$AL$9)),$AN$9-SQRT((1-AX720)*($AN$9-$AL$9)*($AN$9-$AM$9))),$AM$9)</f>
        <v>1.00189970677685</v>
      </c>
      <c r="AP720" s="0" t="n">
        <f aca="false">IFERROR(IF(AY720&lt;($AM$10-$AL$10)/($AN$10-$AL$10),$AL$10+SQRT(AY720*($AN$10-$AL$10)*($AM$10-$AL$10)),$AN$10-SQRT((1-AY720)*($AN$10-$AL$10)*($AN$10-$AM$10))),$AM$10)</f>
        <v>0.987445560821928</v>
      </c>
      <c r="AQ720" s="0" t="n">
        <f aca="false">IFERROR(IF(AZ720&lt;($AM$11-$AL$11)/($AN$11-$AL$11),$AL$11+SQRT(AZ720*($AN$11-$AL$11)*($AM$11-$AL$11)),$AN$11-SQRT((1-AZ720)*($AN$11-$AL$11)*($AN$11-$AM$11))),$AM$11)</f>
        <v>0.422840492109651</v>
      </c>
      <c r="AR720" s="0" t="n">
        <f aca="false">SUMPRODUCT((B24:B31&lt;=$B$6)*(C24:C31*AM720+D24:D31*AO720*$B$8*AQ720)/(1+AL720/100)^B24:B31)+C32*AM720*AP720/(1+AL720/100)^$B$6</f>
        <v>13933892.6819518</v>
      </c>
      <c r="AS720" s="0" t="n">
        <f aca="false">SUMPRODUCT((K24:K26&lt;=$B$6)*(L24:L26*AN720+M24:M26*AO720*$B$8*AQ720)/(1+AL720/100)^K24:K26)+L27*AN720*AP720/(1+AL720/100)^$B$6</f>
        <v>14248042.1955583</v>
      </c>
      <c r="AT720" s="0" t="n">
        <f aca="false">AS720-AR720</f>
        <v>314149.513606537</v>
      </c>
      <c r="AU720" s="0" t="n">
        <f aca="true">RAND()</f>
        <v>0.556788542963337</v>
      </c>
      <c r="AV720" s="0" t="n">
        <f aca="true">RAND()</f>
        <v>0.698940214115603</v>
      </c>
      <c r="AW720" s="0" t="n">
        <f aca="true">RAND()</f>
        <v>0.314974198849715</v>
      </c>
      <c r="AX720" s="0" t="n">
        <f aca="true">RAND()</f>
        <v>0.33586386977857</v>
      </c>
      <c r="AY720" s="0" t="n">
        <f aca="true">RAND()</f>
        <v>0.950412699060015</v>
      </c>
      <c r="AZ720" s="0" t="n">
        <f aca="true">RAND()</f>
        <v>0.061590965313229</v>
      </c>
    </row>
    <row r="721" customFormat="false" ht="15" hidden="false" customHeight="false" outlineLevel="0" collapsed="false">
      <c r="AK721" s="0" t="n">
        <v>708</v>
      </c>
      <c r="AL721" s="0" t="n">
        <f aca="false">IFERROR(IF(AU721&lt;($AM$6-$AL$6)/($AN$6-$AL$6),$AL$6+SQRT(AU721*($AN$6-$AL$6)*($AM$6-$AL$6)),$AN$6-SQRT((1-AU721)*($AN$6-$AL$6)*($AN$6-$AM$6))),$AM$6)</f>
        <v>4.87015396321916</v>
      </c>
      <c r="AM721" s="0" t="n">
        <f aca="false">IFERROR(IF(AV721&lt;($AM$7-$AL$7)/($AN$7-$AL$7),$AL$7+SQRT(AV721*($AN$7-$AL$7)*($AM$7-$AL$7)),$AN$7-SQRT((1-AV721)*($AN$7-$AL$7)*($AN$7-$AM$7))),$AM$7)</f>
        <v>0.890381828427772</v>
      </c>
      <c r="AN721" s="0" t="n">
        <f aca="false">IFERROR(IF(AW721&lt;($AM$8-$AL$8)/($AN$8-$AL$8),$AL$8+SQRT(AW721*($AN$8-$AL$8)*($AM$8-$AL$8)),$AN$8-SQRT((1-AW721)*($AN$8-$AL$8)*($AN$8-$AM$8))),$AM$8)</f>
        <v>1.00539003371488</v>
      </c>
      <c r="AO721" s="0" t="n">
        <f aca="false">IFERROR(IF(AX721&lt;($AM$9-$AL$9)/($AN$9-$AL$9),$AL$9+SQRT(AX721*($AN$9-$AL$9)*($AM$9-$AL$9)),$AN$9-SQRT((1-AX721)*($AN$9-$AL$9)*($AN$9-$AM$9))),$AM$9)</f>
        <v>1.38717656989882</v>
      </c>
      <c r="AP721" s="0" t="n">
        <f aca="false">IFERROR(IF(AY721&lt;($AM$10-$AL$10)/($AN$10-$AL$10),$AL$10+SQRT(AY721*($AN$10-$AL$10)*($AM$10-$AL$10)),$AN$10-SQRT((1-AY721)*($AN$10-$AL$10)*($AN$10-$AM$10))),$AM$10)</f>
        <v>0.878755348982051</v>
      </c>
      <c r="AQ721" s="0" t="n">
        <f aca="false">IFERROR(IF(AZ721&lt;($AM$11-$AL$11)/($AN$11-$AL$11),$AL$11+SQRT(AZ721*($AN$11-$AL$11)*($AM$11-$AL$11)),$AN$11-SQRT((1-AZ721)*($AN$11-$AL$11)*($AN$11-$AM$11))),$AM$11)</f>
        <v>0.713364509461595</v>
      </c>
      <c r="AR721" s="0" t="n">
        <f aca="false">SUMPRODUCT((B24:B31&lt;=$B$6)*(C24:C31*AM721+D24:D31*AO721*$B$8*AQ721)/(1+AL721/100)^B24:B31)+C32*AM721*AP721/(1+AL721/100)^$B$6</f>
        <v>11335518.1002171</v>
      </c>
      <c r="AS721" s="0" t="n">
        <f aca="false">SUMPRODUCT((K24:K26&lt;=$B$6)*(L24:L26*AN721+M24:M26*AO721*$B$8*AQ721)/(1+AL721/100)^K24:K26)+L27*AN721*AP721/(1+AL721/100)^$B$6</f>
        <v>15097027.2135354</v>
      </c>
      <c r="AT721" s="0" t="n">
        <f aca="false">AS721-AR721</f>
        <v>3761509.11331827</v>
      </c>
      <c r="AU721" s="0" t="n">
        <f aca="true">RAND()</f>
        <v>0.773187792980447</v>
      </c>
      <c r="AV721" s="0" t="n">
        <f aca="true">RAND()</f>
        <v>0.0907652767771919</v>
      </c>
      <c r="AW721" s="0" t="n">
        <f aca="true">RAND()</f>
        <v>0.468141905724394</v>
      </c>
      <c r="AX721" s="0" t="n">
        <f aca="true">RAND()</f>
        <v>0.749631629012679</v>
      </c>
      <c r="AY721" s="0" t="n">
        <f aca="true">RAND()</f>
        <v>0.573822457530061</v>
      </c>
      <c r="AZ721" s="0" t="n">
        <f aca="true">RAND()</f>
        <v>0.664653451280849</v>
      </c>
    </row>
    <row r="722" customFormat="false" ht="15" hidden="false" customHeight="false" outlineLevel="0" collapsed="false">
      <c r="AK722" s="0" t="n">
        <v>709</v>
      </c>
      <c r="AL722" s="0" t="n">
        <f aca="false">IFERROR(IF(AU722&lt;($AM$6-$AL$6)/($AN$6-$AL$6),$AL$6+SQRT(AU722*($AN$6-$AL$6)*($AM$6-$AL$6)),$AN$6-SQRT((1-AU722)*($AN$6-$AL$6)*($AN$6-$AM$6))),$AM$6)</f>
        <v>2.74825469550663</v>
      </c>
      <c r="AM722" s="0" t="n">
        <f aca="false">IFERROR(IF(AV722&lt;($AM$7-$AL$7)/($AN$7-$AL$7),$AL$7+SQRT(AV722*($AN$7-$AL$7)*($AM$7-$AL$7)),$AN$7-SQRT((1-AV722)*($AN$7-$AL$7)*($AN$7-$AM$7))),$AM$7)</f>
        <v>1.02920774808524</v>
      </c>
      <c r="AN722" s="0" t="n">
        <f aca="false">IFERROR(IF(AW722&lt;($AM$8-$AL$8)/($AN$8-$AL$8),$AL$8+SQRT(AW722*($AN$8-$AL$8)*($AM$8-$AL$8)),$AN$8-SQRT((1-AW722)*($AN$8-$AL$8)*($AN$8-$AM$8))),$AM$8)</f>
        <v>0.955524777245417</v>
      </c>
      <c r="AO722" s="0" t="n">
        <f aca="false">IFERROR(IF(AX722&lt;($AM$9-$AL$9)/($AN$9-$AL$9),$AL$9+SQRT(AX722*($AN$9-$AL$9)*($AM$9-$AL$9)),$AN$9-SQRT((1-AX722)*($AN$9-$AL$9)*($AN$9-$AM$9))),$AM$9)</f>
        <v>1.21209972935212</v>
      </c>
      <c r="AP722" s="0" t="n">
        <f aca="false">IFERROR(IF(AY722&lt;($AM$10-$AL$10)/($AN$10-$AL$10),$AL$10+SQRT(AY722*($AN$10-$AL$10)*($AM$10-$AL$10)),$AN$10-SQRT((1-AY722)*($AN$10-$AL$10)*($AN$10-$AM$10))),$AM$10)</f>
        <v>0.967302798579744</v>
      </c>
      <c r="AQ722" s="0" t="n">
        <f aca="false">IFERROR(IF(AZ722&lt;($AM$11-$AL$11)/($AN$11-$AL$11),$AL$11+SQRT(AZ722*($AN$11-$AL$11)*($AM$11-$AL$11)),$AN$11-SQRT((1-AZ722)*($AN$11-$AL$11)*($AN$11-$AM$11))),$AM$11)</f>
        <v>0.584964354932099</v>
      </c>
      <c r="AR722" s="0" t="n">
        <f aca="false">SUMPRODUCT((B24:B31&lt;=$B$6)*(C24:C31*AM722+D24:D31*AO722*$B$8*AQ722)/(1+AL722/100)^B24:B31)+C32*AM722*AP722/(1+AL722/100)^$B$6</f>
        <v>14391187.2052727</v>
      </c>
      <c r="AS722" s="0" t="n">
        <f aca="false">SUMPRODUCT((K24:K26&lt;=$B$6)*(L24:L26*AN722+M24:M26*AO722*$B$8*AQ722)/(1+AL722/100)^K24:K26)+L27*AN722*AP722/(1+AL722/100)^$B$6</f>
        <v>13750809.6269131</v>
      </c>
      <c r="AT722" s="0" t="n">
        <f aca="false">AS722-AR722</f>
        <v>-640377.578359645</v>
      </c>
      <c r="AU722" s="0" t="n">
        <f aca="true">RAND()</f>
        <v>0.111977017869543</v>
      </c>
      <c r="AV722" s="0" t="n">
        <f aca="true">RAND()</f>
        <v>0.566673613283629</v>
      </c>
      <c r="AW722" s="0" t="n">
        <f aca="true">RAND()</f>
        <v>0.268755070413739</v>
      </c>
      <c r="AX722" s="0" t="n">
        <f aca="true">RAND()</f>
        <v>0.586142109008665</v>
      </c>
      <c r="AY722" s="0" t="n">
        <f aca="true">RAND()</f>
        <v>0.873487622241841</v>
      </c>
      <c r="AZ722" s="0" t="n">
        <f aca="true">RAND()</f>
        <v>0.331447688089255</v>
      </c>
    </row>
    <row r="723" customFormat="false" ht="15" hidden="false" customHeight="false" outlineLevel="0" collapsed="false">
      <c r="AK723" s="0" t="n">
        <v>710</v>
      </c>
      <c r="AL723" s="0" t="n">
        <f aca="false">IFERROR(IF(AU723&lt;($AM$6-$AL$6)/($AN$6-$AL$6),$AL$6+SQRT(AU723*($AN$6-$AL$6)*($AM$6-$AL$6)),$AN$6-SQRT((1-AU723)*($AN$6-$AL$6)*($AN$6-$AM$6))),$AM$6)</f>
        <v>4.07746017176761</v>
      </c>
      <c r="AM723" s="0" t="n">
        <f aca="false">IFERROR(IF(AV723&lt;($AM$7-$AL$7)/($AN$7-$AL$7),$AL$7+SQRT(AV723*($AN$7-$AL$7)*($AM$7-$AL$7)),$AN$7-SQRT((1-AV723)*($AN$7-$AL$7)*($AN$7-$AM$7))),$AM$7)</f>
        <v>0.94020724051237</v>
      </c>
      <c r="AN723" s="0" t="n">
        <f aca="false">IFERROR(IF(AW723&lt;($AM$8-$AL$8)/($AN$8-$AL$8),$AL$8+SQRT(AW723*($AN$8-$AL$8)*($AM$8-$AL$8)),$AN$8-SQRT((1-AW723)*($AN$8-$AL$8)*($AN$8-$AM$8))),$AM$8)</f>
        <v>0.95717911054266</v>
      </c>
      <c r="AO723" s="0" t="n">
        <f aca="false">IFERROR(IF(AX723&lt;($AM$9-$AL$9)/($AN$9-$AL$9),$AL$9+SQRT(AX723*($AN$9-$AL$9)*($AM$9-$AL$9)),$AN$9-SQRT((1-AX723)*($AN$9-$AL$9)*($AN$9-$AM$9))),$AM$9)</f>
        <v>1.34873342714465</v>
      </c>
      <c r="AP723" s="0" t="n">
        <f aca="false">IFERROR(IF(AY723&lt;($AM$10-$AL$10)/($AN$10-$AL$10),$AL$10+SQRT(AY723*($AN$10-$AL$10)*($AM$10-$AL$10)),$AN$10-SQRT((1-AY723)*($AN$10-$AL$10)*($AN$10-$AM$10))),$AM$10)</f>
        <v>0.980852828722072</v>
      </c>
      <c r="AQ723" s="0" t="n">
        <f aca="false">IFERROR(IF(AZ723&lt;($AM$11-$AL$11)/($AN$11-$AL$11),$AL$11+SQRT(AZ723*($AN$11-$AL$11)*($AM$11-$AL$11)),$AN$11-SQRT((1-AZ723)*($AN$11-$AL$11)*($AN$11-$AM$11))),$AM$11)</f>
        <v>0.810514456540593</v>
      </c>
      <c r="AR723" s="0" t="n">
        <f aca="false">SUMPRODUCT((B24:B31&lt;=$B$6)*(C24:C31*AM723+D24:D31*AO723*$B$8*AQ723)/(1+AL723/100)^B24:B31)+C32*AM723*AP723/(1+AL723/100)^$B$6</f>
        <v>12385287.906006</v>
      </c>
      <c r="AS723" s="0" t="n">
        <f aca="false">SUMPRODUCT((K24:K26&lt;=$B$6)*(L24:L26*AN723+M24:M26*AO723*$B$8*AQ723)/(1+AL723/100)^K24:K26)+L27*AN723*AP723/(1+AL723/100)^$B$6</f>
        <v>14138239.1258864</v>
      </c>
      <c r="AT723" s="0" t="n">
        <f aca="false">AS723-AR723</f>
        <v>1752951.21988037</v>
      </c>
      <c r="AU723" s="0" t="n">
        <f aca="true">RAND()</f>
        <v>0.572938047619769</v>
      </c>
      <c r="AV723" s="0" t="n">
        <f aca="true">RAND()</f>
        <v>0.218423003245483</v>
      </c>
      <c r="AW723" s="0" t="n">
        <f aca="true">RAND()</f>
        <v>0.274503031010907</v>
      </c>
      <c r="AX723" s="0" t="n">
        <f aca="true">RAND()</f>
        <v>0.7172345673875</v>
      </c>
      <c r="AY723" s="0" t="n">
        <f aca="true">RAND()</f>
        <v>0.924877771560074</v>
      </c>
      <c r="AZ723" s="0" t="n">
        <f aca="true">RAND()</f>
        <v>0.853449913550584</v>
      </c>
    </row>
    <row r="724" customFormat="false" ht="15" hidden="false" customHeight="false" outlineLevel="0" collapsed="false">
      <c r="AK724" s="0" t="n">
        <v>711</v>
      </c>
      <c r="AL724" s="0" t="n">
        <f aca="false">IFERROR(IF(AU724&lt;($AM$6-$AL$6)/($AN$6-$AL$6),$AL$6+SQRT(AU724*($AN$6-$AL$6)*($AM$6-$AL$6)),$AN$6-SQRT((1-AU724)*($AN$6-$AL$6)*($AN$6-$AM$6))),$AM$6)</f>
        <v>4.82039248920377</v>
      </c>
      <c r="AM724" s="0" t="n">
        <f aca="false">IFERROR(IF(AV724&lt;($AM$7-$AL$7)/($AN$7-$AL$7),$AL$7+SQRT(AV724*($AN$7-$AL$7)*($AM$7-$AL$7)),$AN$7-SQRT((1-AV724)*($AN$7-$AL$7)*($AN$7-$AM$7))),$AM$7)</f>
        <v>0.947135791335249</v>
      </c>
      <c r="AN724" s="0" t="n">
        <f aca="false">IFERROR(IF(AW724&lt;($AM$8-$AL$8)/($AN$8-$AL$8),$AL$8+SQRT(AW724*($AN$8-$AL$8)*($AM$8-$AL$8)),$AN$8-SQRT((1-AW724)*($AN$8-$AL$8)*($AN$8-$AM$8))),$AM$8)</f>
        <v>1.00923945511712</v>
      </c>
      <c r="AO724" s="0" t="n">
        <f aca="false">IFERROR(IF(AX724&lt;($AM$9-$AL$9)/($AN$9-$AL$9),$AL$9+SQRT(AX724*($AN$9-$AL$9)*($AM$9-$AL$9)),$AN$9-SQRT((1-AX724)*($AN$9-$AL$9)*($AN$9-$AM$9))),$AM$9)</f>
        <v>1.08802589196553</v>
      </c>
      <c r="AP724" s="0" t="n">
        <f aca="false">IFERROR(IF(AY724&lt;($AM$10-$AL$10)/($AN$10-$AL$10),$AL$10+SQRT(AY724*($AN$10-$AL$10)*($AM$10-$AL$10)),$AN$10-SQRT((1-AY724)*($AN$10-$AL$10)*($AN$10-$AM$10))),$AM$10)</f>
        <v>0.938956953372617</v>
      </c>
      <c r="AQ724" s="0" t="n">
        <f aca="false">IFERROR(IF(AZ724&lt;($AM$11-$AL$11)/($AN$11-$AL$11),$AL$11+SQRT(AZ724*($AN$11-$AL$11)*($AM$11-$AL$11)),$AN$11-SQRT((1-AZ724)*($AN$11-$AL$11)*($AN$11-$AM$11))),$AM$11)</f>
        <v>0.506822324925176</v>
      </c>
      <c r="AR724" s="0" t="n">
        <f aca="false">SUMPRODUCT((B24:B31&lt;=$B$6)*(C24:C31*AM724+D24:D31*AO724*$B$8*AQ724)/(1+AL724/100)^B24:B31)+C32*AM724*AP724/(1+AL724/100)^$B$6</f>
        <v>11998822.3729311</v>
      </c>
      <c r="AS724" s="0" t="n">
        <f aca="false">SUMPRODUCT((K24:K26&lt;=$B$6)*(L24:L26*AN724+M24:M26*AO724*$B$8*AQ724)/(1+AL724/100)^K24:K26)+L27*AN724*AP724/(1+AL724/100)^$B$6</f>
        <v>15070755.5324126</v>
      </c>
      <c r="AT724" s="0" t="n">
        <f aca="false">AS724-AR724</f>
        <v>3071933.15948156</v>
      </c>
      <c r="AU724" s="0" t="n">
        <f aca="true">RAND()</f>
        <v>0.762465554944034</v>
      </c>
      <c r="AV724" s="0" t="n">
        <f aca="true">RAND()</f>
        <v>0.240543789909444</v>
      </c>
      <c r="AW724" s="0" t="n">
        <f aca="true">RAND()</f>
        <v>0.484749866912884</v>
      </c>
      <c r="AX724" s="0" t="n">
        <f aca="true">RAND()</f>
        <v>0.445535484183154</v>
      </c>
      <c r="AY724" s="0" t="n">
        <f aca="true">RAND()</f>
        <v>0.77073282765668</v>
      </c>
      <c r="AZ724" s="0" t="n">
        <f aca="true">RAND()</f>
        <v>0.174593771785532</v>
      </c>
    </row>
    <row r="725" customFormat="false" ht="15" hidden="false" customHeight="false" outlineLevel="0" collapsed="false">
      <c r="AK725" s="0" t="n">
        <v>712</v>
      </c>
      <c r="AL725" s="0" t="n">
        <f aca="false">IFERROR(IF(AU725&lt;($AM$6-$AL$6)/($AN$6-$AL$6),$AL$6+SQRT(AU725*($AN$6-$AL$6)*($AM$6-$AL$6)),$AN$6-SQRT((1-AU725)*($AN$6-$AL$6)*($AN$6-$AM$6))),$AM$6)</f>
        <v>5.23805050184323</v>
      </c>
      <c r="AM725" s="0" t="n">
        <f aca="false">IFERROR(IF(AV725&lt;($AM$7-$AL$7)/($AN$7-$AL$7),$AL$7+SQRT(AV725*($AN$7-$AL$7)*($AM$7-$AL$7)),$AN$7-SQRT((1-AV725)*($AN$7-$AL$7)*($AN$7-$AM$7))),$AM$7)</f>
        <v>0.890374642883337</v>
      </c>
      <c r="AN725" s="0" t="n">
        <f aca="false">IFERROR(IF(AW725&lt;($AM$8-$AL$8)/($AN$8-$AL$8),$AL$8+SQRT(AW725*($AN$8-$AL$8)*($AM$8-$AL$8)),$AN$8-SQRT((1-AW725)*($AN$8-$AL$8)*($AN$8-$AM$8))),$AM$8)</f>
        <v>0.998557743696581</v>
      </c>
      <c r="AO725" s="0" t="n">
        <f aca="false">IFERROR(IF(AX725&lt;($AM$9-$AL$9)/($AN$9-$AL$9),$AL$9+SQRT(AX725*($AN$9-$AL$9)*($AM$9-$AL$9)),$AN$9-SQRT((1-AX725)*($AN$9-$AL$9)*($AN$9-$AM$9))),$AM$9)</f>
        <v>1.22965660681476</v>
      </c>
      <c r="AP725" s="0" t="n">
        <f aca="false">IFERROR(IF(AY725&lt;($AM$10-$AL$10)/($AN$10-$AL$10),$AL$10+SQRT(AY725*($AN$10-$AL$10)*($AM$10-$AL$10)),$AN$10-SQRT((1-AY725)*($AN$10-$AL$10)*($AN$10-$AM$10))),$AM$10)</f>
        <v>0.828926145170654</v>
      </c>
      <c r="AQ725" s="0" t="n">
        <f aca="false">IFERROR(IF(AZ725&lt;($AM$11-$AL$11)/($AN$11-$AL$11),$AL$11+SQRT(AZ725*($AN$11-$AL$11)*($AM$11-$AL$11)),$AN$11-SQRT((1-AZ725)*($AN$11-$AL$11)*($AN$11-$AM$11))),$AM$11)</f>
        <v>0.722597743536599</v>
      </c>
      <c r="AR725" s="0" t="n">
        <f aca="false">SUMPRODUCT((B24:B31&lt;=$B$6)*(C24:C31*AM725+D24:D31*AO725*$B$8*AQ725)/(1+AL725/100)^B24:B31)+C32*AM725*AP725/(1+AL725/100)^$B$6</f>
        <v>11158836.5853905</v>
      </c>
      <c r="AS725" s="0" t="n">
        <f aca="false">SUMPRODUCT((K24:K26&lt;=$B$6)*(L24:L26*AN725+M24:M26*AO725*$B$8*AQ725)/(1+AL725/100)^K24:K26)+L27*AN725*AP725/(1+AL725/100)^$B$6</f>
        <v>15083624.7997264</v>
      </c>
      <c r="AT725" s="0" t="n">
        <f aca="false">AS725-AR725</f>
        <v>3924788.21433583</v>
      </c>
      <c r="AU725" s="0" t="n">
        <f aca="true">RAND()</f>
        <v>0.844776698297255</v>
      </c>
      <c r="AV725" s="0" t="n">
        <f aca="true">RAND()</f>
        <v>0.0907508452921189</v>
      </c>
      <c r="AW725" s="0" t="n">
        <f aca="true">RAND()</f>
        <v>0.438057528687522</v>
      </c>
      <c r="AX725" s="0" t="n">
        <f aca="true">RAND()</f>
        <v>0.604380704383905</v>
      </c>
      <c r="AY725" s="0" t="n">
        <f aca="true">RAND()</f>
        <v>0.432769635907305</v>
      </c>
      <c r="AZ725" s="0" t="n">
        <f aca="true">RAND()</f>
        <v>0.685910155546995</v>
      </c>
    </row>
    <row r="726" customFormat="false" ht="15" hidden="false" customHeight="false" outlineLevel="0" collapsed="false">
      <c r="AK726" s="0" t="n">
        <v>713</v>
      </c>
      <c r="AL726" s="0" t="n">
        <f aca="false">IFERROR(IF(AU726&lt;($AM$6-$AL$6)/($AN$6-$AL$6),$AL$6+SQRT(AU726*($AN$6-$AL$6)*($AM$6-$AL$6)),$AN$6-SQRT((1-AU726)*($AN$6-$AL$6)*($AN$6-$AM$6))),$AM$6)</f>
        <v>4.03018206804839</v>
      </c>
      <c r="AM726" s="0" t="n">
        <f aca="false">IFERROR(IF(AV726&lt;($AM$7-$AL$7)/($AN$7-$AL$7),$AL$7+SQRT(AV726*($AN$7-$AL$7)*($AM$7-$AL$7)),$AN$7-SQRT((1-AV726)*($AN$7-$AL$7)*($AN$7-$AM$7))),$AM$7)</f>
        <v>1.02160727945941</v>
      </c>
      <c r="AN726" s="0" t="n">
        <f aca="false">IFERROR(IF(AW726&lt;($AM$8-$AL$8)/($AN$8-$AL$8),$AL$8+SQRT(AW726*($AN$8-$AL$8)*($AM$8-$AL$8)),$AN$8-SQRT((1-AW726)*($AN$8-$AL$8)*($AN$8-$AM$8))),$AM$8)</f>
        <v>0.942183816510077</v>
      </c>
      <c r="AO726" s="0" t="n">
        <f aca="false">IFERROR(IF(AX726&lt;($AM$9-$AL$9)/($AN$9-$AL$9),$AL$9+SQRT(AX726*($AN$9-$AL$9)*($AM$9-$AL$9)),$AN$9-SQRT((1-AX726)*($AN$9-$AL$9)*($AN$9-$AM$9))),$AM$9)</f>
        <v>1.13454674764274</v>
      </c>
      <c r="AP726" s="0" t="n">
        <f aca="false">IFERROR(IF(AY726&lt;($AM$10-$AL$10)/($AN$10-$AL$10),$AL$10+SQRT(AY726*($AN$10-$AL$10)*($AM$10-$AL$10)),$AN$10-SQRT((1-AY726)*($AN$10-$AL$10)*($AN$10-$AM$10))),$AM$10)</f>
        <v>0.793758124508767</v>
      </c>
      <c r="AQ726" s="0" t="n">
        <f aca="false">IFERROR(IF(AZ726&lt;($AM$11-$AL$11)/($AN$11-$AL$11),$AL$11+SQRT(AZ726*($AN$11-$AL$11)*($AM$11-$AL$11)),$AN$11-SQRT((1-AZ726)*($AN$11-$AL$11)*($AN$11-$AM$11))),$AM$11)</f>
        <v>0.312535674150081</v>
      </c>
      <c r="AR726" s="0" t="n">
        <f aca="false">SUMPRODUCT((B24:B31&lt;=$B$6)*(C24:C31*AM726+D24:D31*AO726*$B$8*AQ726)/(1+AL726/100)^B24:B31)+C32*AM726*AP726/(1+AL726/100)^$B$6</f>
        <v>13365345.2768722</v>
      </c>
      <c r="AS726" s="0" t="n">
        <f aca="false">SUMPRODUCT((K24:K26&lt;=$B$6)*(L24:L26*AN726+M24:M26*AO726*$B$8*AQ726)/(1+AL726/100)^K24:K26)+L27*AN726*AP726/(1+AL726/100)^$B$6</f>
        <v>14076828.0638593</v>
      </c>
      <c r="AT726" s="0" t="n">
        <f aca="false">AS726-AR726</f>
        <v>711482.786987174</v>
      </c>
      <c r="AU726" s="0" t="n">
        <f aca="true">RAND()</f>
        <v>0.559009072552932</v>
      </c>
      <c r="AV726" s="0" t="n">
        <f aca="true">RAND()</f>
        <v>0.536326801813938</v>
      </c>
      <c r="AW726" s="0" t="n">
        <f aca="true">RAND()</f>
        <v>0.224624863081902</v>
      </c>
      <c r="AX726" s="0" t="n">
        <f aca="true">RAND()</f>
        <v>0.500660445322828</v>
      </c>
      <c r="AY726" s="0" t="n">
        <f aca="true">RAND()</f>
        <v>0.345175342859633</v>
      </c>
      <c r="AZ726" s="0" t="n">
        <f aca="true">RAND()</f>
        <v>0.000641400515906173</v>
      </c>
    </row>
    <row r="727" customFormat="false" ht="15" hidden="false" customHeight="false" outlineLevel="0" collapsed="false">
      <c r="AK727" s="0" t="n">
        <v>714</v>
      </c>
      <c r="AL727" s="0" t="n">
        <f aca="false">IFERROR(IF(AU727&lt;($AM$6-$AL$6)/($AN$6-$AL$6),$AL$6+SQRT(AU727*($AN$6-$AL$6)*($AM$6-$AL$6)),$AN$6-SQRT((1-AU727)*($AN$6-$AL$6)*($AN$6-$AM$6))),$AM$6)</f>
        <v>2.68306362981058</v>
      </c>
      <c r="AM727" s="0" t="n">
        <f aca="false">IFERROR(IF(AV727&lt;($AM$7-$AL$7)/($AN$7-$AL$7),$AL$7+SQRT(AV727*($AN$7-$AL$7)*($AM$7-$AL$7)),$AN$7-SQRT((1-AV727)*($AN$7-$AL$7)*($AN$7-$AM$7))),$AM$7)</f>
        <v>1.16682338277481</v>
      </c>
      <c r="AN727" s="0" t="n">
        <f aca="false">IFERROR(IF(AW727&lt;($AM$8-$AL$8)/($AN$8-$AL$8),$AL$8+SQRT(AW727*($AN$8-$AL$8)*($AM$8-$AL$8)),$AN$8-SQRT((1-AW727)*($AN$8-$AL$8)*($AN$8-$AM$8))),$AM$8)</f>
        <v>1.12060973492671</v>
      </c>
      <c r="AO727" s="0" t="n">
        <f aca="false">IFERROR(IF(AX727&lt;($AM$9-$AL$9)/($AN$9-$AL$9),$AL$9+SQRT(AX727*($AN$9-$AL$9)*($AM$9-$AL$9)),$AN$9-SQRT((1-AX727)*($AN$9-$AL$9)*($AN$9-$AM$9))),$AM$9)</f>
        <v>0.928439626550928</v>
      </c>
      <c r="AP727" s="0" t="n">
        <f aca="false">IFERROR(IF(AY727&lt;($AM$10-$AL$10)/($AN$10-$AL$10),$AL$10+SQRT(AY727*($AN$10-$AL$10)*($AM$10-$AL$10)),$AN$10-SQRT((1-AY727)*($AN$10-$AL$10)*($AN$10-$AM$10))),$AM$10)</f>
        <v>0.857983808980738</v>
      </c>
      <c r="AQ727" s="0" t="n">
        <f aca="false">IFERROR(IF(AZ727&lt;($AM$11-$AL$11)/($AN$11-$AL$11),$AL$11+SQRT(AZ727*($AN$11-$AL$11)*($AM$11-$AL$11)),$AN$11-SQRT((1-AZ727)*($AN$11-$AL$11)*($AN$11-$AM$11))),$AM$11)</f>
        <v>0.820740254452313</v>
      </c>
      <c r="AR727" s="0" t="n">
        <f aca="false">SUMPRODUCT((B24:B31&lt;=$B$6)*(C24:C31*AM727+D24:D31*AO727*$B$8*AQ727)/(1+AL727/100)^B24:B31)+C32*AM727*AP727/(1+AL727/100)^$B$6</f>
        <v>16388047.3911874</v>
      </c>
      <c r="AS727" s="0" t="n">
        <f aca="false">SUMPRODUCT((K24:K26&lt;=$B$6)*(L24:L26*AN727+M24:M26*AO727*$B$8*AQ727)/(1+AL727/100)^K24:K26)+L27*AN727*AP727/(1+AL727/100)^$B$6</f>
        <v>16309678.8236695</v>
      </c>
      <c r="AT727" s="0" t="n">
        <f aca="false">AS727-AR727</f>
        <v>-78368.5675178897</v>
      </c>
      <c r="AU727" s="0" t="n">
        <f aca="true">RAND()</f>
        <v>0.0933151844739997</v>
      </c>
      <c r="AV727" s="0" t="n">
        <f aca="true">RAND()</f>
        <v>0.938503558639773</v>
      </c>
      <c r="AW727" s="0" t="n">
        <f aca="true">RAND()</f>
        <v>0.851183638260117</v>
      </c>
      <c r="AX727" s="0" t="n">
        <f aca="true">RAND()</f>
        <v>0.244747351465465</v>
      </c>
      <c r="AY727" s="0" t="n">
        <f aca="true">RAND()</f>
        <v>0.51260962996943</v>
      </c>
      <c r="AZ727" s="0" t="n">
        <f aca="true">RAND()</f>
        <v>0.8688405862293</v>
      </c>
    </row>
    <row r="728" customFormat="false" ht="15" hidden="false" customHeight="false" outlineLevel="0" collapsed="false">
      <c r="AK728" s="0" t="n">
        <v>715</v>
      </c>
      <c r="AL728" s="0" t="n">
        <f aca="false">IFERROR(IF(AU728&lt;($AM$6-$AL$6)/($AN$6-$AL$6),$AL$6+SQRT(AU728*($AN$6-$AL$6)*($AM$6-$AL$6)),$AN$6-SQRT((1-AU728)*($AN$6-$AL$6)*($AN$6-$AM$6))),$AM$6)</f>
        <v>3.29876398756101</v>
      </c>
      <c r="AM728" s="0" t="n">
        <f aca="false">IFERROR(IF(AV728&lt;($AM$7-$AL$7)/($AN$7-$AL$7),$AL$7+SQRT(AV728*($AN$7-$AL$7)*($AM$7-$AL$7)),$AN$7-SQRT((1-AV728)*($AN$7-$AL$7)*($AN$7-$AM$7))),$AM$7)</f>
        <v>0.893896483275818</v>
      </c>
      <c r="AN728" s="0" t="n">
        <f aca="false">IFERROR(IF(AW728&lt;($AM$8-$AL$8)/($AN$8-$AL$8),$AL$8+SQRT(AW728*($AN$8-$AL$8)*($AM$8-$AL$8)),$AN$8-SQRT((1-AW728)*($AN$8-$AL$8)*($AN$8-$AM$8))),$AM$8)</f>
        <v>1.02517871629929</v>
      </c>
      <c r="AO728" s="0" t="n">
        <f aca="false">IFERROR(IF(AX728&lt;($AM$9-$AL$9)/($AN$9-$AL$9),$AL$9+SQRT(AX728*($AN$9-$AL$9)*($AM$9-$AL$9)),$AN$9-SQRT((1-AX728)*($AN$9-$AL$9)*($AN$9-$AM$9))),$AM$9)</f>
        <v>1.0440314129546</v>
      </c>
      <c r="AP728" s="0" t="n">
        <f aca="false">IFERROR(IF(AY728&lt;($AM$10-$AL$10)/($AN$10-$AL$10),$AL$10+SQRT(AY728*($AN$10-$AL$10)*($AM$10-$AL$10)),$AN$10-SQRT((1-AY728)*($AN$10-$AL$10)*($AN$10-$AM$10))),$AM$10)</f>
        <v>0.882546241729955</v>
      </c>
      <c r="AQ728" s="0" t="n">
        <f aca="false">IFERROR(IF(AZ728&lt;($AM$11-$AL$11)/($AN$11-$AL$11),$AL$11+SQRT(AZ728*($AN$11-$AL$11)*($AM$11-$AL$11)),$AN$11-SQRT((1-AZ728)*($AN$11-$AL$11)*($AN$11-$AM$11))),$AM$11)</f>
        <v>0.580154843255687</v>
      </c>
      <c r="AR728" s="0" t="n">
        <f aca="false">SUMPRODUCT((B24:B31&lt;=$B$6)*(C24:C31*AM728+D24:D31*AO728*$B$8*AQ728)/(1+AL728/100)^B24:B31)+C32*AM728*AP728/(1+AL728/100)^$B$6</f>
        <v>12155173.1836059</v>
      </c>
      <c r="AS728" s="0" t="n">
        <f aca="false">SUMPRODUCT((K24:K26&lt;=$B$6)*(L24:L26*AN728+M24:M26*AO728*$B$8*AQ728)/(1+AL728/100)^K24:K26)+L27*AN728*AP728/(1+AL728/100)^$B$6</f>
        <v>15049765.7376769</v>
      </c>
      <c r="AT728" s="0" t="n">
        <f aca="false">AS728-AR728</f>
        <v>2894592.554071</v>
      </c>
      <c r="AU728" s="0" t="n">
        <f aca="true">RAND()</f>
        <v>0.315042599011236</v>
      </c>
      <c r="AV728" s="0" t="n">
        <f aca="true">RAND()</f>
        <v>0.0979616619062879</v>
      </c>
      <c r="AW728" s="0" t="n">
        <f aca="true">RAND()</f>
        <v>0.55071458129034</v>
      </c>
      <c r="AX728" s="0" t="n">
        <f aca="true">RAND()</f>
        <v>0.390749373721613</v>
      </c>
      <c r="AY728" s="0" t="n">
        <f aca="true">RAND()</f>
        <v>0.585366508246854</v>
      </c>
      <c r="AZ728" s="0" t="n">
        <f aca="true">RAND()</f>
        <v>0.320354025304567</v>
      </c>
    </row>
    <row r="729" customFormat="false" ht="15" hidden="false" customHeight="false" outlineLevel="0" collapsed="false">
      <c r="AK729" s="0" t="n">
        <v>716</v>
      </c>
      <c r="AL729" s="0" t="n">
        <f aca="false">IFERROR(IF(AU729&lt;($AM$6-$AL$6)/($AN$6-$AL$6),$AL$6+SQRT(AU729*($AN$6-$AL$6)*($AM$6-$AL$6)),$AN$6-SQRT((1-AU729)*($AN$6-$AL$6)*($AN$6-$AM$6))),$AM$6)</f>
        <v>2.60328678897479</v>
      </c>
      <c r="AM729" s="0" t="n">
        <f aca="false">IFERROR(IF(AV729&lt;($AM$7-$AL$7)/($AN$7-$AL$7),$AL$7+SQRT(AV729*($AN$7-$AL$7)*($AM$7-$AL$7)),$AN$7-SQRT((1-AV729)*($AN$7-$AL$7)*($AN$7-$AM$7))),$AM$7)</f>
        <v>0.943029537130283</v>
      </c>
      <c r="AN729" s="0" t="n">
        <f aca="false">IFERROR(IF(AW729&lt;($AM$8-$AL$8)/($AN$8-$AL$8),$AL$8+SQRT(AW729*($AN$8-$AL$8)*($AM$8-$AL$8)),$AN$8-SQRT((1-AW729)*($AN$8-$AL$8)*($AN$8-$AM$8))),$AM$8)</f>
        <v>1.20474062183533</v>
      </c>
      <c r="AO729" s="0" t="n">
        <f aca="false">IFERROR(IF(AX729&lt;($AM$9-$AL$9)/($AN$9-$AL$9),$AL$9+SQRT(AX729*($AN$9-$AL$9)*($AM$9-$AL$9)),$AN$9-SQRT((1-AX729)*($AN$9-$AL$9)*($AN$9-$AM$9))),$AM$9)</f>
        <v>1.6551164682168</v>
      </c>
      <c r="AP729" s="0" t="n">
        <f aca="false">IFERROR(IF(AY729&lt;($AM$10-$AL$10)/($AN$10-$AL$10),$AL$10+SQRT(AY729*($AN$10-$AL$10)*($AM$10-$AL$10)),$AN$10-SQRT((1-AY729)*($AN$10-$AL$10)*($AN$10-$AM$10))),$AM$10)</f>
        <v>0.835753853204828</v>
      </c>
      <c r="AQ729" s="0" t="n">
        <f aca="false">IFERROR(IF(AZ729&lt;($AM$11-$AL$11)/($AN$11-$AL$11),$AL$11+SQRT(AZ729*($AN$11-$AL$11)*($AM$11-$AL$11)),$AN$11-SQRT((1-AZ729)*($AN$11-$AL$11)*($AN$11-$AM$11))),$AM$11)</f>
        <v>0.658899674707121</v>
      </c>
      <c r="AR729" s="0" t="n">
        <f aca="false">SUMPRODUCT((B24:B31&lt;=$B$6)*(C24:C31*AM729+D24:D31*AO729*$B$8*AQ729)/(1+AL729/100)^B24:B31)+C32*AM729*AP729/(1+AL729/100)^$B$6</f>
        <v>13409255.2539748</v>
      </c>
      <c r="AS729" s="0" t="n">
        <f aca="false">SUMPRODUCT((K24:K26&lt;=$B$6)*(L24:L26*AN729+M24:M26*AO729*$B$8*AQ729)/(1+AL729/100)^K24:K26)+L27*AN729*AP729/(1+AL729/100)^$B$6</f>
        <v>17572501.7890329</v>
      </c>
      <c r="AT729" s="0" t="n">
        <f aca="false">AS729-AR729</f>
        <v>4163246.5350581</v>
      </c>
      <c r="AU729" s="0" t="n">
        <f aca="true">RAND()</f>
        <v>0.0727909899503013</v>
      </c>
      <c r="AV729" s="0" t="n">
        <f aca="true">RAND()</f>
        <v>0.227304983241143</v>
      </c>
      <c r="AW729" s="0" t="n">
        <f aca="true">RAND()</f>
        <v>0.981791899450197</v>
      </c>
      <c r="AX729" s="0" t="n">
        <f aca="true">RAND()</f>
        <v>0.920703566336497</v>
      </c>
      <c r="AY729" s="0" t="n">
        <f aca="true">RAND()</f>
        <v>0.450922599767556</v>
      </c>
      <c r="AZ729" s="0" t="n">
        <f aca="true">RAND()</f>
        <v>0.525104359530989</v>
      </c>
    </row>
    <row r="730" customFormat="false" ht="15" hidden="false" customHeight="false" outlineLevel="0" collapsed="false">
      <c r="AK730" s="0" t="n">
        <v>717</v>
      </c>
      <c r="AL730" s="0" t="n">
        <f aca="false">IFERROR(IF(AU730&lt;($AM$6-$AL$6)/($AN$6-$AL$6),$AL$6+SQRT(AU730*($AN$6-$AL$6)*($AM$6-$AL$6)),$AN$6-SQRT((1-AU730)*($AN$6-$AL$6)*($AN$6-$AM$6))),$AM$6)</f>
        <v>4.49805103375599</v>
      </c>
      <c r="AM730" s="0" t="n">
        <f aca="false">IFERROR(IF(AV730&lt;($AM$7-$AL$7)/($AN$7-$AL$7),$AL$7+SQRT(AV730*($AN$7-$AL$7)*($AM$7-$AL$7)),$AN$7-SQRT((1-AV730)*($AN$7-$AL$7)*($AN$7-$AM$7))),$AM$7)</f>
        <v>1.12369245496643</v>
      </c>
      <c r="AN730" s="0" t="n">
        <f aca="false">IFERROR(IF(AW730&lt;($AM$8-$AL$8)/($AN$8-$AL$8),$AL$8+SQRT(AW730*($AN$8-$AL$8)*($AM$8-$AL$8)),$AN$8-SQRT((1-AW730)*($AN$8-$AL$8)*($AN$8-$AM$8))),$AM$8)</f>
        <v>0.951417824054443</v>
      </c>
      <c r="AO730" s="0" t="n">
        <f aca="false">IFERROR(IF(AX730&lt;($AM$9-$AL$9)/($AN$9-$AL$9),$AL$9+SQRT(AX730*($AN$9-$AL$9)*($AM$9-$AL$9)),$AN$9-SQRT((1-AX730)*($AN$9-$AL$9)*($AN$9-$AM$9))),$AM$9)</f>
        <v>1.38871986239814</v>
      </c>
      <c r="AP730" s="0" t="n">
        <f aca="false">IFERROR(IF(AY730&lt;($AM$10-$AL$10)/($AN$10-$AL$10),$AL$10+SQRT(AY730*($AN$10-$AL$10)*($AM$10-$AL$10)),$AN$10-SQRT((1-AY730)*($AN$10-$AL$10)*($AN$10-$AM$10))),$AM$10)</f>
        <v>0.871436620541075</v>
      </c>
      <c r="AQ730" s="0" t="n">
        <f aca="false">IFERROR(IF(AZ730&lt;($AM$11-$AL$11)/($AN$11-$AL$11),$AL$11+SQRT(AZ730*($AN$11-$AL$11)*($AM$11-$AL$11)),$AN$11-SQRT((1-AZ730)*($AN$11-$AL$11)*($AN$11-$AM$11))),$AM$11)</f>
        <v>0.574411058451584</v>
      </c>
      <c r="AR730" s="0" t="n">
        <f aca="false">SUMPRODUCT((B24:B31&lt;=$B$6)*(C24:C31*AM730+D24:D31*AO730*$B$8*AQ730)/(1+AL730/100)^B24:B31)+C32*AM730*AP730/(1+AL730/100)^$B$6</f>
        <v>14459049.8180023</v>
      </c>
      <c r="AS730" s="0" t="n">
        <f aca="false">SUMPRODUCT((K24:K26&lt;=$B$6)*(L24:L26*AN730+M24:M26*AO730*$B$8*AQ730)/(1+AL730/100)^K24:K26)+L27*AN730*AP730/(1+AL730/100)^$B$6</f>
        <v>14231213.0155472</v>
      </c>
      <c r="AT730" s="0" t="n">
        <f aca="false">AS730-AR730</f>
        <v>-227836.802455014</v>
      </c>
      <c r="AU730" s="0" t="n">
        <f aca="true">RAND()</f>
        <v>0.687012568515527</v>
      </c>
      <c r="AV730" s="0" t="n">
        <f aca="true">RAND()</f>
        <v>0.858190258378594</v>
      </c>
      <c r="AW730" s="0" t="n">
        <f aca="true">RAND()</f>
        <v>0.254748416015357</v>
      </c>
      <c r="AX730" s="0" t="n">
        <f aca="true">RAND()</f>
        <v>0.750891062248964</v>
      </c>
      <c r="AY730" s="0" t="n">
        <f aca="true">RAND()</f>
        <v>0.551860652315899</v>
      </c>
      <c r="AZ730" s="0" t="n">
        <f aca="true">RAND()</f>
        <v>0.307352771430688</v>
      </c>
    </row>
    <row r="731" customFormat="false" ht="15" hidden="false" customHeight="false" outlineLevel="0" collapsed="false">
      <c r="AK731" s="0" t="n">
        <v>718</v>
      </c>
      <c r="AL731" s="0" t="n">
        <f aca="false">IFERROR(IF(AU731&lt;($AM$6-$AL$6)/($AN$6-$AL$6),$AL$6+SQRT(AU731*($AN$6-$AL$6)*($AM$6-$AL$6)),$AN$6-SQRT((1-AU731)*($AN$6-$AL$6)*($AN$6-$AM$6))),$AM$6)</f>
        <v>4.82679003544662</v>
      </c>
      <c r="AM731" s="0" t="n">
        <f aca="false">IFERROR(IF(AV731&lt;($AM$7-$AL$7)/($AN$7-$AL$7),$AL$7+SQRT(AV731*($AN$7-$AL$7)*($AM$7-$AL$7)),$AN$7-SQRT((1-AV731)*($AN$7-$AL$7)*($AN$7-$AM$7))),$AM$7)</f>
        <v>1.01603209463305</v>
      </c>
      <c r="AN731" s="0" t="n">
        <f aca="false">IFERROR(IF(AW731&lt;($AM$8-$AL$8)/($AN$8-$AL$8),$AL$8+SQRT(AW731*($AN$8-$AL$8)*($AM$8-$AL$8)),$AN$8-SQRT((1-AW731)*($AN$8-$AL$8)*($AN$8-$AM$8))),$AM$8)</f>
        <v>0.826065987327637</v>
      </c>
      <c r="AO731" s="0" t="n">
        <f aca="false">IFERROR(IF(AX731&lt;($AM$9-$AL$9)/($AN$9-$AL$9),$AL$9+SQRT(AX731*($AN$9-$AL$9)*($AM$9-$AL$9)),$AN$9-SQRT((1-AX731)*($AN$9-$AL$9)*($AN$9-$AM$9))),$AM$9)</f>
        <v>1.74241504840276</v>
      </c>
      <c r="AP731" s="0" t="n">
        <f aca="false">IFERROR(IF(AY731&lt;($AM$10-$AL$10)/($AN$10-$AL$10),$AL$10+SQRT(AY731*($AN$10-$AL$10)*($AM$10-$AL$10)),$AN$10-SQRT((1-AY731)*($AN$10-$AL$10)*($AN$10-$AM$10))),$AM$10)</f>
        <v>0.851239950263384</v>
      </c>
      <c r="AQ731" s="0" t="n">
        <f aca="false">IFERROR(IF(AZ731&lt;($AM$11-$AL$11)/($AN$11-$AL$11),$AL$11+SQRT(AZ731*($AN$11-$AL$11)*($AM$11-$AL$11)),$AN$11-SQRT((1-AZ731)*($AN$11-$AL$11)*($AN$11-$AM$11))),$AM$11)</f>
        <v>0.630191783654254</v>
      </c>
      <c r="AR731" s="0" t="n">
        <f aca="false">SUMPRODUCT((B24:B31&lt;=$B$6)*(C24:C31*AM731+D24:D31*AO731*$B$8*AQ731)/(1+AL731/100)^B24:B31)+C32*AM731*AP731/(1+AL731/100)^$B$6</f>
        <v>12956208.2412827</v>
      </c>
      <c r="AS731" s="0" t="n">
        <f aca="false">SUMPRODUCT((K24:K26&lt;=$B$6)*(L24:L26*AN731+M24:M26*AO731*$B$8*AQ731)/(1+AL731/100)^K24:K26)+L27*AN731*AP731/(1+AL731/100)^$B$6</f>
        <v>12432751.4436087</v>
      </c>
      <c r="AT731" s="0" t="n">
        <f aca="false">AS731-AR731</f>
        <v>-523456.797673991</v>
      </c>
      <c r="AU731" s="0" t="n">
        <f aca="true">RAND()</f>
        <v>0.763857922498294</v>
      </c>
      <c r="AV731" s="0" t="n">
        <f aca="true">RAND()</f>
        <v>0.513413504517346</v>
      </c>
      <c r="AW731" s="0" t="n">
        <f aca="true">RAND()</f>
        <v>0.00754928550405009</v>
      </c>
      <c r="AX731" s="0" t="n">
        <f aca="true">RAND()</f>
        <v>0.955766661807099</v>
      </c>
      <c r="AY731" s="0" t="n">
        <f aca="true">RAND()</f>
        <v>0.493478010644098</v>
      </c>
      <c r="AZ731" s="0" t="n">
        <f aca="true">RAND()</f>
        <v>0.445006587725624</v>
      </c>
    </row>
    <row r="732" customFormat="false" ht="15" hidden="false" customHeight="false" outlineLevel="0" collapsed="false">
      <c r="AK732" s="0" t="n">
        <v>719</v>
      </c>
      <c r="AL732" s="0" t="n">
        <f aca="false">IFERROR(IF(AU732&lt;($AM$6-$AL$6)/($AN$6-$AL$6),$AL$6+SQRT(AU732*($AN$6-$AL$6)*($AM$6-$AL$6)),$AN$6-SQRT((1-AU732)*($AN$6-$AL$6)*($AN$6-$AM$6))),$AM$6)</f>
        <v>2.80846465978003</v>
      </c>
      <c r="AM732" s="0" t="n">
        <f aca="false">IFERROR(IF(AV732&lt;($AM$7-$AL$7)/($AN$7-$AL$7),$AL$7+SQRT(AV732*($AN$7-$AL$7)*($AM$7-$AL$7)),$AN$7-SQRT((1-AV732)*($AN$7-$AL$7)*($AN$7-$AM$7))),$AM$7)</f>
        <v>0.831878935307155</v>
      </c>
      <c r="AN732" s="0" t="n">
        <f aca="false">IFERROR(IF(AW732&lt;($AM$8-$AL$8)/($AN$8-$AL$8),$AL$8+SQRT(AW732*($AN$8-$AL$8)*($AM$8-$AL$8)),$AN$8-SQRT((1-AW732)*($AN$8-$AL$8)*($AN$8-$AM$8))),$AM$8)</f>
        <v>0.960119710126706</v>
      </c>
      <c r="AO732" s="0" t="n">
        <f aca="false">IFERROR(IF(AX732&lt;($AM$9-$AL$9)/($AN$9-$AL$9),$AL$9+SQRT(AX732*($AN$9-$AL$9)*($AM$9-$AL$9)),$AN$9-SQRT((1-AX732)*($AN$9-$AL$9)*($AN$9-$AM$9))),$AM$9)</f>
        <v>1.08335405510286</v>
      </c>
      <c r="AP732" s="0" t="n">
        <f aca="false">IFERROR(IF(AY732&lt;($AM$10-$AL$10)/($AN$10-$AL$10),$AL$10+SQRT(AY732*($AN$10-$AL$10)*($AM$10-$AL$10)),$AN$10-SQRT((1-AY732)*($AN$10-$AL$10)*($AN$10-$AM$10))),$AM$10)</f>
        <v>0.713661897204998</v>
      </c>
      <c r="AQ732" s="0" t="n">
        <f aca="false">IFERROR(IF(AZ732&lt;($AM$11-$AL$11)/($AN$11-$AL$11),$AL$11+SQRT(AZ732*($AN$11-$AL$11)*($AM$11-$AL$11)),$AN$11-SQRT((1-AZ732)*($AN$11-$AL$11)*($AN$11-$AM$11))),$AM$11)</f>
        <v>0.731494190553757</v>
      </c>
      <c r="AR732" s="0" t="n">
        <f aca="false">SUMPRODUCT((B24:B31&lt;=$B$6)*(C24:C31*AM732+D24:D31*AO732*$B$8*AQ732)/(1+AL732/100)^B24:B31)+C32*AM732*AP732/(1+AL732/100)^$B$6</f>
        <v>11677559.5509041</v>
      </c>
      <c r="AS732" s="0" t="n">
        <f aca="false">SUMPRODUCT((K24:K26&lt;=$B$6)*(L24:L26*AN732+M24:M26*AO732*$B$8*AQ732)/(1+AL732/100)^K24:K26)+L27*AN732*AP732/(1+AL732/100)^$B$6</f>
        <v>14252018.0565092</v>
      </c>
      <c r="AT732" s="0" t="n">
        <f aca="false">AS732-AR732</f>
        <v>2574458.50560504</v>
      </c>
      <c r="AU732" s="0" t="n">
        <f aca="true">RAND()</f>
        <v>0.130723021222647</v>
      </c>
      <c r="AV732" s="0" t="n">
        <f aca="true">RAND()</f>
        <v>0.0112918501813087</v>
      </c>
      <c r="AW732" s="0" t="n">
        <f aca="true">RAND()</f>
        <v>0.284870239678448</v>
      </c>
      <c r="AX732" s="0" t="n">
        <f aca="true">RAND()</f>
        <v>0.439840141135751</v>
      </c>
      <c r="AY732" s="0" t="n">
        <f aca="true">RAND()</f>
        <v>0.182605625268956</v>
      </c>
      <c r="AZ732" s="0" t="n">
        <f aca="true">RAND()</f>
        <v>0.705733184871909</v>
      </c>
    </row>
    <row r="733" customFormat="false" ht="15" hidden="false" customHeight="false" outlineLevel="0" collapsed="false">
      <c r="AK733" s="0" t="n">
        <v>720</v>
      </c>
      <c r="AL733" s="0" t="n">
        <f aca="false">IFERROR(IF(AU733&lt;($AM$6-$AL$6)/($AN$6-$AL$6),$AL$6+SQRT(AU733*($AN$6-$AL$6)*($AM$6-$AL$6)),$AN$6-SQRT((1-AU733)*($AN$6-$AL$6)*($AN$6-$AM$6))),$AM$6)</f>
        <v>5.09720348495371</v>
      </c>
      <c r="AM733" s="0" t="n">
        <f aca="false">IFERROR(IF(AV733&lt;($AM$7-$AL$7)/($AN$7-$AL$7),$AL$7+SQRT(AV733*($AN$7-$AL$7)*($AM$7-$AL$7)),$AN$7-SQRT((1-AV733)*($AN$7-$AL$7)*($AN$7-$AM$7))),$AM$7)</f>
        <v>0.978985221764122</v>
      </c>
      <c r="AN733" s="0" t="n">
        <f aca="false">IFERROR(IF(AW733&lt;($AM$8-$AL$8)/($AN$8-$AL$8),$AL$8+SQRT(AW733*($AN$8-$AL$8)*($AM$8-$AL$8)),$AN$8-SQRT((1-AW733)*($AN$8-$AL$8)*($AN$8-$AM$8))),$AM$8)</f>
        <v>0.908035200695746</v>
      </c>
      <c r="AO733" s="0" t="n">
        <f aca="false">IFERROR(IF(AX733&lt;($AM$9-$AL$9)/($AN$9-$AL$9),$AL$9+SQRT(AX733*($AN$9-$AL$9)*($AM$9-$AL$9)),$AN$9-SQRT((1-AX733)*($AN$9-$AL$9)*($AN$9-$AM$9))),$AM$9)</f>
        <v>1.06261433738112</v>
      </c>
      <c r="AP733" s="0" t="n">
        <f aca="false">IFERROR(IF(AY733&lt;($AM$10-$AL$10)/($AN$10-$AL$10),$AL$10+SQRT(AY733*($AN$10-$AL$10)*($AM$10-$AL$10)),$AN$10-SQRT((1-AY733)*($AN$10-$AL$10)*($AN$10-$AM$10))),$AM$10)</f>
        <v>0.852652787484503</v>
      </c>
      <c r="AQ733" s="0" t="n">
        <f aca="false">IFERROR(IF(AZ733&lt;($AM$11-$AL$11)/($AN$11-$AL$11),$AL$11+SQRT(AZ733*($AN$11-$AL$11)*($AM$11-$AL$11)),$AN$11-SQRT((1-AZ733)*($AN$11-$AL$11)*($AN$11-$AM$11))),$AM$11)</f>
        <v>0.645494809401299</v>
      </c>
      <c r="AR733" s="0" t="n">
        <f aca="false">SUMPRODUCT((B24:B31&lt;=$B$6)*(C24:C31*AM733+D24:D31*AO733*$B$8*AQ733)/(1+AL733/100)^B24:B31)+C32*AM733*AP733/(1+AL733/100)^$B$6</f>
        <v>12291592.7668369</v>
      </c>
      <c r="AS733" s="0" t="n">
        <f aca="false">SUMPRODUCT((K24:K26&lt;=$B$6)*(L24:L26*AN733+M24:M26*AO733*$B$8*AQ733)/(1+AL733/100)^K24:K26)+L27*AN733*AP733/(1+AL733/100)^$B$6</f>
        <v>13676686.005721</v>
      </c>
      <c r="AT733" s="0" t="n">
        <f aca="false">AS733-AR733</f>
        <v>1385093.23888403</v>
      </c>
      <c r="AU733" s="0" t="n">
        <f aca="true">RAND()</f>
        <v>0.818968271116386</v>
      </c>
      <c r="AV733" s="0" t="n">
        <f aca="true">RAND()</f>
        <v>0.355952328999464</v>
      </c>
      <c r="AW733" s="0" t="n">
        <f aca="true">RAND()</f>
        <v>0.129684495437444</v>
      </c>
      <c r="AX733" s="0" t="n">
        <f aca="true">RAND()</f>
        <v>0.414205413011043</v>
      </c>
      <c r="AY733" s="0" t="n">
        <f aca="true">RAND()</f>
        <v>0.497455954082359</v>
      </c>
      <c r="AZ733" s="0" t="n">
        <f aca="true">RAND()</f>
        <v>0.487210870707102</v>
      </c>
    </row>
    <row r="734" customFormat="false" ht="15" hidden="false" customHeight="false" outlineLevel="0" collapsed="false">
      <c r="AK734" s="0" t="n">
        <v>721</v>
      </c>
      <c r="AL734" s="0" t="n">
        <f aca="false">IFERROR(IF(AU734&lt;($AM$6-$AL$6)/($AN$6-$AL$6),$AL$6+SQRT(AU734*($AN$6-$AL$6)*($AM$6-$AL$6)),$AN$6-SQRT((1-AU734)*($AN$6-$AL$6)*($AN$6-$AM$6))),$AM$6)</f>
        <v>5.17527969043742</v>
      </c>
      <c r="AM734" s="0" t="n">
        <f aca="false">IFERROR(IF(AV734&lt;($AM$7-$AL$7)/($AN$7-$AL$7),$AL$7+SQRT(AV734*($AN$7-$AL$7)*($AM$7-$AL$7)),$AN$7-SQRT((1-AV734)*($AN$7-$AL$7)*($AN$7-$AM$7))),$AM$7)</f>
        <v>1.02457128432424</v>
      </c>
      <c r="AN734" s="0" t="n">
        <f aca="false">IFERROR(IF(AW734&lt;($AM$8-$AL$8)/($AN$8-$AL$8),$AL$8+SQRT(AW734*($AN$8-$AL$8)*($AM$8-$AL$8)),$AN$8-SQRT((1-AW734)*($AN$8-$AL$8)*($AN$8-$AM$8))),$AM$8)</f>
        <v>0.963020791595111</v>
      </c>
      <c r="AO734" s="0" t="n">
        <f aca="false">IFERROR(IF(AX734&lt;($AM$9-$AL$9)/($AN$9-$AL$9),$AL$9+SQRT(AX734*($AN$9-$AL$9)*($AM$9-$AL$9)),$AN$9-SQRT((1-AX734)*($AN$9-$AL$9)*($AN$9-$AM$9))),$AM$9)</f>
        <v>0.664953833873675</v>
      </c>
      <c r="AP734" s="0" t="n">
        <f aca="false">IFERROR(IF(AY734&lt;($AM$10-$AL$10)/($AN$10-$AL$10),$AL$10+SQRT(AY734*($AN$10-$AL$10)*($AM$10-$AL$10)),$AN$10-SQRT((1-AY734)*($AN$10-$AL$10)*($AN$10-$AM$10))),$AM$10)</f>
        <v>0.823151483769605</v>
      </c>
      <c r="AQ734" s="0" t="n">
        <f aca="false">IFERROR(IF(AZ734&lt;($AM$11-$AL$11)/($AN$11-$AL$11),$AL$11+SQRT(AZ734*($AN$11-$AL$11)*($AM$11-$AL$11)),$AN$11-SQRT((1-AZ734)*($AN$11-$AL$11)*($AN$11-$AM$11))),$AM$11)</f>
        <v>0.580811529121008</v>
      </c>
      <c r="AR734" s="0" t="n">
        <f aca="false">SUMPRODUCT((B24:B31&lt;=$B$6)*(C24:C31*AM734+D24:D31*AO734*$B$8*AQ734)/(1+AL734/100)^B24:B31)+C32*AM734*AP734/(1+AL734/100)^$B$6</f>
        <v>12778057.9633908</v>
      </c>
      <c r="AS734" s="0" t="n">
        <f aca="false">SUMPRODUCT((K24:K26&lt;=$B$6)*(L24:L26*AN734+M24:M26*AO734*$B$8*AQ734)/(1+AL734/100)^K24:K26)+L27*AN734*AP734/(1+AL734/100)^$B$6</f>
        <v>14525085.3708245</v>
      </c>
      <c r="AT734" s="0" t="n">
        <f aca="false">AS734-AR734</f>
        <v>1747027.40743363</v>
      </c>
      <c r="AU734" s="0" t="n">
        <f aca="true">RAND()</f>
        <v>0.833519789593492</v>
      </c>
      <c r="AV734" s="0" t="n">
        <f aca="true">RAND()</f>
        <v>0.548283503544686</v>
      </c>
      <c r="AW734" s="0" t="n">
        <f aca="true">RAND()</f>
        <v>0.295286427692185</v>
      </c>
      <c r="AX734" s="0" t="n">
        <f aca="true">RAND()</f>
        <v>0.0362796897461654</v>
      </c>
      <c r="AY734" s="0" t="n">
        <f aca="true">RAND()</f>
        <v>0.417707525849989</v>
      </c>
      <c r="AZ734" s="0" t="n">
        <f aca="true">RAND()</f>
        <v>0.321857611784811</v>
      </c>
    </row>
    <row r="735" customFormat="false" ht="15" hidden="false" customHeight="false" outlineLevel="0" collapsed="false">
      <c r="AK735" s="0" t="n">
        <v>722</v>
      </c>
      <c r="AL735" s="0" t="n">
        <f aca="false">IFERROR(IF(AU735&lt;($AM$6-$AL$6)/($AN$6-$AL$6),$AL$6+SQRT(AU735*($AN$6-$AL$6)*($AM$6-$AL$6)),$AN$6-SQRT((1-AU735)*($AN$6-$AL$6)*($AN$6-$AM$6))),$AM$6)</f>
        <v>3.04729207339462</v>
      </c>
      <c r="AM735" s="0" t="n">
        <f aca="false">IFERROR(IF(AV735&lt;($AM$7-$AL$7)/($AN$7-$AL$7),$AL$7+SQRT(AV735*($AN$7-$AL$7)*($AM$7-$AL$7)),$AN$7-SQRT((1-AV735)*($AN$7-$AL$7)*($AN$7-$AM$7))),$AM$7)</f>
        <v>1.1660422492848</v>
      </c>
      <c r="AN735" s="0" t="n">
        <f aca="false">IFERROR(IF(AW735&lt;($AM$8-$AL$8)/($AN$8-$AL$8),$AL$8+SQRT(AW735*($AN$8-$AL$8)*($AM$8-$AL$8)),$AN$8-SQRT((1-AW735)*($AN$8-$AL$8)*($AN$8-$AM$8))),$AM$8)</f>
        <v>1.0546632050464</v>
      </c>
      <c r="AO735" s="0" t="n">
        <f aca="false">IFERROR(IF(AX735&lt;($AM$9-$AL$9)/($AN$9-$AL$9),$AL$9+SQRT(AX735*($AN$9-$AL$9)*($AM$9-$AL$9)),$AN$9-SQRT((1-AX735)*($AN$9-$AL$9)*($AN$9-$AM$9))),$AM$9)</f>
        <v>1.58811195685507</v>
      </c>
      <c r="AP735" s="0" t="n">
        <f aca="false">IFERROR(IF(AY735&lt;($AM$10-$AL$10)/($AN$10-$AL$10),$AL$10+SQRT(AY735*($AN$10-$AL$10)*($AM$10-$AL$10)),$AN$10-SQRT((1-AY735)*($AN$10-$AL$10)*($AN$10-$AM$10))),$AM$10)</f>
        <v>0.889370578045636</v>
      </c>
      <c r="AQ735" s="0" t="n">
        <f aca="false">IFERROR(IF(AZ735&lt;($AM$11-$AL$11)/($AN$11-$AL$11),$AL$11+SQRT(AZ735*($AN$11-$AL$11)*($AM$11-$AL$11)),$AN$11-SQRT((1-AZ735)*($AN$11-$AL$11)*($AN$11-$AM$11))),$AM$11)</f>
        <v>0.749260274459316</v>
      </c>
      <c r="AR735" s="0" t="n">
        <f aca="false">SUMPRODUCT((B24:B31&lt;=$B$6)*(C24:C31*AM735+D24:D31*AO735*$B$8*AQ735)/(1+AL735/100)^B24:B31)+C32*AM735*AP735/(1+AL735/100)^$B$6</f>
        <v>16140755.7232337</v>
      </c>
      <c r="AS735" s="0" t="n">
        <f aca="false">SUMPRODUCT((K24:K26&lt;=$B$6)*(L24:L26*AN735+M24:M26*AO735*$B$8*AQ735)/(1+AL735/100)^K24:K26)+L27*AN735*AP735/(1+AL735/100)^$B$6</f>
        <v>15437564.48184</v>
      </c>
      <c r="AT735" s="0" t="n">
        <f aca="false">AS735-AR735</f>
        <v>-703191.241393782</v>
      </c>
      <c r="AU735" s="0" t="n">
        <f aca="true">RAND()</f>
        <v>0.21880500234755</v>
      </c>
      <c r="AV735" s="0" t="n">
        <f aca="true">RAND()</f>
        <v>0.937343076398622</v>
      </c>
      <c r="AW735" s="0" t="n">
        <f aca="true">RAND()</f>
        <v>0.66083143588672</v>
      </c>
      <c r="AX735" s="0" t="n">
        <f aca="true">RAND()</f>
        <v>0.886898826609491</v>
      </c>
      <c r="AY735" s="0" t="n">
        <f aca="true">RAND()</f>
        <v>0.606437788190369</v>
      </c>
      <c r="AZ735" s="0" t="n">
        <f aca="true">RAND()</f>
        <v>0.743386081778704</v>
      </c>
    </row>
    <row r="736" customFormat="false" ht="15" hidden="false" customHeight="false" outlineLevel="0" collapsed="false">
      <c r="AK736" s="0" t="n">
        <v>723</v>
      </c>
      <c r="AL736" s="0" t="n">
        <f aca="false">IFERROR(IF(AU736&lt;($AM$6-$AL$6)/($AN$6-$AL$6),$AL$6+SQRT(AU736*($AN$6-$AL$6)*($AM$6-$AL$6)),$AN$6-SQRT((1-AU736)*($AN$6-$AL$6)*($AN$6-$AM$6))),$AM$6)</f>
        <v>2.82597502717176</v>
      </c>
      <c r="AM736" s="0" t="n">
        <f aca="false">IFERROR(IF(AV736&lt;($AM$7-$AL$7)/($AN$7-$AL$7),$AL$7+SQRT(AV736*($AN$7-$AL$7)*($AM$7-$AL$7)),$AN$7-SQRT((1-AV736)*($AN$7-$AL$7)*($AN$7-$AM$7))),$AM$7)</f>
        <v>0.962854882999248</v>
      </c>
      <c r="AN736" s="0" t="n">
        <f aca="false">IFERROR(IF(AW736&lt;($AM$8-$AL$8)/($AN$8-$AL$8),$AL$8+SQRT(AW736*($AN$8-$AL$8)*($AM$8-$AL$8)),$AN$8-SQRT((1-AW736)*($AN$8-$AL$8)*($AN$8-$AM$8))),$AM$8)</f>
        <v>0.9448213404151</v>
      </c>
      <c r="AO736" s="0" t="n">
        <f aca="false">IFERROR(IF(AX736&lt;($AM$9-$AL$9)/($AN$9-$AL$9),$AL$9+SQRT(AX736*($AN$9-$AL$9)*($AM$9-$AL$9)),$AN$9-SQRT((1-AX736)*($AN$9-$AL$9)*($AN$9-$AM$9))),$AM$9)</f>
        <v>1.15706448337265</v>
      </c>
      <c r="AP736" s="0" t="n">
        <f aca="false">IFERROR(IF(AY736&lt;($AM$10-$AL$10)/($AN$10-$AL$10),$AL$10+SQRT(AY736*($AN$10-$AL$10)*($AM$10-$AL$10)),$AN$10-SQRT((1-AY736)*($AN$10-$AL$10)*($AN$10-$AM$10))),$AM$10)</f>
        <v>0.976870171535508</v>
      </c>
      <c r="AQ736" s="0" t="n">
        <f aca="false">IFERROR(IF(AZ736&lt;($AM$11-$AL$11)/($AN$11-$AL$11),$AL$11+SQRT(AZ736*($AN$11-$AL$11)*($AM$11-$AL$11)),$AN$11-SQRT((1-AZ736)*($AN$11-$AL$11)*($AN$11-$AM$11))),$AM$11)</f>
        <v>0.450783537245519</v>
      </c>
      <c r="AR736" s="0" t="n">
        <f aca="false">SUMPRODUCT((B24:B31&lt;=$B$6)*(C24:C31*AM736+D24:D31*AO736*$B$8*AQ736)/(1+AL736/100)^B24:B31)+C32*AM736*AP736/(1+AL736/100)^$B$6</f>
        <v>13376087.7524768</v>
      </c>
      <c r="AS736" s="0" t="n">
        <f aca="false">SUMPRODUCT((K24:K26&lt;=$B$6)*(L24:L26*AN736+M24:M26*AO736*$B$8*AQ736)/(1+AL736/100)^K24:K26)+L27*AN736*AP736/(1+AL736/100)^$B$6</f>
        <v>13594428.3809953</v>
      </c>
      <c r="AT736" s="0" t="n">
        <f aca="false">AS736-AR736</f>
        <v>218340.628518537</v>
      </c>
      <c r="AU736" s="0" t="n">
        <f aca="true">RAND()</f>
        <v>0.136446949102278</v>
      </c>
      <c r="AV736" s="0" t="n">
        <f aca="true">RAND()</f>
        <v>0.294685699074429</v>
      </c>
      <c r="AW736" s="0" t="n">
        <f aca="true">RAND()</f>
        <v>0.233035784884735</v>
      </c>
      <c r="AX736" s="0" t="n">
        <f aca="true">RAND()</f>
        <v>0.52630647653879</v>
      </c>
      <c r="AY736" s="0" t="n">
        <f aca="true">RAND()</f>
        <v>0.909620642001219</v>
      </c>
      <c r="AZ736" s="0" t="n">
        <f aca="true">RAND()</f>
        <v>0.0927986738949833</v>
      </c>
    </row>
    <row r="737" customFormat="false" ht="15" hidden="false" customHeight="false" outlineLevel="0" collapsed="false">
      <c r="AK737" s="0" t="n">
        <v>724</v>
      </c>
      <c r="AL737" s="0" t="n">
        <f aca="false">IFERROR(IF(AU737&lt;($AM$6-$AL$6)/($AN$6-$AL$6),$AL$6+SQRT(AU737*($AN$6-$AL$6)*($AM$6-$AL$6)),$AN$6-SQRT((1-AU737)*($AN$6-$AL$6)*($AN$6-$AM$6))),$AM$6)</f>
        <v>5.07640293797046</v>
      </c>
      <c r="AM737" s="0" t="n">
        <f aca="false">IFERROR(IF(AV737&lt;($AM$7-$AL$7)/($AN$7-$AL$7),$AL$7+SQRT(AV737*($AN$7-$AL$7)*($AM$7-$AL$7)),$AN$7-SQRT((1-AV737)*($AN$7-$AL$7)*($AN$7-$AM$7))),$AM$7)</f>
        <v>0.927666288506316</v>
      </c>
      <c r="AN737" s="0" t="n">
        <f aca="false">IFERROR(IF(AW737&lt;($AM$8-$AL$8)/($AN$8-$AL$8),$AL$8+SQRT(AW737*($AN$8-$AL$8)*($AM$8-$AL$8)),$AN$8-SQRT((1-AW737)*($AN$8-$AL$8)*($AN$8-$AM$8))),$AM$8)</f>
        <v>1.07655198342127</v>
      </c>
      <c r="AO737" s="0" t="n">
        <f aca="false">IFERROR(IF(AX737&lt;($AM$9-$AL$9)/($AN$9-$AL$9),$AL$9+SQRT(AX737*($AN$9-$AL$9)*($AM$9-$AL$9)),$AN$9-SQRT((1-AX737)*($AN$9-$AL$9)*($AN$9-$AM$9))),$AM$9)</f>
        <v>1.44260458064678</v>
      </c>
      <c r="AP737" s="0" t="n">
        <f aca="false">IFERROR(IF(AY737&lt;($AM$10-$AL$10)/($AN$10-$AL$10),$AL$10+SQRT(AY737*($AN$10-$AL$10)*($AM$10-$AL$10)),$AN$10-SQRT((1-AY737)*($AN$10-$AL$10)*($AN$10-$AM$10))),$AM$10)</f>
        <v>0.991500642637139</v>
      </c>
      <c r="AQ737" s="0" t="n">
        <f aca="false">IFERROR(IF(AZ737&lt;($AM$11-$AL$11)/($AN$11-$AL$11),$AL$11+SQRT(AZ737*($AN$11-$AL$11)*($AM$11-$AL$11)),$AN$11-SQRT((1-AZ737)*($AN$11-$AL$11)*($AN$11-$AM$11))),$AM$11)</f>
        <v>0.891722716141147</v>
      </c>
      <c r="AR737" s="0" t="n">
        <f aca="false">SUMPRODUCT((B24:B31&lt;=$B$6)*(C24:C31*AM737+D24:D31*AO737*$B$8*AQ737)/(1+AL737/100)^B24:B31)+C32*AM737*AP737/(1+AL737/100)^$B$6</f>
        <v>11740914.9495147</v>
      </c>
      <c r="AS737" s="0" t="n">
        <f aca="false">SUMPRODUCT((K24:K26&lt;=$B$6)*(L24:L26*AN737+M24:M26*AO737*$B$8*AQ737)/(1+AL737/100)^K24:K26)+L27*AN737*AP737/(1+AL737/100)^$B$6</f>
        <v>16100817.4397244</v>
      </c>
      <c r="AT737" s="0" t="n">
        <f aca="false">AS737-AR737</f>
        <v>4359902.49020975</v>
      </c>
      <c r="AU737" s="0" t="n">
        <f aca="true">RAND()</f>
        <v>0.814988717147567</v>
      </c>
      <c r="AV737" s="0" t="n">
        <f aca="true">RAND()</f>
        <v>0.181096458010864</v>
      </c>
      <c r="AW737" s="0" t="n">
        <f aca="true">RAND()</f>
        <v>0.732584760399159</v>
      </c>
      <c r="AX737" s="0" t="n">
        <f aca="true">RAND()</f>
        <v>0.792873564322699</v>
      </c>
      <c r="AY737" s="0" t="n">
        <f aca="true">RAND()</f>
        <v>0.966291526850883</v>
      </c>
      <c r="AZ737" s="0" t="n">
        <f aca="true">RAND()</f>
        <v>0.952147060408773</v>
      </c>
    </row>
    <row r="738" customFormat="false" ht="15" hidden="false" customHeight="false" outlineLevel="0" collapsed="false">
      <c r="AK738" s="0" t="n">
        <v>725</v>
      </c>
      <c r="AL738" s="0" t="n">
        <f aca="false">IFERROR(IF(AU738&lt;($AM$6-$AL$6)/($AN$6-$AL$6),$AL$6+SQRT(AU738*($AN$6-$AL$6)*($AM$6-$AL$6)),$AN$6-SQRT((1-AU738)*($AN$6-$AL$6)*($AN$6-$AM$6))),$AM$6)</f>
        <v>3.00446938389522</v>
      </c>
      <c r="AM738" s="0" t="n">
        <f aca="false">IFERROR(IF(AV738&lt;($AM$7-$AL$7)/($AN$7-$AL$7),$AL$7+SQRT(AV738*($AN$7-$AL$7)*($AM$7-$AL$7)),$AN$7-SQRT((1-AV738)*($AN$7-$AL$7)*($AN$7-$AM$7))),$AM$7)</f>
        <v>1.17514685975889</v>
      </c>
      <c r="AN738" s="0" t="n">
        <f aca="false">IFERROR(IF(AW738&lt;($AM$8-$AL$8)/($AN$8-$AL$8),$AL$8+SQRT(AW738*($AN$8-$AL$8)*($AM$8-$AL$8)),$AN$8-SQRT((1-AW738)*($AN$8-$AL$8)*($AN$8-$AM$8))),$AM$8)</f>
        <v>0.977312470420563</v>
      </c>
      <c r="AO738" s="0" t="n">
        <f aca="false">IFERROR(IF(AX738&lt;($AM$9-$AL$9)/($AN$9-$AL$9),$AL$9+SQRT(AX738*($AN$9-$AL$9)*($AM$9-$AL$9)),$AN$9-SQRT((1-AX738)*($AN$9-$AL$9)*($AN$9-$AM$9))),$AM$9)</f>
        <v>0.795118997328584</v>
      </c>
      <c r="AP738" s="0" t="n">
        <f aca="false">IFERROR(IF(AY738&lt;($AM$10-$AL$10)/($AN$10-$AL$10),$AL$10+SQRT(AY738*($AN$10-$AL$10)*($AM$10-$AL$10)),$AN$10-SQRT((1-AY738)*($AN$10-$AL$10)*($AN$10-$AM$10))),$AM$10)</f>
        <v>0.963155604416968</v>
      </c>
      <c r="AQ738" s="0" t="n">
        <f aca="false">IFERROR(IF(AZ738&lt;($AM$11-$AL$11)/($AN$11-$AL$11),$AL$11+SQRT(AZ738*($AN$11-$AL$11)*($AM$11-$AL$11)),$AN$11-SQRT((1-AZ738)*($AN$11-$AL$11)*($AN$11-$AM$11))),$AM$11)</f>
        <v>0.387830676446977</v>
      </c>
      <c r="AR738" s="0" t="n">
        <f aca="false">SUMPRODUCT((B24:B31&lt;=$B$6)*(C24:C31*AM738+D24:D31*AO738*$B$8*AQ738)/(1+AL738/100)^B24:B31)+C32*AM738*AP738/(1+AL738/100)^$B$6</f>
        <v>16108805.1668898</v>
      </c>
      <c r="AS738" s="0" t="n">
        <f aca="false">SUMPRODUCT((K24:K26&lt;=$B$6)*(L24:L26*AN738+M24:M26*AO738*$B$8*AQ738)/(1+AL738/100)^K24:K26)+L27*AN738*AP738/(1+AL738/100)^$B$6</f>
        <v>14126589.0829113</v>
      </c>
      <c r="AT738" s="0" t="n">
        <f aca="false">AS738-AR738</f>
        <v>-1982216.0839785</v>
      </c>
      <c r="AU738" s="0" t="n">
        <f aca="true">RAND()</f>
        <v>0.201786754788469</v>
      </c>
      <c r="AV738" s="0" t="n">
        <f aca="true">RAND()</f>
        <v>0.950195621298173</v>
      </c>
      <c r="AW738" s="0" t="n">
        <f aca="true">RAND()</f>
        <v>0.349330135184923</v>
      </c>
      <c r="AX738" s="0" t="n">
        <f aca="true">RAND()</f>
        <v>0.116126963445638</v>
      </c>
      <c r="AY738" s="0" t="n">
        <f aca="true">RAND()</f>
        <v>0.858052455611389</v>
      </c>
      <c r="AZ738" s="0" t="n">
        <f aca="true">RAND()</f>
        <v>0.0314866437760555</v>
      </c>
    </row>
    <row r="739" customFormat="false" ht="15" hidden="false" customHeight="false" outlineLevel="0" collapsed="false">
      <c r="AK739" s="0" t="n">
        <v>726</v>
      </c>
      <c r="AL739" s="0" t="n">
        <f aca="false">IFERROR(IF(AU739&lt;($AM$6-$AL$6)/($AN$6-$AL$6),$AL$6+SQRT(AU739*($AN$6-$AL$6)*($AM$6-$AL$6)),$AN$6-SQRT((1-AU739)*($AN$6-$AL$6)*($AN$6-$AM$6))),$AM$6)</f>
        <v>3.36607864064986</v>
      </c>
      <c r="AM739" s="0" t="n">
        <f aca="false">IFERROR(IF(AV739&lt;($AM$7-$AL$7)/($AN$7-$AL$7),$AL$7+SQRT(AV739*($AN$7-$AL$7)*($AM$7-$AL$7)),$AN$7-SQRT((1-AV739)*($AN$7-$AL$7)*($AN$7-$AM$7))),$AM$7)</f>
        <v>1.08490588299899</v>
      </c>
      <c r="AN739" s="0" t="n">
        <f aca="false">IFERROR(IF(AW739&lt;($AM$8-$AL$8)/($AN$8-$AL$8),$AL$8+SQRT(AW739*($AN$8-$AL$8)*($AM$8-$AL$8)),$AN$8-SQRT((1-AW739)*($AN$8-$AL$8)*($AN$8-$AM$8))),$AM$8)</f>
        <v>1.08971597309855</v>
      </c>
      <c r="AO739" s="0" t="n">
        <f aca="false">IFERROR(IF(AX739&lt;($AM$9-$AL$9)/($AN$9-$AL$9),$AL$9+SQRT(AX739*($AN$9-$AL$9)*($AM$9-$AL$9)),$AN$9-SQRT((1-AX739)*($AN$9-$AL$9)*($AN$9-$AM$9))),$AM$9)</f>
        <v>1.34091957027275</v>
      </c>
      <c r="AP739" s="0" t="n">
        <f aca="false">IFERROR(IF(AY739&lt;($AM$10-$AL$10)/($AN$10-$AL$10),$AL$10+SQRT(AY739*($AN$10-$AL$10)*($AM$10-$AL$10)),$AN$10-SQRT((1-AY739)*($AN$10-$AL$10)*($AN$10-$AM$10))),$AM$10)</f>
        <v>0.537848623637349</v>
      </c>
      <c r="AQ739" s="0" t="n">
        <f aca="false">IFERROR(IF(AZ739&lt;($AM$11-$AL$11)/($AN$11-$AL$11),$AL$11+SQRT(AZ739*($AN$11-$AL$11)*($AM$11-$AL$11)),$AN$11-SQRT((1-AZ739)*($AN$11-$AL$11)*($AN$11-$AM$11))),$AM$11)</f>
        <v>0.489712451532248</v>
      </c>
      <c r="AR739" s="0" t="n">
        <f aca="false">SUMPRODUCT((B24:B31&lt;=$B$6)*(C24:C31*AM739+D24:D31*AO739*$B$8*AQ739)/(1+AL739/100)^B24:B31)+C32*AM739*AP739/(1+AL739/100)^$B$6</f>
        <v>14744318.8296296</v>
      </c>
      <c r="AS739" s="0" t="n">
        <f aca="false">SUMPRODUCT((K24:K26&lt;=$B$6)*(L24:L26*AN739+M24:M26*AO739*$B$8*AQ739)/(1+AL739/100)^K24:K26)+L27*AN739*AP739/(1+AL739/100)^$B$6</f>
        <v>16553803.2987789</v>
      </c>
      <c r="AT739" s="0" t="n">
        <f aca="false">AS739-AR739</f>
        <v>1809484.46914935</v>
      </c>
      <c r="AU739" s="0" t="n">
        <f aca="true">RAND()</f>
        <v>0.339730777702942</v>
      </c>
      <c r="AV739" s="0" t="n">
        <f aca="true">RAND()</f>
        <v>0.757723844725841</v>
      </c>
      <c r="AW739" s="0" t="n">
        <f aca="true">RAND()</f>
        <v>0.7716358286245</v>
      </c>
      <c r="AX739" s="0" t="n">
        <f aca="true">RAND()</f>
        <v>0.710408658100365</v>
      </c>
      <c r="AY739" s="0" t="n">
        <f aca="true">RAND()</f>
        <v>0.00573007324496691</v>
      </c>
      <c r="AZ739" s="0" t="n">
        <f aca="true">RAND()</f>
        <v>0.146901282719899</v>
      </c>
    </row>
    <row r="740" customFormat="false" ht="15" hidden="false" customHeight="false" outlineLevel="0" collapsed="false">
      <c r="AK740" s="0" t="n">
        <v>727</v>
      </c>
      <c r="AL740" s="0" t="n">
        <f aca="false">IFERROR(IF(AU740&lt;($AM$6-$AL$6)/($AN$6-$AL$6),$AL$6+SQRT(AU740*($AN$6-$AL$6)*($AM$6-$AL$6)),$AN$6-SQRT((1-AU740)*($AN$6-$AL$6)*($AN$6-$AM$6))),$AM$6)</f>
        <v>4.41615135963076</v>
      </c>
      <c r="AM740" s="0" t="n">
        <f aca="false">IFERROR(IF(AV740&lt;($AM$7-$AL$7)/($AN$7-$AL$7),$AL$7+SQRT(AV740*($AN$7-$AL$7)*($AM$7-$AL$7)),$AN$7-SQRT((1-AV740)*($AN$7-$AL$7)*($AN$7-$AM$7))),$AM$7)</f>
        <v>0.971997044521724</v>
      </c>
      <c r="AN740" s="0" t="n">
        <f aca="false">IFERROR(IF(AW740&lt;($AM$8-$AL$8)/($AN$8-$AL$8),$AL$8+SQRT(AW740*($AN$8-$AL$8)*($AM$8-$AL$8)),$AN$8-SQRT((1-AW740)*($AN$8-$AL$8)*($AN$8-$AM$8))),$AM$8)</f>
        <v>1.01206490960508</v>
      </c>
      <c r="AO740" s="0" t="n">
        <f aca="false">IFERROR(IF(AX740&lt;($AM$9-$AL$9)/($AN$9-$AL$9),$AL$9+SQRT(AX740*($AN$9-$AL$9)*($AM$9-$AL$9)),$AN$9-SQRT((1-AX740)*($AN$9-$AL$9)*($AN$9-$AM$9))),$AM$9)</f>
        <v>1.23010648552014</v>
      </c>
      <c r="AP740" s="0" t="n">
        <f aca="false">IFERROR(IF(AY740&lt;($AM$10-$AL$10)/($AN$10-$AL$10),$AL$10+SQRT(AY740*($AN$10-$AL$10)*($AM$10-$AL$10)),$AN$10-SQRT((1-AY740)*($AN$10-$AL$10)*($AN$10-$AM$10))),$AM$10)</f>
        <v>0.624985307823116</v>
      </c>
      <c r="AQ740" s="0" t="n">
        <f aca="false">IFERROR(IF(AZ740&lt;($AM$11-$AL$11)/($AN$11-$AL$11),$AL$11+SQRT(AZ740*($AN$11-$AL$11)*($AM$11-$AL$11)),$AN$11-SQRT((1-AZ740)*($AN$11-$AL$11)*($AN$11-$AM$11))),$AM$11)</f>
        <v>0.626349519988404</v>
      </c>
      <c r="AR740" s="0" t="n">
        <f aca="false">SUMPRODUCT((B24:B31&lt;=$B$6)*(C24:C31*AM740+D24:D31*AO740*$B$8*AQ740)/(1+AL740/100)^B24:B31)+C32*AM740*AP740/(1+AL740/100)^$B$6</f>
        <v>12591316.9313482</v>
      </c>
      <c r="AS740" s="0" t="n">
        <f aca="false">SUMPRODUCT((K24:K26&lt;=$B$6)*(L24:L26*AN740+M24:M26*AO740*$B$8*AQ740)/(1+AL740/100)^K24:K26)+L27*AN740*AP740/(1+AL740/100)^$B$6</f>
        <v>15383963.9072884</v>
      </c>
      <c r="AT740" s="0" t="n">
        <f aca="false">AS740-AR740</f>
        <v>2792646.97594019</v>
      </c>
      <c r="AU740" s="0" t="n">
        <f aca="true">RAND()</f>
        <v>0.6661863101831</v>
      </c>
      <c r="AV740" s="0" t="n">
        <f aca="true">RAND()</f>
        <v>0.328699814713422</v>
      </c>
      <c r="AW740" s="0" t="n">
        <f aca="true">RAND()</f>
        <v>0.496772380077862</v>
      </c>
      <c r="AX740" s="0" t="n">
        <f aca="true">RAND()</f>
        <v>0.604842650907903</v>
      </c>
      <c r="AY740" s="0" t="n">
        <f aca="true">RAND()</f>
        <v>0.062485308686556</v>
      </c>
      <c r="AZ740" s="0" t="n">
        <f aca="true">RAND()</f>
        <v>0.434710241619027</v>
      </c>
    </row>
    <row r="741" customFormat="false" ht="15" hidden="false" customHeight="false" outlineLevel="0" collapsed="false">
      <c r="AK741" s="0" t="n">
        <v>728</v>
      </c>
      <c r="AL741" s="0" t="n">
        <f aca="false">IFERROR(IF(AU741&lt;($AM$6-$AL$6)/($AN$6-$AL$6),$AL$6+SQRT(AU741*($AN$6-$AL$6)*($AM$6-$AL$6)),$AN$6-SQRT((1-AU741)*($AN$6-$AL$6)*($AN$6-$AM$6))),$AM$6)</f>
        <v>3.08115548274984</v>
      </c>
      <c r="AM741" s="0" t="n">
        <f aca="false">IFERROR(IF(AV741&lt;($AM$7-$AL$7)/($AN$7-$AL$7),$AL$7+SQRT(AV741*($AN$7-$AL$7)*($AM$7-$AL$7)),$AN$7-SQRT((1-AV741)*($AN$7-$AL$7)*($AN$7-$AM$7))),$AM$7)</f>
        <v>1.01431603129032</v>
      </c>
      <c r="AN741" s="0" t="n">
        <f aca="false">IFERROR(IF(AW741&lt;($AM$8-$AL$8)/($AN$8-$AL$8),$AL$8+SQRT(AW741*($AN$8-$AL$8)*($AM$8-$AL$8)),$AN$8-SQRT((1-AW741)*($AN$8-$AL$8)*($AN$8-$AM$8))),$AM$8)</f>
        <v>1.07146331219455</v>
      </c>
      <c r="AO741" s="0" t="n">
        <f aca="false">IFERROR(IF(AX741&lt;($AM$9-$AL$9)/($AN$9-$AL$9),$AL$9+SQRT(AX741*($AN$9-$AL$9)*($AM$9-$AL$9)),$AN$9-SQRT((1-AX741)*($AN$9-$AL$9)*($AN$9-$AM$9))),$AM$9)</f>
        <v>1.67048109410301</v>
      </c>
      <c r="AP741" s="0" t="n">
        <f aca="false">IFERROR(IF(AY741&lt;($AM$10-$AL$10)/($AN$10-$AL$10),$AL$10+SQRT(AY741*($AN$10-$AL$10)*($AM$10-$AL$10)),$AN$10-SQRT((1-AY741)*($AN$10-$AL$10)*($AN$10-$AM$10))),$AM$10)</f>
        <v>0.96796323102474</v>
      </c>
      <c r="AQ741" s="0" t="n">
        <f aca="false">IFERROR(IF(AZ741&lt;($AM$11-$AL$11)/($AN$11-$AL$11),$AL$11+SQRT(AZ741*($AN$11-$AL$11)*($AM$11-$AL$11)),$AN$11-SQRT((1-AZ741)*($AN$11-$AL$11)*($AN$11-$AM$11))),$AM$11)</f>
        <v>0.754349364960053</v>
      </c>
      <c r="AR741" s="0" t="n">
        <f aca="false">SUMPRODUCT((B24:B31&lt;=$B$6)*(C24:C31*AM741+D24:D31*AO741*$B$8*AQ741)/(1+AL741/100)^B24:B31)+C32*AM741*AP741/(1+AL741/100)^$B$6</f>
        <v>14047458.5525592</v>
      </c>
      <c r="AS741" s="0" t="n">
        <f aca="false">SUMPRODUCT((K24:K26&lt;=$B$6)*(L24:L26*AN741+M24:M26*AO741*$B$8*AQ741)/(1+AL741/100)^K24:K26)+L27*AN741*AP741/(1+AL741/100)^$B$6</f>
        <v>15565855.1657977</v>
      </c>
      <c r="AT741" s="0" t="n">
        <f aca="false">AS741-AR741</f>
        <v>1518396.6132385</v>
      </c>
      <c r="AU741" s="0" t="n">
        <f aca="true">RAND()</f>
        <v>0.232132882480919</v>
      </c>
      <c r="AV741" s="0" t="n">
        <f aca="true">RAND()</f>
        <v>0.506249483495598</v>
      </c>
      <c r="AW741" s="0" t="n">
        <f aca="true">RAND()</f>
        <v>0.716663565399649</v>
      </c>
      <c r="AX741" s="0" t="n">
        <f aca="true">RAND()</f>
        <v>0.927611527104301</v>
      </c>
      <c r="AY741" s="0" t="n">
        <f aca="true">RAND()</f>
        <v>0.875958342364458</v>
      </c>
      <c r="AZ741" s="0" t="n">
        <f aca="true">RAND()</f>
        <v>0.753697002059064</v>
      </c>
    </row>
    <row r="742" customFormat="false" ht="15" hidden="false" customHeight="false" outlineLevel="0" collapsed="false">
      <c r="AK742" s="0" t="n">
        <v>729</v>
      </c>
      <c r="AL742" s="0" t="n">
        <f aca="false">IFERROR(IF(AU742&lt;($AM$6-$AL$6)/($AN$6-$AL$6),$AL$6+SQRT(AU742*($AN$6-$AL$6)*($AM$6-$AL$6)),$AN$6-SQRT((1-AU742)*($AN$6-$AL$6)*($AN$6-$AM$6))),$AM$6)</f>
        <v>4.29490786242096</v>
      </c>
      <c r="AM742" s="0" t="n">
        <f aca="false">IFERROR(IF(AV742&lt;($AM$7-$AL$7)/($AN$7-$AL$7),$AL$7+SQRT(AV742*($AN$7-$AL$7)*($AM$7-$AL$7)),$AN$7-SQRT((1-AV742)*($AN$7-$AL$7)*($AN$7-$AM$7))),$AM$7)</f>
        <v>0.978985309486679</v>
      </c>
      <c r="AN742" s="0" t="n">
        <f aca="false">IFERROR(IF(AW742&lt;($AM$8-$AL$8)/($AN$8-$AL$8),$AL$8+SQRT(AW742*($AN$8-$AL$8)*($AM$8-$AL$8)),$AN$8-SQRT((1-AW742)*($AN$8-$AL$8)*($AN$8-$AM$8))),$AM$8)</f>
        <v>1.09724688116383</v>
      </c>
      <c r="AO742" s="0" t="n">
        <f aca="false">IFERROR(IF(AX742&lt;($AM$9-$AL$9)/($AN$9-$AL$9),$AL$9+SQRT(AX742*($AN$9-$AL$9)*($AM$9-$AL$9)),$AN$9-SQRT((1-AX742)*($AN$9-$AL$9)*($AN$9-$AM$9))),$AM$9)</f>
        <v>0.766006528837094</v>
      </c>
      <c r="AP742" s="0" t="n">
        <f aca="false">IFERROR(IF(AY742&lt;($AM$10-$AL$10)/($AN$10-$AL$10),$AL$10+SQRT(AY742*($AN$10-$AL$10)*($AM$10-$AL$10)),$AN$10-SQRT((1-AY742)*($AN$10-$AL$10)*($AN$10-$AM$10))),$AM$10)</f>
        <v>0.996722268842687</v>
      </c>
      <c r="AQ742" s="0" t="n">
        <f aca="false">IFERROR(IF(AZ742&lt;($AM$11-$AL$11)/($AN$11-$AL$11),$AL$11+SQRT(AZ742*($AN$11-$AL$11)*($AM$11-$AL$11)),$AN$11-SQRT((1-AZ742)*($AN$11-$AL$11)*($AN$11-$AM$11))),$AM$11)</f>
        <v>0.676176032987902</v>
      </c>
      <c r="AR742" s="0" t="n">
        <f aca="false">SUMPRODUCT((B24:B31&lt;=$B$6)*(C24:C31*AM742+D24:D31*AO742*$B$8*AQ742)/(1+AL742/100)^B24:B31)+C32*AM742*AP742/(1+AL742/100)^$B$6</f>
        <v>12664579.5451601</v>
      </c>
      <c r="AS742" s="0" t="n">
        <f aca="false">SUMPRODUCT((K24:K26&lt;=$B$6)*(L24:L26*AN742+M24:M26*AO742*$B$8*AQ742)/(1+AL742/100)^K24:K26)+L27*AN742*AP742/(1+AL742/100)^$B$6</f>
        <v>16203713.985004</v>
      </c>
      <c r="AT742" s="0" t="n">
        <f aca="false">AS742-AR742</f>
        <v>3539134.43984389</v>
      </c>
      <c r="AU742" s="0" t="n">
        <f aca="true">RAND()</f>
        <v>0.634123826360403</v>
      </c>
      <c r="AV742" s="0" t="n">
        <f aca="true">RAND()</f>
        <v>0.355952677911579</v>
      </c>
      <c r="AW742" s="0" t="n">
        <f aca="true">RAND()</f>
        <v>0.792590974985084</v>
      </c>
      <c r="AX742" s="0" t="n">
        <f aca="true">RAND()</f>
        <v>0.0943459645119463</v>
      </c>
      <c r="AY742" s="0" t="n">
        <f aca="true">RAND()</f>
        <v>0.986932049456908</v>
      </c>
      <c r="AZ742" s="0" t="n">
        <f aca="true">RAND()</f>
        <v>0.571991993422643</v>
      </c>
    </row>
    <row r="743" customFormat="false" ht="15" hidden="false" customHeight="false" outlineLevel="0" collapsed="false">
      <c r="AK743" s="0" t="n">
        <v>730</v>
      </c>
      <c r="AL743" s="0" t="n">
        <f aca="false">IFERROR(IF(AU743&lt;($AM$6-$AL$6)/($AN$6-$AL$6),$AL$6+SQRT(AU743*($AN$6-$AL$6)*($AM$6-$AL$6)),$AN$6-SQRT((1-AU743)*($AN$6-$AL$6)*($AN$6-$AM$6))),$AM$6)</f>
        <v>6.88466570081887</v>
      </c>
      <c r="AM743" s="0" t="n">
        <f aca="false">IFERROR(IF(AV743&lt;($AM$7-$AL$7)/($AN$7-$AL$7),$AL$7+SQRT(AV743*($AN$7-$AL$7)*($AM$7-$AL$7)),$AN$7-SQRT((1-AV743)*($AN$7-$AL$7)*($AN$7-$AM$7))),$AM$7)</f>
        <v>0.985176673759103</v>
      </c>
      <c r="AN743" s="0" t="n">
        <f aca="false">IFERROR(IF(AW743&lt;($AM$8-$AL$8)/($AN$8-$AL$8),$AL$8+SQRT(AW743*($AN$8-$AL$8)*($AM$8-$AL$8)),$AN$8-SQRT((1-AW743)*($AN$8-$AL$8)*($AN$8-$AM$8))),$AM$8)</f>
        <v>0.851618176471835</v>
      </c>
      <c r="AO743" s="0" t="n">
        <f aca="false">IFERROR(IF(AX743&lt;($AM$9-$AL$9)/($AN$9-$AL$9),$AL$9+SQRT(AX743*($AN$9-$AL$9)*($AM$9-$AL$9)),$AN$9-SQRT((1-AX743)*($AN$9-$AL$9)*($AN$9-$AM$9))),$AM$9)</f>
        <v>0.903193284542302</v>
      </c>
      <c r="AP743" s="0" t="n">
        <f aca="false">IFERROR(IF(AY743&lt;($AM$10-$AL$10)/($AN$10-$AL$10),$AL$10+SQRT(AY743*($AN$10-$AL$10)*($AM$10-$AL$10)),$AN$10-SQRT((1-AY743)*($AN$10-$AL$10)*($AN$10-$AM$10))),$AM$10)</f>
        <v>0.588966234297911</v>
      </c>
      <c r="AQ743" s="0" t="n">
        <f aca="false">IFERROR(IF(AZ743&lt;($AM$11-$AL$11)/($AN$11-$AL$11),$AL$11+SQRT(AZ743*($AN$11-$AL$11)*($AM$11-$AL$11)),$AN$11-SQRT((1-AZ743)*($AN$11-$AL$11)*($AN$11-$AM$11))),$AM$11)</f>
        <v>0.776363476963567</v>
      </c>
      <c r="AR743" s="0" t="n">
        <f aca="false">SUMPRODUCT((B24:B31&lt;=$B$6)*(C24:C31*AM743+D24:D31*AO743*$B$8*AQ743)/(1+AL743/100)^B24:B31)+C32*AM743*AP743/(1+AL743/100)^$B$6</f>
        <v>11639641.3309453</v>
      </c>
      <c r="AS743" s="0" t="n">
        <f aca="false">SUMPRODUCT((K24:K26&lt;=$B$6)*(L24:L26*AN743+M24:M26*AO743*$B$8*AQ743)/(1+AL743/100)^K24:K26)+L27*AN743*AP743/(1+AL743/100)^$B$6</f>
        <v>13099650.9921295</v>
      </c>
      <c r="AT743" s="0" t="n">
        <f aca="false">AS743-AR743</f>
        <v>1460009.6611842</v>
      </c>
      <c r="AU743" s="0" t="n">
        <f aca="true">RAND()</f>
        <v>0.99933489997162</v>
      </c>
      <c r="AV743" s="0" t="n">
        <f aca="true">RAND()</f>
        <v>0.381004450049835</v>
      </c>
      <c r="AW743" s="0" t="n">
        <f aca="true">RAND()</f>
        <v>0.0296048460253052</v>
      </c>
      <c r="AX743" s="0" t="n">
        <f aca="true">RAND()</f>
        <v>0.216753099600013</v>
      </c>
      <c r="AY743" s="0" t="n">
        <f aca="true">RAND()</f>
        <v>0.0316599633806035</v>
      </c>
      <c r="AZ743" s="0" t="n">
        <f aca="true">RAND()</f>
        <v>0.795864104343572</v>
      </c>
    </row>
    <row r="744" customFormat="false" ht="15" hidden="false" customHeight="false" outlineLevel="0" collapsed="false">
      <c r="AK744" s="0" t="n">
        <v>731</v>
      </c>
      <c r="AL744" s="0" t="n">
        <f aca="false">IFERROR(IF(AU744&lt;($AM$6-$AL$6)/($AN$6-$AL$6),$AL$6+SQRT(AU744*($AN$6-$AL$6)*($AM$6-$AL$6)),$AN$6-SQRT((1-AU744)*($AN$6-$AL$6)*($AN$6-$AM$6))),$AM$6)</f>
        <v>3.60457364702899</v>
      </c>
      <c r="AM744" s="0" t="n">
        <f aca="false">IFERROR(IF(AV744&lt;($AM$7-$AL$7)/($AN$7-$AL$7),$AL$7+SQRT(AV744*($AN$7-$AL$7)*($AM$7-$AL$7)),$AN$7-SQRT((1-AV744)*($AN$7-$AL$7)*($AN$7-$AM$7))),$AM$7)</f>
        <v>0.989321236109511</v>
      </c>
      <c r="AN744" s="0" t="n">
        <f aca="false">IFERROR(IF(AW744&lt;($AM$8-$AL$8)/($AN$8-$AL$8),$AL$8+SQRT(AW744*($AN$8-$AL$8)*($AM$8-$AL$8)),$AN$8-SQRT((1-AW744)*($AN$8-$AL$8)*($AN$8-$AM$8))),$AM$8)</f>
        <v>0.981622946737367</v>
      </c>
      <c r="AO744" s="0" t="n">
        <f aca="false">IFERROR(IF(AX744&lt;($AM$9-$AL$9)/($AN$9-$AL$9),$AL$9+SQRT(AX744*($AN$9-$AL$9)*($AM$9-$AL$9)),$AN$9-SQRT((1-AX744)*($AN$9-$AL$9)*($AN$9-$AM$9))),$AM$9)</f>
        <v>1.13818151874368</v>
      </c>
      <c r="AP744" s="0" t="n">
        <f aca="false">IFERROR(IF(AY744&lt;($AM$10-$AL$10)/($AN$10-$AL$10),$AL$10+SQRT(AY744*($AN$10-$AL$10)*($AM$10-$AL$10)),$AN$10-SQRT((1-AY744)*($AN$10-$AL$10)*($AN$10-$AM$10))),$AM$10)</f>
        <v>0.7396017746451</v>
      </c>
      <c r="AQ744" s="0" t="n">
        <f aca="false">IFERROR(IF(AZ744&lt;($AM$11-$AL$11)/($AN$11-$AL$11),$AL$11+SQRT(AZ744*($AN$11-$AL$11)*($AM$11-$AL$11)),$AN$11-SQRT((1-AZ744)*($AN$11-$AL$11)*($AN$11-$AM$11))),$AM$11)</f>
        <v>0.874748152704121</v>
      </c>
      <c r="AR744" s="0" t="n">
        <f aca="false">SUMPRODUCT((B24:B31&lt;=$B$6)*(C24:C31*AM744+D24:D31*AO744*$B$8*AQ744)/(1+AL744/100)^B24:B31)+C32*AM744*AP744/(1+AL744/100)^$B$6</f>
        <v>13331389.6203322</v>
      </c>
      <c r="AS744" s="0" t="n">
        <f aca="false">SUMPRODUCT((K24:K26&lt;=$B$6)*(L24:L26*AN744+M24:M26*AO744*$B$8*AQ744)/(1+AL744/100)^K24:K26)+L27*AN744*AP744/(1+AL744/100)^$B$6</f>
        <v>14694974.728401</v>
      </c>
      <c r="AT744" s="0" t="n">
        <f aca="false">AS744-AR744</f>
        <v>1363585.10806871</v>
      </c>
      <c r="AU744" s="0" t="n">
        <f aca="true">RAND()</f>
        <v>0.423553994077498</v>
      </c>
      <c r="AV744" s="0" t="n">
        <f aca="true">RAND()</f>
        <v>0.398250338244813</v>
      </c>
      <c r="AW744" s="0" t="n">
        <f aca="true">RAND()</f>
        <v>0.366521053128494</v>
      </c>
      <c r="AX744" s="0" t="n">
        <f aca="true">RAND()</f>
        <v>0.504845936910031</v>
      </c>
      <c r="AY744" s="0" t="n">
        <f aca="true">RAND()</f>
        <v>0.229636041652325</v>
      </c>
      <c r="AZ744" s="0" t="n">
        <f aca="true">RAND()</f>
        <v>0.935967243873346</v>
      </c>
    </row>
    <row r="745" customFormat="false" ht="15" hidden="false" customHeight="false" outlineLevel="0" collapsed="false">
      <c r="AK745" s="0" t="n">
        <v>732</v>
      </c>
      <c r="AL745" s="0" t="n">
        <f aca="false">IFERROR(IF(AU745&lt;($AM$6-$AL$6)/($AN$6-$AL$6),$AL$6+SQRT(AU745*($AN$6-$AL$6)*($AM$6-$AL$6)),$AN$6-SQRT((1-AU745)*($AN$6-$AL$6)*($AN$6-$AM$6))),$AM$6)</f>
        <v>4.13968634192649</v>
      </c>
      <c r="AM745" s="0" t="n">
        <f aca="false">IFERROR(IF(AV745&lt;($AM$7-$AL$7)/($AN$7-$AL$7),$AL$7+SQRT(AV745*($AN$7-$AL$7)*($AM$7-$AL$7)),$AN$7-SQRT((1-AV745)*($AN$7-$AL$7)*($AN$7-$AM$7))),$AM$7)</f>
        <v>1.13626037533936</v>
      </c>
      <c r="AN745" s="0" t="n">
        <f aca="false">IFERROR(IF(AW745&lt;($AM$8-$AL$8)/($AN$8-$AL$8),$AL$8+SQRT(AW745*($AN$8-$AL$8)*($AM$8-$AL$8)),$AN$8-SQRT((1-AW745)*($AN$8-$AL$8)*($AN$8-$AM$8))),$AM$8)</f>
        <v>0.926024572918583</v>
      </c>
      <c r="AO745" s="0" t="n">
        <f aca="false">IFERROR(IF(AX745&lt;($AM$9-$AL$9)/($AN$9-$AL$9),$AL$9+SQRT(AX745*($AN$9-$AL$9)*($AM$9-$AL$9)),$AN$9-SQRT((1-AX745)*($AN$9-$AL$9)*($AN$9-$AM$9))),$AM$9)</f>
        <v>1.19729075146578</v>
      </c>
      <c r="AP745" s="0" t="n">
        <f aca="false">IFERROR(IF(AY745&lt;($AM$10-$AL$10)/($AN$10-$AL$10),$AL$10+SQRT(AY745*($AN$10-$AL$10)*($AM$10-$AL$10)),$AN$10-SQRT((1-AY745)*($AN$10-$AL$10)*($AN$10-$AM$10))),$AM$10)</f>
        <v>0.924160034886084</v>
      </c>
      <c r="AQ745" s="0" t="n">
        <f aca="false">IFERROR(IF(AZ745&lt;($AM$11-$AL$11)/($AN$11-$AL$11),$AL$11+SQRT(AZ745*($AN$11-$AL$11)*($AM$11-$AL$11)),$AN$11-SQRT((1-AZ745)*($AN$11-$AL$11)*($AN$11-$AM$11))),$AM$11)</f>
        <v>0.383683196175037</v>
      </c>
      <c r="AR745" s="0" t="n">
        <f aca="false">SUMPRODUCT((B24:B31&lt;=$B$6)*(C24:C31*AM745+D24:D31*AO745*$B$8*AQ745)/(1+AL745/100)^B24:B31)+C32*AM745*AP745/(1+AL745/100)^$B$6</f>
        <v>14785446.4365124</v>
      </c>
      <c r="AS745" s="0" t="n">
        <f aca="false">SUMPRODUCT((K24:K26&lt;=$B$6)*(L24:L26*AN745+M24:M26*AO745*$B$8*AQ745)/(1+AL745/100)^K24:K26)+L27*AN745*AP745/(1+AL745/100)^$B$6</f>
        <v>13720349.6455377</v>
      </c>
      <c r="AT745" s="0" t="n">
        <f aca="false">AS745-AR745</f>
        <v>-1065096.7909747</v>
      </c>
      <c r="AU745" s="0" t="n">
        <f aca="true">RAND()</f>
        <v>0.590930288871907</v>
      </c>
      <c r="AV745" s="0" t="n">
        <f aca="true">RAND()</f>
        <v>0.88500709139607</v>
      </c>
      <c r="AW745" s="0" t="n">
        <f aca="true">RAND()</f>
        <v>0.176468810881235</v>
      </c>
      <c r="AX745" s="0" t="n">
        <f aca="true">RAND()</f>
        <v>0.570438574878418</v>
      </c>
      <c r="AY745" s="0" t="n">
        <f aca="true">RAND()</f>
        <v>0.719646940778258</v>
      </c>
      <c r="AZ745" s="0" t="n">
        <f aca="true">RAND()</f>
        <v>0.0285831727431418</v>
      </c>
    </row>
    <row r="746" customFormat="false" ht="15" hidden="false" customHeight="false" outlineLevel="0" collapsed="false">
      <c r="AK746" s="0" t="n">
        <v>733</v>
      </c>
      <c r="AL746" s="0" t="n">
        <f aca="false">IFERROR(IF(AU746&lt;($AM$6-$AL$6)/($AN$6-$AL$6),$AL$6+SQRT(AU746*($AN$6-$AL$6)*($AM$6-$AL$6)),$AN$6-SQRT((1-AU746)*($AN$6-$AL$6)*($AN$6-$AM$6))),$AM$6)</f>
        <v>2.26460704398976</v>
      </c>
      <c r="AM746" s="0" t="n">
        <f aca="false">IFERROR(IF(AV746&lt;($AM$7-$AL$7)/($AN$7-$AL$7),$AL$7+SQRT(AV746*($AN$7-$AL$7)*($AM$7-$AL$7)),$AN$7-SQRT((1-AV746)*($AN$7-$AL$7)*($AN$7-$AM$7))),$AM$7)</f>
        <v>0.854773148969229</v>
      </c>
      <c r="AN746" s="0" t="n">
        <f aca="false">IFERROR(IF(AW746&lt;($AM$8-$AL$8)/($AN$8-$AL$8),$AL$8+SQRT(AW746*($AN$8-$AL$8)*($AM$8-$AL$8)),$AN$8-SQRT((1-AW746)*($AN$8-$AL$8)*($AN$8-$AM$8))),$AM$8)</f>
        <v>0.847960531900314</v>
      </c>
      <c r="AO746" s="0" t="n">
        <f aca="false">IFERROR(IF(AX746&lt;($AM$9-$AL$9)/($AN$9-$AL$9),$AL$9+SQRT(AX746*($AN$9-$AL$9)*($AM$9-$AL$9)),$AN$9-SQRT((1-AX746)*($AN$9-$AL$9)*($AN$9-$AM$9))),$AM$9)</f>
        <v>1.33601801595172</v>
      </c>
      <c r="AP746" s="0" t="n">
        <f aca="false">IFERROR(IF(AY746&lt;($AM$10-$AL$10)/($AN$10-$AL$10),$AL$10+SQRT(AY746*($AN$10-$AL$10)*($AM$10-$AL$10)),$AN$10-SQRT((1-AY746)*($AN$10-$AL$10)*($AN$10-$AM$10))),$AM$10)</f>
        <v>0.807184247387022</v>
      </c>
      <c r="AQ746" s="0" t="n">
        <f aca="false">IFERROR(IF(AZ746&lt;($AM$11-$AL$11)/($AN$11-$AL$11),$AL$11+SQRT(AZ746*($AN$11-$AL$11)*($AM$11-$AL$11)),$AN$11-SQRT((1-AZ746)*($AN$11-$AL$11)*($AN$11-$AM$11))),$AM$11)</f>
        <v>0.966522670878755</v>
      </c>
      <c r="AR746" s="0" t="n">
        <f aca="false">SUMPRODUCT((B24:B31&lt;=$B$6)*(C24:C31*AM746+D24:D31*AO746*$B$8*AQ746)/(1+AL746/100)^B24:B31)+C32*AM746*AP746/(1+AL746/100)^$B$6</f>
        <v>12467325.2079872</v>
      </c>
      <c r="AS746" s="0" t="n">
        <f aca="false">SUMPRODUCT((K24:K26&lt;=$B$6)*(L24:L26*AN746+M24:M26*AO746*$B$8*AQ746)/(1+AL746/100)^K24:K26)+L27*AN746*AP746/(1+AL746/100)^$B$6</f>
        <v>12368550.5809754</v>
      </c>
      <c r="AT746" s="0" t="n">
        <f aca="false">AS746-AR746</f>
        <v>-98774.6270117573</v>
      </c>
      <c r="AU746" s="0" t="n">
        <f aca="true">RAND()</f>
        <v>0.0140033775458002</v>
      </c>
      <c r="AV746" s="0" t="n">
        <f aca="true">RAND()</f>
        <v>0.0333344205333927</v>
      </c>
      <c r="AW746" s="0" t="n">
        <f aca="true">RAND()</f>
        <v>0.0255579180017889</v>
      </c>
      <c r="AX746" s="0" t="n">
        <f aca="true">RAND()</f>
        <v>0.706085283239539</v>
      </c>
      <c r="AY746" s="0" t="n">
        <f aca="true">RAND()</f>
        <v>0.377448647370925</v>
      </c>
      <c r="AZ746" s="0" t="n">
        <f aca="true">RAND()</f>
        <v>0.995425585448604</v>
      </c>
    </row>
    <row r="747" customFormat="false" ht="15" hidden="false" customHeight="false" outlineLevel="0" collapsed="false">
      <c r="AK747" s="0" t="n">
        <v>734</v>
      </c>
      <c r="AL747" s="0" t="n">
        <f aca="false">IFERROR(IF(AU747&lt;($AM$6-$AL$6)/($AN$6-$AL$6),$AL$6+SQRT(AU747*($AN$6-$AL$6)*($AM$6-$AL$6)),$AN$6-SQRT((1-AU747)*($AN$6-$AL$6)*($AN$6-$AM$6))),$AM$6)</f>
        <v>4.23867380123846</v>
      </c>
      <c r="AM747" s="0" t="n">
        <f aca="false">IFERROR(IF(AV747&lt;($AM$7-$AL$7)/($AN$7-$AL$7),$AL$7+SQRT(AV747*($AN$7-$AL$7)*($AM$7-$AL$7)),$AN$7-SQRT((1-AV747)*($AN$7-$AL$7)*($AN$7-$AM$7))),$AM$7)</f>
        <v>1.14884626312076</v>
      </c>
      <c r="AN747" s="0" t="n">
        <f aca="false">IFERROR(IF(AW747&lt;($AM$8-$AL$8)/($AN$8-$AL$8),$AL$8+SQRT(AW747*($AN$8-$AL$8)*($AM$8-$AL$8)),$AN$8-SQRT((1-AW747)*($AN$8-$AL$8)*($AN$8-$AM$8))),$AM$8)</f>
        <v>0.881330171198135</v>
      </c>
      <c r="AO747" s="0" t="n">
        <f aca="false">IFERROR(IF(AX747&lt;($AM$9-$AL$9)/($AN$9-$AL$9),$AL$9+SQRT(AX747*($AN$9-$AL$9)*($AM$9-$AL$9)),$AN$9-SQRT((1-AX747)*($AN$9-$AL$9)*($AN$9-$AM$9))),$AM$9)</f>
        <v>1.44975367223962</v>
      </c>
      <c r="AP747" s="0" t="n">
        <f aca="false">IFERROR(IF(AY747&lt;($AM$10-$AL$10)/($AN$10-$AL$10),$AL$10+SQRT(AY747*($AN$10-$AL$10)*($AM$10-$AL$10)),$AN$10-SQRT((1-AY747)*($AN$10-$AL$10)*($AN$10-$AM$10))),$AM$10)</f>
        <v>0.885307684586522</v>
      </c>
      <c r="AQ747" s="0" t="n">
        <f aca="false">IFERROR(IF(AZ747&lt;($AM$11-$AL$11)/($AN$11-$AL$11),$AL$11+SQRT(AZ747*($AN$11-$AL$11)*($AM$11-$AL$11)),$AN$11-SQRT((1-AZ747)*($AN$11-$AL$11)*($AN$11-$AM$11))),$AM$11)</f>
        <v>0.645660396929029</v>
      </c>
      <c r="AR747" s="0" t="n">
        <f aca="false">SUMPRODUCT((B24:B31&lt;=$B$6)*(C24:C31*AM747+D24:D31*AO747*$B$8*AQ747)/(1+AL747/100)^B24:B31)+C32*AM747*AP747/(1+AL747/100)^$B$6</f>
        <v>14969139.9921028</v>
      </c>
      <c r="AS747" s="0" t="n">
        <f aca="false">SUMPRODUCT((K24:K26&lt;=$B$6)*(L24:L26*AN747+M24:M26*AO747*$B$8*AQ747)/(1+AL747/100)^K24:K26)+L27*AN747*AP747/(1+AL747/100)^$B$6</f>
        <v>13139164.2928116</v>
      </c>
      <c r="AT747" s="0" t="n">
        <f aca="false">AS747-AR747</f>
        <v>-1829975.69929118</v>
      </c>
      <c r="AU747" s="0" t="n">
        <f aca="true">RAND()</f>
        <v>0.618753881201656</v>
      </c>
      <c r="AV747" s="0" t="n">
        <f aca="true">RAND()</f>
        <v>0.909048191247699</v>
      </c>
      <c r="AW747" s="0" t="n">
        <f aca="true">RAND()</f>
        <v>0.0734955194124222</v>
      </c>
      <c r="AX747" s="0" t="n">
        <f aca="true">RAND()</f>
        <v>0.798152652524147</v>
      </c>
      <c r="AY747" s="0" t="n">
        <f aca="true">RAND()</f>
        <v>0.593848047205705</v>
      </c>
      <c r="AZ747" s="0" t="n">
        <f aca="true">RAND()</f>
        <v>0.487678000020954</v>
      </c>
    </row>
    <row r="748" customFormat="false" ht="15" hidden="false" customHeight="false" outlineLevel="0" collapsed="false">
      <c r="AK748" s="0" t="n">
        <v>735</v>
      </c>
      <c r="AL748" s="0" t="n">
        <f aca="false">IFERROR(IF(AU748&lt;($AM$6-$AL$6)/($AN$6-$AL$6),$AL$6+SQRT(AU748*($AN$6-$AL$6)*($AM$6-$AL$6)),$AN$6-SQRT((1-AU748)*($AN$6-$AL$6)*($AN$6-$AM$6))),$AM$6)</f>
        <v>3.70023812082039</v>
      </c>
      <c r="AM748" s="0" t="n">
        <f aca="false">IFERROR(IF(AV748&lt;($AM$7-$AL$7)/($AN$7-$AL$7),$AL$7+SQRT(AV748*($AN$7-$AL$7)*($AM$7-$AL$7)),$AN$7-SQRT((1-AV748)*($AN$7-$AL$7)*($AN$7-$AM$7))),$AM$7)</f>
        <v>0.893712211810748</v>
      </c>
      <c r="AN748" s="0" t="n">
        <f aca="false">IFERROR(IF(AW748&lt;($AM$8-$AL$8)/($AN$8-$AL$8),$AL$8+SQRT(AW748*($AN$8-$AL$8)*($AM$8-$AL$8)),$AN$8-SQRT((1-AW748)*($AN$8-$AL$8)*($AN$8-$AM$8))),$AM$8)</f>
        <v>0.907482400207598</v>
      </c>
      <c r="AO748" s="0" t="n">
        <f aca="false">IFERROR(IF(AX748&lt;($AM$9-$AL$9)/($AN$9-$AL$9),$AL$9+SQRT(AX748*($AN$9-$AL$9)*($AM$9-$AL$9)),$AN$9-SQRT((1-AX748)*($AN$9-$AL$9)*($AN$9-$AM$9))),$AM$9)</f>
        <v>1.5777660698031</v>
      </c>
      <c r="AP748" s="0" t="n">
        <f aca="false">IFERROR(IF(AY748&lt;($AM$10-$AL$10)/($AN$10-$AL$10),$AL$10+SQRT(AY748*($AN$10-$AL$10)*($AM$10-$AL$10)),$AN$10-SQRT((1-AY748)*($AN$10-$AL$10)*($AN$10-$AM$10))),$AM$10)</f>
        <v>0.684881529142576</v>
      </c>
      <c r="AQ748" s="0" t="n">
        <f aca="false">IFERROR(IF(AZ748&lt;($AM$11-$AL$11)/($AN$11-$AL$11),$AL$11+SQRT(AZ748*($AN$11-$AL$11)*($AM$11-$AL$11)),$AN$11-SQRT((1-AZ748)*($AN$11-$AL$11)*($AN$11-$AM$11))),$AM$11)</f>
        <v>0.866794083672013</v>
      </c>
      <c r="AR748" s="0" t="n">
        <f aca="false">SUMPRODUCT((B24:B31&lt;=$B$6)*(C24:C31*AM748+D24:D31*AO748*$B$8*AQ748)/(1+AL748/100)^B24:B31)+C32*AM748*AP748/(1+AL748/100)^$B$6</f>
        <v>12079211.079324</v>
      </c>
      <c r="AS748" s="0" t="n">
        <f aca="false">SUMPRODUCT((K24:K26&lt;=$B$6)*(L24:L26*AN748+M24:M26*AO748*$B$8*AQ748)/(1+AL748/100)^K24:K26)+L27*AN748*AP748/(1+AL748/100)^$B$6</f>
        <v>13689473.9356529</v>
      </c>
      <c r="AT748" s="0" t="n">
        <f aca="false">AS748-AR748</f>
        <v>1610262.85632882</v>
      </c>
      <c r="AU748" s="0" t="n">
        <f aca="true">RAND()</f>
        <v>0.455578577035653</v>
      </c>
      <c r="AV748" s="0" t="n">
        <f aca="true">RAND()</f>
        <v>0.0975775404718057</v>
      </c>
      <c r="AW748" s="0" t="n">
        <f aca="true">RAND()</f>
        <v>0.128360737270959</v>
      </c>
      <c r="AX748" s="0" t="n">
        <f aca="true">RAND()</f>
        <v>0.881145672126986</v>
      </c>
      <c r="AY748" s="0" t="n">
        <f aca="true">RAND()</f>
        <v>0.136724719272389</v>
      </c>
      <c r="AZ748" s="0" t="n">
        <f aca="true">RAND()</f>
        <v>0.927576260633556</v>
      </c>
    </row>
    <row r="749" customFormat="false" ht="15" hidden="false" customHeight="false" outlineLevel="0" collapsed="false">
      <c r="AK749" s="0" t="n">
        <v>736</v>
      </c>
      <c r="AL749" s="0" t="n">
        <f aca="false">IFERROR(IF(AU749&lt;($AM$6-$AL$6)/($AN$6-$AL$6),$AL$6+SQRT(AU749*($AN$6-$AL$6)*($AM$6-$AL$6)),$AN$6-SQRT((1-AU749)*($AN$6-$AL$6)*($AN$6-$AM$6))),$AM$6)</f>
        <v>5.18465420958759</v>
      </c>
      <c r="AM749" s="0" t="n">
        <f aca="false">IFERROR(IF(AV749&lt;($AM$7-$AL$7)/($AN$7-$AL$7),$AL$7+SQRT(AV749*($AN$7-$AL$7)*($AM$7-$AL$7)),$AN$7-SQRT((1-AV749)*($AN$7-$AL$7)*($AN$7-$AM$7))),$AM$7)</f>
        <v>0.912430286654447</v>
      </c>
      <c r="AN749" s="0" t="n">
        <f aca="false">IFERROR(IF(AW749&lt;($AM$8-$AL$8)/($AN$8-$AL$8),$AL$8+SQRT(AW749*($AN$8-$AL$8)*($AM$8-$AL$8)),$AN$8-SQRT((1-AW749)*($AN$8-$AL$8)*($AN$8-$AM$8))),$AM$8)</f>
        <v>1.05385456234681</v>
      </c>
      <c r="AO749" s="0" t="n">
        <f aca="false">IFERROR(IF(AX749&lt;($AM$9-$AL$9)/($AN$9-$AL$9),$AL$9+SQRT(AX749*($AN$9-$AL$9)*($AM$9-$AL$9)),$AN$9-SQRT((1-AX749)*($AN$9-$AL$9)*($AN$9-$AM$9))),$AM$9)</f>
        <v>0.810721328400964</v>
      </c>
      <c r="AP749" s="0" t="n">
        <f aca="false">IFERROR(IF(AY749&lt;($AM$10-$AL$10)/($AN$10-$AL$10),$AL$10+SQRT(AY749*($AN$10-$AL$10)*($AM$10-$AL$10)),$AN$10-SQRT((1-AY749)*($AN$10-$AL$10)*($AN$10-$AM$10))),$AM$10)</f>
        <v>0.787225877922075</v>
      </c>
      <c r="AQ749" s="0" t="n">
        <f aca="false">IFERROR(IF(AZ749&lt;($AM$11-$AL$11)/($AN$11-$AL$11),$AL$11+SQRT(AZ749*($AN$11-$AL$11)*($AM$11-$AL$11)),$AN$11-SQRT((1-AZ749)*($AN$11-$AL$11)*($AN$11-$AM$11))),$AM$11)</f>
        <v>0.689442208497663</v>
      </c>
      <c r="AR749" s="0" t="n">
        <f aca="false">SUMPRODUCT((B24:B31&lt;=$B$6)*(C24:C31*AM749+D24:D31*AO749*$B$8*AQ749)/(1+AL749/100)^B24:B31)+C32*AM749*AP749/(1+AL749/100)^$B$6</f>
        <v>11410276.4577835</v>
      </c>
      <c r="AS749" s="0" t="n">
        <f aca="false">SUMPRODUCT((K24:K26&lt;=$B$6)*(L24:L26*AN749+M24:M26*AO749*$B$8*AQ749)/(1+AL749/100)^K24:K26)+L27*AN749*AP749/(1+AL749/100)^$B$6</f>
        <v>15933967.858006</v>
      </c>
      <c r="AT749" s="0" t="n">
        <f aca="false">AS749-AR749</f>
        <v>4523691.40022256</v>
      </c>
      <c r="AU749" s="0" t="n">
        <f aca="true">RAND()</f>
        <v>0.835225983061597</v>
      </c>
      <c r="AV749" s="0" t="n">
        <f aca="true">RAND()</f>
        <v>0.140450770635568</v>
      </c>
      <c r="AW749" s="0" t="n">
        <f aca="true">RAND()</f>
        <v>0.658017487003008</v>
      </c>
      <c r="AX749" s="0" t="n">
        <f aca="true">RAND()</f>
        <v>0.128730325231013</v>
      </c>
      <c r="AY749" s="0" t="n">
        <f aca="true">RAND()</f>
        <v>0.329994819792428</v>
      </c>
      <c r="AZ749" s="0" t="n">
        <f aca="true">RAND()</f>
        <v>0.606342278110984</v>
      </c>
    </row>
    <row r="750" customFormat="false" ht="15" hidden="false" customHeight="false" outlineLevel="0" collapsed="false">
      <c r="AK750" s="0" t="n">
        <v>737</v>
      </c>
      <c r="AL750" s="0" t="n">
        <f aca="false">IFERROR(IF(AU750&lt;($AM$6-$AL$6)/($AN$6-$AL$6),$AL$6+SQRT(AU750*($AN$6-$AL$6)*($AM$6-$AL$6)),$AN$6-SQRT((1-AU750)*($AN$6-$AL$6)*($AN$6-$AM$6))),$AM$6)</f>
        <v>4.88289321547868</v>
      </c>
      <c r="AM750" s="0" t="n">
        <f aca="false">IFERROR(IF(AV750&lt;($AM$7-$AL$7)/($AN$7-$AL$7),$AL$7+SQRT(AV750*($AN$7-$AL$7)*($AM$7-$AL$7)),$AN$7-SQRT((1-AV750)*($AN$7-$AL$7)*($AN$7-$AM$7))),$AM$7)</f>
        <v>1.08902011700442</v>
      </c>
      <c r="AN750" s="0" t="n">
        <f aca="false">IFERROR(IF(AW750&lt;($AM$8-$AL$8)/($AN$8-$AL$8),$AL$8+SQRT(AW750*($AN$8-$AL$8)*($AM$8-$AL$8)),$AN$8-SQRT((1-AW750)*($AN$8-$AL$8)*($AN$8-$AM$8))),$AM$8)</f>
        <v>0.958825729926397</v>
      </c>
      <c r="AO750" s="0" t="n">
        <f aca="false">IFERROR(IF(AX750&lt;($AM$9-$AL$9)/($AN$9-$AL$9),$AL$9+SQRT(AX750*($AN$9-$AL$9)*($AM$9-$AL$9)),$AN$9-SQRT((1-AX750)*($AN$9-$AL$9)*($AN$9-$AM$9))),$AM$9)</f>
        <v>1.04206968140986</v>
      </c>
      <c r="AP750" s="0" t="n">
        <f aca="false">IFERROR(IF(AY750&lt;($AM$10-$AL$10)/($AN$10-$AL$10),$AL$10+SQRT(AY750*($AN$10-$AL$10)*($AM$10-$AL$10)),$AN$10-SQRT((1-AY750)*($AN$10-$AL$10)*($AN$10-$AM$10))),$AM$10)</f>
        <v>0.765342370116558</v>
      </c>
      <c r="AQ750" s="0" t="n">
        <f aca="false">IFERROR(IF(AZ750&lt;($AM$11-$AL$11)/($AN$11-$AL$11),$AL$11+SQRT(AZ750*($AN$11-$AL$11)*($AM$11-$AL$11)),$AN$11-SQRT((1-AZ750)*($AN$11-$AL$11)*($AN$11-$AM$11))),$AM$11)</f>
        <v>0.747817905757798</v>
      </c>
      <c r="AR750" s="0" t="n">
        <f aca="false">SUMPRODUCT((B24:B31&lt;=$B$6)*(C24:C31*AM750+D24:D31*AO750*$B$8*AQ750)/(1+AL750/100)^B24:B31)+C32*AM750*AP750/(1+AL750/100)^$B$6</f>
        <v>13802471.6563587</v>
      </c>
      <c r="AS750" s="0" t="n">
        <f aca="false">SUMPRODUCT((K24:K26&lt;=$B$6)*(L24:L26*AN750+M24:M26*AO750*$B$8*AQ750)/(1+AL750/100)^K24:K26)+L27*AN750*AP750/(1+AL750/100)^$B$6</f>
        <v>14492966.9365175</v>
      </c>
      <c r="AT750" s="0" t="n">
        <f aca="false">AS750-AR750</f>
        <v>690495.280158794</v>
      </c>
      <c r="AU750" s="0" t="n">
        <f aca="true">RAND()</f>
        <v>0.77589294314669</v>
      </c>
      <c r="AV750" s="0" t="n">
        <f aca="true">RAND()</f>
        <v>0.769648686850923</v>
      </c>
      <c r="AW750" s="0" t="n">
        <f aca="true">RAND()</f>
        <v>0.280284583185031</v>
      </c>
      <c r="AX750" s="0" t="n">
        <f aca="true">RAND()</f>
        <v>0.388246336483868</v>
      </c>
      <c r="AY750" s="0" t="n">
        <f aca="true">RAND()</f>
        <v>0.281626293516289</v>
      </c>
      <c r="AZ750" s="0" t="n">
        <f aca="true">RAND()</f>
        <v>0.740425270790275</v>
      </c>
    </row>
    <row r="751" customFormat="false" ht="15" hidden="false" customHeight="false" outlineLevel="0" collapsed="false">
      <c r="AK751" s="0" t="n">
        <v>738</v>
      </c>
      <c r="AL751" s="0" t="n">
        <f aca="false">IFERROR(IF(AU751&lt;($AM$6-$AL$6)/($AN$6-$AL$6),$AL$6+SQRT(AU751*($AN$6-$AL$6)*($AM$6-$AL$6)),$AN$6-SQRT((1-AU751)*($AN$6-$AL$6)*($AN$6-$AM$6))),$AM$6)</f>
        <v>3.33249038084732</v>
      </c>
      <c r="AM751" s="0" t="n">
        <f aca="false">IFERROR(IF(AV751&lt;($AM$7-$AL$7)/($AN$7-$AL$7),$AL$7+SQRT(AV751*($AN$7-$AL$7)*($AM$7-$AL$7)),$AN$7-SQRT((1-AV751)*($AN$7-$AL$7)*($AN$7-$AM$7))),$AM$7)</f>
        <v>1.17994983779152</v>
      </c>
      <c r="AN751" s="0" t="n">
        <f aca="false">IFERROR(IF(AW751&lt;($AM$8-$AL$8)/($AN$8-$AL$8),$AL$8+SQRT(AW751*($AN$8-$AL$8)*($AM$8-$AL$8)),$AN$8-SQRT((1-AW751)*($AN$8-$AL$8)*($AN$8-$AM$8))),$AM$8)</f>
        <v>1.02789361216869</v>
      </c>
      <c r="AO751" s="0" t="n">
        <f aca="false">IFERROR(IF(AX751&lt;($AM$9-$AL$9)/($AN$9-$AL$9),$AL$9+SQRT(AX751*($AN$9-$AL$9)*($AM$9-$AL$9)),$AN$9-SQRT((1-AX751)*($AN$9-$AL$9)*($AN$9-$AM$9))),$AM$9)</f>
        <v>1.46777548354709</v>
      </c>
      <c r="AP751" s="0" t="n">
        <f aca="false">IFERROR(IF(AY751&lt;($AM$10-$AL$10)/($AN$10-$AL$10),$AL$10+SQRT(AY751*($AN$10-$AL$10)*($AM$10-$AL$10)),$AN$10-SQRT((1-AY751)*($AN$10-$AL$10)*($AN$10-$AM$10))),$AM$10)</f>
        <v>0.926663415023411</v>
      </c>
      <c r="AQ751" s="0" t="n">
        <f aca="false">IFERROR(IF(AZ751&lt;($AM$11-$AL$11)/($AN$11-$AL$11),$AL$11+SQRT(AZ751*($AN$11-$AL$11)*($AM$11-$AL$11)),$AN$11-SQRT((1-AZ751)*($AN$11-$AL$11)*($AN$11-$AM$11))),$AM$11)</f>
        <v>0.879162199340529</v>
      </c>
      <c r="AR751" s="0" t="n">
        <f aca="false">SUMPRODUCT((B24:B31&lt;=$B$6)*(C24:C31*AM751+D24:D31*AO751*$B$8*AQ751)/(1+AL751/100)^B24:B31)+C32*AM751*AP751/(1+AL751/100)^$B$6</f>
        <v>16104384.999344</v>
      </c>
      <c r="AS751" s="0" t="n">
        <f aca="false">SUMPRODUCT((K24:K26&lt;=$B$6)*(L24:L26*AN751+M24:M26*AO751*$B$8*AQ751)/(1+AL751/100)^K24:K26)+L27*AN751*AP751/(1+AL751/100)^$B$6</f>
        <v>15074979.8454528</v>
      </c>
      <c r="AT751" s="0" t="n">
        <f aca="false">AS751-AR751</f>
        <v>-1029405.15389126</v>
      </c>
      <c r="AU751" s="0" t="n">
        <f aca="true">RAND()</f>
        <v>0.327468659671128</v>
      </c>
      <c r="AV751" s="0" t="n">
        <f aca="true">RAND()</f>
        <v>0.956381997996141</v>
      </c>
      <c r="AW751" s="0" t="n">
        <f aca="true">RAND()</f>
        <v>0.561500022084706</v>
      </c>
      <c r="AX751" s="0" t="n">
        <f aca="true">RAND()</f>
        <v>0.811158042724312</v>
      </c>
      <c r="AY751" s="0" t="n">
        <f aca="true">RAND()</f>
        <v>0.728166678877756</v>
      </c>
      <c r="AZ751" s="0" t="n">
        <f aca="true">RAND()</f>
        <v>0.940400922170539</v>
      </c>
    </row>
    <row r="752" customFormat="false" ht="15" hidden="false" customHeight="false" outlineLevel="0" collapsed="false">
      <c r="AK752" s="0" t="n">
        <v>739</v>
      </c>
      <c r="AL752" s="0" t="n">
        <f aca="false">IFERROR(IF(AU752&lt;($AM$6-$AL$6)/($AN$6-$AL$6),$AL$6+SQRT(AU752*($AN$6-$AL$6)*($AM$6-$AL$6)),$AN$6-SQRT((1-AU752)*($AN$6-$AL$6)*($AN$6-$AM$6))),$AM$6)</f>
        <v>4.04699827623796</v>
      </c>
      <c r="AM752" s="0" t="n">
        <f aca="false">IFERROR(IF(AV752&lt;($AM$7-$AL$7)/($AN$7-$AL$7),$AL$7+SQRT(AV752*($AN$7-$AL$7)*($AM$7-$AL$7)),$AN$7-SQRT((1-AV752)*($AN$7-$AL$7)*($AN$7-$AM$7))),$AM$7)</f>
        <v>1.10789066178041</v>
      </c>
      <c r="AN752" s="0" t="n">
        <f aca="false">IFERROR(IF(AW752&lt;($AM$8-$AL$8)/($AN$8-$AL$8),$AL$8+SQRT(AW752*($AN$8-$AL$8)*($AM$8-$AL$8)),$AN$8-SQRT((1-AW752)*($AN$8-$AL$8)*($AN$8-$AM$8))),$AM$8)</f>
        <v>1.01407176115072</v>
      </c>
      <c r="AO752" s="0" t="n">
        <f aca="false">IFERROR(IF(AX752&lt;($AM$9-$AL$9)/($AN$9-$AL$9),$AL$9+SQRT(AX752*($AN$9-$AL$9)*($AM$9-$AL$9)),$AN$9-SQRT((1-AX752)*($AN$9-$AL$9)*($AN$9-$AM$9))),$AM$9)</f>
        <v>1.346905918564</v>
      </c>
      <c r="AP752" s="0" t="n">
        <f aca="false">IFERROR(IF(AY752&lt;($AM$10-$AL$10)/($AN$10-$AL$10),$AL$10+SQRT(AY752*($AN$10-$AL$10)*($AM$10-$AL$10)),$AN$10-SQRT((1-AY752)*($AN$10-$AL$10)*($AN$10-$AM$10))),$AM$10)</f>
        <v>0.763287039917374</v>
      </c>
      <c r="AQ752" s="0" t="n">
        <f aca="false">IFERROR(IF(AZ752&lt;($AM$11-$AL$11)/($AN$11-$AL$11),$AL$11+SQRT(AZ752*($AN$11-$AL$11)*($AM$11-$AL$11)),$AN$11-SQRT((1-AZ752)*($AN$11-$AL$11)*($AN$11-$AM$11))),$AM$11)</f>
        <v>0.716947720721916</v>
      </c>
      <c r="AR752" s="0" t="n">
        <f aca="false">SUMPRODUCT((B24:B31&lt;=$B$6)*(C24:C31*AM752+D24:D31*AO752*$B$8*AQ752)/(1+AL752/100)^B24:B31)+C32*AM752*AP752/(1+AL752/100)^$B$6</f>
        <v>14588405.201938</v>
      </c>
      <c r="AS752" s="0" t="n">
        <f aca="false">SUMPRODUCT((K24:K26&lt;=$B$6)*(L24:L26*AN752+M24:M26*AO752*$B$8*AQ752)/(1+AL752/100)^K24:K26)+L27*AN752*AP752/(1+AL752/100)^$B$6</f>
        <v>15220654.5055309</v>
      </c>
      <c r="AT752" s="0" t="n">
        <f aca="false">AS752-AR752</f>
        <v>632249.303592939</v>
      </c>
      <c r="AU752" s="0" t="n">
        <f aca="true">RAND()</f>
        <v>0.56398904097292</v>
      </c>
      <c r="AV752" s="0" t="n">
        <f aca="true">RAND()</f>
        <v>0.820488319918127</v>
      </c>
      <c r="AW752" s="0" t="n">
        <f aca="true">RAND()</f>
        <v>0.50522547656425</v>
      </c>
      <c r="AX752" s="0" t="n">
        <f aca="true">RAND()</f>
        <v>0.715645413862176</v>
      </c>
      <c r="AY752" s="0" t="n">
        <f aca="true">RAND()</f>
        <v>0.27728026155381</v>
      </c>
      <c r="AZ752" s="0" t="n">
        <f aca="true">RAND()</f>
        <v>0.672985335491761</v>
      </c>
    </row>
    <row r="753" customFormat="false" ht="15" hidden="false" customHeight="false" outlineLevel="0" collapsed="false">
      <c r="AK753" s="0" t="n">
        <v>740</v>
      </c>
      <c r="AL753" s="0" t="n">
        <f aca="false">IFERROR(IF(AU753&lt;($AM$6-$AL$6)/($AN$6-$AL$6),$AL$6+SQRT(AU753*($AN$6-$AL$6)*($AM$6-$AL$6)),$AN$6-SQRT((1-AU753)*($AN$6-$AL$6)*($AN$6-$AM$6))),$AM$6)</f>
        <v>2.9959105140089</v>
      </c>
      <c r="AM753" s="0" t="n">
        <f aca="false">IFERROR(IF(AV753&lt;($AM$7-$AL$7)/($AN$7-$AL$7),$AL$7+SQRT(AV753*($AN$7-$AL$7)*($AM$7-$AL$7)),$AN$7-SQRT((1-AV753)*($AN$7-$AL$7)*($AN$7-$AM$7))),$AM$7)</f>
        <v>0.899895485581733</v>
      </c>
      <c r="AN753" s="0" t="n">
        <f aca="false">IFERROR(IF(AW753&lt;($AM$8-$AL$8)/($AN$8-$AL$8),$AL$8+SQRT(AW753*($AN$8-$AL$8)*($AM$8-$AL$8)),$AN$8-SQRT((1-AW753)*($AN$8-$AL$8)*($AN$8-$AM$8))),$AM$8)</f>
        <v>1.03806856189839</v>
      </c>
      <c r="AO753" s="0" t="n">
        <f aca="false">IFERROR(IF(AX753&lt;($AM$9-$AL$9)/($AN$9-$AL$9),$AL$9+SQRT(AX753*($AN$9-$AL$9)*($AM$9-$AL$9)),$AN$9-SQRT((1-AX753)*($AN$9-$AL$9)*($AN$9-$AM$9))),$AM$9)</f>
        <v>0.796210305959603</v>
      </c>
      <c r="AP753" s="0" t="n">
        <f aca="false">IFERROR(IF(AY753&lt;($AM$10-$AL$10)/($AN$10-$AL$10),$AL$10+SQRT(AY753*($AN$10-$AL$10)*($AM$10-$AL$10)),$AN$10-SQRT((1-AY753)*($AN$10-$AL$10)*($AN$10-$AM$10))),$AM$10)</f>
        <v>0.954372131685625</v>
      </c>
      <c r="AQ753" s="0" t="n">
        <f aca="false">IFERROR(IF(AZ753&lt;($AM$11-$AL$11)/($AN$11-$AL$11),$AL$11+SQRT(AZ753*($AN$11-$AL$11)*($AM$11-$AL$11)),$AN$11-SQRT((1-AZ753)*($AN$11-$AL$11)*($AN$11-$AM$11))),$AM$11)</f>
        <v>0.764860277737221</v>
      </c>
      <c r="AR753" s="0" t="n">
        <f aca="false">SUMPRODUCT((B24:B31&lt;=$B$6)*(C24:C31*AM753+D24:D31*AO753*$B$8*AQ753)/(1+AL753/100)^B24:B31)+C32*AM753*AP753/(1+AL753/100)^$B$6</f>
        <v>12418004.9585882</v>
      </c>
      <c r="AS753" s="0" t="n">
        <f aca="false">SUMPRODUCT((K24:K26&lt;=$B$6)*(L24:L26*AN753+M24:M26*AO753*$B$8*AQ753)/(1+AL753/100)^K24:K26)+L27*AN753*AP753/(1+AL753/100)^$B$6</f>
        <v>15035123.9788867</v>
      </c>
      <c r="AT753" s="0" t="n">
        <f aca="false">AS753-AR753</f>
        <v>2617119.02029846</v>
      </c>
      <c r="AU753" s="0" t="n">
        <f aca="true">RAND()</f>
        <v>0.198367550382694</v>
      </c>
      <c r="AV753" s="0" t="n">
        <f aca="true">RAND()</f>
        <v>0.110878978217891</v>
      </c>
      <c r="AW753" s="0" t="n">
        <f aca="true">RAND()</f>
        <v>0.600756138170516</v>
      </c>
      <c r="AX753" s="0" t="n">
        <f aca="true">RAND()</f>
        <v>0.116987393808909</v>
      </c>
      <c r="AY753" s="0" t="n">
        <f aca="true">RAND()</f>
        <v>0.825816136210156</v>
      </c>
      <c r="AZ753" s="0" t="n">
        <f aca="true">RAND()</f>
        <v>0.774323718425238</v>
      </c>
    </row>
    <row r="754" customFormat="false" ht="15" hidden="false" customHeight="false" outlineLevel="0" collapsed="false">
      <c r="AK754" s="0" t="n">
        <v>741</v>
      </c>
      <c r="AL754" s="0" t="n">
        <f aca="false">IFERROR(IF(AU754&lt;($AM$6-$AL$6)/($AN$6-$AL$6),$AL$6+SQRT(AU754*($AN$6-$AL$6)*($AM$6-$AL$6)),$AN$6-SQRT((1-AU754)*($AN$6-$AL$6)*($AN$6-$AM$6))),$AM$6)</f>
        <v>2.70414776808635</v>
      </c>
      <c r="AM754" s="0" t="n">
        <f aca="false">IFERROR(IF(AV754&lt;($AM$7-$AL$7)/($AN$7-$AL$7),$AL$7+SQRT(AV754*($AN$7-$AL$7)*($AM$7-$AL$7)),$AN$7-SQRT((1-AV754)*($AN$7-$AL$7)*($AN$7-$AM$7))),$AM$7)</f>
        <v>1.00494252529059</v>
      </c>
      <c r="AN754" s="0" t="n">
        <f aca="false">IFERROR(IF(AW754&lt;($AM$8-$AL$8)/($AN$8-$AL$8),$AL$8+SQRT(AW754*($AN$8-$AL$8)*($AM$8-$AL$8)),$AN$8-SQRT((1-AW754)*($AN$8-$AL$8)*($AN$8-$AM$8))),$AM$8)</f>
        <v>0.855073126449584</v>
      </c>
      <c r="AO754" s="0" t="n">
        <f aca="false">IFERROR(IF(AX754&lt;($AM$9-$AL$9)/($AN$9-$AL$9),$AL$9+SQRT(AX754*($AN$9-$AL$9)*($AM$9-$AL$9)),$AN$9-SQRT((1-AX754)*($AN$9-$AL$9)*($AN$9-$AM$9))),$AM$9)</f>
        <v>1.17318177046535</v>
      </c>
      <c r="AP754" s="0" t="n">
        <f aca="false">IFERROR(IF(AY754&lt;($AM$10-$AL$10)/($AN$10-$AL$10),$AL$10+SQRT(AY754*($AN$10-$AL$10)*($AM$10-$AL$10)),$AN$10-SQRT((1-AY754)*($AN$10-$AL$10)*($AN$10-$AM$10))),$AM$10)</f>
        <v>0.947663704003417</v>
      </c>
      <c r="AQ754" s="0" t="n">
        <f aca="false">IFERROR(IF(AZ754&lt;($AM$11-$AL$11)/($AN$11-$AL$11),$AL$11+SQRT(AZ754*($AN$11-$AL$11)*($AM$11-$AL$11)),$AN$11-SQRT((1-AZ754)*($AN$11-$AL$11)*($AN$11-$AM$11))),$AM$11)</f>
        <v>0.645597627716279</v>
      </c>
      <c r="AR754" s="0" t="n">
        <f aca="false">SUMPRODUCT((B24:B31&lt;=$B$6)*(C24:C31*AM754+D24:D31*AO754*$B$8*AQ754)/(1+AL754/100)^B24:B31)+C32*AM754*AP754/(1+AL754/100)^$B$6</f>
        <v>14102974.6219921</v>
      </c>
      <c r="AS754" s="0" t="n">
        <f aca="false">SUMPRODUCT((K24:K26&lt;=$B$6)*(L24:L26*AN754+M24:M26*AO754*$B$8*AQ754)/(1+AL754/100)^K24:K26)+L27*AN754*AP754/(1+AL754/100)^$B$6</f>
        <v>12329890.4067371</v>
      </c>
      <c r="AT754" s="0" t="n">
        <f aca="false">AS754-AR754</f>
        <v>-1773084.21525498</v>
      </c>
      <c r="AU754" s="0" t="n">
        <f aca="true">RAND()</f>
        <v>0.0991648158601963</v>
      </c>
      <c r="AV754" s="0" t="n">
        <f aca="true">RAND()</f>
        <v>0.466194080791546</v>
      </c>
      <c r="AW754" s="0" t="n">
        <f aca="true">RAND()</f>
        <v>0.0337005472992434</v>
      </c>
      <c r="AX754" s="0" t="n">
        <f aca="true">RAND()</f>
        <v>0.54424774353946</v>
      </c>
      <c r="AY754" s="0" t="n">
        <f aca="true">RAND()</f>
        <v>0.801611167528234</v>
      </c>
      <c r="AZ754" s="0" t="n">
        <f aca="true">RAND()</f>
        <v>0.487500899114775</v>
      </c>
    </row>
    <row r="755" customFormat="false" ht="15" hidden="false" customHeight="false" outlineLevel="0" collapsed="false">
      <c r="AK755" s="0" t="n">
        <v>742</v>
      </c>
      <c r="AL755" s="0" t="n">
        <f aca="false">IFERROR(IF(AU755&lt;($AM$6-$AL$6)/($AN$6-$AL$6),$AL$6+SQRT(AU755*($AN$6-$AL$6)*($AM$6-$AL$6)),$AN$6-SQRT((1-AU755)*($AN$6-$AL$6)*($AN$6-$AM$6))),$AM$6)</f>
        <v>2.30351058783634</v>
      </c>
      <c r="AM755" s="0" t="n">
        <f aca="false">IFERROR(IF(AV755&lt;($AM$7-$AL$7)/($AN$7-$AL$7),$AL$7+SQRT(AV755*($AN$7-$AL$7)*($AM$7-$AL$7)),$AN$7-SQRT((1-AV755)*($AN$7-$AL$7)*($AN$7-$AM$7))),$AM$7)</f>
        <v>0.938830140107197</v>
      </c>
      <c r="AN755" s="0" t="n">
        <f aca="false">IFERROR(IF(AW755&lt;($AM$8-$AL$8)/($AN$8-$AL$8),$AL$8+SQRT(AW755*($AN$8-$AL$8)*($AM$8-$AL$8)),$AN$8-SQRT((1-AW755)*($AN$8-$AL$8)*($AN$8-$AM$8))),$AM$8)</f>
        <v>0.92508057290582</v>
      </c>
      <c r="AO755" s="0" t="n">
        <f aca="false">IFERROR(IF(AX755&lt;($AM$9-$AL$9)/($AN$9-$AL$9),$AL$9+SQRT(AX755*($AN$9-$AL$9)*($AM$9-$AL$9)),$AN$9-SQRT((1-AX755)*($AN$9-$AL$9)*($AN$9-$AM$9))),$AM$9)</f>
        <v>1.08193471678254</v>
      </c>
      <c r="AP755" s="0" t="n">
        <f aca="false">IFERROR(IF(AY755&lt;($AM$10-$AL$10)/($AN$10-$AL$10),$AL$10+SQRT(AY755*($AN$10-$AL$10)*($AM$10-$AL$10)),$AN$10-SQRT((1-AY755)*($AN$10-$AL$10)*($AN$10-$AM$10))),$AM$10)</f>
        <v>0.747913695313847</v>
      </c>
      <c r="AQ755" s="0" t="n">
        <f aca="false">IFERROR(IF(AZ755&lt;($AM$11-$AL$11)/($AN$11-$AL$11),$AL$11+SQRT(AZ755*($AN$11-$AL$11)*($AM$11-$AL$11)),$AN$11-SQRT((1-AZ755)*($AN$11-$AL$11)*($AN$11-$AM$11))),$AM$11)</f>
        <v>0.747304861229256</v>
      </c>
      <c r="AR755" s="0" t="n">
        <f aca="false">SUMPRODUCT((B24:B31&lt;=$B$6)*(C24:C31*AM755+D24:D31*AO755*$B$8*AQ755)/(1+AL755/100)^B24:B31)+C32*AM755*AP755/(1+AL755/100)^$B$6</f>
        <v>13536130.7157415</v>
      </c>
      <c r="AS755" s="0" t="n">
        <f aca="false">SUMPRODUCT((K24:K26&lt;=$B$6)*(L24:L26*AN755+M24:M26*AO755*$B$8*AQ755)/(1+AL755/100)^K24:K26)+L27*AN755*AP755/(1+AL755/100)^$B$6</f>
        <v>13564259.3173578</v>
      </c>
      <c r="AT755" s="0" t="n">
        <f aca="false">AS755-AR755</f>
        <v>28128.6016162634</v>
      </c>
      <c r="AU755" s="0" t="n">
        <f aca="true">RAND()</f>
        <v>0.0184237353857526</v>
      </c>
      <c r="AV755" s="0" t="n">
        <f aca="true">RAND()</f>
        <v>0.214153420024265</v>
      </c>
      <c r="AW755" s="0" t="n">
        <f aca="true">RAND()</f>
        <v>0.173834996871645</v>
      </c>
      <c r="AX755" s="0" t="n">
        <f aca="true">RAND()</f>
        <v>0.438104090500564</v>
      </c>
      <c r="AY755" s="0" t="n">
        <f aca="true">RAND()</f>
        <v>0.245844801296668</v>
      </c>
      <c r="AZ755" s="0" t="n">
        <f aca="true">RAND()</f>
        <v>0.739368027925039</v>
      </c>
    </row>
    <row r="756" customFormat="false" ht="15" hidden="false" customHeight="false" outlineLevel="0" collapsed="false">
      <c r="AK756" s="0" t="n">
        <v>743</v>
      </c>
      <c r="AL756" s="0" t="n">
        <f aca="false">IFERROR(IF(AU756&lt;($AM$6-$AL$6)/($AN$6-$AL$6),$AL$6+SQRT(AU756*($AN$6-$AL$6)*($AM$6-$AL$6)),$AN$6-SQRT((1-AU756)*($AN$6-$AL$6)*($AN$6-$AM$6))),$AM$6)</f>
        <v>3.38431044708527</v>
      </c>
      <c r="AM756" s="0" t="n">
        <f aca="false">IFERROR(IF(AV756&lt;($AM$7-$AL$7)/($AN$7-$AL$7),$AL$7+SQRT(AV756*($AN$7-$AL$7)*($AM$7-$AL$7)),$AN$7-SQRT((1-AV756)*($AN$7-$AL$7)*($AN$7-$AM$7))),$AM$7)</f>
        <v>1.15358361558699</v>
      </c>
      <c r="AN756" s="0" t="n">
        <f aca="false">IFERROR(IF(AW756&lt;($AM$8-$AL$8)/($AN$8-$AL$8),$AL$8+SQRT(AW756*($AN$8-$AL$8)*($AM$8-$AL$8)),$AN$8-SQRT((1-AW756)*($AN$8-$AL$8)*($AN$8-$AM$8))),$AM$8)</f>
        <v>1.07427061733557</v>
      </c>
      <c r="AO756" s="0" t="n">
        <f aca="false">IFERROR(IF(AX756&lt;($AM$9-$AL$9)/($AN$9-$AL$9),$AL$9+SQRT(AX756*($AN$9-$AL$9)*($AM$9-$AL$9)),$AN$9-SQRT((1-AX756)*($AN$9-$AL$9)*($AN$9-$AM$9))),$AM$9)</f>
        <v>1.01685251103498</v>
      </c>
      <c r="AP756" s="0" t="n">
        <f aca="false">IFERROR(IF(AY756&lt;($AM$10-$AL$10)/($AN$10-$AL$10),$AL$10+SQRT(AY756*($AN$10-$AL$10)*($AM$10-$AL$10)),$AN$10-SQRT((1-AY756)*($AN$10-$AL$10)*($AN$10-$AM$10))),$AM$10)</f>
        <v>0.97298519705155</v>
      </c>
      <c r="AQ756" s="0" t="n">
        <f aca="false">IFERROR(IF(AZ756&lt;($AM$11-$AL$11)/($AN$11-$AL$11),$AL$11+SQRT(AZ756*($AN$11-$AL$11)*($AM$11-$AL$11)),$AN$11-SQRT((1-AZ756)*($AN$11-$AL$11)*($AN$11-$AM$11))),$AM$11)</f>
        <v>0.659858626387699</v>
      </c>
      <c r="AR756" s="0" t="n">
        <f aca="false">SUMPRODUCT((B24:B31&lt;=$B$6)*(C24:C31*AM756+D24:D31*AO756*$B$8*AQ756)/(1+AL756/100)^B24:B31)+C32*AM756*AP756/(1+AL756/100)^$B$6</f>
        <v>15582374.5092184</v>
      </c>
      <c r="AS756" s="0" t="n">
        <f aca="false">SUMPRODUCT((K24:K26&lt;=$B$6)*(L24:L26*AN756+M24:M26*AO756*$B$8*AQ756)/(1+AL756/100)^K24:K26)+L27*AN756*AP756/(1+AL756/100)^$B$6</f>
        <v>15657687.1251309</v>
      </c>
      <c r="AT756" s="0" t="n">
        <f aca="false">AS756-AR756</f>
        <v>75312.6159125287</v>
      </c>
      <c r="AU756" s="0" t="n">
        <f aca="true">RAND()</f>
        <v>0.346339452847163</v>
      </c>
      <c r="AV756" s="0" t="n">
        <f aca="true">RAND()</f>
        <v>0.91736782948198</v>
      </c>
      <c r="AW756" s="0" t="n">
        <f aca="true">RAND()</f>
        <v>0.725503858385588</v>
      </c>
      <c r="AX756" s="0" t="n">
        <f aca="true">RAND()</f>
        <v>0.355614009961179</v>
      </c>
      <c r="AY756" s="0" t="n">
        <f aca="true">RAND()</f>
        <v>0.894859986519574</v>
      </c>
      <c r="AZ756" s="0" t="n">
        <f aca="true">RAND()</f>
        <v>0.52777079982505</v>
      </c>
    </row>
    <row r="757" customFormat="false" ht="15" hidden="false" customHeight="false" outlineLevel="0" collapsed="false">
      <c r="AK757" s="0" t="n">
        <v>744</v>
      </c>
      <c r="AL757" s="0" t="n">
        <f aca="false">IFERROR(IF(AU757&lt;($AM$6-$AL$6)/($AN$6-$AL$6),$AL$6+SQRT(AU757*($AN$6-$AL$6)*($AM$6-$AL$6)),$AN$6-SQRT((1-AU757)*($AN$6-$AL$6)*($AN$6-$AM$6))),$AM$6)</f>
        <v>3.67997518512937</v>
      </c>
      <c r="AM757" s="0" t="n">
        <f aca="false">IFERROR(IF(AV757&lt;($AM$7-$AL$7)/($AN$7-$AL$7),$AL$7+SQRT(AV757*($AN$7-$AL$7)*($AM$7-$AL$7)),$AN$7-SQRT((1-AV757)*($AN$7-$AL$7)*($AN$7-$AM$7))),$AM$7)</f>
        <v>0.994335132928427</v>
      </c>
      <c r="AN757" s="0" t="n">
        <f aca="false">IFERROR(IF(AW757&lt;($AM$8-$AL$8)/($AN$8-$AL$8),$AL$8+SQRT(AW757*($AN$8-$AL$8)*($AM$8-$AL$8)),$AN$8-SQRT((1-AW757)*($AN$8-$AL$8)*($AN$8-$AM$8))),$AM$8)</f>
        <v>0.888914252246369</v>
      </c>
      <c r="AO757" s="0" t="n">
        <f aca="false">IFERROR(IF(AX757&lt;($AM$9-$AL$9)/($AN$9-$AL$9),$AL$9+SQRT(AX757*($AN$9-$AL$9)*($AM$9-$AL$9)),$AN$9-SQRT((1-AX757)*($AN$9-$AL$9)*($AN$9-$AM$9))),$AM$9)</f>
        <v>0.95926935606293</v>
      </c>
      <c r="AP757" s="0" t="n">
        <f aca="false">IFERROR(IF(AY757&lt;($AM$10-$AL$10)/($AN$10-$AL$10),$AL$10+SQRT(AY757*($AN$10-$AL$10)*($AM$10-$AL$10)),$AN$10-SQRT((1-AY757)*($AN$10-$AL$10)*($AN$10-$AM$10))),$AM$10)</f>
        <v>0.927643730494944</v>
      </c>
      <c r="AQ757" s="0" t="n">
        <f aca="false">IFERROR(IF(AZ757&lt;($AM$11-$AL$11)/($AN$11-$AL$11),$AL$11+SQRT(AZ757*($AN$11-$AL$11)*($AM$11-$AL$11)),$AN$11-SQRT((1-AZ757)*($AN$11-$AL$11)*($AN$11-$AM$11))),$AM$11)</f>
        <v>0.879215625709388</v>
      </c>
      <c r="AR757" s="0" t="n">
        <f aca="false">SUMPRODUCT((B24:B31&lt;=$B$6)*(C24:C31*AM757+D24:D31*AO757*$B$8*AQ757)/(1+AL757/100)^B24:B31)+C32*AM757*AP757/(1+AL757/100)^$B$6</f>
        <v>13294983.3620806</v>
      </c>
      <c r="AS757" s="0" t="n">
        <f aca="false">SUMPRODUCT((K24:K26&lt;=$B$6)*(L24:L26*AN757+M24:M26*AO757*$B$8*AQ757)/(1+AL757/100)^K24:K26)+L27*AN757*AP757/(1+AL757/100)^$B$6</f>
        <v>13096880.1403011</v>
      </c>
      <c r="AT757" s="0" t="n">
        <f aca="false">AS757-AR757</f>
        <v>-198103.221779479</v>
      </c>
      <c r="AU757" s="0" t="n">
        <f aca="true">RAND()</f>
        <v>0.448871761432164</v>
      </c>
      <c r="AV757" s="0" t="n">
        <f aca="true">RAND()</f>
        <v>0.419623821003438</v>
      </c>
      <c r="AW757" s="0" t="n">
        <f aca="true">RAND()</f>
        <v>0.0878416028058999</v>
      </c>
      <c r="AX757" s="0" t="n">
        <f aca="true">RAND()</f>
        <v>0.281237788557944</v>
      </c>
      <c r="AY757" s="0" t="n">
        <f aca="true">RAND()</f>
        <v>0.731516640926528</v>
      </c>
      <c r="AZ757" s="0" t="n">
        <f aca="true">RAND()</f>
        <v>0.940453611947858</v>
      </c>
    </row>
    <row r="758" customFormat="false" ht="15" hidden="false" customHeight="false" outlineLevel="0" collapsed="false">
      <c r="AK758" s="0" t="n">
        <v>745</v>
      </c>
      <c r="AL758" s="0" t="n">
        <f aca="false">IFERROR(IF(AU758&lt;($AM$6-$AL$6)/($AN$6-$AL$6),$AL$6+SQRT(AU758*($AN$6-$AL$6)*($AM$6-$AL$6)),$AN$6-SQRT((1-AU758)*($AN$6-$AL$6)*($AN$6-$AM$6))),$AM$6)</f>
        <v>2.67594840637282</v>
      </c>
      <c r="AM758" s="0" t="n">
        <f aca="false">IFERROR(IF(AV758&lt;($AM$7-$AL$7)/($AN$7-$AL$7),$AL$7+SQRT(AV758*($AN$7-$AL$7)*($AM$7-$AL$7)),$AN$7-SQRT((1-AV758)*($AN$7-$AL$7)*($AN$7-$AM$7))),$AM$7)</f>
        <v>1.03668831678651</v>
      </c>
      <c r="AN758" s="0" t="n">
        <f aca="false">IFERROR(IF(AW758&lt;($AM$8-$AL$8)/($AN$8-$AL$8),$AL$8+SQRT(AW758*($AN$8-$AL$8)*($AM$8-$AL$8)),$AN$8-SQRT((1-AW758)*($AN$8-$AL$8)*($AN$8-$AM$8))),$AM$8)</f>
        <v>0.881691828229495</v>
      </c>
      <c r="AO758" s="0" t="n">
        <f aca="false">IFERROR(IF(AX758&lt;($AM$9-$AL$9)/($AN$9-$AL$9),$AL$9+SQRT(AX758*($AN$9-$AL$9)*($AM$9-$AL$9)),$AN$9-SQRT((1-AX758)*($AN$9-$AL$9)*($AN$9-$AM$9))),$AM$9)</f>
        <v>1.22419982900916</v>
      </c>
      <c r="AP758" s="0" t="n">
        <f aca="false">IFERROR(IF(AY758&lt;($AM$10-$AL$10)/($AN$10-$AL$10),$AL$10+SQRT(AY758*($AN$10-$AL$10)*($AM$10-$AL$10)),$AN$10-SQRT((1-AY758)*($AN$10-$AL$10)*($AN$10-$AM$10))),$AM$10)</f>
        <v>0.961945393487004</v>
      </c>
      <c r="AQ758" s="0" t="n">
        <f aca="false">IFERROR(IF(AZ758&lt;($AM$11-$AL$11)/($AN$11-$AL$11),$AL$11+SQRT(AZ758*($AN$11-$AL$11)*($AM$11-$AL$11)),$AN$11-SQRT((1-AZ758)*($AN$11-$AL$11)*($AN$11-$AM$11))),$AM$11)</f>
        <v>0.698208979224311</v>
      </c>
      <c r="AR758" s="0" t="n">
        <f aca="false">SUMPRODUCT((B24:B31&lt;=$B$6)*(C24:C31*AM758+D24:D31*AO758*$B$8*AQ758)/(1+AL758/100)^B24:B31)+C32*AM758*AP758/(1+AL758/100)^$B$6</f>
        <v>14583805.8398931</v>
      </c>
      <c r="AS758" s="0" t="n">
        <f aca="false">SUMPRODUCT((K24:K26&lt;=$B$6)*(L24:L26*AN758+M24:M26*AO758*$B$8*AQ758)/(1+AL758/100)^K24:K26)+L27*AN758*AP758/(1+AL758/100)^$B$6</f>
        <v>12688490.8200955</v>
      </c>
      <c r="AT758" s="0" t="n">
        <f aca="false">AS758-AR758</f>
        <v>-1895315.01979757</v>
      </c>
      <c r="AU758" s="0" t="n">
        <f aca="true">RAND()</f>
        <v>0.0913812496155897</v>
      </c>
      <c r="AV758" s="0" t="n">
        <f aca="true">RAND()</f>
        <v>0.595538896041145</v>
      </c>
      <c r="AW758" s="0" t="n">
        <f aca="true">RAND()</f>
        <v>0.0741506088830807</v>
      </c>
      <c r="AX758" s="0" t="n">
        <f aca="true">RAND()</f>
        <v>0.598756063127052</v>
      </c>
      <c r="AY758" s="0" t="n">
        <f aca="true">RAND()</f>
        <v>0.853574186255453</v>
      </c>
      <c r="AZ758" s="0" t="n">
        <f aca="true">RAND()</f>
        <v>0.628253795017011</v>
      </c>
    </row>
    <row r="759" customFormat="false" ht="15" hidden="false" customHeight="false" outlineLevel="0" collapsed="false">
      <c r="AK759" s="0" t="n">
        <v>746</v>
      </c>
      <c r="AL759" s="0" t="n">
        <f aca="false">IFERROR(IF(AU759&lt;($AM$6-$AL$6)/($AN$6-$AL$6),$AL$6+SQRT(AU759*($AN$6-$AL$6)*($AM$6-$AL$6)),$AN$6-SQRT((1-AU759)*($AN$6-$AL$6)*($AN$6-$AM$6))),$AM$6)</f>
        <v>2.74439052717107</v>
      </c>
      <c r="AM759" s="0" t="n">
        <f aca="false">IFERROR(IF(AV759&lt;($AM$7-$AL$7)/($AN$7-$AL$7),$AL$7+SQRT(AV759*($AN$7-$AL$7)*($AM$7-$AL$7)),$AN$7-SQRT((1-AV759)*($AN$7-$AL$7)*($AN$7-$AM$7))),$AM$7)</f>
        <v>1.0246724441568</v>
      </c>
      <c r="AN759" s="0" t="n">
        <f aca="false">IFERROR(IF(AW759&lt;($AM$8-$AL$8)/($AN$8-$AL$8),$AL$8+SQRT(AW759*($AN$8-$AL$8)*($AM$8-$AL$8)),$AN$8-SQRT((1-AW759)*($AN$8-$AL$8)*($AN$8-$AM$8))),$AM$8)</f>
        <v>1.01791505365812</v>
      </c>
      <c r="AO759" s="0" t="n">
        <f aca="false">IFERROR(IF(AX759&lt;($AM$9-$AL$9)/($AN$9-$AL$9),$AL$9+SQRT(AX759*($AN$9-$AL$9)*($AM$9-$AL$9)),$AN$9-SQRT((1-AX759)*($AN$9-$AL$9)*($AN$9-$AM$9))),$AM$9)</f>
        <v>0.724850848560928</v>
      </c>
      <c r="AP759" s="0" t="n">
        <f aca="false">IFERROR(IF(AY759&lt;($AM$10-$AL$10)/($AN$10-$AL$10),$AL$10+SQRT(AY759*($AN$10-$AL$10)*($AM$10-$AL$10)),$AN$10-SQRT((1-AY759)*($AN$10-$AL$10)*($AN$10-$AM$10))),$AM$10)</f>
        <v>0.932699776940579</v>
      </c>
      <c r="AQ759" s="0" t="n">
        <f aca="false">IFERROR(IF(AZ759&lt;($AM$11-$AL$11)/($AN$11-$AL$11),$AL$11+SQRT(AZ759*($AN$11-$AL$11)*($AM$11-$AL$11)),$AN$11-SQRT((1-AZ759)*($AN$11-$AL$11)*($AN$11-$AM$11))),$AM$11)</f>
        <v>0.561755230792647</v>
      </c>
      <c r="AR759" s="0" t="n">
        <f aca="false">SUMPRODUCT((B24:B31&lt;=$B$6)*(C24:C31*AM759+D24:D31*AO759*$B$8*AQ759)/(1+AL759/100)^B24:B31)+C32*AM759*AP759/(1+AL759/100)^$B$6</f>
        <v>14274376.0034616</v>
      </c>
      <c r="AS759" s="0" t="n">
        <f aca="false">SUMPRODUCT((K24:K26&lt;=$B$6)*(L24:L26*AN759+M24:M26*AO759*$B$8*AQ759)/(1+AL759/100)^K24:K26)+L27*AN759*AP759/(1+AL759/100)^$B$6</f>
        <v>14683153.8487236</v>
      </c>
      <c r="AT759" s="0" t="n">
        <f aca="false">AS759-AR759</f>
        <v>408777.845261972</v>
      </c>
      <c r="AU759" s="0" t="n">
        <f aca="true">RAND()</f>
        <v>0.110823451388405</v>
      </c>
      <c r="AV759" s="0" t="n">
        <f aca="true">RAND()</f>
        <v>0.548688822913159</v>
      </c>
      <c r="AW759" s="0" t="n">
        <f aca="true">RAND()</f>
        <v>0.521214023835416</v>
      </c>
      <c r="AX759" s="0" t="n">
        <f aca="true">RAND()</f>
        <v>0.0674105387980925</v>
      </c>
      <c r="AY759" s="0" t="n">
        <f aca="true">RAND()</f>
        <v>0.748916387857709</v>
      </c>
      <c r="AZ759" s="0" t="n">
        <f aca="true">RAND()</f>
        <v>0.279656329989029</v>
      </c>
    </row>
    <row r="760" customFormat="false" ht="15" hidden="false" customHeight="false" outlineLevel="0" collapsed="false">
      <c r="AK760" s="0" t="n">
        <v>747</v>
      </c>
      <c r="AL760" s="0" t="n">
        <f aca="false">IFERROR(IF(AU760&lt;($AM$6-$AL$6)/($AN$6-$AL$6),$AL$6+SQRT(AU760*($AN$6-$AL$6)*($AM$6-$AL$6)),$AN$6-SQRT((1-AU760)*($AN$6-$AL$6)*($AN$6-$AM$6))),$AM$6)</f>
        <v>5.67799531046176</v>
      </c>
      <c r="AM760" s="0" t="n">
        <f aca="false">IFERROR(IF(AV760&lt;($AM$7-$AL$7)/($AN$7-$AL$7),$AL$7+SQRT(AV760*($AN$7-$AL$7)*($AM$7-$AL$7)),$AN$7-SQRT((1-AV760)*($AN$7-$AL$7)*($AN$7-$AM$7))),$AM$7)</f>
        <v>1.04925448733824</v>
      </c>
      <c r="AN760" s="0" t="n">
        <f aca="false">IFERROR(IF(AW760&lt;($AM$8-$AL$8)/($AN$8-$AL$8),$AL$8+SQRT(AW760*($AN$8-$AL$8)*($AM$8-$AL$8)),$AN$8-SQRT((1-AW760)*($AN$8-$AL$8)*($AN$8-$AM$8))),$AM$8)</f>
        <v>0.948558967320969</v>
      </c>
      <c r="AO760" s="0" t="n">
        <f aca="false">IFERROR(IF(AX760&lt;($AM$9-$AL$9)/($AN$9-$AL$9),$AL$9+SQRT(AX760*($AN$9-$AL$9)*($AM$9-$AL$9)),$AN$9-SQRT((1-AX760)*($AN$9-$AL$9)*($AN$9-$AM$9))),$AM$9)</f>
        <v>1.6180335020337</v>
      </c>
      <c r="AP760" s="0" t="n">
        <f aca="false">IFERROR(IF(AY760&lt;($AM$10-$AL$10)/($AN$10-$AL$10),$AL$10+SQRT(AY760*($AN$10-$AL$10)*($AM$10-$AL$10)),$AN$10-SQRT((1-AY760)*($AN$10-$AL$10)*($AN$10-$AM$10))),$AM$10)</f>
        <v>0.979909207656411</v>
      </c>
      <c r="AQ760" s="0" t="n">
        <f aca="false">IFERROR(IF(AZ760&lt;($AM$11-$AL$11)/($AN$11-$AL$11),$AL$11+SQRT(AZ760*($AN$11-$AL$11)*($AM$11-$AL$11)),$AN$11-SQRT((1-AZ760)*($AN$11-$AL$11)*($AN$11-$AM$11))),$AM$11)</f>
        <v>0.589258488215507</v>
      </c>
      <c r="AR760" s="0" t="n">
        <f aca="false">SUMPRODUCT((B24:B31&lt;=$B$6)*(C24:C31*AM760+D24:D31*AO760*$B$8*AQ760)/(1+AL760/100)^B24:B31)+C32*AM760*AP760/(1+AL760/100)^$B$6</f>
        <v>12907991.7991553</v>
      </c>
      <c r="AS760" s="0" t="n">
        <f aca="false">SUMPRODUCT((K24:K26&lt;=$B$6)*(L24:L26*AN760+M24:M26*AO760*$B$8*AQ760)/(1+AL760/100)^K24:K26)+L27*AN760*AP760/(1+AL760/100)^$B$6</f>
        <v>14273685.4860209</v>
      </c>
      <c r="AT760" s="0" t="n">
        <f aca="false">AS760-AR760</f>
        <v>1365693.68686558</v>
      </c>
      <c r="AU760" s="0" t="n">
        <f aca="true">RAND()</f>
        <v>0.912615180041945</v>
      </c>
      <c r="AV760" s="0" t="n">
        <f aca="true">RAND()</f>
        <v>0.641788792410391</v>
      </c>
      <c r="AW760" s="0" t="n">
        <f aca="true">RAND()</f>
        <v>0.245219630794142</v>
      </c>
      <c r="AX760" s="0" t="n">
        <f aca="true">RAND()</f>
        <v>0.902734396287576</v>
      </c>
      <c r="AY760" s="0" t="n">
        <f aca="true">RAND()</f>
        <v>0.921251390373616</v>
      </c>
      <c r="AZ760" s="0" t="n">
        <f aca="true">RAND()</f>
        <v>0.341512134713146</v>
      </c>
    </row>
    <row r="761" customFormat="false" ht="15" hidden="false" customHeight="false" outlineLevel="0" collapsed="false">
      <c r="AK761" s="0" t="n">
        <v>748</v>
      </c>
      <c r="AL761" s="0" t="n">
        <f aca="false">IFERROR(IF(AU761&lt;($AM$6-$AL$6)/($AN$6-$AL$6),$AL$6+SQRT(AU761*($AN$6-$AL$6)*($AM$6-$AL$6)),$AN$6-SQRT((1-AU761)*($AN$6-$AL$6)*($AN$6-$AM$6))),$AM$6)</f>
        <v>4.26632317614972</v>
      </c>
      <c r="AM761" s="0" t="n">
        <f aca="false">IFERROR(IF(AV761&lt;($AM$7-$AL$7)/($AN$7-$AL$7),$AL$7+SQRT(AV761*($AN$7-$AL$7)*($AM$7-$AL$7)),$AN$7-SQRT((1-AV761)*($AN$7-$AL$7)*($AN$7-$AM$7))),$AM$7)</f>
        <v>1.08418576150065</v>
      </c>
      <c r="AN761" s="0" t="n">
        <f aca="false">IFERROR(IF(AW761&lt;($AM$8-$AL$8)/($AN$8-$AL$8),$AL$8+SQRT(AW761*($AN$8-$AL$8)*($AM$8-$AL$8)),$AN$8-SQRT((1-AW761)*($AN$8-$AL$8)*($AN$8-$AM$8))),$AM$8)</f>
        <v>1.00095199784422</v>
      </c>
      <c r="AO761" s="0" t="n">
        <f aca="false">IFERROR(IF(AX761&lt;($AM$9-$AL$9)/($AN$9-$AL$9),$AL$9+SQRT(AX761*($AN$9-$AL$9)*($AM$9-$AL$9)),$AN$9-SQRT((1-AX761)*($AN$9-$AL$9)*($AN$9-$AM$9))),$AM$9)</f>
        <v>1.14514282213508</v>
      </c>
      <c r="AP761" s="0" t="n">
        <f aca="false">IFERROR(IF(AY761&lt;($AM$10-$AL$10)/($AN$10-$AL$10),$AL$10+SQRT(AY761*($AN$10-$AL$10)*($AM$10-$AL$10)),$AN$10-SQRT((1-AY761)*($AN$10-$AL$10)*($AN$10-$AM$10))),$AM$10)</f>
        <v>0.598285466869558</v>
      </c>
      <c r="AQ761" s="0" t="n">
        <f aca="false">IFERROR(IF(AZ761&lt;($AM$11-$AL$11)/($AN$11-$AL$11),$AL$11+SQRT(AZ761*($AN$11-$AL$11)*($AM$11-$AL$11)),$AN$11-SQRT((1-AZ761)*($AN$11-$AL$11)*($AN$11-$AM$11))),$AM$11)</f>
        <v>0.631654382295067</v>
      </c>
      <c r="AR761" s="0" t="n">
        <f aca="false">SUMPRODUCT((B24:B31&lt;=$B$6)*(C24:C31*AM761+D24:D31*AO761*$B$8*AQ761)/(1+AL761/100)^B24:B31)+C32*AM761*AP761/(1+AL761/100)^$B$6</f>
        <v>14118652.0492526</v>
      </c>
      <c r="AS761" s="0" t="n">
        <f aca="false">SUMPRODUCT((K24:K26&lt;=$B$6)*(L24:L26*AN761+M24:M26*AO761*$B$8*AQ761)/(1+AL761/100)^K24:K26)+L27*AN761*AP761/(1+AL761/100)^$B$6</f>
        <v>15227479.7089315</v>
      </c>
      <c r="AT761" s="0" t="n">
        <f aca="false">AS761-AR761</f>
        <v>1108827.65967891</v>
      </c>
      <c r="AU761" s="0" t="n">
        <f aca="true">RAND()</f>
        <v>0.626350551137193</v>
      </c>
      <c r="AV761" s="0" t="n">
        <f aca="true">RAND()</f>
        <v>0.755605673874504</v>
      </c>
      <c r="AW761" s="0" t="n">
        <f aca="true">RAND()</f>
        <v>0.44866748997526</v>
      </c>
      <c r="AX761" s="0" t="n">
        <f aca="true">RAND()</f>
        <v>0.512812803635212</v>
      </c>
      <c r="AY761" s="0" t="n">
        <f aca="true">RAND()</f>
        <v>0.0386401319910678</v>
      </c>
      <c r="AZ761" s="0" t="n">
        <f aca="true">RAND()</f>
        <v>0.448957670593968</v>
      </c>
    </row>
    <row r="762" customFormat="false" ht="15" hidden="false" customHeight="false" outlineLevel="0" collapsed="false">
      <c r="AK762" s="0" t="n">
        <v>749</v>
      </c>
      <c r="AL762" s="0" t="n">
        <f aca="false">IFERROR(IF(AU762&lt;($AM$6-$AL$6)/($AN$6-$AL$6),$AL$6+SQRT(AU762*($AN$6-$AL$6)*($AM$6-$AL$6)),$AN$6-SQRT((1-AU762)*($AN$6-$AL$6)*($AN$6-$AM$6))),$AM$6)</f>
        <v>3.13299568109654</v>
      </c>
      <c r="AM762" s="0" t="n">
        <f aca="false">IFERROR(IF(AV762&lt;($AM$7-$AL$7)/($AN$7-$AL$7),$AL$7+SQRT(AV762*($AN$7-$AL$7)*($AM$7-$AL$7)),$AN$7-SQRT((1-AV762)*($AN$7-$AL$7)*($AN$7-$AM$7))),$AM$7)</f>
        <v>0.900052191162892</v>
      </c>
      <c r="AN762" s="0" t="n">
        <f aca="false">IFERROR(IF(AW762&lt;($AM$8-$AL$8)/($AN$8-$AL$8),$AL$8+SQRT(AW762*($AN$8-$AL$8)*($AM$8-$AL$8)),$AN$8-SQRT((1-AW762)*($AN$8-$AL$8)*($AN$8-$AM$8))),$AM$8)</f>
        <v>0.882835517927742</v>
      </c>
      <c r="AO762" s="0" t="n">
        <f aca="false">IFERROR(IF(AX762&lt;($AM$9-$AL$9)/($AN$9-$AL$9),$AL$9+SQRT(AX762*($AN$9-$AL$9)*($AM$9-$AL$9)),$AN$9-SQRT((1-AX762)*($AN$9-$AL$9)*($AN$9-$AM$9))),$AM$9)</f>
        <v>1.11087326179632</v>
      </c>
      <c r="AP762" s="0" t="n">
        <f aca="false">IFERROR(IF(AY762&lt;($AM$10-$AL$10)/($AN$10-$AL$10),$AL$10+SQRT(AY762*($AN$10-$AL$10)*($AM$10-$AL$10)),$AN$10-SQRT((1-AY762)*($AN$10-$AL$10)*($AN$10-$AM$10))),$AM$10)</f>
        <v>0.910187406642185</v>
      </c>
      <c r="AQ762" s="0" t="n">
        <f aca="false">IFERROR(IF(AZ762&lt;($AM$11-$AL$11)/($AN$11-$AL$11),$AL$11+SQRT(AZ762*($AN$11-$AL$11)*($AM$11-$AL$11)),$AN$11-SQRT((1-AZ762)*($AN$11-$AL$11)*($AN$11-$AM$11))),$AM$11)</f>
        <v>0.828255945239496</v>
      </c>
      <c r="AR762" s="0" t="n">
        <f aca="false">SUMPRODUCT((B24:B31&lt;=$B$6)*(C24:C31*AM762+D24:D31*AO762*$B$8*AQ762)/(1+AL762/100)^B24:B31)+C32*AM762*AP762/(1+AL762/100)^$B$6</f>
        <v>12400344.7906522</v>
      </c>
      <c r="AS762" s="0" t="n">
        <f aca="false">SUMPRODUCT((K24:K26&lt;=$B$6)*(L24:L26*AN762+M24:M26*AO762*$B$8*AQ762)/(1+AL762/100)^K24:K26)+L27*AN762*AP762/(1+AL762/100)^$B$6</f>
        <v>12909850.7008791</v>
      </c>
      <c r="AT762" s="0" t="n">
        <f aca="false">AS762-AR762</f>
        <v>509505.910226889</v>
      </c>
      <c r="AU762" s="0" t="n">
        <f aca="true">RAND()</f>
        <v>0.252313879879097</v>
      </c>
      <c r="AV762" s="0" t="n">
        <f aca="true">RAND()</f>
        <v>0.111227121738844</v>
      </c>
      <c r="AW762" s="0" t="n">
        <f aca="true">RAND()</f>
        <v>0.0762413670039692</v>
      </c>
      <c r="AX762" s="0" t="n">
        <f aca="true">RAND()</f>
        <v>0.472969095607518</v>
      </c>
      <c r="AY762" s="0" t="n">
        <f aca="true">RAND()</f>
        <v>0.673014834271366</v>
      </c>
      <c r="AZ762" s="0" t="n">
        <f aca="true">RAND()</f>
        <v>0.879608080222126</v>
      </c>
    </row>
    <row r="763" customFormat="false" ht="15" hidden="false" customHeight="false" outlineLevel="0" collapsed="false">
      <c r="AK763" s="0" t="n">
        <v>750</v>
      </c>
      <c r="AL763" s="0" t="n">
        <f aca="false">IFERROR(IF(AU763&lt;($AM$6-$AL$6)/($AN$6-$AL$6),$AL$6+SQRT(AU763*($AN$6-$AL$6)*($AM$6-$AL$6)),$AN$6-SQRT((1-AU763)*($AN$6-$AL$6)*($AN$6-$AM$6))),$AM$6)</f>
        <v>4.83459986741614</v>
      </c>
      <c r="AM763" s="0" t="n">
        <f aca="false">IFERROR(IF(AV763&lt;($AM$7-$AL$7)/($AN$7-$AL$7),$AL$7+SQRT(AV763*($AN$7-$AL$7)*($AM$7-$AL$7)),$AN$7-SQRT((1-AV763)*($AN$7-$AL$7)*($AN$7-$AM$7))),$AM$7)</f>
        <v>1.01590356056023</v>
      </c>
      <c r="AN763" s="0" t="n">
        <f aca="false">IFERROR(IF(AW763&lt;($AM$8-$AL$8)/($AN$8-$AL$8),$AL$8+SQRT(AW763*($AN$8-$AL$8)*($AM$8-$AL$8)),$AN$8-SQRT((1-AW763)*($AN$8-$AL$8)*($AN$8-$AM$8))),$AM$8)</f>
        <v>1.01591838004949</v>
      </c>
      <c r="AO763" s="0" t="n">
        <f aca="false">IFERROR(IF(AX763&lt;($AM$9-$AL$9)/($AN$9-$AL$9),$AL$9+SQRT(AX763*($AN$9-$AL$9)*($AM$9-$AL$9)),$AN$9-SQRT((1-AX763)*($AN$9-$AL$9)*($AN$9-$AM$9))),$AM$9)</f>
        <v>0.663778226815593</v>
      </c>
      <c r="AP763" s="0" t="n">
        <f aca="false">IFERROR(IF(AY763&lt;($AM$10-$AL$10)/($AN$10-$AL$10),$AL$10+SQRT(AY763*($AN$10-$AL$10)*($AM$10-$AL$10)),$AN$10-SQRT((1-AY763)*($AN$10-$AL$10)*($AN$10-$AM$10))),$AM$10)</f>
        <v>0.569052232657893</v>
      </c>
      <c r="AQ763" s="0" t="n">
        <f aca="false">IFERROR(IF(AZ763&lt;($AM$11-$AL$11)/($AN$11-$AL$11),$AL$11+SQRT(AZ763*($AN$11-$AL$11)*($AM$11-$AL$11)),$AN$11-SQRT((1-AZ763)*($AN$11-$AL$11)*($AN$11-$AM$11))),$AM$11)</f>
        <v>0.50496802525204</v>
      </c>
      <c r="AR763" s="0" t="n">
        <f aca="false">SUMPRODUCT((B24:B31&lt;=$B$6)*(C24:C31*AM763+D24:D31*AO763*$B$8*AQ763)/(1+AL763/100)^B24:B31)+C32*AM763*AP763/(1+AL763/100)^$B$6</f>
        <v>12859901.8935792</v>
      </c>
      <c r="AS763" s="0" t="n">
        <f aca="false">SUMPRODUCT((K24:K26&lt;=$B$6)*(L24:L26*AN763+M24:M26*AO763*$B$8*AQ763)/(1+AL763/100)^K24:K26)+L27*AN763*AP763/(1+AL763/100)^$B$6</f>
        <v>15515342.1678009</v>
      </c>
      <c r="AT763" s="0" t="n">
        <f aca="false">AS763-AR763</f>
        <v>2655440.27422162</v>
      </c>
      <c r="AU763" s="0" t="n">
        <f aca="true">RAND()</f>
        <v>0.765552113290291</v>
      </c>
      <c r="AV763" s="0" t="n">
        <f aca="true">RAND()</f>
        <v>0.512878729258869</v>
      </c>
      <c r="AW763" s="0" t="n">
        <f aca="true">RAND()</f>
        <v>0.512940401789739</v>
      </c>
      <c r="AX763" s="0" t="n">
        <f aca="true">RAND()</f>
        <v>0.0357644101051463</v>
      </c>
      <c r="AY763" s="0" t="n">
        <f aca="true">RAND()</f>
        <v>0.0190728433401592</v>
      </c>
      <c r="AZ763" s="0" t="n">
        <f aca="true">RAND()</f>
        <v>0.171477107656005</v>
      </c>
    </row>
    <row r="764" customFormat="false" ht="15" hidden="false" customHeight="false" outlineLevel="0" collapsed="false">
      <c r="AK764" s="0" t="n">
        <v>751</v>
      </c>
      <c r="AL764" s="0" t="n">
        <f aca="false">IFERROR(IF(AU764&lt;($AM$6-$AL$6)/($AN$6-$AL$6),$AL$6+SQRT(AU764*($AN$6-$AL$6)*($AM$6-$AL$6)),$AN$6-SQRT((1-AU764)*($AN$6-$AL$6)*($AN$6-$AM$6))),$AM$6)</f>
        <v>4.819836187245</v>
      </c>
      <c r="AM764" s="0" t="n">
        <f aca="false">IFERROR(IF(AV764&lt;($AM$7-$AL$7)/($AN$7-$AL$7),$AL$7+SQRT(AV764*($AN$7-$AL$7)*($AM$7-$AL$7)),$AN$7-SQRT((1-AV764)*($AN$7-$AL$7)*($AN$7-$AM$7))),$AM$7)</f>
        <v>0.999671503242734</v>
      </c>
      <c r="AN764" s="0" t="n">
        <f aca="false">IFERROR(IF(AW764&lt;($AM$8-$AL$8)/($AN$8-$AL$8),$AL$8+SQRT(AW764*($AN$8-$AL$8)*($AM$8-$AL$8)),$AN$8-SQRT((1-AW764)*($AN$8-$AL$8)*($AN$8-$AM$8))),$AM$8)</f>
        <v>1.17979078167529</v>
      </c>
      <c r="AO764" s="0" t="n">
        <f aca="false">IFERROR(IF(AX764&lt;($AM$9-$AL$9)/($AN$9-$AL$9),$AL$9+SQRT(AX764*($AN$9-$AL$9)*($AM$9-$AL$9)),$AN$9-SQRT((1-AX764)*($AN$9-$AL$9)*($AN$9-$AM$9))),$AM$9)</f>
        <v>1.08788871079614</v>
      </c>
      <c r="AP764" s="0" t="n">
        <f aca="false">IFERROR(IF(AY764&lt;($AM$10-$AL$10)/($AN$10-$AL$10),$AL$10+SQRT(AY764*($AN$10-$AL$10)*($AM$10-$AL$10)),$AN$10-SQRT((1-AY764)*($AN$10-$AL$10)*($AN$10-$AM$10))),$AM$10)</f>
        <v>0.730051713464869</v>
      </c>
      <c r="AQ764" s="0" t="n">
        <f aca="false">IFERROR(IF(AZ764&lt;($AM$11-$AL$11)/($AN$11-$AL$11),$AL$11+SQRT(AZ764*($AN$11-$AL$11)*($AM$11-$AL$11)),$AN$11-SQRT((1-AZ764)*($AN$11-$AL$11)*($AN$11-$AM$11))),$AM$11)</f>
        <v>0.791876824822484</v>
      </c>
      <c r="AR764" s="0" t="n">
        <f aca="false">SUMPRODUCT((B24:B31&lt;=$B$6)*(C24:C31*AM764+D24:D31*AO764*$B$8*AQ764)/(1+AL764/100)^B24:B31)+C32*AM764*AP764/(1+AL764/100)^$B$6</f>
        <v>12729111.8026016</v>
      </c>
      <c r="AS764" s="0" t="n">
        <f aca="false">SUMPRODUCT((K24:K26&lt;=$B$6)*(L24:L26*AN764+M24:M26*AO764*$B$8*AQ764)/(1+AL764/100)^K24:K26)+L27*AN764*AP764/(1+AL764/100)^$B$6</f>
        <v>17858812.1659346</v>
      </c>
      <c r="AT764" s="0" t="n">
        <f aca="false">AS764-AR764</f>
        <v>5129700.36333302</v>
      </c>
      <c r="AU764" s="0" t="n">
        <f aca="true">RAND()</f>
        <v>0.762344287477678</v>
      </c>
      <c r="AV764" s="0" t="n">
        <f aca="true">RAND()</f>
        <v>0.442985657857923</v>
      </c>
      <c r="AW764" s="0" t="n">
        <f aca="true">RAND()</f>
        <v>0.956183694775402</v>
      </c>
      <c r="AX764" s="0" t="n">
        <f aca="true">RAND()</f>
        <v>0.445368664071253</v>
      </c>
      <c r="AY764" s="0" t="n">
        <f aca="true">RAND()</f>
        <v>0.211695163472489</v>
      </c>
      <c r="AZ764" s="0" t="n">
        <f aca="true">RAND()</f>
        <v>0.823203036547057</v>
      </c>
    </row>
    <row r="765" customFormat="false" ht="15" hidden="false" customHeight="false" outlineLevel="0" collapsed="false">
      <c r="AK765" s="0" t="n">
        <v>752</v>
      </c>
      <c r="AL765" s="0" t="n">
        <f aca="false">IFERROR(IF(AU765&lt;($AM$6-$AL$6)/($AN$6-$AL$6),$AL$6+SQRT(AU765*($AN$6-$AL$6)*($AM$6-$AL$6)),$AN$6-SQRT((1-AU765)*($AN$6-$AL$6)*($AN$6-$AM$6))),$AM$6)</f>
        <v>4.23328854527137</v>
      </c>
      <c r="AM765" s="0" t="n">
        <f aca="false">IFERROR(IF(AV765&lt;($AM$7-$AL$7)/($AN$7-$AL$7),$AL$7+SQRT(AV765*($AN$7-$AL$7)*($AM$7-$AL$7)),$AN$7-SQRT((1-AV765)*($AN$7-$AL$7)*($AN$7-$AM$7))),$AM$7)</f>
        <v>0.896230634892379</v>
      </c>
      <c r="AN765" s="0" t="n">
        <f aca="false">IFERROR(IF(AW765&lt;($AM$8-$AL$8)/($AN$8-$AL$8),$AL$8+SQRT(AW765*($AN$8-$AL$8)*($AM$8-$AL$8)),$AN$8-SQRT((1-AW765)*($AN$8-$AL$8)*($AN$8-$AM$8))),$AM$8)</f>
        <v>0.982479471516562</v>
      </c>
      <c r="AO765" s="0" t="n">
        <f aca="false">IFERROR(IF(AX765&lt;($AM$9-$AL$9)/($AN$9-$AL$9),$AL$9+SQRT(AX765*($AN$9-$AL$9)*($AM$9-$AL$9)),$AN$9-SQRT((1-AX765)*($AN$9-$AL$9)*($AN$9-$AM$9))),$AM$9)</f>
        <v>1.3231397021715</v>
      </c>
      <c r="AP765" s="0" t="n">
        <f aca="false">IFERROR(IF(AY765&lt;($AM$10-$AL$10)/($AN$10-$AL$10),$AL$10+SQRT(AY765*($AN$10-$AL$10)*($AM$10-$AL$10)),$AN$10-SQRT((1-AY765)*($AN$10-$AL$10)*($AN$10-$AM$10))),$AM$10)</f>
        <v>0.630572665998666</v>
      </c>
      <c r="AQ765" s="0" t="n">
        <f aca="false">IFERROR(IF(AZ765&lt;($AM$11-$AL$11)/($AN$11-$AL$11),$AL$11+SQRT(AZ765*($AN$11-$AL$11)*($AM$11-$AL$11)),$AN$11-SQRT((1-AZ765)*($AN$11-$AL$11)*($AN$11-$AM$11))),$AM$11)</f>
        <v>0.631758744348959</v>
      </c>
      <c r="AR765" s="0" t="n">
        <f aca="false">SUMPRODUCT((B24:B31&lt;=$B$6)*(C24:C31*AM765+D24:D31*AO765*$B$8*AQ765)/(1+AL765/100)^B24:B31)+C32*AM765*AP765/(1+AL765/100)^$B$6</f>
        <v>11725234.5363474</v>
      </c>
      <c r="AS765" s="0" t="n">
        <f aca="false">SUMPRODUCT((K24:K26&lt;=$B$6)*(L24:L26*AN765+M24:M26*AO765*$B$8*AQ765)/(1+AL765/100)^K24:K26)+L27*AN765*AP765/(1+AL765/100)^$B$6</f>
        <v>14914341.9242578</v>
      </c>
      <c r="AT765" s="0" t="n">
        <f aca="false">AS765-AR765</f>
        <v>3189107.38791035</v>
      </c>
      <c r="AU765" s="0" t="n">
        <f aca="true">RAND()</f>
        <v>0.617265386313668</v>
      </c>
      <c r="AV765" s="0" t="n">
        <f aca="true">RAND()</f>
        <v>0.102892612131003</v>
      </c>
      <c r="AW765" s="0" t="n">
        <f aca="true">RAND()</f>
        <v>0.36998619472182</v>
      </c>
      <c r="AX765" s="0" t="n">
        <f aca="true">RAND()</f>
        <v>0.694573424815678</v>
      </c>
      <c r="AY765" s="0" t="n">
        <f aca="true">RAND()</f>
        <v>0.0681968844239963</v>
      </c>
      <c r="AZ765" s="0" t="n">
        <f aca="true">RAND()</f>
        <v>0.449240263069379</v>
      </c>
    </row>
    <row r="766" customFormat="false" ht="15" hidden="false" customHeight="false" outlineLevel="0" collapsed="false">
      <c r="AK766" s="0" t="n">
        <v>753</v>
      </c>
      <c r="AL766" s="0" t="n">
        <f aca="false">IFERROR(IF(AU766&lt;($AM$6-$AL$6)/($AN$6-$AL$6),$AL$6+SQRT(AU766*($AN$6-$AL$6)*($AM$6-$AL$6)),$AN$6-SQRT((1-AU766)*($AN$6-$AL$6)*($AN$6-$AM$6))),$AM$6)</f>
        <v>6.19000220884751</v>
      </c>
      <c r="AM766" s="0" t="n">
        <f aca="false">IFERROR(IF(AV766&lt;($AM$7-$AL$7)/($AN$7-$AL$7),$AL$7+SQRT(AV766*($AN$7-$AL$7)*($AM$7-$AL$7)),$AN$7-SQRT((1-AV766)*($AN$7-$AL$7)*($AN$7-$AM$7))),$AM$7)</f>
        <v>1.08039761495871</v>
      </c>
      <c r="AN766" s="0" t="n">
        <f aca="false">IFERROR(IF(AW766&lt;($AM$8-$AL$8)/($AN$8-$AL$8),$AL$8+SQRT(AW766*($AN$8-$AL$8)*($AM$8-$AL$8)),$AN$8-SQRT((1-AW766)*($AN$8-$AL$8)*($AN$8-$AM$8))),$AM$8)</f>
        <v>1.02608821392969</v>
      </c>
      <c r="AO766" s="0" t="n">
        <f aca="false">IFERROR(IF(AX766&lt;($AM$9-$AL$9)/($AN$9-$AL$9),$AL$9+SQRT(AX766*($AN$9-$AL$9)*($AM$9-$AL$9)),$AN$9-SQRT((1-AX766)*($AN$9-$AL$9)*($AN$9-$AM$9))),$AM$9)</f>
        <v>1.49628359749261</v>
      </c>
      <c r="AP766" s="0" t="n">
        <f aca="false">IFERROR(IF(AY766&lt;($AM$10-$AL$10)/($AN$10-$AL$10),$AL$10+SQRT(AY766*($AN$10-$AL$10)*($AM$10-$AL$10)),$AN$10-SQRT((1-AY766)*($AN$10-$AL$10)*($AN$10-$AM$10))),$AM$10)</f>
        <v>0.989913277745443</v>
      </c>
      <c r="AQ766" s="0" t="n">
        <f aca="false">IFERROR(IF(AZ766&lt;($AM$11-$AL$11)/($AN$11-$AL$11),$AL$11+SQRT(AZ766*($AN$11-$AL$11)*($AM$11-$AL$11)),$AN$11-SQRT((1-AZ766)*($AN$11-$AL$11)*($AN$11-$AM$11))),$AM$11)</f>
        <v>0.379161670427266</v>
      </c>
      <c r="AR766" s="0" t="n">
        <f aca="false">SUMPRODUCT((B24:B31&lt;=$B$6)*(C24:C31*AM766+D24:D31*AO766*$B$8*AQ766)/(1+AL766/100)^B24:B31)+C32*AM766*AP766/(1+AL766/100)^$B$6</f>
        <v>13000330.7869575</v>
      </c>
      <c r="AS766" s="0" t="n">
        <f aca="false">SUMPRODUCT((K24:K26&lt;=$B$6)*(L24:L26*AN766+M24:M26*AO766*$B$8*AQ766)/(1+AL766/100)^K24:K26)+L27*AN766*AP766/(1+AL766/100)^$B$6</f>
        <v>15483987.4853784</v>
      </c>
      <c r="AT766" s="0" t="n">
        <f aca="false">AS766-AR766</f>
        <v>2483656.69842095</v>
      </c>
      <c r="AU766" s="0" t="n">
        <f aca="true">RAND()</f>
        <v>0.967195178916405</v>
      </c>
      <c r="AV766" s="0" t="n">
        <f aca="true">RAND()</f>
        <v>0.744311386562714</v>
      </c>
      <c r="AW766" s="0" t="n">
        <f aca="true">RAND()</f>
        <v>0.554342329411581</v>
      </c>
      <c r="AX766" s="0" t="n">
        <f aca="true">RAND()</f>
        <v>0.830846523896675</v>
      </c>
      <c r="AY766" s="0" t="n">
        <f aca="true">RAND()</f>
        <v>0.960060078845135</v>
      </c>
      <c r="AZ766" s="0" t="n">
        <f aca="true">RAND()</f>
        <v>0.0255778369993269</v>
      </c>
    </row>
    <row r="767" customFormat="false" ht="15" hidden="false" customHeight="false" outlineLevel="0" collapsed="false">
      <c r="AK767" s="0" t="n">
        <v>754</v>
      </c>
      <c r="AL767" s="0" t="n">
        <f aca="false">IFERROR(IF(AU767&lt;($AM$6-$AL$6)/($AN$6-$AL$6),$AL$6+SQRT(AU767*($AN$6-$AL$6)*($AM$6-$AL$6)),$AN$6-SQRT((1-AU767)*($AN$6-$AL$6)*($AN$6-$AM$6))),$AM$6)</f>
        <v>3.17706825547414</v>
      </c>
      <c r="AM767" s="0" t="n">
        <f aca="false">IFERROR(IF(AV767&lt;($AM$7-$AL$7)/($AN$7-$AL$7),$AL$7+SQRT(AV767*($AN$7-$AL$7)*($AM$7-$AL$7)),$AN$7-SQRT((1-AV767)*($AN$7-$AL$7)*($AN$7-$AM$7))),$AM$7)</f>
        <v>1.04074257403159</v>
      </c>
      <c r="AN767" s="0" t="n">
        <f aca="false">IFERROR(IF(AW767&lt;($AM$8-$AL$8)/($AN$8-$AL$8),$AL$8+SQRT(AW767*($AN$8-$AL$8)*($AM$8-$AL$8)),$AN$8-SQRT((1-AW767)*($AN$8-$AL$8)*($AN$8-$AM$8))),$AM$8)</f>
        <v>1.04479117473641</v>
      </c>
      <c r="AO767" s="0" t="n">
        <f aca="false">IFERROR(IF(AX767&lt;($AM$9-$AL$9)/($AN$9-$AL$9),$AL$9+SQRT(AX767*($AN$9-$AL$9)*($AM$9-$AL$9)),$AN$9-SQRT((1-AX767)*($AN$9-$AL$9)*($AN$9-$AM$9))),$AM$9)</f>
        <v>0.721412246756056</v>
      </c>
      <c r="AP767" s="0" t="n">
        <f aca="false">IFERROR(IF(AY767&lt;($AM$10-$AL$10)/($AN$10-$AL$10),$AL$10+SQRT(AY767*($AN$10-$AL$10)*($AM$10-$AL$10)),$AN$10-SQRT((1-AY767)*($AN$10-$AL$10)*($AN$10-$AM$10))),$AM$10)</f>
        <v>0.930899066498017</v>
      </c>
      <c r="AQ767" s="0" t="n">
        <f aca="false">IFERROR(IF(AZ767&lt;($AM$11-$AL$11)/($AN$11-$AL$11),$AL$11+SQRT(AZ767*($AN$11-$AL$11)*($AM$11-$AL$11)),$AN$11-SQRT((1-AZ767)*($AN$11-$AL$11)*($AN$11-$AM$11))),$AM$11)</f>
        <v>0.802641065708582</v>
      </c>
      <c r="AR767" s="0" t="n">
        <f aca="false">SUMPRODUCT((B24:B31&lt;=$B$6)*(C24:C31*AM767+D24:D31*AO767*$B$8*AQ767)/(1+AL767/100)^B24:B31)+C32*AM767*AP767/(1+AL767/100)^$B$6</f>
        <v>14206898.1891549</v>
      </c>
      <c r="AS767" s="0" t="n">
        <f aca="false">SUMPRODUCT((K24:K26&lt;=$B$6)*(L24:L26*AN767+M24:M26*AO767*$B$8*AQ767)/(1+AL767/100)^K24:K26)+L27*AN767*AP767/(1+AL767/100)^$B$6</f>
        <v>15225619.0732339</v>
      </c>
      <c r="AT767" s="0" t="n">
        <f aca="false">AS767-AR767</f>
        <v>1018720.88407902</v>
      </c>
      <c r="AU767" s="0" t="n">
        <f aca="true">RAND()</f>
        <v>0.269259643834822</v>
      </c>
      <c r="AV767" s="0" t="n">
        <f aca="true">RAND()</f>
        <v>0.610767374907331</v>
      </c>
      <c r="AW767" s="0" t="n">
        <f aca="true">RAND()</f>
        <v>0.625683004746112</v>
      </c>
      <c r="AX767" s="0" t="n">
        <f aca="true">RAND()</f>
        <v>0.0653645106847526</v>
      </c>
      <c r="AY767" s="0" t="n">
        <f aca="true">RAND()</f>
        <v>0.742696022035449</v>
      </c>
      <c r="AZ767" s="0" t="n">
        <f aca="true">RAND()</f>
        <v>0.84101816757288</v>
      </c>
    </row>
    <row r="768" customFormat="false" ht="15" hidden="false" customHeight="false" outlineLevel="0" collapsed="false">
      <c r="AK768" s="0" t="n">
        <v>755</v>
      </c>
      <c r="AL768" s="0" t="n">
        <f aca="false">IFERROR(IF(AU768&lt;($AM$6-$AL$6)/($AN$6-$AL$6),$AL$6+SQRT(AU768*($AN$6-$AL$6)*($AM$6-$AL$6)),$AN$6-SQRT((1-AU768)*($AN$6-$AL$6)*($AN$6-$AM$6))),$AM$6)</f>
        <v>3.02395597330223</v>
      </c>
      <c r="AM768" s="0" t="n">
        <f aca="false">IFERROR(IF(AV768&lt;($AM$7-$AL$7)/($AN$7-$AL$7),$AL$7+SQRT(AV768*($AN$7-$AL$7)*($AM$7-$AL$7)),$AN$7-SQRT((1-AV768)*($AN$7-$AL$7)*($AN$7-$AM$7))),$AM$7)</f>
        <v>1.06489568063485</v>
      </c>
      <c r="AN768" s="0" t="n">
        <f aca="false">IFERROR(IF(AW768&lt;($AM$8-$AL$8)/($AN$8-$AL$8),$AL$8+SQRT(AW768*($AN$8-$AL$8)*($AM$8-$AL$8)),$AN$8-SQRT((1-AW768)*($AN$8-$AL$8)*($AN$8-$AM$8))),$AM$8)</f>
        <v>1.04358145250213</v>
      </c>
      <c r="AO768" s="0" t="n">
        <f aca="false">IFERROR(IF(AX768&lt;($AM$9-$AL$9)/($AN$9-$AL$9),$AL$9+SQRT(AX768*($AN$9-$AL$9)*($AM$9-$AL$9)),$AN$9-SQRT((1-AX768)*($AN$9-$AL$9)*($AN$9-$AM$9))),$AM$9)</f>
        <v>1.38136445580089</v>
      </c>
      <c r="AP768" s="0" t="n">
        <f aca="false">IFERROR(IF(AY768&lt;($AM$10-$AL$10)/($AN$10-$AL$10),$AL$10+SQRT(AY768*($AN$10-$AL$10)*($AM$10-$AL$10)),$AN$10-SQRT((1-AY768)*($AN$10-$AL$10)*($AN$10-$AM$10))),$AM$10)</f>
        <v>0.94833531071406</v>
      </c>
      <c r="AQ768" s="0" t="n">
        <f aca="false">IFERROR(IF(AZ768&lt;($AM$11-$AL$11)/($AN$11-$AL$11),$AL$11+SQRT(AZ768*($AN$11-$AL$11)*($AM$11-$AL$11)),$AN$11-SQRT((1-AZ768)*($AN$11-$AL$11)*($AN$11-$AM$11))),$AM$11)</f>
        <v>0.582546387700373</v>
      </c>
      <c r="AR768" s="0" t="n">
        <f aca="false">SUMPRODUCT((B24:B31&lt;=$B$6)*(C24:C31*AM768+D24:D31*AO768*$B$8*AQ768)/(1+AL768/100)^B24:B31)+C32*AM768*AP768/(1+AL768/100)^$B$6</f>
        <v>14691418.4985048</v>
      </c>
      <c r="AS768" s="0" t="n">
        <f aca="false">SUMPRODUCT((K24:K26&lt;=$B$6)*(L24:L26*AN768+M24:M26*AO768*$B$8*AQ768)/(1+AL768/100)^K24:K26)+L27*AN768*AP768/(1+AL768/100)^$B$6</f>
        <v>15146857.3559652</v>
      </c>
      <c r="AT768" s="0" t="n">
        <f aca="false">AS768-AR768</f>
        <v>455438.857460355</v>
      </c>
      <c r="AU768" s="0" t="n">
        <f aca="true">RAND()</f>
        <v>0.209553694888051</v>
      </c>
      <c r="AV768" s="0" t="n">
        <f aca="true">RAND()</f>
        <v>0.695434586243245</v>
      </c>
      <c r="AW768" s="0" t="n">
        <f aca="true">RAND()</f>
        <v>0.621256739989939</v>
      </c>
      <c r="AX768" s="0" t="n">
        <f aca="true">RAND()</f>
        <v>0.744860042302316</v>
      </c>
      <c r="AY768" s="0" t="n">
        <f aca="true">RAND()</f>
        <v>0.804018203332291</v>
      </c>
      <c r="AZ768" s="0" t="n">
        <f aca="true">RAND()</f>
        <v>0.325846780418488</v>
      </c>
    </row>
    <row r="769" customFormat="false" ht="15" hidden="false" customHeight="false" outlineLevel="0" collapsed="false">
      <c r="AK769" s="0" t="n">
        <v>756</v>
      </c>
      <c r="AL769" s="0" t="n">
        <f aca="false">IFERROR(IF(AU769&lt;($AM$6-$AL$6)/($AN$6-$AL$6),$AL$6+SQRT(AU769*($AN$6-$AL$6)*($AM$6-$AL$6)),$AN$6-SQRT((1-AU769)*($AN$6-$AL$6)*($AN$6-$AM$6))),$AM$6)</f>
        <v>6.79674168017194</v>
      </c>
      <c r="AM769" s="0" t="n">
        <f aca="false">IFERROR(IF(AV769&lt;($AM$7-$AL$7)/($AN$7-$AL$7),$AL$7+SQRT(AV769*($AN$7-$AL$7)*($AM$7-$AL$7)),$AN$7-SQRT((1-AV769)*($AN$7-$AL$7)*($AN$7-$AM$7))),$AM$7)</f>
        <v>1.02898655598235</v>
      </c>
      <c r="AN769" s="0" t="n">
        <f aca="false">IFERROR(IF(AW769&lt;($AM$8-$AL$8)/($AN$8-$AL$8),$AL$8+SQRT(AW769*($AN$8-$AL$8)*($AM$8-$AL$8)),$AN$8-SQRT((1-AW769)*($AN$8-$AL$8)*($AN$8-$AM$8))),$AM$8)</f>
        <v>1.04799809430532</v>
      </c>
      <c r="AO769" s="0" t="n">
        <f aca="false">IFERROR(IF(AX769&lt;($AM$9-$AL$9)/($AN$9-$AL$9),$AL$9+SQRT(AX769*($AN$9-$AL$9)*($AM$9-$AL$9)),$AN$9-SQRT((1-AX769)*($AN$9-$AL$9)*($AN$9-$AM$9))),$AM$9)</f>
        <v>1.29861335157898</v>
      </c>
      <c r="AP769" s="0" t="n">
        <f aca="false">IFERROR(IF(AY769&lt;($AM$10-$AL$10)/($AN$10-$AL$10),$AL$10+SQRT(AY769*($AN$10-$AL$10)*($AM$10-$AL$10)),$AN$10-SQRT((1-AY769)*($AN$10-$AL$10)*($AN$10-$AM$10))),$AM$10)</f>
        <v>0.630168145045114</v>
      </c>
      <c r="AQ769" s="0" t="n">
        <f aca="false">IFERROR(IF(AZ769&lt;($AM$11-$AL$11)/($AN$11-$AL$11),$AL$11+SQRT(AZ769*($AN$11-$AL$11)*($AM$11-$AL$11)),$AN$11-SQRT((1-AZ769)*($AN$11-$AL$11)*($AN$11-$AM$11))),$AM$11)</f>
        <v>0.612909343616531</v>
      </c>
      <c r="AR769" s="0" t="n">
        <f aca="false">SUMPRODUCT((B24:B31&lt;=$B$6)*(C24:C31*AM769+D24:D31*AO769*$B$8*AQ769)/(1+AL769/100)^B24:B31)+C32*AM769*AP769/(1+AL769/100)^$B$6</f>
        <v>12195777.8356216</v>
      </c>
      <c r="AS769" s="0" t="n">
        <f aca="false">SUMPRODUCT((K24:K26&lt;=$B$6)*(L24:L26*AN769+M24:M26*AO769*$B$8*AQ769)/(1+AL769/100)^K24:K26)+L27*AN769*AP769/(1+AL769/100)^$B$6</f>
        <v>16092043.7068619</v>
      </c>
      <c r="AT769" s="0" t="n">
        <f aca="false">AS769-AR769</f>
        <v>3896265.87124035</v>
      </c>
      <c r="AU769" s="0" t="n">
        <f aca="true">RAND()</f>
        <v>0.997934302771034</v>
      </c>
      <c r="AV769" s="0" t="n">
        <f aca="true">RAND()</f>
        <v>0.565804956119615</v>
      </c>
      <c r="AW769" s="0" t="n">
        <f aca="true">RAND()</f>
        <v>0.637290934184165</v>
      </c>
      <c r="AX769" s="0" t="n">
        <f aca="true">RAND()</f>
        <v>0.672037846277823</v>
      </c>
      <c r="AY769" s="0" t="n">
        <f aca="true">RAND()</f>
        <v>0.0677749839379436</v>
      </c>
      <c r="AZ769" s="0" t="n">
        <f aca="true">RAND()</f>
        <v>0.399641866622565</v>
      </c>
    </row>
    <row r="770" customFormat="false" ht="15" hidden="false" customHeight="false" outlineLevel="0" collapsed="false">
      <c r="AK770" s="0" t="n">
        <v>757</v>
      </c>
      <c r="AL770" s="0" t="n">
        <f aca="false">IFERROR(IF(AU770&lt;($AM$6-$AL$6)/($AN$6-$AL$6),$AL$6+SQRT(AU770*($AN$6-$AL$6)*($AM$6-$AL$6)),$AN$6-SQRT((1-AU770)*($AN$6-$AL$6)*($AN$6-$AM$6))),$AM$6)</f>
        <v>2.73076753217655</v>
      </c>
      <c r="AM770" s="0" t="n">
        <f aca="false">IFERROR(IF(AV770&lt;($AM$7-$AL$7)/($AN$7-$AL$7),$AL$7+SQRT(AV770*($AN$7-$AL$7)*($AM$7-$AL$7)),$AN$7-SQRT((1-AV770)*($AN$7-$AL$7)*($AN$7-$AM$7))),$AM$7)</f>
        <v>1.18993281546959</v>
      </c>
      <c r="AN770" s="0" t="n">
        <f aca="false">IFERROR(IF(AW770&lt;($AM$8-$AL$8)/($AN$8-$AL$8),$AL$8+SQRT(AW770*($AN$8-$AL$8)*($AM$8-$AL$8)),$AN$8-SQRT((1-AW770)*($AN$8-$AL$8)*($AN$8-$AM$8))),$AM$8)</f>
        <v>0.93181974058763</v>
      </c>
      <c r="AO770" s="0" t="n">
        <f aca="false">IFERROR(IF(AX770&lt;($AM$9-$AL$9)/($AN$9-$AL$9),$AL$9+SQRT(AX770*($AN$9-$AL$9)*($AM$9-$AL$9)),$AN$9-SQRT((1-AX770)*($AN$9-$AL$9)*($AN$9-$AM$9))),$AM$9)</f>
        <v>1.19698663892083</v>
      </c>
      <c r="AP770" s="0" t="n">
        <f aca="false">IFERROR(IF(AY770&lt;($AM$10-$AL$10)/($AN$10-$AL$10),$AL$10+SQRT(AY770*($AN$10-$AL$10)*($AM$10-$AL$10)),$AN$10-SQRT((1-AY770)*($AN$10-$AL$10)*($AN$10-$AM$10))),$AM$10)</f>
        <v>0.852369252670871</v>
      </c>
      <c r="AQ770" s="0" t="n">
        <f aca="false">IFERROR(IF(AZ770&lt;($AM$11-$AL$11)/($AN$11-$AL$11),$AL$11+SQRT(AZ770*($AN$11-$AL$11)*($AM$11-$AL$11)),$AN$11-SQRT((1-AZ770)*($AN$11-$AL$11)*($AN$11-$AM$11))),$AM$11)</f>
        <v>0.866240310740943</v>
      </c>
      <c r="AR770" s="0" t="n">
        <f aca="false">SUMPRODUCT((B24:B31&lt;=$B$6)*(C24:C31*AM770+D24:D31*AO770*$B$8*AQ770)/(1+AL770/100)^B24:B31)+C32*AM770*AP770/(1+AL770/100)^$B$6</f>
        <v>16725015.5333963</v>
      </c>
      <c r="AS770" s="0" t="n">
        <f aca="false">SUMPRODUCT((K24:K26&lt;=$B$6)*(L24:L26*AN770+M24:M26*AO770*$B$8*AQ770)/(1+AL770/100)^K24:K26)+L27*AN770*AP770/(1+AL770/100)^$B$6</f>
        <v>13612683.6833278</v>
      </c>
      <c r="AT770" s="0" t="n">
        <f aca="false">AS770-AR770</f>
        <v>-3112331.85006854</v>
      </c>
      <c r="AU770" s="0" t="n">
        <f aca="true">RAND()</f>
        <v>0.106804237216682</v>
      </c>
      <c r="AV770" s="0" t="n">
        <f aca="true">RAND()</f>
        <v>0.967928296378573</v>
      </c>
      <c r="AW770" s="0" t="n">
        <f aca="true">RAND()</f>
        <v>0.193071600095445</v>
      </c>
      <c r="AX770" s="0" t="n">
        <f aca="true">RAND()</f>
        <v>0.570113027952219</v>
      </c>
      <c r="AY770" s="0" t="n">
        <f aca="true">RAND()</f>
        <v>0.496656360911311</v>
      </c>
      <c r="AZ770" s="0" t="n">
        <f aca="true">RAND()</f>
        <v>0.926972838895186</v>
      </c>
    </row>
    <row r="771" customFormat="false" ht="15" hidden="false" customHeight="false" outlineLevel="0" collapsed="false">
      <c r="AK771" s="0" t="n">
        <v>758</v>
      </c>
      <c r="AL771" s="0" t="n">
        <f aca="false">IFERROR(IF(AU771&lt;($AM$6-$AL$6)/($AN$6-$AL$6),$AL$6+SQRT(AU771*($AN$6-$AL$6)*($AM$6-$AL$6)),$AN$6-SQRT((1-AU771)*($AN$6-$AL$6)*($AN$6-$AM$6))),$AM$6)</f>
        <v>5.46065864981658</v>
      </c>
      <c r="AM771" s="0" t="n">
        <f aca="false">IFERROR(IF(AV771&lt;($AM$7-$AL$7)/($AN$7-$AL$7),$AL$7+SQRT(AV771*($AN$7-$AL$7)*($AM$7-$AL$7)),$AN$7-SQRT((1-AV771)*($AN$7-$AL$7)*($AN$7-$AM$7))),$AM$7)</f>
        <v>1.01162387580526</v>
      </c>
      <c r="AN771" s="0" t="n">
        <f aca="false">IFERROR(IF(AW771&lt;($AM$8-$AL$8)/($AN$8-$AL$8),$AL$8+SQRT(AW771*($AN$8-$AL$8)*($AM$8-$AL$8)),$AN$8-SQRT((1-AW771)*($AN$8-$AL$8)*($AN$8-$AM$8))),$AM$8)</f>
        <v>0.916621682977147</v>
      </c>
      <c r="AO771" s="0" t="n">
        <f aca="false">IFERROR(IF(AX771&lt;($AM$9-$AL$9)/($AN$9-$AL$9),$AL$9+SQRT(AX771*($AN$9-$AL$9)*($AM$9-$AL$9)),$AN$9-SQRT((1-AX771)*($AN$9-$AL$9)*($AN$9-$AM$9))),$AM$9)</f>
        <v>0.934084596847982</v>
      </c>
      <c r="AP771" s="0" t="n">
        <f aca="false">IFERROR(IF(AY771&lt;($AM$10-$AL$10)/($AN$10-$AL$10),$AL$10+SQRT(AY771*($AN$10-$AL$10)*($AM$10-$AL$10)),$AN$10-SQRT((1-AY771)*($AN$10-$AL$10)*($AN$10-$AM$10))),$AM$10)</f>
        <v>0.888310356148508</v>
      </c>
      <c r="AQ771" s="0" t="n">
        <f aca="false">IFERROR(IF(AZ771&lt;($AM$11-$AL$11)/($AN$11-$AL$11),$AL$11+SQRT(AZ771*($AN$11-$AL$11)*($AM$11-$AL$11)),$AN$11-SQRT((1-AZ771)*($AN$11-$AL$11)*($AN$11-$AM$11))),$AM$11)</f>
        <v>0.722330624706032</v>
      </c>
      <c r="AR771" s="0" t="n">
        <f aca="false">SUMPRODUCT((B24:B31&lt;=$B$6)*(C24:C31*AM771+D24:D31*AO771*$B$8*AQ771)/(1+AL771/100)^B24:B31)+C32*AM771*AP771/(1+AL771/100)^$B$6</f>
        <v>12517712.8100908</v>
      </c>
      <c r="AS771" s="0" t="n">
        <f aca="false">SUMPRODUCT((K24:K26&lt;=$B$6)*(L24:L26*AN771+M24:M26*AO771*$B$8*AQ771)/(1+AL771/100)^K24:K26)+L27*AN771*AP771/(1+AL771/100)^$B$6</f>
        <v>13821660.7243242</v>
      </c>
      <c r="AT771" s="0" t="n">
        <f aca="false">AS771-AR771</f>
        <v>1303947.91423336</v>
      </c>
      <c r="AU771" s="0" t="n">
        <f aca="true">RAND()</f>
        <v>0.881521410380774</v>
      </c>
      <c r="AV771" s="0" t="n">
        <f aca="true">RAND()</f>
        <v>0.494905097012407</v>
      </c>
      <c r="AW771" s="0" t="n">
        <f aca="true">RAND()</f>
        <v>0.15111796600469</v>
      </c>
      <c r="AX771" s="0" t="n">
        <f aca="true">RAND()</f>
        <v>0.251239249627567</v>
      </c>
      <c r="AY771" s="0" t="n">
        <f aca="true">RAND()</f>
        <v>0.603139730768724</v>
      </c>
      <c r="AZ771" s="0" t="n">
        <f aca="true">RAND()</f>
        <v>0.68530497152595</v>
      </c>
    </row>
    <row r="772" customFormat="false" ht="15" hidden="false" customHeight="false" outlineLevel="0" collapsed="false">
      <c r="AK772" s="0" t="n">
        <v>759</v>
      </c>
      <c r="AL772" s="0" t="n">
        <f aca="false">IFERROR(IF(AU772&lt;($AM$6-$AL$6)/($AN$6-$AL$6),$AL$6+SQRT(AU772*($AN$6-$AL$6)*($AM$6-$AL$6)),$AN$6-SQRT((1-AU772)*($AN$6-$AL$6)*($AN$6-$AM$6))),$AM$6)</f>
        <v>3.42308395514923</v>
      </c>
      <c r="AM772" s="0" t="n">
        <f aca="false">IFERROR(IF(AV772&lt;($AM$7-$AL$7)/($AN$7-$AL$7),$AL$7+SQRT(AV772*($AN$7-$AL$7)*($AM$7-$AL$7)),$AN$7-SQRT((1-AV772)*($AN$7-$AL$7)*($AN$7-$AM$7))),$AM$7)</f>
        <v>0.963019181491642</v>
      </c>
      <c r="AN772" s="0" t="n">
        <f aca="false">IFERROR(IF(AW772&lt;($AM$8-$AL$8)/($AN$8-$AL$8),$AL$8+SQRT(AW772*($AN$8-$AL$8)*($AM$8-$AL$8)),$AN$8-SQRT((1-AW772)*($AN$8-$AL$8)*($AN$8-$AM$8))),$AM$8)</f>
        <v>0.919175713012886</v>
      </c>
      <c r="AO772" s="0" t="n">
        <f aca="false">IFERROR(IF(AX772&lt;($AM$9-$AL$9)/($AN$9-$AL$9),$AL$9+SQRT(AX772*($AN$9-$AL$9)*($AM$9-$AL$9)),$AN$9-SQRT((1-AX772)*($AN$9-$AL$9)*($AN$9-$AM$9))),$AM$9)</f>
        <v>1.01437880626796</v>
      </c>
      <c r="AP772" s="0" t="n">
        <f aca="false">IFERROR(IF(AY772&lt;($AM$10-$AL$10)/($AN$10-$AL$10),$AL$10+SQRT(AY772*($AN$10-$AL$10)*($AM$10-$AL$10)),$AN$10-SQRT((1-AY772)*($AN$10-$AL$10)*($AN$10-$AM$10))),$AM$10)</f>
        <v>0.980232865719512</v>
      </c>
      <c r="AQ772" s="0" t="n">
        <f aca="false">IFERROR(IF(AZ772&lt;($AM$11-$AL$11)/($AN$11-$AL$11),$AL$11+SQRT(AZ772*($AN$11-$AL$11)*($AM$11-$AL$11)),$AN$11-SQRT((1-AZ772)*($AN$11-$AL$11)*($AN$11-$AM$11))),$AM$11)</f>
        <v>0.629935998576835</v>
      </c>
      <c r="AR772" s="0" t="n">
        <f aca="false">SUMPRODUCT((B24:B31&lt;=$B$6)*(C24:C31*AM772+D24:D31*AO772*$B$8*AQ772)/(1+AL772/100)^B24:B31)+C32*AM772*AP772/(1+AL772/100)^$B$6</f>
        <v>12997372.8228464</v>
      </c>
      <c r="AS772" s="0" t="n">
        <f aca="false">SUMPRODUCT((K24:K26&lt;=$B$6)*(L24:L26*AN772+M24:M26*AO772*$B$8*AQ772)/(1+AL772/100)^K24:K26)+L27*AN772*AP772/(1+AL772/100)^$B$6</f>
        <v>13401832.4494219</v>
      </c>
      <c r="AT772" s="0" t="n">
        <f aca="false">AS772-AR772</f>
        <v>404459.626575548</v>
      </c>
      <c r="AU772" s="0" t="n">
        <f aca="true">RAND()</f>
        <v>0.360283580404455</v>
      </c>
      <c r="AV772" s="0" t="n">
        <f aca="true">RAND()</f>
        <v>0.295280594824498</v>
      </c>
      <c r="AW772" s="0" t="n">
        <f aca="true">RAND()</f>
        <v>0.157809450801443</v>
      </c>
      <c r="AX772" s="0" t="n">
        <f aca="true">RAND()</f>
        <v>0.352367241644152</v>
      </c>
      <c r="AY772" s="0" t="n">
        <f aca="true">RAND()</f>
        <v>0.922494421268699</v>
      </c>
      <c r="AZ772" s="0" t="n">
        <f aca="true">RAND()</f>
        <v>0.44431740064038</v>
      </c>
    </row>
    <row r="773" customFormat="false" ht="15" hidden="false" customHeight="false" outlineLevel="0" collapsed="false">
      <c r="AK773" s="0" t="n">
        <v>760</v>
      </c>
      <c r="AL773" s="0" t="n">
        <f aca="false">IFERROR(IF(AU773&lt;($AM$6-$AL$6)/($AN$6-$AL$6),$AL$6+SQRT(AU773*($AN$6-$AL$6)*($AM$6-$AL$6)),$AN$6-SQRT((1-AU773)*($AN$6-$AL$6)*($AN$6-$AM$6))),$AM$6)</f>
        <v>2.46572971853651</v>
      </c>
      <c r="AM773" s="0" t="n">
        <f aca="false">IFERROR(IF(AV773&lt;($AM$7-$AL$7)/($AN$7-$AL$7),$AL$7+SQRT(AV773*($AN$7-$AL$7)*($AM$7-$AL$7)),$AN$7-SQRT((1-AV773)*($AN$7-$AL$7)*($AN$7-$AM$7))),$AM$7)</f>
        <v>1.05998658755706</v>
      </c>
      <c r="AN773" s="0" t="n">
        <f aca="false">IFERROR(IF(AW773&lt;($AM$8-$AL$8)/($AN$8-$AL$8),$AL$8+SQRT(AW773*($AN$8-$AL$8)*($AM$8-$AL$8)),$AN$8-SQRT((1-AW773)*($AN$8-$AL$8)*($AN$8-$AM$8))),$AM$8)</f>
        <v>0.927455816495028</v>
      </c>
      <c r="AO773" s="0" t="n">
        <f aca="false">IFERROR(IF(AX773&lt;($AM$9-$AL$9)/($AN$9-$AL$9),$AL$9+SQRT(AX773*($AN$9-$AL$9)*($AM$9-$AL$9)),$AN$9-SQRT((1-AX773)*($AN$9-$AL$9)*($AN$9-$AM$9))),$AM$9)</f>
        <v>1.55912602750522</v>
      </c>
      <c r="AP773" s="0" t="n">
        <f aca="false">IFERROR(IF(AY773&lt;($AM$10-$AL$10)/($AN$10-$AL$10),$AL$10+SQRT(AY773*($AN$10-$AL$10)*($AM$10-$AL$10)),$AN$10-SQRT((1-AY773)*($AN$10-$AL$10)*($AN$10-$AM$10))),$AM$10)</f>
        <v>0.653270239772352</v>
      </c>
      <c r="AQ773" s="0" t="n">
        <f aca="false">IFERROR(IF(AZ773&lt;($AM$11-$AL$11)/($AN$11-$AL$11),$AL$11+SQRT(AZ773*($AN$11-$AL$11)*($AM$11-$AL$11)),$AN$11-SQRT((1-AZ773)*($AN$11-$AL$11)*($AN$11-$AM$11))),$AM$11)</f>
        <v>0.526355699722243</v>
      </c>
      <c r="AR773" s="0" t="n">
        <f aca="false">SUMPRODUCT((B24:B31&lt;=$B$6)*(C24:C31*AM773+D24:D31*AO773*$B$8*AQ773)/(1+AL773/100)^B24:B31)+C32*AM773*AP773/(1+AL773/100)^$B$6</f>
        <v>15139773.0345285</v>
      </c>
      <c r="AS773" s="0" t="n">
        <f aca="false">SUMPRODUCT((K24:K26&lt;=$B$6)*(L24:L26*AN773+M24:M26*AO773*$B$8*AQ773)/(1+AL773/100)^K24:K26)+L27*AN773*AP773/(1+AL773/100)^$B$6</f>
        <v>13803087.7133878</v>
      </c>
      <c r="AT773" s="0" t="n">
        <f aca="false">AS773-AR773</f>
        <v>-1336685.32114067</v>
      </c>
      <c r="AU773" s="0" t="n">
        <f aca="true">RAND()</f>
        <v>0.0433808341456194</v>
      </c>
      <c r="AV773" s="0" t="n">
        <f aca="true">RAND()</f>
        <v>0.679065805260348</v>
      </c>
      <c r="AW773" s="0" t="n">
        <f aca="true">RAND()</f>
        <v>0.180499835093491</v>
      </c>
      <c r="AX773" s="0" t="n">
        <f aca="true">RAND()</f>
        <v>0.870420093584445</v>
      </c>
      <c r="AY773" s="0" t="n">
        <f aca="true">RAND()</f>
        <v>0.0939670655994966</v>
      </c>
      <c r="AZ773" s="0" t="n">
        <f aca="true">RAND()</f>
        <v>0.209130215496922</v>
      </c>
    </row>
    <row r="774" customFormat="false" ht="15" hidden="false" customHeight="false" outlineLevel="0" collapsed="false">
      <c r="AK774" s="0" t="n">
        <v>761</v>
      </c>
      <c r="AL774" s="0" t="n">
        <f aca="false">IFERROR(IF(AU774&lt;($AM$6-$AL$6)/($AN$6-$AL$6),$AL$6+SQRT(AU774*($AN$6-$AL$6)*($AM$6-$AL$6)),$AN$6-SQRT((1-AU774)*($AN$6-$AL$6)*($AN$6-$AM$6))),$AM$6)</f>
        <v>3.5086931120726</v>
      </c>
      <c r="AM774" s="0" t="n">
        <f aca="false">IFERROR(IF(AV774&lt;($AM$7-$AL$7)/($AN$7-$AL$7),$AL$7+SQRT(AV774*($AN$7-$AL$7)*($AM$7-$AL$7)),$AN$7-SQRT((1-AV774)*($AN$7-$AL$7)*($AN$7-$AM$7))),$AM$7)</f>
        <v>1.00143628364851</v>
      </c>
      <c r="AN774" s="0" t="n">
        <f aca="false">IFERROR(IF(AW774&lt;($AM$8-$AL$8)/($AN$8-$AL$8),$AL$8+SQRT(AW774*($AN$8-$AL$8)*($AM$8-$AL$8)),$AN$8-SQRT((1-AW774)*($AN$8-$AL$8)*($AN$8-$AM$8))),$AM$8)</f>
        <v>1.01508183334564</v>
      </c>
      <c r="AO774" s="0" t="n">
        <f aca="false">IFERROR(IF(AX774&lt;($AM$9-$AL$9)/($AN$9-$AL$9),$AL$9+SQRT(AX774*($AN$9-$AL$9)*($AM$9-$AL$9)),$AN$9-SQRT((1-AX774)*($AN$9-$AL$9)*($AN$9-$AM$9))),$AM$9)</f>
        <v>1.15360467866905</v>
      </c>
      <c r="AP774" s="0" t="n">
        <f aca="false">IFERROR(IF(AY774&lt;($AM$10-$AL$10)/($AN$10-$AL$10),$AL$10+SQRT(AY774*($AN$10-$AL$10)*($AM$10-$AL$10)),$AN$10-SQRT((1-AY774)*($AN$10-$AL$10)*($AN$10-$AM$10))),$AM$10)</f>
        <v>0.946529175435755</v>
      </c>
      <c r="AQ774" s="0" t="n">
        <f aca="false">IFERROR(IF(AZ774&lt;($AM$11-$AL$11)/($AN$11-$AL$11),$AL$11+SQRT(AZ774*($AN$11-$AL$11)*($AM$11-$AL$11)),$AN$11-SQRT((1-AZ774)*($AN$11-$AL$11)*($AN$11-$AM$11))),$AM$11)</f>
        <v>0.743859661743064</v>
      </c>
      <c r="AR774" s="0" t="n">
        <f aca="false">SUMPRODUCT((B24:B31&lt;=$B$6)*(C24:C31*AM774+D24:D31*AO774*$B$8*AQ774)/(1+AL774/100)^B24:B31)+C32*AM774*AP774/(1+AL774/100)^$B$6</f>
        <v>13500571.257225</v>
      </c>
      <c r="AS774" s="0" t="n">
        <f aca="false">SUMPRODUCT((K24:K26&lt;=$B$6)*(L24:L26*AN774+M24:M26*AO774*$B$8*AQ774)/(1+AL774/100)^K24:K26)+L27*AN774*AP774/(1+AL774/100)^$B$6</f>
        <v>14880535.8906406</v>
      </c>
      <c r="AT774" s="0" t="n">
        <f aca="false">AS774-AR774</f>
        <v>1379964.63341565</v>
      </c>
      <c r="AU774" s="0" t="n">
        <f aca="true">RAND()</f>
        <v>0.390538810715536</v>
      </c>
      <c r="AV774" s="0" t="n">
        <f aca="true">RAND()</f>
        <v>0.450809590342532</v>
      </c>
      <c r="AW774" s="0" t="n">
        <f aca="true">RAND()</f>
        <v>0.509452933117803</v>
      </c>
      <c r="AX774" s="0" t="n">
        <f aca="true">RAND()</f>
        <v>0.522409973352716</v>
      </c>
      <c r="AY774" s="0" t="n">
        <f aca="true">RAND()</f>
        <v>0.797553218061341</v>
      </c>
      <c r="AZ774" s="0" t="n">
        <f aca="true">RAND()</f>
        <v>0.732212763745398</v>
      </c>
    </row>
    <row r="775" customFormat="false" ht="15" hidden="false" customHeight="false" outlineLevel="0" collapsed="false">
      <c r="AK775" s="0" t="n">
        <v>762</v>
      </c>
      <c r="AL775" s="0" t="n">
        <f aca="false">IFERROR(IF(AU775&lt;($AM$6-$AL$6)/($AN$6-$AL$6),$AL$6+SQRT(AU775*($AN$6-$AL$6)*($AM$6-$AL$6)),$AN$6-SQRT((1-AU775)*($AN$6-$AL$6)*($AN$6-$AM$6))),$AM$6)</f>
        <v>3.48214923104499</v>
      </c>
      <c r="AM775" s="0" t="n">
        <f aca="false">IFERROR(IF(AV775&lt;($AM$7-$AL$7)/($AN$7-$AL$7),$AL$7+SQRT(AV775*($AN$7-$AL$7)*($AM$7-$AL$7)),$AN$7-SQRT((1-AV775)*($AN$7-$AL$7)*($AN$7-$AM$7))),$AM$7)</f>
        <v>0.951315366069163</v>
      </c>
      <c r="AN775" s="0" t="n">
        <f aca="false">IFERROR(IF(AW775&lt;($AM$8-$AL$8)/($AN$8-$AL$8),$AL$8+SQRT(AW775*($AN$8-$AL$8)*($AM$8-$AL$8)),$AN$8-SQRT((1-AW775)*($AN$8-$AL$8)*($AN$8-$AM$8))),$AM$8)</f>
        <v>1.0529749405369</v>
      </c>
      <c r="AO775" s="0" t="n">
        <f aca="false">IFERROR(IF(AX775&lt;($AM$9-$AL$9)/($AN$9-$AL$9),$AL$9+SQRT(AX775*($AN$9-$AL$9)*($AM$9-$AL$9)),$AN$9-SQRT((1-AX775)*($AN$9-$AL$9)*($AN$9-$AM$9))),$AM$9)</f>
        <v>1.16767190849665</v>
      </c>
      <c r="AP775" s="0" t="n">
        <f aca="false">IFERROR(IF(AY775&lt;($AM$10-$AL$10)/($AN$10-$AL$10),$AL$10+SQRT(AY775*($AN$10-$AL$10)*($AM$10-$AL$10)),$AN$10-SQRT((1-AY775)*($AN$10-$AL$10)*($AN$10-$AM$10))),$AM$10)</f>
        <v>0.647449529801759</v>
      </c>
      <c r="AQ775" s="0" t="n">
        <f aca="false">IFERROR(IF(AZ775&lt;($AM$11-$AL$11)/($AN$11-$AL$11),$AL$11+SQRT(AZ775*($AN$11-$AL$11)*($AM$11-$AL$11)),$AN$11-SQRT((1-AZ775)*($AN$11-$AL$11)*($AN$11-$AM$11))),$AM$11)</f>
        <v>0.66936849941627</v>
      </c>
      <c r="AR775" s="0" t="n">
        <f aca="false">SUMPRODUCT((B24:B31&lt;=$B$6)*(C24:C31*AM775+D24:D31*AO775*$B$8*AQ775)/(1+AL775/100)^B24:B31)+C32*AM775*AP775/(1+AL775/100)^$B$6</f>
        <v>12876943.0571166</v>
      </c>
      <c r="AS775" s="0" t="n">
        <f aca="false">SUMPRODUCT((K24:K26&lt;=$B$6)*(L24:L26*AN775+M24:M26*AO775*$B$8*AQ775)/(1+AL775/100)^K24:K26)+L27*AN775*AP775/(1+AL775/100)^$B$6</f>
        <v>15857725.8850461</v>
      </c>
      <c r="AT775" s="0" t="n">
        <f aca="false">AS775-AR775</f>
        <v>2980782.82792949</v>
      </c>
      <c r="AU775" s="0" t="n">
        <f aca="true">RAND()</f>
        <v>0.381236298368131</v>
      </c>
      <c r="AV775" s="0" t="n">
        <f aca="true">RAND()</f>
        <v>0.254403777873831</v>
      </c>
      <c r="AW775" s="0" t="n">
        <f aca="true">RAND()</f>
        <v>0.654943341720566</v>
      </c>
      <c r="AX775" s="0" t="n">
        <f aca="true">RAND()</f>
        <v>0.538153298729593</v>
      </c>
      <c r="AY775" s="0" t="n">
        <f aca="true">RAND()</f>
        <v>0.0869654553550398</v>
      </c>
      <c r="AZ775" s="0" t="n">
        <f aca="true">RAND()</f>
        <v>0.553807391109188</v>
      </c>
    </row>
    <row r="776" customFormat="false" ht="15" hidden="false" customHeight="false" outlineLevel="0" collapsed="false">
      <c r="AK776" s="0" t="n">
        <v>763</v>
      </c>
      <c r="AL776" s="0" t="n">
        <f aca="false">IFERROR(IF(AU776&lt;($AM$6-$AL$6)/($AN$6-$AL$6),$AL$6+SQRT(AU776*($AN$6-$AL$6)*($AM$6-$AL$6)),$AN$6-SQRT((1-AU776)*($AN$6-$AL$6)*($AN$6-$AM$6))),$AM$6)</f>
        <v>2.41353632591067</v>
      </c>
      <c r="AM776" s="0" t="n">
        <f aca="false">IFERROR(IF(AV776&lt;($AM$7-$AL$7)/($AN$7-$AL$7),$AL$7+SQRT(AV776*($AN$7-$AL$7)*($AM$7-$AL$7)),$AN$7-SQRT((1-AV776)*($AN$7-$AL$7)*($AN$7-$AM$7))),$AM$7)</f>
        <v>0.9683448214981</v>
      </c>
      <c r="AN776" s="0" t="n">
        <f aca="false">IFERROR(IF(AW776&lt;($AM$8-$AL$8)/($AN$8-$AL$8),$AL$8+SQRT(AW776*($AN$8-$AL$8)*($AM$8-$AL$8)),$AN$8-SQRT((1-AW776)*($AN$8-$AL$8)*($AN$8-$AM$8))),$AM$8)</f>
        <v>1.00467757665606</v>
      </c>
      <c r="AO776" s="0" t="n">
        <f aca="false">IFERROR(IF(AX776&lt;($AM$9-$AL$9)/($AN$9-$AL$9),$AL$9+SQRT(AX776*($AN$9-$AL$9)*($AM$9-$AL$9)),$AN$9-SQRT((1-AX776)*($AN$9-$AL$9)*($AN$9-$AM$9))),$AM$9)</f>
        <v>1.2565630674135</v>
      </c>
      <c r="AP776" s="0" t="n">
        <f aca="false">IFERROR(IF(AY776&lt;($AM$10-$AL$10)/($AN$10-$AL$10),$AL$10+SQRT(AY776*($AN$10-$AL$10)*($AM$10-$AL$10)),$AN$10-SQRT((1-AY776)*($AN$10-$AL$10)*($AN$10-$AM$10))),$AM$10)</f>
        <v>0.793615736023316</v>
      </c>
      <c r="AQ776" s="0" t="n">
        <f aca="false">IFERROR(IF(AZ776&lt;($AM$11-$AL$11)/($AN$11-$AL$11),$AL$11+SQRT(AZ776*($AN$11-$AL$11)*($AM$11-$AL$11)),$AN$11-SQRT((1-AZ776)*($AN$11-$AL$11)*($AN$11-$AM$11))),$AM$11)</f>
        <v>0.633031434405145</v>
      </c>
      <c r="AR776" s="0" t="n">
        <f aca="false">SUMPRODUCT((B24:B31&lt;=$B$6)*(C24:C31*AM776+D24:D31*AO776*$B$8*AQ776)/(1+AL776/100)^B24:B31)+C32*AM776*AP776/(1+AL776/100)^$B$6</f>
        <v>13855439.9991723</v>
      </c>
      <c r="AS776" s="0" t="n">
        <f aca="false">SUMPRODUCT((K24:K26&lt;=$B$6)*(L24:L26*AN776+M24:M26*AO776*$B$8*AQ776)/(1+AL776/100)^K24:K26)+L27*AN776*AP776/(1+AL776/100)^$B$6</f>
        <v>14668066.3039681</v>
      </c>
      <c r="AT776" s="0" t="n">
        <f aca="false">AS776-AR776</f>
        <v>812626.304795807</v>
      </c>
      <c r="AU776" s="0" t="n">
        <f aca="true">RAND()</f>
        <v>0.0342024585695383</v>
      </c>
      <c r="AV776" s="0" t="n">
        <f aca="true">RAND()</f>
        <v>0.314888654724748</v>
      </c>
      <c r="AW776" s="0" t="n">
        <f aca="true">RAND()</f>
        <v>0.465039187596969</v>
      </c>
      <c r="AX776" s="0" t="n">
        <f aca="true">RAND()</f>
        <v>0.631534351510916</v>
      </c>
      <c r="AY776" s="0" t="n">
        <f aca="true">RAND()</f>
        <v>0.344840801762054</v>
      </c>
      <c r="AZ776" s="0" t="n">
        <f aca="true">RAND()</f>
        <v>0.452693617558974</v>
      </c>
    </row>
    <row r="777" customFormat="false" ht="15" hidden="false" customHeight="false" outlineLevel="0" collapsed="false">
      <c r="AK777" s="0" t="n">
        <v>764</v>
      </c>
      <c r="AL777" s="0" t="n">
        <f aca="false">IFERROR(IF(AU777&lt;($AM$6-$AL$6)/($AN$6-$AL$6),$AL$6+SQRT(AU777*($AN$6-$AL$6)*($AM$6-$AL$6)),$AN$6-SQRT((1-AU777)*($AN$6-$AL$6)*($AN$6-$AM$6))),$AM$6)</f>
        <v>3.9561724885571</v>
      </c>
      <c r="AM777" s="0" t="n">
        <f aca="false">IFERROR(IF(AV777&lt;($AM$7-$AL$7)/($AN$7-$AL$7),$AL$7+SQRT(AV777*($AN$7-$AL$7)*($AM$7-$AL$7)),$AN$7-SQRT((1-AV777)*($AN$7-$AL$7)*($AN$7-$AM$7))),$AM$7)</f>
        <v>1.10768460897299</v>
      </c>
      <c r="AN777" s="0" t="n">
        <f aca="false">IFERROR(IF(AW777&lt;($AM$8-$AL$8)/($AN$8-$AL$8),$AL$8+SQRT(AW777*($AN$8-$AL$8)*($AM$8-$AL$8)),$AN$8-SQRT((1-AW777)*($AN$8-$AL$8)*($AN$8-$AM$8))),$AM$8)</f>
        <v>1.02537248133107</v>
      </c>
      <c r="AO777" s="0" t="n">
        <f aca="false">IFERROR(IF(AX777&lt;($AM$9-$AL$9)/($AN$9-$AL$9),$AL$9+SQRT(AX777*($AN$9-$AL$9)*($AM$9-$AL$9)),$AN$9-SQRT((1-AX777)*($AN$9-$AL$9)*($AN$9-$AM$9))),$AM$9)</f>
        <v>0.724436114788529</v>
      </c>
      <c r="AP777" s="0" t="n">
        <f aca="false">IFERROR(IF(AY777&lt;($AM$10-$AL$10)/($AN$10-$AL$10),$AL$10+SQRT(AY777*($AN$10-$AL$10)*($AM$10-$AL$10)),$AN$10-SQRT((1-AY777)*($AN$10-$AL$10)*($AN$10-$AM$10))),$AM$10)</f>
        <v>0.926227185769764</v>
      </c>
      <c r="AQ777" s="0" t="n">
        <f aca="false">IFERROR(IF(AZ777&lt;($AM$11-$AL$11)/($AN$11-$AL$11),$AL$11+SQRT(AZ777*($AN$11-$AL$11)*($AM$11-$AL$11)),$AN$11-SQRT((1-AZ777)*($AN$11-$AL$11)*($AN$11-$AM$11))),$AM$11)</f>
        <v>0.443225166437326</v>
      </c>
      <c r="AR777" s="0" t="n">
        <f aca="false">SUMPRODUCT((B24:B31&lt;=$B$6)*(C24:C31*AM777+D24:D31*AO777*$B$8*AQ777)/(1+AL777/100)^B24:B31)+C32*AM777*AP777/(1+AL777/100)^$B$6</f>
        <v>14510551.9706851</v>
      </c>
      <c r="AS777" s="0" t="n">
        <f aca="false">SUMPRODUCT((K24:K26&lt;=$B$6)*(L24:L26*AN777+M24:M26*AO777*$B$8*AQ777)/(1+AL777/100)^K24:K26)+L27*AN777*AP777/(1+AL777/100)^$B$6</f>
        <v>15139099.3553497</v>
      </c>
      <c r="AT777" s="0" t="n">
        <f aca="false">AS777-AR777</f>
        <v>628547.384664599</v>
      </c>
      <c r="AU777" s="0" t="n">
        <f aca="true">RAND()</f>
        <v>0.536755704029165</v>
      </c>
      <c r="AV777" s="0" t="n">
        <f aca="true">RAND()</f>
        <v>0.819967373127379</v>
      </c>
      <c r="AW777" s="0" t="n">
        <f aca="true">RAND()</f>
        <v>0.551488692059004</v>
      </c>
      <c r="AX777" s="0" t="n">
        <f aca="true">RAND()</f>
        <v>0.0671620928284929</v>
      </c>
      <c r="AY777" s="0" t="n">
        <f aca="true">RAND()</f>
        <v>0.72667845555685</v>
      </c>
      <c r="AZ777" s="0" t="n">
        <f aca="true">RAND()</f>
        <v>0.0837283604122435</v>
      </c>
    </row>
    <row r="778" customFormat="false" ht="15" hidden="false" customHeight="false" outlineLevel="0" collapsed="false">
      <c r="AK778" s="0" t="n">
        <v>765</v>
      </c>
      <c r="AL778" s="0" t="n">
        <f aca="false">IFERROR(IF(AU778&lt;($AM$6-$AL$6)/($AN$6-$AL$6),$AL$6+SQRT(AU778*($AN$6-$AL$6)*($AM$6-$AL$6)),$AN$6-SQRT((1-AU778)*($AN$6-$AL$6)*($AN$6-$AM$6))),$AM$6)</f>
        <v>4.27989561208496</v>
      </c>
      <c r="AM778" s="0" t="n">
        <f aca="false">IFERROR(IF(AV778&lt;($AM$7-$AL$7)/($AN$7-$AL$7),$AL$7+SQRT(AV778*($AN$7-$AL$7)*($AM$7-$AL$7)),$AN$7-SQRT((1-AV778)*($AN$7-$AL$7)*($AN$7-$AM$7))),$AM$7)</f>
        <v>1.00592019093919</v>
      </c>
      <c r="AN778" s="0" t="n">
        <f aca="false">IFERROR(IF(AW778&lt;($AM$8-$AL$8)/($AN$8-$AL$8),$AL$8+SQRT(AW778*($AN$8-$AL$8)*($AM$8-$AL$8)),$AN$8-SQRT((1-AW778)*($AN$8-$AL$8)*($AN$8-$AM$8))),$AM$8)</f>
        <v>1.15974329714509</v>
      </c>
      <c r="AO778" s="0" t="n">
        <f aca="false">IFERROR(IF(AX778&lt;($AM$9-$AL$9)/($AN$9-$AL$9),$AL$9+SQRT(AX778*($AN$9-$AL$9)*($AM$9-$AL$9)),$AN$9-SQRT((1-AX778)*($AN$9-$AL$9)*($AN$9-$AM$9))),$AM$9)</f>
        <v>1.11048516068885</v>
      </c>
      <c r="AP778" s="0" t="n">
        <f aca="false">IFERROR(IF(AY778&lt;($AM$10-$AL$10)/($AN$10-$AL$10),$AL$10+SQRT(AY778*($AN$10-$AL$10)*($AM$10-$AL$10)),$AN$10-SQRT((1-AY778)*($AN$10-$AL$10)*($AN$10-$AM$10))),$AM$10)</f>
        <v>0.72606775697425</v>
      </c>
      <c r="AQ778" s="0" t="n">
        <f aca="false">IFERROR(IF(AZ778&lt;($AM$11-$AL$11)/($AN$11-$AL$11),$AL$11+SQRT(AZ778*($AN$11-$AL$11)*($AM$11-$AL$11)),$AN$11-SQRT((1-AZ778)*($AN$11-$AL$11)*($AN$11-$AM$11))),$AM$11)</f>
        <v>0.753531187195176</v>
      </c>
      <c r="AR778" s="0" t="n">
        <f aca="false">SUMPRODUCT((B24:B31&lt;=$B$6)*(C24:C31*AM778+D24:D31*AO778*$B$8*AQ778)/(1+AL778/100)^B24:B31)+C32*AM778*AP778/(1+AL778/100)^$B$6</f>
        <v>13104454.2913744</v>
      </c>
      <c r="AS778" s="0" t="n">
        <f aca="false">SUMPRODUCT((K24:K26&lt;=$B$6)*(L24:L26*AN778+M24:M26*AO778*$B$8*AQ778)/(1+AL778/100)^K24:K26)+L27*AN778*AP778/(1+AL778/100)^$B$6</f>
        <v>17481842.001741</v>
      </c>
      <c r="AT778" s="0" t="n">
        <f aca="false">AS778-AR778</f>
        <v>4377387.71036655</v>
      </c>
      <c r="AU778" s="0" t="n">
        <f aca="true">RAND()</f>
        <v>0.630051605942266</v>
      </c>
      <c r="AV778" s="0" t="n">
        <f aca="true">RAND()</f>
        <v>0.470444860523019</v>
      </c>
      <c r="AW778" s="0" t="n">
        <f aca="true">RAND()</f>
        <v>0.927588689686763</v>
      </c>
      <c r="AX778" s="0" t="n">
        <f aca="true">RAND()</f>
        <v>0.472508900430173</v>
      </c>
      <c r="AY778" s="0" t="n">
        <f aca="true">RAND()</f>
        <v>0.204426522973474</v>
      </c>
      <c r="AZ778" s="0" t="n">
        <f aca="true">RAND()</f>
        <v>0.752053568630942</v>
      </c>
    </row>
    <row r="779" customFormat="false" ht="15" hidden="false" customHeight="false" outlineLevel="0" collapsed="false">
      <c r="AK779" s="0" t="n">
        <v>766</v>
      </c>
      <c r="AL779" s="0" t="n">
        <f aca="false">IFERROR(IF(AU779&lt;($AM$6-$AL$6)/($AN$6-$AL$6),$AL$6+SQRT(AU779*($AN$6-$AL$6)*($AM$6-$AL$6)),$AN$6-SQRT((1-AU779)*($AN$6-$AL$6)*($AN$6-$AM$6))),$AM$6)</f>
        <v>3.72058049976657</v>
      </c>
      <c r="AM779" s="0" t="n">
        <f aca="false">IFERROR(IF(AV779&lt;($AM$7-$AL$7)/($AN$7-$AL$7),$AL$7+SQRT(AV779*($AN$7-$AL$7)*($AM$7-$AL$7)),$AN$7-SQRT((1-AV779)*($AN$7-$AL$7)*($AN$7-$AM$7))),$AM$7)</f>
        <v>0.899554756428522</v>
      </c>
      <c r="AN779" s="0" t="n">
        <f aca="false">IFERROR(IF(AW779&lt;($AM$8-$AL$8)/($AN$8-$AL$8),$AL$8+SQRT(AW779*($AN$8-$AL$8)*($AM$8-$AL$8)),$AN$8-SQRT((1-AW779)*($AN$8-$AL$8)*($AN$8-$AM$8))),$AM$8)</f>
        <v>0.906469787839223</v>
      </c>
      <c r="AO779" s="0" t="n">
        <f aca="false">IFERROR(IF(AX779&lt;($AM$9-$AL$9)/($AN$9-$AL$9),$AL$9+SQRT(AX779*($AN$9-$AL$9)*($AM$9-$AL$9)),$AN$9-SQRT((1-AX779)*($AN$9-$AL$9)*($AN$9-$AM$9))),$AM$9)</f>
        <v>1.23790298754656</v>
      </c>
      <c r="AP779" s="0" t="n">
        <f aca="false">IFERROR(IF(AY779&lt;($AM$10-$AL$10)/($AN$10-$AL$10),$AL$10+SQRT(AY779*($AN$10-$AL$10)*($AM$10-$AL$10)),$AN$10-SQRT((1-AY779)*($AN$10-$AL$10)*($AN$10-$AM$10))),$AM$10)</f>
        <v>0.635039530566091</v>
      </c>
      <c r="AQ779" s="0" t="n">
        <f aca="false">IFERROR(IF(AZ779&lt;($AM$11-$AL$11)/($AN$11-$AL$11),$AL$11+SQRT(AZ779*($AN$11-$AL$11)*($AM$11-$AL$11)),$AN$11-SQRT((1-AZ779)*($AN$11-$AL$11)*($AN$11-$AM$11))),$AM$11)</f>
        <v>0.693637220278326</v>
      </c>
      <c r="AR779" s="0" t="n">
        <f aca="false">SUMPRODUCT((B24:B31&lt;=$B$6)*(C24:C31*AM779+D24:D31*AO779*$B$8*AQ779)/(1+AL779/100)^B24:B31)+C32*AM779*AP779/(1+AL779/100)^$B$6</f>
        <v>12057758.8150225</v>
      </c>
      <c r="AS779" s="0" t="n">
        <f aca="false">SUMPRODUCT((K24:K26&lt;=$B$6)*(L24:L26*AN779+M24:M26*AO779*$B$8*AQ779)/(1+AL779/100)^K24:K26)+L27*AN779*AP779/(1+AL779/100)^$B$6</f>
        <v>13706509.2451196</v>
      </c>
      <c r="AT779" s="0" t="n">
        <f aca="false">AS779-AR779</f>
        <v>1648750.43009705</v>
      </c>
      <c r="AU779" s="0" t="n">
        <f aca="true">RAND()</f>
        <v>0.462270387074437</v>
      </c>
      <c r="AV779" s="0" t="n">
        <f aca="true">RAND()</f>
        <v>0.110123883639359</v>
      </c>
      <c r="AW779" s="0" t="n">
        <f aca="true">RAND()</f>
        <v>0.1259535080281</v>
      </c>
      <c r="AX779" s="0" t="n">
        <f aca="true">RAND()</f>
        <v>0.612805429073032</v>
      </c>
      <c r="AY779" s="0" t="n">
        <f aca="true">RAND()</f>
        <v>0.0729426992620413</v>
      </c>
      <c r="AZ779" s="0" t="n">
        <f aca="true">RAND()</f>
        <v>0.616905498780446</v>
      </c>
    </row>
    <row r="780" customFormat="false" ht="15" hidden="false" customHeight="false" outlineLevel="0" collapsed="false">
      <c r="AK780" s="0" t="n">
        <v>767</v>
      </c>
      <c r="AL780" s="0" t="n">
        <f aca="false">IFERROR(IF(AU780&lt;($AM$6-$AL$6)/($AN$6-$AL$6),$AL$6+SQRT(AU780*($AN$6-$AL$6)*($AM$6-$AL$6)),$AN$6-SQRT((1-AU780)*($AN$6-$AL$6)*($AN$6-$AM$6))),$AM$6)</f>
        <v>4.5478644517634</v>
      </c>
      <c r="AM780" s="0" t="n">
        <f aca="false">IFERROR(IF(AV780&lt;($AM$7-$AL$7)/($AN$7-$AL$7),$AL$7+SQRT(AV780*($AN$7-$AL$7)*($AM$7-$AL$7)),$AN$7-SQRT((1-AV780)*($AN$7-$AL$7)*($AN$7-$AM$7))),$AM$7)</f>
        <v>0.998482090857158</v>
      </c>
      <c r="AN780" s="0" t="n">
        <f aca="false">IFERROR(IF(AW780&lt;($AM$8-$AL$8)/($AN$8-$AL$8),$AL$8+SQRT(AW780*($AN$8-$AL$8)*($AM$8-$AL$8)),$AN$8-SQRT((1-AW780)*($AN$8-$AL$8)*($AN$8-$AM$8))),$AM$8)</f>
        <v>1.19305011721682</v>
      </c>
      <c r="AO780" s="0" t="n">
        <f aca="false">IFERROR(IF(AX780&lt;($AM$9-$AL$9)/($AN$9-$AL$9),$AL$9+SQRT(AX780*($AN$9-$AL$9)*($AM$9-$AL$9)),$AN$9-SQRT((1-AX780)*($AN$9-$AL$9)*($AN$9-$AM$9))),$AM$9)</f>
        <v>0.861168767885082</v>
      </c>
      <c r="AP780" s="0" t="n">
        <f aca="false">IFERROR(IF(AY780&lt;($AM$10-$AL$10)/($AN$10-$AL$10),$AL$10+SQRT(AY780*($AN$10-$AL$10)*($AM$10-$AL$10)),$AN$10-SQRT((1-AY780)*($AN$10-$AL$10)*($AN$10-$AM$10))),$AM$10)</f>
        <v>0.974820949914158</v>
      </c>
      <c r="AQ780" s="0" t="n">
        <f aca="false">IFERROR(IF(AZ780&lt;($AM$11-$AL$11)/($AN$11-$AL$11),$AL$11+SQRT(AZ780*($AN$11-$AL$11)*($AM$11-$AL$11)),$AN$11-SQRT((1-AZ780)*($AN$11-$AL$11)*($AN$11-$AM$11))),$AM$11)</f>
        <v>0.363105004913271</v>
      </c>
      <c r="AR780" s="0" t="n">
        <f aca="false">SUMPRODUCT((B24:B31&lt;=$B$6)*(C24:C31*AM780+D24:D31*AO780*$B$8*AQ780)/(1+AL780/100)^B24:B31)+C32*AM780*AP780/(1+AL780/100)^$B$6</f>
        <v>12745319.1716336</v>
      </c>
      <c r="AS780" s="0" t="n">
        <f aca="false">SUMPRODUCT((K24:K26&lt;=$B$6)*(L24:L26*AN780+M24:M26*AO780*$B$8*AQ780)/(1+AL780/100)^K24:K26)+L27*AN780*AP780/(1+AL780/100)^$B$6</f>
        <v>17697874.3716822</v>
      </c>
      <c r="AT780" s="0" t="n">
        <f aca="false">AS780-AR780</f>
        <v>4952555.20004855</v>
      </c>
      <c r="AU780" s="0" t="n">
        <f aca="true">RAND()</f>
        <v>0.69935156265372</v>
      </c>
      <c r="AV780" s="0" t="n">
        <f aca="true">RAND()</f>
        <v>0.437723782122548</v>
      </c>
      <c r="AW780" s="0" t="n">
        <f aca="true">RAND()</f>
        <v>0.971170763119844</v>
      </c>
      <c r="AX780" s="0" t="n">
        <f aca="true">RAND()</f>
        <v>0.173923838527504</v>
      </c>
      <c r="AY780" s="0" t="n">
        <f aca="true">RAND()</f>
        <v>0.901819737909532</v>
      </c>
      <c r="AZ780" s="0" t="n">
        <f aca="true">RAND()</f>
        <v>0.0162540475310367</v>
      </c>
    </row>
    <row r="781" customFormat="false" ht="15" hidden="false" customHeight="false" outlineLevel="0" collapsed="false">
      <c r="AK781" s="0" t="n">
        <v>768</v>
      </c>
      <c r="AL781" s="0" t="n">
        <f aca="false">IFERROR(IF(AU781&lt;($AM$6-$AL$6)/($AN$6-$AL$6),$AL$6+SQRT(AU781*($AN$6-$AL$6)*($AM$6-$AL$6)),$AN$6-SQRT((1-AU781)*($AN$6-$AL$6)*($AN$6-$AM$6))),$AM$6)</f>
        <v>4.52044689243741</v>
      </c>
      <c r="AM781" s="0" t="n">
        <f aca="false">IFERROR(IF(AV781&lt;($AM$7-$AL$7)/($AN$7-$AL$7),$AL$7+SQRT(AV781*($AN$7-$AL$7)*($AM$7-$AL$7)),$AN$7-SQRT((1-AV781)*($AN$7-$AL$7)*($AN$7-$AM$7))),$AM$7)</f>
        <v>0.871038875900107</v>
      </c>
      <c r="AN781" s="0" t="n">
        <f aca="false">IFERROR(IF(AW781&lt;($AM$8-$AL$8)/($AN$8-$AL$8),$AL$8+SQRT(AW781*($AN$8-$AL$8)*($AM$8-$AL$8)),$AN$8-SQRT((1-AW781)*($AN$8-$AL$8)*($AN$8-$AM$8))),$AM$8)</f>
        <v>1.17382027841676</v>
      </c>
      <c r="AO781" s="0" t="n">
        <f aca="false">IFERROR(IF(AX781&lt;($AM$9-$AL$9)/($AN$9-$AL$9),$AL$9+SQRT(AX781*($AN$9-$AL$9)*($AM$9-$AL$9)),$AN$9-SQRT((1-AX781)*($AN$9-$AL$9)*($AN$9-$AM$9))),$AM$9)</f>
        <v>1.05435857754445</v>
      </c>
      <c r="AP781" s="0" t="n">
        <f aca="false">IFERROR(IF(AY781&lt;($AM$10-$AL$10)/($AN$10-$AL$10),$AL$10+SQRT(AY781*($AN$10-$AL$10)*($AM$10-$AL$10)),$AN$10-SQRT((1-AY781)*($AN$10-$AL$10)*($AN$10-$AM$10))),$AM$10)</f>
        <v>0.985592081000502</v>
      </c>
      <c r="AQ781" s="0" t="n">
        <f aca="false">IFERROR(IF(AZ781&lt;($AM$11-$AL$11)/($AN$11-$AL$11),$AL$11+SQRT(AZ781*($AN$11-$AL$11)*($AM$11-$AL$11)),$AN$11-SQRT((1-AZ781)*($AN$11-$AL$11)*($AN$11-$AM$11))),$AM$11)</f>
        <v>0.642244690138008</v>
      </c>
      <c r="AR781" s="0" t="n">
        <f aca="false">SUMPRODUCT((B24:B31&lt;=$B$6)*(C24:C31*AM781+D24:D31*AO781*$B$8*AQ781)/(1+AL781/100)^B24:B31)+C32*AM781*AP781/(1+AL781/100)^$B$6</f>
        <v>11196119.162217</v>
      </c>
      <c r="AS781" s="0" t="n">
        <f aca="false">SUMPRODUCT((K24:K26&lt;=$B$6)*(L24:L26*AN781+M24:M26*AO781*$B$8*AQ781)/(1+AL781/100)^K24:K26)+L27*AN781*AP781/(1+AL781/100)^$B$6</f>
        <v>17410514.3032198</v>
      </c>
      <c r="AT781" s="0" t="n">
        <f aca="false">AS781-AR781</f>
        <v>6214395.14100282</v>
      </c>
      <c r="AU781" s="0" t="n">
        <f aca="true">RAND()</f>
        <v>0.692590819338835</v>
      </c>
      <c r="AV781" s="0" t="n">
        <f aca="true">RAND()</f>
        <v>0.0560724654350095</v>
      </c>
      <c r="AW781" s="0" t="n">
        <f aca="true">RAND()</f>
        <v>0.948414666839996</v>
      </c>
      <c r="AX781" s="0" t="n">
        <f aca="true">RAND()</f>
        <v>0.403841533424165</v>
      </c>
      <c r="AY781" s="0" t="n">
        <f aca="true">RAND()</f>
        <v>0.943198676521592</v>
      </c>
      <c r="AZ781" s="0" t="n">
        <f aca="true">RAND()</f>
        <v>0.478087460929228</v>
      </c>
    </row>
    <row r="782" customFormat="false" ht="15" hidden="false" customHeight="false" outlineLevel="0" collapsed="false">
      <c r="AK782" s="0" t="n">
        <v>769</v>
      </c>
      <c r="AL782" s="0" t="n">
        <f aca="false">IFERROR(IF(AU782&lt;($AM$6-$AL$6)/($AN$6-$AL$6),$AL$6+SQRT(AU782*($AN$6-$AL$6)*($AM$6-$AL$6)),$AN$6-SQRT((1-AU782)*($AN$6-$AL$6)*($AN$6-$AM$6))),$AM$6)</f>
        <v>2.81698207862955</v>
      </c>
      <c r="AM782" s="0" t="n">
        <f aca="false">IFERROR(IF(AV782&lt;($AM$7-$AL$7)/($AN$7-$AL$7),$AL$7+SQRT(AV782*($AN$7-$AL$7)*($AM$7-$AL$7)),$AN$7-SQRT((1-AV782)*($AN$7-$AL$7)*($AN$7-$AM$7))),$AM$7)</f>
        <v>0.976651751443061</v>
      </c>
      <c r="AN782" s="0" t="n">
        <f aca="false">IFERROR(IF(AW782&lt;($AM$8-$AL$8)/($AN$8-$AL$8),$AL$8+SQRT(AW782*($AN$8-$AL$8)*($AM$8-$AL$8)),$AN$8-SQRT((1-AW782)*($AN$8-$AL$8)*($AN$8-$AM$8))),$AM$8)</f>
        <v>0.925683218794003</v>
      </c>
      <c r="AO782" s="0" t="n">
        <f aca="false">IFERROR(IF(AX782&lt;($AM$9-$AL$9)/($AN$9-$AL$9),$AL$9+SQRT(AX782*($AN$9-$AL$9)*($AM$9-$AL$9)),$AN$9-SQRT((1-AX782)*($AN$9-$AL$9)*($AN$9-$AM$9))),$AM$9)</f>
        <v>1.0027599054052</v>
      </c>
      <c r="AP782" s="0" t="n">
        <f aca="false">IFERROR(IF(AY782&lt;($AM$10-$AL$10)/($AN$10-$AL$10),$AL$10+SQRT(AY782*($AN$10-$AL$10)*($AM$10-$AL$10)),$AN$10-SQRT((1-AY782)*($AN$10-$AL$10)*($AN$10-$AM$10))),$AM$10)</f>
        <v>0.732191161065605</v>
      </c>
      <c r="AQ782" s="0" t="n">
        <f aca="false">IFERROR(IF(AZ782&lt;($AM$11-$AL$11)/($AN$11-$AL$11),$AL$11+SQRT(AZ782*($AN$11-$AL$11)*($AM$11-$AL$11)),$AN$11-SQRT((1-AZ782)*($AN$11-$AL$11)*($AN$11-$AM$11))),$AM$11)</f>
        <v>0.787138980941934</v>
      </c>
      <c r="AR782" s="0" t="n">
        <f aca="false">SUMPRODUCT((B24:B31&lt;=$B$6)*(C24:C31*AM782+D24:D31*AO782*$B$8*AQ782)/(1+AL782/100)^B24:B31)+C32*AM782*AP782/(1+AL782/100)^$B$6</f>
        <v>13670858.1609481</v>
      </c>
      <c r="AS782" s="0" t="n">
        <f aca="false">SUMPRODUCT((K24:K26&lt;=$B$6)*(L24:L26*AN782+M24:M26*AO782*$B$8*AQ782)/(1+AL782/100)^K24:K26)+L27*AN782*AP782/(1+AL782/100)^$B$6</f>
        <v>13715500.5242403</v>
      </c>
      <c r="AT782" s="0" t="n">
        <f aca="false">AS782-AR782</f>
        <v>44642.3632922452</v>
      </c>
      <c r="AU782" s="0" t="n">
        <f aca="true">RAND()</f>
        <v>0.133491943360373</v>
      </c>
      <c r="AV782" s="0" t="n">
        <f aca="true">RAND()</f>
        <v>0.346731569865565</v>
      </c>
      <c r="AW782" s="0" t="n">
        <f aca="true">RAND()</f>
        <v>0.175514127626902</v>
      </c>
      <c r="AX782" s="0" t="n">
        <f aca="true">RAND()</f>
        <v>0.337008129155036</v>
      </c>
      <c r="AY782" s="0" t="n">
        <f aca="true">RAND()</f>
        <v>0.215650941107975</v>
      </c>
      <c r="AZ782" s="0" t="n">
        <f aca="true">RAND()</f>
        <v>0.815061985981884</v>
      </c>
    </row>
    <row r="783" customFormat="false" ht="15" hidden="false" customHeight="false" outlineLevel="0" collapsed="false">
      <c r="AK783" s="0" t="n">
        <v>770</v>
      </c>
      <c r="AL783" s="0" t="n">
        <f aca="false">IFERROR(IF(AU783&lt;($AM$6-$AL$6)/($AN$6-$AL$6),$AL$6+SQRT(AU783*($AN$6-$AL$6)*($AM$6-$AL$6)),$AN$6-SQRT((1-AU783)*($AN$6-$AL$6)*($AN$6-$AM$6))),$AM$6)</f>
        <v>2.98852753796487</v>
      </c>
      <c r="AM783" s="0" t="n">
        <f aca="false">IFERROR(IF(AV783&lt;($AM$7-$AL$7)/($AN$7-$AL$7),$AL$7+SQRT(AV783*($AN$7-$AL$7)*($AM$7-$AL$7)),$AN$7-SQRT((1-AV783)*($AN$7-$AL$7)*($AN$7-$AM$7))),$AM$7)</f>
        <v>1.05815666026363</v>
      </c>
      <c r="AN783" s="0" t="n">
        <f aca="false">IFERROR(IF(AW783&lt;($AM$8-$AL$8)/($AN$8-$AL$8),$AL$8+SQRT(AW783*($AN$8-$AL$8)*($AM$8-$AL$8)),$AN$8-SQRT((1-AW783)*($AN$8-$AL$8)*($AN$8-$AM$8))),$AM$8)</f>
        <v>0.924104226808076</v>
      </c>
      <c r="AO783" s="0" t="n">
        <f aca="false">IFERROR(IF(AX783&lt;($AM$9-$AL$9)/($AN$9-$AL$9),$AL$9+SQRT(AX783*($AN$9-$AL$9)*($AM$9-$AL$9)),$AN$9-SQRT((1-AX783)*($AN$9-$AL$9)*($AN$9-$AM$9))),$AM$9)</f>
        <v>1.29563344478665</v>
      </c>
      <c r="AP783" s="0" t="n">
        <f aca="false">IFERROR(IF(AY783&lt;($AM$10-$AL$10)/($AN$10-$AL$10),$AL$10+SQRT(AY783*($AN$10-$AL$10)*($AM$10-$AL$10)),$AN$10-SQRT((1-AY783)*($AN$10-$AL$10)*($AN$10-$AM$10))),$AM$10)</f>
        <v>0.976023749168115</v>
      </c>
      <c r="AQ783" s="0" t="n">
        <f aca="false">IFERROR(IF(AZ783&lt;($AM$11-$AL$11)/($AN$11-$AL$11),$AL$11+SQRT(AZ783*($AN$11-$AL$11)*($AM$11-$AL$11)),$AN$11-SQRT((1-AZ783)*($AN$11-$AL$11)*($AN$11-$AM$11))),$AM$11)</f>
        <v>0.592268657104237</v>
      </c>
      <c r="AR783" s="0" t="n">
        <f aca="false">SUMPRODUCT((B24:B31&lt;=$B$6)*(C24:C31*AM783+D24:D31*AO783*$B$8*AQ783)/(1+AL783/100)^B24:B31)+C32*AM783*AP783/(1+AL783/100)^$B$6</f>
        <v>14614086.4097134</v>
      </c>
      <c r="AS783" s="0" t="n">
        <f aca="false">SUMPRODUCT((K24:K26&lt;=$B$6)*(L24:L26*AN783+M24:M26*AO783*$B$8*AQ783)/(1+AL783/100)^K24:K26)+L27*AN783*AP783/(1+AL783/100)^$B$6</f>
        <v>13365379.9188596</v>
      </c>
      <c r="AT783" s="0" t="n">
        <f aca="false">AS783-AR783</f>
        <v>-1248706.49085373</v>
      </c>
      <c r="AU783" s="0" t="n">
        <f aca="true">RAND()</f>
        <v>0.195437338662977</v>
      </c>
      <c r="AV783" s="0" t="n">
        <f aca="true">RAND()</f>
        <v>0.672854515544845</v>
      </c>
      <c r="AW783" s="0" t="n">
        <f aca="true">RAND()</f>
        <v>0.171131767907003</v>
      </c>
      <c r="AX783" s="0" t="n">
        <f aca="true">RAND()</f>
        <v>0.669245170597917</v>
      </c>
      <c r="AY783" s="0" t="n">
        <f aca="true">RAND()</f>
        <v>0.906394439088274</v>
      </c>
      <c r="AZ783" s="0" t="n">
        <f aca="true">RAND()</f>
        <v>0.348657011940874</v>
      </c>
    </row>
    <row r="784" customFormat="false" ht="15" hidden="false" customHeight="false" outlineLevel="0" collapsed="false">
      <c r="AK784" s="0" t="n">
        <v>771</v>
      </c>
      <c r="AL784" s="0" t="n">
        <f aca="false">IFERROR(IF(AU784&lt;($AM$6-$AL$6)/($AN$6-$AL$6),$AL$6+SQRT(AU784*($AN$6-$AL$6)*($AM$6-$AL$6)),$AN$6-SQRT((1-AU784)*($AN$6-$AL$6)*($AN$6-$AM$6))),$AM$6)</f>
        <v>2.75382292008508</v>
      </c>
      <c r="AM784" s="0" t="n">
        <f aca="false">IFERROR(IF(AV784&lt;($AM$7-$AL$7)/($AN$7-$AL$7),$AL$7+SQRT(AV784*($AN$7-$AL$7)*($AM$7-$AL$7)),$AN$7-SQRT((1-AV784)*($AN$7-$AL$7)*($AN$7-$AM$7))),$AM$7)</f>
        <v>1.16939641930293</v>
      </c>
      <c r="AN784" s="0" t="n">
        <f aca="false">IFERROR(IF(AW784&lt;($AM$8-$AL$8)/($AN$8-$AL$8),$AL$8+SQRT(AW784*($AN$8-$AL$8)*($AM$8-$AL$8)),$AN$8-SQRT((1-AW784)*($AN$8-$AL$8)*($AN$8-$AM$8))),$AM$8)</f>
        <v>1.02992167753723</v>
      </c>
      <c r="AO784" s="0" t="n">
        <f aca="false">IFERROR(IF(AX784&lt;($AM$9-$AL$9)/($AN$9-$AL$9),$AL$9+SQRT(AX784*($AN$9-$AL$9)*($AM$9-$AL$9)),$AN$9-SQRT((1-AX784)*($AN$9-$AL$9)*($AN$9-$AM$9))),$AM$9)</f>
        <v>0.619275426022541</v>
      </c>
      <c r="AP784" s="0" t="n">
        <f aca="false">IFERROR(IF(AY784&lt;($AM$10-$AL$10)/($AN$10-$AL$10),$AL$10+SQRT(AY784*($AN$10-$AL$10)*($AM$10-$AL$10)),$AN$10-SQRT((1-AY784)*($AN$10-$AL$10)*($AN$10-$AM$10))),$AM$10)</f>
        <v>0.873480406567947</v>
      </c>
      <c r="AQ784" s="0" t="n">
        <f aca="false">IFERROR(IF(AZ784&lt;($AM$11-$AL$11)/($AN$11-$AL$11),$AL$11+SQRT(AZ784*($AN$11-$AL$11)*($AM$11-$AL$11)),$AN$11-SQRT((1-AZ784)*($AN$11-$AL$11)*($AN$11-$AM$11))),$AM$11)</f>
        <v>0.475448582157521</v>
      </c>
      <c r="AR784" s="0" t="n">
        <f aca="false">SUMPRODUCT((B24:B31&lt;=$B$6)*(C24:C31*AM784+D24:D31*AO784*$B$8*AQ784)/(1+AL784/100)^B24:B31)+C32*AM784*AP784/(1+AL784/100)^$B$6</f>
        <v>16258983.7429539</v>
      </c>
      <c r="AS784" s="0" t="n">
        <f aca="false">SUMPRODUCT((K24:K26&lt;=$B$6)*(L24:L26*AN784+M24:M26*AO784*$B$8*AQ784)/(1+AL784/100)^K24:K26)+L27*AN784*AP784/(1+AL784/100)^$B$6</f>
        <v>14955594.9223564</v>
      </c>
      <c r="AT784" s="0" t="n">
        <f aca="false">AS784-AR784</f>
        <v>-1303388.82059754</v>
      </c>
      <c r="AU784" s="0" t="n">
        <f aca="true">RAND()</f>
        <v>0.11364979896912</v>
      </c>
      <c r="AV784" s="0" t="n">
        <f aca="true">RAND()</f>
        <v>0.942249446922767</v>
      </c>
      <c r="AW784" s="0" t="n">
        <f aca="true">RAND()</f>
        <v>0.569471395395333</v>
      </c>
      <c r="AX784" s="0" t="n">
        <f aca="true">RAND()</f>
        <v>0.0189688363371448</v>
      </c>
      <c r="AY784" s="0" t="n">
        <f aca="true">RAND()</f>
        <v>0.557950456360635</v>
      </c>
      <c r="AZ784" s="0" t="n">
        <f aca="true">RAND()</f>
        <v>0.125641652984018</v>
      </c>
    </row>
    <row r="785" customFormat="false" ht="15" hidden="false" customHeight="false" outlineLevel="0" collapsed="false">
      <c r="AK785" s="0" t="n">
        <v>772</v>
      </c>
      <c r="AL785" s="0" t="n">
        <f aca="false">IFERROR(IF(AU785&lt;($AM$6-$AL$6)/($AN$6-$AL$6),$AL$6+SQRT(AU785*($AN$6-$AL$6)*($AM$6-$AL$6)),$AN$6-SQRT((1-AU785)*($AN$6-$AL$6)*($AN$6-$AM$6))),$AM$6)</f>
        <v>2.43578870154539</v>
      </c>
      <c r="AM785" s="0" t="n">
        <f aca="false">IFERROR(IF(AV785&lt;($AM$7-$AL$7)/($AN$7-$AL$7),$AL$7+SQRT(AV785*($AN$7-$AL$7)*($AM$7-$AL$7)),$AN$7-SQRT((1-AV785)*($AN$7-$AL$7)*($AN$7-$AM$7))),$AM$7)</f>
        <v>1.09307406455387</v>
      </c>
      <c r="AN785" s="0" t="n">
        <f aca="false">IFERROR(IF(AW785&lt;($AM$8-$AL$8)/($AN$8-$AL$8),$AL$8+SQRT(AW785*($AN$8-$AL$8)*($AM$8-$AL$8)),$AN$8-SQRT((1-AW785)*($AN$8-$AL$8)*($AN$8-$AM$8))),$AM$8)</f>
        <v>0.925428565364434</v>
      </c>
      <c r="AO785" s="0" t="n">
        <f aca="false">IFERROR(IF(AX785&lt;($AM$9-$AL$9)/($AN$9-$AL$9),$AL$9+SQRT(AX785*($AN$9-$AL$9)*($AM$9-$AL$9)),$AN$9-SQRT((1-AX785)*($AN$9-$AL$9)*($AN$9-$AM$9))),$AM$9)</f>
        <v>0.909826736885971</v>
      </c>
      <c r="AP785" s="0" t="n">
        <f aca="false">IFERROR(IF(AY785&lt;($AM$10-$AL$10)/($AN$10-$AL$10),$AL$10+SQRT(AY785*($AN$10-$AL$10)*($AM$10-$AL$10)),$AN$10-SQRT((1-AY785)*($AN$10-$AL$10)*($AN$10-$AM$10))),$AM$10)</f>
        <v>0.65842041486788</v>
      </c>
      <c r="AQ785" s="0" t="n">
        <f aca="false">IFERROR(IF(AZ785&lt;($AM$11-$AL$11)/($AN$11-$AL$11),$AL$11+SQRT(AZ785*($AN$11-$AL$11)*($AM$11-$AL$11)),$AN$11-SQRT((1-AZ785)*($AN$11-$AL$11)*($AN$11-$AM$11))),$AM$11)</f>
        <v>0.675243297722248</v>
      </c>
      <c r="AR785" s="0" t="n">
        <f aca="false">SUMPRODUCT((B24:B31&lt;=$B$6)*(C24:C31*AM785+D24:D31*AO785*$B$8*AQ785)/(1+AL785/100)^B24:B31)+C32*AM785*AP785/(1+AL785/100)^$B$6</f>
        <v>15587040.9345927</v>
      </c>
      <c r="AS785" s="0" t="n">
        <f aca="false">SUMPRODUCT((K24:K26&lt;=$B$6)*(L24:L26*AN785+M24:M26*AO785*$B$8*AQ785)/(1+AL785/100)^K24:K26)+L27*AN785*AP785/(1+AL785/100)^$B$6</f>
        <v>13742742.4577225</v>
      </c>
      <c r="AT785" s="0" t="n">
        <f aca="false">AS785-AR785</f>
        <v>-1844298.47687017</v>
      </c>
      <c r="AU785" s="0" t="n">
        <f aca="true">RAND()</f>
        <v>0.0379823584789229</v>
      </c>
      <c r="AV785" s="0" t="n">
        <f aca="true">RAND()</f>
        <v>0.781104451416515</v>
      </c>
      <c r="AW785" s="0" t="n">
        <f aca="true">RAND()</f>
        <v>0.174803611215335</v>
      </c>
      <c r="AX785" s="0" t="n">
        <f aca="true">RAND()</f>
        <v>0.223943939022137</v>
      </c>
      <c r="AY785" s="0" t="n">
        <f aca="true">RAND()</f>
        <v>0.100388111387645</v>
      </c>
      <c r="AZ785" s="0" t="n">
        <f aca="true">RAND()</f>
        <v>0.569522793166038</v>
      </c>
    </row>
    <row r="786" customFormat="false" ht="15" hidden="false" customHeight="false" outlineLevel="0" collapsed="false">
      <c r="AK786" s="0" t="n">
        <v>773</v>
      </c>
      <c r="AL786" s="0" t="n">
        <f aca="false">IFERROR(IF(AU786&lt;($AM$6-$AL$6)/($AN$6-$AL$6),$AL$6+SQRT(AU786*($AN$6-$AL$6)*($AM$6-$AL$6)),$AN$6-SQRT((1-AU786)*($AN$6-$AL$6)*($AN$6-$AM$6))),$AM$6)</f>
        <v>5.06469437177615</v>
      </c>
      <c r="AM786" s="0" t="n">
        <f aca="false">IFERROR(IF(AV786&lt;($AM$7-$AL$7)/($AN$7-$AL$7),$AL$7+SQRT(AV786*($AN$7-$AL$7)*($AM$7-$AL$7)),$AN$7-SQRT((1-AV786)*($AN$7-$AL$7)*($AN$7-$AM$7))),$AM$7)</f>
        <v>0.97585771320662</v>
      </c>
      <c r="AN786" s="0" t="n">
        <f aca="false">IFERROR(IF(AW786&lt;($AM$8-$AL$8)/($AN$8-$AL$8),$AL$8+SQRT(AW786*($AN$8-$AL$8)*($AM$8-$AL$8)),$AN$8-SQRT((1-AW786)*($AN$8-$AL$8)*($AN$8-$AM$8))),$AM$8)</f>
        <v>0.871420432150035</v>
      </c>
      <c r="AO786" s="0" t="n">
        <f aca="false">IFERROR(IF(AX786&lt;($AM$9-$AL$9)/($AN$9-$AL$9),$AL$9+SQRT(AX786*($AN$9-$AL$9)*($AM$9-$AL$9)),$AN$9-SQRT((1-AX786)*($AN$9-$AL$9)*($AN$9-$AM$9))),$AM$9)</f>
        <v>1.2776912611445</v>
      </c>
      <c r="AP786" s="0" t="n">
        <f aca="false">IFERROR(IF(AY786&lt;($AM$10-$AL$10)/($AN$10-$AL$10),$AL$10+SQRT(AY786*($AN$10-$AL$10)*($AM$10-$AL$10)),$AN$10-SQRT((1-AY786)*($AN$10-$AL$10)*($AN$10-$AM$10))),$AM$10)</f>
        <v>0.825219096374809</v>
      </c>
      <c r="AQ786" s="0" t="n">
        <f aca="false">IFERROR(IF(AZ786&lt;($AM$11-$AL$11)/($AN$11-$AL$11),$AL$11+SQRT(AZ786*($AN$11-$AL$11)*($AM$11-$AL$11)),$AN$11-SQRT((1-AZ786)*($AN$11-$AL$11)*($AN$11-$AM$11))),$AM$11)</f>
        <v>0.420131466921031</v>
      </c>
      <c r="AR786" s="0" t="n">
        <f aca="false">SUMPRODUCT((B24:B31&lt;=$B$6)*(C24:C31*AM786+D24:D31*AO786*$B$8*AQ786)/(1+AL786/100)^B24:B31)+C32*AM786*AP786/(1+AL786/100)^$B$6</f>
        <v>12248322.944453</v>
      </c>
      <c r="AS786" s="0" t="n">
        <f aca="false">SUMPRODUCT((K24:K26&lt;=$B$6)*(L24:L26*AN786+M24:M26*AO786*$B$8*AQ786)/(1+AL786/100)^K24:K26)+L27*AN786*AP786/(1+AL786/100)^$B$6</f>
        <v>13137313.618582</v>
      </c>
      <c r="AT786" s="0" t="n">
        <f aca="false">AS786-AR786</f>
        <v>888990.674128944</v>
      </c>
      <c r="AU786" s="0" t="n">
        <f aca="true">RAND()</f>
        <v>0.812729606268254</v>
      </c>
      <c r="AV786" s="0" t="n">
        <f aca="true">RAND()</f>
        <v>0.343621503269575</v>
      </c>
      <c r="AW786" s="0" t="n">
        <f aca="true">RAND()</f>
        <v>0.056676423649975</v>
      </c>
      <c r="AX786" s="0" t="n">
        <f aca="true">RAND()</f>
        <v>0.652180057181983</v>
      </c>
      <c r="AY786" s="0" t="n">
        <f aca="true">RAND()</f>
        <v>0.423069842587389</v>
      </c>
      <c r="AZ786" s="0" t="n">
        <f aca="true">RAND()</f>
        <v>0.0589043646718317</v>
      </c>
    </row>
    <row r="787" customFormat="false" ht="15" hidden="false" customHeight="false" outlineLevel="0" collapsed="false">
      <c r="AK787" s="0" t="n">
        <v>774</v>
      </c>
      <c r="AL787" s="0" t="n">
        <f aca="false">IFERROR(IF(AU787&lt;($AM$6-$AL$6)/($AN$6-$AL$6),$AL$6+SQRT(AU787*($AN$6-$AL$6)*($AM$6-$AL$6)),$AN$6-SQRT((1-AU787)*($AN$6-$AL$6)*($AN$6-$AM$6))),$AM$6)</f>
        <v>2.84189764853642</v>
      </c>
      <c r="AM787" s="0" t="n">
        <f aca="false">IFERROR(IF(AV787&lt;($AM$7-$AL$7)/($AN$7-$AL$7),$AL$7+SQRT(AV787*($AN$7-$AL$7)*($AM$7-$AL$7)),$AN$7-SQRT((1-AV787)*($AN$7-$AL$7)*($AN$7-$AM$7))),$AM$7)</f>
        <v>1.05037962773973</v>
      </c>
      <c r="AN787" s="0" t="n">
        <f aca="false">IFERROR(IF(AW787&lt;($AM$8-$AL$8)/($AN$8-$AL$8),$AL$8+SQRT(AW787*($AN$8-$AL$8)*($AM$8-$AL$8)),$AN$8-SQRT((1-AW787)*($AN$8-$AL$8)*($AN$8-$AM$8))),$AM$8)</f>
        <v>0.835310215490965</v>
      </c>
      <c r="AO787" s="0" t="n">
        <f aca="false">IFERROR(IF(AX787&lt;($AM$9-$AL$9)/($AN$9-$AL$9),$AL$9+SQRT(AX787*($AN$9-$AL$9)*($AM$9-$AL$9)),$AN$9-SQRT((1-AX787)*($AN$9-$AL$9)*($AN$9-$AM$9))),$AM$9)</f>
        <v>0.723704139774768</v>
      </c>
      <c r="AP787" s="0" t="n">
        <f aca="false">IFERROR(IF(AY787&lt;($AM$10-$AL$10)/($AN$10-$AL$10),$AL$10+SQRT(AY787*($AN$10-$AL$10)*($AM$10-$AL$10)),$AN$10-SQRT((1-AY787)*($AN$10-$AL$10)*($AN$10-$AM$10))),$AM$10)</f>
        <v>0.820560752370307</v>
      </c>
      <c r="AQ787" s="0" t="n">
        <f aca="false">IFERROR(IF(AZ787&lt;($AM$11-$AL$11)/($AN$11-$AL$11),$AL$11+SQRT(AZ787*($AN$11-$AL$11)*($AM$11-$AL$11)),$AN$11-SQRT((1-AZ787)*($AN$11-$AL$11)*($AN$11-$AM$11))),$AM$11)</f>
        <v>0.979261966837568</v>
      </c>
      <c r="AR787" s="0" t="n">
        <f aca="false">SUMPRODUCT((B24:B31&lt;=$B$6)*(C24:C31*AM787+D24:D31*AO787*$B$8*AQ787)/(1+AL787/100)^B24:B31)+C32*AM787*AP787/(1+AL787/100)^$B$6</f>
        <v>14637530.0121563</v>
      </c>
      <c r="AS787" s="0" t="n">
        <f aca="false">SUMPRODUCT((K24:K26&lt;=$B$6)*(L24:L26*AN787+M24:M26*AO787*$B$8*AQ787)/(1+AL787/100)^K24:K26)+L27*AN787*AP787/(1+AL787/100)^$B$6</f>
        <v>12257881.6376329</v>
      </c>
      <c r="AT787" s="0" t="n">
        <f aca="false">AS787-AR787</f>
        <v>-2379648.37452341</v>
      </c>
      <c r="AU787" s="0" t="n">
        <f aca="true">RAND()</f>
        <v>0.141758330122231</v>
      </c>
      <c r="AV787" s="0" t="n">
        <f aca="true">RAND()</f>
        <v>0.645792950921506</v>
      </c>
      <c r="AW787" s="0" t="n">
        <f aca="true">RAND()</f>
        <v>0.0138534590890927</v>
      </c>
      <c r="AX787" s="0" t="n">
        <f aca="true">RAND()</f>
        <v>0.0667247228698253</v>
      </c>
      <c r="AY787" s="0" t="n">
        <f aca="true">RAND()</f>
        <v>0.41103678384087</v>
      </c>
      <c r="AZ787" s="0" t="n">
        <f aca="true">RAND()</f>
        <v>0.998244628492057</v>
      </c>
    </row>
    <row r="788" customFormat="false" ht="15" hidden="false" customHeight="false" outlineLevel="0" collapsed="false">
      <c r="AK788" s="0" t="n">
        <v>775</v>
      </c>
      <c r="AL788" s="0" t="n">
        <f aca="false">IFERROR(IF(AU788&lt;($AM$6-$AL$6)/($AN$6-$AL$6),$AL$6+SQRT(AU788*($AN$6-$AL$6)*($AM$6-$AL$6)),$AN$6-SQRT((1-AU788)*($AN$6-$AL$6)*($AN$6-$AM$6))),$AM$6)</f>
        <v>3.29557925835754</v>
      </c>
      <c r="AM788" s="0" t="n">
        <f aca="false">IFERROR(IF(AV788&lt;($AM$7-$AL$7)/($AN$7-$AL$7),$AL$7+SQRT(AV788*($AN$7-$AL$7)*($AM$7-$AL$7)),$AN$7-SQRT((1-AV788)*($AN$7-$AL$7)*($AN$7-$AM$7))),$AM$7)</f>
        <v>1.10426958341102</v>
      </c>
      <c r="AN788" s="0" t="n">
        <f aca="false">IFERROR(IF(AW788&lt;($AM$8-$AL$8)/($AN$8-$AL$8),$AL$8+SQRT(AW788*($AN$8-$AL$8)*($AM$8-$AL$8)),$AN$8-SQRT((1-AW788)*($AN$8-$AL$8)*($AN$8-$AM$8))),$AM$8)</f>
        <v>0.94344743277613</v>
      </c>
      <c r="AO788" s="0" t="n">
        <f aca="false">IFERROR(IF(AX788&lt;($AM$9-$AL$9)/($AN$9-$AL$9),$AL$9+SQRT(AX788*($AN$9-$AL$9)*($AM$9-$AL$9)),$AN$9-SQRT((1-AX788)*($AN$9-$AL$9)*($AN$9-$AM$9))),$AM$9)</f>
        <v>1.38360445076339</v>
      </c>
      <c r="AP788" s="0" t="n">
        <f aca="false">IFERROR(IF(AY788&lt;($AM$10-$AL$10)/($AN$10-$AL$10),$AL$10+SQRT(AY788*($AN$10-$AL$10)*($AM$10-$AL$10)),$AN$10-SQRT((1-AY788)*($AN$10-$AL$10)*($AN$10-$AM$10))),$AM$10)</f>
        <v>0.99754031827471</v>
      </c>
      <c r="AQ788" s="0" t="n">
        <f aca="false">IFERROR(IF(AZ788&lt;($AM$11-$AL$11)/($AN$11-$AL$11),$AL$11+SQRT(AZ788*($AN$11-$AL$11)*($AM$11-$AL$11)),$AN$11-SQRT((1-AZ788)*($AN$11-$AL$11)*($AN$11-$AM$11))),$AM$11)</f>
        <v>0.4736347610129</v>
      </c>
      <c r="AR788" s="0" t="n">
        <f aca="false">SUMPRODUCT((B24:B31&lt;=$B$6)*(C24:C31*AM788+D24:D31*AO788*$B$8*AQ788)/(1+AL788/100)^B24:B31)+C32*AM788*AP788/(1+AL788/100)^$B$6</f>
        <v>14980598.0918164</v>
      </c>
      <c r="AS788" s="0" t="n">
        <f aca="false">SUMPRODUCT((K24:K26&lt;=$B$6)*(L24:L26*AN788+M24:M26*AO788*$B$8*AQ788)/(1+AL788/100)^K24:K26)+L27*AN788*AP788/(1+AL788/100)^$B$6</f>
        <v>13696866.285851</v>
      </c>
      <c r="AT788" s="0" t="n">
        <f aca="false">AS788-AR788</f>
        <v>-1283731.80596541</v>
      </c>
      <c r="AU788" s="0" t="n">
        <f aca="true">RAND()</f>
        <v>0.313863348444458</v>
      </c>
      <c r="AV788" s="0" t="n">
        <f aca="true">RAND()</f>
        <v>0.811223517162678</v>
      </c>
      <c r="AW788" s="0" t="n">
        <f aca="true">RAND()</f>
        <v>0.228635177445136</v>
      </c>
      <c r="AX788" s="0" t="n">
        <f aca="true">RAND()</f>
        <v>0.746704351254195</v>
      </c>
      <c r="AY788" s="0" t="n">
        <f aca="true">RAND()</f>
        <v>0.990185473235599</v>
      </c>
      <c r="AZ788" s="0" t="n">
        <f aca="true">RAND()</f>
        <v>0.12305726625309</v>
      </c>
    </row>
    <row r="789" customFormat="false" ht="15" hidden="false" customHeight="false" outlineLevel="0" collapsed="false">
      <c r="AK789" s="0" t="n">
        <v>776</v>
      </c>
      <c r="AL789" s="0" t="n">
        <f aca="false">IFERROR(IF(AU789&lt;($AM$6-$AL$6)/($AN$6-$AL$6),$AL$6+SQRT(AU789*($AN$6-$AL$6)*($AM$6-$AL$6)),$AN$6-SQRT((1-AU789)*($AN$6-$AL$6)*($AN$6-$AM$6))),$AM$6)</f>
        <v>6.81857121106253</v>
      </c>
      <c r="AM789" s="0" t="n">
        <f aca="false">IFERROR(IF(AV789&lt;($AM$7-$AL$7)/($AN$7-$AL$7),$AL$7+SQRT(AV789*($AN$7-$AL$7)*($AM$7-$AL$7)),$AN$7-SQRT((1-AV789)*($AN$7-$AL$7)*($AN$7-$AM$7))),$AM$7)</f>
        <v>1.08333481251388</v>
      </c>
      <c r="AN789" s="0" t="n">
        <f aca="false">IFERROR(IF(AW789&lt;($AM$8-$AL$8)/($AN$8-$AL$8),$AL$8+SQRT(AW789*($AN$8-$AL$8)*($AM$8-$AL$8)),$AN$8-SQRT((1-AW789)*($AN$8-$AL$8)*($AN$8-$AM$8))),$AM$8)</f>
        <v>0.972649391105435</v>
      </c>
      <c r="AO789" s="0" t="n">
        <f aca="false">IFERROR(IF(AX789&lt;($AM$9-$AL$9)/($AN$9-$AL$9),$AL$9+SQRT(AX789*($AN$9-$AL$9)*($AM$9-$AL$9)),$AN$9-SQRT((1-AX789)*($AN$9-$AL$9)*($AN$9-$AM$9))),$AM$9)</f>
        <v>1.17373359657646</v>
      </c>
      <c r="AP789" s="0" t="n">
        <f aca="false">IFERROR(IF(AY789&lt;($AM$10-$AL$10)/($AN$10-$AL$10),$AL$10+SQRT(AY789*($AN$10-$AL$10)*($AM$10-$AL$10)),$AN$10-SQRT((1-AY789)*($AN$10-$AL$10)*($AN$10-$AM$10))),$AM$10)</f>
        <v>0.863996338359258</v>
      </c>
      <c r="AQ789" s="0" t="n">
        <f aca="false">IFERROR(IF(AZ789&lt;($AM$11-$AL$11)/($AN$11-$AL$11),$AL$11+SQRT(AZ789*($AN$11-$AL$11)*($AM$11-$AL$11)),$AN$11-SQRT((1-AZ789)*($AN$11-$AL$11)*($AN$11-$AM$11))),$AM$11)</f>
        <v>0.615150259454358</v>
      </c>
      <c r="AR789" s="0" t="n">
        <f aca="false">SUMPRODUCT((B24:B31&lt;=$B$6)*(C24:C31*AM789+D24:D31*AO789*$B$8*AQ789)/(1+AL789/100)^B24:B31)+C32*AM789*AP789/(1+AL789/100)^$B$6</f>
        <v>12802901.4320109</v>
      </c>
      <c r="AS789" s="0" t="n">
        <f aca="false">SUMPRODUCT((K24:K26&lt;=$B$6)*(L24:L26*AN789+M24:M26*AO789*$B$8*AQ789)/(1+AL789/100)^K24:K26)+L27*AN789*AP789/(1+AL789/100)^$B$6</f>
        <v>14814095.4662592</v>
      </c>
      <c r="AT789" s="0" t="n">
        <f aca="false">AS789-AR789</f>
        <v>2011194.03424829</v>
      </c>
      <c r="AU789" s="0" t="n">
        <f aca="true">RAND()</f>
        <v>0.998354179727234</v>
      </c>
      <c r="AV789" s="0" t="n">
        <f aca="true">RAND()</f>
        <v>0.753090802490801</v>
      </c>
      <c r="AW789" s="0" t="n">
        <f aca="true">RAND()</f>
        <v>0.331197913878637</v>
      </c>
      <c r="AX789" s="0" t="n">
        <f aca="true">RAND()</f>
        <v>0.544855887049015</v>
      </c>
      <c r="AY789" s="0" t="n">
        <f aca="true">RAND()</f>
        <v>0.52997333735579</v>
      </c>
      <c r="AZ789" s="0" t="n">
        <f aca="true">RAND()</f>
        <v>0.405386473608773</v>
      </c>
    </row>
    <row r="790" customFormat="false" ht="15" hidden="false" customHeight="false" outlineLevel="0" collapsed="false">
      <c r="AK790" s="0" t="n">
        <v>777</v>
      </c>
      <c r="AL790" s="0" t="n">
        <f aca="false">IFERROR(IF(AU790&lt;($AM$6-$AL$6)/($AN$6-$AL$6),$AL$6+SQRT(AU790*($AN$6-$AL$6)*($AM$6-$AL$6)),$AN$6-SQRT((1-AU790)*($AN$6-$AL$6)*($AN$6-$AM$6))),$AM$6)</f>
        <v>5.12752207663093</v>
      </c>
      <c r="AM790" s="0" t="n">
        <f aca="false">IFERROR(IF(AV790&lt;($AM$7-$AL$7)/($AN$7-$AL$7),$AL$7+SQRT(AV790*($AN$7-$AL$7)*($AM$7-$AL$7)),$AN$7-SQRT((1-AV790)*($AN$7-$AL$7)*($AN$7-$AM$7))),$AM$7)</f>
        <v>1.05884643724824</v>
      </c>
      <c r="AN790" s="0" t="n">
        <f aca="false">IFERROR(IF(AW790&lt;($AM$8-$AL$8)/($AN$8-$AL$8),$AL$8+SQRT(AW790*($AN$8-$AL$8)*($AM$8-$AL$8)),$AN$8-SQRT((1-AW790)*($AN$8-$AL$8)*($AN$8-$AM$8))),$AM$8)</f>
        <v>0.936873135227838</v>
      </c>
      <c r="AO790" s="0" t="n">
        <f aca="false">IFERROR(IF(AX790&lt;($AM$9-$AL$9)/($AN$9-$AL$9),$AL$9+SQRT(AX790*($AN$9-$AL$9)*($AM$9-$AL$9)),$AN$9-SQRT((1-AX790)*($AN$9-$AL$9)*($AN$9-$AM$9))),$AM$9)</f>
        <v>1.18722394261245</v>
      </c>
      <c r="AP790" s="0" t="n">
        <f aca="false">IFERROR(IF(AY790&lt;($AM$10-$AL$10)/($AN$10-$AL$10),$AL$10+SQRT(AY790*($AN$10-$AL$10)*($AM$10-$AL$10)),$AN$10-SQRT((1-AY790)*($AN$10-$AL$10)*($AN$10-$AM$10))),$AM$10)</f>
        <v>0.9791081896842</v>
      </c>
      <c r="AQ790" s="0" t="n">
        <f aca="false">IFERROR(IF(AZ790&lt;($AM$11-$AL$11)/($AN$11-$AL$11),$AL$11+SQRT(AZ790*($AN$11-$AL$11)*($AM$11-$AL$11)),$AN$11-SQRT((1-AZ790)*($AN$11-$AL$11)*($AN$11-$AM$11))),$AM$11)</f>
        <v>0.705168587547127</v>
      </c>
      <c r="AR790" s="0" t="n">
        <f aca="false">SUMPRODUCT((B24:B31&lt;=$B$6)*(C24:C31*AM790+D24:D31*AO790*$B$8*AQ790)/(1+AL790/100)^B24:B31)+C32*AM790*AP790/(1+AL790/100)^$B$6</f>
        <v>13280546.7442075</v>
      </c>
      <c r="AS790" s="0" t="n">
        <f aca="false">SUMPRODUCT((K24:K26&lt;=$B$6)*(L24:L26*AN790+M24:M26*AO790*$B$8*AQ790)/(1+AL790/100)^K24:K26)+L27*AN790*AP790/(1+AL790/100)^$B$6</f>
        <v>14018060.676748</v>
      </c>
      <c r="AT790" s="0" t="n">
        <f aca="false">AS790-AR790</f>
        <v>737513.932540445</v>
      </c>
      <c r="AU790" s="0" t="n">
        <f aca="true">RAND()</f>
        <v>0.824691321324773</v>
      </c>
      <c r="AV790" s="0" t="n">
        <f aca="true">RAND()</f>
        <v>0.675202803976092</v>
      </c>
      <c r="AW790" s="0" t="n">
        <f aca="true">RAND()</f>
        <v>0.208158390523312</v>
      </c>
      <c r="AX790" s="0" t="n">
        <f aca="true">RAND()</f>
        <v>0.559596720358367</v>
      </c>
      <c r="AY790" s="0" t="n">
        <f aca="true">RAND()</f>
        <v>0.918178629689887</v>
      </c>
      <c r="AZ790" s="0" t="n">
        <f aca="true">RAND()</f>
        <v>0.645201788698137</v>
      </c>
    </row>
    <row r="791" customFormat="false" ht="15" hidden="false" customHeight="false" outlineLevel="0" collapsed="false">
      <c r="AK791" s="0" t="n">
        <v>778</v>
      </c>
      <c r="AL791" s="0" t="n">
        <f aca="false">IFERROR(IF(AU791&lt;($AM$6-$AL$6)/($AN$6-$AL$6),$AL$6+SQRT(AU791*($AN$6-$AL$6)*($AM$6-$AL$6)),$AN$6-SQRT((1-AU791)*($AN$6-$AL$6)*($AN$6-$AM$6))),$AM$6)</f>
        <v>3.01781214224635</v>
      </c>
      <c r="AM791" s="0" t="n">
        <f aca="false">IFERROR(IF(AV791&lt;($AM$7-$AL$7)/($AN$7-$AL$7),$AL$7+SQRT(AV791*($AN$7-$AL$7)*($AM$7-$AL$7)),$AN$7-SQRT((1-AV791)*($AN$7-$AL$7)*($AN$7-$AM$7))),$AM$7)</f>
        <v>1.23056864974583</v>
      </c>
      <c r="AN791" s="0" t="n">
        <f aca="false">IFERROR(IF(AW791&lt;($AM$8-$AL$8)/($AN$8-$AL$8),$AL$8+SQRT(AW791*($AN$8-$AL$8)*($AM$8-$AL$8)),$AN$8-SQRT((1-AW791)*($AN$8-$AL$8)*($AN$8-$AM$8))),$AM$8)</f>
        <v>0.843871847938111</v>
      </c>
      <c r="AO791" s="0" t="n">
        <f aca="false">IFERROR(IF(AX791&lt;($AM$9-$AL$9)/($AN$9-$AL$9),$AL$9+SQRT(AX791*($AN$9-$AL$9)*($AM$9-$AL$9)),$AN$9-SQRT((1-AX791)*($AN$9-$AL$9)*($AN$9-$AM$9))),$AM$9)</f>
        <v>1.33506488111477</v>
      </c>
      <c r="AP791" s="0" t="n">
        <f aca="false">IFERROR(IF(AY791&lt;($AM$10-$AL$10)/($AN$10-$AL$10),$AL$10+SQRT(AY791*($AN$10-$AL$10)*($AM$10-$AL$10)),$AN$10-SQRT((1-AY791)*($AN$10-$AL$10)*($AN$10-$AM$10))),$AM$10)</f>
        <v>0.862352586050716</v>
      </c>
      <c r="AQ791" s="0" t="n">
        <f aca="false">IFERROR(IF(AZ791&lt;($AM$11-$AL$11)/($AN$11-$AL$11),$AL$11+SQRT(AZ791*($AN$11-$AL$11)*($AM$11-$AL$11)),$AN$11-SQRT((1-AZ791)*($AN$11-$AL$11)*($AN$11-$AM$11))),$AM$11)</f>
        <v>0.507526967710228</v>
      </c>
      <c r="AR791" s="0" t="n">
        <f aca="false">SUMPRODUCT((B24:B31&lt;=$B$6)*(C24:C31*AM791+D24:D31*AO791*$B$8*AQ791)/(1+AL791/100)^B24:B31)+C32*AM791*AP791/(1+AL791/100)^$B$6</f>
        <v>16949297.5050022</v>
      </c>
      <c r="AS791" s="0" t="n">
        <f aca="false">SUMPRODUCT((K24:K26&lt;=$B$6)*(L24:L26*AN791+M24:M26*AO791*$B$8*AQ791)/(1+AL791/100)^K24:K26)+L27*AN791*AP791/(1+AL791/100)^$B$6</f>
        <v>12363217.7682861</v>
      </c>
      <c r="AT791" s="0" t="n">
        <f aca="false">AS791-AR791</f>
        <v>-4586079.73671611</v>
      </c>
      <c r="AU791" s="0" t="n">
        <f aca="true">RAND()</f>
        <v>0.207108993277969</v>
      </c>
      <c r="AV791" s="0" t="n">
        <f aca="true">RAND()</f>
        <v>0.99664375668711</v>
      </c>
      <c r="AW791" s="0" t="n">
        <f aca="true">RAND()</f>
        <v>0.0213859893500521</v>
      </c>
      <c r="AX791" s="0" t="n">
        <f aca="true">RAND()</f>
        <v>0.705240858448723</v>
      </c>
      <c r="AY791" s="0" t="n">
        <f aca="true">RAND()</f>
        <v>0.525197586470565</v>
      </c>
      <c r="AZ791" s="0" t="n">
        <f aca="true">RAND()</f>
        <v>0.175785478885723</v>
      </c>
    </row>
    <row r="792" customFormat="false" ht="15" hidden="false" customHeight="false" outlineLevel="0" collapsed="false">
      <c r="AK792" s="0" t="n">
        <v>779</v>
      </c>
      <c r="AL792" s="0" t="n">
        <f aca="false">IFERROR(IF(AU792&lt;($AM$6-$AL$6)/($AN$6-$AL$6),$AL$6+SQRT(AU792*($AN$6-$AL$6)*($AM$6-$AL$6)),$AN$6-SQRT((1-AU792)*($AN$6-$AL$6)*($AN$6-$AM$6))),$AM$6)</f>
        <v>3.29178718360683</v>
      </c>
      <c r="AM792" s="0" t="n">
        <f aca="false">IFERROR(IF(AV792&lt;($AM$7-$AL$7)/($AN$7-$AL$7),$AL$7+SQRT(AV792*($AN$7-$AL$7)*($AM$7-$AL$7)),$AN$7-SQRT((1-AV792)*($AN$7-$AL$7)*($AN$7-$AM$7))),$AM$7)</f>
        <v>0.985432605673892</v>
      </c>
      <c r="AN792" s="0" t="n">
        <f aca="false">IFERROR(IF(AW792&lt;($AM$8-$AL$8)/($AN$8-$AL$8),$AL$8+SQRT(AW792*($AN$8-$AL$8)*($AM$8-$AL$8)),$AN$8-SQRT((1-AW792)*($AN$8-$AL$8)*($AN$8-$AM$8))),$AM$8)</f>
        <v>0.916278531602946</v>
      </c>
      <c r="AO792" s="0" t="n">
        <f aca="false">IFERROR(IF(AX792&lt;($AM$9-$AL$9)/($AN$9-$AL$9),$AL$9+SQRT(AX792*($AN$9-$AL$9)*($AM$9-$AL$9)),$AN$9-SQRT((1-AX792)*($AN$9-$AL$9)*($AN$9-$AM$9))),$AM$9)</f>
        <v>1.28444234861215</v>
      </c>
      <c r="AP792" s="0" t="n">
        <f aca="false">IFERROR(IF(AY792&lt;($AM$10-$AL$10)/($AN$10-$AL$10),$AL$10+SQRT(AY792*($AN$10-$AL$10)*($AM$10-$AL$10)),$AN$10-SQRT((1-AY792)*($AN$10-$AL$10)*($AN$10-$AM$10))),$AM$10)</f>
        <v>0.847239763761678</v>
      </c>
      <c r="AQ792" s="0" t="n">
        <f aca="false">IFERROR(IF(AZ792&lt;($AM$11-$AL$11)/($AN$11-$AL$11),$AL$11+SQRT(AZ792*($AN$11-$AL$11)*($AM$11-$AL$11)),$AN$11-SQRT((1-AZ792)*($AN$11-$AL$11)*($AN$11-$AM$11))),$AM$11)</f>
        <v>0.533098685158464</v>
      </c>
      <c r="AR792" s="0" t="n">
        <f aca="false">SUMPRODUCT((B24:B31&lt;=$B$6)*(C24:C31*AM792+D24:D31*AO792*$B$8*AQ792)/(1+AL792/100)^B24:B31)+C32*AM792*AP792/(1+AL792/100)^$B$6</f>
        <v>13413276.6606829</v>
      </c>
      <c r="AS792" s="0" t="n">
        <f aca="false">SUMPRODUCT((K24:K26&lt;=$B$6)*(L24:L26*AN792+M24:M26*AO792*$B$8*AQ792)/(1+AL792/100)^K24:K26)+L27*AN792*AP792/(1+AL792/100)^$B$6</f>
        <v>13505628.1953888</v>
      </c>
      <c r="AT792" s="0" t="n">
        <f aca="false">AS792-AR792</f>
        <v>92351.5347059183</v>
      </c>
      <c r="AU792" s="0" t="n">
        <f aca="true">RAND()</f>
        <v>0.312457885416871</v>
      </c>
      <c r="AV792" s="0" t="n">
        <f aca="true">RAND()</f>
        <v>0.382058347188989</v>
      </c>
      <c r="AW792" s="0" t="n">
        <f aca="true">RAND()</f>
        <v>0.150229965685969</v>
      </c>
      <c r="AX792" s="0" t="n">
        <f aca="true">RAND()</f>
        <v>0.658651498360204</v>
      </c>
      <c r="AY792" s="0" t="n">
        <f aca="true">RAND()</f>
        <v>0.482301814149062</v>
      </c>
      <c r="AZ792" s="0" t="n">
        <f aca="true">RAND()</f>
        <v>0.221775498051447</v>
      </c>
    </row>
    <row r="793" customFormat="false" ht="15" hidden="false" customHeight="false" outlineLevel="0" collapsed="false">
      <c r="AK793" s="0" t="n">
        <v>780</v>
      </c>
      <c r="AL793" s="0" t="n">
        <f aca="false">IFERROR(IF(AU793&lt;($AM$6-$AL$6)/($AN$6-$AL$6),$AL$6+SQRT(AU793*($AN$6-$AL$6)*($AM$6-$AL$6)),$AN$6-SQRT((1-AU793)*($AN$6-$AL$6)*($AN$6-$AM$6))),$AM$6)</f>
        <v>4.59387796585254</v>
      </c>
      <c r="AM793" s="0" t="n">
        <f aca="false">IFERROR(IF(AV793&lt;($AM$7-$AL$7)/($AN$7-$AL$7),$AL$7+SQRT(AV793*($AN$7-$AL$7)*($AM$7-$AL$7)),$AN$7-SQRT((1-AV793)*($AN$7-$AL$7)*($AN$7-$AM$7))),$AM$7)</f>
        <v>0.92541348660313</v>
      </c>
      <c r="AN793" s="0" t="n">
        <f aca="false">IFERROR(IF(AW793&lt;($AM$8-$AL$8)/($AN$8-$AL$8),$AL$8+SQRT(AW793*($AN$8-$AL$8)*($AM$8-$AL$8)),$AN$8-SQRT((1-AW793)*($AN$8-$AL$8)*($AN$8-$AM$8))),$AM$8)</f>
        <v>1.09212887092226</v>
      </c>
      <c r="AO793" s="0" t="n">
        <f aca="false">IFERROR(IF(AX793&lt;($AM$9-$AL$9)/($AN$9-$AL$9),$AL$9+SQRT(AX793*($AN$9-$AL$9)*($AM$9-$AL$9)),$AN$9-SQRT((1-AX793)*($AN$9-$AL$9)*($AN$9-$AM$9))),$AM$9)</f>
        <v>1.17511997770247</v>
      </c>
      <c r="AP793" s="0" t="n">
        <f aca="false">IFERROR(IF(AY793&lt;($AM$10-$AL$10)/($AN$10-$AL$10),$AL$10+SQRT(AY793*($AN$10-$AL$10)*($AM$10-$AL$10)),$AN$10-SQRT((1-AY793)*($AN$10-$AL$10)*($AN$10-$AM$10))),$AM$10)</f>
        <v>0.979773802946368</v>
      </c>
      <c r="AQ793" s="0" t="n">
        <f aca="false">IFERROR(IF(AZ793&lt;($AM$11-$AL$11)/($AN$11-$AL$11),$AL$11+SQRT(AZ793*($AN$11-$AL$11)*($AM$11-$AL$11)),$AN$11-SQRT((1-AZ793)*($AN$11-$AL$11)*($AN$11-$AM$11))),$AM$11)</f>
        <v>0.629084833849832</v>
      </c>
      <c r="AR793" s="0" t="n">
        <f aca="false">SUMPRODUCT((B24:B31&lt;=$B$6)*(C24:C31*AM793+D24:D31*AO793*$B$8*AQ793)/(1+AL793/100)^B24:B31)+C32*AM793*AP793/(1+AL793/100)^$B$6</f>
        <v>11861953.1169497</v>
      </c>
      <c r="AS793" s="0" t="n">
        <f aca="false">SUMPRODUCT((K24:K26&lt;=$B$6)*(L24:L26*AN793+M24:M26*AO793*$B$8*AQ793)/(1+AL793/100)^K24:K26)+L27*AN793*AP793/(1+AL793/100)^$B$6</f>
        <v>16226315.0910823</v>
      </c>
      <c r="AT793" s="0" t="n">
        <f aca="false">AS793-AR793</f>
        <v>4364361.97413256</v>
      </c>
      <c r="AU793" s="0" t="n">
        <f aca="true">RAND()</f>
        <v>0.710528837839504</v>
      </c>
      <c r="AV793" s="0" t="n">
        <f aca="true">RAND()</f>
        <v>0.174761584688371</v>
      </c>
      <c r="AW793" s="0" t="n">
        <f aca="true">RAND()</f>
        <v>0.778459614255288</v>
      </c>
      <c r="AX793" s="0" t="n">
        <f aca="true">RAND()</f>
        <v>0.546381965876283</v>
      </c>
      <c r="AY793" s="0" t="n">
        <f aca="true">RAND()</f>
        <v>0.92073160797448</v>
      </c>
      <c r="AZ793" s="0" t="n">
        <f aca="true">RAND()</f>
        <v>0.442027868857025</v>
      </c>
    </row>
    <row r="794" customFormat="false" ht="15" hidden="false" customHeight="false" outlineLevel="0" collapsed="false">
      <c r="AK794" s="0" t="n">
        <v>781</v>
      </c>
      <c r="AL794" s="0" t="n">
        <f aca="false">IFERROR(IF(AU794&lt;($AM$6-$AL$6)/($AN$6-$AL$6),$AL$6+SQRT(AU794*($AN$6-$AL$6)*($AM$6-$AL$6)),$AN$6-SQRT((1-AU794)*($AN$6-$AL$6)*($AN$6-$AM$6))),$AM$6)</f>
        <v>4.85169001798296</v>
      </c>
      <c r="AM794" s="0" t="n">
        <f aca="false">IFERROR(IF(AV794&lt;($AM$7-$AL$7)/($AN$7-$AL$7),$AL$7+SQRT(AV794*($AN$7-$AL$7)*($AM$7-$AL$7)),$AN$7-SQRT((1-AV794)*($AN$7-$AL$7)*($AN$7-$AM$7))),$AM$7)</f>
        <v>1.02551516348268</v>
      </c>
      <c r="AN794" s="0" t="n">
        <f aca="false">IFERROR(IF(AW794&lt;($AM$8-$AL$8)/($AN$8-$AL$8),$AL$8+SQRT(AW794*($AN$8-$AL$8)*($AM$8-$AL$8)),$AN$8-SQRT((1-AW794)*($AN$8-$AL$8)*($AN$8-$AM$8))),$AM$8)</f>
        <v>0.984393696898367</v>
      </c>
      <c r="AO794" s="0" t="n">
        <f aca="false">IFERROR(IF(AX794&lt;($AM$9-$AL$9)/($AN$9-$AL$9),$AL$9+SQRT(AX794*($AN$9-$AL$9)*($AM$9-$AL$9)),$AN$9-SQRT((1-AX794)*($AN$9-$AL$9)*($AN$9-$AM$9))),$AM$9)</f>
        <v>1.81080833854333</v>
      </c>
      <c r="AP794" s="0" t="n">
        <f aca="false">IFERROR(IF(AY794&lt;($AM$10-$AL$10)/($AN$10-$AL$10),$AL$10+SQRT(AY794*($AN$10-$AL$10)*($AM$10-$AL$10)),$AN$10-SQRT((1-AY794)*($AN$10-$AL$10)*($AN$10-$AM$10))),$AM$10)</f>
        <v>0.863890174340272</v>
      </c>
      <c r="AQ794" s="0" t="n">
        <f aca="false">IFERROR(IF(AZ794&lt;($AM$11-$AL$11)/($AN$11-$AL$11),$AL$11+SQRT(AZ794*($AN$11-$AL$11)*($AM$11-$AL$11)),$AN$11-SQRT((1-AZ794)*($AN$11-$AL$11)*($AN$11-$AM$11))),$AM$11)</f>
        <v>0.441603589879939</v>
      </c>
      <c r="AR794" s="0" t="n">
        <f aca="false">SUMPRODUCT((B24:B31&lt;=$B$6)*(C24:C31*AM794+D24:D31*AO794*$B$8*AQ794)/(1+AL794/100)^B24:B31)+C32*AM794*AP794/(1+AL794/100)^$B$6</f>
        <v>13014425.0129597</v>
      </c>
      <c r="AS794" s="0" t="n">
        <f aca="false">SUMPRODUCT((K24:K26&lt;=$B$6)*(L24:L26*AN794+M24:M26*AO794*$B$8*AQ794)/(1+AL794/100)^K24:K26)+L27*AN794*AP794/(1+AL794/100)^$B$6</f>
        <v>14785294.9779889</v>
      </c>
      <c r="AT794" s="0" t="n">
        <f aca="false">AS794-AR794</f>
        <v>1770869.96502925</v>
      </c>
      <c r="AU794" s="0" t="n">
        <f aca="true">RAND()</f>
        <v>0.769238211058298</v>
      </c>
      <c r="AV794" s="0" t="n">
        <f aca="true">RAND()</f>
        <v>0.552058294878159</v>
      </c>
      <c r="AW794" s="0" t="n">
        <f aca="true">RAND()</f>
        <v>0.377789282842741</v>
      </c>
      <c r="AX794" s="0" t="n">
        <f aca="true">RAND()</f>
        <v>0.976137676823509</v>
      </c>
      <c r="AY794" s="0" t="n">
        <f aca="true">RAND()</f>
        <v>0.529664235925573</v>
      </c>
      <c r="AZ794" s="0" t="n">
        <f aca="true">RAND()</f>
        <v>0.0818431700689227</v>
      </c>
    </row>
    <row r="795" customFormat="false" ht="15" hidden="false" customHeight="false" outlineLevel="0" collapsed="false">
      <c r="AK795" s="0" t="n">
        <v>782</v>
      </c>
      <c r="AL795" s="0" t="n">
        <f aca="false">IFERROR(IF(AU795&lt;($AM$6-$AL$6)/($AN$6-$AL$6),$AL$6+SQRT(AU795*($AN$6-$AL$6)*($AM$6-$AL$6)),$AN$6-SQRT((1-AU795)*($AN$6-$AL$6)*($AN$6-$AM$6))),$AM$6)</f>
        <v>2.73426576271239</v>
      </c>
      <c r="AM795" s="0" t="n">
        <f aca="false">IFERROR(IF(AV795&lt;($AM$7-$AL$7)/($AN$7-$AL$7),$AL$7+SQRT(AV795*($AN$7-$AL$7)*($AM$7-$AL$7)),$AN$7-SQRT((1-AV795)*($AN$7-$AL$7)*($AN$7-$AM$7))),$AM$7)</f>
        <v>0.976107217194062</v>
      </c>
      <c r="AN795" s="0" t="n">
        <f aca="false">IFERROR(IF(AW795&lt;($AM$8-$AL$8)/($AN$8-$AL$8),$AL$8+SQRT(AW795*($AN$8-$AL$8)*($AM$8-$AL$8)),$AN$8-SQRT((1-AW795)*($AN$8-$AL$8)*($AN$8-$AM$8))),$AM$8)</f>
        <v>0.884995785999611</v>
      </c>
      <c r="AO795" s="0" t="n">
        <f aca="false">IFERROR(IF(AX795&lt;($AM$9-$AL$9)/($AN$9-$AL$9),$AL$9+SQRT(AX795*($AN$9-$AL$9)*($AM$9-$AL$9)),$AN$9-SQRT((1-AX795)*($AN$9-$AL$9)*($AN$9-$AM$9))),$AM$9)</f>
        <v>0.991281000694473</v>
      </c>
      <c r="AP795" s="0" t="n">
        <f aca="false">IFERROR(IF(AY795&lt;($AM$10-$AL$10)/($AN$10-$AL$10),$AL$10+SQRT(AY795*($AN$10-$AL$10)*($AM$10-$AL$10)),$AN$10-SQRT((1-AY795)*($AN$10-$AL$10)*($AN$10-$AM$10))),$AM$10)</f>
        <v>0.87218231569716</v>
      </c>
      <c r="AQ795" s="0" t="n">
        <f aca="false">IFERROR(IF(AZ795&lt;($AM$11-$AL$11)/($AN$11-$AL$11),$AL$11+SQRT(AZ795*($AN$11-$AL$11)*($AM$11-$AL$11)),$AN$11-SQRT((1-AZ795)*($AN$11-$AL$11)*($AN$11-$AM$11))),$AM$11)</f>
        <v>0.804616245075777</v>
      </c>
      <c r="AR795" s="0" t="n">
        <f aca="false">SUMPRODUCT((B24:B31&lt;=$B$6)*(C24:C31*AM795+D24:D31*AO795*$B$8*AQ795)/(1+AL795/100)^B24:B31)+C32*AM795*AP795/(1+AL795/100)^$B$6</f>
        <v>13702298.8922891</v>
      </c>
      <c r="AS795" s="0" t="n">
        <f aca="false">SUMPRODUCT((K24:K26&lt;=$B$6)*(L24:L26*AN795+M24:M26*AO795*$B$8*AQ795)/(1+AL795/100)^K24:K26)+L27*AN795*AP795/(1+AL795/100)^$B$6</f>
        <v>12886179.9844317</v>
      </c>
      <c r="AT795" s="0" t="n">
        <f aca="false">AS795-AR795</f>
        <v>-816118.907857368</v>
      </c>
      <c r="AU795" s="0" t="n">
        <f aca="true">RAND()</f>
        <v>0.107829242058321</v>
      </c>
      <c r="AV795" s="0" t="n">
        <f aca="true">RAND()</f>
        <v>0.344597243864849</v>
      </c>
      <c r="AW795" s="0" t="n">
        <f aca="true">RAND()</f>
        <v>0.0802698181965747</v>
      </c>
      <c r="AX795" s="0" t="n">
        <f aca="true">RAND()</f>
        <v>0.32180936219115</v>
      </c>
      <c r="AY795" s="0" t="n">
        <f aca="true">RAND()</f>
        <v>0.554078704470801</v>
      </c>
      <c r="AZ795" s="0" t="n">
        <f aca="true">RAND()</f>
        <v>0.844184442088618</v>
      </c>
    </row>
    <row r="796" customFormat="false" ht="15" hidden="false" customHeight="false" outlineLevel="0" collapsed="false">
      <c r="AK796" s="0" t="n">
        <v>783</v>
      </c>
      <c r="AL796" s="0" t="n">
        <f aca="false">IFERROR(IF(AU796&lt;($AM$6-$AL$6)/($AN$6-$AL$6),$AL$6+SQRT(AU796*($AN$6-$AL$6)*($AM$6-$AL$6)),$AN$6-SQRT((1-AU796)*($AN$6-$AL$6)*($AN$6-$AM$6))),$AM$6)</f>
        <v>3.17812836276668</v>
      </c>
      <c r="AM796" s="0" t="n">
        <f aca="false">IFERROR(IF(AV796&lt;($AM$7-$AL$7)/($AN$7-$AL$7),$AL$7+SQRT(AV796*($AN$7-$AL$7)*($AM$7-$AL$7)),$AN$7-SQRT((1-AV796)*($AN$7-$AL$7)*($AN$7-$AM$7))),$AM$7)</f>
        <v>0.960313492913416</v>
      </c>
      <c r="AN796" s="0" t="n">
        <f aca="false">IFERROR(IF(AW796&lt;($AM$8-$AL$8)/($AN$8-$AL$8),$AL$8+SQRT(AW796*($AN$8-$AL$8)*($AM$8-$AL$8)),$AN$8-SQRT((1-AW796)*($AN$8-$AL$8)*($AN$8-$AM$8))),$AM$8)</f>
        <v>1.06134453557824</v>
      </c>
      <c r="AO796" s="0" t="n">
        <f aca="false">IFERROR(IF(AX796&lt;($AM$9-$AL$9)/($AN$9-$AL$9),$AL$9+SQRT(AX796*($AN$9-$AL$9)*($AM$9-$AL$9)),$AN$9-SQRT((1-AX796)*($AN$9-$AL$9)*($AN$9-$AM$9))),$AM$9)</f>
        <v>1.12305265518017</v>
      </c>
      <c r="AP796" s="0" t="n">
        <f aca="false">IFERROR(IF(AY796&lt;($AM$10-$AL$10)/($AN$10-$AL$10),$AL$10+SQRT(AY796*($AN$10-$AL$10)*($AM$10-$AL$10)),$AN$10-SQRT((1-AY796)*($AN$10-$AL$10)*($AN$10-$AM$10))),$AM$10)</f>
        <v>0.853604459374166</v>
      </c>
      <c r="AQ796" s="0" t="n">
        <f aca="false">IFERROR(IF(AZ796&lt;($AM$11-$AL$11)/($AN$11-$AL$11),$AL$11+SQRT(AZ796*($AN$11-$AL$11)*($AM$11-$AL$11)),$AN$11-SQRT((1-AZ796)*($AN$11-$AL$11)*($AN$11-$AM$11))),$AM$11)</f>
        <v>0.418718529070772</v>
      </c>
      <c r="AR796" s="0" t="n">
        <f aca="false">SUMPRODUCT((B24:B31&lt;=$B$6)*(C24:C31*AM796+D24:D31*AO796*$B$8*AQ796)/(1+AL796/100)^B24:B31)+C32*AM796*AP796/(1+AL796/100)^$B$6</f>
        <v>13107514.2445962</v>
      </c>
      <c r="AS796" s="0" t="n">
        <f aca="false">SUMPRODUCT((K24:K26&lt;=$B$6)*(L24:L26*AN796+M24:M26*AO796*$B$8*AQ796)/(1+AL796/100)^K24:K26)+L27*AN796*AP796/(1+AL796/100)^$B$6</f>
        <v>15583572.125376</v>
      </c>
      <c r="AT796" s="0" t="n">
        <f aca="false">AS796-AR796</f>
        <v>2476057.88077976</v>
      </c>
      <c r="AU796" s="0" t="n">
        <f aca="true">RAND()</f>
        <v>0.269664859425577</v>
      </c>
      <c r="AV796" s="0" t="n">
        <f aca="true">RAND()</f>
        <v>0.285560177889998</v>
      </c>
      <c r="AW796" s="0" t="n">
        <f aca="true">RAND()</f>
        <v>0.683636584389423</v>
      </c>
      <c r="AX796" s="0" t="n">
        <f aca="true">RAND()</f>
        <v>0.487308902942302</v>
      </c>
      <c r="AY796" s="0" t="n">
        <f aca="true">RAND()</f>
        <v>0.500144454757185</v>
      </c>
      <c r="AZ796" s="0" t="n">
        <f aca="true">RAND()</f>
        <v>0.0575268944682761</v>
      </c>
    </row>
    <row r="797" customFormat="false" ht="15" hidden="false" customHeight="false" outlineLevel="0" collapsed="false">
      <c r="AK797" s="0" t="n">
        <v>784</v>
      </c>
      <c r="AL797" s="0" t="n">
        <f aca="false">IFERROR(IF(AU797&lt;($AM$6-$AL$6)/($AN$6-$AL$6),$AL$6+SQRT(AU797*($AN$6-$AL$6)*($AM$6-$AL$6)),$AN$6-SQRT((1-AU797)*($AN$6-$AL$6)*($AN$6-$AM$6))),$AM$6)</f>
        <v>2.87583741952051</v>
      </c>
      <c r="AM797" s="0" t="n">
        <f aca="false">IFERROR(IF(AV797&lt;($AM$7-$AL$7)/($AN$7-$AL$7),$AL$7+SQRT(AV797*($AN$7-$AL$7)*($AM$7-$AL$7)),$AN$7-SQRT((1-AV797)*($AN$7-$AL$7)*($AN$7-$AM$7))),$AM$7)</f>
        <v>1.10957670409963</v>
      </c>
      <c r="AN797" s="0" t="n">
        <f aca="false">IFERROR(IF(AW797&lt;($AM$8-$AL$8)/($AN$8-$AL$8),$AL$8+SQRT(AW797*($AN$8-$AL$8)*($AM$8-$AL$8)),$AN$8-SQRT((1-AW797)*($AN$8-$AL$8)*($AN$8-$AM$8))),$AM$8)</f>
        <v>0.887428997690628</v>
      </c>
      <c r="AO797" s="0" t="n">
        <f aca="false">IFERROR(IF(AX797&lt;($AM$9-$AL$9)/($AN$9-$AL$9),$AL$9+SQRT(AX797*($AN$9-$AL$9)*($AM$9-$AL$9)),$AN$9-SQRT((1-AX797)*($AN$9-$AL$9)*($AN$9-$AM$9))),$AM$9)</f>
        <v>0.970530787483683</v>
      </c>
      <c r="AP797" s="0" t="n">
        <f aca="false">IFERROR(IF(AY797&lt;($AM$10-$AL$10)/($AN$10-$AL$10),$AL$10+SQRT(AY797*($AN$10-$AL$10)*($AM$10-$AL$10)),$AN$10-SQRT((1-AY797)*($AN$10-$AL$10)*($AN$10-$AM$10))),$AM$10)</f>
        <v>0.99167880869413</v>
      </c>
      <c r="AQ797" s="0" t="n">
        <f aca="false">IFERROR(IF(AZ797&lt;($AM$11-$AL$11)/($AN$11-$AL$11),$AL$11+SQRT(AZ797*($AN$11-$AL$11)*($AM$11-$AL$11)),$AN$11-SQRT((1-AZ797)*($AN$11-$AL$11)*($AN$11-$AM$11))),$AM$11)</f>
        <v>0.938002044183026</v>
      </c>
      <c r="AR797" s="0" t="n">
        <f aca="false">SUMPRODUCT((B24:B31&lt;=$B$6)*(C24:C31*AM797+D24:D31*AO797*$B$8*AQ797)/(1+AL797/100)^B24:B31)+C32*AM797*AP797/(1+AL797/100)^$B$6</f>
        <v>15434489.4512679</v>
      </c>
      <c r="AS797" s="0" t="n">
        <f aca="false">SUMPRODUCT((K24:K26&lt;=$B$6)*(L24:L26*AN797+M24:M26*AO797*$B$8*AQ797)/(1+AL797/100)^K24:K26)+L27*AN797*AP797/(1+AL797/100)^$B$6</f>
        <v>12790884.0612765</v>
      </c>
      <c r="AT797" s="0" t="n">
        <f aca="false">AS797-AR797</f>
        <v>-2643605.38999142</v>
      </c>
      <c r="AU797" s="0" t="n">
        <f aca="true">RAND()</f>
        <v>0.15341823708647</v>
      </c>
      <c r="AV797" s="0" t="n">
        <f aca="true">RAND()</f>
        <v>0.824722648608673</v>
      </c>
      <c r="AW797" s="0" t="n">
        <f aca="true">RAND()</f>
        <v>0.0849314404131975</v>
      </c>
      <c r="AX797" s="0" t="n">
        <f aca="true">RAND()</f>
        <v>0.295198962626686</v>
      </c>
      <c r="AY797" s="0" t="n">
        <f aca="true">RAND()</f>
        <v>0.966992203675515</v>
      </c>
      <c r="AZ797" s="0" t="n">
        <f aca="true">RAND()</f>
        <v>0.984311238671496</v>
      </c>
    </row>
    <row r="798" customFormat="false" ht="15" hidden="false" customHeight="false" outlineLevel="0" collapsed="false">
      <c r="AK798" s="0" t="n">
        <v>785</v>
      </c>
      <c r="AL798" s="0" t="n">
        <f aca="false">IFERROR(IF(AU798&lt;($AM$6-$AL$6)/($AN$6-$AL$6),$AL$6+SQRT(AU798*($AN$6-$AL$6)*($AM$6-$AL$6)),$AN$6-SQRT((1-AU798)*($AN$6-$AL$6)*($AN$6-$AM$6))),$AM$6)</f>
        <v>5.18179953436651</v>
      </c>
      <c r="AM798" s="0" t="n">
        <f aca="false">IFERROR(IF(AV798&lt;($AM$7-$AL$7)/($AN$7-$AL$7),$AL$7+SQRT(AV798*($AN$7-$AL$7)*($AM$7-$AL$7)),$AN$7-SQRT((1-AV798)*($AN$7-$AL$7)*($AN$7-$AM$7))),$AM$7)</f>
        <v>1.1896455885414</v>
      </c>
      <c r="AN798" s="0" t="n">
        <f aca="false">IFERROR(IF(AW798&lt;($AM$8-$AL$8)/($AN$8-$AL$8),$AL$8+SQRT(AW798*($AN$8-$AL$8)*($AM$8-$AL$8)),$AN$8-SQRT((1-AW798)*($AN$8-$AL$8)*($AN$8-$AM$8))),$AM$8)</f>
        <v>0.895486079226298</v>
      </c>
      <c r="AO798" s="0" t="n">
        <f aca="false">IFERROR(IF(AX798&lt;($AM$9-$AL$9)/($AN$9-$AL$9),$AL$9+SQRT(AX798*($AN$9-$AL$9)*($AM$9-$AL$9)),$AN$9-SQRT((1-AX798)*($AN$9-$AL$9)*($AN$9-$AM$9))),$AM$9)</f>
        <v>1.7347186226223</v>
      </c>
      <c r="AP798" s="0" t="n">
        <f aca="false">IFERROR(IF(AY798&lt;($AM$10-$AL$10)/($AN$10-$AL$10),$AL$10+SQRT(AY798*($AN$10-$AL$10)*($AM$10-$AL$10)),$AN$10-SQRT((1-AY798)*($AN$10-$AL$10)*($AN$10-$AM$10))),$AM$10)</f>
        <v>0.792522563727547</v>
      </c>
      <c r="AQ798" s="0" t="n">
        <f aca="false">IFERROR(IF(AZ798&lt;($AM$11-$AL$11)/($AN$11-$AL$11),$AL$11+SQRT(AZ798*($AN$11-$AL$11)*($AM$11-$AL$11)),$AN$11-SQRT((1-AZ798)*($AN$11-$AL$11)*($AN$11-$AM$11))),$AM$11)</f>
        <v>0.487062893051783</v>
      </c>
      <c r="AR798" s="0" t="n">
        <f aca="false">SUMPRODUCT((B24:B31&lt;=$B$6)*(C24:C31*AM798+D24:D31*AO798*$B$8*AQ798)/(1+AL798/100)^B24:B31)+C32*AM798*AP798/(1+AL798/100)^$B$6</f>
        <v>14895319.0821263</v>
      </c>
      <c r="AS798" s="0" t="n">
        <f aca="false">SUMPRODUCT((K24:K26&lt;=$B$6)*(L24:L26*AN798+M24:M26*AO798*$B$8*AQ798)/(1+AL798/100)^K24:K26)+L27*AN798*AP798/(1+AL798/100)^$B$6</f>
        <v>13550150.2423558</v>
      </c>
      <c r="AT798" s="0" t="n">
        <f aca="false">AS798-AR798</f>
        <v>-1345168.83977045</v>
      </c>
      <c r="AU798" s="0" t="n">
        <f aca="true">RAND()</f>
        <v>0.834707353338508</v>
      </c>
      <c r="AV798" s="0" t="n">
        <f aca="true">RAND()</f>
        <v>0.967620844599878</v>
      </c>
      <c r="AW798" s="0" t="n">
        <f aca="true">RAND()</f>
        <v>0.10130657028901</v>
      </c>
      <c r="AX798" s="0" t="n">
        <f aca="true">RAND()</f>
        <v>0.953083860544393</v>
      </c>
      <c r="AY798" s="0" t="n">
        <f aca="true">RAND()</f>
        <v>0.342277801158948</v>
      </c>
      <c r="AZ798" s="0" t="n">
        <f aca="true">RAND()</f>
        <v>0.142826636558787</v>
      </c>
    </row>
    <row r="799" customFormat="false" ht="15" hidden="false" customHeight="false" outlineLevel="0" collapsed="false">
      <c r="AK799" s="0" t="n">
        <v>786</v>
      </c>
      <c r="AL799" s="0" t="n">
        <f aca="false">IFERROR(IF(AU799&lt;($AM$6-$AL$6)/($AN$6-$AL$6),$AL$6+SQRT(AU799*($AN$6-$AL$6)*($AM$6-$AL$6)),$AN$6-SQRT((1-AU799)*($AN$6-$AL$6)*($AN$6-$AM$6))),$AM$6)</f>
        <v>2.31928652038684</v>
      </c>
      <c r="AM799" s="0" t="n">
        <f aca="false">IFERROR(IF(AV799&lt;($AM$7-$AL$7)/($AN$7-$AL$7),$AL$7+SQRT(AV799*($AN$7-$AL$7)*($AM$7-$AL$7)),$AN$7-SQRT((1-AV799)*($AN$7-$AL$7)*($AN$7-$AM$7))),$AM$7)</f>
        <v>1.0109687795298</v>
      </c>
      <c r="AN799" s="0" t="n">
        <f aca="false">IFERROR(IF(AW799&lt;($AM$8-$AL$8)/($AN$8-$AL$8),$AL$8+SQRT(AW799*($AN$8-$AL$8)*($AM$8-$AL$8)),$AN$8-SQRT((1-AW799)*($AN$8-$AL$8)*($AN$8-$AM$8))),$AM$8)</f>
        <v>1.19915527027538</v>
      </c>
      <c r="AO799" s="0" t="n">
        <f aca="false">IFERROR(IF(AX799&lt;($AM$9-$AL$9)/($AN$9-$AL$9),$AL$9+SQRT(AX799*($AN$9-$AL$9)*($AM$9-$AL$9)),$AN$9-SQRT((1-AX799)*($AN$9-$AL$9)*($AN$9-$AM$9))),$AM$9)</f>
        <v>1.24970096274865</v>
      </c>
      <c r="AP799" s="0" t="n">
        <f aca="false">IFERROR(IF(AY799&lt;($AM$10-$AL$10)/($AN$10-$AL$10),$AL$10+SQRT(AY799*($AN$10-$AL$10)*($AM$10-$AL$10)),$AN$10-SQRT((1-AY799)*($AN$10-$AL$10)*($AN$10-$AM$10))),$AM$10)</f>
        <v>0.675544034480563</v>
      </c>
      <c r="AQ799" s="0" t="n">
        <f aca="false">IFERROR(IF(AZ799&lt;($AM$11-$AL$11)/($AN$11-$AL$11),$AL$11+SQRT(AZ799*($AN$11-$AL$11)*($AM$11-$AL$11)),$AN$11-SQRT((1-AZ799)*($AN$11-$AL$11)*($AN$11-$AM$11))),$AM$11)</f>
        <v>0.934205825629391</v>
      </c>
      <c r="AR799" s="0" t="n">
        <f aca="false">SUMPRODUCT((B24:B31&lt;=$B$6)*(C24:C31*AM799+D24:D31*AO799*$B$8*AQ799)/(1+AL799/100)^B24:B31)+C32*AM799*AP799/(1+AL799/100)^$B$6</f>
        <v>14644416.933947</v>
      </c>
      <c r="AS799" s="0" t="n">
        <f aca="false">SUMPRODUCT((K24:K26&lt;=$B$6)*(L24:L26*AN799+M24:M26*AO799*$B$8*AQ799)/(1+AL799/100)^K24:K26)+L27*AN799*AP799/(1+AL799/100)^$B$6</f>
        <v>17765832.8570148</v>
      </c>
      <c r="AT799" s="0" t="n">
        <f aca="false">AS799-AR799</f>
        <v>3121415.92306779</v>
      </c>
      <c r="AU799" s="0" t="n">
        <f aca="true">RAND()</f>
        <v>0.020388776420147</v>
      </c>
      <c r="AV799" s="0" t="n">
        <f aca="true">RAND()</f>
        <v>0.4921251168047</v>
      </c>
      <c r="AW799" s="0" t="n">
        <f aca="true">RAND()</f>
        <v>0.977020564082051</v>
      </c>
      <c r="AX799" s="0" t="n">
        <f aca="true">RAND()</f>
        <v>0.624700903133134</v>
      </c>
      <c r="AY799" s="0" t="n">
        <f aca="true">RAND()</f>
        <v>0.123262832166852</v>
      </c>
      <c r="AZ799" s="0" t="n">
        <f aca="true">RAND()</f>
        <v>0.982331129056693</v>
      </c>
    </row>
    <row r="800" customFormat="false" ht="15" hidden="false" customHeight="false" outlineLevel="0" collapsed="false">
      <c r="AK800" s="0" t="n">
        <v>787</v>
      </c>
      <c r="AL800" s="0" t="n">
        <f aca="false">IFERROR(IF(AU800&lt;($AM$6-$AL$6)/($AN$6-$AL$6),$AL$6+SQRT(AU800*($AN$6-$AL$6)*($AM$6-$AL$6)),$AN$6-SQRT((1-AU800)*($AN$6-$AL$6)*($AN$6-$AM$6))),$AM$6)</f>
        <v>2.38963952097602</v>
      </c>
      <c r="AM800" s="0" t="n">
        <f aca="false">IFERROR(IF(AV800&lt;($AM$7-$AL$7)/($AN$7-$AL$7),$AL$7+SQRT(AV800*($AN$7-$AL$7)*($AM$7-$AL$7)),$AN$7-SQRT((1-AV800)*($AN$7-$AL$7)*($AN$7-$AM$7))),$AM$7)</f>
        <v>1.05948044805172</v>
      </c>
      <c r="AN800" s="0" t="n">
        <f aca="false">IFERROR(IF(AW800&lt;($AM$8-$AL$8)/($AN$8-$AL$8),$AL$8+SQRT(AW800*($AN$8-$AL$8)*($AM$8-$AL$8)),$AN$8-SQRT((1-AW800)*($AN$8-$AL$8)*($AN$8-$AM$8))),$AM$8)</f>
        <v>1.09674460325202</v>
      </c>
      <c r="AO800" s="0" t="n">
        <f aca="false">IFERROR(IF(AX800&lt;($AM$9-$AL$9)/($AN$9-$AL$9),$AL$9+SQRT(AX800*($AN$9-$AL$9)*($AM$9-$AL$9)),$AN$9-SQRT((1-AX800)*($AN$9-$AL$9)*($AN$9-$AM$9))),$AM$9)</f>
        <v>1.53953982472469</v>
      </c>
      <c r="AP800" s="0" t="n">
        <f aca="false">IFERROR(IF(AY800&lt;($AM$10-$AL$10)/($AN$10-$AL$10),$AL$10+SQRT(AY800*($AN$10-$AL$10)*($AM$10-$AL$10)),$AN$10-SQRT((1-AY800)*($AN$10-$AL$10)*($AN$10-$AM$10))),$AM$10)</f>
        <v>0.818316692054586</v>
      </c>
      <c r="AQ800" s="0" t="n">
        <f aca="false">IFERROR(IF(AZ800&lt;($AM$11-$AL$11)/($AN$11-$AL$11),$AL$11+SQRT(AZ800*($AN$11-$AL$11)*($AM$11-$AL$11)),$AN$11-SQRT((1-AZ800)*($AN$11-$AL$11)*($AN$11-$AM$11))),$AM$11)</f>
        <v>0.750743227930294</v>
      </c>
      <c r="AR800" s="0" t="n">
        <f aca="false">SUMPRODUCT((B24:B31&lt;=$B$6)*(C24:C31*AM800+D24:D31*AO800*$B$8*AQ800)/(1+AL800/100)^B24:B31)+C32*AM800*AP800/(1+AL800/100)^$B$6</f>
        <v>15238371.6795753</v>
      </c>
      <c r="AS800" s="0" t="n">
        <f aca="false">SUMPRODUCT((K24:K26&lt;=$B$6)*(L24:L26*AN800+M24:M26*AO800*$B$8*AQ800)/(1+AL800/100)^K24:K26)+L27*AN800*AP800/(1+AL800/100)^$B$6</f>
        <v>15975050.9032085</v>
      </c>
      <c r="AT800" s="0" t="n">
        <f aca="false">AS800-AR800</f>
        <v>736679.223633271</v>
      </c>
      <c r="AU800" s="0" t="n">
        <f aca="true">RAND()</f>
        <v>0.030363791261284</v>
      </c>
      <c r="AV800" s="0" t="n">
        <f aca="true">RAND()</f>
        <v>0.677353780670456</v>
      </c>
      <c r="AW800" s="0" t="n">
        <f aca="true">RAND()</f>
        <v>0.791224741045517</v>
      </c>
      <c r="AX800" s="0" t="n">
        <f aca="true">RAND()</f>
        <v>0.858650951323622</v>
      </c>
      <c r="AY800" s="0" t="n">
        <f aca="true">RAND()</f>
        <v>0.405302065762295</v>
      </c>
      <c r="AZ800" s="0" t="n">
        <f aca="true">RAND()</f>
        <v>0.746412496234247</v>
      </c>
    </row>
    <row r="801" customFormat="false" ht="15" hidden="false" customHeight="false" outlineLevel="0" collapsed="false">
      <c r="AK801" s="0" t="n">
        <v>788</v>
      </c>
      <c r="AL801" s="0" t="n">
        <f aca="false">IFERROR(IF(AU801&lt;($AM$6-$AL$6)/($AN$6-$AL$6),$AL$6+SQRT(AU801*($AN$6-$AL$6)*($AM$6-$AL$6)),$AN$6-SQRT((1-AU801)*($AN$6-$AL$6)*($AN$6-$AM$6))),$AM$6)</f>
        <v>3.92149326556489</v>
      </c>
      <c r="AM801" s="0" t="n">
        <f aca="false">IFERROR(IF(AV801&lt;($AM$7-$AL$7)/($AN$7-$AL$7),$AL$7+SQRT(AV801*($AN$7-$AL$7)*($AM$7-$AL$7)),$AN$7-SQRT((1-AV801)*($AN$7-$AL$7)*($AN$7-$AM$7))),$AM$7)</f>
        <v>0.935017215162595</v>
      </c>
      <c r="AN801" s="0" t="n">
        <f aca="false">IFERROR(IF(AW801&lt;($AM$8-$AL$8)/($AN$8-$AL$8),$AL$8+SQRT(AW801*($AN$8-$AL$8)*($AM$8-$AL$8)),$AN$8-SQRT((1-AW801)*($AN$8-$AL$8)*($AN$8-$AM$8))),$AM$8)</f>
        <v>0.993670963442554</v>
      </c>
      <c r="AO801" s="0" t="n">
        <f aca="false">IFERROR(IF(AX801&lt;($AM$9-$AL$9)/($AN$9-$AL$9),$AL$9+SQRT(AX801*($AN$9-$AL$9)*($AM$9-$AL$9)),$AN$9-SQRT((1-AX801)*($AN$9-$AL$9)*($AN$9-$AM$9))),$AM$9)</f>
        <v>1.05461252999665</v>
      </c>
      <c r="AP801" s="0" t="n">
        <f aca="false">IFERROR(IF(AY801&lt;($AM$10-$AL$10)/($AN$10-$AL$10),$AL$10+SQRT(AY801*($AN$10-$AL$10)*($AM$10-$AL$10)),$AN$10-SQRT((1-AY801)*($AN$10-$AL$10)*($AN$10-$AM$10))),$AM$10)</f>
        <v>0.831307897160385</v>
      </c>
      <c r="AQ801" s="0" t="n">
        <f aca="false">IFERROR(IF(AZ801&lt;($AM$11-$AL$11)/($AN$11-$AL$11),$AL$11+SQRT(AZ801*($AN$11-$AL$11)*($AM$11-$AL$11)),$AN$11-SQRT((1-AZ801)*($AN$11-$AL$11)*($AN$11-$AM$11))),$AM$11)</f>
        <v>0.572358904437752</v>
      </c>
      <c r="AR801" s="0" t="n">
        <f aca="false">SUMPRODUCT((B24:B31&lt;=$B$6)*(C24:C31*AM801+D24:D31*AO801*$B$8*AQ801)/(1+AL801/100)^B24:B31)+C32*AM801*AP801/(1+AL801/100)^$B$6</f>
        <v>12338322.9482829</v>
      </c>
      <c r="AS801" s="0" t="n">
        <f aca="false">SUMPRODUCT((K24:K26&lt;=$B$6)*(L24:L26*AN801+M24:M26*AO801*$B$8*AQ801)/(1+AL801/100)^K24:K26)+L27*AN801*AP801/(1+AL801/100)^$B$6</f>
        <v>14793810.6714996</v>
      </c>
      <c r="AT801" s="0" t="n">
        <f aca="false">AS801-AR801</f>
        <v>2455487.72321666</v>
      </c>
      <c r="AU801" s="0" t="n">
        <f aca="true">RAND()</f>
        <v>0.526139814301883</v>
      </c>
      <c r="AV801" s="0" t="n">
        <f aca="true">RAND()</f>
        <v>0.202551648780693</v>
      </c>
      <c r="AW801" s="0" t="n">
        <f aca="true">RAND()</f>
        <v>0.416760467564076</v>
      </c>
      <c r="AX801" s="0" t="n">
        <f aca="true">RAND()</f>
        <v>0.404161687707115</v>
      </c>
      <c r="AY801" s="0" t="n">
        <f aca="true">RAND()</f>
        <v>0.439059690883346</v>
      </c>
      <c r="AZ801" s="0" t="n">
        <f aca="true">RAND()</f>
        <v>0.302772950312379</v>
      </c>
    </row>
    <row r="802" customFormat="false" ht="15" hidden="false" customHeight="false" outlineLevel="0" collapsed="false">
      <c r="AK802" s="0" t="n">
        <v>789</v>
      </c>
      <c r="AL802" s="0" t="n">
        <f aca="false">IFERROR(IF(AU802&lt;($AM$6-$AL$6)/($AN$6-$AL$6),$AL$6+SQRT(AU802*($AN$6-$AL$6)*($AM$6-$AL$6)),$AN$6-SQRT((1-AU802)*($AN$6-$AL$6)*($AN$6-$AM$6))),$AM$6)</f>
        <v>5.29028768165553</v>
      </c>
      <c r="AM802" s="0" t="n">
        <f aca="false">IFERROR(IF(AV802&lt;($AM$7-$AL$7)/($AN$7-$AL$7),$AL$7+SQRT(AV802*($AN$7-$AL$7)*($AM$7-$AL$7)),$AN$7-SQRT((1-AV802)*($AN$7-$AL$7)*($AN$7-$AM$7))),$AM$7)</f>
        <v>0.92674860209939</v>
      </c>
      <c r="AN802" s="0" t="n">
        <f aca="false">IFERROR(IF(AW802&lt;($AM$8-$AL$8)/($AN$8-$AL$8),$AL$8+SQRT(AW802*($AN$8-$AL$8)*($AM$8-$AL$8)),$AN$8-SQRT((1-AW802)*($AN$8-$AL$8)*($AN$8-$AM$8))),$AM$8)</f>
        <v>0.953896004324959</v>
      </c>
      <c r="AO802" s="0" t="n">
        <f aca="false">IFERROR(IF(AX802&lt;($AM$9-$AL$9)/($AN$9-$AL$9),$AL$9+SQRT(AX802*($AN$9-$AL$9)*($AM$9-$AL$9)),$AN$9-SQRT((1-AX802)*($AN$9-$AL$9)*($AN$9-$AM$9))),$AM$9)</f>
        <v>1.80007863780041</v>
      </c>
      <c r="AP802" s="0" t="n">
        <f aca="false">IFERROR(IF(AY802&lt;($AM$10-$AL$10)/($AN$10-$AL$10),$AL$10+SQRT(AY802*($AN$10-$AL$10)*($AM$10-$AL$10)),$AN$10-SQRT((1-AY802)*($AN$10-$AL$10)*($AN$10-$AM$10))),$AM$10)</f>
        <v>0.721774983349095</v>
      </c>
      <c r="AQ802" s="0" t="n">
        <f aca="false">IFERROR(IF(AZ802&lt;($AM$11-$AL$11)/($AN$11-$AL$11),$AL$11+SQRT(AZ802*($AN$11-$AL$11)*($AM$11-$AL$11)),$AN$11-SQRT((1-AZ802)*($AN$11-$AL$11)*($AN$11-$AM$11))),$AM$11)</f>
        <v>0.661856089789987</v>
      </c>
      <c r="AR802" s="0" t="n">
        <f aca="false">SUMPRODUCT((B24:B31&lt;=$B$6)*(C24:C31*AM802+D24:D31*AO802*$B$8*AQ802)/(1+AL802/100)^B24:B31)+C32*AM802*AP802/(1+AL802/100)^$B$6</f>
        <v>11638909.2105904</v>
      </c>
      <c r="AS802" s="0" t="n">
        <f aca="false">SUMPRODUCT((K24:K26&lt;=$B$6)*(L24:L26*AN802+M24:M26*AO802*$B$8*AQ802)/(1+AL802/100)^K24:K26)+L27*AN802*AP802/(1+AL802/100)^$B$6</f>
        <v>14512557.3127234</v>
      </c>
      <c r="AT802" s="0" t="n">
        <f aca="false">AS802-AR802</f>
        <v>2873648.10213292</v>
      </c>
      <c r="AU802" s="0" t="n">
        <f aca="true">RAND()</f>
        <v>0.85384418942506</v>
      </c>
      <c r="AV802" s="0" t="n">
        <f aca="true">RAND()</f>
        <v>0.178502312601661</v>
      </c>
      <c r="AW802" s="0" t="n">
        <f aca="true">RAND()</f>
        <v>0.263155334968752</v>
      </c>
      <c r="AX802" s="0" t="n">
        <f aca="true">RAND()</f>
        <v>0.973354299290841</v>
      </c>
      <c r="AY802" s="0" t="n">
        <f aca="true">RAND()</f>
        <v>0.196736572957966</v>
      </c>
      <c r="AZ802" s="0" t="n">
        <f aca="true">RAND()</f>
        <v>0.533300799950542</v>
      </c>
    </row>
    <row r="803" customFormat="false" ht="15" hidden="false" customHeight="false" outlineLevel="0" collapsed="false">
      <c r="AK803" s="0" t="n">
        <v>790</v>
      </c>
      <c r="AL803" s="0" t="n">
        <f aca="false">IFERROR(IF(AU803&lt;($AM$6-$AL$6)/($AN$6-$AL$6),$AL$6+SQRT(AU803*($AN$6-$AL$6)*($AM$6-$AL$6)),$AN$6-SQRT((1-AU803)*($AN$6-$AL$6)*($AN$6-$AM$6))),$AM$6)</f>
        <v>4.18076254082499</v>
      </c>
      <c r="AM803" s="0" t="n">
        <f aca="false">IFERROR(IF(AV803&lt;($AM$7-$AL$7)/($AN$7-$AL$7),$AL$7+SQRT(AV803*($AN$7-$AL$7)*($AM$7-$AL$7)),$AN$7-SQRT((1-AV803)*($AN$7-$AL$7)*($AN$7-$AM$7))),$AM$7)</f>
        <v>0.943726139844773</v>
      </c>
      <c r="AN803" s="0" t="n">
        <f aca="false">IFERROR(IF(AW803&lt;($AM$8-$AL$8)/($AN$8-$AL$8),$AL$8+SQRT(AW803*($AN$8-$AL$8)*($AM$8-$AL$8)),$AN$8-SQRT((1-AW803)*($AN$8-$AL$8)*($AN$8-$AM$8))),$AM$8)</f>
        <v>1.21058948808279</v>
      </c>
      <c r="AO803" s="0" t="n">
        <f aca="false">IFERROR(IF(AX803&lt;($AM$9-$AL$9)/($AN$9-$AL$9),$AL$9+SQRT(AX803*($AN$9-$AL$9)*($AM$9-$AL$9)),$AN$9-SQRT((1-AX803)*($AN$9-$AL$9)*($AN$9-$AM$9))),$AM$9)</f>
        <v>0.668936426167104</v>
      </c>
      <c r="AP803" s="0" t="n">
        <f aca="false">IFERROR(IF(AY803&lt;($AM$10-$AL$10)/($AN$10-$AL$10),$AL$10+SQRT(AY803*($AN$10-$AL$10)*($AM$10-$AL$10)),$AN$10-SQRT((1-AY803)*($AN$10-$AL$10)*($AN$10-$AM$10))),$AM$10)</f>
        <v>0.860032302945495</v>
      </c>
      <c r="AQ803" s="0" t="n">
        <f aca="false">IFERROR(IF(AZ803&lt;($AM$11-$AL$11)/($AN$11-$AL$11),$AL$11+SQRT(AZ803*($AN$11-$AL$11)*($AM$11-$AL$11)),$AN$11-SQRT((1-AZ803)*($AN$11-$AL$11)*($AN$11-$AM$11))),$AM$11)</f>
        <v>0.525066787685992</v>
      </c>
      <c r="AR803" s="0" t="n">
        <f aca="false">SUMPRODUCT((B24:B31&lt;=$B$6)*(C24:C31*AM803+D24:D31*AO803*$B$8*AQ803)/(1+AL803/100)^B24:B31)+C32*AM803*AP803/(1+AL803/100)^$B$6</f>
        <v>12259851.7916284</v>
      </c>
      <c r="AS803" s="0" t="n">
        <f aca="false">SUMPRODUCT((K24:K26&lt;=$B$6)*(L24:L26*AN803+M24:M26*AO803*$B$8*AQ803)/(1+AL803/100)^K24:K26)+L27*AN803*AP803/(1+AL803/100)^$B$6</f>
        <v>18022029.9064246</v>
      </c>
      <c r="AT803" s="0" t="n">
        <f aca="false">AS803-AR803</f>
        <v>5762178.11479614</v>
      </c>
      <c r="AU803" s="0" t="n">
        <f aca="true">RAND()</f>
        <v>0.602595007439222</v>
      </c>
      <c r="AV803" s="0" t="n">
        <f aca="true">RAND()</f>
        <v>0.229524480829768</v>
      </c>
      <c r="AW803" s="0" t="n">
        <f aca="true">RAND()</f>
        <v>0.986193880448209</v>
      </c>
      <c r="AX803" s="0" t="n">
        <f aca="true">RAND()</f>
        <v>0.0380526881148177</v>
      </c>
      <c r="AY803" s="0" t="n">
        <f aca="true">RAND()</f>
        <v>0.518493036656947</v>
      </c>
      <c r="AZ803" s="0" t="n">
        <f aca="true">RAND()</f>
        <v>0.20675534252772</v>
      </c>
    </row>
    <row r="804" customFormat="false" ht="15" hidden="false" customHeight="false" outlineLevel="0" collapsed="false">
      <c r="AK804" s="0" t="n">
        <v>791</v>
      </c>
      <c r="AL804" s="0" t="n">
        <f aca="false">IFERROR(IF(AU804&lt;($AM$6-$AL$6)/($AN$6-$AL$6),$AL$6+SQRT(AU804*($AN$6-$AL$6)*($AM$6-$AL$6)),$AN$6-SQRT((1-AU804)*($AN$6-$AL$6)*($AN$6-$AM$6))),$AM$6)</f>
        <v>6.12204294133332</v>
      </c>
      <c r="AM804" s="0" t="n">
        <f aca="false">IFERROR(IF(AV804&lt;($AM$7-$AL$7)/($AN$7-$AL$7),$AL$7+SQRT(AV804*($AN$7-$AL$7)*($AM$7-$AL$7)),$AN$7-SQRT((1-AV804)*($AN$7-$AL$7)*($AN$7-$AM$7))),$AM$7)</f>
        <v>1.10555271236238</v>
      </c>
      <c r="AN804" s="0" t="n">
        <f aca="false">IFERROR(IF(AW804&lt;($AM$8-$AL$8)/($AN$8-$AL$8),$AL$8+SQRT(AW804*($AN$8-$AL$8)*($AM$8-$AL$8)),$AN$8-SQRT((1-AW804)*($AN$8-$AL$8)*($AN$8-$AM$8))),$AM$8)</f>
        <v>1.08599194816733</v>
      </c>
      <c r="AO804" s="0" t="n">
        <f aca="false">IFERROR(IF(AX804&lt;($AM$9-$AL$9)/($AN$9-$AL$9),$AL$9+SQRT(AX804*($AN$9-$AL$9)*($AM$9-$AL$9)),$AN$9-SQRT((1-AX804)*($AN$9-$AL$9)*($AN$9-$AM$9))),$AM$9)</f>
        <v>0.716130156563728</v>
      </c>
      <c r="AP804" s="0" t="n">
        <f aca="false">IFERROR(IF(AY804&lt;($AM$10-$AL$10)/($AN$10-$AL$10),$AL$10+SQRT(AY804*($AN$10-$AL$10)*($AM$10-$AL$10)),$AN$10-SQRT((1-AY804)*($AN$10-$AL$10)*($AN$10-$AM$10))),$AM$10)</f>
        <v>0.770084072587992</v>
      </c>
      <c r="AQ804" s="0" t="n">
        <f aca="false">IFERROR(IF(AZ804&lt;($AM$11-$AL$11)/($AN$11-$AL$11),$AL$11+SQRT(AZ804*($AN$11-$AL$11)*($AM$11-$AL$11)),$AN$11-SQRT((1-AZ804)*($AN$11-$AL$11)*($AN$11-$AM$11))),$AM$11)</f>
        <v>0.674840336208157</v>
      </c>
      <c r="AR804" s="0" t="n">
        <f aca="false">SUMPRODUCT((B24:B31&lt;=$B$6)*(C24:C31*AM804+D24:D31*AO804*$B$8*AQ804)/(1+AL804/100)^B24:B31)+C32*AM804*AP804/(1+AL804/100)^$B$6</f>
        <v>13337271.9453883</v>
      </c>
      <c r="AS804" s="0" t="n">
        <f aca="false">SUMPRODUCT((K24:K26&lt;=$B$6)*(L24:L26*AN804+M24:M26*AO804*$B$8*AQ804)/(1+AL804/100)^K24:K26)+L27*AN804*AP804/(1+AL804/100)^$B$6</f>
        <v>16530259.0721056</v>
      </c>
      <c r="AT804" s="0" t="n">
        <f aca="false">AS804-AR804</f>
        <v>3192987.1267173</v>
      </c>
      <c r="AU804" s="0" t="n">
        <f aca="true">RAND()</f>
        <v>0.961459570156867</v>
      </c>
      <c r="AV804" s="0" t="n">
        <f aca="true">RAND()</f>
        <v>0.814533165281208</v>
      </c>
      <c r="AW804" s="0" t="n">
        <f aca="true">RAND()</f>
        <v>0.760900968302695</v>
      </c>
      <c r="AX804" s="0" t="n">
        <f aca="true">RAND()</f>
        <v>0.0622829927683488</v>
      </c>
      <c r="AY804" s="0" t="n">
        <f aca="true">RAND()</f>
        <v>0.291781625062863</v>
      </c>
      <c r="AZ804" s="0" t="n">
        <f aca="true">RAND()</f>
        <v>0.568453849154185</v>
      </c>
    </row>
    <row r="805" customFormat="false" ht="15" hidden="false" customHeight="false" outlineLevel="0" collapsed="false">
      <c r="AK805" s="0" t="n">
        <v>792</v>
      </c>
      <c r="AL805" s="0" t="n">
        <f aca="false">IFERROR(IF(AU805&lt;($AM$6-$AL$6)/($AN$6-$AL$6),$AL$6+SQRT(AU805*($AN$6-$AL$6)*($AM$6-$AL$6)),$AN$6-SQRT((1-AU805)*($AN$6-$AL$6)*($AN$6-$AM$6))),$AM$6)</f>
        <v>3.11267355657625</v>
      </c>
      <c r="AM805" s="0" t="n">
        <f aca="false">IFERROR(IF(AV805&lt;($AM$7-$AL$7)/($AN$7-$AL$7),$AL$7+SQRT(AV805*($AN$7-$AL$7)*($AM$7-$AL$7)),$AN$7-SQRT((1-AV805)*($AN$7-$AL$7)*($AN$7-$AM$7))),$AM$7)</f>
        <v>1.02476330750207</v>
      </c>
      <c r="AN805" s="0" t="n">
        <f aca="false">IFERROR(IF(AW805&lt;($AM$8-$AL$8)/($AN$8-$AL$8),$AL$8+SQRT(AW805*($AN$8-$AL$8)*($AM$8-$AL$8)),$AN$8-SQRT((1-AW805)*($AN$8-$AL$8)*($AN$8-$AM$8))),$AM$8)</f>
        <v>1.07867563861531</v>
      </c>
      <c r="AO805" s="0" t="n">
        <f aca="false">IFERROR(IF(AX805&lt;($AM$9-$AL$9)/($AN$9-$AL$9),$AL$9+SQRT(AX805*($AN$9-$AL$9)*($AM$9-$AL$9)),$AN$9-SQRT((1-AX805)*($AN$9-$AL$9)*($AN$9-$AM$9))),$AM$9)</f>
        <v>1.51091403936806</v>
      </c>
      <c r="AP805" s="0" t="n">
        <f aca="false">IFERROR(IF(AY805&lt;($AM$10-$AL$10)/($AN$10-$AL$10),$AL$10+SQRT(AY805*($AN$10-$AL$10)*($AM$10-$AL$10)),$AN$10-SQRT((1-AY805)*($AN$10-$AL$10)*($AN$10-$AM$10))),$AM$10)</f>
        <v>0.97792116264316</v>
      </c>
      <c r="AQ805" s="0" t="n">
        <f aca="false">IFERROR(IF(AZ805&lt;($AM$11-$AL$11)/($AN$11-$AL$11),$AL$11+SQRT(AZ805*($AN$11-$AL$11)*($AM$11-$AL$11)),$AN$11-SQRT((1-AZ805)*($AN$11-$AL$11)*($AN$11-$AM$11))),$AM$11)</f>
        <v>0.727333626835157</v>
      </c>
      <c r="AR805" s="0" t="n">
        <f aca="false">SUMPRODUCT((B24:B31&lt;=$B$6)*(C24:C31*AM805+D24:D31*AO805*$B$8*AQ805)/(1+AL805/100)^B24:B31)+C32*AM805*AP805/(1+AL805/100)^$B$6</f>
        <v>14132393.8081577</v>
      </c>
      <c r="AS805" s="0" t="n">
        <f aca="false">SUMPRODUCT((K24:K26&lt;=$B$6)*(L24:L26*AN805+M24:M26*AO805*$B$8*AQ805)/(1+AL805/100)^K24:K26)+L27*AN805*AP805/(1+AL805/100)^$B$6</f>
        <v>15653457.0949137</v>
      </c>
      <c r="AT805" s="0" t="n">
        <f aca="false">AS805-AR805</f>
        <v>1521063.28675599</v>
      </c>
      <c r="AU805" s="0" t="n">
        <f aca="true">RAND()</f>
        <v>0.244434656112922</v>
      </c>
      <c r="AV805" s="0" t="n">
        <f aca="true">RAND()</f>
        <v>0.549052732023029</v>
      </c>
      <c r="AW805" s="0" t="n">
        <f aca="true">RAND()</f>
        <v>0.739093006187801</v>
      </c>
      <c r="AX805" s="0" t="n">
        <f aca="true">RAND()</f>
        <v>0.840529948741823</v>
      </c>
      <c r="AY805" s="0" t="n">
        <f aca="true">RAND()</f>
        <v>0.913634550808759</v>
      </c>
      <c r="AZ805" s="0" t="n">
        <f aca="true">RAND()</f>
        <v>0.696543056918899</v>
      </c>
    </row>
    <row r="806" customFormat="false" ht="15" hidden="false" customHeight="false" outlineLevel="0" collapsed="false">
      <c r="AK806" s="0" t="n">
        <v>793</v>
      </c>
      <c r="AL806" s="0" t="n">
        <f aca="false">IFERROR(IF(AU806&lt;($AM$6-$AL$6)/($AN$6-$AL$6),$AL$6+SQRT(AU806*($AN$6-$AL$6)*($AM$6-$AL$6)),$AN$6-SQRT((1-AU806)*($AN$6-$AL$6)*($AN$6-$AM$6))),$AM$6)</f>
        <v>2.22262972837215</v>
      </c>
      <c r="AM806" s="0" t="n">
        <f aca="false">IFERROR(IF(AV806&lt;($AM$7-$AL$7)/($AN$7-$AL$7),$AL$7+SQRT(AV806*($AN$7-$AL$7)*($AM$7-$AL$7)),$AN$7-SQRT((1-AV806)*($AN$7-$AL$7)*($AN$7-$AM$7))),$AM$7)</f>
        <v>0.900395766274309</v>
      </c>
      <c r="AN806" s="0" t="n">
        <f aca="false">IFERROR(IF(AW806&lt;($AM$8-$AL$8)/($AN$8-$AL$8),$AL$8+SQRT(AW806*($AN$8-$AL$8)*($AM$8-$AL$8)),$AN$8-SQRT((1-AW806)*($AN$8-$AL$8)*($AN$8-$AM$8))),$AM$8)</f>
        <v>0.94598910825239</v>
      </c>
      <c r="AO806" s="0" t="n">
        <f aca="false">IFERROR(IF(AX806&lt;($AM$9-$AL$9)/($AN$9-$AL$9),$AL$9+SQRT(AX806*($AN$9-$AL$9)*($AM$9-$AL$9)),$AN$9-SQRT((1-AX806)*($AN$9-$AL$9)*($AN$9-$AM$9))),$AM$9)</f>
        <v>1.05622093067478</v>
      </c>
      <c r="AP806" s="0" t="n">
        <f aca="false">IFERROR(IF(AY806&lt;($AM$10-$AL$10)/($AN$10-$AL$10),$AL$10+SQRT(AY806*($AN$10-$AL$10)*($AM$10-$AL$10)),$AN$10-SQRT((1-AY806)*($AN$10-$AL$10)*($AN$10-$AM$10))),$AM$10)</f>
        <v>0.738940489025211</v>
      </c>
      <c r="AQ806" s="0" t="n">
        <f aca="false">IFERROR(IF(AZ806&lt;($AM$11-$AL$11)/($AN$11-$AL$11),$AL$11+SQRT(AZ806*($AN$11-$AL$11)*($AM$11-$AL$11)),$AN$11-SQRT((1-AZ806)*($AN$11-$AL$11)*($AN$11-$AM$11))),$AM$11)</f>
        <v>0.609069681962265</v>
      </c>
      <c r="AR806" s="0" t="n">
        <f aca="false">SUMPRODUCT((B24:B31&lt;=$B$6)*(C24:C31*AM806+D24:D31*AO806*$B$8*AQ806)/(1+AL806/100)^B24:B31)+C32*AM806*AP806/(1+AL806/100)^$B$6</f>
        <v>13015491.0201379</v>
      </c>
      <c r="AS806" s="0" t="n">
        <f aca="false">SUMPRODUCT((K24:K26&lt;=$B$6)*(L24:L26*AN806+M24:M26*AO806*$B$8*AQ806)/(1+AL806/100)^K24:K26)+L27*AN806*AP806/(1+AL806/100)^$B$6</f>
        <v>13852001.4995396</v>
      </c>
      <c r="AT806" s="0" t="n">
        <f aca="false">AS806-AR806</f>
        <v>836510.479401683</v>
      </c>
      <c r="AU806" s="0" t="n">
        <f aca="true">RAND()</f>
        <v>0.00991279919101156</v>
      </c>
      <c r="AV806" s="0" t="n">
        <f aca="true">RAND()</f>
        <v>0.111992332064507</v>
      </c>
      <c r="AW806" s="0" t="n">
        <f aca="true">RAND()</f>
        <v>0.236809108092532</v>
      </c>
      <c r="AX806" s="0" t="n">
        <f aca="true">RAND()</f>
        <v>0.40618737886908</v>
      </c>
      <c r="AY806" s="0" t="n">
        <f aca="true">RAND()</f>
        <v>0.228370229182427</v>
      </c>
      <c r="AZ806" s="0" t="n">
        <f aca="true">RAND()</f>
        <v>0.389894156360228</v>
      </c>
    </row>
    <row r="807" customFormat="false" ht="15" hidden="false" customHeight="false" outlineLevel="0" collapsed="false">
      <c r="AK807" s="0" t="n">
        <v>794</v>
      </c>
      <c r="AL807" s="0" t="n">
        <f aca="false">IFERROR(IF(AU807&lt;($AM$6-$AL$6)/($AN$6-$AL$6),$AL$6+SQRT(AU807*($AN$6-$AL$6)*($AM$6-$AL$6)),$AN$6-SQRT((1-AU807)*($AN$6-$AL$6)*($AN$6-$AM$6))),$AM$6)</f>
        <v>5.99634772475958</v>
      </c>
      <c r="AM807" s="0" t="n">
        <f aca="false">IFERROR(IF(AV807&lt;($AM$7-$AL$7)/($AN$7-$AL$7),$AL$7+SQRT(AV807*($AN$7-$AL$7)*($AM$7-$AL$7)),$AN$7-SQRT((1-AV807)*($AN$7-$AL$7)*($AN$7-$AM$7))),$AM$7)</f>
        <v>1.0195711849957</v>
      </c>
      <c r="AN807" s="0" t="n">
        <f aca="false">IFERROR(IF(AW807&lt;($AM$8-$AL$8)/($AN$8-$AL$8),$AL$8+SQRT(AW807*($AN$8-$AL$8)*($AM$8-$AL$8)),$AN$8-SQRT((1-AW807)*($AN$8-$AL$8)*($AN$8-$AM$8))),$AM$8)</f>
        <v>1.14077116844846</v>
      </c>
      <c r="AO807" s="0" t="n">
        <f aca="false">IFERROR(IF(AX807&lt;($AM$9-$AL$9)/($AN$9-$AL$9),$AL$9+SQRT(AX807*($AN$9-$AL$9)*($AM$9-$AL$9)),$AN$9-SQRT((1-AX807)*($AN$9-$AL$9)*($AN$9-$AM$9))),$AM$9)</f>
        <v>1.75105446284644</v>
      </c>
      <c r="AP807" s="0" t="n">
        <f aca="false">IFERROR(IF(AY807&lt;($AM$10-$AL$10)/($AN$10-$AL$10),$AL$10+SQRT(AY807*($AN$10-$AL$10)*($AM$10-$AL$10)),$AN$10-SQRT((1-AY807)*($AN$10-$AL$10)*($AN$10-$AM$10))),$AM$10)</f>
        <v>0.997063229462792</v>
      </c>
      <c r="AQ807" s="0" t="n">
        <f aca="false">IFERROR(IF(AZ807&lt;($AM$11-$AL$11)/($AN$11-$AL$11),$AL$11+SQRT(AZ807*($AN$11-$AL$11)*($AM$11-$AL$11)),$AN$11-SQRT((1-AZ807)*($AN$11-$AL$11)*($AN$11-$AM$11))),$AM$11)</f>
        <v>0.877726677731107</v>
      </c>
      <c r="AR807" s="0" t="n">
        <f aca="false">SUMPRODUCT((B24:B31&lt;=$B$6)*(C24:C31*AM807+D24:D31*AO807*$B$8*AQ807)/(1+AL807/100)^B24:B31)+C32*AM807*AP807/(1+AL807/100)^$B$6</f>
        <v>12482298.3161265</v>
      </c>
      <c r="AS807" s="0" t="n">
        <f aca="false">SUMPRODUCT((K24:K26&lt;=$B$6)*(L24:L26*AN807+M24:M26*AO807*$B$8*AQ807)/(1+AL807/100)^K24:K26)+L27*AN807*AP807/(1+AL807/100)^$B$6</f>
        <v>17212600.9634015</v>
      </c>
      <c r="AT807" s="0" t="n">
        <f aca="false">AS807-AR807</f>
        <v>4730302.64727502</v>
      </c>
      <c r="AU807" s="0" t="n">
        <f aca="true">RAND()</f>
        <v>0.949634105520237</v>
      </c>
      <c r="AV807" s="0" t="n">
        <f aca="true">RAND()</f>
        <v>0.528022766361898</v>
      </c>
      <c r="AW807" s="0" t="n">
        <f aca="true">RAND()</f>
        <v>0.893947220958984</v>
      </c>
      <c r="AX807" s="0" t="n">
        <f aca="true">RAND()</f>
        <v>0.958684079687549</v>
      </c>
      <c r="AY807" s="0" t="n">
        <f aca="true">RAND()</f>
        <v>0.98828741633592</v>
      </c>
      <c r="AZ807" s="0" t="n">
        <f aca="true">RAND()</f>
        <v>0.938976468005419</v>
      </c>
    </row>
    <row r="808" customFormat="false" ht="15" hidden="false" customHeight="false" outlineLevel="0" collapsed="false">
      <c r="AK808" s="0" t="n">
        <v>795</v>
      </c>
      <c r="AL808" s="0" t="n">
        <f aca="false">IFERROR(IF(AU808&lt;($AM$6-$AL$6)/($AN$6-$AL$6),$AL$6+SQRT(AU808*($AN$6-$AL$6)*($AM$6-$AL$6)),$AN$6-SQRT((1-AU808)*($AN$6-$AL$6)*($AN$6-$AM$6))),$AM$6)</f>
        <v>4.89094304692465</v>
      </c>
      <c r="AM808" s="0" t="n">
        <f aca="false">IFERROR(IF(AV808&lt;($AM$7-$AL$7)/($AN$7-$AL$7),$AL$7+SQRT(AV808*($AN$7-$AL$7)*($AM$7-$AL$7)),$AN$7-SQRT((1-AV808)*($AN$7-$AL$7)*($AN$7-$AM$7))),$AM$7)</f>
        <v>1.02193970950843</v>
      </c>
      <c r="AN808" s="0" t="n">
        <f aca="false">IFERROR(IF(AW808&lt;($AM$8-$AL$8)/($AN$8-$AL$8),$AL$8+SQRT(AW808*($AN$8-$AL$8)*($AM$8-$AL$8)),$AN$8-SQRT((1-AW808)*($AN$8-$AL$8)*($AN$8-$AM$8))),$AM$8)</f>
        <v>1.19298423470764</v>
      </c>
      <c r="AO808" s="0" t="n">
        <f aca="false">IFERROR(IF(AX808&lt;($AM$9-$AL$9)/($AN$9-$AL$9),$AL$9+SQRT(AX808*($AN$9-$AL$9)*($AM$9-$AL$9)),$AN$9-SQRT((1-AX808)*($AN$9-$AL$9)*($AN$9-$AM$9))),$AM$9)</f>
        <v>1.25148413395402</v>
      </c>
      <c r="AP808" s="0" t="n">
        <f aca="false">IFERROR(IF(AY808&lt;($AM$10-$AL$10)/($AN$10-$AL$10),$AL$10+SQRT(AY808*($AN$10-$AL$10)*($AM$10-$AL$10)),$AN$10-SQRT((1-AY808)*($AN$10-$AL$10)*($AN$10-$AM$10))),$AM$10)</f>
        <v>0.574400055648846</v>
      </c>
      <c r="AQ808" s="0" t="n">
        <f aca="false">IFERROR(IF(AZ808&lt;($AM$11-$AL$11)/($AN$11-$AL$11),$AL$11+SQRT(AZ808*($AN$11-$AL$11)*($AM$11-$AL$11)),$AN$11-SQRT((1-AZ808)*($AN$11-$AL$11)*($AN$11-$AM$11))),$AM$11)</f>
        <v>0.775293616248358</v>
      </c>
      <c r="AR808" s="0" t="n">
        <f aca="false">SUMPRODUCT((B24:B31&lt;=$B$6)*(C24:C31*AM808+D24:D31*AO808*$B$8*AQ808)/(1+AL808/100)^B24:B31)+C32*AM808*AP808/(1+AL808/100)^$B$6</f>
        <v>13004053.4349025</v>
      </c>
      <c r="AS808" s="0" t="n">
        <f aca="false">SUMPRODUCT((K24:K26&lt;=$B$6)*(L24:L26*AN808+M24:M26*AO808*$B$8*AQ808)/(1+AL808/100)^K24:K26)+L27*AN808*AP808/(1+AL808/100)^$B$6</f>
        <v>18243487.383599</v>
      </c>
      <c r="AT808" s="0" t="n">
        <f aca="false">AS808-AR808</f>
        <v>5239433.94869654</v>
      </c>
      <c r="AU808" s="0" t="n">
        <f aca="true">RAND()</f>
        <v>0.777593938434225</v>
      </c>
      <c r="AV808" s="0" t="n">
        <f aca="true">RAND()</f>
        <v>0.537675590230241</v>
      </c>
      <c r="AW808" s="0" t="n">
        <f aca="true">RAND()</f>
        <v>0.971104022294461</v>
      </c>
      <c r="AX808" s="0" t="n">
        <f aca="true">RAND()</f>
        <v>0.626482665518289</v>
      </c>
      <c r="AY808" s="0" t="n">
        <f aca="true">RAND()</f>
        <v>0.0221414731222058</v>
      </c>
      <c r="AZ808" s="0" t="n">
        <f aca="true">RAND()</f>
        <v>0.793906290209223</v>
      </c>
    </row>
    <row r="809" customFormat="false" ht="15" hidden="false" customHeight="false" outlineLevel="0" collapsed="false">
      <c r="AK809" s="0" t="n">
        <v>796</v>
      </c>
      <c r="AL809" s="0" t="n">
        <f aca="false">IFERROR(IF(AU809&lt;($AM$6-$AL$6)/($AN$6-$AL$6),$AL$6+SQRT(AU809*($AN$6-$AL$6)*($AM$6-$AL$6)),$AN$6-SQRT((1-AU809)*($AN$6-$AL$6)*($AN$6-$AM$6))),$AM$6)</f>
        <v>5.6187537724966</v>
      </c>
      <c r="AM809" s="0" t="n">
        <f aca="false">IFERROR(IF(AV809&lt;($AM$7-$AL$7)/($AN$7-$AL$7),$AL$7+SQRT(AV809*($AN$7-$AL$7)*($AM$7-$AL$7)),$AN$7-SQRT((1-AV809)*($AN$7-$AL$7)*($AN$7-$AM$7))),$AM$7)</f>
        <v>1.09598585905281</v>
      </c>
      <c r="AN809" s="0" t="n">
        <f aca="false">IFERROR(IF(AW809&lt;($AM$8-$AL$8)/($AN$8-$AL$8),$AL$8+SQRT(AW809*($AN$8-$AL$8)*($AM$8-$AL$8)),$AN$8-SQRT((1-AW809)*($AN$8-$AL$8)*($AN$8-$AM$8))),$AM$8)</f>
        <v>0.933903394047416</v>
      </c>
      <c r="AO809" s="0" t="n">
        <f aca="false">IFERROR(IF(AX809&lt;($AM$9-$AL$9)/($AN$9-$AL$9),$AL$9+SQRT(AX809*($AN$9-$AL$9)*($AM$9-$AL$9)),$AN$9-SQRT((1-AX809)*($AN$9-$AL$9)*($AN$9-$AM$9))),$AM$9)</f>
        <v>0.98454715241064</v>
      </c>
      <c r="AP809" s="0" t="n">
        <f aca="false">IFERROR(IF(AY809&lt;($AM$10-$AL$10)/($AN$10-$AL$10),$AL$10+SQRT(AY809*($AN$10-$AL$10)*($AM$10-$AL$10)),$AN$10-SQRT((1-AY809)*($AN$10-$AL$10)*($AN$10-$AM$10))),$AM$10)</f>
        <v>0.864890109896895</v>
      </c>
      <c r="AQ809" s="0" t="n">
        <f aca="false">IFERROR(IF(AZ809&lt;($AM$11-$AL$11)/($AN$11-$AL$11),$AL$11+SQRT(AZ809*($AN$11-$AL$11)*($AM$11-$AL$11)),$AN$11-SQRT((1-AZ809)*($AN$11-$AL$11)*($AN$11-$AM$11))),$AM$11)</f>
        <v>0.482978009367101</v>
      </c>
      <c r="AR809" s="0" t="n">
        <f aca="false">SUMPRODUCT((B24:B31&lt;=$B$6)*(C24:C31*AM809+D24:D31*AO809*$B$8*AQ809)/(1+AL809/100)^B24:B31)+C32*AM809*AP809/(1+AL809/100)^$B$6</f>
        <v>13448963.074087</v>
      </c>
      <c r="AS809" s="0" t="n">
        <f aca="false">SUMPRODUCT((K24:K26&lt;=$B$6)*(L24:L26*AN809+M24:M26*AO809*$B$8*AQ809)/(1+AL809/100)^K24:K26)+L27*AN809*AP809/(1+AL809/100)^$B$6</f>
        <v>14109048.4743947</v>
      </c>
      <c r="AT809" s="0" t="n">
        <f aca="false">AS809-AR809</f>
        <v>660085.400307717</v>
      </c>
      <c r="AU809" s="0" t="n">
        <f aca="true">RAND()</f>
        <v>0.904607942950381</v>
      </c>
      <c r="AV809" s="0" t="n">
        <f aca="true">RAND()</f>
        <v>0.789152394562654</v>
      </c>
      <c r="AW809" s="0" t="n">
        <f aca="true">RAND()</f>
        <v>0.199223543749082</v>
      </c>
      <c r="AX809" s="0" t="n">
        <f aca="true">RAND()</f>
        <v>0.313047923879013</v>
      </c>
      <c r="AY809" s="0" t="n">
        <f aca="true">RAND()</f>
        <v>0.532579169202273</v>
      </c>
      <c r="AZ809" s="0" t="n">
        <f aca="true">RAND()</f>
        <v>0.136656946579376</v>
      </c>
    </row>
    <row r="810" customFormat="false" ht="15" hidden="false" customHeight="false" outlineLevel="0" collapsed="false">
      <c r="AK810" s="0" t="n">
        <v>797</v>
      </c>
      <c r="AL810" s="0" t="n">
        <f aca="false">IFERROR(IF(AU810&lt;($AM$6-$AL$6)/($AN$6-$AL$6),$AL$6+SQRT(AU810*($AN$6-$AL$6)*($AM$6-$AL$6)),$AN$6-SQRT((1-AU810)*($AN$6-$AL$6)*($AN$6-$AM$6))),$AM$6)</f>
        <v>5.05352982087059</v>
      </c>
      <c r="AM810" s="0" t="n">
        <f aca="false">IFERROR(IF(AV810&lt;($AM$7-$AL$7)/($AN$7-$AL$7),$AL$7+SQRT(AV810*($AN$7-$AL$7)*($AM$7-$AL$7)),$AN$7-SQRT((1-AV810)*($AN$7-$AL$7)*($AN$7-$AM$7))),$AM$7)</f>
        <v>1.02386272741346</v>
      </c>
      <c r="AN810" s="0" t="n">
        <f aca="false">IFERROR(IF(AW810&lt;($AM$8-$AL$8)/($AN$8-$AL$8),$AL$8+SQRT(AW810*($AN$8-$AL$8)*($AM$8-$AL$8)),$AN$8-SQRT((1-AW810)*($AN$8-$AL$8)*($AN$8-$AM$8))),$AM$8)</f>
        <v>0.92658161505584</v>
      </c>
      <c r="AO810" s="0" t="n">
        <f aca="false">IFERROR(IF(AX810&lt;($AM$9-$AL$9)/($AN$9-$AL$9),$AL$9+SQRT(AX810*($AN$9-$AL$9)*($AM$9-$AL$9)),$AN$9-SQRT((1-AX810)*($AN$9-$AL$9)*($AN$9-$AM$9))),$AM$9)</f>
        <v>1.27280323179392</v>
      </c>
      <c r="AP810" s="0" t="n">
        <f aca="false">IFERROR(IF(AY810&lt;($AM$10-$AL$10)/($AN$10-$AL$10),$AL$10+SQRT(AY810*($AN$10-$AL$10)*($AM$10-$AL$10)),$AN$10-SQRT((1-AY810)*($AN$10-$AL$10)*($AN$10-$AM$10))),$AM$10)</f>
        <v>0.96057721777308</v>
      </c>
      <c r="AQ810" s="0" t="n">
        <f aca="false">IFERROR(IF(AZ810&lt;($AM$11-$AL$11)/($AN$11-$AL$11),$AL$11+SQRT(AZ810*($AN$11-$AL$11)*($AM$11-$AL$11)),$AN$11-SQRT((1-AZ810)*($AN$11-$AL$11)*($AN$11-$AM$11))),$AM$11)</f>
        <v>0.560973198135959</v>
      </c>
      <c r="AR810" s="0" t="n">
        <f aca="false">SUMPRODUCT((B24:B31&lt;=$B$6)*(C24:C31*AM810+D24:D31*AO810*$B$8*AQ810)/(1+AL810/100)^B24:B31)+C32*AM810*AP810/(1+AL810/100)^$B$6</f>
        <v>12866422.5238228</v>
      </c>
      <c r="AS810" s="0" t="n">
        <f aca="false">SUMPRODUCT((K24:K26&lt;=$B$6)*(L24:L26*AN810+M24:M26*AO810*$B$8*AQ810)/(1+AL810/100)^K24:K26)+L27*AN810*AP810/(1+AL810/100)^$B$6</f>
        <v>13863184.4343107</v>
      </c>
      <c r="AT810" s="0" t="n">
        <f aca="false">AS810-AR810</f>
        <v>996761.910487896</v>
      </c>
      <c r="AU810" s="0" t="n">
        <f aca="true">RAND()</f>
        <v>0.810562692087997</v>
      </c>
      <c r="AV810" s="0" t="n">
        <f aca="true">RAND()</f>
        <v>0.545439412863287</v>
      </c>
      <c r="AW810" s="0" t="n">
        <f aca="true">RAND()</f>
        <v>0.178032280779388</v>
      </c>
      <c r="AX810" s="0" t="n">
        <f aca="true">RAND()</f>
        <v>0.647456573540418</v>
      </c>
      <c r="AY810" s="0" t="n">
        <f aca="true">RAND()</f>
        <v>0.848525494126363</v>
      </c>
      <c r="AZ810" s="0" t="n">
        <f aca="true">RAND()</f>
        <v>0.277987796511471</v>
      </c>
    </row>
    <row r="811" customFormat="false" ht="15" hidden="false" customHeight="false" outlineLevel="0" collapsed="false">
      <c r="AK811" s="0" t="n">
        <v>798</v>
      </c>
      <c r="AL811" s="0" t="n">
        <f aca="false">IFERROR(IF(AU811&lt;($AM$6-$AL$6)/($AN$6-$AL$6),$AL$6+SQRT(AU811*($AN$6-$AL$6)*($AM$6-$AL$6)),$AN$6-SQRT((1-AU811)*($AN$6-$AL$6)*($AN$6-$AM$6))),$AM$6)</f>
        <v>4.67012804402979</v>
      </c>
      <c r="AM811" s="0" t="n">
        <f aca="false">IFERROR(IF(AV811&lt;($AM$7-$AL$7)/($AN$7-$AL$7),$AL$7+SQRT(AV811*($AN$7-$AL$7)*($AM$7-$AL$7)),$AN$7-SQRT((1-AV811)*($AN$7-$AL$7)*($AN$7-$AM$7))),$AM$7)</f>
        <v>0.999627671058679</v>
      </c>
      <c r="AN811" s="0" t="n">
        <f aca="false">IFERROR(IF(AW811&lt;($AM$8-$AL$8)/($AN$8-$AL$8),$AL$8+SQRT(AW811*($AN$8-$AL$8)*($AM$8-$AL$8)),$AN$8-SQRT((1-AW811)*($AN$8-$AL$8)*($AN$8-$AM$8))),$AM$8)</f>
        <v>1.06055094619949</v>
      </c>
      <c r="AO811" s="0" t="n">
        <f aca="false">IFERROR(IF(AX811&lt;($AM$9-$AL$9)/($AN$9-$AL$9),$AL$9+SQRT(AX811*($AN$9-$AL$9)*($AM$9-$AL$9)),$AN$9-SQRT((1-AX811)*($AN$9-$AL$9)*($AN$9-$AM$9))),$AM$9)</f>
        <v>1.08671503661749</v>
      </c>
      <c r="AP811" s="0" t="n">
        <f aca="false">IFERROR(IF(AY811&lt;($AM$10-$AL$10)/($AN$10-$AL$10),$AL$10+SQRT(AY811*($AN$10-$AL$10)*($AM$10-$AL$10)),$AN$10-SQRT((1-AY811)*($AN$10-$AL$10)*($AN$10-$AM$10))),$AM$10)</f>
        <v>0.978455714496299</v>
      </c>
      <c r="AQ811" s="0" t="n">
        <f aca="false">IFERROR(IF(AZ811&lt;($AM$11-$AL$11)/($AN$11-$AL$11),$AL$11+SQRT(AZ811*($AN$11-$AL$11)*($AM$11-$AL$11)),$AN$11-SQRT((1-AZ811)*($AN$11-$AL$11)*($AN$11-$AM$11))),$AM$11)</f>
        <v>0.815197075165556</v>
      </c>
      <c r="AR811" s="0" t="n">
        <f aca="false">SUMPRODUCT((B24:B31&lt;=$B$6)*(C24:C31*AM811+D24:D31*AO811*$B$8*AQ811)/(1+AL811/100)^B24:B31)+C32*AM811*AP811/(1+AL811/100)^$B$6</f>
        <v>12786471.4601096</v>
      </c>
      <c r="AS811" s="0" t="n">
        <f aca="false">SUMPRODUCT((K24:K26&lt;=$B$6)*(L24:L26*AN811+M24:M26*AO811*$B$8*AQ811)/(1+AL811/100)^K24:K26)+L27*AN811*AP811/(1+AL811/100)^$B$6</f>
        <v>15781733.0271996</v>
      </c>
      <c r="AT811" s="0" t="n">
        <f aca="false">AS811-AR811</f>
        <v>2995261.56708993</v>
      </c>
      <c r="AU811" s="0" t="n">
        <f aca="true">RAND()</f>
        <v>0.728584833439177</v>
      </c>
      <c r="AV811" s="0" t="n">
        <f aca="true">RAND()</f>
        <v>0.442791189470133</v>
      </c>
      <c r="AW811" s="0" t="n">
        <f aca="true">RAND()</f>
        <v>0.680969386791939</v>
      </c>
      <c r="AX811" s="0" t="n">
        <f aca="true">RAND()</f>
        <v>0.443940383772937</v>
      </c>
      <c r="AY811" s="0" t="n">
        <f aca="true">RAND()</f>
        <v>0.915679482936655</v>
      </c>
      <c r="AZ811" s="0" t="n">
        <f aca="true">RAND()</f>
        <v>0.860603587643407</v>
      </c>
    </row>
    <row r="812" customFormat="false" ht="15" hidden="false" customHeight="false" outlineLevel="0" collapsed="false">
      <c r="AK812" s="0" t="n">
        <v>799</v>
      </c>
      <c r="AL812" s="0" t="n">
        <f aca="false">IFERROR(IF(AU812&lt;($AM$6-$AL$6)/($AN$6-$AL$6),$AL$6+SQRT(AU812*($AN$6-$AL$6)*($AM$6-$AL$6)),$AN$6-SQRT((1-AU812)*($AN$6-$AL$6)*($AN$6-$AM$6))),$AM$6)</f>
        <v>3.61318278198203</v>
      </c>
      <c r="AM812" s="0" t="n">
        <f aca="false">IFERROR(IF(AV812&lt;($AM$7-$AL$7)/($AN$7-$AL$7),$AL$7+SQRT(AV812*($AN$7-$AL$7)*($AM$7-$AL$7)),$AN$7-SQRT((1-AV812)*($AN$7-$AL$7)*($AN$7-$AM$7))),$AM$7)</f>
        <v>1.01684382412346</v>
      </c>
      <c r="AN812" s="0" t="n">
        <f aca="false">IFERROR(IF(AW812&lt;($AM$8-$AL$8)/($AN$8-$AL$8),$AL$8+SQRT(AW812*($AN$8-$AL$8)*($AM$8-$AL$8)),$AN$8-SQRT((1-AW812)*($AN$8-$AL$8)*($AN$8-$AM$8))),$AM$8)</f>
        <v>1.00862722678159</v>
      </c>
      <c r="AO812" s="0" t="n">
        <f aca="false">IFERROR(IF(AX812&lt;($AM$9-$AL$9)/($AN$9-$AL$9),$AL$9+SQRT(AX812*($AN$9-$AL$9)*($AM$9-$AL$9)),$AN$9-SQRT((1-AX812)*($AN$9-$AL$9)*($AN$9-$AM$9))),$AM$9)</f>
        <v>0.653975323140225</v>
      </c>
      <c r="AP812" s="0" t="n">
        <f aca="false">IFERROR(IF(AY812&lt;($AM$10-$AL$10)/($AN$10-$AL$10),$AL$10+SQRT(AY812*($AN$10-$AL$10)*($AM$10-$AL$10)),$AN$10-SQRT((1-AY812)*($AN$10-$AL$10)*($AN$10-$AM$10))),$AM$10)</f>
        <v>0.791605744590922</v>
      </c>
      <c r="AQ812" s="0" t="n">
        <f aca="false">IFERROR(IF(AZ812&lt;($AM$11-$AL$11)/($AN$11-$AL$11),$AL$11+SQRT(AZ812*($AN$11-$AL$11)*($AM$11-$AL$11)),$AN$11-SQRT((1-AZ812)*($AN$11-$AL$11)*($AN$11-$AM$11))),$AM$11)</f>
        <v>0.823383011144276</v>
      </c>
      <c r="AR812" s="0" t="n">
        <f aca="false">SUMPRODUCT((B24:B31&lt;=$B$6)*(C24:C31*AM812+D24:D31*AO812*$B$8*AQ812)/(1+AL812/100)^B24:B31)+C32*AM812*AP812/(1+AL812/100)^$B$6</f>
        <v>13599288.9697599</v>
      </c>
      <c r="AS812" s="0" t="n">
        <f aca="false">SUMPRODUCT((K24:K26&lt;=$B$6)*(L24:L26*AN812+M24:M26*AO812*$B$8*AQ812)/(1+AL812/100)^K24:K26)+L27*AN812*AP812/(1+AL812/100)^$B$6</f>
        <v>15002943.2785408</v>
      </c>
      <c r="AT812" s="0" t="n">
        <f aca="false">AS812-AR812</f>
        <v>1403654.30878095</v>
      </c>
      <c r="AU812" s="0" t="n">
        <f aca="true">RAND()</f>
        <v>0.426473456586851</v>
      </c>
      <c r="AV812" s="0" t="n">
        <f aca="true">RAND()</f>
        <v>0.516783979116675</v>
      </c>
      <c r="AW812" s="0" t="n">
        <f aca="true">RAND()</f>
        <v>0.482126083100921</v>
      </c>
      <c r="AX812" s="0" t="n">
        <f aca="true">RAND()</f>
        <v>0.0316112001815156</v>
      </c>
      <c r="AY812" s="0" t="n">
        <f aca="true">RAND()</f>
        <v>0.340135641113704</v>
      </c>
      <c r="AZ812" s="0" t="n">
        <f aca="true">RAND()</f>
        <v>0.872679343867498</v>
      </c>
    </row>
    <row r="813" customFormat="false" ht="15" hidden="false" customHeight="false" outlineLevel="0" collapsed="false">
      <c r="AK813" s="0" t="n">
        <v>800</v>
      </c>
      <c r="AL813" s="0" t="n">
        <f aca="false">IFERROR(IF(AU813&lt;($AM$6-$AL$6)/($AN$6-$AL$6),$AL$6+SQRT(AU813*($AN$6-$AL$6)*($AM$6-$AL$6)),$AN$6-SQRT((1-AU813)*($AN$6-$AL$6)*($AN$6-$AM$6))),$AM$6)</f>
        <v>3.59470932445911</v>
      </c>
      <c r="AM813" s="0" t="n">
        <f aca="false">IFERROR(IF(AV813&lt;($AM$7-$AL$7)/($AN$7-$AL$7),$AL$7+SQRT(AV813*($AN$7-$AL$7)*($AM$7-$AL$7)),$AN$7-SQRT((1-AV813)*($AN$7-$AL$7)*($AN$7-$AM$7))),$AM$7)</f>
        <v>0.929137150725792</v>
      </c>
      <c r="AN813" s="0" t="n">
        <f aca="false">IFERROR(IF(AW813&lt;($AM$8-$AL$8)/($AN$8-$AL$8),$AL$8+SQRT(AW813*($AN$8-$AL$8)*($AM$8-$AL$8)),$AN$8-SQRT((1-AW813)*($AN$8-$AL$8)*($AN$8-$AM$8))),$AM$8)</f>
        <v>1.06269746414362</v>
      </c>
      <c r="AO813" s="0" t="n">
        <f aca="false">IFERROR(IF(AX813&lt;($AM$9-$AL$9)/($AN$9-$AL$9),$AL$9+SQRT(AX813*($AN$9-$AL$9)*($AM$9-$AL$9)),$AN$9-SQRT((1-AX813)*($AN$9-$AL$9)*($AN$9-$AM$9))),$AM$9)</f>
        <v>1.26585240448072</v>
      </c>
      <c r="AP813" s="0" t="n">
        <f aca="false">IFERROR(IF(AY813&lt;($AM$10-$AL$10)/($AN$10-$AL$10),$AL$10+SQRT(AY813*($AN$10-$AL$10)*($AM$10-$AL$10)),$AN$10-SQRT((1-AY813)*($AN$10-$AL$10)*($AN$10-$AM$10))),$AM$10)</f>
        <v>0.910451297279755</v>
      </c>
      <c r="AQ813" s="0" t="n">
        <f aca="false">IFERROR(IF(AZ813&lt;($AM$11-$AL$11)/($AN$11-$AL$11),$AL$11+SQRT(AZ813*($AN$11-$AL$11)*($AM$11-$AL$11)),$AN$11-SQRT((1-AZ813)*($AN$11-$AL$11)*($AN$11-$AM$11))),$AM$11)</f>
        <v>0.678622592651368</v>
      </c>
      <c r="AR813" s="0" t="n">
        <f aca="false">SUMPRODUCT((B24:B31&lt;=$B$6)*(C24:C31*AM813+D24:D31*AO813*$B$8*AQ813)/(1+AL813/100)^B24:B31)+C32*AM813*AP813/(1+AL813/100)^$B$6</f>
        <v>12489867.4586786</v>
      </c>
      <c r="AS813" s="0" t="n">
        <f aca="false">SUMPRODUCT((K24:K26&lt;=$B$6)*(L24:L26*AN813+M24:M26*AO813*$B$8*AQ813)/(1+AL813/100)^K24:K26)+L27*AN813*AP813/(1+AL813/100)^$B$6</f>
        <v>15651179.0112911</v>
      </c>
      <c r="AT813" s="0" t="n">
        <f aca="false">AS813-AR813</f>
        <v>3161311.55261245</v>
      </c>
      <c r="AU813" s="0" t="n">
        <f aca="true">RAND()</f>
        <v>0.420199770753713</v>
      </c>
      <c r="AV813" s="0" t="n">
        <f aca="true">RAND()</f>
        <v>0.185293374417511</v>
      </c>
      <c r="AW813" s="0" t="n">
        <f aca="true">RAND()</f>
        <v>0.688157867215742</v>
      </c>
      <c r="AX813" s="0" t="n">
        <f aca="true">RAND()</f>
        <v>0.640684871995502</v>
      </c>
      <c r="AY813" s="0" t="n">
        <f aca="true">RAND()</f>
        <v>0.673881069754535</v>
      </c>
      <c r="AZ813" s="0" t="n">
        <f aca="true">RAND()</f>
        <v>0.578434947126007</v>
      </c>
    </row>
    <row r="814" customFormat="false" ht="15" hidden="false" customHeight="false" outlineLevel="0" collapsed="false">
      <c r="AK814" s="0" t="n">
        <v>801</v>
      </c>
      <c r="AL814" s="0" t="n">
        <f aca="false">IFERROR(IF(AU814&lt;($AM$6-$AL$6)/($AN$6-$AL$6),$AL$6+SQRT(AU814*($AN$6-$AL$6)*($AM$6-$AL$6)),$AN$6-SQRT((1-AU814)*($AN$6-$AL$6)*($AN$6-$AM$6))),$AM$6)</f>
        <v>2.91519558953109</v>
      </c>
      <c r="AM814" s="0" t="n">
        <f aca="false">IFERROR(IF(AV814&lt;($AM$7-$AL$7)/($AN$7-$AL$7),$AL$7+SQRT(AV814*($AN$7-$AL$7)*($AM$7-$AL$7)),$AN$7-SQRT((1-AV814)*($AN$7-$AL$7)*($AN$7-$AM$7))),$AM$7)</f>
        <v>1.08614520347176</v>
      </c>
      <c r="AN814" s="0" t="n">
        <f aca="false">IFERROR(IF(AW814&lt;($AM$8-$AL$8)/($AN$8-$AL$8),$AL$8+SQRT(AW814*($AN$8-$AL$8)*($AM$8-$AL$8)),$AN$8-SQRT((1-AW814)*($AN$8-$AL$8)*($AN$8-$AM$8))),$AM$8)</f>
        <v>0.976205591623859</v>
      </c>
      <c r="AO814" s="0" t="n">
        <f aca="false">IFERROR(IF(AX814&lt;($AM$9-$AL$9)/($AN$9-$AL$9),$AL$9+SQRT(AX814*($AN$9-$AL$9)*($AM$9-$AL$9)),$AN$9-SQRT((1-AX814)*($AN$9-$AL$9)*($AN$9-$AM$9))),$AM$9)</f>
        <v>1.17892859479339</v>
      </c>
      <c r="AP814" s="0" t="n">
        <f aca="false">IFERROR(IF(AY814&lt;($AM$10-$AL$10)/($AN$10-$AL$10),$AL$10+SQRT(AY814*($AN$10-$AL$10)*($AM$10-$AL$10)),$AN$10-SQRT((1-AY814)*($AN$10-$AL$10)*($AN$10-$AM$10))),$AM$10)</f>
        <v>0.596729473098662</v>
      </c>
      <c r="AQ814" s="0" t="n">
        <f aca="false">IFERROR(IF(AZ814&lt;($AM$11-$AL$11)/($AN$11-$AL$11),$AL$11+SQRT(AZ814*($AN$11-$AL$11)*($AM$11-$AL$11)),$AN$11-SQRT((1-AZ814)*($AN$11-$AL$11)*($AN$11-$AM$11))),$AM$11)</f>
        <v>0.775357391444692</v>
      </c>
      <c r="AR814" s="0" t="n">
        <f aca="false">SUMPRODUCT((B24:B31&lt;=$B$6)*(C24:C31*AM814+D24:D31*AO814*$B$8*AQ814)/(1+AL814/100)^B24:B31)+C32*AM814*AP814/(1+AL814/100)^$B$6</f>
        <v>15155722.4461443</v>
      </c>
      <c r="AS814" s="0" t="n">
        <f aca="false">SUMPRODUCT((K24:K26&lt;=$B$6)*(L24:L26*AN814+M24:M26*AO814*$B$8*AQ814)/(1+AL814/100)^K24:K26)+L27*AN814*AP814/(1+AL814/100)^$B$6</f>
        <v>14706233.2603687</v>
      </c>
      <c r="AT814" s="0" t="n">
        <f aca="false">AS814-AR814</f>
        <v>-449489.18577561</v>
      </c>
      <c r="AU814" s="0" t="n">
        <f aca="true">RAND()</f>
        <v>0.167516593419433</v>
      </c>
      <c r="AV814" s="0" t="n">
        <f aca="true">RAND()</f>
        <v>0.76134760581947</v>
      </c>
      <c r="AW814" s="0" t="n">
        <f aca="true">RAND()</f>
        <v>0.344982339105714</v>
      </c>
      <c r="AX814" s="0" t="n">
        <f aca="true">RAND()</f>
        <v>0.550561165034694</v>
      </c>
      <c r="AY814" s="0" t="n">
        <f aca="true">RAND()</f>
        <v>0.0374263638637789</v>
      </c>
      <c r="AZ814" s="0" t="n">
        <f aca="true">RAND()</f>
        <v>0.794023258863129</v>
      </c>
    </row>
    <row r="815" customFormat="false" ht="15" hidden="false" customHeight="false" outlineLevel="0" collapsed="false">
      <c r="AK815" s="0" t="n">
        <v>802</v>
      </c>
      <c r="AL815" s="0" t="n">
        <f aca="false">IFERROR(IF(AU815&lt;($AM$6-$AL$6)/($AN$6-$AL$6),$AL$6+SQRT(AU815*($AN$6-$AL$6)*($AM$6-$AL$6)),$AN$6-SQRT((1-AU815)*($AN$6-$AL$6)*($AN$6-$AM$6))),$AM$6)</f>
        <v>2.99359102002622</v>
      </c>
      <c r="AM815" s="0" t="n">
        <f aca="false">IFERROR(IF(AV815&lt;($AM$7-$AL$7)/($AN$7-$AL$7),$AL$7+SQRT(AV815*($AN$7-$AL$7)*($AM$7-$AL$7)),$AN$7-SQRT((1-AV815)*($AN$7-$AL$7)*($AN$7-$AM$7))),$AM$7)</f>
        <v>0.922154990888958</v>
      </c>
      <c r="AN815" s="0" t="n">
        <f aca="false">IFERROR(IF(AW815&lt;($AM$8-$AL$8)/($AN$8-$AL$8),$AL$8+SQRT(AW815*($AN$8-$AL$8)*($AM$8-$AL$8)),$AN$8-SQRT((1-AW815)*($AN$8-$AL$8)*($AN$8-$AM$8))),$AM$8)</f>
        <v>0.948866256138453</v>
      </c>
      <c r="AO815" s="0" t="n">
        <f aca="false">IFERROR(IF(AX815&lt;($AM$9-$AL$9)/($AN$9-$AL$9),$AL$9+SQRT(AX815*($AN$9-$AL$9)*($AM$9-$AL$9)),$AN$9-SQRT((1-AX815)*($AN$9-$AL$9)*($AN$9-$AM$9))),$AM$9)</f>
        <v>0.665110581000502</v>
      </c>
      <c r="AP815" s="0" t="n">
        <f aca="false">IFERROR(IF(AY815&lt;($AM$10-$AL$10)/($AN$10-$AL$10),$AL$10+SQRT(AY815*($AN$10-$AL$10)*($AM$10-$AL$10)),$AN$10-SQRT((1-AY815)*($AN$10-$AL$10)*($AN$10-$AM$10))),$AM$10)</f>
        <v>0.602177254738331</v>
      </c>
      <c r="AQ815" s="0" t="n">
        <f aca="false">IFERROR(IF(AZ815&lt;($AM$11-$AL$11)/($AN$11-$AL$11),$AL$11+SQRT(AZ815*($AN$11-$AL$11)*($AM$11-$AL$11)),$AN$11-SQRT((1-AZ815)*($AN$11-$AL$11)*($AN$11-$AM$11))),$AM$11)</f>
        <v>0.474800453746839</v>
      </c>
      <c r="AR815" s="0" t="n">
        <f aca="false">SUMPRODUCT((B24:B31&lt;=$B$6)*(C24:C31*AM815+D24:D31*AO815*$B$8*AQ815)/(1+AL815/100)^B24:B31)+C32*AM815*AP815/(1+AL815/100)^$B$6</f>
        <v>12719049.81157</v>
      </c>
      <c r="AS815" s="0" t="n">
        <f aca="false">SUMPRODUCT((K24:K26&lt;=$B$6)*(L24:L26*AN815+M24:M26*AO815*$B$8*AQ815)/(1+AL815/100)^K24:K26)+L27*AN815*AP815/(1+AL815/100)^$B$6</f>
        <v>14259058.7464204</v>
      </c>
      <c r="AT815" s="0" t="n">
        <f aca="false">AS815-AR815</f>
        <v>1540008.9348504</v>
      </c>
      <c r="AU815" s="0" t="n">
        <f aca="true">RAND()</f>
        <v>0.197444623015348</v>
      </c>
      <c r="AV815" s="0" t="n">
        <f aca="true">RAND()</f>
        <v>0.165798242212014</v>
      </c>
      <c r="AW815" s="0" t="n">
        <f aca="true">RAND()</f>
        <v>0.246235135740882</v>
      </c>
      <c r="AX815" s="0" t="n">
        <f aca="true">RAND()</f>
        <v>0.0363486719444312</v>
      </c>
      <c r="AY815" s="0" t="n">
        <f aca="true">RAND()</f>
        <v>0.041760765543447</v>
      </c>
      <c r="AZ815" s="0" t="n">
        <f aca="true">RAND()</f>
        <v>0.124715096449391</v>
      </c>
    </row>
    <row r="816" customFormat="false" ht="15" hidden="false" customHeight="false" outlineLevel="0" collapsed="false">
      <c r="AK816" s="0" t="n">
        <v>803</v>
      </c>
      <c r="AL816" s="0" t="n">
        <f aca="false">IFERROR(IF(AU816&lt;($AM$6-$AL$6)/($AN$6-$AL$6),$AL$6+SQRT(AU816*($AN$6-$AL$6)*($AM$6-$AL$6)),$AN$6-SQRT((1-AU816)*($AN$6-$AL$6)*($AN$6-$AM$6))),$AM$6)</f>
        <v>3.69373119611117</v>
      </c>
      <c r="AM816" s="0" t="n">
        <f aca="false">IFERROR(IF(AV816&lt;($AM$7-$AL$7)/($AN$7-$AL$7),$AL$7+SQRT(AV816*($AN$7-$AL$7)*($AM$7-$AL$7)),$AN$7-SQRT((1-AV816)*($AN$7-$AL$7)*($AN$7-$AM$7))),$AM$7)</f>
        <v>0.846520847426921</v>
      </c>
      <c r="AN816" s="0" t="n">
        <f aca="false">IFERROR(IF(AW816&lt;($AM$8-$AL$8)/($AN$8-$AL$8),$AL$8+SQRT(AW816*($AN$8-$AL$8)*($AM$8-$AL$8)),$AN$8-SQRT((1-AW816)*($AN$8-$AL$8)*($AN$8-$AM$8))),$AM$8)</f>
        <v>0.993050993241592</v>
      </c>
      <c r="AO816" s="0" t="n">
        <f aca="false">IFERROR(IF(AX816&lt;($AM$9-$AL$9)/($AN$9-$AL$9),$AL$9+SQRT(AX816*($AN$9-$AL$9)*($AM$9-$AL$9)),$AN$9-SQRT((1-AX816)*($AN$9-$AL$9)*($AN$9-$AM$9))),$AM$9)</f>
        <v>1.15835525913076</v>
      </c>
      <c r="AP816" s="0" t="n">
        <f aca="false">IFERROR(IF(AY816&lt;($AM$10-$AL$10)/($AN$10-$AL$10),$AL$10+SQRT(AY816*($AN$10-$AL$10)*($AM$10-$AL$10)),$AN$10-SQRT((1-AY816)*($AN$10-$AL$10)*($AN$10-$AM$10))),$AM$10)</f>
        <v>0.914607362268095</v>
      </c>
      <c r="AQ816" s="0" t="n">
        <f aca="false">IFERROR(IF(AZ816&lt;($AM$11-$AL$11)/($AN$11-$AL$11),$AL$11+SQRT(AZ816*($AN$11-$AL$11)*($AM$11-$AL$11)),$AN$11-SQRT((1-AZ816)*($AN$11-$AL$11)*($AN$11-$AM$11))),$AM$11)</f>
        <v>0.863503432401877</v>
      </c>
      <c r="AR816" s="0" t="n">
        <f aca="false">SUMPRODUCT((B24:B31&lt;=$B$6)*(C24:C31*AM816+D24:D31*AO816*$B$8*AQ816)/(1+AL816/100)^B24:B31)+C32*AM816*AP816/(1+AL816/100)^$B$6</f>
        <v>11364288.67656</v>
      </c>
      <c r="AS816" s="0" t="n">
        <f aca="false">SUMPRODUCT((K24:K26&lt;=$B$6)*(L24:L26*AN816+M24:M26*AO816*$B$8*AQ816)/(1+AL816/100)^K24:K26)+L27*AN816*AP816/(1+AL816/100)^$B$6</f>
        <v>14654567.2184273</v>
      </c>
      <c r="AT816" s="0" t="n">
        <f aca="false">AS816-AR816</f>
        <v>3290278.54186729</v>
      </c>
      <c r="AU816" s="0" t="n">
        <f aca="true">RAND()</f>
        <v>0.453429329821577</v>
      </c>
      <c r="AV816" s="0" t="n">
        <f aca="true">RAND()</f>
        <v>0.0240465471702096</v>
      </c>
      <c r="AW816" s="0" t="n">
        <f aca="true">RAND()</f>
        <v>0.41409651101739</v>
      </c>
      <c r="AX816" s="0" t="n">
        <f aca="true">RAND()</f>
        <v>0.527756086778104</v>
      </c>
      <c r="AY816" s="0" t="n">
        <f aca="true">RAND()</f>
        <v>0.687597059387629</v>
      </c>
      <c r="AZ816" s="0" t="n">
        <f aca="true">RAND()</f>
        <v>0.92395382462829</v>
      </c>
    </row>
    <row r="817" customFormat="false" ht="15" hidden="false" customHeight="false" outlineLevel="0" collapsed="false">
      <c r="AK817" s="0" t="n">
        <v>804</v>
      </c>
      <c r="AL817" s="0" t="n">
        <f aca="false">IFERROR(IF(AU817&lt;($AM$6-$AL$6)/($AN$6-$AL$6),$AL$6+SQRT(AU817*($AN$6-$AL$6)*($AM$6-$AL$6)),$AN$6-SQRT((1-AU817)*($AN$6-$AL$6)*($AN$6-$AM$6))),$AM$6)</f>
        <v>2.68519736903482</v>
      </c>
      <c r="AM817" s="0" t="n">
        <f aca="false">IFERROR(IF(AV817&lt;($AM$7-$AL$7)/($AN$7-$AL$7),$AL$7+SQRT(AV817*($AN$7-$AL$7)*($AM$7-$AL$7)),$AN$7-SQRT((1-AV817)*($AN$7-$AL$7)*($AN$7-$AM$7))),$AM$7)</f>
        <v>1.01601769890929</v>
      </c>
      <c r="AN817" s="0" t="n">
        <f aca="false">IFERROR(IF(AW817&lt;($AM$8-$AL$8)/($AN$8-$AL$8),$AL$8+SQRT(AW817*($AN$8-$AL$8)*($AM$8-$AL$8)),$AN$8-SQRT((1-AW817)*($AN$8-$AL$8)*($AN$8-$AM$8))),$AM$8)</f>
        <v>0.820809212026343</v>
      </c>
      <c r="AO817" s="0" t="n">
        <f aca="false">IFERROR(IF(AX817&lt;($AM$9-$AL$9)/($AN$9-$AL$9),$AL$9+SQRT(AX817*($AN$9-$AL$9)*($AM$9-$AL$9)),$AN$9-SQRT((1-AX817)*($AN$9-$AL$9)*($AN$9-$AM$9))),$AM$9)</f>
        <v>1.07283620379885</v>
      </c>
      <c r="AP817" s="0" t="n">
        <f aca="false">IFERROR(IF(AY817&lt;($AM$10-$AL$10)/($AN$10-$AL$10),$AL$10+SQRT(AY817*($AN$10-$AL$10)*($AM$10-$AL$10)),$AN$10-SQRT((1-AY817)*($AN$10-$AL$10)*($AN$10-$AM$10))),$AM$10)</f>
        <v>0.563318416120997</v>
      </c>
      <c r="AQ817" s="0" t="n">
        <f aca="false">IFERROR(IF(AZ817&lt;($AM$11-$AL$11)/($AN$11-$AL$11),$AL$11+SQRT(AZ817*($AN$11-$AL$11)*($AM$11-$AL$11)),$AN$11-SQRT((1-AZ817)*($AN$11-$AL$11)*($AN$11-$AM$11))),$AM$11)</f>
        <v>0.402279308394477</v>
      </c>
      <c r="AR817" s="0" t="n">
        <f aca="false">SUMPRODUCT((B24:B31&lt;=$B$6)*(C24:C31*AM817+D24:D31*AO817*$B$8*AQ817)/(1+AL817/100)^B24:B31)+C32*AM817*AP817/(1+AL817/100)^$B$6</f>
        <v>14274358.6598018</v>
      </c>
      <c r="AS817" s="0" t="n">
        <f aca="false">SUMPRODUCT((K24:K26&lt;=$B$6)*(L24:L26*AN817+M24:M26*AO817*$B$8*AQ817)/(1+AL817/100)^K24:K26)+L27*AN817*AP817/(1+AL817/100)^$B$6</f>
        <v>12359557.288501</v>
      </c>
      <c r="AT817" s="0" t="n">
        <f aca="false">AS817-AR817</f>
        <v>-1914801.37130074</v>
      </c>
      <c r="AU817" s="0" t="n">
        <f aca="true">RAND()</f>
        <v>0.0938990869064483</v>
      </c>
      <c r="AV817" s="0" t="n">
        <f aca="true">RAND()</f>
        <v>0.513353624678205</v>
      </c>
      <c r="AW817" s="0" t="n">
        <f aca="true">RAND()</f>
        <v>0.00481137005730337</v>
      </c>
      <c r="AX817" s="0" t="n">
        <f aca="true">RAND()</f>
        <v>0.426911530009251</v>
      </c>
      <c r="AY817" s="0" t="n">
        <f aca="true">RAND()</f>
        <v>0.0160368872802871</v>
      </c>
      <c r="AZ817" s="0" t="n">
        <f aca="true">RAND()</f>
        <v>0.0426981915332757</v>
      </c>
    </row>
    <row r="818" customFormat="false" ht="15" hidden="false" customHeight="false" outlineLevel="0" collapsed="false">
      <c r="AK818" s="0" t="n">
        <v>805</v>
      </c>
      <c r="AL818" s="0" t="n">
        <f aca="false">IFERROR(IF(AU818&lt;($AM$6-$AL$6)/($AN$6-$AL$6),$AL$6+SQRT(AU818*($AN$6-$AL$6)*($AM$6-$AL$6)),$AN$6-SQRT((1-AU818)*($AN$6-$AL$6)*($AN$6-$AM$6))),$AM$6)</f>
        <v>3.60298767338091</v>
      </c>
      <c r="AM818" s="0" t="n">
        <f aca="false">IFERROR(IF(AV818&lt;($AM$7-$AL$7)/($AN$7-$AL$7),$AL$7+SQRT(AV818*($AN$7-$AL$7)*($AM$7-$AL$7)),$AN$7-SQRT((1-AV818)*($AN$7-$AL$7)*($AN$7-$AM$7))),$AM$7)</f>
        <v>1.01393893096591</v>
      </c>
      <c r="AN818" s="0" t="n">
        <f aca="false">IFERROR(IF(AW818&lt;($AM$8-$AL$8)/($AN$8-$AL$8),$AL$8+SQRT(AW818*($AN$8-$AL$8)*($AM$8-$AL$8)),$AN$8-SQRT((1-AW818)*($AN$8-$AL$8)*($AN$8-$AM$8))),$AM$8)</f>
        <v>0.96105537917878</v>
      </c>
      <c r="AO818" s="0" t="n">
        <f aca="false">IFERROR(IF(AX818&lt;($AM$9-$AL$9)/($AN$9-$AL$9),$AL$9+SQRT(AX818*($AN$9-$AL$9)*($AM$9-$AL$9)),$AN$9-SQRT((1-AX818)*($AN$9-$AL$9)*($AN$9-$AM$9))),$AM$9)</f>
        <v>0.826152563129332</v>
      </c>
      <c r="AP818" s="0" t="n">
        <f aca="false">IFERROR(IF(AY818&lt;($AM$10-$AL$10)/($AN$10-$AL$10),$AL$10+SQRT(AY818*($AN$10-$AL$10)*($AM$10-$AL$10)),$AN$10-SQRT((1-AY818)*($AN$10-$AL$10)*($AN$10-$AM$10))),$AM$10)</f>
        <v>0.946399946573327</v>
      </c>
      <c r="AQ818" s="0" t="n">
        <f aca="false">IFERROR(IF(AZ818&lt;($AM$11-$AL$11)/($AN$11-$AL$11),$AL$11+SQRT(AZ818*($AN$11-$AL$11)*($AM$11-$AL$11)),$AN$11-SQRT((1-AZ818)*($AN$11-$AL$11)*($AN$11-$AM$11))),$AM$11)</f>
        <v>0.516893019764694</v>
      </c>
      <c r="AR818" s="0" t="n">
        <f aca="false">SUMPRODUCT((B24:B31&lt;=$B$6)*(C24:C31*AM818+D24:D31*AO818*$B$8*AQ818)/(1+AL818/100)^B24:B31)+C32*AM818*AP818/(1+AL818/100)^$B$6</f>
        <v>13524570.7419752</v>
      </c>
      <c r="AS818" s="0" t="n">
        <f aca="false">SUMPRODUCT((K24:K26&lt;=$B$6)*(L24:L26*AN818+M24:M26*AO818*$B$8*AQ818)/(1+AL818/100)^K24:K26)+L27*AN818*AP818/(1+AL818/100)^$B$6</f>
        <v>14089777.5086445</v>
      </c>
      <c r="AT818" s="0" t="n">
        <f aca="false">AS818-AR818</f>
        <v>565206.7666693</v>
      </c>
      <c r="AU818" s="0" t="n">
        <f aca="true">RAND()</f>
        <v>0.423015362639898</v>
      </c>
      <c r="AV818" s="0" t="n">
        <f aca="true">RAND()</f>
        <v>0.504668192768728</v>
      </c>
      <c r="AW818" s="0" t="n">
        <f aca="true">RAND()</f>
        <v>0.288209279582451</v>
      </c>
      <c r="AX818" s="0" t="n">
        <f aca="true">RAND()</f>
        <v>0.14183399258111</v>
      </c>
      <c r="AY818" s="0" t="n">
        <f aca="true">RAND()</f>
        <v>0.797091649202677</v>
      </c>
      <c r="AZ818" s="0" t="n">
        <f aca="true">RAND()</f>
        <v>0.192010538867951</v>
      </c>
    </row>
    <row r="819" customFormat="false" ht="15" hidden="false" customHeight="false" outlineLevel="0" collapsed="false">
      <c r="AK819" s="0" t="n">
        <v>806</v>
      </c>
      <c r="AL819" s="0" t="n">
        <f aca="false">IFERROR(IF(AU819&lt;($AM$6-$AL$6)/($AN$6-$AL$6),$AL$6+SQRT(AU819*($AN$6-$AL$6)*($AM$6-$AL$6)),$AN$6-SQRT((1-AU819)*($AN$6-$AL$6)*($AN$6-$AM$6))),$AM$6)</f>
        <v>2.84747770325945</v>
      </c>
      <c r="AM819" s="0" t="n">
        <f aca="false">IFERROR(IF(AV819&lt;($AM$7-$AL$7)/($AN$7-$AL$7),$AL$7+SQRT(AV819*($AN$7-$AL$7)*($AM$7-$AL$7)),$AN$7-SQRT((1-AV819)*($AN$7-$AL$7)*($AN$7-$AM$7))),$AM$7)</f>
        <v>1.07421303498986</v>
      </c>
      <c r="AN819" s="0" t="n">
        <f aca="false">IFERROR(IF(AW819&lt;($AM$8-$AL$8)/($AN$8-$AL$8),$AL$8+SQRT(AW819*($AN$8-$AL$8)*($AM$8-$AL$8)),$AN$8-SQRT((1-AW819)*($AN$8-$AL$8)*($AN$8-$AM$8))),$AM$8)</f>
        <v>1.12189873891234</v>
      </c>
      <c r="AO819" s="0" t="n">
        <f aca="false">IFERROR(IF(AX819&lt;($AM$9-$AL$9)/($AN$9-$AL$9),$AL$9+SQRT(AX819*($AN$9-$AL$9)*($AM$9-$AL$9)),$AN$9-SQRT((1-AX819)*($AN$9-$AL$9)*($AN$9-$AM$9))),$AM$9)</f>
        <v>0.804725072523216</v>
      </c>
      <c r="AP819" s="0" t="n">
        <f aca="false">IFERROR(IF(AY819&lt;($AM$10-$AL$10)/($AN$10-$AL$10),$AL$10+SQRT(AY819*($AN$10-$AL$10)*($AM$10-$AL$10)),$AN$10-SQRT((1-AY819)*($AN$10-$AL$10)*($AN$10-$AM$10))),$AM$10)</f>
        <v>0.855535159742712</v>
      </c>
      <c r="AQ819" s="0" t="n">
        <f aca="false">IFERROR(IF(AZ819&lt;($AM$11-$AL$11)/($AN$11-$AL$11),$AL$11+SQRT(AZ819*($AN$11-$AL$11)*($AM$11-$AL$11)),$AN$11-SQRT((1-AZ819)*($AN$11-$AL$11)*($AN$11-$AM$11))),$AM$11)</f>
        <v>0.603081123622146</v>
      </c>
      <c r="AR819" s="0" t="n">
        <f aca="false">SUMPRODUCT((B24:B31&lt;=$B$6)*(C24:C31*AM819+D24:D31*AO819*$B$8*AQ819)/(1+AL819/100)^B24:B31)+C32*AM819*AP819/(1+AL819/100)^$B$6</f>
        <v>14908956.7018913</v>
      </c>
      <c r="AS819" s="0" t="n">
        <f aca="false">SUMPRODUCT((K24:K26&lt;=$B$6)*(L24:L26*AN819+M24:M26*AO819*$B$8*AQ819)/(1+AL819/100)^K24:K26)+L27*AN819*AP819/(1+AL819/100)^$B$6</f>
        <v>16367789.8221849</v>
      </c>
      <c r="AT819" s="0" t="n">
        <f aca="false">AS819-AR819</f>
        <v>1458833.12029362</v>
      </c>
      <c r="AU819" s="0" t="n">
        <f aca="true">RAND()</f>
        <v>0.143643691504382</v>
      </c>
      <c r="AV819" s="0" t="n">
        <f aca="true">RAND()</f>
        <v>0.725323937177989</v>
      </c>
      <c r="AW819" s="0" t="n">
        <f aca="true">RAND()</f>
        <v>0.854133928068904</v>
      </c>
      <c r="AX819" s="0" t="n">
        <f aca="true">RAND()</f>
        <v>0.123809826432372</v>
      </c>
      <c r="AY819" s="0" t="n">
        <f aca="true">RAND()</f>
        <v>0.505620999253103</v>
      </c>
      <c r="AZ819" s="0" t="n">
        <f aca="true">RAND()</f>
        <v>0.374931295902295</v>
      </c>
    </row>
    <row r="820" customFormat="false" ht="15" hidden="false" customHeight="false" outlineLevel="0" collapsed="false">
      <c r="AK820" s="0" t="n">
        <v>807</v>
      </c>
      <c r="AL820" s="0" t="n">
        <f aca="false">IFERROR(IF(AU820&lt;($AM$6-$AL$6)/($AN$6-$AL$6),$AL$6+SQRT(AU820*($AN$6-$AL$6)*($AM$6-$AL$6)),$AN$6-SQRT((1-AU820)*($AN$6-$AL$6)*($AN$6-$AM$6))),$AM$6)</f>
        <v>5.03370584207432</v>
      </c>
      <c r="AM820" s="0" t="n">
        <f aca="false">IFERROR(IF(AV820&lt;($AM$7-$AL$7)/($AN$7-$AL$7),$AL$7+SQRT(AV820*($AN$7-$AL$7)*($AM$7-$AL$7)),$AN$7-SQRT((1-AV820)*($AN$7-$AL$7)*($AN$7-$AM$7))),$AM$7)</f>
        <v>0.953007287957573</v>
      </c>
      <c r="AN820" s="0" t="n">
        <f aca="false">IFERROR(IF(AW820&lt;($AM$8-$AL$8)/($AN$8-$AL$8),$AL$8+SQRT(AW820*($AN$8-$AL$8)*($AM$8-$AL$8)),$AN$8-SQRT((1-AW820)*($AN$8-$AL$8)*($AN$8-$AM$8))),$AM$8)</f>
        <v>0.8501628989186</v>
      </c>
      <c r="AO820" s="0" t="n">
        <f aca="false">IFERROR(IF(AX820&lt;($AM$9-$AL$9)/($AN$9-$AL$9),$AL$9+SQRT(AX820*($AN$9-$AL$9)*($AM$9-$AL$9)),$AN$9-SQRT((1-AX820)*($AN$9-$AL$9)*($AN$9-$AM$9))),$AM$9)</f>
        <v>0.86770064952528</v>
      </c>
      <c r="AP820" s="0" t="n">
        <f aca="false">IFERROR(IF(AY820&lt;($AM$10-$AL$10)/($AN$10-$AL$10),$AL$10+SQRT(AY820*($AN$10-$AL$10)*($AM$10-$AL$10)),$AN$10-SQRT((1-AY820)*($AN$10-$AL$10)*($AN$10-$AM$10))),$AM$10)</f>
        <v>0.952012314069923</v>
      </c>
      <c r="AQ820" s="0" t="n">
        <f aca="false">IFERROR(IF(AZ820&lt;($AM$11-$AL$11)/($AN$11-$AL$11),$AL$11+SQRT(AZ820*($AN$11-$AL$11)*($AM$11-$AL$11)),$AN$11-SQRT((1-AZ820)*($AN$11-$AL$11)*($AN$11-$AM$11))),$AM$11)</f>
        <v>0.653577135299274</v>
      </c>
      <c r="AR820" s="0" t="n">
        <f aca="false">SUMPRODUCT((B24:B31&lt;=$B$6)*(C24:C31*AM820+D24:D31*AO820*$B$8*AQ820)/(1+AL820/100)^B24:B31)+C32*AM820*AP820/(1+AL820/100)^$B$6</f>
        <v>11971350.5385789</v>
      </c>
      <c r="AS820" s="0" t="n">
        <f aca="false">SUMPRODUCT((K24:K26&lt;=$B$6)*(L24:L26*AN820+M24:M26*AO820*$B$8*AQ820)/(1+AL820/100)^K24:K26)+L27*AN820*AP820/(1+AL820/100)^$B$6</f>
        <v>12719846.1331228</v>
      </c>
      <c r="AT820" s="0" t="n">
        <f aca="false">AS820-AR820</f>
        <v>748495.594543878</v>
      </c>
      <c r="AU820" s="0" t="n">
        <f aca="true">RAND()</f>
        <v>0.806684364225366</v>
      </c>
      <c r="AV820" s="0" t="n">
        <f aca="true">RAND()</f>
        <v>0.260124779645907</v>
      </c>
      <c r="AW820" s="0" t="n">
        <f aca="true">RAND()</f>
        <v>0.0279590714213076</v>
      </c>
      <c r="AX820" s="0" t="n">
        <f aca="true">RAND()</f>
        <v>0.180271690215084</v>
      </c>
      <c r="AY820" s="0" t="n">
        <f aca="true">RAND()</f>
        <v>0.817260528283386</v>
      </c>
      <c r="AZ820" s="0" t="n">
        <f aca="true">RAND()</f>
        <v>0.510168158418541</v>
      </c>
    </row>
    <row r="821" customFormat="false" ht="15" hidden="false" customHeight="false" outlineLevel="0" collapsed="false">
      <c r="AK821" s="0" t="n">
        <v>808</v>
      </c>
      <c r="AL821" s="0" t="n">
        <f aca="false">IFERROR(IF(AU821&lt;($AM$6-$AL$6)/($AN$6-$AL$6),$AL$6+SQRT(AU821*($AN$6-$AL$6)*($AM$6-$AL$6)),$AN$6-SQRT((1-AU821)*($AN$6-$AL$6)*($AN$6-$AM$6))),$AM$6)</f>
        <v>3.34541150491927</v>
      </c>
      <c r="AM821" s="0" t="n">
        <f aca="false">IFERROR(IF(AV821&lt;($AM$7-$AL$7)/($AN$7-$AL$7),$AL$7+SQRT(AV821*($AN$7-$AL$7)*($AM$7-$AL$7)),$AN$7-SQRT((1-AV821)*($AN$7-$AL$7)*($AN$7-$AM$7))),$AM$7)</f>
        <v>0.890781371584719</v>
      </c>
      <c r="AN821" s="0" t="n">
        <f aca="false">IFERROR(IF(AW821&lt;($AM$8-$AL$8)/($AN$8-$AL$8),$AL$8+SQRT(AW821*($AN$8-$AL$8)*($AM$8-$AL$8)),$AN$8-SQRT((1-AW821)*($AN$8-$AL$8)*($AN$8-$AM$8))),$AM$8)</f>
        <v>1.00097571273055</v>
      </c>
      <c r="AO821" s="0" t="n">
        <f aca="false">IFERROR(IF(AX821&lt;($AM$9-$AL$9)/($AN$9-$AL$9),$AL$9+SQRT(AX821*($AN$9-$AL$9)*($AM$9-$AL$9)),$AN$9-SQRT((1-AX821)*($AN$9-$AL$9)*($AN$9-$AM$9))),$AM$9)</f>
        <v>1.64615211443794</v>
      </c>
      <c r="AP821" s="0" t="n">
        <f aca="false">IFERROR(IF(AY821&lt;($AM$10-$AL$10)/($AN$10-$AL$10),$AL$10+SQRT(AY821*($AN$10-$AL$10)*($AM$10-$AL$10)),$AN$10-SQRT((1-AY821)*($AN$10-$AL$10)*($AN$10-$AM$10))),$AM$10)</f>
        <v>0.829041693181045</v>
      </c>
      <c r="AQ821" s="0" t="n">
        <f aca="false">IFERROR(IF(AZ821&lt;($AM$11-$AL$11)/($AN$11-$AL$11),$AL$11+SQRT(AZ821*($AN$11-$AL$11)*($AM$11-$AL$11)),$AN$11-SQRT((1-AZ821)*($AN$11-$AL$11)*($AN$11-$AM$11))),$AM$11)</f>
        <v>0.770822927314341</v>
      </c>
      <c r="AR821" s="0" t="n">
        <f aca="false">SUMPRODUCT((B24:B31&lt;=$B$6)*(C24:C31*AM821+D24:D31*AO821*$B$8*AQ821)/(1+AL821/100)^B24:B31)+C32*AM821*AP821/(1+AL821/100)^$B$6</f>
        <v>12219714.2963122</v>
      </c>
      <c r="AS821" s="0" t="n">
        <f aca="false">SUMPRODUCT((K24:K26&lt;=$B$6)*(L24:L26*AN821+M24:M26*AO821*$B$8*AQ821)/(1+AL821/100)^K24:K26)+L27*AN821*AP821/(1+AL821/100)^$B$6</f>
        <v>14824947.4039216</v>
      </c>
      <c r="AT821" s="0" t="n">
        <f aca="false">AS821-AR821</f>
        <v>2605233.10760945</v>
      </c>
      <c r="AU821" s="0" t="n">
        <f aca="true">RAND()</f>
        <v>0.332199146581177</v>
      </c>
      <c r="AV821" s="0" t="n">
        <f aca="true">RAND()</f>
        <v>0.0915695269644764</v>
      </c>
      <c r="AW821" s="0" t="n">
        <f aca="true">RAND()</f>
        <v>0.448772483110589</v>
      </c>
      <c r="AX821" s="0" t="n">
        <f aca="true">RAND()</f>
        <v>0.916527782588841</v>
      </c>
      <c r="AY821" s="0" t="n">
        <f aca="true">RAND()</f>
        <v>0.433073743405797</v>
      </c>
      <c r="AZ821" s="0" t="n">
        <f aca="true">RAND()</f>
        <v>0.785623956551968</v>
      </c>
    </row>
    <row r="822" customFormat="false" ht="15" hidden="false" customHeight="false" outlineLevel="0" collapsed="false">
      <c r="AK822" s="0" t="n">
        <v>809</v>
      </c>
      <c r="AL822" s="0" t="n">
        <f aca="false">IFERROR(IF(AU822&lt;($AM$6-$AL$6)/($AN$6-$AL$6),$AL$6+SQRT(AU822*($AN$6-$AL$6)*($AM$6-$AL$6)),$AN$6-SQRT((1-AU822)*($AN$6-$AL$6)*($AN$6-$AM$6))),$AM$6)</f>
        <v>4.56336079212296</v>
      </c>
      <c r="AM822" s="0" t="n">
        <f aca="false">IFERROR(IF(AV822&lt;($AM$7-$AL$7)/($AN$7-$AL$7),$AL$7+SQRT(AV822*($AN$7-$AL$7)*($AM$7-$AL$7)),$AN$7-SQRT((1-AV822)*($AN$7-$AL$7)*($AN$7-$AM$7))),$AM$7)</f>
        <v>1.10255571192115</v>
      </c>
      <c r="AN822" s="0" t="n">
        <f aca="false">IFERROR(IF(AW822&lt;($AM$8-$AL$8)/($AN$8-$AL$8),$AL$8+SQRT(AW822*($AN$8-$AL$8)*($AM$8-$AL$8)),$AN$8-SQRT((1-AW822)*($AN$8-$AL$8)*($AN$8-$AM$8))),$AM$8)</f>
        <v>0.970882444441325</v>
      </c>
      <c r="AO822" s="0" t="n">
        <f aca="false">IFERROR(IF(AX822&lt;($AM$9-$AL$9)/($AN$9-$AL$9),$AL$9+SQRT(AX822*($AN$9-$AL$9)*($AM$9-$AL$9)),$AN$9-SQRT((1-AX822)*($AN$9-$AL$9)*($AN$9-$AM$9))),$AM$9)</f>
        <v>1.24946393163749</v>
      </c>
      <c r="AP822" s="0" t="n">
        <f aca="false">IFERROR(IF(AY822&lt;($AM$10-$AL$10)/($AN$10-$AL$10),$AL$10+SQRT(AY822*($AN$10-$AL$10)*($AM$10-$AL$10)),$AN$10-SQRT((1-AY822)*($AN$10-$AL$10)*($AN$10-$AM$10))),$AM$10)</f>
        <v>0.979088660093333</v>
      </c>
      <c r="AQ822" s="0" t="n">
        <f aca="false">IFERROR(IF(AZ822&lt;($AM$11-$AL$11)/($AN$11-$AL$11),$AL$11+SQRT(AZ822*($AN$11-$AL$11)*($AM$11-$AL$11)),$AN$11-SQRT((1-AZ822)*($AN$11-$AL$11)*($AN$11-$AM$11))),$AM$11)</f>
        <v>0.893724744092937</v>
      </c>
      <c r="AR822" s="0" t="n">
        <f aca="false">SUMPRODUCT((B24:B31&lt;=$B$6)*(C24:C31*AM822+D24:D31*AO822*$B$8*AQ822)/(1+AL822/100)^B24:B31)+C32*AM822*AP822/(1+AL822/100)^$B$6</f>
        <v>14189019.0820845</v>
      </c>
      <c r="AS822" s="0" t="n">
        <f aca="false">SUMPRODUCT((K24:K26&lt;=$B$6)*(L24:L26*AN822+M24:M26*AO822*$B$8*AQ822)/(1+AL822/100)^K24:K26)+L27*AN822*AP822/(1+AL822/100)^$B$6</f>
        <v>14441130.75564</v>
      </c>
      <c r="AT822" s="0" t="n">
        <f aca="false">AS822-AR822</f>
        <v>252111.673555452</v>
      </c>
      <c r="AU822" s="0" t="n">
        <f aca="true">RAND()</f>
        <v>0.703139468531818</v>
      </c>
      <c r="AV822" s="0" t="n">
        <f aca="true">RAND()</f>
        <v>0.806757172559311</v>
      </c>
      <c r="AW822" s="0" t="n">
        <f aca="true">RAND()</f>
        <v>0.324453442424917</v>
      </c>
      <c r="AX822" s="0" t="n">
        <f aca="true">RAND()</f>
        <v>0.624463740057961</v>
      </c>
      <c r="AY822" s="0" t="n">
        <f aca="true">RAND()</f>
        <v>0.918103776920099</v>
      </c>
      <c r="AZ822" s="0" t="n">
        <f aca="true">RAND()</f>
        <v>0.953900285640361</v>
      </c>
    </row>
    <row r="823" customFormat="false" ht="15" hidden="false" customHeight="false" outlineLevel="0" collapsed="false">
      <c r="AK823" s="0" t="n">
        <v>810</v>
      </c>
      <c r="AL823" s="0" t="n">
        <f aca="false">IFERROR(IF(AU823&lt;($AM$6-$AL$6)/($AN$6-$AL$6),$AL$6+SQRT(AU823*($AN$6-$AL$6)*($AM$6-$AL$6)),$AN$6-SQRT((1-AU823)*($AN$6-$AL$6)*($AN$6-$AM$6))),$AM$6)</f>
        <v>3.42683316575552</v>
      </c>
      <c r="AM823" s="0" t="n">
        <f aca="false">IFERROR(IF(AV823&lt;($AM$7-$AL$7)/($AN$7-$AL$7),$AL$7+SQRT(AV823*($AN$7-$AL$7)*($AM$7-$AL$7)),$AN$7-SQRT((1-AV823)*($AN$7-$AL$7)*($AN$7-$AM$7))),$AM$7)</f>
        <v>1.05368630617493</v>
      </c>
      <c r="AN823" s="0" t="n">
        <f aca="false">IFERROR(IF(AW823&lt;($AM$8-$AL$8)/($AN$8-$AL$8),$AL$8+SQRT(AW823*($AN$8-$AL$8)*($AM$8-$AL$8)),$AN$8-SQRT((1-AW823)*($AN$8-$AL$8)*($AN$8-$AM$8))),$AM$8)</f>
        <v>1.01699955683504</v>
      </c>
      <c r="AO823" s="0" t="n">
        <f aca="false">IFERROR(IF(AX823&lt;($AM$9-$AL$9)/($AN$9-$AL$9),$AL$9+SQRT(AX823*($AN$9-$AL$9)*($AM$9-$AL$9)),$AN$9-SQRT((1-AX823)*($AN$9-$AL$9)*($AN$9-$AM$9))),$AM$9)</f>
        <v>1.11243986908604</v>
      </c>
      <c r="AP823" s="0" t="n">
        <f aca="false">IFERROR(IF(AY823&lt;($AM$10-$AL$10)/($AN$10-$AL$10),$AL$10+SQRT(AY823*($AN$10-$AL$10)*($AM$10-$AL$10)),$AN$10-SQRT((1-AY823)*($AN$10-$AL$10)*($AN$10-$AM$10))),$AM$10)</f>
        <v>0.925679729584893</v>
      </c>
      <c r="AQ823" s="0" t="n">
        <f aca="false">IFERROR(IF(AZ823&lt;($AM$11-$AL$11)/($AN$11-$AL$11),$AL$11+SQRT(AZ823*($AN$11-$AL$11)*($AM$11-$AL$11)),$AN$11-SQRT((1-AZ823)*($AN$11-$AL$11)*($AN$11-$AM$11))),$AM$11)</f>
        <v>0.615924835202706</v>
      </c>
      <c r="AR823" s="0" t="n">
        <f aca="false">SUMPRODUCT((B24:B31&lt;=$B$6)*(C24:C31*AM823+D24:D31*AO823*$B$8*AQ823)/(1+AL823/100)^B24:B31)+C32*AM823*AP823/(1+AL823/100)^$B$6</f>
        <v>14224326.618967</v>
      </c>
      <c r="AS823" s="0" t="n">
        <f aca="false">SUMPRODUCT((K24:K26&lt;=$B$6)*(L24:L26*AN823+M24:M26*AO823*$B$8*AQ823)/(1+AL823/100)^K24:K26)+L27*AN823*AP823/(1+AL823/100)^$B$6</f>
        <v>14905865.2747824</v>
      </c>
      <c r="AT823" s="0" t="n">
        <f aca="false">AS823-AR823</f>
        <v>681538.655815367</v>
      </c>
      <c r="AU823" s="0" t="n">
        <f aca="true">RAND()</f>
        <v>0.361623938732764</v>
      </c>
      <c r="AV823" s="0" t="n">
        <f aca="true">RAND()</f>
        <v>0.657430521037826</v>
      </c>
      <c r="AW823" s="0" t="n">
        <f aca="true">RAND()</f>
        <v>0.517429275421628</v>
      </c>
      <c r="AX823" s="0" t="n">
        <f aca="true">RAND()</f>
        <v>0.474824676007991</v>
      </c>
      <c r="AY823" s="0" t="n">
        <f aca="true">RAND()</f>
        <v>0.72481292871787</v>
      </c>
      <c r="AZ823" s="0" t="n">
        <f aca="true">RAND()</f>
        <v>0.407381638766762</v>
      </c>
    </row>
    <row r="824" customFormat="false" ht="15" hidden="false" customHeight="false" outlineLevel="0" collapsed="false">
      <c r="AK824" s="0" t="n">
        <v>811</v>
      </c>
      <c r="AL824" s="0" t="n">
        <f aca="false">IFERROR(IF(AU824&lt;($AM$6-$AL$6)/($AN$6-$AL$6),$AL$6+SQRT(AU824*($AN$6-$AL$6)*($AM$6-$AL$6)),$AN$6-SQRT((1-AU824)*($AN$6-$AL$6)*($AN$6-$AM$6))),$AM$6)</f>
        <v>4.90373030051026</v>
      </c>
      <c r="AM824" s="0" t="n">
        <f aca="false">IFERROR(IF(AV824&lt;($AM$7-$AL$7)/($AN$7-$AL$7),$AL$7+SQRT(AV824*($AN$7-$AL$7)*($AM$7-$AL$7)),$AN$7-SQRT((1-AV824)*($AN$7-$AL$7)*($AN$7-$AM$7))),$AM$7)</f>
        <v>0.944243775879017</v>
      </c>
      <c r="AN824" s="0" t="n">
        <f aca="false">IFERROR(IF(AW824&lt;($AM$8-$AL$8)/($AN$8-$AL$8),$AL$8+SQRT(AW824*($AN$8-$AL$8)*($AM$8-$AL$8)),$AN$8-SQRT((1-AW824)*($AN$8-$AL$8)*($AN$8-$AM$8))),$AM$8)</f>
        <v>1.0678820293339</v>
      </c>
      <c r="AO824" s="0" t="n">
        <f aca="false">IFERROR(IF(AX824&lt;($AM$9-$AL$9)/($AN$9-$AL$9),$AL$9+SQRT(AX824*($AN$9-$AL$9)*($AM$9-$AL$9)),$AN$9-SQRT((1-AX824)*($AN$9-$AL$9)*($AN$9-$AM$9))),$AM$9)</f>
        <v>1.37288279925203</v>
      </c>
      <c r="AP824" s="0" t="n">
        <f aca="false">IFERROR(IF(AY824&lt;($AM$10-$AL$10)/($AN$10-$AL$10),$AL$10+SQRT(AY824*($AN$10-$AL$10)*($AM$10-$AL$10)),$AN$10-SQRT((1-AY824)*($AN$10-$AL$10)*($AN$10-$AM$10))),$AM$10)</f>
        <v>0.971122746433906</v>
      </c>
      <c r="AQ824" s="0" t="n">
        <f aca="false">IFERROR(IF(AZ824&lt;($AM$11-$AL$11)/($AN$11-$AL$11),$AL$11+SQRT(AZ824*($AN$11-$AL$11)*($AM$11-$AL$11)),$AN$11-SQRT((1-AZ824)*($AN$11-$AL$11)*($AN$11-$AM$11))),$AM$11)</f>
        <v>0.759004481540679</v>
      </c>
      <c r="AR824" s="0" t="n">
        <f aca="false">SUMPRODUCT((B24:B31&lt;=$B$6)*(C24:C31*AM824+D24:D31*AO824*$B$8*AQ824)/(1+AL824/100)^B24:B31)+C32*AM824*AP824/(1+AL824/100)^$B$6</f>
        <v>11995101.5695585</v>
      </c>
      <c r="AS824" s="0" t="n">
        <f aca="false">SUMPRODUCT((K24:K26&lt;=$B$6)*(L24:L26*AN824+M24:M26*AO824*$B$8*AQ824)/(1+AL824/100)^K24:K26)+L27*AN824*AP824/(1+AL824/100)^$B$6</f>
        <v>15949739.47038</v>
      </c>
      <c r="AT824" s="0" t="n">
        <f aca="false">AS824-AR824</f>
        <v>3954637.90082146</v>
      </c>
      <c r="AU824" s="0" t="n">
        <f aca="true">RAND()</f>
        <v>0.780282667350059</v>
      </c>
      <c r="AV824" s="0" t="n">
        <f aca="true">RAND()</f>
        <v>0.231180743109289</v>
      </c>
      <c r="AW824" s="0" t="n">
        <f aca="true">RAND()</f>
        <v>0.705182620093004</v>
      </c>
      <c r="AX824" s="0" t="n">
        <f aca="true">RAND()</f>
        <v>0.737816011017352</v>
      </c>
      <c r="AY824" s="0" t="n">
        <f aca="true">RAND()</f>
        <v>0.887826568829707</v>
      </c>
      <c r="AZ824" s="0" t="n">
        <f aca="true">RAND()</f>
        <v>0.76294351054091</v>
      </c>
    </row>
    <row r="825" customFormat="false" ht="15" hidden="false" customHeight="false" outlineLevel="0" collapsed="false">
      <c r="AK825" s="0" t="n">
        <v>812</v>
      </c>
      <c r="AL825" s="0" t="n">
        <f aca="false">IFERROR(IF(AU825&lt;($AM$6-$AL$6)/($AN$6-$AL$6),$AL$6+SQRT(AU825*($AN$6-$AL$6)*($AM$6-$AL$6)),$AN$6-SQRT((1-AU825)*($AN$6-$AL$6)*($AN$6-$AM$6))),$AM$6)</f>
        <v>4.75237316412802</v>
      </c>
      <c r="AM825" s="0" t="n">
        <f aca="false">IFERROR(IF(AV825&lt;($AM$7-$AL$7)/($AN$7-$AL$7),$AL$7+SQRT(AV825*($AN$7-$AL$7)*($AM$7-$AL$7)),$AN$7-SQRT((1-AV825)*($AN$7-$AL$7)*($AN$7-$AM$7))),$AM$7)</f>
        <v>1.01650890211235</v>
      </c>
      <c r="AN825" s="0" t="n">
        <f aca="false">IFERROR(IF(AW825&lt;($AM$8-$AL$8)/($AN$8-$AL$8),$AL$8+SQRT(AW825*($AN$8-$AL$8)*($AM$8-$AL$8)),$AN$8-SQRT((1-AW825)*($AN$8-$AL$8)*($AN$8-$AM$8))),$AM$8)</f>
        <v>1.00998672896405</v>
      </c>
      <c r="AO825" s="0" t="n">
        <f aca="false">IFERROR(IF(AX825&lt;($AM$9-$AL$9)/($AN$9-$AL$9),$AL$9+SQRT(AX825*($AN$9-$AL$9)*($AM$9-$AL$9)),$AN$9-SQRT((1-AX825)*($AN$9-$AL$9)*($AN$9-$AM$9))),$AM$9)</f>
        <v>1.35954169638416</v>
      </c>
      <c r="AP825" s="0" t="n">
        <f aca="false">IFERROR(IF(AY825&lt;($AM$10-$AL$10)/($AN$10-$AL$10),$AL$10+SQRT(AY825*($AN$10-$AL$10)*($AM$10-$AL$10)),$AN$10-SQRT((1-AY825)*($AN$10-$AL$10)*($AN$10-$AM$10))),$AM$10)</f>
        <v>0.975696051997367</v>
      </c>
      <c r="AQ825" s="0" t="n">
        <f aca="false">IFERROR(IF(AZ825&lt;($AM$11-$AL$11)/($AN$11-$AL$11),$AL$11+SQRT(AZ825*($AN$11-$AL$11)*($AM$11-$AL$11)),$AN$11-SQRT((1-AZ825)*($AN$11-$AL$11)*($AN$11-$AM$11))),$AM$11)</f>
        <v>0.759738303473817</v>
      </c>
      <c r="AR825" s="0" t="n">
        <f aca="false">SUMPRODUCT((B24:B31&lt;=$B$6)*(C24:C31*AM825+D24:D31*AO825*$B$8*AQ825)/(1+AL825/100)^B24:B31)+C32*AM825*AP825/(1+AL825/100)^$B$6</f>
        <v>12979205.0573877</v>
      </c>
      <c r="AS825" s="0" t="n">
        <f aca="false">SUMPRODUCT((K24:K26&lt;=$B$6)*(L24:L26*AN825+M24:M26*AO825*$B$8*AQ825)/(1+AL825/100)^K24:K26)+L27*AN825*AP825/(1+AL825/100)^$B$6</f>
        <v>15055853.4195982</v>
      </c>
      <c r="AT825" s="0" t="n">
        <f aca="false">AS825-AR825</f>
        <v>2076648.36221046</v>
      </c>
      <c r="AU825" s="0" t="n">
        <f aca="true">RAND()</f>
        <v>0.747408680333406</v>
      </c>
      <c r="AV825" s="0" t="n">
        <f aca="true">RAND()</f>
        <v>0.515394730730851</v>
      </c>
      <c r="AW825" s="0" t="n">
        <f aca="true">RAND()</f>
        <v>0.487943375347757</v>
      </c>
      <c r="AX825" s="0" t="n">
        <f aca="true">RAND()</f>
        <v>0.726542107553013</v>
      </c>
      <c r="AY825" s="0" t="n">
        <f aca="true">RAND()</f>
        <v>0.905146935543526</v>
      </c>
      <c r="AZ825" s="0" t="n">
        <f aca="true">RAND()</f>
        <v>0.764384968091266</v>
      </c>
    </row>
    <row r="826" customFormat="false" ht="15" hidden="false" customHeight="false" outlineLevel="0" collapsed="false">
      <c r="AK826" s="0" t="n">
        <v>813</v>
      </c>
      <c r="AL826" s="0" t="n">
        <f aca="false">IFERROR(IF(AU826&lt;($AM$6-$AL$6)/($AN$6-$AL$6),$AL$6+SQRT(AU826*($AN$6-$AL$6)*($AM$6-$AL$6)),$AN$6-SQRT((1-AU826)*($AN$6-$AL$6)*($AN$6-$AM$6))),$AM$6)</f>
        <v>4.00130671530236</v>
      </c>
      <c r="AM826" s="0" t="n">
        <f aca="false">IFERROR(IF(AV826&lt;($AM$7-$AL$7)/($AN$7-$AL$7),$AL$7+SQRT(AV826*($AN$7-$AL$7)*($AM$7-$AL$7)),$AN$7-SQRT((1-AV826)*($AN$7-$AL$7)*($AN$7-$AM$7))),$AM$7)</f>
        <v>1.16237081626807</v>
      </c>
      <c r="AN826" s="0" t="n">
        <f aca="false">IFERROR(IF(AW826&lt;($AM$8-$AL$8)/($AN$8-$AL$8),$AL$8+SQRT(AW826*($AN$8-$AL$8)*($AM$8-$AL$8)),$AN$8-SQRT((1-AW826)*($AN$8-$AL$8)*($AN$8-$AM$8))),$AM$8)</f>
        <v>1.08709933428144</v>
      </c>
      <c r="AO826" s="0" t="n">
        <f aca="false">IFERROR(IF(AX826&lt;($AM$9-$AL$9)/($AN$9-$AL$9),$AL$9+SQRT(AX826*($AN$9-$AL$9)*($AM$9-$AL$9)),$AN$9-SQRT((1-AX826)*($AN$9-$AL$9)*($AN$9-$AM$9))),$AM$9)</f>
        <v>1.09336809528078</v>
      </c>
      <c r="AP826" s="0" t="n">
        <f aca="false">IFERROR(IF(AY826&lt;($AM$10-$AL$10)/($AN$10-$AL$10),$AL$10+SQRT(AY826*($AN$10-$AL$10)*($AM$10-$AL$10)),$AN$10-SQRT((1-AY826)*($AN$10-$AL$10)*($AN$10-$AM$10))),$AM$10)</f>
        <v>0.925409574424408</v>
      </c>
      <c r="AQ826" s="0" t="n">
        <f aca="false">IFERROR(IF(AZ826&lt;($AM$11-$AL$11)/($AN$11-$AL$11),$AL$11+SQRT(AZ826*($AN$11-$AL$11)*($AM$11-$AL$11)),$AN$11-SQRT((1-AZ826)*($AN$11-$AL$11)*($AN$11-$AM$11))),$AM$11)</f>
        <v>0.646757602169775</v>
      </c>
      <c r="AR826" s="0" t="n">
        <f aca="false">SUMPRODUCT((B24:B31&lt;=$B$6)*(C24:C31*AM826+D24:D31*AO826*$B$8*AQ826)/(1+AL826/100)^B24:B31)+C32*AM826*AP826/(1+AL826/100)^$B$6</f>
        <v>15260768.5108016</v>
      </c>
      <c r="AS826" s="0" t="n">
        <f aca="false">SUMPRODUCT((K24:K26&lt;=$B$6)*(L24:L26*AN826+M24:M26*AO826*$B$8*AQ826)/(1+AL826/100)^K24:K26)+L27*AN826*AP826/(1+AL826/100)^$B$6</f>
        <v>16081871.3506227</v>
      </c>
      <c r="AT826" s="0" t="n">
        <f aca="false">AS826-AR826</f>
        <v>821102.8398211</v>
      </c>
      <c r="AU826" s="0" t="n">
        <f aca="true">RAND()</f>
        <v>0.550391929215464</v>
      </c>
      <c r="AV826" s="0" t="n">
        <f aca="true">RAND()</f>
        <v>0.931743343630896</v>
      </c>
      <c r="AW826" s="0" t="n">
        <f aca="true">RAND()</f>
        <v>0.764118872075097</v>
      </c>
      <c r="AX826" s="0" t="n">
        <f aca="true">RAND()</f>
        <v>0.452012392896803</v>
      </c>
      <c r="AY826" s="0" t="n">
        <f aca="true">RAND()</f>
        <v>0.723893224047825</v>
      </c>
      <c r="AZ826" s="0" t="n">
        <f aca="true">RAND()</f>
        <v>0.490778916989925</v>
      </c>
    </row>
    <row r="827" customFormat="false" ht="15" hidden="false" customHeight="false" outlineLevel="0" collapsed="false">
      <c r="AK827" s="0" t="n">
        <v>814</v>
      </c>
      <c r="AL827" s="0" t="n">
        <f aca="false">IFERROR(IF(AU827&lt;($AM$6-$AL$6)/($AN$6-$AL$6),$AL$6+SQRT(AU827*($AN$6-$AL$6)*($AM$6-$AL$6)),$AN$6-SQRT((1-AU827)*($AN$6-$AL$6)*($AN$6-$AM$6))),$AM$6)</f>
        <v>2.17652660428391</v>
      </c>
      <c r="AM827" s="0" t="n">
        <f aca="false">IFERROR(IF(AV827&lt;($AM$7-$AL$7)/($AN$7-$AL$7),$AL$7+SQRT(AV827*($AN$7-$AL$7)*($AM$7-$AL$7)),$AN$7-SQRT((1-AV827)*($AN$7-$AL$7)*($AN$7-$AM$7))),$AM$7)</f>
        <v>1.15659598266031</v>
      </c>
      <c r="AN827" s="0" t="n">
        <f aca="false">IFERROR(IF(AW827&lt;($AM$8-$AL$8)/($AN$8-$AL$8),$AL$8+SQRT(AW827*($AN$8-$AL$8)*($AM$8-$AL$8)),$AN$8-SQRT((1-AW827)*($AN$8-$AL$8)*($AN$8-$AM$8))),$AM$8)</f>
        <v>0.884299317321478</v>
      </c>
      <c r="AO827" s="0" t="n">
        <f aca="false">IFERROR(IF(AX827&lt;($AM$9-$AL$9)/($AN$9-$AL$9),$AL$9+SQRT(AX827*($AN$9-$AL$9)*($AM$9-$AL$9)),$AN$9-SQRT((1-AX827)*($AN$9-$AL$9)*($AN$9-$AM$9))),$AM$9)</f>
        <v>0.809612846710578</v>
      </c>
      <c r="AP827" s="0" t="n">
        <f aca="false">IFERROR(IF(AY827&lt;($AM$10-$AL$10)/($AN$10-$AL$10),$AL$10+SQRT(AY827*($AN$10-$AL$10)*($AM$10-$AL$10)),$AN$10-SQRT((1-AY827)*($AN$10-$AL$10)*($AN$10-$AM$10))),$AM$10)</f>
        <v>0.752884520276296</v>
      </c>
      <c r="AQ827" s="0" t="n">
        <f aca="false">IFERROR(IF(AZ827&lt;($AM$11-$AL$11)/($AN$11-$AL$11),$AL$11+SQRT(AZ827*($AN$11-$AL$11)*($AM$11-$AL$11)),$AN$11-SQRT((1-AZ827)*($AN$11-$AL$11)*($AN$11-$AM$11))),$AM$11)</f>
        <v>0.839980982909358</v>
      </c>
      <c r="AR827" s="0" t="n">
        <f aca="false">SUMPRODUCT((B24:B31&lt;=$B$6)*(C24:C31*AM827+D24:D31*AO827*$B$8*AQ827)/(1+AL827/100)^B24:B31)+C32*AM827*AP827/(1+AL827/100)^$B$6</f>
        <v>16727568.6242193</v>
      </c>
      <c r="AS827" s="0" t="n">
        <f aca="false">SUMPRODUCT((K24:K26&lt;=$B$6)*(L24:L26*AN827+M24:M26*AO827*$B$8*AQ827)/(1+AL827/100)^K24:K26)+L27*AN827*AP827/(1+AL827/100)^$B$6</f>
        <v>12918576.5502497</v>
      </c>
      <c r="AT827" s="0" t="n">
        <f aca="false">AS827-AR827</f>
        <v>-3808992.07396961</v>
      </c>
      <c r="AU827" s="0" t="n">
        <f aca="true">RAND()</f>
        <v>0.00623232840400182</v>
      </c>
      <c r="AV827" s="0" t="n">
        <f aca="true">RAND()</f>
        <v>0.922450573731622</v>
      </c>
      <c r="AW827" s="0" t="n">
        <f aca="true">RAND()</f>
        <v>0.0789597211207473</v>
      </c>
      <c r="AX827" s="0" t="n">
        <f aca="true">RAND()</f>
        <v>0.127813486464304</v>
      </c>
      <c r="AY827" s="0" t="n">
        <f aca="true">RAND()</f>
        <v>0.25580232238149</v>
      </c>
      <c r="AZ827" s="0" t="n">
        <f aca="true">RAND()</f>
        <v>0.895485363956509</v>
      </c>
    </row>
    <row r="828" customFormat="false" ht="15" hidden="false" customHeight="false" outlineLevel="0" collapsed="false">
      <c r="AK828" s="0" t="n">
        <v>815</v>
      </c>
      <c r="AL828" s="0" t="n">
        <f aca="false">IFERROR(IF(AU828&lt;($AM$6-$AL$6)/($AN$6-$AL$6),$AL$6+SQRT(AU828*($AN$6-$AL$6)*($AM$6-$AL$6)),$AN$6-SQRT((1-AU828)*($AN$6-$AL$6)*($AN$6-$AM$6))),$AM$6)</f>
        <v>3.80076358951847</v>
      </c>
      <c r="AM828" s="0" t="n">
        <f aca="false">IFERROR(IF(AV828&lt;($AM$7-$AL$7)/($AN$7-$AL$7),$AL$7+SQRT(AV828*($AN$7-$AL$7)*($AM$7-$AL$7)),$AN$7-SQRT((1-AV828)*($AN$7-$AL$7)*($AN$7-$AM$7))),$AM$7)</f>
        <v>1.0883192851878</v>
      </c>
      <c r="AN828" s="0" t="n">
        <f aca="false">IFERROR(IF(AW828&lt;($AM$8-$AL$8)/($AN$8-$AL$8),$AL$8+SQRT(AW828*($AN$8-$AL$8)*($AM$8-$AL$8)),$AN$8-SQRT((1-AW828)*($AN$8-$AL$8)*($AN$8-$AM$8))),$AM$8)</f>
        <v>1.01146007436089</v>
      </c>
      <c r="AO828" s="0" t="n">
        <f aca="false">IFERROR(IF(AX828&lt;($AM$9-$AL$9)/($AN$9-$AL$9),$AL$9+SQRT(AX828*($AN$9-$AL$9)*($AM$9-$AL$9)),$AN$9-SQRT((1-AX828)*($AN$9-$AL$9)*($AN$9-$AM$9))),$AM$9)</f>
        <v>1.35129537911903</v>
      </c>
      <c r="AP828" s="0" t="n">
        <f aca="false">IFERROR(IF(AY828&lt;($AM$10-$AL$10)/($AN$10-$AL$10),$AL$10+SQRT(AY828*($AN$10-$AL$10)*($AM$10-$AL$10)),$AN$10-SQRT((1-AY828)*($AN$10-$AL$10)*($AN$10-$AM$10))),$AM$10)</f>
        <v>0.930620049323075</v>
      </c>
      <c r="AQ828" s="0" t="n">
        <f aca="false">IFERROR(IF(AZ828&lt;($AM$11-$AL$11)/($AN$11-$AL$11),$AL$11+SQRT(AZ828*($AN$11-$AL$11)*($AM$11-$AL$11)),$AN$11-SQRT((1-AZ828)*($AN$11-$AL$11)*($AN$11-$AM$11))),$AM$11)</f>
        <v>0.514200942022457</v>
      </c>
      <c r="AR828" s="0" t="n">
        <f aca="false">SUMPRODUCT((B24:B31&lt;=$B$6)*(C24:C31*AM828+D24:D31*AO828*$B$8*AQ828)/(1+AL828/100)^B24:B31)+C32*AM828*AP828/(1+AL828/100)^$B$6</f>
        <v>14426712.4219802</v>
      </c>
      <c r="AS828" s="0" t="n">
        <f aca="false">SUMPRODUCT((K24:K26&lt;=$B$6)*(L24:L26*AN828+M24:M26*AO828*$B$8*AQ828)/(1+AL828/100)^K24:K26)+L27*AN828*AP828/(1+AL828/100)^$B$6</f>
        <v>14912616.2393427</v>
      </c>
      <c r="AT828" s="0" t="n">
        <f aca="false">AS828-AR828</f>
        <v>485903.817362517</v>
      </c>
      <c r="AU828" s="0" t="n">
        <f aca="true">RAND()</f>
        <v>0.488244319492462</v>
      </c>
      <c r="AV828" s="0" t="n">
        <f aca="true">RAND()</f>
        <v>0.767638635180585</v>
      </c>
      <c r="AW828" s="0" t="n">
        <f aca="true">RAND()</f>
        <v>0.494210701120778</v>
      </c>
      <c r="AX828" s="0" t="n">
        <f aca="true">RAND()</f>
        <v>0.71945487656512</v>
      </c>
      <c r="AY828" s="0" t="n">
        <f aca="true">RAND()</f>
        <v>0.741734507516031</v>
      </c>
      <c r="AZ828" s="0" t="n">
        <f aca="true">RAND()</f>
        <v>0.187273647197176</v>
      </c>
    </row>
    <row r="829" customFormat="false" ht="15" hidden="false" customHeight="false" outlineLevel="0" collapsed="false">
      <c r="AK829" s="0" t="n">
        <v>816</v>
      </c>
      <c r="AL829" s="0" t="n">
        <f aca="false">IFERROR(IF(AU829&lt;($AM$6-$AL$6)/($AN$6-$AL$6),$AL$6+SQRT(AU829*($AN$6-$AL$6)*($AM$6-$AL$6)),$AN$6-SQRT((1-AU829)*($AN$6-$AL$6)*($AN$6-$AM$6))),$AM$6)</f>
        <v>5.07335604775795</v>
      </c>
      <c r="AM829" s="0" t="n">
        <f aca="false">IFERROR(IF(AV829&lt;($AM$7-$AL$7)/($AN$7-$AL$7),$AL$7+SQRT(AV829*($AN$7-$AL$7)*($AM$7-$AL$7)),$AN$7-SQRT((1-AV829)*($AN$7-$AL$7)*($AN$7-$AM$7))),$AM$7)</f>
        <v>0.91421675634838</v>
      </c>
      <c r="AN829" s="0" t="n">
        <f aca="false">IFERROR(IF(AW829&lt;($AM$8-$AL$8)/($AN$8-$AL$8),$AL$8+SQRT(AW829*($AN$8-$AL$8)*($AM$8-$AL$8)),$AN$8-SQRT((1-AW829)*($AN$8-$AL$8)*($AN$8-$AM$8))),$AM$8)</f>
        <v>0.960447730299458</v>
      </c>
      <c r="AO829" s="0" t="n">
        <f aca="false">IFERROR(IF(AX829&lt;($AM$9-$AL$9)/($AN$9-$AL$9),$AL$9+SQRT(AX829*($AN$9-$AL$9)*($AM$9-$AL$9)),$AN$9-SQRT((1-AX829)*($AN$9-$AL$9)*($AN$9-$AM$9))),$AM$9)</f>
        <v>1.63252485751267</v>
      </c>
      <c r="AP829" s="0" t="n">
        <f aca="false">IFERROR(IF(AY829&lt;($AM$10-$AL$10)/($AN$10-$AL$10),$AL$10+SQRT(AY829*($AN$10-$AL$10)*($AM$10-$AL$10)),$AN$10-SQRT((1-AY829)*($AN$10-$AL$10)*($AN$10-$AM$10))),$AM$10)</f>
        <v>0.825825734878845</v>
      </c>
      <c r="AQ829" s="0" t="n">
        <f aca="false">IFERROR(IF(AZ829&lt;($AM$11-$AL$11)/($AN$11-$AL$11),$AL$11+SQRT(AZ829*($AN$11-$AL$11)*($AM$11-$AL$11)),$AN$11-SQRT((1-AZ829)*($AN$11-$AL$11)*($AN$11-$AM$11))),$AM$11)</f>
        <v>0.687578708446827</v>
      </c>
      <c r="AR829" s="0" t="n">
        <f aca="false">SUMPRODUCT((B24:B31&lt;=$B$6)*(C24:C31*AM829+D24:D31*AO829*$B$8*AQ829)/(1+AL829/100)^B24:B31)+C32*AM829*AP829/(1+AL829/100)^$B$6</f>
        <v>11564204.4392853</v>
      </c>
      <c r="AS829" s="0" t="n">
        <f aca="false">SUMPRODUCT((K24:K26&lt;=$B$6)*(L24:L26*AN829+M24:M26*AO829*$B$8*AQ829)/(1+AL829/100)^K24:K26)+L27*AN829*AP829/(1+AL829/100)^$B$6</f>
        <v>14502060.9927474</v>
      </c>
      <c r="AT829" s="0" t="n">
        <f aca="false">AS829-AR829</f>
        <v>2937856.55346213</v>
      </c>
      <c r="AU829" s="0" t="n">
        <f aca="true">RAND()</f>
        <v>0.814402154064456</v>
      </c>
      <c r="AV829" s="0" t="n">
        <f aca="true">RAND()</f>
        <v>0.14494963811939</v>
      </c>
      <c r="AW829" s="0" t="n">
        <f aca="true">RAND()</f>
        <v>0.286038601758307</v>
      </c>
      <c r="AX829" s="0" t="n">
        <f aca="true">RAND()</f>
        <v>0.909974679769276</v>
      </c>
      <c r="AY829" s="0" t="n">
        <f aca="true">RAND()</f>
        <v>0.424649638037358</v>
      </c>
      <c r="AZ829" s="0" t="n">
        <f aca="true">RAND()</f>
        <v>0.601603822792845</v>
      </c>
    </row>
    <row r="830" customFormat="false" ht="15" hidden="false" customHeight="false" outlineLevel="0" collapsed="false">
      <c r="AK830" s="0" t="n">
        <v>817</v>
      </c>
      <c r="AL830" s="0" t="n">
        <f aca="false">IFERROR(IF(AU830&lt;($AM$6-$AL$6)/($AN$6-$AL$6),$AL$6+SQRT(AU830*($AN$6-$AL$6)*($AM$6-$AL$6)),$AN$6-SQRT((1-AU830)*($AN$6-$AL$6)*($AN$6-$AM$6))),$AM$6)</f>
        <v>3.10748227282548</v>
      </c>
      <c r="AM830" s="0" t="n">
        <f aca="false">IFERROR(IF(AV830&lt;($AM$7-$AL$7)/($AN$7-$AL$7),$AL$7+SQRT(AV830*($AN$7-$AL$7)*($AM$7-$AL$7)),$AN$7-SQRT((1-AV830)*($AN$7-$AL$7)*($AN$7-$AM$7))),$AM$7)</f>
        <v>1.21015983943428</v>
      </c>
      <c r="AN830" s="0" t="n">
        <f aca="false">IFERROR(IF(AW830&lt;($AM$8-$AL$8)/($AN$8-$AL$8),$AL$8+SQRT(AW830*($AN$8-$AL$8)*($AM$8-$AL$8)),$AN$8-SQRT((1-AW830)*($AN$8-$AL$8)*($AN$8-$AM$8))),$AM$8)</f>
        <v>0.931891614857636</v>
      </c>
      <c r="AO830" s="0" t="n">
        <f aca="false">IFERROR(IF(AX830&lt;($AM$9-$AL$9)/($AN$9-$AL$9),$AL$9+SQRT(AX830*($AN$9-$AL$9)*($AM$9-$AL$9)),$AN$9-SQRT((1-AX830)*($AN$9-$AL$9)*($AN$9-$AM$9))),$AM$9)</f>
        <v>1.48188168452503</v>
      </c>
      <c r="AP830" s="0" t="n">
        <f aca="false">IFERROR(IF(AY830&lt;($AM$10-$AL$10)/($AN$10-$AL$10),$AL$10+SQRT(AY830*($AN$10-$AL$10)*($AM$10-$AL$10)),$AN$10-SQRT((1-AY830)*($AN$10-$AL$10)*($AN$10-$AM$10))),$AM$10)</f>
        <v>0.983683898263985</v>
      </c>
      <c r="AQ830" s="0" t="n">
        <f aca="false">IFERROR(IF(AZ830&lt;($AM$11-$AL$11)/($AN$11-$AL$11),$AL$11+SQRT(AZ830*($AN$11-$AL$11)*($AM$11-$AL$11)),$AN$11-SQRT((1-AZ830)*($AN$11-$AL$11)*($AN$11-$AM$11))),$AM$11)</f>
        <v>0.66956907689317</v>
      </c>
      <c r="AR830" s="0" t="n">
        <f aca="false">SUMPRODUCT((B24:B31&lt;=$B$6)*(C24:C31*AM830+D24:D31*AO830*$B$8*AQ830)/(1+AL830/100)^B24:B31)+C32*AM830*AP830/(1+AL830/100)^$B$6</f>
        <v>16631668.8358109</v>
      </c>
      <c r="AS830" s="0" t="n">
        <f aca="false">SUMPRODUCT((K24:K26&lt;=$B$6)*(L24:L26*AN830+M24:M26*AO830*$B$8*AQ830)/(1+AL830/100)^K24:K26)+L27*AN830*AP830/(1+AL830/100)^$B$6</f>
        <v>13516361.8677642</v>
      </c>
      <c r="AT830" s="0" t="n">
        <f aca="false">AS830-AR830</f>
        <v>-3115306.96804671</v>
      </c>
      <c r="AU830" s="0" t="n">
        <f aca="true">RAND()</f>
        <v>0.242415287181605</v>
      </c>
      <c r="AV830" s="0" t="n">
        <f aca="true">RAND()</f>
        <v>0.985891214276422</v>
      </c>
      <c r="AW830" s="0" t="n">
        <f aca="true">RAND()</f>
        <v>0.193282200775055</v>
      </c>
      <c r="AX830" s="0" t="n">
        <f aca="true">RAND()</f>
        <v>0.821035607446256</v>
      </c>
      <c r="AY830" s="0" t="n">
        <f aca="true">RAND()</f>
        <v>0.93580045375938</v>
      </c>
      <c r="AZ830" s="0" t="n">
        <f aca="true">RAND()</f>
        <v>0.554348592060277</v>
      </c>
    </row>
    <row r="831" customFormat="false" ht="15" hidden="false" customHeight="false" outlineLevel="0" collapsed="false">
      <c r="AK831" s="0" t="n">
        <v>818</v>
      </c>
      <c r="AL831" s="0" t="n">
        <f aca="false">IFERROR(IF(AU831&lt;($AM$6-$AL$6)/($AN$6-$AL$6),$AL$6+SQRT(AU831*($AN$6-$AL$6)*($AM$6-$AL$6)),$AN$6-SQRT((1-AU831)*($AN$6-$AL$6)*($AN$6-$AM$6))),$AM$6)</f>
        <v>5.02704256193104</v>
      </c>
      <c r="AM831" s="0" t="n">
        <f aca="false">IFERROR(IF(AV831&lt;($AM$7-$AL$7)/($AN$7-$AL$7),$AL$7+SQRT(AV831*($AN$7-$AL$7)*($AM$7-$AL$7)),$AN$7-SQRT((1-AV831)*($AN$7-$AL$7)*($AN$7-$AM$7))),$AM$7)</f>
        <v>1.04872158579558</v>
      </c>
      <c r="AN831" s="0" t="n">
        <f aca="false">IFERROR(IF(AW831&lt;($AM$8-$AL$8)/($AN$8-$AL$8),$AL$8+SQRT(AW831*($AN$8-$AL$8)*($AM$8-$AL$8)),$AN$8-SQRT((1-AW831)*($AN$8-$AL$8)*($AN$8-$AM$8))),$AM$8)</f>
        <v>1.06273903877692</v>
      </c>
      <c r="AO831" s="0" t="n">
        <f aca="false">IFERROR(IF(AX831&lt;($AM$9-$AL$9)/($AN$9-$AL$9),$AL$9+SQRT(AX831*($AN$9-$AL$9)*($AM$9-$AL$9)),$AN$9-SQRT((1-AX831)*($AN$9-$AL$9)*($AN$9-$AM$9))),$AM$9)</f>
        <v>0.761269304986618</v>
      </c>
      <c r="AP831" s="0" t="n">
        <f aca="false">IFERROR(IF(AY831&lt;($AM$10-$AL$10)/($AN$10-$AL$10),$AL$10+SQRT(AY831*($AN$10-$AL$10)*($AM$10-$AL$10)),$AN$10-SQRT((1-AY831)*($AN$10-$AL$10)*($AN$10-$AM$10))),$AM$10)</f>
        <v>0.702092965450757</v>
      </c>
      <c r="AQ831" s="0" t="n">
        <f aca="false">IFERROR(IF(AZ831&lt;($AM$11-$AL$11)/($AN$11-$AL$11),$AL$11+SQRT(AZ831*($AN$11-$AL$11)*($AM$11-$AL$11)),$AN$11-SQRT((1-AZ831)*($AN$11-$AL$11)*($AN$11-$AM$11))),$AM$11)</f>
        <v>0.661350900166256</v>
      </c>
      <c r="AR831" s="0" t="n">
        <f aca="false">SUMPRODUCT((B24:B31&lt;=$B$6)*(C24:C31*AM831+D24:D31*AO831*$B$8*AQ831)/(1+AL831/100)^B24:B31)+C32*AM831*AP831/(1+AL831/100)^$B$6</f>
        <v>13183420.3018317</v>
      </c>
      <c r="AS831" s="0" t="n">
        <f aca="false">SUMPRODUCT((K24:K26&lt;=$B$6)*(L24:L26*AN831+M24:M26*AO831*$B$8*AQ831)/(1+AL831/100)^K24:K26)+L27*AN831*AP831/(1+AL831/100)^$B$6</f>
        <v>16126040.7288129</v>
      </c>
      <c r="AT831" s="0" t="n">
        <f aca="false">AS831-AR831</f>
        <v>2942620.42698121</v>
      </c>
      <c r="AU831" s="0" t="n">
        <f aca="true">RAND()</f>
        <v>0.805371947378417</v>
      </c>
      <c r="AV831" s="0" t="n">
        <f aca="true">RAND()</f>
        <v>0.639884444225375</v>
      </c>
      <c r="AW831" s="0" t="n">
        <f aca="true">RAND()</f>
        <v>0.688296288016087</v>
      </c>
      <c r="AX831" s="0" t="n">
        <f aca="true">RAND()</f>
        <v>0.0910155329709207</v>
      </c>
      <c r="AY831" s="0" t="n">
        <f aca="true">RAND()</f>
        <v>0.163366266738724</v>
      </c>
      <c r="AZ831" s="0" t="n">
        <f aca="true">RAND()</f>
        <v>0.531905253803243</v>
      </c>
    </row>
    <row r="832" customFormat="false" ht="15" hidden="false" customHeight="false" outlineLevel="0" collapsed="false">
      <c r="AK832" s="0" t="n">
        <v>819</v>
      </c>
      <c r="AL832" s="0" t="n">
        <f aca="false">IFERROR(IF(AU832&lt;($AM$6-$AL$6)/($AN$6-$AL$6),$AL$6+SQRT(AU832*($AN$6-$AL$6)*($AM$6-$AL$6)),$AN$6-SQRT((1-AU832)*($AN$6-$AL$6)*($AN$6-$AM$6))),$AM$6)</f>
        <v>3.93009207256666</v>
      </c>
      <c r="AM832" s="0" t="n">
        <f aca="false">IFERROR(IF(AV832&lt;($AM$7-$AL$7)/($AN$7-$AL$7),$AL$7+SQRT(AV832*($AN$7-$AL$7)*($AM$7-$AL$7)),$AN$7-SQRT((1-AV832)*($AN$7-$AL$7)*($AN$7-$AM$7))),$AM$7)</f>
        <v>0.967523387725993</v>
      </c>
      <c r="AN832" s="0" t="n">
        <f aca="false">IFERROR(IF(AW832&lt;($AM$8-$AL$8)/($AN$8-$AL$8),$AL$8+SQRT(AW832*($AN$8-$AL$8)*($AM$8-$AL$8)),$AN$8-SQRT((1-AW832)*($AN$8-$AL$8)*($AN$8-$AM$8))),$AM$8)</f>
        <v>0.903826534430389</v>
      </c>
      <c r="AO832" s="0" t="n">
        <f aca="false">IFERROR(IF(AX832&lt;($AM$9-$AL$9)/($AN$9-$AL$9),$AL$9+SQRT(AX832*($AN$9-$AL$9)*($AM$9-$AL$9)),$AN$9-SQRT((1-AX832)*($AN$9-$AL$9)*($AN$9-$AM$9))),$AM$9)</f>
        <v>0.9194678966845</v>
      </c>
      <c r="AP832" s="0" t="n">
        <f aca="false">IFERROR(IF(AY832&lt;($AM$10-$AL$10)/($AN$10-$AL$10),$AL$10+SQRT(AY832*($AN$10-$AL$10)*($AM$10-$AL$10)),$AN$10-SQRT((1-AY832)*($AN$10-$AL$10)*($AN$10-$AM$10))),$AM$10)</f>
        <v>0.799029142455514</v>
      </c>
      <c r="AQ832" s="0" t="n">
        <f aca="false">IFERROR(IF(AZ832&lt;($AM$11-$AL$11)/($AN$11-$AL$11),$AL$11+SQRT(AZ832*($AN$11-$AL$11)*($AM$11-$AL$11)),$AN$11-SQRT((1-AZ832)*($AN$11-$AL$11)*($AN$11-$AM$11))),$AM$11)</f>
        <v>0.578952242580569</v>
      </c>
      <c r="AR832" s="0" t="n">
        <f aca="false">SUMPRODUCT((B24:B31&lt;=$B$6)*(C24:C31*AM832+D24:D31*AO832*$B$8*AQ832)/(1+AL832/100)^B24:B31)+C32*AM832*AP832/(1+AL832/100)^$B$6</f>
        <v>12749881.7491287</v>
      </c>
      <c r="AS832" s="0" t="n">
        <f aca="false">SUMPRODUCT((K24:K26&lt;=$B$6)*(L24:L26*AN832+M24:M26*AO832*$B$8*AQ832)/(1+AL832/100)^K24:K26)+L27*AN832*AP832/(1+AL832/100)^$B$6</f>
        <v>13492230.8341955</v>
      </c>
      <c r="AT832" s="0" t="n">
        <f aca="false">AS832-AR832</f>
        <v>742349.085066775</v>
      </c>
      <c r="AU832" s="0" t="n">
        <f aca="true">RAND()</f>
        <v>0.528783265854097</v>
      </c>
      <c r="AV832" s="0" t="n">
        <f aca="true">RAND()</f>
        <v>0.311823171502149</v>
      </c>
      <c r="AW832" s="0" t="n">
        <f aca="true">RAND()</f>
        <v>0.119777213909163</v>
      </c>
      <c r="AX832" s="0" t="n">
        <f aca="true">RAND()</f>
        <v>0.234604421798558</v>
      </c>
      <c r="AY832" s="0" t="n">
        <f aca="true">RAND()</f>
        <v>0.357673712150721</v>
      </c>
      <c r="AZ832" s="0" t="n">
        <f aca="true">RAND()</f>
        <v>0.317609606696852</v>
      </c>
    </row>
    <row r="833" customFormat="false" ht="15" hidden="false" customHeight="false" outlineLevel="0" collapsed="false">
      <c r="AK833" s="0" t="n">
        <v>820</v>
      </c>
      <c r="AL833" s="0" t="n">
        <f aca="false">IFERROR(IF(AU833&lt;($AM$6-$AL$6)/($AN$6-$AL$6),$AL$6+SQRT(AU833*($AN$6-$AL$6)*($AM$6-$AL$6)),$AN$6-SQRT((1-AU833)*($AN$6-$AL$6)*($AN$6-$AM$6))),$AM$6)</f>
        <v>3.34394050520845</v>
      </c>
      <c r="AM833" s="0" t="n">
        <f aca="false">IFERROR(IF(AV833&lt;($AM$7-$AL$7)/($AN$7-$AL$7),$AL$7+SQRT(AV833*($AN$7-$AL$7)*($AM$7-$AL$7)),$AN$7-SQRT((1-AV833)*($AN$7-$AL$7)*($AN$7-$AM$7))),$AM$7)</f>
        <v>1.09528513272618</v>
      </c>
      <c r="AN833" s="0" t="n">
        <f aca="false">IFERROR(IF(AW833&lt;($AM$8-$AL$8)/($AN$8-$AL$8),$AL$8+SQRT(AW833*($AN$8-$AL$8)*($AM$8-$AL$8)),$AN$8-SQRT((1-AW833)*($AN$8-$AL$8)*($AN$8-$AM$8))),$AM$8)</f>
        <v>1.00122944942719</v>
      </c>
      <c r="AO833" s="0" t="n">
        <f aca="false">IFERROR(IF(AX833&lt;($AM$9-$AL$9)/($AN$9-$AL$9),$AL$9+SQRT(AX833*($AN$9-$AL$9)*($AM$9-$AL$9)),$AN$9-SQRT((1-AX833)*($AN$9-$AL$9)*($AN$9-$AM$9))),$AM$9)</f>
        <v>0.783509509811028</v>
      </c>
      <c r="AP833" s="0" t="n">
        <f aca="false">IFERROR(IF(AY833&lt;($AM$10-$AL$10)/($AN$10-$AL$10),$AL$10+SQRT(AY833*($AN$10-$AL$10)*($AM$10-$AL$10)),$AN$10-SQRT((1-AY833)*($AN$10-$AL$10)*($AN$10-$AM$10))),$AM$10)</f>
        <v>0.595878050700868</v>
      </c>
      <c r="AQ833" s="0" t="n">
        <f aca="false">IFERROR(IF(AZ833&lt;($AM$11-$AL$11)/($AN$11-$AL$11),$AL$11+SQRT(AZ833*($AN$11-$AL$11)*($AM$11-$AL$11)),$AN$11-SQRT((1-AZ833)*($AN$11-$AL$11)*($AN$11-$AM$11))),$AM$11)</f>
        <v>0.523454738382958</v>
      </c>
      <c r="AR833" s="0" t="n">
        <f aca="false">SUMPRODUCT((B24:B31&lt;=$B$6)*(C24:C31*AM833+D24:D31*AO833*$B$8*AQ833)/(1+AL833/100)^B24:B31)+C32*AM833*AP833/(1+AL833/100)^$B$6</f>
        <v>14843809.2510656</v>
      </c>
      <c r="AS833" s="0" t="n">
        <f aca="false">SUMPRODUCT((K24:K26&lt;=$B$6)*(L24:L26*AN833+M24:M26*AO833*$B$8*AQ833)/(1+AL833/100)^K24:K26)+L27*AN833*AP833/(1+AL833/100)^$B$6</f>
        <v>15111730.1743069</v>
      </c>
      <c r="AT833" s="0" t="n">
        <f aca="false">AS833-AR833</f>
        <v>267920.923241265</v>
      </c>
      <c r="AU833" s="0" t="n">
        <f aca="true">RAND()</f>
        <v>0.331661448527226</v>
      </c>
      <c r="AV833" s="0" t="n">
        <f aca="true">RAND()</f>
        <v>0.787229420839493</v>
      </c>
      <c r="AW833" s="0" t="n">
        <f aca="true">RAND()</f>
        <v>0.449895228157363</v>
      </c>
      <c r="AX833" s="0" t="n">
        <f aca="true">RAND()</f>
        <v>0.107170189537719</v>
      </c>
      <c r="AY833" s="0" t="n">
        <f aca="true">RAND()</f>
        <v>0.0367704024247931</v>
      </c>
      <c r="AZ833" s="0" t="n">
        <f aca="true">RAND()</f>
        <v>0.203804163697127</v>
      </c>
    </row>
    <row r="834" customFormat="false" ht="15" hidden="false" customHeight="false" outlineLevel="0" collapsed="false">
      <c r="AK834" s="0" t="n">
        <v>821</v>
      </c>
      <c r="AL834" s="0" t="n">
        <f aca="false">IFERROR(IF(AU834&lt;($AM$6-$AL$6)/($AN$6-$AL$6),$AL$6+SQRT(AU834*($AN$6-$AL$6)*($AM$6-$AL$6)),$AN$6-SQRT((1-AU834)*($AN$6-$AL$6)*($AN$6-$AM$6))),$AM$6)</f>
        <v>2.81604519705201</v>
      </c>
      <c r="AM834" s="0" t="n">
        <f aca="false">IFERROR(IF(AV834&lt;($AM$7-$AL$7)/($AN$7-$AL$7),$AL$7+SQRT(AV834*($AN$7-$AL$7)*($AM$7-$AL$7)),$AN$7-SQRT((1-AV834)*($AN$7-$AL$7)*($AN$7-$AM$7))),$AM$7)</f>
        <v>0.977405351322145</v>
      </c>
      <c r="AN834" s="0" t="n">
        <f aca="false">IFERROR(IF(AW834&lt;($AM$8-$AL$8)/($AN$8-$AL$8),$AL$8+SQRT(AW834*($AN$8-$AL$8)*($AM$8-$AL$8)),$AN$8-SQRT((1-AW834)*($AN$8-$AL$8)*($AN$8-$AM$8))),$AM$8)</f>
        <v>1.03522694759855</v>
      </c>
      <c r="AO834" s="0" t="n">
        <f aca="false">IFERROR(IF(AX834&lt;($AM$9-$AL$9)/($AN$9-$AL$9),$AL$9+SQRT(AX834*($AN$9-$AL$9)*($AM$9-$AL$9)),$AN$9-SQRT((1-AX834)*($AN$9-$AL$9)*($AN$9-$AM$9))),$AM$9)</f>
        <v>1.4932208510806</v>
      </c>
      <c r="AP834" s="0" t="n">
        <f aca="false">IFERROR(IF(AY834&lt;($AM$10-$AL$10)/($AN$10-$AL$10),$AL$10+SQRT(AY834*($AN$10-$AL$10)*($AM$10-$AL$10)),$AN$10-SQRT((1-AY834)*($AN$10-$AL$10)*($AN$10-$AM$10))),$AM$10)</f>
        <v>0.947640447997589</v>
      </c>
      <c r="AQ834" s="0" t="n">
        <f aca="false">IFERROR(IF(AZ834&lt;($AM$11-$AL$11)/($AN$11-$AL$11),$AL$11+SQRT(AZ834*($AN$11-$AL$11)*($AM$11-$AL$11)),$AN$11-SQRT((1-AZ834)*($AN$11-$AL$11)*($AN$11-$AM$11))),$AM$11)</f>
        <v>0.61468114004784</v>
      </c>
      <c r="AR834" s="0" t="n">
        <f aca="false">SUMPRODUCT((B24:B31&lt;=$B$6)*(C24:C31*AM834+D24:D31*AO834*$B$8*AQ834)/(1+AL834/100)^B24:B31)+C32*AM834*AP834/(1+AL834/100)^$B$6</f>
        <v>13671308.1697879</v>
      </c>
      <c r="AS834" s="0" t="n">
        <f aca="false">SUMPRODUCT((K24:K26&lt;=$B$6)*(L24:L26*AN834+M24:M26*AO834*$B$8*AQ834)/(1+AL834/100)^K24:K26)+L27*AN834*AP834/(1+AL834/100)^$B$6</f>
        <v>14966422.7293163</v>
      </c>
      <c r="AT834" s="0" t="n">
        <f aca="false">AS834-AR834</f>
        <v>1295114.55952838</v>
      </c>
      <c r="AU834" s="0" t="n">
        <f aca="true">RAND()</f>
        <v>0.133185952726331</v>
      </c>
      <c r="AV834" s="0" t="n">
        <f aca="true">RAND()</f>
        <v>0.349696207530375</v>
      </c>
      <c r="AW834" s="0" t="n">
        <f aca="true">RAND()</f>
        <v>0.589978097441444</v>
      </c>
      <c r="AX834" s="0" t="n">
        <f aca="true">RAND()</f>
        <v>0.828783262813686</v>
      </c>
      <c r="AY834" s="0" t="n">
        <f aca="true">RAND()</f>
        <v>0.801527882733928</v>
      </c>
      <c r="AZ834" s="0" t="n">
        <f aca="true">RAND()</f>
        <v>0.404180489395136</v>
      </c>
    </row>
    <row r="835" customFormat="false" ht="15" hidden="false" customHeight="false" outlineLevel="0" collapsed="false">
      <c r="AK835" s="0" t="n">
        <v>822</v>
      </c>
      <c r="AL835" s="0" t="n">
        <f aca="false">IFERROR(IF(AU835&lt;($AM$6-$AL$6)/($AN$6-$AL$6),$AL$6+SQRT(AU835*($AN$6-$AL$6)*($AM$6-$AL$6)),$AN$6-SQRT((1-AU835)*($AN$6-$AL$6)*($AN$6-$AM$6))),$AM$6)</f>
        <v>3.78949124684959</v>
      </c>
      <c r="AM835" s="0" t="n">
        <f aca="false">IFERROR(IF(AV835&lt;($AM$7-$AL$7)/($AN$7-$AL$7),$AL$7+SQRT(AV835*($AN$7-$AL$7)*($AM$7-$AL$7)),$AN$7-SQRT((1-AV835)*($AN$7-$AL$7)*($AN$7-$AM$7))),$AM$7)</f>
        <v>0.949318790706939</v>
      </c>
      <c r="AN835" s="0" t="n">
        <f aca="false">IFERROR(IF(AW835&lt;($AM$8-$AL$8)/($AN$8-$AL$8),$AL$8+SQRT(AW835*($AN$8-$AL$8)*($AM$8-$AL$8)),$AN$8-SQRT((1-AW835)*($AN$8-$AL$8)*($AN$8-$AM$8))),$AM$8)</f>
        <v>1.03779446259075</v>
      </c>
      <c r="AO835" s="0" t="n">
        <f aca="false">IFERROR(IF(AX835&lt;($AM$9-$AL$9)/($AN$9-$AL$9),$AL$9+SQRT(AX835*($AN$9-$AL$9)*($AM$9-$AL$9)),$AN$9-SQRT((1-AX835)*($AN$9-$AL$9)*($AN$9-$AM$9))),$AM$9)</f>
        <v>1.32982745202164</v>
      </c>
      <c r="AP835" s="0" t="n">
        <f aca="false">IFERROR(IF(AY835&lt;($AM$10-$AL$10)/($AN$10-$AL$10),$AL$10+SQRT(AY835*($AN$10-$AL$10)*($AM$10-$AL$10)),$AN$10-SQRT((1-AY835)*($AN$10-$AL$10)*($AN$10-$AM$10))),$AM$10)</f>
        <v>0.566328692616684</v>
      </c>
      <c r="AQ835" s="0" t="n">
        <f aca="false">IFERROR(IF(AZ835&lt;($AM$11-$AL$11)/($AN$11-$AL$11),$AL$11+SQRT(AZ835*($AN$11-$AL$11)*($AM$11-$AL$11)),$AN$11-SQRT((1-AZ835)*($AN$11-$AL$11)*($AN$11-$AM$11))),$AM$11)</f>
        <v>0.623578094221998</v>
      </c>
      <c r="AR835" s="0" t="n">
        <f aca="false">SUMPRODUCT((B24:B31&lt;=$B$6)*(C24:C31*AM835+D24:D31*AO835*$B$8*AQ835)/(1+AL835/100)^B24:B31)+C32*AM835*AP835/(1+AL835/100)^$B$6</f>
        <v>12677367.5411302</v>
      </c>
      <c r="AS835" s="0" t="n">
        <f aca="false">SUMPRODUCT((K24:K26&lt;=$B$6)*(L24:L26*AN835+M24:M26*AO835*$B$8*AQ835)/(1+AL835/100)^K24:K26)+L27*AN835*AP835/(1+AL835/100)^$B$6</f>
        <v>15782878.8130348</v>
      </c>
      <c r="AT835" s="0" t="n">
        <f aca="false">AS835-AR835</f>
        <v>3105511.27190457</v>
      </c>
      <c r="AU835" s="0" t="n">
        <f aca="true">RAND()</f>
        <v>0.48463167729723</v>
      </c>
      <c r="AV835" s="0" t="n">
        <f aca="true">RAND()</f>
        <v>0.247734458424251</v>
      </c>
      <c r="AW835" s="0" t="n">
        <f aca="true">RAND()</f>
        <v>0.599722754603107</v>
      </c>
      <c r="AX835" s="0" t="n">
        <f aca="true">RAND()</f>
        <v>0.70057917062413</v>
      </c>
      <c r="AY835" s="0" t="n">
        <f aca="true">RAND()</f>
        <v>0.017597981856954</v>
      </c>
      <c r="AZ835" s="0" t="n">
        <f aca="true">RAND()</f>
        <v>0.427358298205469</v>
      </c>
    </row>
    <row r="836" customFormat="false" ht="15" hidden="false" customHeight="false" outlineLevel="0" collapsed="false">
      <c r="AK836" s="0" t="n">
        <v>823</v>
      </c>
      <c r="AL836" s="0" t="n">
        <f aca="false">IFERROR(IF(AU836&lt;($AM$6-$AL$6)/($AN$6-$AL$6),$AL$6+SQRT(AU836*($AN$6-$AL$6)*($AM$6-$AL$6)),$AN$6-SQRT((1-AU836)*($AN$6-$AL$6)*($AN$6-$AM$6))),$AM$6)</f>
        <v>6.30957527229104</v>
      </c>
      <c r="AM836" s="0" t="n">
        <f aca="false">IFERROR(IF(AV836&lt;($AM$7-$AL$7)/($AN$7-$AL$7),$AL$7+SQRT(AV836*($AN$7-$AL$7)*($AM$7-$AL$7)),$AN$7-SQRT((1-AV836)*($AN$7-$AL$7)*($AN$7-$AM$7))),$AM$7)</f>
        <v>1.17845260482878</v>
      </c>
      <c r="AN836" s="0" t="n">
        <f aca="false">IFERROR(IF(AW836&lt;($AM$8-$AL$8)/($AN$8-$AL$8),$AL$8+SQRT(AW836*($AN$8-$AL$8)*($AM$8-$AL$8)),$AN$8-SQRT((1-AW836)*($AN$8-$AL$8)*($AN$8-$AM$8))),$AM$8)</f>
        <v>0.908797310076763</v>
      </c>
      <c r="AO836" s="0" t="n">
        <f aca="false">IFERROR(IF(AX836&lt;($AM$9-$AL$9)/($AN$9-$AL$9),$AL$9+SQRT(AX836*($AN$9-$AL$9)*($AM$9-$AL$9)),$AN$9-SQRT((1-AX836)*($AN$9-$AL$9)*($AN$9-$AM$9))),$AM$9)</f>
        <v>1.36254027832763</v>
      </c>
      <c r="AP836" s="0" t="n">
        <f aca="false">IFERROR(IF(AY836&lt;($AM$10-$AL$10)/($AN$10-$AL$10),$AL$10+SQRT(AY836*($AN$10-$AL$10)*($AM$10-$AL$10)),$AN$10-SQRT((1-AY836)*($AN$10-$AL$10)*($AN$10-$AM$10))),$AM$10)</f>
        <v>0.764145071965279</v>
      </c>
      <c r="AQ836" s="0" t="n">
        <f aca="false">IFERROR(IF(AZ836&lt;($AM$11-$AL$11)/($AN$11-$AL$11),$AL$11+SQRT(AZ836*($AN$11-$AL$11)*($AM$11-$AL$11)),$AN$11-SQRT((1-AZ836)*($AN$11-$AL$11)*($AN$11-$AM$11))),$AM$11)</f>
        <v>0.516930149812987</v>
      </c>
      <c r="AR836" s="0" t="n">
        <f aca="false">SUMPRODUCT((B24:B31&lt;=$B$6)*(C24:C31*AM836+D24:D31*AO836*$B$8*AQ836)/(1+AL836/100)^B24:B31)+C32*AM836*AP836/(1+AL836/100)^$B$6</f>
        <v>14152579.1879355</v>
      </c>
      <c r="AS836" s="0" t="n">
        <f aca="false">SUMPRODUCT((K24:K26&lt;=$B$6)*(L24:L26*AN836+M24:M26*AO836*$B$8*AQ836)/(1+AL836/100)^K24:K26)+L27*AN836*AP836/(1+AL836/100)^$B$6</f>
        <v>13859496.2924112</v>
      </c>
      <c r="AT836" s="0" t="n">
        <f aca="false">AS836-AR836</f>
        <v>-293082.895524314</v>
      </c>
      <c r="AU836" s="0" t="n">
        <f aca="true">RAND()</f>
        <v>0.976165684768401</v>
      </c>
      <c r="AV836" s="0" t="n">
        <f aca="true">RAND()</f>
        <v>0.954497513281899</v>
      </c>
      <c r="AW836" s="0" t="n">
        <f aca="true">RAND()</f>
        <v>0.13152060755488</v>
      </c>
      <c r="AX836" s="0" t="n">
        <f aca="true">RAND()</f>
        <v>0.729096735496924</v>
      </c>
      <c r="AY836" s="0" t="n">
        <f aca="true">RAND()</f>
        <v>0.27909047617417</v>
      </c>
      <c r="AZ836" s="0" t="n">
        <f aca="true">RAND()</f>
        <v>0.192076285297489</v>
      </c>
    </row>
    <row r="837" customFormat="false" ht="15" hidden="false" customHeight="false" outlineLevel="0" collapsed="false">
      <c r="AK837" s="0" t="n">
        <v>824</v>
      </c>
      <c r="AL837" s="0" t="n">
        <f aca="false">IFERROR(IF(AU837&lt;($AM$6-$AL$6)/($AN$6-$AL$6),$AL$6+SQRT(AU837*($AN$6-$AL$6)*($AM$6-$AL$6)),$AN$6-SQRT((1-AU837)*($AN$6-$AL$6)*($AN$6-$AM$6))),$AM$6)</f>
        <v>4.38578944111734</v>
      </c>
      <c r="AM837" s="0" t="n">
        <f aca="false">IFERROR(IF(AV837&lt;($AM$7-$AL$7)/($AN$7-$AL$7),$AL$7+SQRT(AV837*($AN$7-$AL$7)*($AM$7-$AL$7)),$AN$7-SQRT((1-AV837)*($AN$7-$AL$7)*($AN$7-$AM$7))),$AM$7)</f>
        <v>0.933032319310852</v>
      </c>
      <c r="AN837" s="0" t="n">
        <f aca="false">IFERROR(IF(AW837&lt;($AM$8-$AL$8)/($AN$8-$AL$8),$AL$8+SQRT(AW837*($AN$8-$AL$8)*($AM$8-$AL$8)),$AN$8-SQRT((1-AW837)*($AN$8-$AL$8)*($AN$8-$AM$8))),$AM$8)</f>
        <v>1.19289563869204</v>
      </c>
      <c r="AO837" s="0" t="n">
        <f aca="false">IFERROR(IF(AX837&lt;($AM$9-$AL$9)/($AN$9-$AL$9),$AL$9+SQRT(AX837*($AN$9-$AL$9)*($AM$9-$AL$9)),$AN$9-SQRT((1-AX837)*($AN$9-$AL$9)*($AN$9-$AM$9))),$AM$9)</f>
        <v>1.01476874827665</v>
      </c>
      <c r="AP837" s="0" t="n">
        <f aca="false">IFERROR(IF(AY837&lt;($AM$10-$AL$10)/($AN$10-$AL$10),$AL$10+SQRT(AY837*($AN$10-$AL$10)*($AM$10-$AL$10)),$AN$10-SQRT((1-AY837)*($AN$10-$AL$10)*($AN$10-$AM$10))),$AM$10)</f>
        <v>0.835136103875846</v>
      </c>
      <c r="AQ837" s="0" t="n">
        <f aca="false">IFERROR(IF(AZ837&lt;($AM$11-$AL$11)/($AN$11-$AL$11),$AL$11+SQRT(AZ837*($AN$11-$AL$11)*($AM$11-$AL$11)),$AN$11-SQRT((1-AZ837)*($AN$11-$AL$11)*($AN$11-$AM$11))),$AM$11)</f>
        <v>0.625622909939504</v>
      </c>
      <c r="AR837" s="0" t="n">
        <f aca="false">SUMPRODUCT((B24:B31&lt;=$B$6)*(C24:C31*AM837+D24:D31*AO837*$B$8*AQ837)/(1+AL837/100)^B24:B31)+C32*AM837*AP837/(1+AL837/100)^$B$6</f>
        <v>12063225.4130275</v>
      </c>
      <c r="AS837" s="0" t="n">
        <f aca="false">SUMPRODUCT((K24:K26&lt;=$B$6)*(L24:L26*AN837+M24:M26*AO837*$B$8*AQ837)/(1+AL837/100)^K24:K26)+L27*AN837*AP837/(1+AL837/100)^$B$6</f>
        <v>17848820.5874449</v>
      </c>
      <c r="AT837" s="0" t="n">
        <f aca="false">AS837-AR837</f>
        <v>5785595.17441738</v>
      </c>
      <c r="AU837" s="0" t="n">
        <f aca="true">RAND()</f>
        <v>0.65829515769132</v>
      </c>
      <c r="AV837" s="0" t="n">
        <f aca="true">RAND()</f>
        <v>0.196639977569161</v>
      </c>
      <c r="AW837" s="0" t="n">
        <f aca="true">RAND()</f>
        <v>0.971014150396537</v>
      </c>
      <c r="AX837" s="0" t="n">
        <f aca="true">RAND()</f>
        <v>0.352879587085089</v>
      </c>
      <c r="AY837" s="0" t="n">
        <f aca="true">RAND()</f>
        <v>0.449264832484327</v>
      </c>
      <c r="AZ837" s="0" t="n">
        <f aca="true">RAND()</f>
        <v>0.43277665092845</v>
      </c>
    </row>
    <row r="838" customFormat="false" ht="15" hidden="false" customHeight="false" outlineLevel="0" collapsed="false">
      <c r="AK838" s="0" t="n">
        <v>825</v>
      </c>
      <c r="AL838" s="0" t="n">
        <f aca="false">IFERROR(IF(AU838&lt;($AM$6-$AL$6)/($AN$6-$AL$6),$AL$6+SQRT(AU838*($AN$6-$AL$6)*($AM$6-$AL$6)),$AN$6-SQRT((1-AU838)*($AN$6-$AL$6)*($AN$6-$AM$6))),$AM$6)</f>
        <v>4.34307143319896</v>
      </c>
      <c r="AM838" s="0" t="n">
        <f aca="false">IFERROR(IF(AV838&lt;($AM$7-$AL$7)/($AN$7-$AL$7),$AL$7+SQRT(AV838*($AN$7-$AL$7)*($AM$7-$AL$7)),$AN$7-SQRT((1-AV838)*($AN$7-$AL$7)*($AN$7-$AM$7))),$AM$7)</f>
        <v>1.05927507258022</v>
      </c>
      <c r="AN838" s="0" t="n">
        <f aca="false">IFERROR(IF(AW838&lt;($AM$8-$AL$8)/($AN$8-$AL$8),$AL$8+SQRT(AW838*($AN$8-$AL$8)*($AM$8-$AL$8)),$AN$8-SQRT((1-AW838)*($AN$8-$AL$8)*($AN$8-$AM$8))),$AM$8)</f>
        <v>1.00481821136326</v>
      </c>
      <c r="AO838" s="0" t="n">
        <f aca="false">IFERROR(IF(AX838&lt;($AM$9-$AL$9)/($AN$9-$AL$9),$AL$9+SQRT(AX838*($AN$9-$AL$9)*($AM$9-$AL$9)),$AN$9-SQRT((1-AX838)*($AN$9-$AL$9)*($AN$9-$AM$9))),$AM$9)</f>
        <v>1.12763336137289</v>
      </c>
      <c r="AP838" s="0" t="n">
        <f aca="false">IFERROR(IF(AY838&lt;($AM$10-$AL$10)/($AN$10-$AL$10),$AL$10+SQRT(AY838*($AN$10-$AL$10)*($AM$10-$AL$10)),$AN$10-SQRT((1-AY838)*($AN$10-$AL$10)*($AN$10-$AM$10))),$AM$10)</f>
        <v>0.538848309500782</v>
      </c>
      <c r="AQ838" s="0" t="n">
        <f aca="false">IFERROR(IF(AZ838&lt;($AM$11-$AL$11)/($AN$11-$AL$11),$AL$11+SQRT(AZ838*($AN$11-$AL$11)*($AM$11-$AL$11)),$AN$11-SQRT((1-AZ838)*($AN$11-$AL$11)*($AN$11-$AM$11))),$AM$11)</f>
        <v>0.657840709650098</v>
      </c>
      <c r="AR838" s="0" t="n">
        <f aca="false">SUMPRODUCT((B24:B31&lt;=$B$6)*(C24:C31*AM838+D24:D31*AO838*$B$8*AQ838)/(1+AL838/100)^B24:B31)+C32*AM838*AP838/(1+AL838/100)^$B$6</f>
        <v>13760303.3097415</v>
      </c>
      <c r="AS838" s="0" t="n">
        <f aca="false">SUMPRODUCT((K24:K26&lt;=$B$6)*(L24:L26*AN838+M24:M26*AO838*$B$8*AQ838)/(1+AL838/100)^K24:K26)+L27*AN838*AP838/(1+AL838/100)^$B$6</f>
        <v>15358730.7101626</v>
      </c>
      <c r="AT838" s="0" t="n">
        <f aca="false">AS838-AR838</f>
        <v>1598427.40042109</v>
      </c>
      <c r="AU838" s="0" t="n">
        <f aca="true">RAND()</f>
        <v>0.647036529545829</v>
      </c>
      <c r="AV838" s="0" t="n">
        <f aca="true">RAND()</f>
        <v>0.676657796095272</v>
      </c>
      <c r="AW838" s="0" t="n">
        <f aca="true">RAND()</f>
        <v>0.465652360185671</v>
      </c>
      <c r="AX838" s="0" t="n">
        <f aca="true">RAND()</f>
        <v>0.492650965206953</v>
      </c>
      <c r="AY838" s="0" t="n">
        <f aca="true">RAND()</f>
        <v>0.00603676460427432</v>
      </c>
      <c r="AZ838" s="0" t="n">
        <f aca="true">RAND()</f>
        <v>0.522151102152047</v>
      </c>
    </row>
    <row r="839" customFormat="false" ht="15" hidden="false" customHeight="false" outlineLevel="0" collapsed="false">
      <c r="AK839" s="0" t="n">
        <v>826</v>
      </c>
      <c r="AL839" s="0" t="n">
        <f aca="false">IFERROR(IF(AU839&lt;($AM$6-$AL$6)/($AN$6-$AL$6),$AL$6+SQRT(AU839*($AN$6-$AL$6)*($AM$6-$AL$6)),$AN$6-SQRT((1-AU839)*($AN$6-$AL$6)*($AN$6-$AM$6))),$AM$6)</f>
        <v>4.87964880002287</v>
      </c>
      <c r="AM839" s="0" t="n">
        <f aca="false">IFERROR(IF(AV839&lt;($AM$7-$AL$7)/($AN$7-$AL$7),$AL$7+SQRT(AV839*($AN$7-$AL$7)*($AM$7-$AL$7)),$AN$7-SQRT((1-AV839)*($AN$7-$AL$7)*($AN$7-$AM$7))),$AM$7)</f>
        <v>1.09259611613149</v>
      </c>
      <c r="AN839" s="0" t="n">
        <f aca="false">IFERROR(IF(AW839&lt;($AM$8-$AL$8)/($AN$8-$AL$8),$AL$8+SQRT(AW839*($AN$8-$AL$8)*($AM$8-$AL$8)),$AN$8-SQRT((1-AW839)*($AN$8-$AL$8)*($AN$8-$AM$8))),$AM$8)</f>
        <v>1.09934564093336</v>
      </c>
      <c r="AO839" s="0" t="n">
        <f aca="false">IFERROR(IF(AX839&lt;($AM$9-$AL$9)/($AN$9-$AL$9),$AL$9+SQRT(AX839*($AN$9-$AL$9)*($AM$9-$AL$9)),$AN$9-SQRT((1-AX839)*($AN$9-$AL$9)*($AN$9-$AM$9))),$AM$9)</f>
        <v>1.46928146638203</v>
      </c>
      <c r="AP839" s="0" t="n">
        <f aca="false">IFERROR(IF(AY839&lt;($AM$10-$AL$10)/($AN$10-$AL$10),$AL$10+SQRT(AY839*($AN$10-$AL$10)*($AM$10-$AL$10)),$AN$10-SQRT((1-AY839)*($AN$10-$AL$10)*($AN$10-$AM$10))),$AM$10)</f>
        <v>0.679695769817302</v>
      </c>
      <c r="AQ839" s="0" t="n">
        <f aca="false">IFERROR(IF(AZ839&lt;($AM$11-$AL$11)/($AN$11-$AL$11),$AL$11+SQRT(AZ839*($AN$11-$AL$11)*($AM$11-$AL$11)),$AN$11-SQRT((1-AZ839)*($AN$11-$AL$11)*($AN$11-$AM$11))),$AM$11)</f>
        <v>0.919732102078476</v>
      </c>
      <c r="AR839" s="0" t="n">
        <f aca="false">SUMPRODUCT((B24:B31&lt;=$B$6)*(C24:C31*AM839+D24:D31*AO839*$B$8*AQ839)/(1+AL839/100)^B24:B31)+C32*AM839*AP839/(1+AL839/100)^$B$6</f>
        <v>13947033.5448163</v>
      </c>
      <c r="AS839" s="0" t="n">
        <f aca="false">SUMPRODUCT((K24:K26&lt;=$B$6)*(L24:L26*AN839+M24:M26*AO839*$B$8*AQ839)/(1+AL839/100)^K24:K26)+L27*AN839*AP839/(1+AL839/100)^$B$6</f>
        <v>16723449.1691953</v>
      </c>
      <c r="AT839" s="0" t="n">
        <f aca="false">AS839-AR839</f>
        <v>2776415.62437904</v>
      </c>
      <c r="AU839" s="0" t="n">
        <f aca="true">RAND()</f>
        <v>0.775205539437777</v>
      </c>
      <c r="AV839" s="0" t="n">
        <f aca="true">RAND()</f>
        <v>0.779769043049856</v>
      </c>
      <c r="AW839" s="0" t="n">
        <f aca="true">RAND()</f>
        <v>0.798251236393054</v>
      </c>
      <c r="AX839" s="0" t="n">
        <f aca="true">RAND()</f>
        <v>0.812225225382926</v>
      </c>
      <c r="AY839" s="0" t="n">
        <f aca="true">RAND()</f>
        <v>0.129162278760931</v>
      </c>
      <c r="AZ839" s="0" t="n">
        <f aca="true">RAND()</f>
        <v>0.973702304339836</v>
      </c>
    </row>
    <row r="840" customFormat="false" ht="15" hidden="false" customHeight="false" outlineLevel="0" collapsed="false">
      <c r="AK840" s="0" t="n">
        <v>827</v>
      </c>
      <c r="AL840" s="0" t="n">
        <f aca="false">IFERROR(IF(AU840&lt;($AM$6-$AL$6)/($AN$6-$AL$6),$AL$6+SQRT(AU840*($AN$6-$AL$6)*($AM$6-$AL$6)),$AN$6-SQRT((1-AU840)*($AN$6-$AL$6)*($AN$6-$AM$6))),$AM$6)</f>
        <v>3.45405704009452</v>
      </c>
      <c r="AM840" s="0" t="n">
        <f aca="false">IFERROR(IF(AV840&lt;($AM$7-$AL$7)/($AN$7-$AL$7),$AL$7+SQRT(AV840*($AN$7-$AL$7)*($AM$7-$AL$7)),$AN$7-SQRT((1-AV840)*($AN$7-$AL$7)*($AN$7-$AM$7))),$AM$7)</f>
        <v>1.03156369220679</v>
      </c>
      <c r="AN840" s="0" t="n">
        <f aca="false">IFERROR(IF(AW840&lt;($AM$8-$AL$8)/($AN$8-$AL$8),$AL$8+SQRT(AW840*($AN$8-$AL$8)*($AM$8-$AL$8)),$AN$8-SQRT((1-AW840)*($AN$8-$AL$8)*($AN$8-$AM$8))),$AM$8)</f>
        <v>1.06038604144038</v>
      </c>
      <c r="AO840" s="0" t="n">
        <f aca="false">IFERROR(IF(AX840&lt;($AM$9-$AL$9)/($AN$9-$AL$9),$AL$9+SQRT(AX840*($AN$9-$AL$9)*($AM$9-$AL$9)),$AN$9-SQRT((1-AX840)*($AN$9-$AL$9)*($AN$9-$AM$9))),$AM$9)</f>
        <v>1.21204966904962</v>
      </c>
      <c r="AP840" s="0" t="n">
        <f aca="false">IFERROR(IF(AY840&lt;($AM$10-$AL$10)/($AN$10-$AL$10),$AL$10+SQRT(AY840*($AN$10-$AL$10)*($AM$10-$AL$10)),$AN$10-SQRT((1-AY840)*($AN$10-$AL$10)*($AN$10-$AM$10))),$AM$10)</f>
        <v>0.788193127035655</v>
      </c>
      <c r="AQ840" s="0" t="n">
        <f aca="false">IFERROR(IF(AZ840&lt;($AM$11-$AL$11)/($AN$11-$AL$11),$AL$11+SQRT(AZ840*($AN$11-$AL$11)*($AM$11-$AL$11)),$AN$11-SQRT((1-AZ840)*($AN$11-$AL$11)*($AN$11-$AM$11))),$AM$11)</f>
        <v>0.693592599461023</v>
      </c>
      <c r="AR840" s="0" t="n">
        <f aca="false">SUMPRODUCT((B24:B31&lt;=$B$6)*(C24:C31*AM840+D24:D31*AO840*$B$8*AQ840)/(1+AL840/100)^B24:B31)+C32*AM840*AP840/(1+AL840/100)^$B$6</f>
        <v>13960105.7747693</v>
      </c>
      <c r="AS840" s="0" t="n">
        <f aca="false">SUMPRODUCT((K24:K26&lt;=$B$6)*(L24:L26*AN840+M24:M26*AO840*$B$8*AQ840)/(1+AL840/100)^K24:K26)+L27*AN840*AP840/(1+AL840/100)^$B$6</f>
        <v>15760118.4439002</v>
      </c>
      <c r="AT840" s="0" t="n">
        <f aca="false">AS840-AR840</f>
        <v>1800012.66913096</v>
      </c>
      <c r="AU840" s="0" t="n">
        <f aca="true">RAND()</f>
        <v>0.371314426254838</v>
      </c>
      <c r="AV840" s="0" t="n">
        <f aca="true">RAND()</f>
        <v>0.575871817223737</v>
      </c>
      <c r="AW840" s="0" t="n">
        <f aca="true">RAND()</f>
        <v>0.680413748616461</v>
      </c>
      <c r="AX840" s="0" t="n">
        <f aca="true">RAND()</f>
        <v>0.586089517303458</v>
      </c>
      <c r="AY840" s="0" t="n">
        <f aca="true">RAND()</f>
        <v>0.332221113882357</v>
      </c>
      <c r="AZ840" s="0" t="n">
        <f aca="true">RAND()</f>
        <v>0.616793897530395</v>
      </c>
    </row>
    <row r="841" customFormat="false" ht="15" hidden="false" customHeight="false" outlineLevel="0" collapsed="false">
      <c r="AK841" s="0" t="n">
        <v>828</v>
      </c>
      <c r="AL841" s="0" t="n">
        <f aca="false">IFERROR(IF(AU841&lt;($AM$6-$AL$6)/($AN$6-$AL$6),$AL$6+SQRT(AU841*($AN$6-$AL$6)*($AM$6-$AL$6)),$AN$6-SQRT((1-AU841)*($AN$6-$AL$6)*($AN$6-$AM$6))),$AM$6)</f>
        <v>2.08335006238476</v>
      </c>
      <c r="AM841" s="0" t="n">
        <f aca="false">IFERROR(IF(AV841&lt;($AM$7-$AL$7)/($AN$7-$AL$7),$AL$7+SQRT(AV841*($AN$7-$AL$7)*($AM$7-$AL$7)),$AN$7-SQRT((1-AV841)*($AN$7-$AL$7)*($AN$7-$AM$7))),$AM$7)</f>
        <v>0.949218493191556</v>
      </c>
      <c r="AN841" s="0" t="n">
        <f aca="false">IFERROR(IF(AW841&lt;($AM$8-$AL$8)/($AN$8-$AL$8),$AL$8+SQRT(AW841*($AN$8-$AL$8)*($AM$8-$AL$8)),$AN$8-SQRT((1-AW841)*($AN$8-$AL$8)*($AN$8-$AM$8))),$AM$8)</f>
        <v>0.901631503935469</v>
      </c>
      <c r="AO841" s="0" t="n">
        <f aca="false">IFERROR(IF(AX841&lt;($AM$9-$AL$9)/($AN$9-$AL$9),$AL$9+SQRT(AX841*($AN$9-$AL$9)*($AM$9-$AL$9)),$AN$9-SQRT((1-AX841)*($AN$9-$AL$9)*($AN$9-$AM$9))),$AM$9)</f>
        <v>0.774042314228069</v>
      </c>
      <c r="AP841" s="0" t="n">
        <f aca="false">IFERROR(IF(AY841&lt;($AM$10-$AL$10)/($AN$10-$AL$10),$AL$10+SQRT(AY841*($AN$10-$AL$10)*($AM$10-$AL$10)),$AN$10-SQRT((1-AY841)*($AN$10-$AL$10)*($AN$10-$AM$10))),$AM$10)</f>
        <v>0.911942637321059</v>
      </c>
      <c r="AQ841" s="0" t="n">
        <f aca="false">IFERROR(IF(AZ841&lt;($AM$11-$AL$11)/($AN$11-$AL$11),$AL$11+SQRT(AZ841*($AN$11-$AL$11)*($AM$11-$AL$11)),$AN$11-SQRT((1-AZ841)*($AN$11-$AL$11)*($AN$11-$AM$11))),$AM$11)</f>
        <v>0.586688911749023</v>
      </c>
      <c r="AR841" s="0" t="n">
        <f aca="false">SUMPRODUCT((B24:B31&lt;=$B$6)*(C24:C31*AM841+D24:D31*AO841*$B$8*AQ841)/(1+AL841/100)^B24:B31)+C32*AM841*AP841/(1+AL841/100)^$B$6</f>
        <v>13747113.4544163</v>
      </c>
      <c r="AS841" s="0" t="n">
        <f aca="false">SUMPRODUCT((K24:K26&lt;=$B$6)*(L24:L26*AN841+M24:M26*AO841*$B$8*AQ841)/(1+AL841/100)^K24:K26)+L27*AN841*AP841/(1+AL841/100)^$B$6</f>
        <v>12829056.9516999</v>
      </c>
      <c r="AT841" s="0" t="n">
        <f aca="false">AS841-AR841</f>
        <v>-918056.502716411</v>
      </c>
      <c r="AU841" s="0" t="n">
        <f aca="true">RAND()</f>
        <v>0.00138944657990851</v>
      </c>
      <c r="AV841" s="0" t="n">
        <f aca="true">RAND()</f>
        <v>0.247401763448426</v>
      </c>
      <c r="AW841" s="0" t="n">
        <f aca="true">RAND()</f>
        <v>0.114766251024281</v>
      </c>
      <c r="AX841" s="0" t="n">
        <f aca="true">RAND()</f>
        <v>0.100132253316634</v>
      </c>
      <c r="AY841" s="0" t="n">
        <f aca="true">RAND()</f>
        <v>0.678786945772117</v>
      </c>
      <c r="AZ841" s="0" t="n">
        <f aca="true">RAND()</f>
        <v>0.335471559672811</v>
      </c>
    </row>
    <row r="842" customFormat="false" ht="15" hidden="false" customHeight="false" outlineLevel="0" collapsed="false">
      <c r="AK842" s="0" t="n">
        <v>829</v>
      </c>
      <c r="AL842" s="0" t="n">
        <f aca="false">IFERROR(IF(AU842&lt;($AM$6-$AL$6)/($AN$6-$AL$6),$AL$6+SQRT(AU842*($AN$6-$AL$6)*($AM$6-$AL$6)),$AN$6-SQRT((1-AU842)*($AN$6-$AL$6)*($AN$6-$AM$6))),$AM$6)</f>
        <v>3.03190798134359</v>
      </c>
      <c r="AM842" s="0" t="n">
        <f aca="false">IFERROR(IF(AV842&lt;($AM$7-$AL$7)/($AN$7-$AL$7),$AL$7+SQRT(AV842*($AN$7-$AL$7)*($AM$7-$AL$7)),$AN$7-SQRT((1-AV842)*($AN$7-$AL$7)*($AN$7-$AM$7))),$AM$7)</f>
        <v>0.930375859736577</v>
      </c>
      <c r="AN842" s="0" t="n">
        <f aca="false">IFERROR(IF(AW842&lt;($AM$8-$AL$8)/($AN$8-$AL$8),$AL$8+SQRT(AW842*($AN$8-$AL$8)*($AM$8-$AL$8)),$AN$8-SQRT((1-AW842)*($AN$8-$AL$8)*($AN$8-$AM$8))),$AM$8)</f>
        <v>1.02835215308054</v>
      </c>
      <c r="AO842" s="0" t="n">
        <f aca="false">IFERROR(IF(AX842&lt;($AM$9-$AL$9)/($AN$9-$AL$9),$AL$9+SQRT(AX842*($AN$9-$AL$9)*($AM$9-$AL$9)),$AN$9-SQRT((1-AX842)*($AN$9-$AL$9)*($AN$9-$AM$9))),$AM$9)</f>
        <v>1.65979182058886</v>
      </c>
      <c r="AP842" s="0" t="n">
        <f aca="false">IFERROR(IF(AY842&lt;($AM$10-$AL$10)/($AN$10-$AL$10),$AL$10+SQRT(AY842*($AN$10-$AL$10)*($AM$10-$AL$10)),$AN$10-SQRT((1-AY842)*($AN$10-$AL$10)*($AN$10-$AM$10))),$AM$10)</f>
        <v>0.760172348618191</v>
      </c>
      <c r="AQ842" s="0" t="n">
        <f aca="false">IFERROR(IF(AZ842&lt;($AM$11-$AL$11)/($AN$11-$AL$11),$AL$11+SQRT(AZ842*($AN$11-$AL$11)*($AM$11-$AL$11)),$AN$11-SQRT((1-AZ842)*($AN$11-$AL$11)*($AN$11-$AM$11))),$AM$11)</f>
        <v>0.423481394225603</v>
      </c>
      <c r="AR842" s="0" t="n">
        <f aca="false">SUMPRODUCT((B24:B31&lt;=$B$6)*(C24:C31*AM842+D24:D31*AO842*$B$8*AQ842)/(1+AL842/100)^B24:B31)+C32*AM842*AP842/(1+AL842/100)^$B$6</f>
        <v>12859411.0998942</v>
      </c>
      <c r="AS842" s="0" t="n">
        <f aca="false">SUMPRODUCT((K24:K26&lt;=$B$6)*(L24:L26*AN842+M24:M26*AO842*$B$8*AQ842)/(1+AL842/100)^K24:K26)+L27*AN842*AP842/(1+AL842/100)^$B$6</f>
        <v>15227372.8806803</v>
      </c>
      <c r="AT842" s="0" t="n">
        <f aca="false">AS842-AR842</f>
        <v>2367961.78078605</v>
      </c>
      <c r="AU842" s="0" t="n">
        <f aca="true">RAND()</f>
        <v>0.212712286573765</v>
      </c>
      <c r="AV842" s="0" t="n">
        <f aca="true">RAND()</f>
        <v>0.18886516446724</v>
      </c>
      <c r="AW842" s="0" t="n">
        <f aca="true">RAND()</f>
        <v>0.563308728497491</v>
      </c>
      <c r="AX842" s="0" t="n">
        <f aca="true">RAND()</f>
        <v>0.922838929774505</v>
      </c>
      <c r="AY842" s="0" t="n">
        <f aca="true">RAND()</f>
        <v>0.270758603942022</v>
      </c>
      <c r="AZ842" s="0" t="n">
        <f aca="true">RAND()</f>
        <v>0.0622353253873419</v>
      </c>
    </row>
    <row r="843" customFormat="false" ht="15" hidden="false" customHeight="false" outlineLevel="0" collapsed="false">
      <c r="AK843" s="0" t="n">
        <v>830</v>
      </c>
      <c r="AL843" s="0" t="n">
        <f aca="false">IFERROR(IF(AU843&lt;($AM$6-$AL$6)/($AN$6-$AL$6),$AL$6+SQRT(AU843*($AN$6-$AL$6)*($AM$6-$AL$6)),$AN$6-SQRT((1-AU843)*($AN$6-$AL$6)*($AN$6-$AM$6))),$AM$6)</f>
        <v>3.56903071729251</v>
      </c>
      <c r="AM843" s="0" t="n">
        <f aca="false">IFERROR(IF(AV843&lt;($AM$7-$AL$7)/($AN$7-$AL$7),$AL$7+SQRT(AV843*($AN$7-$AL$7)*($AM$7-$AL$7)),$AN$7-SQRT((1-AV843)*($AN$7-$AL$7)*($AN$7-$AM$7))),$AM$7)</f>
        <v>1.06720492808419</v>
      </c>
      <c r="AN843" s="0" t="n">
        <f aca="false">IFERROR(IF(AW843&lt;($AM$8-$AL$8)/($AN$8-$AL$8),$AL$8+SQRT(AW843*($AN$8-$AL$8)*($AM$8-$AL$8)),$AN$8-SQRT((1-AW843)*($AN$8-$AL$8)*($AN$8-$AM$8))),$AM$8)</f>
        <v>0.982472238170053</v>
      </c>
      <c r="AO843" s="0" t="n">
        <f aca="false">IFERROR(IF(AX843&lt;($AM$9-$AL$9)/($AN$9-$AL$9),$AL$9+SQRT(AX843*($AN$9-$AL$9)*($AM$9-$AL$9)),$AN$9-SQRT((1-AX843)*($AN$9-$AL$9)*($AN$9-$AM$9))),$AM$9)</f>
        <v>0.990203793394887</v>
      </c>
      <c r="AP843" s="0" t="n">
        <f aca="false">IFERROR(IF(AY843&lt;($AM$10-$AL$10)/($AN$10-$AL$10),$AL$10+SQRT(AY843*($AN$10-$AL$10)*($AM$10-$AL$10)),$AN$10-SQRT((1-AY843)*($AN$10-$AL$10)*($AN$10-$AM$10))),$AM$10)</f>
        <v>0.941673750330144</v>
      </c>
      <c r="AQ843" s="0" t="n">
        <f aca="false">IFERROR(IF(AZ843&lt;($AM$11-$AL$11)/($AN$11-$AL$11),$AL$11+SQRT(AZ843*($AN$11-$AL$11)*($AM$11-$AL$11)),$AN$11-SQRT((1-AZ843)*($AN$11-$AL$11)*($AN$11-$AM$11))),$AM$11)</f>
        <v>0.696476978605485</v>
      </c>
      <c r="AR843" s="0" t="n">
        <f aca="false">SUMPRODUCT((B24:B31&lt;=$B$6)*(C24:C31*AM843+D24:D31*AO843*$B$8*AQ843)/(1+AL843/100)^B24:B31)+C32*AM843*AP843/(1+AL843/100)^$B$6</f>
        <v>14303725.6198667</v>
      </c>
      <c r="AS843" s="0" t="n">
        <f aca="false">SUMPRODUCT((K24:K26&lt;=$B$6)*(L24:L26*AN843+M24:M26*AO843*$B$8*AQ843)/(1+AL843/100)^K24:K26)+L27*AN843*AP843/(1+AL843/100)^$B$6</f>
        <v>14416081.7474036</v>
      </c>
      <c r="AT843" s="0" t="n">
        <f aca="false">AS843-AR843</f>
        <v>112356.127536949</v>
      </c>
      <c r="AU843" s="0" t="n">
        <f aca="true">RAND()</f>
        <v>0.411422489055883</v>
      </c>
      <c r="AV843" s="0" t="n">
        <f aca="true">RAND()</f>
        <v>0.702986326073708</v>
      </c>
      <c r="AW843" s="0" t="n">
        <f aca="true">RAND()</f>
        <v>0.369956863364316</v>
      </c>
      <c r="AX843" s="0" t="n">
        <f aca="true">RAND()</f>
        <v>0.320399678744982</v>
      </c>
      <c r="AY843" s="0" t="n">
        <f aca="true">RAND()</f>
        <v>0.780302806922777</v>
      </c>
      <c r="AZ843" s="0" t="n">
        <f aca="true">RAND()</f>
        <v>0.623974593810386</v>
      </c>
    </row>
    <row r="844" customFormat="false" ht="15" hidden="false" customHeight="false" outlineLevel="0" collapsed="false">
      <c r="AK844" s="0" t="n">
        <v>831</v>
      </c>
      <c r="AL844" s="0" t="n">
        <f aca="false">IFERROR(IF(AU844&lt;($AM$6-$AL$6)/($AN$6-$AL$6),$AL$6+SQRT(AU844*($AN$6-$AL$6)*($AM$6-$AL$6)),$AN$6-SQRT((1-AU844)*($AN$6-$AL$6)*($AN$6-$AM$6))),$AM$6)</f>
        <v>2.74981885895408</v>
      </c>
      <c r="AM844" s="0" t="n">
        <f aca="false">IFERROR(IF(AV844&lt;($AM$7-$AL$7)/($AN$7-$AL$7),$AL$7+SQRT(AV844*($AN$7-$AL$7)*($AM$7-$AL$7)),$AN$7-SQRT((1-AV844)*($AN$7-$AL$7)*($AN$7-$AM$7))),$AM$7)</f>
        <v>1.03625212005075</v>
      </c>
      <c r="AN844" s="0" t="n">
        <f aca="false">IFERROR(IF(AW844&lt;($AM$8-$AL$8)/($AN$8-$AL$8),$AL$8+SQRT(AW844*($AN$8-$AL$8)*($AM$8-$AL$8)),$AN$8-SQRT((1-AW844)*($AN$8-$AL$8)*($AN$8-$AM$8))),$AM$8)</f>
        <v>0.891735790258664</v>
      </c>
      <c r="AO844" s="0" t="n">
        <f aca="false">IFERROR(IF(AX844&lt;($AM$9-$AL$9)/($AN$9-$AL$9),$AL$9+SQRT(AX844*($AN$9-$AL$9)*($AM$9-$AL$9)),$AN$9-SQRT((1-AX844)*($AN$9-$AL$9)*($AN$9-$AM$9))),$AM$9)</f>
        <v>0.787472692678265</v>
      </c>
      <c r="AP844" s="0" t="n">
        <f aca="false">IFERROR(IF(AY844&lt;($AM$10-$AL$10)/($AN$10-$AL$10),$AL$10+SQRT(AY844*($AN$10-$AL$10)*($AM$10-$AL$10)),$AN$10-SQRT((1-AY844)*($AN$10-$AL$10)*($AN$10-$AM$10))),$AM$10)</f>
        <v>0.997200990800544</v>
      </c>
      <c r="AQ844" s="0" t="n">
        <f aca="false">IFERROR(IF(AZ844&lt;($AM$11-$AL$11)/($AN$11-$AL$11),$AL$11+SQRT(AZ844*($AN$11-$AL$11)*($AM$11-$AL$11)),$AN$11-SQRT((1-AZ844)*($AN$11-$AL$11)*($AN$11-$AM$11))),$AM$11)</f>
        <v>0.692596571022008</v>
      </c>
      <c r="AR844" s="0" t="n">
        <f aca="false">SUMPRODUCT((B24:B31&lt;=$B$6)*(C24:C31*AM844+D24:D31*AO844*$B$8*AQ844)/(1+AL844/100)^B24:B31)+C32*AM844*AP844/(1+AL844/100)^$B$6</f>
        <v>14447441.3831954</v>
      </c>
      <c r="AS844" s="0" t="n">
        <f aca="false">SUMPRODUCT((K24:K26&lt;=$B$6)*(L24:L26*AN844+M24:M26*AO844*$B$8*AQ844)/(1+AL844/100)^K24:K26)+L27*AN844*AP844/(1+AL844/100)^$B$6</f>
        <v>12779516.0593766</v>
      </c>
      <c r="AT844" s="0" t="n">
        <f aca="false">AS844-AR844</f>
        <v>-1667925.32381884</v>
      </c>
      <c r="AU844" s="0" t="n">
        <f aca="true">RAND()</f>
        <v>0.112445664248639</v>
      </c>
      <c r="AV844" s="0" t="n">
        <f aca="true">RAND()</f>
        <v>0.593883056152891</v>
      </c>
      <c r="AW844" s="0" t="n">
        <f aca="true">RAND()</f>
        <v>0.0935050579375729</v>
      </c>
      <c r="AX844" s="0" t="n">
        <f aca="true">RAND()</f>
        <v>0.110187398714256</v>
      </c>
      <c r="AY844" s="0" t="n">
        <f aca="true">RAND()</f>
        <v>0.988835301012172</v>
      </c>
      <c r="AZ844" s="0" t="n">
        <f aca="true">RAND()</f>
        <v>0.614298497357439</v>
      </c>
    </row>
    <row r="845" customFormat="false" ht="15" hidden="false" customHeight="false" outlineLevel="0" collapsed="false">
      <c r="AK845" s="0" t="n">
        <v>832</v>
      </c>
      <c r="AL845" s="0" t="n">
        <f aca="false">IFERROR(IF(AU845&lt;($AM$6-$AL$6)/($AN$6-$AL$6),$AL$6+SQRT(AU845*($AN$6-$AL$6)*($AM$6-$AL$6)),$AN$6-SQRT((1-AU845)*($AN$6-$AL$6)*($AN$6-$AM$6))),$AM$6)</f>
        <v>4.15225279988779</v>
      </c>
      <c r="AM845" s="0" t="n">
        <f aca="false">IFERROR(IF(AV845&lt;($AM$7-$AL$7)/($AN$7-$AL$7),$AL$7+SQRT(AV845*($AN$7-$AL$7)*($AM$7-$AL$7)),$AN$7-SQRT((1-AV845)*($AN$7-$AL$7)*($AN$7-$AM$7))),$AM$7)</f>
        <v>1.11128928740314</v>
      </c>
      <c r="AN845" s="0" t="n">
        <f aca="false">IFERROR(IF(AW845&lt;($AM$8-$AL$8)/($AN$8-$AL$8),$AL$8+SQRT(AW845*($AN$8-$AL$8)*($AM$8-$AL$8)),$AN$8-SQRT((1-AW845)*($AN$8-$AL$8)*($AN$8-$AM$8))),$AM$8)</f>
        <v>1.02849617308966</v>
      </c>
      <c r="AO845" s="0" t="n">
        <f aca="false">IFERROR(IF(AX845&lt;($AM$9-$AL$9)/($AN$9-$AL$9),$AL$9+SQRT(AX845*($AN$9-$AL$9)*($AM$9-$AL$9)),$AN$9-SQRT((1-AX845)*($AN$9-$AL$9)*($AN$9-$AM$9))),$AM$9)</f>
        <v>1.15543734635063</v>
      </c>
      <c r="AP845" s="0" t="n">
        <f aca="false">IFERROR(IF(AY845&lt;($AM$10-$AL$10)/($AN$10-$AL$10),$AL$10+SQRT(AY845*($AN$10-$AL$10)*($AM$10-$AL$10)),$AN$10-SQRT((1-AY845)*($AN$10-$AL$10)*($AN$10-$AM$10))),$AM$10)</f>
        <v>0.988069964036296</v>
      </c>
      <c r="AQ845" s="0" t="n">
        <f aca="false">IFERROR(IF(AZ845&lt;($AM$11-$AL$11)/($AN$11-$AL$11),$AL$11+SQRT(AZ845*($AN$11-$AL$11)*($AM$11-$AL$11)),$AN$11-SQRT((1-AZ845)*($AN$11-$AL$11)*($AN$11-$AM$11))),$AM$11)</f>
        <v>0.530270490123148</v>
      </c>
      <c r="AR845" s="0" t="n">
        <f aca="false">SUMPRODUCT((B24:B31&lt;=$B$6)*(C24:C31*AM845+D24:D31*AO845*$B$8*AQ845)/(1+AL845/100)^B24:B31)+C32*AM845*AP845/(1+AL845/100)^$B$6</f>
        <v>14471884.761425</v>
      </c>
      <c r="AS845" s="0" t="n">
        <f aca="false">SUMPRODUCT((K24:K26&lt;=$B$6)*(L24:L26*AN845+M24:M26*AO845*$B$8*AQ845)/(1+AL845/100)^K24:K26)+L27*AN845*AP845/(1+AL845/100)^$B$6</f>
        <v>15171649.563532</v>
      </c>
      <c r="AT845" s="0" t="n">
        <f aca="false">AS845-AR845</f>
        <v>699764.802107057</v>
      </c>
      <c r="AU845" s="0" t="n">
        <f aca="true">RAND()</f>
        <v>0.594516794212652</v>
      </c>
      <c r="AV845" s="0" t="n">
        <f aca="true">RAND()</f>
        <v>0.828971895207742</v>
      </c>
      <c r="AW845" s="0" t="n">
        <f aca="true">RAND()</f>
        <v>0.56387604145844</v>
      </c>
      <c r="AX845" s="0" t="n">
        <f aca="true">RAND()</f>
        <v>0.524475949373818</v>
      </c>
      <c r="AY845" s="0" t="n">
        <f aca="true">RAND()</f>
        <v>0.952849159177563</v>
      </c>
      <c r="AZ845" s="0" t="n">
        <f aca="true">RAND()</f>
        <v>0.216426524985938</v>
      </c>
    </row>
    <row r="846" customFormat="false" ht="15" hidden="false" customHeight="false" outlineLevel="0" collapsed="false">
      <c r="AK846" s="0" t="n">
        <v>833</v>
      </c>
      <c r="AL846" s="0" t="n">
        <f aca="false">IFERROR(IF(AU846&lt;($AM$6-$AL$6)/($AN$6-$AL$6),$AL$6+SQRT(AU846*($AN$6-$AL$6)*($AM$6-$AL$6)),$AN$6-SQRT((1-AU846)*($AN$6-$AL$6)*($AN$6-$AM$6))),$AM$6)</f>
        <v>2.78015979494805</v>
      </c>
      <c r="AM846" s="0" t="n">
        <f aca="false">IFERROR(IF(AV846&lt;($AM$7-$AL$7)/($AN$7-$AL$7),$AL$7+SQRT(AV846*($AN$7-$AL$7)*($AM$7-$AL$7)),$AN$7-SQRT((1-AV846)*($AN$7-$AL$7)*($AN$7-$AM$7))),$AM$7)</f>
        <v>0.920891011379039</v>
      </c>
      <c r="AN846" s="0" t="n">
        <f aca="false">IFERROR(IF(AW846&lt;($AM$8-$AL$8)/($AN$8-$AL$8),$AL$8+SQRT(AW846*($AN$8-$AL$8)*($AM$8-$AL$8)),$AN$8-SQRT((1-AW846)*($AN$8-$AL$8)*($AN$8-$AM$8))),$AM$8)</f>
        <v>1.21115105145599</v>
      </c>
      <c r="AO846" s="0" t="n">
        <f aca="false">IFERROR(IF(AX846&lt;($AM$9-$AL$9)/($AN$9-$AL$9),$AL$9+SQRT(AX846*($AN$9-$AL$9)*($AM$9-$AL$9)),$AN$9-SQRT((1-AX846)*($AN$9-$AL$9)*($AN$9-$AM$9))),$AM$9)</f>
        <v>0.6750708475206</v>
      </c>
      <c r="AP846" s="0" t="n">
        <f aca="false">IFERROR(IF(AY846&lt;($AM$10-$AL$10)/($AN$10-$AL$10),$AL$10+SQRT(AY846*($AN$10-$AL$10)*($AM$10-$AL$10)),$AN$10-SQRT((1-AY846)*($AN$10-$AL$10)*($AN$10-$AM$10))),$AM$10)</f>
        <v>0.810516920212459</v>
      </c>
      <c r="AQ846" s="0" t="n">
        <f aca="false">IFERROR(IF(AZ846&lt;($AM$11-$AL$11)/($AN$11-$AL$11),$AL$11+SQRT(AZ846*($AN$11-$AL$11)*($AM$11-$AL$11)),$AN$11-SQRT((1-AZ846)*($AN$11-$AL$11)*($AN$11-$AM$11))),$AM$11)</f>
        <v>0.6131274313235</v>
      </c>
      <c r="AR846" s="0" t="n">
        <f aca="false">SUMPRODUCT((B24:B31&lt;=$B$6)*(C24:C31*AM846+D24:D31*AO846*$B$8*AQ846)/(1+AL846/100)^B24:B31)+C32*AM846*AP846/(1+AL846/100)^$B$6</f>
        <v>12834243.7519707</v>
      </c>
      <c r="AS846" s="0" t="n">
        <f aca="false">SUMPRODUCT((K24:K26&lt;=$B$6)*(L24:L26*AN846+M24:M26*AO846*$B$8*AQ846)/(1+AL846/100)^K24:K26)+L27*AN846*AP846/(1+AL846/100)^$B$6</f>
        <v>17731069.959065</v>
      </c>
      <c r="AT846" s="0" t="n">
        <f aca="false">AS846-AR846</f>
        <v>4896826.20709431</v>
      </c>
      <c r="AU846" s="0" t="n">
        <f aca="true">RAND()</f>
        <v>0.121729861130678</v>
      </c>
      <c r="AV846" s="0" t="n">
        <f aca="true">RAND()</f>
        <v>0.162384851469409</v>
      </c>
      <c r="AW846" s="0" t="n">
        <f aca="true">RAND()</f>
        <v>0.986584526195778</v>
      </c>
      <c r="AX846" s="0" t="n">
        <f aca="true">RAND()</f>
        <v>0.0408664022021081</v>
      </c>
      <c r="AY846" s="0" t="n">
        <f aca="true">RAND()</f>
        <v>0.385683030952923</v>
      </c>
      <c r="AZ846" s="0" t="n">
        <f aca="true">RAND()</f>
        <v>0.400199135703075</v>
      </c>
    </row>
    <row r="847" customFormat="false" ht="15" hidden="false" customHeight="false" outlineLevel="0" collapsed="false">
      <c r="AK847" s="0" t="n">
        <v>834</v>
      </c>
      <c r="AL847" s="0" t="n">
        <f aca="false">IFERROR(IF(AU847&lt;($AM$6-$AL$6)/($AN$6-$AL$6),$AL$6+SQRT(AU847*($AN$6-$AL$6)*($AM$6-$AL$6)),$AN$6-SQRT((1-AU847)*($AN$6-$AL$6)*($AN$6-$AM$6))),$AM$6)</f>
        <v>2.666912639348</v>
      </c>
      <c r="AM847" s="0" t="n">
        <f aca="false">IFERROR(IF(AV847&lt;($AM$7-$AL$7)/($AN$7-$AL$7),$AL$7+SQRT(AV847*($AN$7-$AL$7)*($AM$7-$AL$7)),$AN$7-SQRT((1-AV847)*($AN$7-$AL$7)*($AN$7-$AM$7))),$AM$7)</f>
        <v>1.10378346583624</v>
      </c>
      <c r="AN847" s="0" t="n">
        <f aca="false">IFERROR(IF(AW847&lt;($AM$8-$AL$8)/($AN$8-$AL$8),$AL$8+SQRT(AW847*($AN$8-$AL$8)*($AM$8-$AL$8)),$AN$8-SQRT((1-AW847)*($AN$8-$AL$8)*($AN$8-$AM$8))),$AM$8)</f>
        <v>1.1867982380163</v>
      </c>
      <c r="AO847" s="0" t="n">
        <f aca="false">IFERROR(IF(AX847&lt;($AM$9-$AL$9)/($AN$9-$AL$9),$AL$9+SQRT(AX847*($AN$9-$AL$9)*($AM$9-$AL$9)),$AN$9-SQRT((1-AX847)*($AN$9-$AL$9)*($AN$9-$AM$9))),$AM$9)</f>
        <v>1.27866833212185</v>
      </c>
      <c r="AP847" s="0" t="n">
        <f aca="false">IFERROR(IF(AY847&lt;($AM$10-$AL$10)/($AN$10-$AL$10),$AL$10+SQRT(AY847*($AN$10-$AL$10)*($AM$10-$AL$10)),$AN$10-SQRT((1-AY847)*($AN$10-$AL$10)*($AN$10-$AM$10))),$AM$10)</f>
        <v>0.928757323758928</v>
      </c>
      <c r="AQ847" s="0" t="n">
        <f aca="false">IFERROR(IF(AZ847&lt;($AM$11-$AL$11)/($AN$11-$AL$11),$AL$11+SQRT(AZ847*($AN$11-$AL$11)*($AM$11-$AL$11)),$AN$11-SQRT((1-AZ847)*($AN$11-$AL$11)*($AN$11-$AM$11))),$AM$11)</f>
        <v>0.58988127165267</v>
      </c>
      <c r="AR847" s="0" t="n">
        <f aca="false">SUMPRODUCT((B24:B31&lt;=$B$6)*(C24:C31*AM847+D24:D31*AO847*$B$8*AQ847)/(1+AL847/100)^B24:B31)+C32*AM847*AP847/(1+AL847/100)^$B$6</f>
        <v>15509031.4256734</v>
      </c>
      <c r="AS847" s="0" t="n">
        <f aca="false">SUMPRODUCT((K24:K26&lt;=$B$6)*(L24:L26*AN847+M24:M26*AO847*$B$8*AQ847)/(1+AL847/100)^K24:K26)+L27*AN847*AP847/(1+AL847/100)^$B$6</f>
        <v>17116204.0996175</v>
      </c>
      <c r="AT847" s="0" t="n">
        <f aca="false">AS847-AR847</f>
        <v>1607172.67394409</v>
      </c>
      <c r="AU847" s="0" t="n">
        <f aca="true">RAND()</f>
        <v>0.0889544937044233</v>
      </c>
      <c r="AV847" s="0" t="n">
        <f aca="true">RAND()</f>
        <v>0.809962001219004</v>
      </c>
      <c r="AW847" s="0" t="n">
        <f aca="true">RAND()</f>
        <v>0.964493664730276</v>
      </c>
      <c r="AX847" s="0" t="n">
        <f aca="true">RAND()</f>
        <v>0.65312041661075</v>
      </c>
      <c r="AY847" s="0" t="n">
        <f aca="true">RAND()</f>
        <v>0.735331370707674</v>
      </c>
      <c r="AZ847" s="0" t="n">
        <f aca="true">RAND()</f>
        <v>0.342984292469261</v>
      </c>
    </row>
    <row r="848" customFormat="false" ht="15" hidden="false" customHeight="false" outlineLevel="0" collapsed="false">
      <c r="AK848" s="0" t="n">
        <v>835</v>
      </c>
      <c r="AL848" s="0" t="n">
        <f aca="false">IFERROR(IF(AU848&lt;($AM$6-$AL$6)/($AN$6-$AL$6),$AL$6+SQRT(AU848*($AN$6-$AL$6)*($AM$6-$AL$6)),$AN$6-SQRT((1-AU848)*($AN$6-$AL$6)*($AN$6-$AM$6))),$AM$6)</f>
        <v>5.5974290205089</v>
      </c>
      <c r="AM848" s="0" t="n">
        <f aca="false">IFERROR(IF(AV848&lt;($AM$7-$AL$7)/($AN$7-$AL$7),$AL$7+SQRT(AV848*($AN$7-$AL$7)*($AM$7-$AL$7)),$AN$7-SQRT((1-AV848)*($AN$7-$AL$7)*($AN$7-$AM$7))),$AM$7)</f>
        <v>1.08410840514674</v>
      </c>
      <c r="AN848" s="0" t="n">
        <f aca="false">IFERROR(IF(AW848&lt;($AM$8-$AL$8)/($AN$8-$AL$8),$AL$8+SQRT(AW848*($AN$8-$AL$8)*($AM$8-$AL$8)),$AN$8-SQRT((1-AW848)*($AN$8-$AL$8)*($AN$8-$AM$8))),$AM$8)</f>
        <v>1.09304257291161</v>
      </c>
      <c r="AO848" s="0" t="n">
        <f aca="false">IFERROR(IF(AX848&lt;($AM$9-$AL$9)/($AN$9-$AL$9),$AL$9+SQRT(AX848*($AN$9-$AL$9)*($AM$9-$AL$9)),$AN$9-SQRT((1-AX848)*($AN$9-$AL$9)*($AN$9-$AM$9))),$AM$9)</f>
        <v>1.31678190043188</v>
      </c>
      <c r="AP848" s="0" t="n">
        <f aca="false">IFERROR(IF(AY848&lt;($AM$10-$AL$10)/($AN$10-$AL$10),$AL$10+SQRT(AY848*($AN$10-$AL$10)*($AM$10-$AL$10)),$AN$10-SQRT((1-AY848)*($AN$10-$AL$10)*($AN$10-$AM$10))),$AM$10)</f>
        <v>0.861510181724005</v>
      </c>
      <c r="AQ848" s="0" t="n">
        <f aca="false">IFERROR(IF(AZ848&lt;($AM$11-$AL$11)/($AN$11-$AL$11),$AL$11+SQRT(AZ848*($AN$11-$AL$11)*($AM$11-$AL$11)),$AN$11-SQRT((1-AZ848)*($AN$11-$AL$11)*($AN$11-$AM$11))),$AM$11)</f>
        <v>0.733604092397204</v>
      </c>
      <c r="AR848" s="0" t="n">
        <f aca="false">SUMPRODUCT((B24:B31&lt;=$B$6)*(C24:C31*AM848+D24:D31*AO848*$B$8*AQ848)/(1+AL848/100)^B24:B31)+C32*AM848*AP848/(1+AL848/100)^$B$6</f>
        <v>13383568.0452021</v>
      </c>
      <c r="AS848" s="0" t="n">
        <f aca="false">SUMPRODUCT((K24:K26&lt;=$B$6)*(L24:L26*AN848+M24:M26*AO848*$B$8*AQ848)/(1+AL848/100)^K24:K26)+L27*AN848*AP848/(1+AL848/100)^$B$6</f>
        <v>16528435.2086352</v>
      </c>
      <c r="AT848" s="0" t="n">
        <f aca="false">AS848-AR848</f>
        <v>3144867.16343311</v>
      </c>
      <c r="AU848" s="0" t="n">
        <f aca="true">RAND()</f>
        <v>0.901639732374469</v>
      </c>
      <c r="AV848" s="0" t="n">
        <f aca="true">RAND()</f>
        <v>0.755377588951483</v>
      </c>
      <c r="AW848" s="0" t="n">
        <f aca="true">RAND()</f>
        <v>0.781016587393706</v>
      </c>
      <c r="AX848" s="0" t="n">
        <f aca="true">RAND()</f>
        <v>0.688808685615015</v>
      </c>
      <c r="AY848" s="0" t="n">
        <f aca="true">RAND()</f>
        <v>0.522758445960492</v>
      </c>
      <c r="AZ848" s="0" t="n">
        <f aca="true">RAND()</f>
        <v>0.710339675152991</v>
      </c>
    </row>
    <row r="849" customFormat="false" ht="15" hidden="false" customHeight="false" outlineLevel="0" collapsed="false">
      <c r="AK849" s="0" t="n">
        <v>836</v>
      </c>
      <c r="AL849" s="0" t="n">
        <f aca="false">IFERROR(IF(AU849&lt;($AM$6-$AL$6)/($AN$6-$AL$6),$AL$6+SQRT(AU849*($AN$6-$AL$6)*($AM$6-$AL$6)),$AN$6-SQRT((1-AU849)*($AN$6-$AL$6)*($AN$6-$AM$6))),$AM$6)</f>
        <v>4.46476116531359</v>
      </c>
      <c r="AM849" s="0" t="n">
        <f aca="false">IFERROR(IF(AV849&lt;($AM$7-$AL$7)/($AN$7-$AL$7),$AL$7+SQRT(AV849*($AN$7-$AL$7)*($AM$7-$AL$7)),$AN$7-SQRT((1-AV849)*($AN$7-$AL$7)*($AN$7-$AM$7))),$AM$7)</f>
        <v>0.968850151703728</v>
      </c>
      <c r="AN849" s="0" t="n">
        <f aca="false">IFERROR(IF(AW849&lt;($AM$8-$AL$8)/($AN$8-$AL$8),$AL$8+SQRT(AW849*($AN$8-$AL$8)*($AM$8-$AL$8)),$AN$8-SQRT((1-AW849)*($AN$8-$AL$8)*($AN$8-$AM$8))),$AM$8)</f>
        <v>0.913321922420209</v>
      </c>
      <c r="AO849" s="0" t="n">
        <f aca="false">IFERROR(IF(AX849&lt;($AM$9-$AL$9)/($AN$9-$AL$9),$AL$9+SQRT(AX849*($AN$9-$AL$9)*($AM$9-$AL$9)),$AN$9-SQRT((1-AX849)*($AN$9-$AL$9)*($AN$9-$AM$9))),$AM$9)</f>
        <v>1.32266045325488</v>
      </c>
      <c r="AP849" s="0" t="n">
        <f aca="false">IFERROR(IF(AY849&lt;($AM$10-$AL$10)/($AN$10-$AL$10),$AL$10+SQRT(AY849*($AN$10-$AL$10)*($AM$10-$AL$10)),$AN$10-SQRT((1-AY849)*($AN$10-$AL$10)*($AN$10-$AM$10))),$AM$10)</f>
        <v>0.870320861329267</v>
      </c>
      <c r="AQ849" s="0" t="n">
        <f aca="false">IFERROR(IF(AZ849&lt;($AM$11-$AL$11)/($AN$11-$AL$11),$AL$11+SQRT(AZ849*($AN$11-$AL$11)*($AM$11-$AL$11)),$AN$11-SQRT((1-AZ849)*($AN$11-$AL$11)*($AN$11-$AM$11))),$AM$11)</f>
        <v>0.864246961464794</v>
      </c>
      <c r="AR849" s="0" t="n">
        <f aca="false">SUMPRODUCT((B24:B31&lt;=$B$6)*(C24:C31*AM849+D24:D31*AO849*$B$8*AQ849)/(1+AL849/100)^B24:B31)+C32*AM849*AP849/(1+AL849/100)^$B$6</f>
        <v>12559241.3924612</v>
      </c>
      <c r="AS849" s="0" t="n">
        <f aca="false">SUMPRODUCT((K24:K26&lt;=$B$6)*(L24:L26*AN849+M24:M26*AO849*$B$8*AQ849)/(1+AL849/100)^K24:K26)+L27*AN849*AP849/(1+AL849/100)^$B$6</f>
        <v>13675264.4460528</v>
      </c>
      <c r="AT849" s="0" t="n">
        <f aca="false">AS849-AR849</f>
        <v>1116023.05359164</v>
      </c>
      <c r="AU849" s="0" t="n">
        <f aca="true">RAND()</f>
        <v>0.678628202554894</v>
      </c>
      <c r="AV849" s="0" t="n">
        <f aca="true">RAND()</f>
        <v>0.316781930337464</v>
      </c>
      <c r="AW849" s="0" t="n">
        <f aca="true">RAND()</f>
        <v>0.142687312233465</v>
      </c>
      <c r="AX849" s="0" t="n">
        <f aca="true">RAND()</f>
        <v>0.694140758943411</v>
      </c>
      <c r="AY849" s="0" t="n">
        <f aca="true">RAND()</f>
        <v>0.5485501613426</v>
      </c>
      <c r="AZ849" s="0" t="n">
        <f aca="true">RAND()</f>
        <v>0.924780051136567</v>
      </c>
    </row>
    <row r="850" customFormat="false" ht="15" hidden="false" customHeight="false" outlineLevel="0" collapsed="false">
      <c r="AK850" s="0" t="n">
        <v>837</v>
      </c>
      <c r="AL850" s="0" t="n">
        <f aca="false">IFERROR(IF(AU850&lt;($AM$6-$AL$6)/($AN$6-$AL$6),$AL$6+SQRT(AU850*($AN$6-$AL$6)*($AM$6-$AL$6)),$AN$6-SQRT((1-AU850)*($AN$6-$AL$6)*($AN$6-$AM$6))),$AM$6)</f>
        <v>3.12123834812797</v>
      </c>
      <c r="AM850" s="0" t="n">
        <f aca="false">IFERROR(IF(AV850&lt;($AM$7-$AL$7)/($AN$7-$AL$7),$AL$7+SQRT(AV850*($AN$7-$AL$7)*($AM$7-$AL$7)),$AN$7-SQRT((1-AV850)*($AN$7-$AL$7)*($AN$7-$AM$7))),$AM$7)</f>
        <v>1.18413853947478</v>
      </c>
      <c r="AN850" s="0" t="n">
        <f aca="false">IFERROR(IF(AW850&lt;($AM$8-$AL$8)/($AN$8-$AL$8),$AL$8+SQRT(AW850*($AN$8-$AL$8)*($AM$8-$AL$8)),$AN$8-SQRT((1-AW850)*($AN$8-$AL$8)*($AN$8-$AM$8))),$AM$8)</f>
        <v>0.914214764098833</v>
      </c>
      <c r="AO850" s="0" t="n">
        <f aca="false">IFERROR(IF(AX850&lt;($AM$9-$AL$9)/($AN$9-$AL$9),$AL$9+SQRT(AX850*($AN$9-$AL$9)*($AM$9-$AL$9)),$AN$9-SQRT((1-AX850)*($AN$9-$AL$9)*($AN$9-$AM$9))),$AM$9)</f>
        <v>1.2902642038364</v>
      </c>
      <c r="AP850" s="0" t="n">
        <f aca="false">IFERROR(IF(AY850&lt;($AM$10-$AL$10)/($AN$10-$AL$10),$AL$10+SQRT(AY850*($AN$10-$AL$10)*($AM$10-$AL$10)),$AN$10-SQRT((1-AY850)*($AN$10-$AL$10)*($AN$10-$AM$10))),$AM$10)</f>
        <v>0.942310430591325</v>
      </c>
      <c r="AQ850" s="0" t="n">
        <f aca="false">IFERROR(IF(AZ850&lt;($AM$11-$AL$11)/($AN$11-$AL$11),$AL$11+SQRT(AZ850*($AN$11-$AL$11)*($AM$11-$AL$11)),$AN$11-SQRT((1-AZ850)*($AN$11-$AL$11)*($AN$11-$AM$11))),$AM$11)</f>
        <v>0.605110947095331</v>
      </c>
      <c r="AR850" s="0" t="n">
        <f aca="false">SUMPRODUCT((B24:B31&lt;=$B$6)*(C24:C31*AM850+D24:D31*AO850*$B$8*AQ850)/(1+AL850/100)^B24:B31)+C32*AM850*AP850/(1+AL850/100)^$B$6</f>
        <v>16232651.4322678</v>
      </c>
      <c r="AS850" s="0" t="n">
        <f aca="false">SUMPRODUCT((K24:K26&lt;=$B$6)*(L24:L26*AN850+M24:M26*AO850*$B$8*AQ850)/(1+AL850/100)^K24:K26)+L27*AN850*AP850/(1+AL850/100)^$B$6</f>
        <v>13309534.1991174</v>
      </c>
      <c r="AT850" s="0" t="n">
        <f aca="false">AS850-AR850</f>
        <v>-2923117.23315043</v>
      </c>
      <c r="AU850" s="0" t="n">
        <f aca="true">RAND()</f>
        <v>0.247760402398348</v>
      </c>
      <c r="AV850" s="0" t="n">
        <f aca="true">RAND()</f>
        <v>0.961442382377646</v>
      </c>
      <c r="AW850" s="0" t="n">
        <f aca="true">RAND()</f>
        <v>0.144944581535023</v>
      </c>
      <c r="AX850" s="0" t="n">
        <f aca="true">RAND()</f>
        <v>0.664183399762676</v>
      </c>
      <c r="AY850" s="0" t="n">
        <f aca="true">RAND()</f>
        <v>0.782554068039532</v>
      </c>
      <c r="AZ850" s="0" t="n">
        <f aca="true">RAND()</f>
        <v>0.379970163417998</v>
      </c>
    </row>
    <row r="851" customFormat="false" ht="15" hidden="false" customHeight="false" outlineLevel="0" collapsed="false">
      <c r="AK851" s="0" t="n">
        <v>838</v>
      </c>
      <c r="AL851" s="0" t="n">
        <f aca="false">IFERROR(IF(AU851&lt;($AM$6-$AL$6)/($AN$6-$AL$6),$AL$6+SQRT(AU851*($AN$6-$AL$6)*($AM$6-$AL$6)),$AN$6-SQRT((1-AU851)*($AN$6-$AL$6)*($AN$6-$AM$6))),$AM$6)</f>
        <v>2.59795928990426</v>
      </c>
      <c r="AM851" s="0" t="n">
        <f aca="false">IFERROR(IF(AV851&lt;($AM$7-$AL$7)/($AN$7-$AL$7),$AL$7+SQRT(AV851*($AN$7-$AL$7)*($AM$7-$AL$7)),$AN$7-SQRT((1-AV851)*($AN$7-$AL$7)*($AN$7-$AM$7))),$AM$7)</f>
        <v>1.10340556828862</v>
      </c>
      <c r="AN851" s="0" t="n">
        <f aca="false">IFERROR(IF(AW851&lt;($AM$8-$AL$8)/($AN$8-$AL$8),$AL$8+SQRT(AW851*($AN$8-$AL$8)*($AM$8-$AL$8)),$AN$8-SQRT((1-AW851)*($AN$8-$AL$8)*($AN$8-$AM$8))),$AM$8)</f>
        <v>0.96790637228878</v>
      </c>
      <c r="AO851" s="0" t="n">
        <f aca="false">IFERROR(IF(AX851&lt;($AM$9-$AL$9)/($AN$9-$AL$9),$AL$9+SQRT(AX851*($AN$9-$AL$9)*($AM$9-$AL$9)),$AN$9-SQRT((1-AX851)*($AN$9-$AL$9)*($AN$9-$AM$9))),$AM$9)</f>
        <v>0.939614461838485</v>
      </c>
      <c r="AP851" s="0" t="n">
        <f aca="false">IFERROR(IF(AY851&lt;($AM$10-$AL$10)/($AN$10-$AL$10),$AL$10+SQRT(AY851*($AN$10-$AL$10)*($AM$10-$AL$10)),$AN$10-SQRT((1-AY851)*($AN$10-$AL$10)*($AN$10-$AM$10))),$AM$10)</f>
        <v>0.610429360536323</v>
      </c>
      <c r="AQ851" s="0" t="n">
        <f aca="false">IFERROR(IF(AZ851&lt;($AM$11-$AL$11)/($AN$11-$AL$11),$AL$11+SQRT(AZ851*($AN$11-$AL$11)*($AM$11-$AL$11)),$AN$11-SQRT((1-AZ851)*($AN$11-$AL$11)*($AN$11-$AM$11))),$AM$11)</f>
        <v>0.855787552465407</v>
      </c>
      <c r="AR851" s="0" t="n">
        <f aca="false">SUMPRODUCT((B24:B31&lt;=$B$6)*(C24:C31*AM851+D24:D31*AO851*$B$8*AQ851)/(1+AL851/100)^B24:B31)+C32*AM851*AP851/(1+AL851/100)^$B$6</f>
        <v>15640022.6369903</v>
      </c>
      <c r="AS851" s="0" t="n">
        <f aca="false">SUMPRODUCT((K24:K26&lt;=$B$6)*(L24:L26*AN851+M24:M26*AO851*$B$8*AQ851)/(1+AL851/100)^K24:K26)+L27*AN851*AP851/(1+AL851/100)^$B$6</f>
        <v>14501388.4956804</v>
      </c>
      <c r="AT851" s="0" t="n">
        <f aca="false">AS851-AR851</f>
        <v>-1138634.14130988</v>
      </c>
      <c r="AU851" s="0" t="n">
        <f aca="true">RAND()</f>
        <v>0.0715110624765622</v>
      </c>
      <c r="AV851" s="0" t="n">
        <f aca="true">RAND()</f>
        <v>0.808978423033032</v>
      </c>
      <c r="AW851" s="0" t="n">
        <f aca="true">RAND()</f>
        <v>0.313250553946427</v>
      </c>
      <c r="AX851" s="0" t="n">
        <f aca="true">RAND()</f>
        <v>0.257681166743388</v>
      </c>
      <c r="AY851" s="0" t="n">
        <f aca="true">RAND()</f>
        <v>0.0487785746738452</v>
      </c>
      <c r="AZ851" s="0" t="n">
        <f aca="true">RAND()</f>
        <v>0.915113346841152</v>
      </c>
    </row>
    <row r="852" customFormat="false" ht="15" hidden="false" customHeight="false" outlineLevel="0" collapsed="false">
      <c r="AK852" s="0" t="n">
        <v>839</v>
      </c>
      <c r="AL852" s="0" t="n">
        <f aca="false">IFERROR(IF(AU852&lt;($AM$6-$AL$6)/($AN$6-$AL$6),$AL$6+SQRT(AU852*($AN$6-$AL$6)*($AM$6-$AL$6)),$AN$6-SQRT((1-AU852)*($AN$6-$AL$6)*($AN$6-$AM$6))),$AM$6)</f>
        <v>2.37580857957948</v>
      </c>
      <c r="AM852" s="0" t="n">
        <f aca="false">IFERROR(IF(AV852&lt;($AM$7-$AL$7)/($AN$7-$AL$7),$AL$7+SQRT(AV852*($AN$7-$AL$7)*($AM$7-$AL$7)),$AN$7-SQRT((1-AV852)*($AN$7-$AL$7)*($AN$7-$AM$7))),$AM$7)</f>
        <v>0.915201582276936</v>
      </c>
      <c r="AN852" s="0" t="n">
        <f aca="false">IFERROR(IF(AW852&lt;($AM$8-$AL$8)/($AN$8-$AL$8),$AL$8+SQRT(AW852*($AN$8-$AL$8)*($AM$8-$AL$8)),$AN$8-SQRT((1-AW852)*($AN$8-$AL$8)*($AN$8-$AM$8))),$AM$8)</f>
        <v>1.1233250099851</v>
      </c>
      <c r="AO852" s="0" t="n">
        <f aca="false">IFERROR(IF(AX852&lt;($AM$9-$AL$9)/($AN$9-$AL$9),$AL$9+SQRT(AX852*($AN$9-$AL$9)*($AM$9-$AL$9)),$AN$9-SQRT((1-AX852)*($AN$9-$AL$9)*($AN$9-$AM$9))),$AM$9)</f>
        <v>1.58087913989323</v>
      </c>
      <c r="AP852" s="0" t="n">
        <f aca="false">IFERROR(IF(AY852&lt;($AM$10-$AL$10)/($AN$10-$AL$10),$AL$10+SQRT(AY852*($AN$10-$AL$10)*($AM$10-$AL$10)),$AN$10-SQRT((1-AY852)*($AN$10-$AL$10)*($AN$10-$AM$10))),$AM$10)</f>
        <v>0.666801305262447</v>
      </c>
      <c r="AQ852" s="0" t="n">
        <f aca="false">IFERROR(IF(AZ852&lt;($AM$11-$AL$11)/($AN$11-$AL$11),$AL$11+SQRT(AZ852*($AN$11-$AL$11)*($AM$11-$AL$11)),$AN$11-SQRT((1-AZ852)*($AN$11-$AL$11)*($AN$11-$AM$11))),$AM$11)</f>
        <v>0.648097134045872</v>
      </c>
      <c r="AR852" s="0" t="n">
        <f aca="false">SUMPRODUCT((B24:B31&lt;=$B$6)*(C24:C31*AM852+D24:D31*AO852*$B$8*AQ852)/(1+AL852/100)^B24:B31)+C32*AM852*AP852/(1+AL852/100)^$B$6</f>
        <v>13207623.7323605</v>
      </c>
      <c r="AS852" s="0" t="n">
        <f aca="false">SUMPRODUCT((K24:K26&lt;=$B$6)*(L24:L26*AN852+M24:M26*AO852*$B$8*AQ852)/(1+AL852/100)^K24:K26)+L27*AN852*AP852/(1+AL852/100)^$B$6</f>
        <v>16670233.8219938</v>
      </c>
      <c r="AT852" s="0" t="n">
        <f aca="false">AS852-AR852</f>
        <v>3462610.08963333</v>
      </c>
      <c r="AU852" s="0" t="n">
        <f aca="true">RAND()</f>
        <v>0.0282464176971096</v>
      </c>
      <c r="AV852" s="0" t="n">
        <f aca="true">RAND()</f>
        <v>0.147460050656775</v>
      </c>
      <c r="AW852" s="0" t="n">
        <f aca="true">RAND()</f>
        <v>0.857363972486448</v>
      </c>
      <c r="AX852" s="0" t="n">
        <f aca="true">RAND()</f>
        <v>0.882891803082244</v>
      </c>
      <c r="AY852" s="0" t="n">
        <f aca="true">RAND()</f>
        <v>0.111290701749024</v>
      </c>
      <c r="AZ852" s="0" t="n">
        <f aca="true">RAND()</f>
        <v>0.494578019309999</v>
      </c>
    </row>
    <row r="853" customFormat="false" ht="15" hidden="false" customHeight="false" outlineLevel="0" collapsed="false">
      <c r="AK853" s="0" t="n">
        <v>840</v>
      </c>
      <c r="AL853" s="0" t="n">
        <f aca="false">IFERROR(IF(AU853&lt;($AM$6-$AL$6)/($AN$6-$AL$6),$AL$6+SQRT(AU853*($AN$6-$AL$6)*($AM$6-$AL$6)),$AN$6-SQRT((1-AU853)*($AN$6-$AL$6)*($AN$6-$AM$6))),$AM$6)</f>
        <v>3.74615685528665</v>
      </c>
      <c r="AM853" s="0" t="n">
        <f aca="false">IFERROR(IF(AV853&lt;($AM$7-$AL$7)/($AN$7-$AL$7),$AL$7+SQRT(AV853*($AN$7-$AL$7)*($AM$7-$AL$7)),$AN$7-SQRT((1-AV853)*($AN$7-$AL$7)*($AN$7-$AM$7))),$AM$7)</f>
        <v>1.06628009377487</v>
      </c>
      <c r="AN853" s="0" t="n">
        <f aca="false">IFERROR(IF(AW853&lt;($AM$8-$AL$8)/($AN$8-$AL$8),$AL$8+SQRT(AW853*($AN$8-$AL$8)*($AM$8-$AL$8)),$AN$8-SQRT((1-AW853)*($AN$8-$AL$8)*($AN$8-$AM$8))),$AM$8)</f>
        <v>0.960375516820403</v>
      </c>
      <c r="AO853" s="0" t="n">
        <f aca="false">IFERROR(IF(AX853&lt;($AM$9-$AL$9)/($AN$9-$AL$9),$AL$9+SQRT(AX853*($AN$9-$AL$9)*($AM$9-$AL$9)),$AN$9-SQRT((1-AX853)*($AN$9-$AL$9)*($AN$9-$AM$9))),$AM$9)</f>
        <v>1.04137024100751</v>
      </c>
      <c r="AP853" s="0" t="n">
        <f aca="false">IFERROR(IF(AY853&lt;($AM$10-$AL$10)/($AN$10-$AL$10),$AL$10+SQRT(AY853*($AN$10-$AL$10)*($AM$10-$AL$10)),$AN$10-SQRT((1-AY853)*($AN$10-$AL$10)*($AN$10-$AM$10))),$AM$10)</f>
        <v>0.695964178559784</v>
      </c>
      <c r="AQ853" s="0" t="n">
        <f aca="false">IFERROR(IF(AZ853&lt;($AM$11-$AL$11)/($AN$11-$AL$11),$AL$11+SQRT(AZ853*($AN$11-$AL$11)*($AM$11-$AL$11)),$AN$11-SQRT((1-AZ853)*($AN$11-$AL$11)*($AN$11-$AM$11))),$AM$11)</f>
        <v>0.667127872733184</v>
      </c>
      <c r="AR853" s="0" t="n">
        <f aca="false">SUMPRODUCT((B24:B31&lt;=$B$6)*(C24:C31*AM853+D24:D31*AO853*$B$8*AQ853)/(1+AL853/100)^B24:B31)+C32*AM853*AP853/(1+AL853/100)^$B$6</f>
        <v>14207397.2684867</v>
      </c>
      <c r="AS853" s="0" t="n">
        <f aca="false">SUMPRODUCT((K24:K26&lt;=$B$6)*(L24:L26*AN853+M24:M26*AO853*$B$8*AQ853)/(1+AL853/100)^K24:K26)+L27*AN853*AP853/(1+AL853/100)^$B$6</f>
        <v>14437716.0863678</v>
      </c>
      <c r="AT853" s="0" t="n">
        <f aca="false">AS853-AR853</f>
        <v>230318.817881083</v>
      </c>
      <c r="AU853" s="0" t="n">
        <f aca="true">RAND()</f>
        <v>0.470625239480096</v>
      </c>
      <c r="AV853" s="0" t="n">
        <f aca="true">RAND()</f>
        <v>0.69997329828116</v>
      </c>
      <c r="AW853" s="0" t="n">
        <f aca="true">RAND()</f>
        <v>0.285781182171238</v>
      </c>
      <c r="AX853" s="0" t="n">
        <f aca="true">RAND()</f>
        <v>0.387352656782666</v>
      </c>
      <c r="AY853" s="0" t="n">
        <f aca="true">RAND()</f>
        <v>0.153607837114444</v>
      </c>
      <c r="AZ853" s="0" t="n">
        <f aca="true">RAND()</f>
        <v>0.547739375056591</v>
      </c>
    </row>
    <row r="854" customFormat="false" ht="15" hidden="false" customHeight="false" outlineLevel="0" collapsed="false">
      <c r="AK854" s="0" t="n">
        <v>841</v>
      </c>
      <c r="AL854" s="0" t="n">
        <f aca="false">IFERROR(IF(AU854&lt;($AM$6-$AL$6)/($AN$6-$AL$6),$AL$6+SQRT(AU854*($AN$6-$AL$6)*($AM$6-$AL$6)),$AN$6-SQRT((1-AU854)*($AN$6-$AL$6)*($AN$6-$AM$6))),$AM$6)</f>
        <v>6.27236454235087</v>
      </c>
      <c r="AM854" s="0" t="n">
        <f aca="false">IFERROR(IF(AV854&lt;($AM$7-$AL$7)/($AN$7-$AL$7),$AL$7+SQRT(AV854*($AN$7-$AL$7)*($AM$7-$AL$7)),$AN$7-SQRT((1-AV854)*($AN$7-$AL$7)*($AN$7-$AM$7))),$AM$7)</f>
        <v>1.12984206615098</v>
      </c>
      <c r="AN854" s="0" t="n">
        <f aca="false">IFERROR(IF(AW854&lt;($AM$8-$AL$8)/($AN$8-$AL$8),$AL$8+SQRT(AW854*($AN$8-$AL$8)*($AM$8-$AL$8)),$AN$8-SQRT((1-AW854)*($AN$8-$AL$8)*($AN$8-$AM$8))),$AM$8)</f>
        <v>0.949904694876271</v>
      </c>
      <c r="AO854" s="0" t="n">
        <f aca="false">IFERROR(IF(AX854&lt;($AM$9-$AL$9)/($AN$9-$AL$9),$AL$9+SQRT(AX854*($AN$9-$AL$9)*($AM$9-$AL$9)),$AN$9-SQRT((1-AX854)*($AN$9-$AL$9)*($AN$9-$AM$9))),$AM$9)</f>
        <v>1.0235754055205</v>
      </c>
      <c r="AP854" s="0" t="n">
        <f aca="false">IFERROR(IF(AY854&lt;($AM$10-$AL$10)/($AN$10-$AL$10),$AL$10+SQRT(AY854*($AN$10-$AL$10)*($AM$10-$AL$10)),$AN$10-SQRT((1-AY854)*($AN$10-$AL$10)*($AN$10-$AM$10))),$AM$10)</f>
        <v>0.966116132608843</v>
      </c>
      <c r="AQ854" s="0" t="n">
        <f aca="false">IFERROR(IF(AZ854&lt;($AM$11-$AL$11)/($AN$11-$AL$11),$AL$11+SQRT(AZ854*($AN$11-$AL$11)*($AM$11-$AL$11)),$AN$11-SQRT((1-AZ854)*($AN$11-$AL$11)*($AN$11-$AM$11))),$AM$11)</f>
        <v>0.880979446682839</v>
      </c>
      <c r="AR854" s="0" t="n">
        <f aca="false">SUMPRODUCT((B24:B31&lt;=$B$6)*(C24:C31*AM854+D24:D31*AO854*$B$8*AQ854)/(1+AL854/100)^B24:B31)+C32*AM854*AP854/(1+AL854/100)^$B$6</f>
        <v>13599763.1020498</v>
      </c>
      <c r="AS854" s="0" t="n">
        <f aca="false">SUMPRODUCT((K24:K26&lt;=$B$6)*(L24:L26*AN854+M24:M26*AO854*$B$8*AQ854)/(1+AL854/100)^K24:K26)+L27*AN854*AP854/(1+AL854/100)^$B$6</f>
        <v>14369619.070019</v>
      </c>
      <c r="AT854" s="0" t="n">
        <f aca="false">AS854-AR854</f>
        <v>769855.967969202</v>
      </c>
      <c r="AU854" s="0" t="n">
        <f aca="true">RAND()</f>
        <v>0.973527332038587</v>
      </c>
      <c r="AV854" s="0" t="n">
        <f aca="true">RAND()</f>
        <v>0.871662852738971</v>
      </c>
      <c r="AW854" s="0" t="n">
        <f aca="true">RAND()</f>
        <v>0.249682417177198</v>
      </c>
      <c r="AX854" s="0" t="n">
        <f aca="true">RAND()</f>
        <v>0.364396674197034</v>
      </c>
      <c r="AY854" s="0" t="n">
        <f aca="true">RAND()</f>
        <v>0.869056996312897</v>
      </c>
      <c r="AZ854" s="0" t="n">
        <f aca="true">RAND()</f>
        <v>0.942180032196232</v>
      </c>
    </row>
    <row r="855" customFormat="false" ht="15" hidden="false" customHeight="false" outlineLevel="0" collapsed="false">
      <c r="AK855" s="0" t="n">
        <v>842</v>
      </c>
      <c r="AL855" s="0" t="n">
        <f aca="false">IFERROR(IF(AU855&lt;($AM$6-$AL$6)/($AN$6-$AL$6),$AL$6+SQRT(AU855*($AN$6-$AL$6)*($AM$6-$AL$6)),$AN$6-SQRT((1-AU855)*($AN$6-$AL$6)*($AN$6-$AM$6))),$AM$6)</f>
        <v>4.77117767064225</v>
      </c>
      <c r="AM855" s="0" t="n">
        <f aca="false">IFERROR(IF(AV855&lt;($AM$7-$AL$7)/($AN$7-$AL$7),$AL$7+SQRT(AV855*($AN$7-$AL$7)*($AM$7-$AL$7)),$AN$7-SQRT((1-AV855)*($AN$7-$AL$7)*($AN$7-$AM$7))),$AM$7)</f>
        <v>0.983542226204048</v>
      </c>
      <c r="AN855" s="0" t="n">
        <f aca="false">IFERROR(IF(AW855&lt;($AM$8-$AL$8)/($AN$8-$AL$8),$AL$8+SQRT(AW855*($AN$8-$AL$8)*($AM$8-$AL$8)),$AN$8-SQRT((1-AW855)*($AN$8-$AL$8)*($AN$8-$AM$8))),$AM$8)</f>
        <v>1.06462188917019</v>
      </c>
      <c r="AO855" s="0" t="n">
        <f aca="false">IFERROR(IF(AX855&lt;($AM$9-$AL$9)/($AN$9-$AL$9),$AL$9+SQRT(AX855*($AN$9-$AL$9)*($AM$9-$AL$9)),$AN$9-SQRT((1-AX855)*($AN$9-$AL$9)*($AN$9-$AM$9))),$AM$9)</f>
        <v>0.756774875516572</v>
      </c>
      <c r="AP855" s="0" t="n">
        <f aca="false">IFERROR(IF(AY855&lt;($AM$10-$AL$10)/($AN$10-$AL$10),$AL$10+SQRT(AY855*($AN$10-$AL$10)*($AM$10-$AL$10)),$AN$10-SQRT((1-AY855)*($AN$10-$AL$10)*($AN$10-$AM$10))),$AM$10)</f>
        <v>0.945966854620497</v>
      </c>
      <c r="AQ855" s="0" t="n">
        <f aca="false">IFERROR(IF(AZ855&lt;($AM$11-$AL$11)/($AN$11-$AL$11),$AL$11+SQRT(AZ855*($AN$11-$AL$11)*($AM$11-$AL$11)),$AN$11-SQRT((1-AZ855)*($AN$11-$AL$11)*($AN$11-$AM$11))),$AM$11)</f>
        <v>0.570931970343118</v>
      </c>
      <c r="AR855" s="0" t="n">
        <f aca="false">SUMPRODUCT((B24:B31&lt;=$B$6)*(C24:C31*AM855+D24:D31*AO855*$B$8*AQ855)/(1+AL855/100)^B24:B31)+C32*AM855*AP855/(1+AL855/100)^$B$6</f>
        <v>12462237.5232796</v>
      </c>
      <c r="AS855" s="0" t="n">
        <f aca="false">SUMPRODUCT((K24:K26&lt;=$B$6)*(L24:L26*AN855+M24:M26*AO855*$B$8*AQ855)/(1+AL855/100)^K24:K26)+L27*AN855*AP855/(1+AL855/100)^$B$6</f>
        <v>15874943.5721298</v>
      </c>
      <c r="AT855" s="0" t="n">
        <f aca="false">AS855-AR855</f>
        <v>3412706.0488502</v>
      </c>
      <c r="AU855" s="0" t="n">
        <f aca="true">RAND()</f>
        <v>0.751617551207815</v>
      </c>
      <c r="AV855" s="0" t="n">
        <f aca="true">RAND()</f>
        <v>0.374308319999308</v>
      </c>
      <c r="AW855" s="0" t="n">
        <f aca="true">RAND()</f>
        <v>0.694532942445967</v>
      </c>
      <c r="AX855" s="0" t="n">
        <f aca="true">RAND()</f>
        <v>0.0879111155954016</v>
      </c>
      <c r="AY855" s="0" t="n">
        <f aca="true">RAND()</f>
        <v>0.795545741680398</v>
      </c>
      <c r="AZ855" s="0" t="n">
        <f aca="true">RAND()</f>
        <v>0.299608704302057</v>
      </c>
    </row>
    <row r="856" customFormat="false" ht="15" hidden="false" customHeight="false" outlineLevel="0" collapsed="false">
      <c r="AK856" s="0" t="n">
        <v>843</v>
      </c>
      <c r="AL856" s="0" t="n">
        <f aca="false">IFERROR(IF(AU856&lt;($AM$6-$AL$6)/($AN$6-$AL$6),$AL$6+SQRT(AU856*($AN$6-$AL$6)*($AM$6-$AL$6)),$AN$6-SQRT((1-AU856)*($AN$6-$AL$6)*($AN$6-$AM$6))),$AM$6)</f>
        <v>2.87139834123486</v>
      </c>
      <c r="AM856" s="0" t="n">
        <f aca="false">IFERROR(IF(AV856&lt;($AM$7-$AL$7)/($AN$7-$AL$7),$AL$7+SQRT(AV856*($AN$7-$AL$7)*($AM$7-$AL$7)),$AN$7-SQRT((1-AV856)*($AN$7-$AL$7)*($AN$7-$AM$7))),$AM$7)</f>
        <v>0.90035944784334</v>
      </c>
      <c r="AN856" s="0" t="n">
        <f aca="false">IFERROR(IF(AW856&lt;($AM$8-$AL$8)/($AN$8-$AL$8),$AL$8+SQRT(AW856*($AN$8-$AL$8)*($AM$8-$AL$8)),$AN$8-SQRT((1-AW856)*($AN$8-$AL$8)*($AN$8-$AM$8))),$AM$8)</f>
        <v>1.11632071678387</v>
      </c>
      <c r="AO856" s="0" t="n">
        <f aca="false">IFERROR(IF(AX856&lt;($AM$9-$AL$9)/($AN$9-$AL$9),$AL$9+SQRT(AX856*($AN$9-$AL$9)*($AM$9-$AL$9)),$AN$9-SQRT((1-AX856)*($AN$9-$AL$9)*($AN$9-$AM$9))),$AM$9)</f>
        <v>1.36956412778911</v>
      </c>
      <c r="AP856" s="0" t="n">
        <f aca="false">IFERROR(IF(AY856&lt;($AM$10-$AL$10)/($AN$10-$AL$10),$AL$10+SQRT(AY856*($AN$10-$AL$10)*($AM$10-$AL$10)),$AN$10-SQRT((1-AY856)*($AN$10-$AL$10)*($AN$10-$AM$10))),$AM$10)</f>
        <v>0.911016831650401</v>
      </c>
      <c r="AQ856" s="0" t="n">
        <f aca="false">IFERROR(IF(AZ856&lt;($AM$11-$AL$11)/($AN$11-$AL$11),$AL$11+SQRT(AZ856*($AN$11-$AL$11)*($AM$11-$AL$11)),$AN$11-SQRT((1-AZ856)*($AN$11-$AL$11)*($AN$11-$AM$11))),$AM$11)</f>
        <v>0.625366452627033</v>
      </c>
      <c r="AR856" s="0" t="n">
        <f aca="false">SUMPRODUCT((B24:B31&lt;=$B$6)*(C24:C31*AM856+D24:D31*AO856*$B$8*AQ856)/(1+AL856/100)^B24:B31)+C32*AM856*AP856/(1+AL856/100)^$B$6</f>
        <v>12564190.9835236</v>
      </c>
      <c r="AS856" s="0" t="n">
        <f aca="false">SUMPRODUCT((K24:K26&lt;=$B$6)*(L24:L26*AN856+M24:M26*AO856*$B$8*AQ856)/(1+AL856/100)^K24:K26)+L27*AN856*AP856/(1+AL856/100)^$B$6</f>
        <v>16217288.7547118</v>
      </c>
      <c r="AT856" s="0" t="n">
        <f aca="false">AS856-AR856</f>
        <v>3653097.77118824</v>
      </c>
      <c r="AU856" s="0" t="n">
        <f aca="true">RAND()</f>
        <v>0.151867013821372</v>
      </c>
      <c r="AV856" s="0" t="n">
        <f aca="true">RAND()</f>
        <v>0.111911319682446</v>
      </c>
      <c r="AW856" s="0" t="n">
        <f aca="true">RAND()</f>
        <v>0.841154215456193</v>
      </c>
      <c r="AX856" s="0" t="n">
        <f aca="true">RAND()</f>
        <v>0.735033740686463</v>
      </c>
      <c r="AY856" s="0" t="n">
        <f aca="true">RAND()</f>
        <v>0.675739343599736</v>
      </c>
      <c r="AZ856" s="0" t="n">
        <f aca="true">RAND()</f>
        <v>0.432095218347343</v>
      </c>
    </row>
    <row r="857" customFormat="false" ht="15" hidden="false" customHeight="false" outlineLevel="0" collapsed="false">
      <c r="AK857" s="0" t="n">
        <v>844</v>
      </c>
      <c r="AL857" s="0" t="n">
        <f aca="false">IFERROR(IF(AU857&lt;($AM$6-$AL$6)/($AN$6-$AL$6),$AL$6+SQRT(AU857*($AN$6-$AL$6)*($AM$6-$AL$6)),$AN$6-SQRT((1-AU857)*($AN$6-$AL$6)*($AN$6-$AM$6))),$AM$6)</f>
        <v>2.95389751168188</v>
      </c>
      <c r="AM857" s="0" t="n">
        <f aca="false">IFERROR(IF(AV857&lt;($AM$7-$AL$7)/($AN$7-$AL$7),$AL$7+SQRT(AV857*($AN$7-$AL$7)*($AM$7-$AL$7)),$AN$7-SQRT((1-AV857)*($AN$7-$AL$7)*($AN$7-$AM$7))),$AM$7)</f>
        <v>1.13139642919889</v>
      </c>
      <c r="AN857" s="0" t="n">
        <f aca="false">IFERROR(IF(AW857&lt;($AM$8-$AL$8)/($AN$8-$AL$8),$AL$8+SQRT(AW857*($AN$8-$AL$8)*($AM$8-$AL$8)),$AN$8-SQRT((1-AW857)*($AN$8-$AL$8)*($AN$8-$AM$8))),$AM$8)</f>
        <v>1.1208164802307</v>
      </c>
      <c r="AO857" s="0" t="n">
        <f aca="false">IFERROR(IF(AX857&lt;($AM$9-$AL$9)/($AN$9-$AL$9),$AL$9+SQRT(AX857*($AN$9-$AL$9)*($AM$9-$AL$9)),$AN$9-SQRT((1-AX857)*($AN$9-$AL$9)*($AN$9-$AM$9))),$AM$9)</f>
        <v>1.66151396948935</v>
      </c>
      <c r="AP857" s="0" t="n">
        <f aca="false">IFERROR(IF(AY857&lt;($AM$10-$AL$10)/($AN$10-$AL$10),$AL$10+SQRT(AY857*($AN$10-$AL$10)*($AM$10-$AL$10)),$AN$10-SQRT((1-AY857)*($AN$10-$AL$10)*($AN$10-$AM$10))),$AM$10)</f>
        <v>0.678817885992879</v>
      </c>
      <c r="AQ857" s="0" t="n">
        <f aca="false">IFERROR(IF(AZ857&lt;($AM$11-$AL$11)/($AN$11-$AL$11),$AL$11+SQRT(AZ857*($AN$11-$AL$11)*($AM$11-$AL$11)),$AN$11-SQRT((1-AZ857)*($AN$11-$AL$11)*($AN$11-$AM$11))),$AM$11)</f>
        <v>0.777718599453319</v>
      </c>
      <c r="AR857" s="0" t="n">
        <f aca="false">SUMPRODUCT((B24:B31&lt;=$B$6)*(C24:C31*AM857+D24:D31*AO857*$B$8*AQ857)/(1+AL857/100)^B24:B31)+C32*AM857*AP857/(1+AL857/100)^$B$6</f>
        <v>15807592.4935608</v>
      </c>
      <c r="AS857" s="0" t="n">
        <f aca="false">SUMPRODUCT((K24:K26&lt;=$B$6)*(L24:L26*AN857+M24:M26*AO857*$B$8*AQ857)/(1+AL857/100)^K24:K26)+L27*AN857*AP857/(1+AL857/100)^$B$6</f>
        <v>16759135.8899</v>
      </c>
      <c r="AT857" s="0" t="n">
        <f aca="false">AS857-AR857</f>
        <v>951543.39633929</v>
      </c>
      <c r="AU857" s="0" t="n">
        <f aca="true">RAND()</f>
        <v>0.181984092558576</v>
      </c>
      <c r="AV857" s="0" t="n">
        <f aca="true">RAND()</f>
        <v>0.874961715495346</v>
      </c>
      <c r="AW857" s="0" t="n">
        <f aca="true">RAND()</f>
        <v>0.851658828622354</v>
      </c>
      <c r="AX857" s="0" t="n">
        <f aca="true">RAND()</f>
        <v>0.923618138099429</v>
      </c>
      <c r="AY857" s="0" t="n">
        <f aca="true">RAND()</f>
        <v>0.127903345403849</v>
      </c>
      <c r="AZ857" s="0" t="n">
        <f aca="true">RAND()</f>
        <v>0.79833052641227</v>
      </c>
    </row>
    <row r="858" customFormat="false" ht="15" hidden="false" customHeight="false" outlineLevel="0" collapsed="false">
      <c r="AK858" s="0" t="n">
        <v>845</v>
      </c>
      <c r="AL858" s="0" t="n">
        <f aca="false">IFERROR(IF(AU858&lt;($AM$6-$AL$6)/($AN$6-$AL$6),$AL$6+SQRT(AU858*($AN$6-$AL$6)*($AM$6-$AL$6)),$AN$6-SQRT((1-AU858)*($AN$6-$AL$6)*($AN$6-$AM$6))),$AM$6)</f>
        <v>6.30006468767429</v>
      </c>
      <c r="AM858" s="0" t="n">
        <f aca="false">IFERROR(IF(AV858&lt;($AM$7-$AL$7)/($AN$7-$AL$7),$AL$7+SQRT(AV858*($AN$7-$AL$7)*($AM$7-$AL$7)),$AN$7-SQRT((1-AV858)*($AN$7-$AL$7)*($AN$7-$AM$7))),$AM$7)</f>
        <v>1.12857018072486</v>
      </c>
      <c r="AN858" s="0" t="n">
        <f aca="false">IFERROR(IF(AW858&lt;($AM$8-$AL$8)/($AN$8-$AL$8),$AL$8+SQRT(AW858*($AN$8-$AL$8)*($AM$8-$AL$8)),$AN$8-SQRT((1-AW858)*($AN$8-$AL$8)*($AN$8-$AM$8))),$AM$8)</f>
        <v>0.982119041656937</v>
      </c>
      <c r="AO858" s="0" t="n">
        <f aca="false">IFERROR(IF(AX858&lt;($AM$9-$AL$9)/($AN$9-$AL$9),$AL$9+SQRT(AX858*($AN$9-$AL$9)*($AM$9-$AL$9)),$AN$9-SQRT((1-AX858)*($AN$9-$AL$9)*($AN$9-$AM$9))),$AM$9)</f>
        <v>1.63854093769306</v>
      </c>
      <c r="AP858" s="0" t="n">
        <f aca="false">IFERROR(IF(AY858&lt;($AM$10-$AL$10)/($AN$10-$AL$10),$AL$10+SQRT(AY858*($AN$10-$AL$10)*($AM$10-$AL$10)),$AN$10-SQRT((1-AY858)*($AN$10-$AL$10)*($AN$10-$AM$10))),$AM$10)</f>
        <v>0.781111838184816</v>
      </c>
      <c r="AQ858" s="0" t="n">
        <f aca="false">IFERROR(IF(AZ858&lt;($AM$11-$AL$11)/($AN$11-$AL$11),$AL$11+SQRT(AZ858*($AN$11-$AL$11)*($AM$11-$AL$11)),$AN$11-SQRT((1-AZ858)*($AN$11-$AL$11)*($AN$11-$AM$11))),$AM$11)</f>
        <v>0.727392111595984</v>
      </c>
      <c r="AR858" s="0" t="n">
        <f aca="false">SUMPRODUCT((B24:B31&lt;=$B$6)*(C24:C31*AM858+D24:D31*AO858*$B$8*AQ858)/(1+AL858/100)^B24:B31)+C32*AM858*AP858/(1+AL858/100)^$B$6</f>
        <v>13623024.3455819</v>
      </c>
      <c r="AS858" s="0" t="n">
        <f aca="false">SUMPRODUCT((K24:K26&lt;=$B$6)*(L24:L26*AN858+M24:M26*AO858*$B$8*AQ858)/(1+AL858/100)^K24:K26)+L27*AN858*AP858/(1+AL858/100)^$B$6</f>
        <v>14980333.0026849</v>
      </c>
      <c r="AT858" s="0" t="n">
        <f aca="false">AS858-AR858</f>
        <v>1357308.65710299</v>
      </c>
      <c r="AU858" s="0" t="n">
        <f aca="true">RAND()</f>
        <v>0.975504527927976</v>
      </c>
      <c r="AV858" s="0" t="n">
        <f aca="true">RAND()</f>
        <v>0.868931546584941</v>
      </c>
      <c r="AW858" s="0" t="n">
        <f aca="true">RAND()</f>
        <v>0.368526059267124</v>
      </c>
      <c r="AX858" s="0" t="n">
        <f aca="true">RAND()</f>
        <v>0.91289823085079</v>
      </c>
      <c r="AY858" s="0" t="n">
        <f aca="true">RAND()</f>
        <v>0.316095462270585</v>
      </c>
      <c r="AZ858" s="0" t="n">
        <f aca="true">RAND()</f>
        <v>0.696673221142463</v>
      </c>
    </row>
    <row r="859" customFormat="false" ht="15" hidden="false" customHeight="false" outlineLevel="0" collapsed="false">
      <c r="AK859" s="0" t="n">
        <v>846</v>
      </c>
      <c r="AL859" s="0" t="n">
        <f aca="false">IFERROR(IF(AU859&lt;($AM$6-$AL$6)/($AN$6-$AL$6),$AL$6+SQRT(AU859*($AN$6-$AL$6)*($AM$6-$AL$6)),$AN$6-SQRT((1-AU859)*($AN$6-$AL$6)*($AN$6-$AM$6))),$AM$6)</f>
        <v>6.39513186122094</v>
      </c>
      <c r="AM859" s="0" t="n">
        <f aca="false">IFERROR(IF(AV859&lt;($AM$7-$AL$7)/($AN$7-$AL$7),$AL$7+SQRT(AV859*($AN$7-$AL$7)*($AM$7-$AL$7)),$AN$7-SQRT((1-AV859)*($AN$7-$AL$7)*($AN$7-$AM$7))),$AM$7)</f>
        <v>0.974439994714587</v>
      </c>
      <c r="AN859" s="0" t="n">
        <f aca="false">IFERROR(IF(AW859&lt;($AM$8-$AL$8)/($AN$8-$AL$8),$AL$8+SQRT(AW859*($AN$8-$AL$8)*($AM$8-$AL$8)),$AN$8-SQRT((1-AW859)*($AN$8-$AL$8)*($AN$8-$AM$8))),$AM$8)</f>
        <v>0.875356486173881</v>
      </c>
      <c r="AO859" s="0" t="n">
        <f aca="false">IFERROR(IF(AX859&lt;($AM$9-$AL$9)/($AN$9-$AL$9),$AL$9+SQRT(AX859*($AN$9-$AL$9)*($AM$9-$AL$9)),$AN$9-SQRT((1-AX859)*($AN$9-$AL$9)*($AN$9-$AM$9))),$AM$9)</f>
        <v>0.849585863415149</v>
      </c>
      <c r="AP859" s="0" t="n">
        <f aca="false">IFERROR(IF(AY859&lt;($AM$10-$AL$10)/($AN$10-$AL$10),$AL$10+SQRT(AY859*($AN$10-$AL$10)*($AM$10-$AL$10)),$AN$10-SQRT((1-AY859)*($AN$10-$AL$10)*($AN$10-$AM$10))),$AM$10)</f>
        <v>0.841341504073281</v>
      </c>
      <c r="AQ859" s="0" t="n">
        <f aca="false">IFERROR(IF(AZ859&lt;($AM$11-$AL$11)/($AN$11-$AL$11),$AL$11+SQRT(AZ859*($AN$11-$AL$11)*($AM$11-$AL$11)),$AN$11-SQRT((1-AZ859)*($AN$11-$AL$11)*($AN$11-$AM$11))),$AM$11)</f>
        <v>0.687676030537192</v>
      </c>
      <c r="AR859" s="0" t="n">
        <f aca="false">SUMPRODUCT((B24:B31&lt;=$B$6)*(C24:C31*AM859+D24:D31*AO859*$B$8*AQ859)/(1+AL859/100)^B24:B31)+C32*AM859*AP859/(1+AL859/100)^$B$6</f>
        <v>11664976.7891569</v>
      </c>
      <c r="AS859" s="0" t="n">
        <f aca="false">SUMPRODUCT((K24:K26&lt;=$B$6)*(L24:L26*AN859+M24:M26*AO859*$B$8*AQ859)/(1+AL859/100)^K24:K26)+L27*AN859*AP859/(1+AL859/100)^$B$6</f>
        <v>13311410.9246265</v>
      </c>
      <c r="AT859" s="0" t="n">
        <f aca="false">AS859-AR859</f>
        <v>1646434.13546959</v>
      </c>
      <c r="AU859" s="0" t="n">
        <f aca="true">RAND()</f>
        <v>0.981706726734498</v>
      </c>
      <c r="AV859" s="0" t="n">
        <f aca="true">RAND()</f>
        <v>0.338103463955834</v>
      </c>
      <c r="AW859" s="0" t="n">
        <f aca="true">RAND()</f>
        <v>0.0630955556497151</v>
      </c>
      <c r="AX859" s="0" t="n">
        <f aca="true">RAND()</f>
        <v>0.162947034532953</v>
      </c>
      <c r="AY859" s="0" t="n">
        <f aca="true">RAND()</f>
        <v>0.466056089612038</v>
      </c>
      <c r="AZ859" s="0" t="n">
        <f aca="true">RAND()</f>
        <v>0.601851992240795</v>
      </c>
    </row>
    <row r="860" customFormat="false" ht="15" hidden="false" customHeight="false" outlineLevel="0" collapsed="false">
      <c r="AK860" s="0" t="n">
        <v>847</v>
      </c>
      <c r="AL860" s="0" t="n">
        <f aca="false">IFERROR(IF(AU860&lt;($AM$6-$AL$6)/($AN$6-$AL$6),$AL$6+SQRT(AU860*($AN$6-$AL$6)*($AM$6-$AL$6)),$AN$6-SQRT((1-AU860)*($AN$6-$AL$6)*($AN$6-$AM$6))),$AM$6)</f>
        <v>4.50737964276635</v>
      </c>
      <c r="AM860" s="0" t="n">
        <f aca="false">IFERROR(IF(AV860&lt;($AM$7-$AL$7)/($AN$7-$AL$7),$AL$7+SQRT(AV860*($AN$7-$AL$7)*($AM$7-$AL$7)),$AN$7-SQRT((1-AV860)*($AN$7-$AL$7)*($AN$7-$AM$7))),$AM$7)</f>
        <v>1.012637257543</v>
      </c>
      <c r="AN860" s="0" t="n">
        <f aca="false">IFERROR(IF(AW860&lt;($AM$8-$AL$8)/($AN$8-$AL$8),$AL$8+SQRT(AW860*($AN$8-$AL$8)*($AM$8-$AL$8)),$AN$8-SQRT((1-AW860)*($AN$8-$AL$8)*($AN$8-$AM$8))),$AM$8)</f>
        <v>1.051108183943</v>
      </c>
      <c r="AO860" s="0" t="n">
        <f aca="false">IFERROR(IF(AX860&lt;($AM$9-$AL$9)/($AN$9-$AL$9),$AL$9+SQRT(AX860*($AN$9-$AL$9)*($AM$9-$AL$9)),$AN$9-SQRT((1-AX860)*($AN$9-$AL$9)*($AN$9-$AM$9))),$AM$9)</f>
        <v>1.35919528720368</v>
      </c>
      <c r="AP860" s="0" t="n">
        <f aca="false">IFERROR(IF(AY860&lt;($AM$10-$AL$10)/($AN$10-$AL$10),$AL$10+SQRT(AY860*($AN$10-$AL$10)*($AM$10-$AL$10)),$AN$10-SQRT((1-AY860)*($AN$10-$AL$10)*($AN$10-$AM$10))),$AM$10)</f>
        <v>0.700873179387979</v>
      </c>
      <c r="AQ860" s="0" t="n">
        <f aca="false">IFERROR(IF(AZ860&lt;($AM$11-$AL$11)/($AN$11-$AL$11),$AL$11+SQRT(AZ860*($AN$11-$AL$11)*($AM$11-$AL$11)),$AN$11-SQRT((1-AZ860)*($AN$11-$AL$11)*($AN$11-$AM$11))),$AM$11)</f>
        <v>0.554613331978128</v>
      </c>
      <c r="AR860" s="0" t="n">
        <f aca="false">SUMPRODUCT((B24:B31&lt;=$B$6)*(C24:C31*AM860+D24:D31*AO860*$B$8*AQ860)/(1+AL860/100)^B24:B31)+C32*AM860*AP860/(1+AL860/100)^$B$6</f>
        <v>13049373.884558</v>
      </c>
      <c r="AS860" s="0" t="n">
        <f aca="false">SUMPRODUCT((K24:K26&lt;=$B$6)*(L24:L26*AN860+M24:M26*AO860*$B$8*AQ860)/(1+AL860/100)^K24:K26)+L27*AN860*AP860/(1+AL860/100)^$B$6</f>
        <v>15902451.6551227</v>
      </c>
      <c r="AT860" s="0" t="n">
        <f aca="false">AS860-AR860</f>
        <v>2853077.7705647</v>
      </c>
      <c r="AU860" s="0" t="n">
        <f aca="true">RAND()</f>
        <v>0.68934218773522</v>
      </c>
      <c r="AV860" s="0" t="n">
        <f aca="true">RAND()</f>
        <v>0.499190475495925</v>
      </c>
      <c r="AW860" s="0" t="n">
        <f aca="true">RAND()</f>
        <v>0.648373737827096</v>
      </c>
      <c r="AX860" s="0" t="n">
        <f aca="true">RAND()</f>
        <v>0.72624621337202</v>
      </c>
      <c r="AY860" s="0" t="n">
        <f aca="true">RAND()</f>
        <v>0.161400136789741</v>
      </c>
      <c r="AZ860" s="0" t="n">
        <f aca="true">RAND()</f>
        <v>0.264603872738793</v>
      </c>
    </row>
    <row r="861" customFormat="false" ht="15" hidden="false" customHeight="false" outlineLevel="0" collapsed="false">
      <c r="AK861" s="0" t="n">
        <v>848</v>
      </c>
      <c r="AL861" s="0" t="n">
        <f aca="false">IFERROR(IF(AU861&lt;($AM$6-$AL$6)/($AN$6-$AL$6),$AL$6+SQRT(AU861*($AN$6-$AL$6)*($AM$6-$AL$6)),$AN$6-SQRT((1-AU861)*($AN$6-$AL$6)*($AN$6-$AM$6))),$AM$6)</f>
        <v>2.38078122953099</v>
      </c>
      <c r="AM861" s="0" t="n">
        <f aca="false">IFERROR(IF(AV861&lt;($AM$7-$AL$7)/($AN$7-$AL$7),$AL$7+SQRT(AV861*($AN$7-$AL$7)*($AM$7-$AL$7)),$AN$7-SQRT((1-AV861)*($AN$7-$AL$7)*($AN$7-$AM$7))),$AM$7)</f>
        <v>0.986389095741493</v>
      </c>
      <c r="AN861" s="0" t="n">
        <f aca="false">IFERROR(IF(AW861&lt;($AM$8-$AL$8)/($AN$8-$AL$8),$AL$8+SQRT(AW861*($AN$8-$AL$8)*($AM$8-$AL$8)),$AN$8-SQRT((1-AW861)*($AN$8-$AL$8)*($AN$8-$AM$8))),$AM$8)</f>
        <v>1.06686625028319</v>
      </c>
      <c r="AO861" s="0" t="n">
        <f aca="false">IFERROR(IF(AX861&lt;($AM$9-$AL$9)/($AN$9-$AL$9),$AL$9+SQRT(AX861*($AN$9-$AL$9)*($AM$9-$AL$9)),$AN$9-SQRT((1-AX861)*($AN$9-$AL$9)*($AN$9-$AM$9))),$AM$9)</f>
        <v>0.935283711881124</v>
      </c>
      <c r="AP861" s="0" t="n">
        <f aca="false">IFERROR(IF(AY861&lt;($AM$10-$AL$10)/($AN$10-$AL$10),$AL$10+SQRT(AY861*($AN$10-$AL$10)*($AM$10-$AL$10)),$AN$10-SQRT((1-AY861)*($AN$10-$AL$10)*($AN$10-$AM$10))),$AM$10)</f>
        <v>0.922443359539549</v>
      </c>
      <c r="AQ861" s="0" t="n">
        <f aca="false">IFERROR(IF(AZ861&lt;($AM$11-$AL$11)/($AN$11-$AL$11),$AL$11+SQRT(AZ861*($AN$11-$AL$11)*($AM$11-$AL$11)),$AN$11-SQRT((1-AZ861)*($AN$11-$AL$11)*($AN$11-$AM$11))),$AM$11)</f>
        <v>0.638933221348563</v>
      </c>
      <c r="AR861" s="0" t="n">
        <f aca="false">SUMPRODUCT((B24:B31&lt;=$B$6)*(C24:C31*AM861+D24:D31*AO861*$B$8*AQ861)/(1+AL861/100)^B24:B31)+C32*AM861*AP861/(1+AL861/100)^$B$6</f>
        <v>14067340.7362291</v>
      </c>
      <c r="AS861" s="0" t="n">
        <f aca="false">SUMPRODUCT((K24:K26&lt;=$B$6)*(L24:L26*AN861+M24:M26*AO861*$B$8*AQ861)/(1+AL861/100)^K24:K26)+L27*AN861*AP861/(1+AL861/100)^$B$6</f>
        <v>15284883.5895469</v>
      </c>
      <c r="AT861" s="0" t="n">
        <f aca="false">AS861-AR861</f>
        <v>1217542.85331783</v>
      </c>
      <c r="AU861" s="0" t="n">
        <f aca="true">RAND()</f>
        <v>0.0289988689526262</v>
      </c>
      <c r="AV861" s="0" t="n">
        <f aca="true">RAND()</f>
        <v>0.386009944570351</v>
      </c>
      <c r="AW861" s="0" t="n">
        <f aca="true">RAND()</f>
        <v>0.701884708574763</v>
      </c>
      <c r="AX861" s="0" t="n">
        <f aca="true">RAND()</f>
        <v>0.252629213105346</v>
      </c>
      <c r="AY861" s="0" t="n">
        <f aca="true">RAND()</f>
        <v>0.713833568076243</v>
      </c>
      <c r="AZ861" s="0" t="n">
        <f aca="true">RAND()</f>
        <v>0.468880524627405</v>
      </c>
    </row>
    <row r="862" customFormat="false" ht="15" hidden="false" customHeight="false" outlineLevel="0" collapsed="false">
      <c r="AK862" s="0" t="n">
        <v>849</v>
      </c>
      <c r="AL862" s="0" t="n">
        <f aca="false">IFERROR(IF(AU862&lt;($AM$6-$AL$6)/($AN$6-$AL$6),$AL$6+SQRT(AU862*($AN$6-$AL$6)*($AM$6-$AL$6)),$AN$6-SQRT((1-AU862)*($AN$6-$AL$6)*($AN$6-$AM$6))),$AM$6)</f>
        <v>3.07259924093551</v>
      </c>
      <c r="AM862" s="0" t="n">
        <f aca="false">IFERROR(IF(AV862&lt;($AM$7-$AL$7)/($AN$7-$AL$7),$AL$7+SQRT(AV862*($AN$7-$AL$7)*($AM$7-$AL$7)),$AN$7-SQRT((1-AV862)*($AN$7-$AL$7)*($AN$7-$AM$7))),$AM$7)</f>
        <v>1.16778480493388</v>
      </c>
      <c r="AN862" s="0" t="n">
        <f aca="false">IFERROR(IF(AW862&lt;($AM$8-$AL$8)/($AN$8-$AL$8),$AL$8+SQRT(AW862*($AN$8-$AL$8)*($AM$8-$AL$8)),$AN$8-SQRT((1-AW862)*($AN$8-$AL$8)*($AN$8-$AM$8))),$AM$8)</f>
        <v>0.96141806976661</v>
      </c>
      <c r="AO862" s="0" t="n">
        <f aca="false">IFERROR(IF(AX862&lt;($AM$9-$AL$9)/($AN$9-$AL$9),$AL$9+SQRT(AX862*($AN$9-$AL$9)*($AM$9-$AL$9)),$AN$9-SQRT((1-AX862)*($AN$9-$AL$9)*($AN$9-$AM$9))),$AM$9)</f>
        <v>0.826891727303658</v>
      </c>
      <c r="AP862" s="0" t="n">
        <f aca="false">IFERROR(IF(AY862&lt;($AM$10-$AL$10)/($AN$10-$AL$10),$AL$10+SQRT(AY862*($AN$10-$AL$10)*($AM$10-$AL$10)),$AN$10-SQRT((1-AY862)*($AN$10-$AL$10)*($AN$10-$AM$10))),$AM$10)</f>
        <v>0.808912337857099</v>
      </c>
      <c r="AQ862" s="0" t="n">
        <f aca="false">IFERROR(IF(AZ862&lt;($AM$11-$AL$11)/($AN$11-$AL$11),$AL$11+SQRT(AZ862*($AN$11-$AL$11)*($AM$11-$AL$11)),$AN$11-SQRT((1-AZ862)*($AN$11-$AL$11)*($AN$11-$AM$11))),$AM$11)</f>
        <v>0.831933154037023</v>
      </c>
      <c r="AR862" s="0" t="n">
        <f aca="false">SUMPRODUCT((B24:B31&lt;=$B$6)*(C24:C31*AM862+D24:D31*AO862*$B$8*AQ862)/(1+AL862/100)^B24:B31)+C32*AM862*AP862/(1+AL862/100)^$B$6</f>
        <v>16057985.3041483</v>
      </c>
      <c r="AS862" s="0" t="n">
        <f aca="false">SUMPRODUCT((K24:K26&lt;=$B$6)*(L24:L26*AN862+M24:M26*AO862*$B$8*AQ862)/(1+AL862/100)^K24:K26)+L27*AN862*AP862/(1+AL862/100)^$B$6</f>
        <v>14173912.3513381</v>
      </c>
      <c r="AT862" s="0" t="n">
        <f aca="false">AS862-AR862</f>
        <v>-1884072.95281025</v>
      </c>
      <c r="AU862" s="0" t="n">
        <f aca="true">RAND()</f>
        <v>0.228776163884983</v>
      </c>
      <c r="AV862" s="0" t="n">
        <f aca="true">RAND()</f>
        <v>0.939916992891021</v>
      </c>
      <c r="AW862" s="0" t="n">
        <f aca="true">RAND()</f>
        <v>0.289508813857536</v>
      </c>
      <c r="AX862" s="0" t="n">
        <f aca="true">RAND()</f>
        <v>0.142477601839425</v>
      </c>
      <c r="AY862" s="0" t="n">
        <f aca="true">RAND()</f>
        <v>0.381707329921353</v>
      </c>
      <c r="AZ862" s="0" t="n">
        <f aca="true">RAND()</f>
        <v>0.884708307298192</v>
      </c>
    </row>
    <row r="863" customFormat="false" ht="15" hidden="false" customHeight="false" outlineLevel="0" collapsed="false">
      <c r="AK863" s="0" t="n">
        <v>850</v>
      </c>
      <c r="AL863" s="0" t="n">
        <f aca="false">IFERROR(IF(AU863&lt;($AM$6-$AL$6)/($AN$6-$AL$6),$AL$6+SQRT(AU863*($AN$6-$AL$6)*($AM$6-$AL$6)),$AN$6-SQRT((1-AU863)*($AN$6-$AL$6)*($AN$6-$AM$6))),$AM$6)</f>
        <v>5.92864418937029</v>
      </c>
      <c r="AM863" s="0" t="n">
        <f aca="false">IFERROR(IF(AV863&lt;($AM$7-$AL$7)/($AN$7-$AL$7),$AL$7+SQRT(AV863*($AN$7-$AL$7)*($AM$7-$AL$7)),$AN$7-SQRT((1-AV863)*($AN$7-$AL$7)*($AN$7-$AM$7))),$AM$7)</f>
        <v>0.946316807445366</v>
      </c>
      <c r="AN863" s="0" t="n">
        <f aca="false">IFERROR(IF(AW863&lt;($AM$8-$AL$8)/($AN$8-$AL$8),$AL$8+SQRT(AW863*($AN$8-$AL$8)*($AM$8-$AL$8)),$AN$8-SQRT((1-AW863)*($AN$8-$AL$8)*($AN$8-$AM$8))),$AM$8)</f>
        <v>1.17944137658342</v>
      </c>
      <c r="AO863" s="0" t="n">
        <f aca="false">IFERROR(IF(AX863&lt;($AM$9-$AL$9)/($AN$9-$AL$9),$AL$9+SQRT(AX863*($AN$9-$AL$9)*($AM$9-$AL$9)),$AN$9-SQRT((1-AX863)*($AN$9-$AL$9)*($AN$9-$AM$9))),$AM$9)</f>
        <v>1.18055063561136</v>
      </c>
      <c r="AP863" s="0" t="n">
        <f aca="false">IFERROR(IF(AY863&lt;($AM$10-$AL$10)/($AN$10-$AL$10),$AL$10+SQRT(AY863*($AN$10-$AL$10)*($AM$10-$AL$10)),$AN$10-SQRT((1-AY863)*($AN$10-$AL$10)*($AN$10-$AM$10))),$AM$10)</f>
        <v>0.533975711057582</v>
      </c>
      <c r="AQ863" s="0" t="n">
        <f aca="false">IFERROR(IF(AZ863&lt;($AM$11-$AL$11)/($AN$11-$AL$11),$AL$11+SQRT(AZ863*($AN$11-$AL$11)*($AM$11-$AL$11)),$AN$11-SQRT((1-AZ863)*($AN$11-$AL$11)*($AN$11-$AM$11))),$AM$11)</f>
        <v>0.602822280123862</v>
      </c>
      <c r="AR863" s="0" t="n">
        <f aca="false">SUMPRODUCT((B24:B31&lt;=$B$6)*(C24:C31*AM863+D24:D31*AO863*$B$8*AQ863)/(1+AL863/100)^B24:B31)+C32*AM863*AP863/(1+AL863/100)^$B$6</f>
        <v>11548775.833132</v>
      </c>
      <c r="AS863" s="0" t="n">
        <f aca="false">SUMPRODUCT((K24:K26&lt;=$B$6)*(L24:L26*AN863+M24:M26*AO863*$B$8*AQ863)/(1+AL863/100)^K24:K26)+L27*AN863*AP863/(1+AL863/100)^$B$6</f>
        <v>18130765.2461536</v>
      </c>
      <c r="AT863" s="0" t="n">
        <f aca="false">AS863-AR863</f>
        <v>6581989.41302157</v>
      </c>
      <c r="AU863" s="0" t="n">
        <f aca="true">RAND()</f>
        <v>0.942609836351498</v>
      </c>
      <c r="AV863" s="0" t="n">
        <f aca="true">RAND()</f>
        <v>0.237873423788936</v>
      </c>
      <c r="AW863" s="0" t="n">
        <f aca="true">RAND()</f>
        <v>0.9557464947694</v>
      </c>
      <c r="AX863" s="0" t="n">
        <f aca="true">RAND()</f>
        <v>0.552335159468698</v>
      </c>
      <c r="AY863" s="0" t="n">
        <f aca="true">RAND()</f>
        <v>0.00461739576747325</v>
      </c>
      <c r="AZ863" s="0" t="n">
        <f aca="true">RAND()</f>
        <v>0.374291156487408</v>
      </c>
    </row>
    <row r="864" customFormat="false" ht="15" hidden="false" customHeight="false" outlineLevel="0" collapsed="false">
      <c r="AK864" s="0" t="n">
        <v>851</v>
      </c>
      <c r="AL864" s="0" t="n">
        <f aca="false">IFERROR(IF(AU864&lt;($AM$6-$AL$6)/($AN$6-$AL$6),$AL$6+SQRT(AU864*($AN$6-$AL$6)*($AM$6-$AL$6)),$AN$6-SQRT((1-AU864)*($AN$6-$AL$6)*($AN$6-$AM$6))),$AM$6)</f>
        <v>4.17154979964401</v>
      </c>
      <c r="AM864" s="0" t="n">
        <f aca="false">IFERROR(IF(AV864&lt;($AM$7-$AL$7)/($AN$7-$AL$7),$AL$7+SQRT(AV864*($AN$7-$AL$7)*($AM$7-$AL$7)),$AN$7-SQRT((1-AV864)*($AN$7-$AL$7)*($AN$7-$AM$7))),$AM$7)</f>
        <v>1.16676055321119</v>
      </c>
      <c r="AN864" s="0" t="n">
        <f aca="false">IFERROR(IF(AW864&lt;($AM$8-$AL$8)/($AN$8-$AL$8),$AL$8+SQRT(AW864*($AN$8-$AL$8)*($AM$8-$AL$8)),$AN$8-SQRT((1-AW864)*($AN$8-$AL$8)*($AN$8-$AM$8))),$AM$8)</f>
        <v>0.913040915690218</v>
      </c>
      <c r="AO864" s="0" t="n">
        <f aca="false">IFERROR(IF(AX864&lt;($AM$9-$AL$9)/($AN$9-$AL$9),$AL$9+SQRT(AX864*($AN$9-$AL$9)*($AM$9-$AL$9)),$AN$9-SQRT((1-AX864)*($AN$9-$AL$9)*($AN$9-$AM$9))),$AM$9)</f>
        <v>1.12529960746788</v>
      </c>
      <c r="AP864" s="0" t="n">
        <f aca="false">IFERROR(IF(AY864&lt;($AM$10-$AL$10)/($AN$10-$AL$10),$AL$10+SQRT(AY864*($AN$10-$AL$10)*($AM$10-$AL$10)),$AN$10-SQRT((1-AY864)*($AN$10-$AL$10)*($AN$10-$AM$10))),$AM$10)</f>
        <v>0.791044871855425</v>
      </c>
      <c r="AQ864" s="0" t="n">
        <f aca="false">IFERROR(IF(AZ864&lt;($AM$11-$AL$11)/($AN$11-$AL$11),$AL$11+SQRT(AZ864*($AN$11-$AL$11)*($AM$11-$AL$11)),$AN$11-SQRT((1-AZ864)*($AN$11-$AL$11)*($AN$11-$AM$11))),$AM$11)</f>
        <v>0.328654921915481</v>
      </c>
      <c r="AR864" s="0" t="n">
        <f aca="false">SUMPRODUCT((B24:B31&lt;=$B$6)*(C24:C31*AM864+D24:D31*AO864*$B$8*AQ864)/(1+AL864/100)^B24:B31)+C32*AM864*AP864/(1+AL864/100)^$B$6</f>
        <v>15162106.2748595</v>
      </c>
      <c r="AS864" s="0" t="n">
        <f aca="false">SUMPRODUCT((K24:K26&lt;=$B$6)*(L24:L26*AN864+M24:M26*AO864*$B$8*AQ864)/(1+AL864/100)^K24:K26)+L27*AN864*AP864/(1+AL864/100)^$B$6</f>
        <v>13667542.8518888</v>
      </c>
      <c r="AT864" s="0" t="n">
        <f aca="false">AS864-AR864</f>
        <v>-1494563.42297072</v>
      </c>
      <c r="AU864" s="0" t="n">
        <f aca="true">RAND()</f>
        <v>0.599993473205306</v>
      </c>
      <c r="AV864" s="0" t="n">
        <f aca="true">RAND()</f>
        <v>0.938410617762608</v>
      </c>
      <c r="AW864" s="0" t="n">
        <f aca="true">RAND()</f>
        <v>0.141980540223143</v>
      </c>
      <c r="AX864" s="0" t="n">
        <f aca="true">RAND()</f>
        <v>0.489932815536103</v>
      </c>
      <c r="AY864" s="0" t="n">
        <f aca="true">RAND()</f>
        <v>0.338828469733364</v>
      </c>
      <c r="AZ864" s="0" t="n">
        <f aca="true">RAND()</f>
        <v>0.00335144714278505</v>
      </c>
    </row>
    <row r="865" customFormat="false" ht="15" hidden="false" customHeight="false" outlineLevel="0" collapsed="false">
      <c r="AK865" s="0" t="n">
        <v>852</v>
      </c>
      <c r="AL865" s="0" t="n">
        <f aca="false">IFERROR(IF(AU865&lt;($AM$6-$AL$6)/($AN$6-$AL$6),$AL$6+SQRT(AU865*($AN$6-$AL$6)*($AM$6-$AL$6)),$AN$6-SQRT((1-AU865)*($AN$6-$AL$6)*($AN$6-$AM$6))),$AM$6)</f>
        <v>3.83480599729375</v>
      </c>
      <c r="AM865" s="0" t="n">
        <f aca="false">IFERROR(IF(AV865&lt;($AM$7-$AL$7)/($AN$7-$AL$7),$AL$7+SQRT(AV865*($AN$7-$AL$7)*($AM$7-$AL$7)),$AN$7-SQRT((1-AV865)*($AN$7-$AL$7)*($AN$7-$AM$7))),$AM$7)</f>
        <v>1.05478758637759</v>
      </c>
      <c r="AN865" s="0" t="n">
        <f aca="false">IFERROR(IF(AW865&lt;($AM$8-$AL$8)/($AN$8-$AL$8),$AL$8+SQRT(AW865*($AN$8-$AL$8)*($AM$8-$AL$8)),$AN$8-SQRT((1-AW865)*($AN$8-$AL$8)*($AN$8-$AM$8))),$AM$8)</f>
        <v>0.869745153596689</v>
      </c>
      <c r="AO865" s="0" t="n">
        <f aca="false">IFERROR(IF(AX865&lt;($AM$9-$AL$9)/($AN$9-$AL$9),$AL$9+SQRT(AX865*($AN$9-$AL$9)*($AM$9-$AL$9)),$AN$9-SQRT((1-AX865)*($AN$9-$AL$9)*($AN$9-$AM$9))),$AM$9)</f>
        <v>1.8390676623706</v>
      </c>
      <c r="AP865" s="0" t="n">
        <f aca="false">IFERROR(IF(AY865&lt;($AM$10-$AL$10)/($AN$10-$AL$10),$AL$10+SQRT(AY865*($AN$10-$AL$10)*($AM$10-$AL$10)),$AN$10-SQRT((1-AY865)*($AN$10-$AL$10)*($AN$10-$AM$10))),$AM$10)</f>
        <v>0.999368141534152</v>
      </c>
      <c r="AQ865" s="0" t="n">
        <f aca="false">IFERROR(IF(AZ865&lt;($AM$11-$AL$11)/($AN$11-$AL$11),$AL$11+SQRT(AZ865*($AN$11-$AL$11)*($AM$11-$AL$11)),$AN$11-SQRT((1-AZ865)*($AN$11-$AL$11)*($AN$11-$AM$11))),$AM$11)</f>
        <v>0.630082766184517</v>
      </c>
      <c r="AR865" s="0" t="n">
        <f aca="false">SUMPRODUCT((B24:B31&lt;=$B$6)*(C24:C31*AM865+D24:D31*AO865*$B$8*AQ865)/(1+AL865/100)^B24:B31)+C32*AM865*AP865/(1+AL865/100)^$B$6</f>
        <v>14037395.3899009</v>
      </c>
      <c r="AS865" s="0" t="n">
        <f aca="false">SUMPRODUCT((K24:K26&lt;=$B$6)*(L24:L26*AN865+M24:M26*AO865*$B$8*AQ865)/(1+AL865/100)^K24:K26)+L27*AN865*AP865/(1+AL865/100)^$B$6</f>
        <v>12786226.4955206</v>
      </c>
      <c r="AT865" s="0" t="n">
        <f aca="false">AS865-AR865</f>
        <v>-1251168.89438031</v>
      </c>
      <c r="AU865" s="0" t="n">
        <f aca="true">RAND()</f>
        <v>0.499077346261619</v>
      </c>
      <c r="AV865" s="0" t="n">
        <f aca="true">RAND()</f>
        <v>0.66126323171302</v>
      </c>
      <c r="AW865" s="0" t="n">
        <f aca="true">RAND()</f>
        <v>0.0540487383358417</v>
      </c>
      <c r="AX865" s="0" t="n">
        <f aca="true">RAND()</f>
        <v>0.982733855136758</v>
      </c>
      <c r="AY865" s="0" t="n">
        <f aca="true">RAND()</f>
        <v>0.99747416311709</v>
      </c>
      <c r="AZ865" s="0" t="n">
        <f aca="true">RAND()</f>
        <v>0.44471278584499</v>
      </c>
    </row>
    <row r="866" customFormat="false" ht="15" hidden="false" customHeight="false" outlineLevel="0" collapsed="false">
      <c r="AK866" s="0" t="n">
        <v>853</v>
      </c>
      <c r="AL866" s="0" t="n">
        <f aca="false">IFERROR(IF(AU866&lt;($AM$6-$AL$6)/($AN$6-$AL$6),$AL$6+SQRT(AU866*($AN$6-$AL$6)*($AM$6-$AL$6)),$AN$6-SQRT((1-AU866)*($AN$6-$AL$6)*($AN$6-$AM$6))),$AM$6)</f>
        <v>3.06042840782832</v>
      </c>
      <c r="AM866" s="0" t="n">
        <f aca="false">IFERROR(IF(AV866&lt;($AM$7-$AL$7)/($AN$7-$AL$7),$AL$7+SQRT(AV866*($AN$7-$AL$7)*($AM$7-$AL$7)),$AN$7-SQRT((1-AV866)*($AN$7-$AL$7)*($AN$7-$AM$7))),$AM$7)</f>
        <v>1.0131783092614</v>
      </c>
      <c r="AN866" s="0" t="n">
        <f aca="false">IFERROR(IF(AW866&lt;($AM$8-$AL$8)/($AN$8-$AL$8),$AL$8+SQRT(AW866*($AN$8-$AL$8)*($AM$8-$AL$8)),$AN$8-SQRT((1-AW866)*($AN$8-$AL$8)*($AN$8-$AM$8))),$AM$8)</f>
        <v>1.09234159817718</v>
      </c>
      <c r="AO866" s="0" t="n">
        <f aca="false">IFERROR(IF(AX866&lt;($AM$9-$AL$9)/($AN$9-$AL$9),$AL$9+SQRT(AX866*($AN$9-$AL$9)*($AM$9-$AL$9)),$AN$9-SQRT((1-AX866)*($AN$9-$AL$9)*($AN$9-$AM$9))),$AM$9)</f>
        <v>1.68343245975451</v>
      </c>
      <c r="AP866" s="0" t="n">
        <f aca="false">IFERROR(IF(AY866&lt;($AM$10-$AL$10)/($AN$10-$AL$10),$AL$10+SQRT(AY866*($AN$10-$AL$10)*($AM$10-$AL$10)),$AN$10-SQRT((1-AY866)*($AN$10-$AL$10)*($AN$10-$AM$10))),$AM$10)</f>
        <v>0.90462829162372</v>
      </c>
      <c r="AQ866" s="0" t="n">
        <f aca="false">IFERROR(IF(AZ866&lt;($AM$11-$AL$11)/($AN$11-$AL$11),$AL$11+SQRT(AZ866*($AN$11-$AL$11)*($AM$11-$AL$11)),$AN$11-SQRT((1-AZ866)*($AN$11-$AL$11)*($AN$11-$AM$11))),$AM$11)</f>
        <v>0.610024038161121</v>
      </c>
      <c r="AR866" s="0" t="n">
        <f aca="false">SUMPRODUCT((B24:B31&lt;=$B$6)*(C24:C31*AM866+D24:D31*AO866*$B$8*AQ866)/(1+AL866/100)^B24:B31)+C32*AM866*AP866/(1+AL866/100)^$B$6</f>
        <v>14011113.1773552</v>
      </c>
      <c r="AS866" s="0" t="n">
        <f aca="false">SUMPRODUCT((K24:K26&lt;=$B$6)*(L24:L26*AN866+M24:M26*AO866*$B$8*AQ866)/(1+AL866/100)^K24:K26)+L27*AN866*AP866/(1+AL866/100)^$B$6</f>
        <v>15953498.2888577</v>
      </c>
      <c r="AT866" s="0" t="n">
        <f aca="false">AS866-AR866</f>
        <v>1942385.11150245</v>
      </c>
      <c r="AU866" s="0" t="n">
        <f aca="true">RAND()</f>
        <v>0.223988783507695</v>
      </c>
      <c r="AV866" s="0" t="n">
        <f aca="true">RAND()</f>
        <v>0.501470993739661</v>
      </c>
      <c r="AW866" s="0" t="n">
        <f aca="true">RAND()</f>
        <v>0.779056251863768</v>
      </c>
      <c r="AX866" s="0" t="n">
        <f aca="true">RAND()</f>
        <v>0.933189994975279</v>
      </c>
      <c r="AY866" s="0" t="n">
        <f aca="true">RAND()</f>
        <v>0.654896217529321</v>
      </c>
      <c r="AZ866" s="0" t="n">
        <f aca="true">RAND()</f>
        <v>0.392305731582564</v>
      </c>
    </row>
    <row r="867" customFormat="false" ht="15" hidden="false" customHeight="false" outlineLevel="0" collapsed="false">
      <c r="AK867" s="0" t="n">
        <v>854</v>
      </c>
      <c r="AL867" s="0" t="n">
        <f aca="false">IFERROR(IF(AU867&lt;($AM$6-$AL$6)/($AN$6-$AL$6),$AL$6+SQRT(AU867*($AN$6-$AL$6)*($AM$6-$AL$6)),$AN$6-SQRT((1-AU867)*($AN$6-$AL$6)*($AN$6-$AM$6))),$AM$6)</f>
        <v>2.35826462846009</v>
      </c>
      <c r="AM867" s="0" t="n">
        <f aca="false">IFERROR(IF(AV867&lt;($AM$7-$AL$7)/($AN$7-$AL$7),$AL$7+SQRT(AV867*($AN$7-$AL$7)*($AM$7-$AL$7)),$AN$7-SQRT((1-AV867)*($AN$7-$AL$7)*($AN$7-$AM$7))),$AM$7)</f>
        <v>1.07058177537181</v>
      </c>
      <c r="AN867" s="0" t="n">
        <f aca="false">IFERROR(IF(AW867&lt;($AM$8-$AL$8)/($AN$8-$AL$8),$AL$8+SQRT(AW867*($AN$8-$AL$8)*($AM$8-$AL$8)),$AN$8-SQRT((1-AW867)*($AN$8-$AL$8)*($AN$8-$AM$8))),$AM$8)</f>
        <v>1.01935567570278</v>
      </c>
      <c r="AO867" s="0" t="n">
        <f aca="false">IFERROR(IF(AX867&lt;($AM$9-$AL$9)/($AN$9-$AL$9),$AL$9+SQRT(AX867*($AN$9-$AL$9)*($AM$9-$AL$9)),$AN$9-SQRT((1-AX867)*($AN$9-$AL$9)*($AN$9-$AM$9))),$AM$9)</f>
        <v>1.31103368022399</v>
      </c>
      <c r="AP867" s="0" t="n">
        <f aca="false">IFERROR(IF(AY867&lt;($AM$10-$AL$10)/($AN$10-$AL$10),$AL$10+SQRT(AY867*($AN$10-$AL$10)*($AM$10-$AL$10)),$AN$10-SQRT((1-AY867)*($AN$10-$AL$10)*($AN$10-$AM$10))),$AM$10)</f>
        <v>0.742035418136502</v>
      </c>
      <c r="AQ867" s="0" t="n">
        <f aca="false">IFERROR(IF(AZ867&lt;($AM$11-$AL$11)/($AN$11-$AL$11),$AL$11+SQRT(AZ867*($AN$11-$AL$11)*($AM$11-$AL$11)),$AN$11-SQRT((1-AZ867)*($AN$11-$AL$11)*($AN$11-$AM$11))),$AM$11)</f>
        <v>0.82990153316207</v>
      </c>
      <c r="AR867" s="0" t="n">
        <f aca="false">SUMPRODUCT((B24:B31&lt;=$B$6)*(C24:C31*AM867+D24:D31*AO867*$B$8*AQ867)/(1+AL867/100)^B24:B31)+C32*AM867*AP867/(1+AL867/100)^$B$6</f>
        <v>15424875.5079472</v>
      </c>
      <c r="AS867" s="0" t="n">
        <f aca="false">SUMPRODUCT((K24:K26&lt;=$B$6)*(L24:L26*AN867+M24:M26*AO867*$B$8*AQ867)/(1+AL867/100)^K24:K26)+L27*AN867*AP867/(1+AL867/100)^$B$6</f>
        <v>14988386.8408394</v>
      </c>
      <c r="AT867" s="0" t="n">
        <f aca="false">AS867-AR867</f>
        <v>-436488.667107804</v>
      </c>
      <c r="AU867" s="0" t="n">
        <f aca="true">RAND()</f>
        <v>0.0256707088011297</v>
      </c>
      <c r="AV867" s="0" t="n">
        <f aca="true">RAND()</f>
        <v>0.713858672633502</v>
      </c>
      <c r="AW867" s="0" t="n">
        <f aca="true">RAND()</f>
        <v>0.527139517062022</v>
      </c>
      <c r="AX867" s="0" t="n">
        <f aca="true">RAND()</f>
        <v>0.683550273476202</v>
      </c>
      <c r="AY867" s="0" t="n">
        <f aca="true">RAND()</f>
        <v>0.234324574530045</v>
      </c>
      <c r="AZ867" s="0" t="n">
        <f aca="true">RAND()</f>
        <v>0.881904128895452</v>
      </c>
    </row>
    <row r="868" customFormat="false" ht="15" hidden="false" customHeight="false" outlineLevel="0" collapsed="false">
      <c r="AK868" s="0" t="n">
        <v>855</v>
      </c>
      <c r="AL868" s="0" t="n">
        <f aca="false">IFERROR(IF(AU868&lt;($AM$6-$AL$6)/($AN$6-$AL$6),$AL$6+SQRT(AU868*($AN$6-$AL$6)*($AM$6-$AL$6)),$AN$6-SQRT((1-AU868)*($AN$6-$AL$6)*($AN$6-$AM$6))),$AM$6)</f>
        <v>3.65943204571549</v>
      </c>
      <c r="AM868" s="0" t="n">
        <f aca="false">IFERROR(IF(AV868&lt;($AM$7-$AL$7)/($AN$7-$AL$7),$AL$7+SQRT(AV868*($AN$7-$AL$7)*($AM$7-$AL$7)),$AN$7-SQRT((1-AV868)*($AN$7-$AL$7)*($AN$7-$AM$7))),$AM$7)</f>
        <v>0.869805305770549</v>
      </c>
      <c r="AN868" s="0" t="n">
        <f aca="false">IFERROR(IF(AW868&lt;($AM$8-$AL$8)/($AN$8-$AL$8),$AL$8+SQRT(AW868*($AN$8-$AL$8)*($AM$8-$AL$8)),$AN$8-SQRT((1-AW868)*($AN$8-$AL$8)*($AN$8-$AM$8))),$AM$8)</f>
        <v>1.07231822059046</v>
      </c>
      <c r="AO868" s="0" t="n">
        <f aca="false">IFERROR(IF(AX868&lt;($AM$9-$AL$9)/($AN$9-$AL$9),$AL$9+SQRT(AX868*($AN$9-$AL$9)*($AM$9-$AL$9)),$AN$9-SQRT((1-AX868)*($AN$9-$AL$9)*($AN$9-$AM$9))),$AM$9)</f>
        <v>1.27886166744581</v>
      </c>
      <c r="AP868" s="0" t="n">
        <f aca="false">IFERROR(IF(AY868&lt;($AM$10-$AL$10)/($AN$10-$AL$10),$AL$10+SQRT(AY868*($AN$10-$AL$10)*($AM$10-$AL$10)),$AN$10-SQRT((1-AY868)*($AN$10-$AL$10)*($AN$10-$AM$10))),$AM$10)</f>
        <v>0.788113487629981</v>
      </c>
      <c r="AQ868" s="0" t="n">
        <f aca="false">IFERROR(IF(AZ868&lt;($AM$11-$AL$11)/($AN$11-$AL$11),$AL$11+SQRT(AZ868*($AN$11-$AL$11)*($AM$11-$AL$11)),$AN$11-SQRT((1-AZ868)*($AN$11-$AL$11)*($AN$11-$AM$11))),$AM$11)</f>
        <v>0.62847673430644</v>
      </c>
      <c r="AR868" s="0" t="n">
        <f aca="false">SUMPRODUCT((B24:B31&lt;=$B$6)*(C24:C31*AM868+D24:D31*AO868*$B$8*AQ868)/(1+AL868/100)^B24:B31)+C32*AM868*AP868/(1+AL868/100)^$B$6</f>
        <v>11670410.8249952</v>
      </c>
      <c r="AS868" s="0" t="n">
        <f aca="false">SUMPRODUCT((K24:K26&lt;=$B$6)*(L24:L26*AN868+M24:M26*AO868*$B$8*AQ868)/(1+AL868/100)^K24:K26)+L27*AN868*AP868/(1+AL868/100)^$B$6</f>
        <v>15978146.7956864</v>
      </c>
      <c r="AT868" s="0" t="n">
        <f aca="false">AS868-AR868</f>
        <v>4307735.97069118</v>
      </c>
      <c r="AU868" s="0" t="n">
        <f aca="true">RAND()</f>
        <v>0.44203028714037</v>
      </c>
      <c r="AV868" s="0" t="n">
        <f aca="true">RAND()</f>
        <v>0.0541420079302205</v>
      </c>
      <c r="AW868" s="0" t="n">
        <f aca="true">RAND()</f>
        <v>0.719370535696516</v>
      </c>
      <c r="AX868" s="0" t="n">
        <f aca="true">RAND()</f>
        <v>0.653306336880643</v>
      </c>
      <c r="AY868" s="0" t="n">
        <f aca="true">RAND()</f>
        <v>0.332037527017245</v>
      </c>
      <c r="AZ868" s="0" t="n">
        <f aca="true">RAND()</f>
        <v>0.440395775431116</v>
      </c>
    </row>
    <row r="869" customFormat="false" ht="15" hidden="false" customHeight="false" outlineLevel="0" collapsed="false">
      <c r="AK869" s="0" t="n">
        <v>856</v>
      </c>
      <c r="AL869" s="0" t="n">
        <f aca="false">IFERROR(IF(AU869&lt;($AM$6-$AL$6)/($AN$6-$AL$6),$AL$6+SQRT(AU869*($AN$6-$AL$6)*($AM$6-$AL$6)),$AN$6-SQRT((1-AU869)*($AN$6-$AL$6)*($AN$6-$AM$6))),$AM$6)</f>
        <v>5.1564212073537</v>
      </c>
      <c r="AM869" s="0" t="n">
        <f aca="false">IFERROR(IF(AV869&lt;($AM$7-$AL$7)/($AN$7-$AL$7),$AL$7+SQRT(AV869*($AN$7-$AL$7)*($AM$7-$AL$7)),$AN$7-SQRT((1-AV869)*($AN$7-$AL$7)*($AN$7-$AM$7))),$AM$7)</f>
        <v>0.990569650459807</v>
      </c>
      <c r="AN869" s="0" t="n">
        <f aca="false">IFERROR(IF(AW869&lt;($AM$8-$AL$8)/($AN$8-$AL$8),$AL$8+SQRT(AW869*($AN$8-$AL$8)*($AM$8-$AL$8)),$AN$8-SQRT((1-AW869)*($AN$8-$AL$8)*($AN$8-$AM$8))),$AM$8)</f>
        <v>0.963932388219015</v>
      </c>
      <c r="AO869" s="0" t="n">
        <f aca="false">IFERROR(IF(AX869&lt;($AM$9-$AL$9)/($AN$9-$AL$9),$AL$9+SQRT(AX869*($AN$9-$AL$9)*($AM$9-$AL$9)),$AN$9-SQRT((1-AX869)*($AN$9-$AL$9)*($AN$9-$AM$9))),$AM$9)</f>
        <v>1.2950554430084</v>
      </c>
      <c r="AP869" s="0" t="n">
        <f aca="false">IFERROR(IF(AY869&lt;($AM$10-$AL$10)/($AN$10-$AL$10),$AL$10+SQRT(AY869*($AN$10-$AL$10)*($AM$10-$AL$10)),$AN$10-SQRT((1-AY869)*($AN$10-$AL$10)*($AN$10-$AM$10))),$AM$10)</f>
        <v>0.938928235628483</v>
      </c>
      <c r="AQ869" s="0" t="n">
        <f aca="false">IFERROR(IF(AZ869&lt;($AM$11-$AL$11)/($AN$11-$AL$11),$AL$11+SQRT(AZ869*($AN$11-$AL$11)*($AM$11-$AL$11)),$AN$11-SQRT((1-AZ869)*($AN$11-$AL$11)*($AN$11-$AM$11))),$AM$11)</f>
        <v>0.707598877694792</v>
      </c>
      <c r="AR869" s="0" t="n">
        <f aca="false">SUMPRODUCT((B24:B31&lt;=$B$6)*(C24:C31*AM869+D24:D31*AO869*$B$8*AQ869)/(1+AL869/100)^B24:B31)+C32*AM869*AP869/(1+AL869/100)^$B$6</f>
        <v>12433681.3492024</v>
      </c>
      <c r="AS869" s="0" t="n">
        <f aca="false">SUMPRODUCT((K24:K26&lt;=$B$6)*(L24:L26*AN869+M24:M26*AO869*$B$8*AQ869)/(1+AL869/100)^K24:K26)+L27*AN869*AP869/(1+AL869/100)^$B$6</f>
        <v>14462763.50565</v>
      </c>
      <c r="AT869" s="0" t="n">
        <f aca="false">AS869-AR869</f>
        <v>2029082.1564476</v>
      </c>
      <c r="AU869" s="0" t="n">
        <f aca="true">RAND()</f>
        <v>0.83006086176524</v>
      </c>
      <c r="AV869" s="0" t="n">
        <f aca="true">RAND()</f>
        <v>0.403519907515258</v>
      </c>
      <c r="AW869" s="0" t="n">
        <f aca="true">RAND()</f>
        <v>0.298598087857664</v>
      </c>
      <c r="AX869" s="0" t="n">
        <f aca="true">RAND()</f>
        <v>0.668702114378614</v>
      </c>
      <c r="AY869" s="0" t="n">
        <f aca="true">RAND()</f>
        <v>0.770631984127731</v>
      </c>
      <c r="AZ869" s="0" t="n">
        <f aca="true">RAND()</f>
        <v>0.651026872141449</v>
      </c>
    </row>
    <row r="870" customFormat="false" ht="15" hidden="false" customHeight="false" outlineLevel="0" collapsed="false">
      <c r="AK870" s="0" t="n">
        <v>857</v>
      </c>
      <c r="AL870" s="0" t="n">
        <f aca="false">IFERROR(IF(AU870&lt;($AM$6-$AL$6)/($AN$6-$AL$6),$AL$6+SQRT(AU870*($AN$6-$AL$6)*($AM$6-$AL$6)),$AN$6-SQRT((1-AU870)*($AN$6-$AL$6)*($AN$6-$AM$6))),$AM$6)</f>
        <v>4.27620374425597</v>
      </c>
      <c r="AM870" s="0" t="n">
        <f aca="false">IFERROR(IF(AV870&lt;($AM$7-$AL$7)/($AN$7-$AL$7),$AL$7+SQRT(AV870*($AN$7-$AL$7)*($AM$7-$AL$7)),$AN$7-SQRT((1-AV870)*($AN$7-$AL$7)*($AN$7-$AM$7))),$AM$7)</f>
        <v>1.11968065041999</v>
      </c>
      <c r="AN870" s="0" t="n">
        <f aca="false">IFERROR(IF(AW870&lt;($AM$8-$AL$8)/($AN$8-$AL$8),$AL$8+SQRT(AW870*($AN$8-$AL$8)*($AM$8-$AL$8)),$AN$8-SQRT((1-AW870)*($AN$8-$AL$8)*($AN$8-$AM$8))),$AM$8)</f>
        <v>1.03827720807047</v>
      </c>
      <c r="AO870" s="0" t="n">
        <f aca="false">IFERROR(IF(AX870&lt;($AM$9-$AL$9)/($AN$9-$AL$9),$AL$9+SQRT(AX870*($AN$9-$AL$9)*($AM$9-$AL$9)),$AN$9-SQRT((1-AX870)*($AN$9-$AL$9)*($AN$9-$AM$9))),$AM$9)</f>
        <v>1.71302821143739</v>
      </c>
      <c r="AP870" s="0" t="n">
        <f aca="false">IFERROR(IF(AY870&lt;($AM$10-$AL$10)/($AN$10-$AL$10),$AL$10+SQRT(AY870*($AN$10-$AL$10)*($AM$10-$AL$10)),$AN$10-SQRT((1-AY870)*($AN$10-$AL$10)*($AN$10-$AM$10))),$AM$10)</f>
        <v>0.955256044763702</v>
      </c>
      <c r="AQ870" s="0" t="n">
        <f aca="false">IFERROR(IF(AZ870&lt;($AM$11-$AL$11)/($AN$11-$AL$11),$AL$11+SQRT(AZ870*($AN$11-$AL$11)*($AM$11-$AL$11)),$AN$11-SQRT((1-AZ870)*($AN$11-$AL$11)*($AN$11-$AM$11))),$AM$11)</f>
        <v>0.555216050479219</v>
      </c>
      <c r="AR870" s="0" t="n">
        <f aca="false">SUMPRODUCT((B24:B31&lt;=$B$6)*(C24:C31*AM870+D24:D31*AO870*$B$8*AQ870)/(1+AL870/100)^B24:B31)+C32*AM870*AP870/(1+AL870/100)^$B$6</f>
        <v>14562296.3959757</v>
      </c>
      <c r="AS870" s="0" t="n">
        <f aca="false">SUMPRODUCT((K24:K26&lt;=$B$6)*(L24:L26*AN870+M24:M26*AO870*$B$8*AQ870)/(1+AL870/100)^K24:K26)+L27*AN870*AP870/(1+AL870/100)^$B$6</f>
        <v>15398746.424261</v>
      </c>
      <c r="AT870" s="0" t="n">
        <f aca="false">AS870-AR870</f>
        <v>836450.028285308</v>
      </c>
      <c r="AU870" s="0" t="n">
        <f aca="true">RAND()</f>
        <v>0.62904669785974</v>
      </c>
      <c r="AV870" s="0" t="n">
        <f aca="true">RAND()</f>
        <v>0.849038818889282</v>
      </c>
      <c r="AW870" s="0" t="n">
        <f aca="true">RAND()</f>
        <v>0.601541861133905</v>
      </c>
      <c r="AX870" s="0" t="n">
        <f aca="true">RAND()</f>
        <v>0.945098128379453</v>
      </c>
      <c r="AY870" s="0" t="n">
        <f aca="true">RAND()</f>
        <v>0.82903226517556</v>
      </c>
      <c r="AZ870" s="0" t="n">
        <f aca="true">RAND()</f>
        <v>0.26585809151923</v>
      </c>
    </row>
    <row r="871" customFormat="false" ht="15" hidden="false" customHeight="false" outlineLevel="0" collapsed="false">
      <c r="AK871" s="0" t="n">
        <v>858</v>
      </c>
      <c r="AL871" s="0" t="n">
        <f aca="false">IFERROR(IF(AU871&lt;($AM$6-$AL$6)/($AN$6-$AL$6),$AL$6+SQRT(AU871*($AN$6-$AL$6)*($AM$6-$AL$6)),$AN$6-SQRT((1-AU871)*($AN$6-$AL$6)*($AN$6-$AM$6))),$AM$6)</f>
        <v>6.18757972180981</v>
      </c>
      <c r="AM871" s="0" t="n">
        <f aca="false">IFERROR(IF(AV871&lt;($AM$7-$AL$7)/($AN$7-$AL$7),$AL$7+SQRT(AV871*($AN$7-$AL$7)*($AM$7-$AL$7)),$AN$7-SQRT((1-AV871)*($AN$7-$AL$7)*($AN$7-$AM$7))),$AM$7)</f>
        <v>0.950315395499984</v>
      </c>
      <c r="AN871" s="0" t="n">
        <f aca="false">IFERROR(IF(AW871&lt;($AM$8-$AL$8)/($AN$8-$AL$8),$AL$8+SQRT(AW871*($AN$8-$AL$8)*($AM$8-$AL$8)),$AN$8-SQRT((1-AW871)*($AN$8-$AL$8)*($AN$8-$AM$8))),$AM$8)</f>
        <v>0.871070813916005</v>
      </c>
      <c r="AO871" s="0" t="n">
        <f aca="false">IFERROR(IF(AX871&lt;($AM$9-$AL$9)/($AN$9-$AL$9),$AL$9+SQRT(AX871*($AN$9-$AL$9)*($AM$9-$AL$9)),$AN$9-SQRT((1-AX871)*($AN$9-$AL$9)*($AN$9-$AM$9))),$AM$9)</f>
        <v>0.915631912262778</v>
      </c>
      <c r="AP871" s="0" t="n">
        <f aca="false">IFERROR(IF(AY871&lt;($AM$10-$AL$10)/($AN$10-$AL$10),$AL$10+SQRT(AY871*($AN$10-$AL$10)*($AM$10-$AL$10)),$AN$10-SQRT((1-AY871)*($AN$10-$AL$10)*($AN$10-$AM$10))),$AM$10)</f>
        <v>0.66054790451944</v>
      </c>
      <c r="AQ871" s="0" t="n">
        <f aca="false">IFERROR(IF(AZ871&lt;($AM$11-$AL$11)/($AN$11-$AL$11),$AL$11+SQRT(AZ871*($AN$11-$AL$11)*($AM$11-$AL$11)),$AN$11-SQRT((1-AZ871)*($AN$11-$AL$11)*($AN$11-$AM$11))),$AM$11)</f>
        <v>0.521417557616457</v>
      </c>
      <c r="AR871" s="0" t="n">
        <f aca="false">SUMPRODUCT((B24:B31&lt;=$B$6)*(C24:C31*AM871+D24:D31*AO871*$B$8*AQ871)/(1+AL871/100)^B24:B31)+C32*AM871*AP871/(1+AL871/100)^$B$6</f>
        <v>11454296.5535139</v>
      </c>
      <c r="AS871" s="0" t="n">
        <f aca="false">SUMPRODUCT((K24:K26&lt;=$B$6)*(L24:L26*AN871+M24:M26*AO871*$B$8*AQ871)/(1+AL871/100)^K24:K26)+L27*AN871*AP871/(1+AL871/100)^$B$6</f>
        <v>13327258.4482319</v>
      </c>
      <c r="AT871" s="0" t="n">
        <f aca="false">AS871-AR871</f>
        <v>1872961.89471799</v>
      </c>
      <c r="AU871" s="0" t="n">
        <f aca="true">RAND()</f>
        <v>0.966998664579269</v>
      </c>
      <c r="AV871" s="0" t="n">
        <f aca="true">RAND()</f>
        <v>0.251052423603518</v>
      </c>
      <c r="AW871" s="0" t="n">
        <f aca="true">RAND()</f>
        <v>0.0561228954520379</v>
      </c>
      <c r="AX871" s="0" t="n">
        <f aca="true">RAND()</f>
        <v>0.230333181988284</v>
      </c>
      <c r="AY871" s="0" t="n">
        <f aca="true">RAND()</f>
        <v>0.103102518582333</v>
      </c>
      <c r="AZ871" s="0" t="n">
        <f aca="true">RAND()</f>
        <v>0.20010504008505</v>
      </c>
    </row>
    <row r="872" customFormat="false" ht="15" hidden="false" customHeight="false" outlineLevel="0" collapsed="false">
      <c r="AK872" s="0" t="n">
        <v>859</v>
      </c>
      <c r="AL872" s="0" t="n">
        <f aca="false">IFERROR(IF(AU872&lt;($AM$6-$AL$6)/($AN$6-$AL$6),$AL$6+SQRT(AU872*($AN$6-$AL$6)*($AM$6-$AL$6)),$AN$6-SQRT((1-AU872)*($AN$6-$AL$6)*($AN$6-$AM$6))),$AM$6)</f>
        <v>5.25624212186456</v>
      </c>
      <c r="AM872" s="0" t="n">
        <f aca="false">IFERROR(IF(AV872&lt;($AM$7-$AL$7)/($AN$7-$AL$7),$AL$7+SQRT(AV872*($AN$7-$AL$7)*($AM$7-$AL$7)),$AN$7-SQRT((1-AV872)*($AN$7-$AL$7)*($AN$7-$AM$7))),$AM$7)</f>
        <v>0.925403495059992</v>
      </c>
      <c r="AN872" s="0" t="n">
        <f aca="false">IFERROR(IF(AW872&lt;($AM$8-$AL$8)/($AN$8-$AL$8),$AL$8+SQRT(AW872*($AN$8-$AL$8)*($AM$8-$AL$8)),$AN$8-SQRT((1-AW872)*($AN$8-$AL$8)*($AN$8-$AM$8))),$AM$8)</f>
        <v>1.04887220829236</v>
      </c>
      <c r="AO872" s="0" t="n">
        <f aca="false">IFERROR(IF(AX872&lt;($AM$9-$AL$9)/($AN$9-$AL$9),$AL$9+SQRT(AX872*($AN$9-$AL$9)*($AM$9-$AL$9)),$AN$9-SQRT((1-AX872)*($AN$9-$AL$9)*($AN$9-$AM$9))),$AM$9)</f>
        <v>1.56989528711676</v>
      </c>
      <c r="AP872" s="0" t="n">
        <f aca="false">IFERROR(IF(AY872&lt;($AM$10-$AL$10)/($AN$10-$AL$10),$AL$10+SQRT(AY872*($AN$10-$AL$10)*($AM$10-$AL$10)),$AN$10-SQRT((1-AY872)*($AN$10-$AL$10)*($AN$10-$AM$10))),$AM$10)</f>
        <v>0.905248447666313</v>
      </c>
      <c r="AQ872" s="0" t="n">
        <f aca="false">IFERROR(IF(AZ872&lt;($AM$11-$AL$11)/($AN$11-$AL$11),$AL$11+SQRT(AZ872*($AN$11-$AL$11)*($AM$11-$AL$11)),$AN$11-SQRT((1-AZ872)*($AN$11-$AL$11)*($AN$11-$AM$11))),$AM$11)</f>
        <v>0.875562918872386</v>
      </c>
      <c r="AR872" s="0" t="n">
        <f aca="false">SUMPRODUCT((B24:B31&lt;=$B$6)*(C24:C31*AM872+D24:D31*AO872*$B$8*AQ872)/(1+AL872/100)^B24:B31)+C32*AM872*AP872/(1+AL872/100)^$B$6</f>
        <v>11649859.2907045</v>
      </c>
      <c r="AS872" s="0" t="n">
        <f aca="false">SUMPRODUCT((K24:K26&lt;=$B$6)*(L24:L26*AN872+M24:M26*AO872*$B$8*AQ872)/(1+AL872/100)^K24:K26)+L27*AN872*AP872/(1+AL872/100)^$B$6</f>
        <v>15797042.5284286</v>
      </c>
      <c r="AT872" s="0" t="n">
        <f aca="false">AS872-AR872</f>
        <v>4147183.23772414</v>
      </c>
      <c r="AU872" s="0" t="n">
        <f aca="true">RAND()</f>
        <v>0.84796542312203</v>
      </c>
      <c r="AV872" s="0" t="n">
        <f aca="true">RAND()</f>
        <v>0.174733739702905</v>
      </c>
      <c r="AW872" s="0" t="n">
        <f aca="true">RAND()</f>
        <v>0.640423212469408</v>
      </c>
      <c r="AX872" s="0" t="n">
        <f aca="true">RAND()</f>
        <v>0.876673290637085</v>
      </c>
      <c r="AY872" s="0" t="n">
        <f aca="true">RAND()</f>
        <v>0.656905217343825</v>
      </c>
      <c r="AZ872" s="0" t="n">
        <f aca="true">RAND()</f>
        <v>0.936797603430366</v>
      </c>
    </row>
    <row r="873" customFormat="false" ht="15" hidden="false" customHeight="false" outlineLevel="0" collapsed="false">
      <c r="AK873" s="0" t="n">
        <v>860</v>
      </c>
      <c r="AL873" s="0" t="n">
        <f aca="false">IFERROR(IF(AU873&lt;($AM$6-$AL$6)/($AN$6-$AL$6),$AL$6+SQRT(AU873*($AN$6-$AL$6)*($AM$6-$AL$6)),$AN$6-SQRT((1-AU873)*($AN$6-$AL$6)*($AN$6-$AM$6))),$AM$6)</f>
        <v>5.34411232626113</v>
      </c>
      <c r="AM873" s="0" t="n">
        <f aca="false">IFERROR(IF(AV873&lt;($AM$7-$AL$7)/($AN$7-$AL$7),$AL$7+SQRT(AV873*($AN$7-$AL$7)*($AM$7-$AL$7)),$AN$7-SQRT((1-AV873)*($AN$7-$AL$7)*($AN$7-$AM$7))),$AM$7)</f>
        <v>1.03252807892017</v>
      </c>
      <c r="AN873" s="0" t="n">
        <f aca="false">IFERROR(IF(AW873&lt;($AM$8-$AL$8)/($AN$8-$AL$8),$AL$8+SQRT(AW873*($AN$8-$AL$8)*($AM$8-$AL$8)),$AN$8-SQRT((1-AW873)*($AN$8-$AL$8)*($AN$8-$AM$8))),$AM$8)</f>
        <v>0.963506888114022</v>
      </c>
      <c r="AO873" s="0" t="n">
        <f aca="false">IFERROR(IF(AX873&lt;($AM$9-$AL$9)/($AN$9-$AL$9),$AL$9+SQRT(AX873*($AN$9-$AL$9)*($AM$9-$AL$9)),$AN$9-SQRT((1-AX873)*($AN$9-$AL$9)*($AN$9-$AM$9))),$AM$9)</f>
        <v>1.12490984789029</v>
      </c>
      <c r="AP873" s="0" t="n">
        <f aca="false">IFERROR(IF(AY873&lt;($AM$10-$AL$10)/($AN$10-$AL$10),$AL$10+SQRT(AY873*($AN$10-$AL$10)*($AM$10-$AL$10)),$AN$10-SQRT((1-AY873)*($AN$10-$AL$10)*($AN$10-$AM$10))),$AM$10)</f>
        <v>0.837139070720947</v>
      </c>
      <c r="AQ873" s="0" t="n">
        <f aca="false">IFERROR(IF(AZ873&lt;($AM$11-$AL$11)/($AN$11-$AL$11),$AL$11+SQRT(AZ873*($AN$11-$AL$11)*($AM$11-$AL$11)),$AN$11-SQRT((1-AZ873)*($AN$11-$AL$11)*($AN$11-$AM$11))),$AM$11)</f>
        <v>0.599070918151857</v>
      </c>
      <c r="AR873" s="0" t="n">
        <f aca="false">SUMPRODUCT((B24:B31&lt;=$B$6)*(C24:C31*AM873+D24:D31*AO873*$B$8*AQ873)/(1+AL873/100)^B24:B31)+C32*AM873*AP873/(1+AL873/100)^$B$6</f>
        <v>12834850.3461194</v>
      </c>
      <c r="AS873" s="0" t="n">
        <f aca="false">SUMPRODUCT((K24:K26&lt;=$B$6)*(L24:L26*AN873+M24:M26*AO873*$B$8*AQ873)/(1+AL873/100)^K24:K26)+L27*AN873*AP873/(1+AL873/100)^$B$6</f>
        <v>14552703.5487156</v>
      </c>
      <c r="AT873" s="0" t="n">
        <f aca="false">AS873-AR873</f>
        <v>1717853.20259613</v>
      </c>
      <c r="AU873" s="0" t="n">
        <f aca="true">RAND()</f>
        <v>0.862901800597984</v>
      </c>
      <c r="AV873" s="0" t="n">
        <f aca="true">RAND()</f>
        <v>0.579608564816429</v>
      </c>
      <c r="AW873" s="0" t="n">
        <f aca="true">RAND()</f>
        <v>0.297050027341457</v>
      </c>
      <c r="AX873" s="0" t="n">
        <f aca="true">RAND()</f>
        <v>0.489478150453735</v>
      </c>
      <c r="AY873" s="0" t="n">
        <f aca="true">RAND()</f>
        <v>0.454651012026336</v>
      </c>
      <c r="AZ873" s="0" t="n">
        <f aca="true">RAND()</f>
        <v>0.365075159527326</v>
      </c>
    </row>
    <row r="874" customFormat="false" ht="15" hidden="false" customHeight="false" outlineLevel="0" collapsed="false">
      <c r="AK874" s="0" t="n">
        <v>861</v>
      </c>
      <c r="AL874" s="0" t="n">
        <f aca="false">IFERROR(IF(AU874&lt;($AM$6-$AL$6)/($AN$6-$AL$6),$AL$6+SQRT(AU874*($AN$6-$AL$6)*($AM$6-$AL$6)),$AN$6-SQRT((1-AU874)*($AN$6-$AL$6)*($AN$6-$AM$6))),$AM$6)</f>
        <v>4.53215388838228</v>
      </c>
      <c r="AM874" s="0" t="n">
        <f aca="false">IFERROR(IF(AV874&lt;($AM$7-$AL$7)/($AN$7-$AL$7),$AL$7+SQRT(AV874*($AN$7-$AL$7)*($AM$7-$AL$7)),$AN$7-SQRT((1-AV874)*($AN$7-$AL$7)*($AN$7-$AM$7))),$AM$7)</f>
        <v>0.876149500096947</v>
      </c>
      <c r="AN874" s="0" t="n">
        <f aca="false">IFERROR(IF(AW874&lt;($AM$8-$AL$8)/($AN$8-$AL$8),$AL$8+SQRT(AW874*($AN$8-$AL$8)*($AM$8-$AL$8)),$AN$8-SQRT((1-AW874)*($AN$8-$AL$8)*($AN$8-$AM$8))),$AM$8)</f>
        <v>0.942751853584055</v>
      </c>
      <c r="AO874" s="0" t="n">
        <f aca="false">IFERROR(IF(AX874&lt;($AM$9-$AL$9)/($AN$9-$AL$9),$AL$9+SQRT(AX874*($AN$9-$AL$9)*($AM$9-$AL$9)),$AN$9-SQRT((1-AX874)*($AN$9-$AL$9)*($AN$9-$AM$9))),$AM$9)</f>
        <v>1.78029411145948</v>
      </c>
      <c r="AP874" s="0" t="n">
        <f aca="false">IFERROR(IF(AY874&lt;($AM$10-$AL$10)/($AN$10-$AL$10),$AL$10+SQRT(AY874*($AN$10-$AL$10)*($AM$10-$AL$10)),$AN$10-SQRT((1-AY874)*($AN$10-$AL$10)*($AN$10-$AM$10))),$AM$10)</f>
        <v>0.806387646026654</v>
      </c>
      <c r="AQ874" s="0" t="n">
        <f aca="false">IFERROR(IF(AZ874&lt;($AM$11-$AL$11)/($AN$11-$AL$11),$AL$11+SQRT(AZ874*($AN$11-$AL$11)*($AM$11-$AL$11)),$AN$11-SQRT((1-AZ874)*($AN$11-$AL$11)*($AN$11-$AM$11))),$AM$11)</f>
        <v>0.582967362579191</v>
      </c>
      <c r="AR874" s="0" t="n">
        <f aca="false">SUMPRODUCT((B24:B31&lt;=$B$6)*(C24:C31*AM874+D24:D31*AO874*$B$8*AQ874)/(1+AL874/100)^B24:B31)+C32*AM874*AP874/(1+AL874/100)^$B$6</f>
        <v>11331172.4250516</v>
      </c>
      <c r="AS874" s="0" t="n">
        <f aca="false">SUMPRODUCT((K24:K26&lt;=$B$6)*(L24:L26*AN874+M24:M26*AO874*$B$8*AQ874)/(1+AL874/100)^K24:K26)+L27*AN874*AP874/(1+AL874/100)^$B$6</f>
        <v>14181174.8041628</v>
      </c>
      <c r="AT874" s="0" t="n">
        <f aca="false">AS874-AR874</f>
        <v>2850002.37911113</v>
      </c>
      <c r="AU874" s="0" t="n">
        <f aca="true">RAND()</f>
        <v>0.695486778468664</v>
      </c>
      <c r="AV874" s="0" t="n">
        <f aca="true">RAND()</f>
        <v>0.0644305151668316</v>
      </c>
      <c r="AW874" s="0" t="n">
        <f aca="true">RAND()</f>
        <v>0.226423241129816</v>
      </c>
      <c r="AX874" s="0" t="n">
        <f aca="true">RAND()</f>
        <v>0.967819548360413</v>
      </c>
      <c r="AY874" s="0" t="n">
        <f aca="true">RAND()</f>
        <v>0.375493558551017</v>
      </c>
      <c r="AZ874" s="0" t="n">
        <f aca="true">RAND()</f>
        <v>0.326818482796013</v>
      </c>
    </row>
    <row r="875" customFormat="false" ht="15" hidden="false" customHeight="false" outlineLevel="0" collapsed="false">
      <c r="AK875" s="0" t="n">
        <v>862</v>
      </c>
      <c r="AL875" s="0" t="n">
        <f aca="false">IFERROR(IF(AU875&lt;($AM$6-$AL$6)/($AN$6-$AL$6),$AL$6+SQRT(AU875*($AN$6-$AL$6)*($AM$6-$AL$6)),$AN$6-SQRT((1-AU875)*($AN$6-$AL$6)*($AN$6-$AM$6))),$AM$6)</f>
        <v>3.39574593240599</v>
      </c>
      <c r="AM875" s="0" t="n">
        <f aca="false">IFERROR(IF(AV875&lt;($AM$7-$AL$7)/($AN$7-$AL$7),$AL$7+SQRT(AV875*($AN$7-$AL$7)*($AM$7-$AL$7)),$AN$7-SQRT((1-AV875)*($AN$7-$AL$7)*($AN$7-$AM$7))),$AM$7)</f>
        <v>0.860281901293776</v>
      </c>
      <c r="AN875" s="0" t="n">
        <f aca="false">IFERROR(IF(AW875&lt;($AM$8-$AL$8)/($AN$8-$AL$8),$AL$8+SQRT(AW875*($AN$8-$AL$8)*($AM$8-$AL$8)),$AN$8-SQRT((1-AW875)*($AN$8-$AL$8)*($AN$8-$AM$8))),$AM$8)</f>
        <v>1.05735094070443</v>
      </c>
      <c r="AO875" s="0" t="n">
        <f aca="false">IFERROR(IF(AX875&lt;($AM$9-$AL$9)/($AN$9-$AL$9),$AL$9+SQRT(AX875*($AN$9-$AL$9)*($AM$9-$AL$9)),$AN$9-SQRT((1-AX875)*($AN$9-$AL$9)*($AN$9-$AM$9))),$AM$9)</f>
        <v>1.0576782328035</v>
      </c>
      <c r="AP875" s="0" t="n">
        <f aca="false">IFERROR(IF(AY875&lt;($AM$10-$AL$10)/($AN$10-$AL$10),$AL$10+SQRT(AY875*($AN$10-$AL$10)*($AM$10-$AL$10)),$AN$10-SQRT((1-AY875)*($AN$10-$AL$10)*($AN$10-$AM$10))),$AM$10)</f>
        <v>0.811302093180775</v>
      </c>
      <c r="AQ875" s="0" t="n">
        <f aca="false">IFERROR(IF(AZ875&lt;($AM$11-$AL$11)/($AN$11-$AL$11),$AL$11+SQRT(AZ875*($AN$11-$AL$11)*($AM$11-$AL$11)),$AN$11-SQRT((1-AZ875)*($AN$11-$AL$11)*($AN$11-$AM$11))),$AM$11)</f>
        <v>0.668213818376631</v>
      </c>
      <c r="AR875" s="0" t="n">
        <f aca="false">SUMPRODUCT((B24:B31&lt;=$B$6)*(C24:C31*AM875+D24:D31*AO875*$B$8*AQ875)/(1+AL875/100)^B24:B31)+C32*AM875*AP875/(1+AL875/100)^$B$6</f>
        <v>11674243.9653297</v>
      </c>
      <c r="AS875" s="0" t="n">
        <f aca="false">SUMPRODUCT((K24:K26&lt;=$B$6)*(L24:L26*AN875+M24:M26*AO875*$B$8*AQ875)/(1+AL875/100)^K24:K26)+L27*AN875*AP875/(1+AL875/100)^$B$6</f>
        <v>15659751.2310211</v>
      </c>
      <c r="AT875" s="0" t="n">
        <f aca="false">AS875-AR875</f>
        <v>3985507.26569134</v>
      </c>
      <c r="AU875" s="0" t="n">
        <f aca="true">RAND()</f>
        <v>0.350467630811601</v>
      </c>
      <c r="AV875" s="0" t="n">
        <f aca="true">RAND()</f>
        <v>0.0403767513732503</v>
      </c>
      <c r="AW875" s="0" t="n">
        <f aca="true">RAND()</f>
        <v>0.670100799578065</v>
      </c>
      <c r="AX875" s="0" t="n">
        <f aca="true">RAND()</f>
        <v>0.408019791378445</v>
      </c>
      <c r="AY875" s="0" t="n">
        <f aca="true">RAND()</f>
        <v>0.387635972874927</v>
      </c>
      <c r="AZ875" s="0" t="n">
        <f aca="true">RAND()</f>
        <v>0.550685427280755</v>
      </c>
    </row>
    <row r="876" customFormat="false" ht="15" hidden="false" customHeight="false" outlineLevel="0" collapsed="false">
      <c r="AK876" s="0" t="n">
        <v>863</v>
      </c>
      <c r="AL876" s="0" t="n">
        <f aca="false">IFERROR(IF(AU876&lt;($AM$6-$AL$6)/($AN$6-$AL$6),$AL$6+SQRT(AU876*($AN$6-$AL$6)*($AM$6-$AL$6)),$AN$6-SQRT((1-AU876)*($AN$6-$AL$6)*($AN$6-$AM$6))),$AM$6)</f>
        <v>3.41384184441927</v>
      </c>
      <c r="AM876" s="0" t="n">
        <f aca="false">IFERROR(IF(AV876&lt;($AM$7-$AL$7)/($AN$7-$AL$7),$AL$7+SQRT(AV876*($AN$7-$AL$7)*($AM$7-$AL$7)),$AN$7-SQRT((1-AV876)*($AN$7-$AL$7)*($AN$7-$AM$7))),$AM$7)</f>
        <v>1.04532619057346</v>
      </c>
      <c r="AN876" s="0" t="n">
        <f aca="false">IFERROR(IF(AW876&lt;($AM$8-$AL$8)/($AN$8-$AL$8),$AL$8+SQRT(AW876*($AN$8-$AL$8)*($AM$8-$AL$8)),$AN$8-SQRT((1-AW876)*($AN$8-$AL$8)*($AN$8-$AM$8))),$AM$8)</f>
        <v>1.0417140591671</v>
      </c>
      <c r="AO876" s="0" t="n">
        <f aca="false">IFERROR(IF(AX876&lt;($AM$9-$AL$9)/($AN$9-$AL$9),$AL$9+SQRT(AX876*($AN$9-$AL$9)*($AM$9-$AL$9)),$AN$9-SQRT((1-AX876)*($AN$9-$AL$9)*($AN$9-$AM$9))),$AM$9)</f>
        <v>1.9097596404745</v>
      </c>
      <c r="AP876" s="0" t="n">
        <f aca="false">IFERROR(IF(AY876&lt;($AM$10-$AL$10)/($AN$10-$AL$10),$AL$10+SQRT(AY876*($AN$10-$AL$10)*($AM$10-$AL$10)),$AN$10-SQRT((1-AY876)*($AN$10-$AL$10)*($AN$10-$AM$10))),$AM$10)</f>
        <v>0.74291428714653</v>
      </c>
      <c r="AQ876" s="0" t="n">
        <f aca="false">IFERROR(IF(AZ876&lt;($AM$11-$AL$11)/($AN$11-$AL$11),$AL$11+SQRT(AZ876*($AN$11-$AL$11)*($AM$11-$AL$11)),$AN$11-SQRT((1-AZ876)*($AN$11-$AL$11)*($AN$11-$AM$11))),$AM$11)</f>
        <v>0.68227017561313</v>
      </c>
      <c r="AR876" s="0" t="n">
        <f aca="false">SUMPRODUCT((B24:B31&lt;=$B$6)*(C24:C31*AM876+D24:D31*AO876*$B$8*AQ876)/(1+AL876/100)^B24:B31)+C32*AM876*AP876/(1+AL876/100)^$B$6</f>
        <v>14267784.6792732</v>
      </c>
      <c r="AS876" s="0" t="n">
        <f aca="false">SUMPRODUCT((K24:K26&lt;=$B$6)*(L24:L26*AN876+M24:M26*AO876*$B$8*AQ876)/(1+AL876/100)^K24:K26)+L27*AN876*AP876/(1+AL876/100)^$B$6</f>
        <v>15569365.5063912</v>
      </c>
      <c r="AT876" s="0" t="n">
        <f aca="false">AS876-AR876</f>
        <v>1301580.82711802</v>
      </c>
      <c r="AU876" s="0" t="n">
        <f aca="true">RAND()</f>
        <v>0.356973484158089</v>
      </c>
      <c r="AV876" s="0" t="n">
        <f aca="true">RAND()</f>
        <v>0.627632282087348</v>
      </c>
      <c r="AW876" s="0" t="n">
        <f aca="true">RAND()</f>
        <v>0.6143730386787</v>
      </c>
      <c r="AX876" s="0" t="n">
        <f aca="true">RAND()</f>
        <v>0.994571118341806</v>
      </c>
      <c r="AY876" s="0" t="n">
        <f aca="true">RAND()</f>
        <v>0.236029403599627</v>
      </c>
      <c r="AZ876" s="0" t="n">
        <f aca="true">RAND()</f>
        <v>0.587950035490159</v>
      </c>
    </row>
    <row r="877" customFormat="false" ht="15" hidden="false" customHeight="false" outlineLevel="0" collapsed="false">
      <c r="AK877" s="0" t="n">
        <v>864</v>
      </c>
      <c r="AL877" s="0" t="n">
        <f aca="false">IFERROR(IF(AU877&lt;($AM$6-$AL$6)/($AN$6-$AL$6),$AL$6+SQRT(AU877*($AN$6-$AL$6)*($AM$6-$AL$6)),$AN$6-SQRT((1-AU877)*($AN$6-$AL$6)*($AN$6-$AM$6))),$AM$6)</f>
        <v>3.54321746460196</v>
      </c>
      <c r="AM877" s="0" t="n">
        <f aca="false">IFERROR(IF(AV877&lt;($AM$7-$AL$7)/($AN$7-$AL$7),$AL$7+SQRT(AV877*($AN$7-$AL$7)*($AM$7-$AL$7)),$AN$7-SQRT((1-AV877)*($AN$7-$AL$7)*($AN$7-$AM$7))),$AM$7)</f>
        <v>0.940193860949851</v>
      </c>
      <c r="AN877" s="0" t="n">
        <f aca="false">IFERROR(IF(AW877&lt;($AM$8-$AL$8)/($AN$8-$AL$8),$AL$8+SQRT(AW877*($AN$8-$AL$8)*($AM$8-$AL$8)),$AN$8-SQRT((1-AW877)*($AN$8-$AL$8)*($AN$8-$AM$8))),$AM$8)</f>
        <v>1.03099701346676</v>
      </c>
      <c r="AO877" s="0" t="n">
        <f aca="false">IFERROR(IF(AX877&lt;($AM$9-$AL$9)/($AN$9-$AL$9),$AL$9+SQRT(AX877*($AN$9-$AL$9)*($AM$9-$AL$9)),$AN$9-SQRT((1-AX877)*($AN$9-$AL$9)*($AN$9-$AM$9))),$AM$9)</f>
        <v>1.02434796691814</v>
      </c>
      <c r="AP877" s="0" t="n">
        <f aca="false">IFERROR(IF(AY877&lt;($AM$10-$AL$10)/($AN$10-$AL$10),$AL$10+SQRT(AY877*($AN$10-$AL$10)*($AM$10-$AL$10)),$AN$10-SQRT((1-AY877)*($AN$10-$AL$10)*($AN$10-$AM$10))),$AM$10)</f>
        <v>0.693500485406281</v>
      </c>
      <c r="AQ877" s="0" t="n">
        <f aca="false">IFERROR(IF(AZ877&lt;($AM$11-$AL$11)/($AN$11-$AL$11),$AL$11+SQRT(AZ877*($AN$11-$AL$11)*($AM$11-$AL$11)),$AN$11-SQRT((1-AZ877)*($AN$11-$AL$11)*($AN$11-$AM$11))),$AM$11)</f>
        <v>0.653024387441562</v>
      </c>
      <c r="AR877" s="0" t="n">
        <f aca="false">SUMPRODUCT((B24:B31&lt;=$B$6)*(C24:C31*AM877+D24:D31*AO877*$B$8*AQ877)/(1+AL877/100)^B24:B31)+C32*AM877*AP877/(1+AL877/100)^$B$6</f>
        <v>12662203.7305536</v>
      </c>
      <c r="AS877" s="0" t="n">
        <f aca="false">SUMPRODUCT((K24:K26&lt;=$B$6)*(L24:L26*AN877+M24:M26*AO877*$B$8*AQ877)/(1+AL877/100)^K24:K26)+L27*AN877*AP877/(1+AL877/100)^$B$6</f>
        <v>15465649.2126031</v>
      </c>
      <c r="AT877" s="0" t="n">
        <f aca="false">AS877-AR877</f>
        <v>2803445.48204955</v>
      </c>
      <c r="AU877" s="0" t="n">
        <f aca="true">RAND()</f>
        <v>0.402532725148353</v>
      </c>
      <c r="AV877" s="0" t="n">
        <f aca="true">RAND()</f>
        <v>0.218381318311403</v>
      </c>
      <c r="AW877" s="0" t="n">
        <f aca="true">RAND()</f>
        <v>0.573668372351302</v>
      </c>
      <c r="AX877" s="0" t="n">
        <f aca="true">RAND()</f>
        <v>0.365402073562152</v>
      </c>
      <c r="AY877" s="0" t="n">
        <f aca="true">RAND()</f>
        <v>0.149769751409865</v>
      </c>
      <c r="AZ877" s="0" t="n">
        <f aca="true">RAND()</f>
        <v>0.508603772611006</v>
      </c>
    </row>
    <row r="878" customFormat="false" ht="15" hidden="false" customHeight="false" outlineLevel="0" collapsed="false">
      <c r="AK878" s="0" t="n">
        <v>865</v>
      </c>
      <c r="AL878" s="0" t="n">
        <f aca="false">IFERROR(IF(AU878&lt;($AM$6-$AL$6)/($AN$6-$AL$6),$AL$6+SQRT(AU878*($AN$6-$AL$6)*($AM$6-$AL$6)),$AN$6-SQRT((1-AU878)*($AN$6-$AL$6)*($AN$6-$AM$6))),$AM$6)</f>
        <v>4.42169493481504</v>
      </c>
      <c r="AM878" s="0" t="n">
        <f aca="false">IFERROR(IF(AV878&lt;($AM$7-$AL$7)/($AN$7-$AL$7),$AL$7+SQRT(AV878*($AN$7-$AL$7)*($AM$7-$AL$7)),$AN$7-SQRT((1-AV878)*($AN$7-$AL$7)*($AN$7-$AM$7))),$AM$7)</f>
        <v>0.943137869549938</v>
      </c>
      <c r="AN878" s="0" t="n">
        <f aca="false">IFERROR(IF(AW878&lt;($AM$8-$AL$8)/($AN$8-$AL$8),$AL$8+SQRT(AW878*($AN$8-$AL$8)*($AM$8-$AL$8)),$AN$8-SQRT((1-AW878)*($AN$8-$AL$8)*($AN$8-$AM$8))),$AM$8)</f>
        <v>1.14508082794179</v>
      </c>
      <c r="AO878" s="0" t="n">
        <f aca="false">IFERROR(IF(AX878&lt;($AM$9-$AL$9)/($AN$9-$AL$9),$AL$9+SQRT(AX878*($AN$9-$AL$9)*($AM$9-$AL$9)),$AN$9-SQRT((1-AX878)*($AN$9-$AL$9)*($AN$9-$AM$9))),$AM$9)</f>
        <v>0.912894337553351</v>
      </c>
      <c r="AP878" s="0" t="n">
        <f aca="false">IFERROR(IF(AY878&lt;($AM$10-$AL$10)/($AN$10-$AL$10),$AL$10+SQRT(AY878*($AN$10-$AL$10)*($AM$10-$AL$10)),$AN$10-SQRT((1-AY878)*($AN$10-$AL$10)*($AN$10-$AM$10))),$AM$10)</f>
        <v>0.590602847631052</v>
      </c>
      <c r="AQ878" s="0" t="n">
        <f aca="false">IFERROR(IF(AZ878&lt;($AM$11-$AL$11)/($AN$11-$AL$11),$AL$11+SQRT(AZ878*($AN$11-$AL$11)*($AM$11-$AL$11)),$AN$11-SQRT((1-AZ878)*($AN$11-$AL$11)*($AN$11-$AM$11))),$AM$11)</f>
        <v>0.535041142724768</v>
      </c>
      <c r="AR878" s="0" t="n">
        <f aca="false">SUMPRODUCT((B24:B31&lt;=$B$6)*(C24:C31*AM878+D24:D31*AO878*$B$8*AQ878)/(1+AL878/100)^B24:B31)+C32*AM878*AP878/(1+AL878/100)^$B$6</f>
        <v>12175351.240482</v>
      </c>
      <c r="AS878" s="0" t="n">
        <f aca="false">SUMPRODUCT((K24:K26&lt;=$B$6)*(L24:L26*AN878+M24:M26*AO878*$B$8*AQ878)/(1+AL878/100)^K24:K26)+L27*AN878*AP878/(1+AL878/100)^$B$6</f>
        <v>17429612.5487671</v>
      </c>
      <c r="AT878" s="0" t="n">
        <f aca="false">AS878-AR878</f>
        <v>5254261.30828514</v>
      </c>
      <c r="AU878" s="0" t="n">
        <f aca="true">RAND()</f>
        <v>0.667617149542078</v>
      </c>
      <c r="AV878" s="0" t="n">
        <f aca="true">RAND()</f>
        <v>0.227649441103277</v>
      </c>
      <c r="AW878" s="0" t="n">
        <f aca="true">RAND()</f>
        <v>0.902150820752184</v>
      </c>
      <c r="AX878" s="0" t="n">
        <f aca="true">RAND()</f>
        <v>0.227308978644827</v>
      </c>
      <c r="AY878" s="0" t="n">
        <f aca="true">RAND()</f>
        <v>0.0328355039954227</v>
      </c>
      <c r="AZ878" s="0" t="n">
        <f aca="true">RAND()</f>
        <v>0.225487097034143</v>
      </c>
    </row>
    <row r="879" customFormat="false" ht="15" hidden="false" customHeight="false" outlineLevel="0" collapsed="false">
      <c r="AK879" s="0" t="n">
        <v>866</v>
      </c>
      <c r="AL879" s="0" t="n">
        <f aca="false">IFERROR(IF(AU879&lt;($AM$6-$AL$6)/($AN$6-$AL$6),$AL$6+SQRT(AU879*($AN$6-$AL$6)*($AM$6-$AL$6)),$AN$6-SQRT((1-AU879)*($AN$6-$AL$6)*($AN$6-$AM$6))),$AM$6)</f>
        <v>5.00988953739085</v>
      </c>
      <c r="AM879" s="0" t="n">
        <f aca="false">IFERROR(IF(AV879&lt;($AM$7-$AL$7)/($AN$7-$AL$7),$AL$7+SQRT(AV879*($AN$7-$AL$7)*($AM$7-$AL$7)),$AN$7-SQRT((1-AV879)*($AN$7-$AL$7)*($AN$7-$AM$7))),$AM$7)</f>
        <v>1.09424918689779</v>
      </c>
      <c r="AN879" s="0" t="n">
        <f aca="false">IFERROR(IF(AW879&lt;($AM$8-$AL$8)/($AN$8-$AL$8),$AL$8+SQRT(AW879*($AN$8-$AL$8)*($AM$8-$AL$8)),$AN$8-SQRT((1-AW879)*($AN$8-$AL$8)*($AN$8-$AM$8))),$AM$8)</f>
        <v>0.905921894293147</v>
      </c>
      <c r="AO879" s="0" t="n">
        <f aca="false">IFERROR(IF(AX879&lt;($AM$9-$AL$9)/($AN$9-$AL$9),$AL$9+SQRT(AX879*($AN$9-$AL$9)*($AM$9-$AL$9)),$AN$9-SQRT((1-AX879)*($AN$9-$AL$9)*($AN$9-$AM$9))),$AM$9)</f>
        <v>1.16457832303345</v>
      </c>
      <c r="AP879" s="0" t="n">
        <f aca="false">IFERROR(IF(AY879&lt;($AM$10-$AL$10)/($AN$10-$AL$10),$AL$10+SQRT(AY879*($AN$10-$AL$10)*($AM$10-$AL$10)),$AN$10-SQRT((1-AY879)*($AN$10-$AL$10)*($AN$10-$AM$10))),$AM$10)</f>
        <v>0.789264950798732</v>
      </c>
      <c r="AQ879" s="0" t="n">
        <f aca="false">IFERROR(IF(AZ879&lt;($AM$11-$AL$11)/($AN$11-$AL$11),$AL$11+SQRT(AZ879*($AN$11-$AL$11)*($AM$11-$AL$11)),$AN$11-SQRT((1-AZ879)*($AN$11-$AL$11)*($AN$11-$AM$11))),$AM$11)</f>
        <v>0.544328864655072</v>
      </c>
      <c r="AR879" s="0" t="n">
        <f aca="false">SUMPRODUCT((B24:B31&lt;=$B$6)*(C24:C31*AM879+D24:D31*AO879*$B$8*AQ879)/(1+AL879/100)^B24:B31)+C32*AM879*AP879/(1+AL879/100)^$B$6</f>
        <v>13772674.1301866</v>
      </c>
      <c r="AS879" s="0" t="n">
        <f aca="false">SUMPRODUCT((K24:K26&lt;=$B$6)*(L24:L26*AN879+M24:M26*AO879*$B$8*AQ879)/(1+AL879/100)^K24:K26)+L27*AN879*AP879/(1+AL879/100)^$B$6</f>
        <v>13683175.7693431</v>
      </c>
      <c r="AT879" s="0" t="n">
        <f aca="false">AS879-AR879</f>
        <v>-89498.3608434424</v>
      </c>
      <c r="AU879" s="0" t="n">
        <f aca="true">RAND()</f>
        <v>0.80197301733068</v>
      </c>
      <c r="AV879" s="0" t="n">
        <f aca="true">RAND()</f>
        <v>0.784370526382226</v>
      </c>
      <c r="AW879" s="0" t="n">
        <f aca="true">RAND()</f>
        <v>0.124660529896096</v>
      </c>
      <c r="AX879" s="0" t="n">
        <f aca="true">RAND()</f>
        <v>0.534713747769595</v>
      </c>
      <c r="AY879" s="0" t="n">
        <f aca="true">RAND()</f>
        <v>0.334696847042372</v>
      </c>
      <c r="AZ879" s="0" t="n">
        <f aca="true">RAND()</f>
        <v>0.243659567769944</v>
      </c>
    </row>
    <row r="880" customFormat="false" ht="15" hidden="false" customHeight="false" outlineLevel="0" collapsed="false">
      <c r="AK880" s="0" t="n">
        <v>867</v>
      </c>
      <c r="AL880" s="0" t="n">
        <f aca="false">IFERROR(IF(AU880&lt;($AM$6-$AL$6)/($AN$6-$AL$6),$AL$6+SQRT(AU880*($AN$6-$AL$6)*($AM$6-$AL$6)),$AN$6-SQRT((1-AU880)*($AN$6-$AL$6)*($AN$6-$AM$6))),$AM$6)</f>
        <v>5.54838919157386</v>
      </c>
      <c r="AM880" s="0" t="n">
        <f aca="false">IFERROR(IF(AV880&lt;($AM$7-$AL$7)/($AN$7-$AL$7),$AL$7+SQRT(AV880*($AN$7-$AL$7)*($AM$7-$AL$7)),$AN$7-SQRT((1-AV880)*($AN$7-$AL$7)*($AN$7-$AM$7))),$AM$7)</f>
        <v>1.09574984447079</v>
      </c>
      <c r="AN880" s="0" t="n">
        <f aca="false">IFERROR(IF(AW880&lt;($AM$8-$AL$8)/($AN$8-$AL$8),$AL$8+SQRT(AW880*($AN$8-$AL$8)*($AM$8-$AL$8)),$AN$8-SQRT((1-AW880)*($AN$8-$AL$8)*($AN$8-$AM$8))),$AM$8)</f>
        <v>1.0429924599906</v>
      </c>
      <c r="AO880" s="0" t="n">
        <f aca="false">IFERROR(IF(AX880&lt;($AM$9-$AL$9)/($AN$9-$AL$9),$AL$9+SQRT(AX880*($AN$9-$AL$9)*($AM$9-$AL$9)),$AN$9-SQRT((1-AX880)*($AN$9-$AL$9)*($AN$9-$AM$9))),$AM$9)</f>
        <v>1.3950754601887</v>
      </c>
      <c r="AP880" s="0" t="n">
        <f aca="false">IFERROR(IF(AY880&lt;($AM$10-$AL$10)/($AN$10-$AL$10),$AL$10+SQRT(AY880*($AN$10-$AL$10)*($AM$10-$AL$10)),$AN$10-SQRT((1-AY880)*($AN$10-$AL$10)*($AN$10-$AM$10))),$AM$10)</f>
        <v>0.796217013427693</v>
      </c>
      <c r="AQ880" s="0" t="n">
        <f aca="false">IFERROR(IF(AZ880&lt;($AM$11-$AL$11)/($AN$11-$AL$11),$AL$11+SQRT(AZ880*($AN$11-$AL$11)*($AM$11-$AL$11)),$AN$11-SQRT((1-AZ880)*($AN$11-$AL$11)*($AN$11-$AM$11))),$AM$11)</f>
        <v>0.550055761181053</v>
      </c>
      <c r="AR880" s="0" t="n">
        <f aca="false">SUMPRODUCT((B24:B31&lt;=$B$6)*(C24:C31*AM880+D24:D31*AO880*$B$8*AQ880)/(1+AL880/100)^B24:B31)+C32*AM880*AP880/(1+AL880/100)^$B$6</f>
        <v>13528018.4961446</v>
      </c>
      <c r="AS880" s="0" t="n">
        <f aca="false">SUMPRODUCT((K24:K26&lt;=$B$6)*(L24:L26*AN880+M24:M26*AO880*$B$8*AQ880)/(1+AL880/100)^K24:K26)+L27*AN880*AP880/(1+AL880/100)^$B$6</f>
        <v>15811996.129813</v>
      </c>
      <c r="AT880" s="0" t="n">
        <f aca="false">AS880-AR880</f>
        <v>2283977.6336684</v>
      </c>
      <c r="AU880" s="0" t="n">
        <f aca="true">RAND()</f>
        <v>0.89464130304302</v>
      </c>
      <c r="AV880" s="0" t="n">
        <f aca="true">RAND()</f>
        <v>0.788505684615234</v>
      </c>
      <c r="AW880" s="0" t="n">
        <f aca="true">RAND()</f>
        <v>0.619092252260043</v>
      </c>
      <c r="AX880" s="0" t="n">
        <f aca="true">RAND()</f>
        <v>0.756044200756061</v>
      </c>
      <c r="AY880" s="0" t="n">
        <f aca="true">RAND()</f>
        <v>0.350978076176088</v>
      </c>
      <c r="AZ880" s="0" t="n">
        <f aca="true">RAND()</f>
        <v>0.255215851836065</v>
      </c>
    </row>
    <row r="881" customFormat="false" ht="15" hidden="false" customHeight="false" outlineLevel="0" collapsed="false">
      <c r="AK881" s="0" t="n">
        <v>868</v>
      </c>
      <c r="AL881" s="0" t="n">
        <f aca="false">IFERROR(IF(AU881&lt;($AM$6-$AL$6)/($AN$6-$AL$6),$AL$6+SQRT(AU881*($AN$6-$AL$6)*($AM$6-$AL$6)),$AN$6-SQRT((1-AU881)*($AN$6-$AL$6)*($AN$6-$AM$6))),$AM$6)</f>
        <v>2.84987591811427</v>
      </c>
      <c r="AM881" s="0" t="n">
        <f aca="false">IFERROR(IF(AV881&lt;($AM$7-$AL$7)/($AN$7-$AL$7),$AL$7+SQRT(AV881*($AN$7-$AL$7)*($AM$7-$AL$7)),$AN$7-SQRT((1-AV881)*($AN$7-$AL$7)*($AN$7-$AM$7))),$AM$7)</f>
        <v>0.968506543566933</v>
      </c>
      <c r="AN881" s="0" t="n">
        <f aca="false">IFERROR(IF(AW881&lt;($AM$8-$AL$8)/($AN$8-$AL$8),$AL$8+SQRT(AW881*($AN$8-$AL$8)*($AM$8-$AL$8)),$AN$8-SQRT((1-AW881)*($AN$8-$AL$8)*($AN$8-$AM$8))),$AM$8)</f>
        <v>1.06184376872478</v>
      </c>
      <c r="AO881" s="0" t="n">
        <f aca="false">IFERROR(IF(AX881&lt;($AM$9-$AL$9)/($AN$9-$AL$9),$AL$9+SQRT(AX881*($AN$9-$AL$9)*($AM$9-$AL$9)),$AN$9-SQRT((1-AX881)*($AN$9-$AL$9)*($AN$9-$AM$9))),$AM$9)</f>
        <v>0.911748958482184</v>
      </c>
      <c r="AP881" s="0" t="n">
        <f aca="false">IFERROR(IF(AY881&lt;($AM$10-$AL$10)/($AN$10-$AL$10),$AL$10+SQRT(AY881*($AN$10-$AL$10)*($AM$10-$AL$10)),$AN$10-SQRT((1-AY881)*($AN$10-$AL$10)*($AN$10-$AM$10))),$AM$10)</f>
        <v>0.728269793953271</v>
      </c>
      <c r="AQ881" s="0" t="n">
        <f aca="false">IFERROR(IF(AZ881&lt;($AM$11-$AL$11)/($AN$11-$AL$11),$AL$11+SQRT(AZ881*($AN$11-$AL$11)*($AM$11-$AL$11)),$AN$11-SQRT((1-AZ881)*($AN$11-$AL$11)*($AN$11-$AM$11))),$AM$11)</f>
        <v>0.737998664903642</v>
      </c>
      <c r="AR881" s="0" t="n">
        <f aca="false">SUMPRODUCT((B24:B31&lt;=$B$6)*(C24:C31*AM881+D24:D31*AO881*$B$8*AQ881)/(1+AL881/100)^B24:B31)+C32*AM881*AP881/(1+AL881/100)^$B$6</f>
        <v>13510539.7386414</v>
      </c>
      <c r="AS881" s="0" t="n">
        <f aca="false">SUMPRODUCT((K24:K26&lt;=$B$6)*(L24:L26*AN881+M24:M26*AO881*$B$8*AQ881)/(1+AL881/100)^K24:K26)+L27*AN881*AP881/(1+AL881/100)^$B$6</f>
        <v>15731619.7569254</v>
      </c>
      <c r="AT881" s="0" t="n">
        <f aca="false">AS881-AR881</f>
        <v>2221080.01828401</v>
      </c>
      <c r="AU881" s="0" t="n">
        <f aca="true">RAND()</f>
        <v>0.144457815238115</v>
      </c>
      <c r="AV881" s="0" t="n">
        <f aca="true">RAND()</f>
        <v>0.31549394694305</v>
      </c>
      <c r="AW881" s="0" t="n">
        <f aca="true">RAND()</f>
        <v>0.685308734509382</v>
      </c>
      <c r="AX881" s="0" t="n">
        <f aca="true">RAND()</f>
        <v>0.226049606414884</v>
      </c>
      <c r="AY881" s="0" t="n">
        <f aca="true">RAND()</f>
        <v>0.208428395325875</v>
      </c>
      <c r="AZ881" s="0" t="n">
        <f aca="true">RAND()</f>
        <v>0.719817552684596</v>
      </c>
    </row>
    <row r="882" customFormat="false" ht="15" hidden="false" customHeight="false" outlineLevel="0" collapsed="false">
      <c r="AK882" s="0" t="n">
        <v>869</v>
      </c>
      <c r="AL882" s="0" t="n">
        <f aca="false">IFERROR(IF(AU882&lt;($AM$6-$AL$6)/($AN$6-$AL$6),$AL$6+SQRT(AU882*($AN$6-$AL$6)*($AM$6-$AL$6)),$AN$6-SQRT((1-AU882)*($AN$6-$AL$6)*($AN$6-$AM$6))),$AM$6)</f>
        <v>2.40408349164502</v>
      </c>
      <c r="AM882" s="0" t="n">
        <f aca="false">IFERROR(IF(AV882&lt;($AM$7-$AL$7)/($AN$7-$AL$7),$AL$7+SQRT(AV882*($AN$7-$AL$7)*($AM$7-$AL$7)),$AN$7-SQRT((1-AV882)*($AN$7-$AL$7)*($AN$7-$AM$7))),$AM$7)</f>
        <v>1.01231039589425</v>
      </c>
      <c r="AN882" s="0" t="n">
        <f aca="false">IFERROR(IF(AW882&lt;($AM$8-$AL$8)/($AN$8-$AL$8),$AL$8+SQRT(AW882*($AN$8-$AL$8)*($AM$8-$AL$8)),$AN$8-SQRT((1-AW882)*($AN$8-$AL$8)*($AN$8-$AM$8))),$AM$8)</f>
        <v>0.88586787228398</v>
      </c>
      <c r="AO882" s="0" t="n">
        <f aca="false">IFERROR(IF(AX882&lt;($AM$9-$AL$9)/($AN$9-$AL$9),$AL$9+SQRT(AX882*($AN$9-$AL$9)*($AM$9-$AL$9)),$AN$9-SQRT((1-AX882)*($AN$9-$AL$9)*($AN$9-$AM$9))),$AM$9)</f>
        <v>1.14096718143989</v>
      </c>
      <c r="AP882" s="0" t="n">
        <f aca="false">IFERROR(IF(AY882&lt;($AM$10-$AL$10)/($AN$10-$AL$10),$AL$10+SQRT(AY882*($AN$10-$AL$10)*($AM$10-$AL$10)),$AN$10-SQRT((1-AY882)*($AN$10-$AL$10)*($AN$10-$AM$10))),$AM$10)</f>
        <v>0.907969142884878</v>
      </c>
      <c r="AQ882" s="0" t="n">
        <f aca="false">IFERROR(IF(AZ882&lt;($AM$11-$AL$11)/($AN$11-$AL$11),$AL$11+SQRT(AZ882*($AN$11-$AL$11)*($AM$11-$AL$11)),$AN$11-SQRT((1-AZ882)*($AN$11-$AL$11)*($AN$11-$AM$11))),$AM$11)</f>
        <v>0.460660332990407</v>
      </c>
      <c r="AR882" s="0" t="n">
        <f aca="false">SUMPRODUCT((B24:B31&lt;=$B$6)*(C24:C31*AM882+D24:D31*AO882*$B$8*AQ882)/(1+AL882/100)^B24:B31)+C32*AM882*AP882/(1+AL882/100)^$B$6</f>
        <v>14401434.0331911</v>
      </c>
      <c r="AS882" s="0" t="n">
        <f aca="false">SUMPRODUCT((K24:K26&lt;=$B$6)*(L24:L26*AN882+M24:M26*AO882*$B$8*AQ882)/(1+AL882/100)^K24:K26)+L27*AN882*AP882/(1+AL882/100)^$B$6</f>
        <v>12725851.8317356</v>
      </c>
      <c r="AT882" s="0" t="n">
        <f aca="false">AS882-AR882</f>
        <v>-1675582.20145545</v>
      </c>
      <c r="AU882" s="0" t="n">
        <f aca="true">RAND()</f>
        <v>0.0326566936440066</v>
      </c>
      <c r="AV882" s="0" t="n">
        <f aca="true">RAND()</f>
        <v>0.497810240889369</v>
      </c>
      <c r="AW882" s="0" t="n">
        <f aca="true">RAND()</f>
        <v>0.081925461006421</v>
      </c>
      <c r="AX882" s="0" t="n">
        <f aca="true">RAND()</f>
        <v>0.508041744424453</v>
      </c>
      <c r="AY882" s="0" t="n">
        <f aca="true">RAND()</f>
        <v>0.665755286184886</v>
      </c>
      <c r="AZ882" s="0" t="n">
        <f aca="true">RAND()</f>
        <v>0.105354051414647</v>
      </c>
    </row>
    <row r="883" customFormat="false" ht="15" hidden="false" customHeight="false" outlineLevel="0" collapsed="false">
      <c r="AK883" s="0" t="n">
        <v>870</v>
      </c>
      <c r="AL883" s="0" t="n">
        <f aca="false">IFERROR(IF(AU883&lt;($AM$6-$AL$6)/($AN$6-$AL$6),$AL$6+SQRT(AU883*($AN$6-$AL$6)*($AM$6-$AL$6)),$AN$6-SQRT((1-AU883)*($AN$6-$AL$6)*($AN$6-$AM$6))),$AM$6)</f>
        <v>3.61317535037749</v>
      </c>
      <c r="AM883" s="0" t="n">
        <f aca="false">IFERROR(IF(AV883&lt;($AM$7-$AL$7)/($AN$7-$AL$7),$AL$7+SQRT(AV883*($AN$7-$AL$7)*($AM$7-$AL$7)),$AN$7-SQRT((1-AV883)*($AN$7-$AL$7)*($AN$7-$AM$7))),$AM$7)</f>
        <v>1.09631767597857</v>
      </c>
      <c r="AN883" s="0" t="n">
        <f aca="false">IFERROR(IF(AW883&lt;($AM$8-$AL$8)/($AN$8-$AL$8),$AL$8+SQRT(AW883*($AN$8-$AL$8)*($AM$8-$AL$8)),$AN$8-SQRT((1-AW883)*($AN$8-$AL$8)*($AN$8-$AM$8))),$AM$8)</f>
        <v>0.999964715945062</v>
      </c>
      <c r="AO883" s="0" t="n">
        <f aca="false">IFERROR(IF(AX883&lt;($AM$9-$AL$9)/($AN$9-$AL$9),$AL$9+SQRT(AX883*($AN$9-$AL$9)*($AM$9-$AL$9)),$AN$9-SQRT((1-AX883)*($AN$9-$AL$9)*($AN$9-$AM$9))),$AM$9)</f>
        <v>0.705550081708417</v>
      </c>
      <c r="AP883" s="0" t="n">
        <f aca="false">IFERROR(IF(AY883&lt;($AM$10-$AL$10)/($AN$10-$AL$10),$AL$10+SQRT(AY883*($AN$10-$AL$10)*($AM$10-$AL$10)),$AN$10-SQRT((1-AY883)*($AN$10-$AL$10)*($AN$10-$AM$10))),$AM$10)</f>
        <v>0.928493054291498</v>
      </c>
      <c r="AQ883" s="0" t="n">
        <f aca="false">IFERROR(IF(AZ883&lt;($AM$11-$AL$11)/($AN$11-$AL$11),$AL$11+SQRT(AZ883*($AN$11-$AL$11)*($AM$11-$AL$11)),$AN$11-SQRT((1-AZ883)*($AN$11-$AL$11)*($AN$11-$AM$11))),$AM$11)</f>
        <v>0.687733717838483</v>
      </c>
      <c r="AR883" s="0" t="n">
        <f aca="false">SUMPRODUCT((B24:B31&lt;=$B$6)*(C24:C31*AM883+D24:D31*AO883*$B$8*AQ883)/(1+AL883/100)^B24:B31)+C32*AM883*AP883/(1+AL883/100)^$B$6</f>
        <v>14623386.3026977</v>
      </c>
      <c r="AS883" s="0" t="n">
        <f aca="false">SUMPRODUCT((K24:K26&lt;=$B$6)*(L24:L26*AN883+M24:M26*AO883*$B$8*AQ883)/(1+AL883/100)^K24:K26)+L27*AN883*AP883/(1+AL883/100)^$B$6</f>
        <v>14689049.3165399</v>
      </c>
      <c r="AT883" s="0" t="n">
        <f aca="false">AS883-AR883</f>
        <v>65663.0138421934</v>
      </c>
      <c r="AU883" s="0" t="n">
        <f aca="true">RAND()</f>
        <v>0.426470939635468</v>
      </c>
      <c r="AV883" s="0" t="n">
        <f aca="true">RAND()</f>
        <v>0.79005994029663</v>
      </c>
      <c r="AW883" s="0" t="n">
        <f aca="true">RAND()</f>
        <v>0.444287640255435</v>
      </c>
      <c r="AX883" s="0" t="n">
        <f aca="true">RAND()</f>
        <v>0.0563344481204493</v>
      </c>
      <c r="AY883" s="0" t="n">
        <f aca="true">RAND()</f>
        <v>0.734425190304225</v>
      </c>
      <c r="AZ883" s="0" t="n">
        <f aca="true">RAND()</f>
        <v>0.601999057244995</v>
      </c>
    </row>
    <row r="884" customFormat="false" ht="15" hidden="false" customHeight="false" outlineLevel="0" collapsed="false">
      <c r="AK884" s="0" t="n">
        <v>871</v>
      </c>
      <c r="AL884" s="0" t="n">
        <f aca="false">IFERROR(IF(AU884&lt;($AM$6-$AL$6)/($AN$6-$AL$6),$AL$6+SQRT(AU884*($AN$6-$AL$6)*($AM$6-$AL$6)),$AN$6-SQRT((1-AU884)*($AN$6-$AL$6)*($AN$6-$AM$6))),$AM$6)</f>
        <v>2.52023442513757</v>
      </c>
      <c r="AM884" s="0" t="n">
        <f aca="false">IFERROR(IF(AV884&lt;($AM$7-$AL$7)/($AN$7-$AL$7),$AL$7+SQRT(AV884*($AN$7-$AL$7)*($AM$7-$AL$7)),$AN$7-SQRT((1-AV884)*($AN$7-$AL$7)*($AN$7-$AM$7))),$AM$7)</f>
        <v>1.18224722484232</v>
      </c>
      <c r="AN884" s="0" t="n">
        <f aca="false">IFERROR(IF(AW884&lt;($AM$8-$AL$8)/($AN$8-$AL$8),$AL$8+SQRT(AW884*($AN$8-$AL$8)*($AM$8-$AL$8)),$AN$8-SQRT((1-AW884)*($AN$8-$AL$8)*($AN$8-$AM$8))),$AM$8)</f>
        <v>0.981651396648008</v>
      </c>
      <c r="AO884" s="0" t="n">
        <f aca="false">IFERROR(IF(AX884&lt;($AM$9-$AL$9)/($AN$9-$AL$9),$AL$9+SQRT(AX884*($AN$9-$AL$9)*($AM$9-$AL$9)),$AN$9-SQRT((1-AX884)*($AN$9-$AL$9)*($AN$9-$AM$9))),$AM$9)</f>
        <v>1.09660812696562</v>
      </c>
      <c r="AP884" s="0" t="n">
        <f aca="false">IFERROR(IF(AY884&lt;($AM$10-$AL$10)/($AN$10-$AL$10),$AL$10+SQRT(AY884*($AN$10-$AL$10)*($AM$10-$AL$10)),$AN$10-SQRT((1-AY884)*($AN$10-$AL$10)*($AN$10-$AM$10))),$AM$10)</f>
        <v>0.975704305549632</v>
      </c>
      <c r="AQ884" s="0" t="n">
        <f aca="false">IFERROR(IF(AZ884&lt;($AM$11-$AL$11)/($AN$11-$AL$11),$AL$11+SQRT(AZ884*($AN$11-$AL$11)*($AM$11-$AL$11)),$AN$11-SQRT((1-AZ884)*($AN$11-$AL$11)*($AN$11-$AM$11))),$AM$11)</f>
        <v>0.847106925457103</v>
      </c>
      <c r="AR884" s="0" t="n">
        <f aca="false">SUMPRODUCT((B24:B31&lt;=$B$6)*(C24:C31*AM884+D24:D31*AO884*$B$8*AQ884)/(1+AL884/100)^B24:B31)+C32*AM884*AP884/(1+AL884/100)^$B$6</f>
        <v>16762601.2507304</v>
      </c>
      <c r="AS884" s="0" t="n">
        <f aca="false">SUMPRODUCT((K24:K26&lt;=$B$6)*(L24:L26*AN884+M24:M26*AO884*$B$8*AQ884)/(1+AL884/100)^K24:K26)+L27*AN884*AP884/(1+AL884/100)^$B$6</f>
        <v>14045893.3581803</v>
      </c>
      <c r="AT884" s="0" t="n">
        <f aca="false">AS884-AR884</f>
        <v>-2716707.89255013</v>
      </c>
      <c r="AU884" s="0" t="n">
        <f aca="true">RAND()</f>
        <v>0.0541287714196431</v>
      </c>
      <c r="AV884" s="0" t="n">
        <f aca="true">RAND()</f>
        <v>0.959196101852732</v>
      </c>
      <c r="AW884" s="0" t="n">
        <f aca="true">RAND()</f>
        <v>0.366635887824132</v>
      </c>
      <c r="AX884" s="0" t="n">
        <f aca="true">RAND()</f>
        <v>0.455922082490295</v>
      </c>
      <c r="AY884" s="0" t="n">
        <f aca="true">RAND()</f>
        <v>0.905178345273832</v>
      </c>
      <c r="AZ884" s="0" t="n">
        <f aca="true">RAND()</f>
        <v>0.904586562272736</v>
      </c>
    </row>
    <row r="885" customFormat="false" ht="15" hidden="false" customHeight="false" outlineLevel="0" collapsed="false">
      <c r="AK885" s="0" t="n">
        <v>872</v>
      </c>
      <c r="AL885" s="0" t="n">
        <f aca="false">IFERROR(IF(AU885&lt;($AM$6-$AL$6)/($AN$6-$AL$6),$AL$6+SQRT(AU885*($AN$6-$AL$6)*($AM$6-$AL$6)),$AN$6-SQRT((1-AU885)*($AN$6-$AL$6)*($AN$6-$AM$6))),$AM$6)</f>
        <v>2.85303770850673</v>
      </c>
      <c r="AM885" s="0" t="n">
        <f aca="false">IFERROR(IF(AV885&lt;($AM$7-$AL$7)/($AN$7-$AL$7),$AL$7+SQRT(AV885*($AN$7-$AL$7)*($AM$7-$AL$7)),$AN$7-SQRT((1-AV885)*($AN$7-$AL$7)*($AN$7-$AM$7))),$AM$7)</f>
        <v>1.01315497096871</v>
      </c>
      <c r="AN885" s="0" t="n">
        <f aca="false">IFERROR(IF(AW885&lt;($AM$8-$AL$8)/($AN$8-$AL$8),$AL$8+SQRT(AW885*($AN$8-$AL$8)*($AM$8-$AL$8)),$AN$8-SQRT((1-AW885)*($AN$8-$AL$8)*($AN$8-$AM$8))),$AM$8)</f>
        <v>1.18718756788137</v>
      </c>
      <c r="AO885" s="0" t="n">
        <f aca="false">IFERROR(IF(AX885&lt;($AM$9-$AL$9)/($AN$9-$AL$9),$AL$9+SQRT(AX885*($AN$9-$AL$9)*($AM$9-$AL$9)),$AN$9-SQRT((1-AX885)*($AN$9-$AL$9)*($AN$9-$AM$9))),$AM$9)</f>
        <v>1.50653256385785</v>
      </c>
      <c r="AP885" s="0" t="n">
        <f aca="false">IFERROR(IF(AY885&lt;($AM$10-$AL$10)/($AN$10-$AL$10),$AL$10+SQRT(AY885*($AN$10-$AL$10)*($AM$10-$AL$10)),$AN$10-SQRT((1-AY885)*($AN$10-$AL$10)*($AN$10-$AM$10))),$AM$10)</f>
        <v>0.66829277894998</v>
      </c>
      <c r="AQ885" s="0" t="n">
        <f aca="false">IFERROR(IF(AZ885&lt;($AM$11-$AL$11)/($AN$11-$AL$11),$AL$11+SQRT(AZ885*($AN$11-$AL$11)*($AM$11-$AL$11)),$AN$11-SQRT((1-AZ885)*($AN$11-$AL$11)*($AN$11-$AM$11))),$AM$11)</f>
        <v>0.648899820966907</v>
      </c>
      <c r="AR885" s="0" t="n">
        <f aca="false">SUMPRODUCT((B24:B31&lt;=$B$6)*(C24:C31*AM885+D24:D31*AO885*$B$8*AQ885)/(1+AL885/100)^B24:B31)+C32*AM885*AP885/(1+AL885/100)^$B$6</f>
        <v>14198277.9931254</v>
      </c>
      <c r="AS885" s="0" t="n">
        <f aca="false">SUMPRODUCT((K24:K26&lt;=$B$6)*(L24:L26*AN885+M24:M26*AO885*$B$8*AQ885)/(1+AL885/100)^K24:K26)+L27*AN885*AP885/(1+AL885/100)^$B$6</f>
        <v>17723165.1426224</v>
      </c>
      <c r="AT885" s="0" t="n">
        <f aca="false">AS885-AR885</f>
        <v>3524887.14949701</v>
      </c>
      <c r="AU885" s="0" t="n">
        <f aca="true">RAND()</f>
        <v>0.145534666426884</v>
      </c>
      <c r="AV885" s="0" t="n">
        <f aca="true">RAND()</f>
        <v>0.50137273087261</v>
      </c>
      <c r="AW885" s="0" t="n">
        <f aca="true">RAND()</f>
        <v>0.964929763300828</v>
      </c>
      <c r="AX885" s="0" t="n">
        <f aca="true">RAND()</f>
        <v>0.837659926311527</v>
      </c>
      <c r="AY885" s="0" t="n">
        <f aca="true">RAND()</f>
        <v>0.113289837786827</v>
      </c>
      <c r="AZ885" s="0" t="n">
        <f aca="true">RAND()</f>
        <v>0.496861571717305</v>
      </c>
    </row>
    <row r="886" customFormat="false" ht="15" hidden="false" customHeight="false" outlineLevel="0" collapsed="false">
      <c r="AK886" s="0" t="n">
        <v>873</v>
      </c>
      <c r="AL886" s="0" t="n">
        <f aca="false">IFERROR(IF(AU886&lt;($AM$6-$AL$6)/($AN$6-$AL$6),$AL$6+SQRT(AU886*($AN$6-$AL$6)*($AM$6-$AL$6)),$AN$6-SQRT((1-AU886)*($AN$6-$AL$6)*($AN$6-$AM$6))),$AM$6)</f>
        <v>3.74346839013864</v>
      </c>
      <c r="AM886" s="0" t="n">
        <f aca="false">IFERROR(IF(AV886&lt;($AM$7-$AL$7)/($AN$7-$AL$7),$AL$7+SQRT(AV886*($AN$7-$AL$7)*($AM$7-$AL$7)),$AN$7-SQRT((1-AV886)*($AN$7-$AL$7)*($AN$7-$AM$7))),$AM$7)</f>
        <v>1.02132734372831</v>
      </c>
      <c r="AN886" s="0" t="n">
        <f aca="false">IFERROR(IF(AW886&lt;($AM$8-$AL$8)/($AN$8-$AL$8),$AL$8+SQRT(AW886*($AN$8-$AL$8)*($AM$8-$AL$8)),$AN$8-SQRT((1-AW886)*($AN$8-$AL$8)*($AN$8-$AM$8))),$AM$8)</f>
        <v>1.00136193602178</v>
      </c>
      <c r="AO886" s="0" t="n">
        <f aca="false">IFERROR(IF(AX886&lt;($AM$9-$AL$9)/($AN$9-$AL$9),$AL$9+SQRT(AX886*($AN$9-$AL$9)*($AM$9-$AL$9)),$AN$9-SQRT((1-AX886)*($AN$9-$AL$9)*($AN$9-$AM$9))),$AM$9)</f>
        <v>1.58151336611634</v>
      </c>
      <c r="AP886" s="0" t="n">
        <f aca="false">IFERROR(IF(AY886&lt;($AM$10-$AL$10)/($AN$10-$AL$10),$AL$10+SQRT(AY886*($AN$10-$AL$10)*($AM$10-$AL$10)),$AN$10-SQRT((1-AY886)*($AN$10-$AL$10)*($AN$10-$AM$10))),$AM$10)</f>
        <v>0.99136615096622</v>
      </c>
      <c r="AQ886" s="0" t="n">
        <f aca="false">IFERROR(IF(AZ886&lt;($AM$11-$AL$11)/($AN$11-$AL$11),$AL$11+SQRT(AZ886*($AN$11-$AL$11)*($AM$11-$AL$11)),$AN$11-SQRT((1-AZ886)*($AN$11-$AL$11)*($AN$11-$AM$11))),$AM$11)</f>
        <v>0.729607490815433</v>
      </c>
      <c r="AR886" s="0" t="n">
        <f aca="false">SUMPRODUCT((B24:B31&lt;=$B$6)*(C24:C31*AM886+D24:D31*AO886*$B$8*AQ886)/(1+AL886/100)^B24:B31)+C32*AM886*AP886/(1+AL886/100)^$B$6</f>
        <v>13657955.4530252</v>
      </c>
      <c r="AS886" s="0" t="n">
        <f aca="false">SUMPRODUCT((K24:K26&lt;=$B$6)*(L24:L26*AN886+M24:M26*AO886*$B$8*AQ886)/(1+AL886/100)^K24:K26)+L27*AN886*AP886/(1+AL886/100)^$B$6</f>
        <v>14698273.5267984</v>
      </c>
      <c r="AT886" s="0" t="n">
        <f aca="false">AS886-AR886</f>
        <v>1040318.07377328</v>
      </c>
      <c r="AU886" s="0" t="n">
        <f aca="true">RAND()</f>
        <v>0.469750093698688</v>
      </c>
      <c r="AV886" s="0" t="n">
        <f aca="true">RAND()</f>
        <v>0.535189477988002</v>
      </c>
      <c r="AW886" s="0" t="n">
        <f aca="true">RAND()</f>
        <v>0.450481005699243</v>
      </c>
      <c r="AX886" s="0" t="n">
        <f aca="true">RAND()</f>
        <v>0.883245958173814</v>
      </c>
      <c r="AY886" s="0" t="n">
        <f aca="true">RAND()</f>
        <v>0.965762777261433</v>
      </c>
      <c r="AZ886" s="0" t="n">
        <f aca="true">RAND()</f>
        <v>0.701583228477035</v>
      </c>
    </row>
    <row r="887" customFormat="false" ht="15" hidden="false" customHeight="false" outlineLevel="0" collapsed="false">
      <c r="AK887" s="0" t="n">
        <v>874</v>
      </c>
      <c r="AL887" s="0" t="n">
        <f aca="false">IFERROR(IF(AU887&lt;($AM$6-$AL$6)/($AN$6-$AL$6),$AL$6+SQRT(AU887*($AN$6-$AL$6)*($AM$6-$AL$6)),$AN$6-SQRT((1-AU887)*($AN$6-$AL$6)*($AN$6-$AM$6))),$AM$6)</f>
        <v>3.30090091132004</v>
      </c>
      <c r="AM887" s="0" t="n">
        <f aca="false">IFERROR(IF(AV887&lt;($AM$7-$AL$7)/($AN$7-$AL$7),$AL$7+SQRT(AV887*($AN$7-$AL$7)*($AM$7-$AL$7)),$AN$7-SQRT((1-AV887)*($AN$7-$AL$7)*($AN$7-$AM$7))),$AM$7)</f>
        <v>0.969483143442508</v>
      </c>
      <c r="AN887" s="0" t="n">
        <f aca="false">IFERROR(IF(AW887&lt;($AM$8-$AL$8)/($AN$8-$AL$8),$AL$8+SQRT(AW887*($AN$8-$AL$8)*($AM$8-$AL$8)),$AN$8-SQRT((1-AW887)*($AN$8-$AL$8)*($AN$8-$AM$8))),$AM$8)</f>
        <v>1.1955749655154</v>
      </c>
      <c r="AO887" s="0" t="n">
        <f aca="false">IFERROR(IF(AX887&lt;($AM$9-$AL$9)/($AN$9-$AL$9),$AL$9+SQRT(AX887*($AN$9-$AL$9)*($AM$9-$AL$9)),$AN$9-SQRT((1-AX887)*($AN$9-$AL$9)*($AN$9-$AM$9))),$AM$9)</f>
        <v>1.46645510602442</v>
      </c>
      <c r="AP887" s="0" t="n">
        <f aca="false">IFERROR(IF(AY887&lt;($AM$10-$AL$10)/($AN$10-$AL$10),$AL$10+SQRT(AY887*($AN$10-$AL$10)*($AM$10-$AL$10)),$AN$10-SQRT((1-AY887)*($AN$10-$AL$10)*($AN$10-$AM$10))),$AM$10)</f>
        <v>0.839649530473215</v>
      </c>
      <c r="AQ887" s="0" t="n">
        <f aca="false">IFERROR(IF(AZ887&lt;($AM$11-$AL$11)/($AN$11-$AL$11),$AL$11+SQRT(AZ887*($AN$11-$AL$11)*($AM$11-$AL$11)),$AN$11-SQRT((1-AZ887)*($AN$11-$AL$11)*($AN$11-$AM$11))),$AM$11)</f>
        <v>0.677703194233179</v>
      </c>
      <c r="AR887" s="0" t="n">
        <f aca="false">SUMPRODUCT((B24:B31&lt;=$B$6)*(C24:C31*AM887+D24:D31*AO887*$B$8*AQ887)/(1+AL887/100)^B24:B31)+C32*AM887*AP887/(1+AL887/100)^$B$6</f>
        <v>13253240.4927044</v>
      </c>
      <c r="AS887" s="0" t="n">
        <f aca="false">SUMPRODUCT((K24:K26&lt;=$B$6)*(L24:L26*AN887+M24:M26*AO887*$B$8*AQ887)/(1+AL887/100)^K24:K26)+L27*AN887*AP887/(1+AL887/100)^$B$6</f>
        <v>17644415.2535052</v>
      </c>
      <c r="AT887" s="0" t="n">
        <f aca="false">AS887-AR887</f>
        <v>4391174.76080072</v>
      </c>
      <c r="AU887" s="0" t="n">
        <f aca="true">RAND()</f>
        <v>0.315833296606353</v>
      </c>
      <c r="AV887" s="0" t="n">
        <f aca="true">RAND()</f>
        <v>0.31916151012393</v>
      </c>
      <c r="AW887" s="0" t="n">
        <f aca="true">RAND()</f>
        <v>0.973670361078671</v>
      </c>
      <c r="AX887" s="0" t="n">
        <f aca="true">RAND()</f>
        <v>0.810219897408395</v>
      </c>
      <c r="AY887" s="0" t="n">
        <f aca="true">RAND()</f>
        <v>0.461447214202701</v>
      </c>
      <c r="AZ887" s="0" t="n">
        <f aca="true">RAND()</f>
        <v>0.576019465275526</v>
      </c>
    </row>
    <row r="888" customFormat="false" ht="15" hidden="false" customHeight="false" outlineLevel="0" collapsed="false">
      <c r="AK888" s="0" t="n">
        <v>875</v>
      </c>
      <c r="AL888" s="0" t="n">
        <f aca="false">IFERROR(IF(AU888&lt;($AM$6-$AL$6)/($AN$6-$AL$6),$AL$6+SQRT(AU888*($AN$6-$AL$6)*($AM$6-$AL$6)),$AN$6-SQRT((1-AU888)*($AN$6-$AL$6)*($AN$6-$AM$6))),$AM$6)</f>
        <v>2.20020184248345</v>
      </c>
      <c r="AM888" s="0" t="n">
        <f aca="false">IFERROR(IF(AV888&lt;($AM$7-$AL$7)/($AN$7-$AL$7),$AL$7+SQRT(AV888*($AN$7-$AL$7)*($AM$7-$AL$7)),$AN$7-SQRT((1-AV888)*($AN$7-$AL$7)*($AN$7-$AM$7))),$AM$7)</f>
        <v>1.13582961378932</v>
      </c>
      <c r="AN888" s="0" t="n">
        <f aca="false">IFERROR(IF(AW888&lt;($AM$8-$AL$8)/($AN$8-$AL$8),$AL$8+SQRT(AW888*($AN$8-$AL$8)*($AM$8-$AL$8)),$AN$8-SQRT((1-AW888)*($AN$8-$AL$8)*($AN$8-$AM$8))),$AM$8)</f>
        <v>1.01726466192202</v>
      </c>
      <c r="AO888" s="0" t="n">
        <f aca="false">IFERROR(IF(AX888&lt;($AM$9-$AL$9)/($AN$9-$AL$9),$AL$9+SQRT(AX888*($AN$9-$AL$9)*($AM$9-$AL$9)),$AN$9-SQRT((1-AX888)*($AN$9-$AL$9)*($AN$9-$AM$9))),$AM$9)</f>
        <v>1.73062814864755</v>
      </c>
      <c r="AP888" s="0" t="n">
        <f aca="false">IFERROR(IF(AY888&lt;($AM$10-$AL$10)/($AN$10-$AL$10),$AL$10+SQRT(AY888*($AN$10-$AL$10)*($AM$10-$AL$10)),$AN$10-SQRT((1-AY888)*($AN$10-$AL$10)*($AN$10-$AM$10))),$AM$10)</f>
        <v>0.839413347738644</v>
      </c>
      <c r="AQ888" s="0" t="n">
        <f aca="false">IFERROR(IF(AZ888&lt;($AM$11-$AL$11)/($AN$11-$AL$11),$AL$11+SQRT(AZ888*($AN$11-$AL$11)*($AM$11-$AL$11)),$AN$11-SQRT((1-AZ888)*($AN$11-$AL$11)*($AN$11-$AM$11))),$AM$11)</f>
        <v>0.866064975102171</v>
      </c>
      <c r="AR888" s="0" t="n">
        <f aca="false">SUMPRODUCT((B24:B31&lt;=$B$6)*(C24:C31*AM888+D24:D31*AO888*$B$8*AQ888)/(1+AL888/100)^B24:B31)+C32*AM888*AP888/(1+AL888/100)^$B$6</f>
        <v>16573234.500973</v>
      </c>
      <c r="AS888" s="0" t="n">
        <f aca="false">SUMPRODUCT((K24:K26&lt;=$B$6)*(L24:L26*AN888+M24:M26*AO888*$B$8*AQ888)/(1+AL888/100)^K24:K26)+L27*AN888*AP888/(1+AL888/100)^$B$6</f>
        <v>14748318.9469837</v>
      </c>
      <c r="AT888" s="0" t="n">
        <f aca="false">AS888-AR888</f>
        <v>-1824915.55398929</v>
      </c>
      <c r="AU888" s="0" t="n">
        <f aca="true">RAND()</f>
        <v>0.0080161555467534</v>
      </c>
      <c r="AV888" s="0" t="n">
        <f aca="true">RAND()</f>
        <v>0.884134425888922</v>
      </c>
      <c r="AW888" s="0" t="n">
        <f aca="true">RAND()</f>
        <v>0.51852677697538</v>
      </c>
      <c r="AX888" s="0" t="n">
        <f aca="true">RAND()</f>
        <v>0.951625870465968</v>
      </c>
      <c r="AY888" s="0" t="n">
        <f aca="true">RAND()</f>
        <v>0.460805682492616</v>
      </c>
      <c r="AZ888" s="0" t="n">
        <f aca="true">RAND()</f>
        <v>0.926781261655584</v>
      </c>
    </row>
    <row r="889" customFormat="false" ht="15" hidden="false" customHeight="false" outlineLevel="0" collapsed="false">
      <c r="AK889" s="0" t="n">
        <v>876</v>
      </c>
      <c r="AL889" s="0" t="n">
        <f aca="false">IFERROR(IF(AU889&lt;($AM$6-$AL$6)/($AN$6-$AL$6),$AL$6+SQRT(AU889*($AN$6-$AL$6)*($AM$6-$AL$6)),$AN$6-SQRT((1-AU889)*($AN$6-$AL$6)*($AN$6-$AM$6))),$AM$6)</f>
        <v>4.97550430038835</v>
      </c>
      <c r="AM889" s="0" t="n">
        <f aca="false">IFERROR(IF(AV889&lt;($AM$7-$AL$7)/($AN$7-$AL$7),$AL$7+SQRT(AV889*($AN$7-$AL$7)*($AM$7-$AL$7)),$AN$7-SQRT((1-AV889)*($AN$7-$AL$7)*($AN$7-$AM$7))),$AM$7)</f>
        <v>1.14403204735015</v>
      </c>
      <c r="AN889" s="0" t="n">
        <f aca="false">IFERROR(IF(AW889&lt;($AM$8-$AL$8)/($AN$8-$AL$8),$AL$8+SQRT(AW889*($AN$8-$AL$8)*($AM$8-$AL$8)),$AN$8-SQRT((1-AW889)*($AN$8-$AL$8)*($AN$8-$AM$8))),$AM$8)</f>
        <v>1.00691692338187</v>
      </c>
      <c r="AO889" s="0" t="n">
        <f aca="false">IFERROR(IF(AX889&lt;($AM$9-$AL$9)/($AN$9-$AL$9),$AL$9+SQRT(AX889*($AN$9-$AL$9)*($AM$9-$AL$9)),$AN$9-SQRT((1-AX889)*($AN$9-$AL$9)*($AN$9-$AM$9))),$AM$9)</f>
        <v>0.8088991979783</v>
      </c>
      <c r="AP889" s="0" t="n">
        <f aca="false">IFERROR(IF(AY889&lt;($AM$10-$AL$10)/($AN$10-$AL$10),$AL$10+SQRT(AY889*($AN$10-$AL$10)*($AM$10-$AL$10)),$AN$10-SQRT((1-AY889)*($AN$10-$AL$10)*($AN$10-$AM$10))),$AM$10)</f>
        <v>0.566400271680066</v>
      </c>
      <c r="AQ889" s="0" t="n">
        <f aca="false">IFERROR(IF(AZ889&lt;($AM$11-$AL$11)/($AN$11-$AL$11),$AL$11+SQRT(AZ889*($AN$11-$AL$11)*($AM$11-$AL$11)),$AN$11-SQRT((1-AZ889)*($AN$11-$AL$11)*($AN$11-$AM$11))),$AM$11)</f>
        <v>0.511725778969847</v>
      </c>
      <c r="AR889" s="0" t="n">
        <f aca="false">SUMPRODUCT((B24:B31&lt;=$B$6)*(C24:C31*AM889+D24:D31*AO889*$B$8*AQ889)/(1+AL889/100)^B24:B31)+C32*AM889*AP889/(1+AL889/100)^$B$6</f>
        <v>14405255.0146195</v>
      </c>
      <c r="AS889" s="0" t="n">
        <f aca="false">SUMPRODUCT((K24:K26&lt;=$B$6)*(L24:L26*AN889+M24:M26*AO889*$B$8*AQ889)/(1+AL889/100)^K24:K26)+L27*AN889*AP889/(1+AL889/100)^$B$6</f>
        <v>15393947.9932833</v>
      </c>
      <c r="AT889" s="0" t="n">
        <f aca="false">AS889-AR889</f>
        <v>988692.978663787</v>
      </c>
      <c r="AU889" s="0" t="n">
        <f aca="true">RAND()</f>
        <v>0.795070858112697</v>
      </c>
      <c r="AV889" s="0" t="n">
        <f aca="true">RAND()</f>
        <v>0.90018482676621</v>
      </c>
      <c r="AW889" s="0" t="n">
        <f aca="true">RAND()</f>
        <v>0.474761047661006</v>
      </c>
      <c r="AX889" s="0" t="n">
        <f aca="true">RAND()</f>
        <v>0.127224952682182</v>
      </c>
      <c r="AY889" s="0" t="n">
        <f aca="true">RAND()</f>
        <v>0.0176359843167464</v>
      </c>
      <c r="AZ889" s="0" t="n">
        <f aca="true">RAND()</f>
        <v>0.182970634613831</v>
      </c>
    </row>
    <row r="890" customFormat="false" ht="15" hidden="false" customHeight="false" outlineLevel="0" collapsed="false">
      <c r="AK890" s="0" t="n">
        <v>877</v>
      </c>
      <c r="AL890" s="0" t="n">
        <f aca="false">IFERROR(IF(AU890&lt;($AM$6-$AL$6)/($AN$6-$AL$6),$AL$6+SQRT(AU890*($AN$6-$AL$6)*($AM$6-$AL$6)),$AN$6-SQRT((1-AU890)*($AN$6-$AL$6)*($AN$6-$AM$6))),$AM$6)</f>
        <v>3.59664898273793</v>
      </c>
      <c r="AM890" s="0" t="n">
        <f aca="false">IFERROR(IF(AV890&lt;($AM$7-$AL$7)/($AN$7-$AL$7),$AL$7+SQRT(AV890*($AN$7-$AL$7)*($AM$7-$AL$7)),$AN$7-SQRT((1-AV890)*($AN$7-$AL$7)*($AN$7-$AM$7))),$AM$7)</f>
        <v>1.00418259809117</v>
      </c>
      <c r="AN890" s="0" t="n">
        <f aca="false">IFERROR(IF(AW890&lt;($AM$8-$AL$8)/($AN$8-$AL$8),$AL$8+SQRT(AW890*($AN$8-$AL$8)*($AM$8-$AL$8)),$AN$8-SQRT((1-AW890)*($AN$8-$AL$8)*($AN$8-$AM$8))),$AM$8)</f>
        <v>1.08130742439259</v>
      </c>
      <c r="AO890" s="0" t="n">
        <f aca="false">IFERROR(IF(AX890&lt;($AM$9-$AL$9)/($AN$9-$AL$9),$AL$9+SQRT(AX890*($AN$9-$AL$9)*($AM$9-$AL$9)),$AN$9-SQRT((1-AX890)*($AN$9-$AL$9)*($AN$9-$AM$9))),$AM$9)</f>
        <v>0.832959785735779</v>
      </c>
      <c r="AP890" s="0" t="n">
        <f aca="false">IFERROR(IF(AY890&lt;($AM$10-$AL$10)/($AN$10-$AL$10),$AL$10+SQRT(AY890*($AN$10-$AL$10)*($AM$10-$AL$10)),$AN$10-SQRT((1-AY890)*($AN$10-$AL$10)*($AN$10-$AM$10))),$AM$10)</f>
        <v>0.587994748624727</v>
      </c>
      <c r="AQ890" s="0" t="n">
        <f aca="false">IFERROR(IF(AZ890&lt;($AM$11-$AL$11)/($AN$11-$AL$11),$AL$11+SQRT(AZ890*($AN$11-$AL$11)*($AM$11-$AL$11)),$AN$11-SQRT((1-AZ890)*($AN$11-$AL$11)*($AN$11-$AM$11))),$AM$11)</f>
        <v>0.530407851033968</v>
      </c>
      <c r="AR890" s="0" t="n">
        <f aca="false">SUMPRODUCT((B24:B31&lt;=$B$6)*(C24:C31*AM890+D24:D31*AO890*$B$8*AQ890)/(1+AL890/100)^B24:B31)+C32*AM890*AP890/(1+AL890/100)^$B$6</f>
        <v>13452969.6650302</v>
      </c>
      <c r="AS890" s="0" t="n">
        <f aca="false">SUMPRODUCT((K24:K26&lt;=$B$6)*(L24:L26*AN890+M24:M26*AO890*$B$8*AQ890)/(1+AL890/100)^K24:K26)+L27*AN890*AP890/(1+AL890/100)^$B$6</f>
        <v>16367177.8169031</v>
      </c>
      <c r="AT890" s="0" t="n">
        <f aca="false">AS890-AR890</f>
        <v>2914208.15187286</v>
      </c>
      <c r="AU890" s="0" t="n">
        <f aca="true">RAND()</f>
        <v>0.420860092665063</v>
      </c>
      <c r="AV890" s="0" t="n">
        <f aca="true">RAND()</f>
        <v>0.462878265944814</v>
      </c>
      <c r="AW890" s="0" t="n">
        <f aca="true">RAND()</f>
        <v>0.74704724386613</v>
      </c>
      <c r="AX890" s="0" t="n">
        <f aca="true">RAND()</f>
        <v>0.147816291889621</v>
      </c>
      <c r="AY890" s="0" t="n">
        <f aca="true">RAND()</f>
        <v>0.0309723031421156</v>
      </c>
      <c r="AZ890" s="0" t="n">
        <f aca="true">RAND()</f>
        <v>0.216684807420781</v>
      </c>
    </row>
    <row r="891" customFormat="false" ht="15" hidden="false" customHeight="false" outlineLevel="0" collapsed="false">
      <c r="AK891" s="0" t="n">
        <v>878</v>
      </c>
      <c r="AL891" s="0" t="n">
        <f aca="false">IFERROR(IF(AU891&lt;($AM$6-$AL$6)/($AN$6-$AL$6),$AL$6+SQRT(AU891*($AN$6-$AL$6)*($AM$6-$AL$6)),$AN$6-SQRT((1-AU891)*($AN$6-$AL$6)*($AN$6-$AM$6))),$AM$6)</f>
        <v>4.19788451894471</v>
      </c>
      <c r="AM891" s="0" t="n">
        <f aca="false">IFERROR(IF(AV891&lt;($AM$7-$AL$7)/($AN$7-$AL$7),$AL$7+SQRT(AV891*($AN$7-$AL$7)*($AM$7-$AL$7)),$AN$7-SQRT((1-AV891)*($AN$7-$AL$7)*($AN$7-$AM$7))),$AM$7)</f>
        <v>0.966142729526612</v>
      </c>
      <c r="AN891" s="0" t="n">
        <f aca="false">IFERROR(IF(AW891&lt;($AM$8-$AL$8)/($AN$8-$AL$8),$AL$8+SQRT(AW891*($AN$8-$AL$8)*($AM$8-$AL$8)),$AN$8-SQRT((1-AW891)*($AN$8-$AL$8)*($AN$8-$AM$8))),$AM$8)</f>
        <v>1.10392583325775</v>
      </c>
      <c r="AO891" s="0" t="n">
        <f aca="false">IFERROR(IF(AX891&lt;($AM$9-$AL$9)/($AN$9-$AL$9),$AL$9+SQRT(AX891*($AN$9-$AL$9)*($AM$9-$AL$9)),$AN$9-SQRT((1-AX891)*($AN$9-$AL$9)*($AN$9-$AM$9))),$AM$9)</f>
        <v>1.54902201199418</v>
      </c>
      <c r="AP891" s="0" t="n">
        <f aca="false">IFERROR(IF(AY891&lt;($AM$10-$AL$10)/($AN$10-$AL$10),$AL$10+SQRT(AY891*($AN$10-$AL$10)*($AM$10-$AL$10)),$AN$10-SQRT((1-AY891)*($AN$10-$AL$10)*($AN$10-$AM$10))),$AM$10)</f>
        <v>0.951274440729223</v>
      </c>
      <c r="AQ891" s="0" t="n">
        <f aca="false">IFERROR(IF(AZ891&lt;($AM$11-$AL$11)/($AN$11-$AL$11),$AL$11+SQRT(AZ891*($AN$11-$AL$11)*($AM$11-$AL$11)),$AN$11-SQRT((1-AZ891)*($AN$11-$AL$11)*($AN$11-$AM$11))),$AM$11)</f>
        <v>0.822949089298364</v>
      </c>
      <c r="AR891" s="0" t="n">
        <f aca="false">SUMPRODUCT((B24:B31&lt;=$B$6)*(C24:C31*AM891+D24:D31*AO891*$B$8*AQ891)/(1+AL891/100)^B24:B31)+C32*AM891*AP891/(1+AL891/100)^$B$6</f>
        <v>12686906.4069646</v>
      </c>
      <c r="AS891" s="0" t="n">
        <f aca="false">SUMPRODUCT((K24:K26&lt;=$B$6)*(L24:L26*AN891+M24:M26*AO891*$B$8*AQ891)/(1+AL891/100)^K24:K26)+L27*AN891*AP891/(1+AL891/100)^$B$6</f>
        <v>16372615.684406</v>
      </c>
      <c r="AT891" s="0" t="n">
        <f aca="false">AS891-AR891</f>
        <v>3685709.27744141</v>
      </c>
      <c r="AU891" s="0" t="n">
        <f aca="true">RAND()</f>
        <v>0.607407441541515</v>
      </c>
      <c r="AV891" s="0" t="n">
        <f aca="true">RAND()</f>
        <v>0.306704517495032</v>
      </c>
      <c r="AW891" s="0" t="n">
        <f aca="true">RAND()</f>
        <v>0.81033189164941</v>
      </c>
      <c r="AX891" s="0" t="n">
        <f aca="true">RAND()</f>
        <v>0.864412569556146</v>
      </c>
      <c r="AY891" s="0" t="n">
        <f aca="true">RAND()</f>
        <v>0.814594483421891</v>
      </c>
      <c r="AZ891" s="0" t="n">
        <f aca="true">RAND()</f>
        <v>0.872052959264169</v>
      </c>
    </row>
    <row r="892" customFormat="false" ht="15" hidden="false" customHeight="false" outlineLevel="0" collapsed="false">
      <c r="AK892" s="0" t="n">
        <v>879</v>
      </c>
      <c r="AL892" s="0" t="n">
        <f aca="false">IFERROR(IF(AU892&lt;($AM$6-$AL$6)/($AN$6-$AL$6),$AL$6+SQRT(AU892*($AN$6-$AL$6)*($AM$6-$AL$6)),$AN$6-SQRT((1-AU892)*($AN$6-$AL$6)*($AN$6-$AM$6))),$AM$6)</f>
        <v>3.38994379753005</v>
      </c>
      <c r="AM892" s="0" t="n">
        <f aca="false">IFERROR(IF(AV892&lt;($AM$7-$AL$7)/($AN$7-$AL$7),$AL$7+SQRT(AV892*($AN$7-$AL$7)*($AM$7-$AL$7)),$AN$7-SQRT((1-AV892)*($AN$7-$AL$7)*($AN$7-$AM$7))),$AM$7)</f>
        <v>0.985205182939934</v>
      </c>
      <c r="AN892" s="0" t="n">
        <f aca="false">IFERROR(IF(AW892&lt;($AM$8-$AL$8)/($AN$8-$AL$8),$AL$8+SQRT(AW892*($AN$8-$AL$8)*($AM$8-$AL$8)),$AN$8-SQRT((1-AW892)*($AN$8-$AL$8)*($AN$8-$AM$8))),$AM$8)</f>
        <v>1.06871099243595</v>
      </c>
      <c r="AO892" s="0" t="n">
        <f aca="false">IFERROR(IF(AX892&lt;($AM$9-$AL$9)/($AN$9-$AL$9),$AL$9+SQRT(AX892*($AN$9-$AL$9)*($AM$9-$AL$9)),$AN$9-SQRT((1-AX892)*($AN$9-$AL$9)*($AN$9-$AM$9))),$AM$9)</f>
        <v>1.03552781843047</v>
      </c>
      <c r="AP892" s="0" t="n">
        <f aca="false">IFERROR(IF(AY892&lt;($AM$10-$AL$10)/($AN$10-$AL$10),$AL$10+SQRT(AY892*($AN$10-$AL$10)*($AM$10-$AL$10)),$AN$10-SQRT((1-AY892)*($AN$10-$AL$10)*($AN$10-$AM$10))),$AM$10)</f>
        <v>0.889420571802728</v>
      </c>
      <c r="AQ892" s="0" t="n">
        <f aca="false">IFERROR(IF(AZ892&lt;($AM$11-$AL$11)/($AN$11-$AL$11),$AL$11+SQRT(AZ892*($AN$11-$AL$11)*($AM$11-$AL$11)),$AN$11-SQRT((1-AZ892)*($AN$11-$AL$11)*($AN$11-$AM$11))),$AM$11)</f>
        <v>0.730331843066416</v>
      </c>
      <c r="AR892" s="0" t="n">
        <f aca="false">SUMPRODUCT((B24:B31&lt;=$B$6)*(C24:C31*AM892+D24:D31*AO892*$B$8*AQ892)/(1+AL892/100)^B24:B31)+C32*AM892*AP892/(1+AL892/100)^$B$6</f>
        <v>13351652.7433456</v>
      </c>
      <c r="AS892" s="0" t="n">
        <f aca="false">SUMPRODUCT((K24:K26&lt;=$B$6)*(L24:L26*AN892+M24:M26*AO892*$B$8*AQ892)/(1+AL892/100)^K24:K26)+L27*AN892*AP892/(1+AL892/100)^$B$6</f>
        <v>15710609.4392808</v>
      </c>
      <c r="AT892" s="0" t="n">
        <f aca="false">AS892-AR892</f>
        <v>2358956.69593515</v>
      </c>
      <c r="AU892" s="0" t="n">
        <f aca="true">RAND()</f>
        <v>0.348374710750411</v>
      </c>
      <c r="AV892" s="0" t="n">
        <f aca="true">RAND()</f>
        <v>0.381121775420159</v>
      </c>
      <c r="AW892" s="0" t="n">
        <f aca="true">RAND()</f>
        <v>0.707860406546153</v>
      </c>
      <c r="AX892" s="0" t="n">
        <f aca="true">RAND()</f>
        <v>0.379862273985674</v>
      </c>
      <c r="AY892" s="0" t="n">
        <f aca="true">RAND()</f>
        <v>0.606593526972654</v>
      </c>
      <c r="AZ892" s="0" t="n">
        <f aca="true">RAND()</f>
        <v>0.703179939330792</v>
      </c>
    </row>
    <row r="893" customFormat="false" ht="15" hidden="false" customHeight="false" outlineLevel="0" collapsed="false">
      <c r="AK893" s="0" t="n">
        <v>880</v>
      </c>
      <c r="AL893" s="0" t="n">
        <f aca="false">IFERROR(IF(AU893&lt;($AM$6-$AL$6)/($AN$6-$AL$6),$AL$6+SQRT(AU893*($AN$6-$AL$6)*($AM$6-$AL$6)),$AN$6-SQRT((1-AU893)*($AN$6-$AL$6)*($AN$6-$AM$6))),$AM$6)</f>
        <v>4.30294247342824</v>
      </c>
      <c r="AM893" s="0" t="n">
        <f aca="false">IFERROR(IF(AV893&lt;($AM$7-$AL$7)/($AN$7-$AL$7),$AL$7+SQRT(AV893*($AN$7-$AL$7)*($AM$7-$AL$7)),$AN$7-SQRT((1-AV893)*($AN$7-$AL$7)*($AN$7-$AM$7))),$AM$7)</f>
        <v>1.0478260817781</v>
      </c>
      <c r="AN893" s="0" t="n">
        <f aca="false">IFERROR(IF(AW893&lt;($AM$8-$AL$8)/($AN$8-$AL$8),$AL$8+SQRT(AW893*($AN$8-$AL$8)*($AM$8-$AL$8)),$AN$8-SQRT((1-AW893)*($AN$8-$AL$8)*($AN$8-$AM$8))),$AM$8)</f>
        <v>1.02651843341092</v>
      </c>
      <c r="AO893" s="0" t="n">
        <f aca="false">IFERROR(IF(AX893&lt;($AM$9-$AL$9)/($AN$9-$AL$9),$AL$9+SQRT(AX893*($AN$9-$AL$9)*($AM$9-$AL$9)),$AN$9-SQRT((1-AX893)*($AN$9-$AL$9)*($AN$9-$AM$9))),$AM$9)</f>
        <v>0.924374623923311</v>
      </c>
      <c r="AP893" s="0" t="n">
        <f aca="false">IFERROR(IF(AY893&lt;($AM$10-$AL$10)/($AN$10-$AL$10),$AL$10+SQRT(AY893*($AN$10-$AL$10)*($AM$10-$AL$10)),$AN$10-SQRT((1-AY893)*($AN$10-$AL$10)*($AN$10-$AM$10))),$AM$10)</f>
        <v>0.971911545697298</v>
      </c>
      <c r="AQ893" s="0" t="n">
        <f aca="false">IFERROR(IF(AZ893&lt;($AM$11-$AL$11)/($AN$11-$AL$11),$AL$11+SQRT(AZ893*($AN$11-$AL$11)*($AM$11-$AL$11)),$AN$11-SQRT((1-AZ893)*($AN$11-$AL$11)*($AN$11-$AM$11))),$AM$11)</f>
        <v>0.572599497765827</v>
      </c>
      <c r="AR893" s="0" t="n">
        <f aca="false">SUMPRODUCT((B24:B31&lt;=$B$6)*(C24:C31*AM893+D24:D31*AO893*$B$8*AQ893)/(1+AL893/100)^B24:B31)+C32*AM893*AP893/(1+AL893/100)^$B$6</f>
        <v>13549194.9596078</v>
      </c>
      <c r="AS893" s="0" t="n">
        <f aca="false">SUMPRODUCT((K24:K26&lt;=$B$6)*(L24:L26*AN893+M24:M26*AO893*$B$8*AQ893)/(1+AL893/100)^K24:K26)+L27*AN893*AP893/(1+AL893/100)^$B$6</f>
        <v>15191050.1545417</v>
      </c>
      <c r="AT893" s="0" t="n">
        <f aca="false">AS893-AR893</f>
        <v>1641855.19493395</v>
      </c>
      <c r="AU893" s="0" t="n">
        <f aca="true">RAND()</f>
        <v>0.636294034918132</v>
      </c>
      <c r="AV893" s="0" t="n">
        <f aca="true">RAND()</f>
        <v>0.636672949251583</v>
      </c>
      <c r="AW893" s="0" t="n">
        <f aca="true">RAND()</f>
        <v>0.556053239065714</v>
      </c>
      <c r="AX893" s="0" t="n">
        <f aca="true">RAND()</f>
        <v>0.240125095240068</v>
      </c>
      <c r="AY893" s="0" t="n">
        <f aca="true">RAND()</f>
        <v>0.89080202784965</v>
      </c>
      <c r="AZ893" s="0" t="n">
        <f aca="true">RAND()</f>
        <v>0.303308106866046</v>
      </c>
    </row>
    <row r="894" customFormat="false" ht="15" hidden="false" customHeight="false" outlineLevel="0" collapsed="false">
      <c r="AK894" s="0" t="n">
        <v>881</v>
      </c>
      <c r="AL894" s="0" t="n">
        <f aca="false">IFERROR(IF(AU894&lt;($AM$6-$AL$6)/($AN$6-$AL$6),$AL$6+SQRT(AU894*($AN$6-$AL$6)*($AM$6-$AL$6)),$AN$6-SQRT((1-AU894)*($AN$6-$AL$6)*($AN$6-$AM$6))),$AM$6)</f>
        <v>3.87625747173017</v>
      </c>
      <c r="AM894" s="0" t="n">
        <f aca="false">IFERROR(IF(AV894&lt;($AM$7-$AL$7)/($AN$7-$AL$7),$AL$7+SQRT(AV894*($AN$7-$AL$7)*($AM$7-$AL$7)),$AN$7-SQRT((1-AV894)*($AN$7-$AL$7)*($AN$7-$AM$7))),$AM$7)</f>
        <v>1.23359240665619</v>
      </c>
      <c r="AN894" s="0" t="n">
        <f aca="false">IFERROR(IF(AW894&lt;($AM$8-$AL$8)/($AN$8-$AL$8),$AL$8+SQRT(AW894*($AN$8-$AL$8)*($AM$8-$AL$8)),$AN$8-SQRT((1-AW894)*($AN$8-$AL$8)*($AN$8-$AM$8))),$AM$8)</f>
        <v>1.21483369790457</v>
      </c>
      <c r="AO894" s="0" t="n">
        <f aca="false">IFERROR(IF(AX894&lt;($AM$9-$AL$9)/($AN$9-$AL$9),$AL$9+SQRT(AX894*($AN$9-$AL$9)*($AM$9-$AL$9)),$AN$9-SQRT((1-AX894)*($AN$9-$AL$9)*($AN$9-$AM$9))),$AM$9)</f>
        <v>1.92733409522568</v>
      </c>
      <c r="AP894" s="0" t="n">
        <f aca="false">IFERROR(IF(AY894&lt;($AM$10-$AL$10)/($AN$10-$AL$10),$AL$10+SQRT(AY894*($AN$10-$AL$10)*($AM$10-$AL$10)),$AN$10-SQRT((1-AY894)*($AN$10-$AL$10)*($AN$10-$AM$10))),$AM$10)</f>
        <v>0.913177461881051</v>
      </c>
      <c r="AQ894" s="0" t="n">
        <f aca="false">IFERROR(IF(AZ894&lt;($AM$11-$AL$11)/($AN$11-$AL$11),$AL$11+SQRT(AZ894*($AN$11-$AL$11)*($AM$11-$AL$11)),$AN$11-SQRT((1-AZ894)*($AN$11-$AL$11)*($AN$11-$AM$11))),$AM$11)</f>
        <v>0.750701706630033</v>
      </c>
      <c r="AR894" s="0" t="n">
        <f aca="false">SUMPRODUCT((B24:B31&lt;=$B$6)*(C24:C31*AM894+D24:D31*AO894*$B$8*AQ894)/(1+AL894/100)^B24:B31)+C32*AM894*AP894/(1+AL894/100)^$B$6</f>
        <v>16415276.2063403</v>
      </c>
      <c r="AS894" s="0" t="n">
        <f aca="false">SUMPRODUCT((K24:K26&lt;=$B$6)*(L24:L26*AN894+M24:M26*AO894*$B$8*AQ894)/(1+AL894/100)^K24:K26)+L27*AN894*AP894/(1+AL894/100)^$B$6</f>
        <v>17991698.2301535</v>
      </c>
      <c r="AT894" s="0" t="n">
        <f aca="false">AS894-AR894</f>
        <v>1576422.02381321</v>
      </c>
      <c r="AU894" s="0" t="n">
        <f aca="true">RAND()</f>
        <v>0.51211163085392</v>
      </c>
      <c r="AV894" s="0" t="n">
        <f aca="true">RAND()</f>
        <v>0.997607030050347</v>
      </c>
      <c r="AW894" s="0" t="n">
        <f aca="true">RAND()</f>
        <v>0.989007388417183</v>
      </c>
      <c r="AX894" s="0" t="n">
        <f aca="true">RAND()</f>
        <v>0.996479777522219</v>
      </c>
      <c r="AY894" s="0" t="n">
        <f aca="true">RAND()</f>
        <v>0.682862460025869</v>
      </c>
      <c r="AZ894" s="0" t="n">
        <f aca="true">RAND()</f>
        <v>0.74632800376662</v>
      </c>
    </row>
    <row r="895" customFormat="false" ht="15" hidden="false" customHeight="false" outlineLevel="0" collapsed="false">
      <c r="AK895" s="0" t="n">
        <v>882</v>
      </c>
      <c r="AL895" s="0" t="n">
        <f aca="false">IFERROR(IF(AU895&lt;($AM$6-$AL$6)/($AN$6-$AL$6),$AL$6+SQRT(AU895*($AN$6-$AL$6)*($AM$6-$AL$6)),$AN$6-SQRT((1-AU895)*($AN$6-$AL$6)*($AN$6-$AM$6))),$AM$6)</f>
        <v>5.8201478889732</v>
      </c>
      <c r="AM895" s="0" t="n">
        <f aca="false">IFERROR(IF(AV895&lt;($AM$7-$AL$7)/($AN$7-$AL$7),$AL$7+SQRT(AV895*($AN$7-$AL$7)*($AM$7-$AL$7)),$AN$7-SQRT((1-AV895)*($AN$7-$AL$7)*($AN$7-$AM$7))),$AM$7)</f>
        <v>0.973856069358213</v>
      </c>
      <c r="AN895" s="0" t="n">
        <f aca="false">IFERROR(IF(AW895&lt;($AM$8-$AL$8)/($AN$8-$AL$8),$AL$8+SQRT(AW895*($AN$8-$AL$8)*($AM$8-$AL$8)),$AN$8-SQRT((1-AW895)*($AN$8-$AL$8)*($AN$8-$AM$8))),$AM$8)</f>
        <v>0.82991160299803</v>
      </c>
      <c r="AO895" s="0" t="n">
        <f aca="false">IFERROR(IF(AX895&lt;($AM$9-$AL$9)/($AN$9-$AL$9),$AL$9+SQRT(AX895*($AN$9-$AL$9)*($AM$9-$AL$9)),$AN$9-SQRT((1-AX895)*($AN$9-$AL$9)*($AN$9-$AM$9))),$AM$9)</f>
        <v>1.60854838686945</v>
      </c>
      <c r="AP895" s="0" t="n">
        <f aca="false">IFERROR(IF(AY895&lt;($AM$10-$AL$10)/($AN$10-$AL$10),$AL$10+SQRT(AY895*($AN$10-$AL$10)*($AM$10-$AL$10)),$AN$10-SQRT((1-AY895)*($AN$10-$AL$10)*($AN$10-$AM$10))),$AM$10)</f>
        <v>0.997734297592807</v>
      </c>
      <c r="AQ895" s="0" t="n">
        <f aca="false">IFERROR(IF(AZ895&lt;($AM$11-$AL$11)/($AN$11-$AL$11),$AL$11+SQRT(AZ895*($AN$11-$AL$11)*($AM$11-$AL$11)),$AN$11-SQRT((1-AZ895)*($AN$11-$AL$11)*($AN$11-$AM$11))),$AM$11)</f>
        <v>0.59260886888355</v>
      </c>
      <c r="AR895" s="0" t="n">
        <f aca="false">SUMPRODUCT((B24:B31&lt;=$B$6)*(C24:C31*AM895+D24:D31*AO895*$B$8*AQ895)/(1+AL895/100)^B24:B31)+C32*AM895*AP895/(1+AL895/100)^$B$6</f>
        <v>11927470.5503695</v>
      </c>
      <c r="AS895" s="0" t="n">
        <f aca="false">SUMPRODUCT((K24:K26&lt;=$B$6)*(L24:L26*AN895+M24:M26*AO895*$B$8*AQ895)/(1+AL895/100)^K24:K26)+L27*AN895*AP895/(1+AL895/100)^$B$6</f>
        <v>12497575.1839073</v>
      </c>
      <c r="AT895" s="0" t="n">
        <f aca="false">AS895-AR895</f>
        <v>570104.633537861</v>
      </c>
      <c r="AU895" s="0" t="n">
        <f aca="true">RAND()</f>
        <v>0.93039744980528</v>
      </c>
      <c r="AV895" s="0" t="n">
        <f aca="true">RAND()</f>
        <v>0.335843698363198</v>
      </c>
      <c r="AW895" s="0" t="n">
        <f aca="true">RAND()</f>
        <v>0.00994115548790807</v>
      </c>
      <c r="AX895" s="0" t="n">
        <f aca="true">RAND()</f>
        <v>0.897843756384991</v>
      </c>
      <c r="AY895" s="0" t="n">
        <f aca="true">RAND()</f>
        <v>0.99095772400082</v>
      </c>
      <c r="AZ895" s="0" t="n">
        <f aca="true">RAND()</f>
        <v>0.3494691842829</v>
      </c>
    </row>
    <row r="896" customFormat="false" ht="15" hidden="false" customHeight="false" outlineLevel="0" collapsed="false">
      <c r="AK896" s="0" t="n">
        <v>883</v>
      </c>
      <c r="AL896" s="0" t="n">
        <f aca="false">IFERROR(IF(AU896&lt;($AM$6-$AL$6)/($AN$6-$AL$6),$AL$6+SQRT(AU896*($AN$6-$AL$6)*($AM$6-$AL$6)),$AN$6-SQRT((1-AU896)*($AN$6-$AL$6)*($AN$6-$AM$6))),$AM$6)</f>
        <v>3.77828074111526</v>
      </c>
      <c r="AM896" s="0" t="n">
        <f aca="false">IFERROR(IF(AV896&lt;($AM$7-$AL$7)/($AN$7-$AL$7),$AL$7+SQRT(AV896*($AN$7-$AL$7)*($AM$7-$AL$7)),$AN$7-SQRT((1-AV896)*($AN$7-$AL$7)*($AN$7-$AM$7))),$AM$7)</f>
        <v>0.966231124705108</v>
      </c>
      <c r="AN896" s="0" t="n">
        <f aca="false">IFERROR(IF(AW896&lt;($AM$8-$AL$8)/($AN$8-$AL$8),$AL$8+SQRT(AW896*($AN$8-$AL$8)*($AM$8-$AL$8)),$AN$8-SQRT((1-AW896)*($AN$8-$AL$8)*($AN$8-$AM$8))),$AM$8)</f>
        <v>1.00817361353595</v>
      </c>
      <c r="AO896" s="0" t="n">
        <f aca="false">IFERROR(IF(AX896&lt;($AM$9-$AL$9)/($AN$9-$AL$9),$AL$9+SQRT(AX896*($AN$9-$AL$9)*($AM$9-$AL$9)),$AN$9-SQRT((1-AX896)*($AN$9-$AL$9)*($AN$9-$AM$9))),$AM$9)</f>
        <v>1.20693821668587</v>
      </c>
      <c r="AP896" s="0" t="n">
        <f aca="false">IFERROR(IF(AY896&lt;($AM$10-$AL$10)/($AN$10-$AL$10),$AL$10+SQRT(AY896*($AN$10-$AL$10)*($AM$10-$AL$10)),$AN$10-SQRT((1-AY896)*($AN$10-$AL$10)*($AN$10-$AM$10))),$AM$10)</f>
        <v>0.871448168146852</v>
      </c>
      <c r="AQ896" s="0" t="n">
        <f aca="false">IFERROR(IF(AZ896&lt;($AM$11-$AL$11)/($AN$11-$AL$11),$AL$11+SQRT(AZ896*($AN$11-$AL$11)*($AM$11-$AL$11)),$AN$11-SQRT((1-AZ896)*($AN$11-$AL$11)*($AN$11-$AM$11))),$AM$11)</f>
        <v>0.745356157263395</v>
      </c>
      <c r="AR896" s="0" t="n">
        <f aca="false">SUMPRODUCT((B24:B31&lt;=$B$6)*(C24:C31*AM896+D24:D31*AO896*$B$8*AQ896)/(1+AL896/100)^B24:B31)+C32*AM896*AP896/(1+AL896/100)^$B$6</f>
        <v>12880620.8926269</v>
      </c>
      <c r="AS896" s="0" t="n">
        <f aca="false">SUMPRODUCT((K24:K26&lt;=$B$6)*(L24:L26*AN896+M24:M26*AO896*$B$8*AQ896)/(1+AL896/100)^K24:K26)+L27*AN896*AP896/(1+AL896/100)^$B$6</f>
        <v>14946050.8997605</v>
      </c>
      <c r="AT896" s="0" t="n">
        <f aca="false">AS896-AR896</f>
        <v>2065430.00713354</v>
      </c>
      <c r="AU896" s="0" t="n">
        <f aca="true">RAND()</f>
        <v>0.481026250846558</v>
      </c>
      <c r="AV896" s="0" t="n">
        <f aca="true">RAND()</f>
        <v>0.307030964674723</v>
      </c>
      <c r="AW896" s="0" t="n">
        <f aca="true">RAND()</f>
        <v>0.4801777671977</v>
      </c>
      <c r="AX896" s="0" t="n">
        <f aca="true">RAND()</f>
        <v>0.58070200523107</v>
      </c>
      <c r="AY896" s="0" t="n">
        <f aca="true">RAND()</f>
        <v>0.551894966478608</v>
      </c>
      <c r="AZ896" s="0" t="n">
        <f aca="true">RAND()</f>
        <v>0.735332707576878</v>
      </c>
    </row>
    <row r="897" customFormat="false" ht="15" hidden="false" customHeight="false" outlineLevel="0" collapsed="false">
      <c r="AK897" s="0" t="n">
        <v>884</v>
      </c>
      <c r="AL897" s="0" t="n">
        <f aca="false">IFERROR(IF(AU897&lt;($AM$6-$AL$6)/($AN$6-$AL$6),$AL$6+SQRT(AU897*($AN$6-$AL$6)*($AM$6-$AL$6)),$AN$6-SQRT((1-AU897)*($AN$6-$AL$6)*($AN$6-$AM$6))),$AM$6)</f>
        <v>3.77261431821451</v>
      </c>
      <c r="AM897" s="0" t="n">
        <f aca="false">IFERROR(IF(AV897&lt;($AM$7-$AL$7)/($AN$7-$AL$7),$AL$7+SQRT(AV897*($AN$7-$AL$7)*($AM$7-$AL$7)),$AN$7-SQRT((1-AV897)*($AN$7-$AL$7)*($AN$7-$AM$7))),$AM$7)</f>
        <v>0.941374049178008</v>
      </c>
      <c r="AN897" s="0" t="n">
        <f aca="false">IFERROR(IF(AW897&lt;($AM$8-$AL$8)/($AN$8-$AL$8),$AL$8+SQRT(AW897*($AN$8-$AL$8)*($AM$8-$AL$8)),$AN$8-SQRT((1-AW897)*($AN$8-$AL$8)*($AN$8-$AM$8))),$AM$8)</f>
        <v>1.093614384328</v>
      </c>
      <c r="AO897" s="0" t="n">
        <f aca="false">IFERROR(IF(AX897&lt;($AM$9-$AL$9)/($AN$9-$AL$9),$AL$9+SQRT(AX897*($AN$9-$AL$9)*($AM$9-$AL$9)),$AN$9-SQRT((1-AX897)*($AN$9-$AL$9)*($AN$9-$AM$9))),$AM$9)</f>
        <v>1.13861844855679</v>
      </c>
      <c r="AP897" s="0" t="n">
        <f aca="false">IFERROR(IF(AY897&lt;($AM$10-$AL$10)/($AN$10-$AL$10),$AL$10+SQRT(AY897*($AN$10-$AL$10)*($AM$10-$AL$10)),$AN$10-SQRT((1-AY897)*($AN$10-$AL$10)*($AN$10-$AM$10))),$AM$10)</f>
        <v>0.92437418974999</v>
      </c>
      <c r="AQ897" s="0" t="n">
        <f aca="false">IFERROR(IF(AZ897&lt;($AM$11-$AL$11)/($AN$11-$AL$11),$AL$11+SQRT(AZ897*($AN$11-$AL$11)*($AM$11-$AL$11)),$AN$11-SQRT((1-AZ897)*($AN$11-$AL$11)*($AN$11-$AM$11))),$AM$11)</f>
        <v>0.819429433193805</v>
      </c>
      <c r="AR897" s="0" t="n">
        <f aca="false">SUMPRODUCT((B24:B31&lt;=$B$6)*(C24:C31*AM897+D24:D31*AO897*$B$8*AQ897)/(1+AL897/100)^B24:B31)+C32*AM897*AP897/(1+AL897/100)^$B$6</f>
        <v>12556164.9976307</v>
      </c>
      <c r="AS897" s="0" t="n">
        <f aca="false">SUMPRODUCT((K24:K26&lt;=$B$6)*(L24:L26*AN897+M24:M26*AO897*$B$8*AQ897)/(1+AL897/100)^K24:K26)+L27*AN897*AP897/(1+AL897/100)^$B$6</f>
        <v>16135421.5048088</v>
      </c>
      <c r="AT897" s="0" t="n">
        <f aca="false">AS897-AR897</f>
        <v>3579256.5071781</v>
      </c>
      <c r="AU897" s="0" t="n">
        <f aca="true">RAND()</f>
        <v>0.479199083050299</v>
      </c>
      <c r="AV897" s="0" t="n">
        <f aca="true">RAND()</f>
        <v>0.222073575344287</v>
      </c>
      <c r="AW897" s="0" t="n">
        <f aca="true">RAND()</f>
        <v>0.782609237430131</v>
      </c>
      <c r="AX897" s="0" t="n">
        <f aca="true">RAND()</f>
        <v>0.505347881888858</v>
      </c>
      <c r="AY897" s="0" t="n">
        <f aca="true">RAND()</f>
        <v>0.72037381170384</v>
      </c>
      <c r="AZ897" s="0" t="n">
        <f aca="true">RAND()</f>
        <v>0.866915389401181</v>
      </c>
    </row>
    <row r="898" customFormat="false" ht="15" hidden="false" customHeight="false" outlineLevel="0" collapsed="false">
      <c r="AK898" s="0" t="n">
        <v>885</v>
      </c>
      <c r="AL898" s="0" t="n">
        <f aca="false">IFERROR(IF(AU898&lt;($AM$6-$AL$6)/($AN$6-$AL$6),$AL$6+SQRT(AU898*($AN$6-$AL$6)*($AM$6-$AL$6)),$AN$6-SQRT((1-AU898)*($AN$6-$AL$6)*($AN$6-$AM$6))),$AM$6)</f>
        <v>3.17708436295062</v>
      </c>
      <c r="AM898" s="0" t="n">
        <f aca="false">IFERROR(IF(AV898&lt;($AM$7-$AL$7)/($AN$7-$AL$7),$AL$7+SQRT(AV898*($AN$7-$AL$7)*($AM$7-$AL$7)),$AN$7-SQRT((1-AV898)*($AN$7-$AL$7)*($AN$7-$AM$7))),$AM$7)</f>
        <v>1.02240158609421</v>
      </c>
      <c r="AN898" s="0" t="n">
        <f aca="false">IFERROR(IF(AW898&lt;($AM$8-$AL$8)/($AN$8-$AL$8),$AL$8+SQRT(AW898*($AN$8-$AL$8)*($AM$8-$AL$8)),$AN$8-SQRT((1-AW898)*($AN$8-$AL$8)*($AN$8-$AM$8))),$AM$8)</f>
        <v>1.02329315987845</v>
      </c>
      <c r="AO898" s="0" t="n">
        <f aca="false">IFERROR(IF(AX898&lt;($AM$9-$AL$9)/($AN$9-$AL$9),$AL$9+SQRT(AX898*($AN$9-$AL$9)*($AM$9-$AL$9)),$AN$9-SQRT((1-AX898)*($AN$9-$AL$9)*($AN$9-$AM$9))),$AM$9)</f>
        <v>1.59376085351369</v>
      </c>
      <c r="AP898" s="0" t="n">
        <f aca="false">IFERROR(IF(AY898&lt;($AM$10-$AL$10)/($AN$10-$AL$10),$AL$10+SQRT(AY898*($AN$10-$AL$10)*($AM$10-$AL$10)),$AN$10-SQRT((1-AY898)*($AN$10-$AL$10)*($AN$10-$AM$10))),$AM$10)</f>
        <v>0.72355098792756</v>
      </c>
      <c r="AQ898" s="0" t="n">
        <f aca="false">IFERROR(IF(AZ898&lt;($AM$11-$AL$11)/($AN$11-$AL$11),$AL$11+SQRT(AZ898*($AN$11-$AL$11)*($AM$11-$AL$11)),$AN$11-SQRT((1-AZ898)*($AN$11-$AL$11)*($AN$11-$AM$11))),$AM$11)</f>
        <v>0.706826846874361</v>
      </c>
      <c r="AR898" s="0" t="n">
        <f aca="false">SUMPRODUCT((B24:B31&lt;=$B$6)*(C24:C31*AM898+D24:D31*AO898*$B$8*AQ898)/(1+AL898/100)^B24:B31)+C32*AM898*AP898/(1+AL898/100)^$B$6</f>
        <v>14100409.9471089</v>
      </c>
      <c r="AS898" s="0" t="n">
        <f aca="false">SUMPRODUCT((K24:K26&lt;=$B$6)*(L24:L26*AN898+M24:M26*AO898*$B$8*AQ898)/(1+AL898/100)^K24:K26)+L27*AN898*AP898/(1+AL898/100)^$B$6</f>
        <v>15268562.4980283</v>
      </c>
      <c r="AT898" s="0" t="n">
        <f aca="false">AS898-AR898</f>
        <v>1168152.55091938</v>
      </c>
      <c r="AU898" s="0" t="n">
        <f aca="true">RAND()</f>
        <v>0.269265801600168</v>
      </c>
      <c r="AV898" s="0" t="n">
        <f aca="true">RAND()</f>
        <v>0.539546328778387</v>
      </c>
      <c r="AW898" s="0" t="n">
        <f aca="true">RAND()</f>
        <v>0.543146743485349</v>
      </c>
      <c r="AX898" s="0" t="n">
        <f aca="true">RAND()</f>
        <v>0.889979837241384</v>
      </c>
      <c r="AY898" s="0" t="n">
        <f aca="true">RAND()</f>
        <v>0.199900176813551</v>
      </c>
      <c r="AZ898" s="0" t="n">
        <f aca="true">RAND()</f>
        <v>0.649181641985186</v>
      </c>
    </row>
    <row r="899" customFormat="false" ht="15" hidden="false" customHeight="false" outlineLevel="0" collapsed="false">
      <c r="AK899" s="0" t="n">
        <v>886</v>
      </c>
      <c r="AL899" s="0" t="n">
        <f aca="false">IFERROR(IF(AU899&lt;($AM$6-$AL$6)/($AN$6-$AL$6),$AL$6+SQRT(AU899*($AN$6-$AL$6)*($AM$6-$AL$6)),$AN$6-SQRT((1-AU899)*($AN$6-$AL$6)*($AN$6-$AM$6))),$AM$6)</f>
        <v>5.45750782013865</v>
      </c>
      <c r="AM899" s="0" t="n">
        <f aca="false">IFERROR(IF(AV899&lt;($AM$7-$AL$7)/($AN$7-$AL$7),$AL$7+SQRT(AV899*($AN$7-$AL$7)*($AM$7-$AL$7)),$AN$7-SQRT((1-AV899)*($AN$7-$AL$7)*($AN$7-$AM$7))),$AM$7)</f>
        <v>0.969382320334777</v>
      </c>
      <c r="AN899" s="0" t="n">
        <f aca="false">IFERROR(IF(AW899&lt;($AM$8-$AL$8)/($AN$8-$AL$8),$AL$8+SQRT(AW899*($AN$8-$AL$8)*($AM$8-$AL$8)),$AN$8-SQRT((1-AW899)*($AN$8-$AL$8)*($AN$8-$AM$8))),$AM$8)</f>
        <v>0.890127943579078</v>
      </c>
      <c r="AO899" s="0" t="n">
        <f aca="false">IFERROR(IF(AX899&lt;($AM$9-$AL$9)/($AN$9-$AL$9),$AL$9+SQRT(AX899*($AN$9-$AL$9)*($AM$9-$AL$9)),$AN$9-SQRT((1-AX899)*($AN$9-$AL$9)*($AN$9-$AM$9))),$AM$9)</f>
        <v>1.36310902613476</v>
      </c>
      <c r="AP899" s="0" t="n">
        <f aca="false">IFERROR(IF(AY899&lt;($AM$10-$AL$10)/($AN$10-$AL$10),$AL$10+SQRT(AY899*($AN$10-$AL$10)*($AM$10-$AL$10)),$AN$10-SQRT((1-AY899)*($AN$10-$AL$10)*($AN$10-$AM$10))),$AM$10)</f>
        <v>0.956632366558955</v>
      </c>
      <c r="AQ899" s="0" t="n">
        <f aca="false">IFERROR(IF(AZ899&lt;($AM$11-$AL$11)/($AN$11-$AL$11),$AL$11+SQRT(AZ899*($AN$11-$AL$11)*($AM$11-$AL$11)),$AN$11-SQRT((1-AZ899)*($AN$11-$AL$11)*($AN$11-$AM$11))),$AM$11)</f>
        <v>0.593020628206535</v>
      </c>
      <c r="AR899" s="0" t="n">
        <f aca="false">SUMPRODUCT((B24:B31&lt;=$B$6)*(C24:C31*AM899+D24:D31*AO899*$B$8*AQ899)/(1+AL899/100)^B24:B31)+C32*AM899*AP899/(1+AL899/100)^$B$6</f>
        <v>12014131.9041663</v>
      </c>
      <c r="AS899" s="0" t="n">
        <f aca="false">SUMPRODUCT((K24:K26&lt;=$B$6)*(L24:L26*AN899+M24:M26*AO899*$B$8*AQ899)/(1+AL899/100)^K24:K26)+L27*AN899*AP899/(1+AL899/100)^$B$6</f>
        <v>13379953.9783309</v>
      </c>
      <c r="AT899" s="0" t="n">
        <f aca="false">AS899-AR899</f>
        <v>1365822.0741646</v>
      </c>
      <c r="AU899" s="0" t="n">
        <f aca="true">RAND()</f>
        <v>0.88103589375333</v>
      </c>
      <c r="AV899" s="0" t="n">
        <f aca="true">RAND()</f>
        <v>0.318781893799923</v>
      </c>
      <c r="AW899" s="0" t="n">
        <f aca="true">RAND()</f>
        <v>0.0902560690421499</v>
      </c>
      <c r="AX899" s="0" t="n">
        <f aca="true">RAND()</f>
        <v>0.729579924939325</v>
      </c>
      <c r="AY899" s="0" t="n">
        <f aca="true">RAND()</f>
        <v>0.834052472756928</v>
      </c>
      <c r="AZ899" s="0" t="n">
        <f aca="true">RAND()</f>
        <v>0.350453422671643</v>
      </c>
    </row>
    <row r="900" customFormat="false" ht="15" hidden="false" customHeight="false" outlineLevel="0" collapsed="false">
      <c r="AK900" s="0" t="n">
        <v>887</v>
      </c>
      <c r="AL900" s="0" t="n">
        <f aca="false">IFERROR(IF(AU900&lt;($AM$6-$AL$6)/($AN$6-$AL$6),$AL$6+SQRT(AU900*($AN$6-$AL$6)*($AM$6-$AL$6)),$AN$6-SQRT((1-AU900)*($AN$6-$AL$6)*($AN$6-$AM$6))),$AM$6)</f>
        <v>2.26649542124754</v>
      </c>
      <c r="AM900" s="0" t="n">
        <f aca="false">IFERROR(IF(AV900&lt;($AM$7-$AL$7)/($AN$7-$AL$7),$AL$7+SQRT(AV900*($AN$7-$AL$7)*($AM$7-$AL$7)),$AN$7-SQRT((1-AV900)*($AN$7-$AL$7)*($AN$7-$AM$7))),$AM$7)</f>
        <v>0.91533953892147</v>
      </c>
      <c r="AN900" s="0" t="n">
        <f aca="false">IFERROR(IF(AW900&lt;($AM$8-$AL$8)/($AN$8-$AL$8),$AL$8+SQRT(AW900*($AN$8-$AL$8)*($AM$8-$AL$8)),$AN$8-SQRT((1-AW900)*($AN$8-$AL$8)*($AN$8-$AM$8))),$AM$8)</f>
        <v>0.997052803327826</v>
      </c>
      <c r="AO900" s="0" t="n">
        <f aca="false">IFERROR(IF(AX900&lt;($AM$9-$AL$9)/($AN$9-$AL$9),$AL$9+SQRT(AX900*($AN$9-$AL$9)*($AM$9-$AL$9)),$AN$9-SQRT((1-AX900)*($AN$9-$AL$9)*($AN$9-$AM$9))),$AM$9)</f>
        <v>0.913131601730102</v>
      </c>
      <c r="AP900" s="0" t="n">
        <f aca="false">IFERROR(IF(AY900&lt;($AM$10-$AL$10)/($AN$10-$AL$10),$AL$10+SQRT(AY900*($AN$10-$AL$10)*($AM$10-$AL$10)),$AN$10-SQRT((1-AY900)*($AN$10-$AL$10)*($AN$10-$AM$10))),$AM$10)</f>
        <v>0.733720185750199</v>
      </c>
      <c r="AQ900" s="0" t="n">
        <f aca="false">IFERROR(IF(AZ900&lt;($AM$11-$AL$11)/($AN$11-$AL$11),$AL$11+SQRT(AZ900*($AN$11-$AL$11)*($AM$11-$AL$11)),$AN$11-SQRT((1-AZ900)*($AN$11-$AL$11)*($AN$11-$AM$11))),$AM$11)</f>
        <v>0.472011830947857</v>
      </c>
      <c r="AR900" s="0" t="n">
        <f aca="false">SUMPRODUCT((B24:B31&lt;=$B$6)*(C24:C31*AM900+D24:D31*AO900*$B$8*AQ900)/(1+AL900/100)^B24:B31)+C32*AM900*AP900/(1+AL900/100)^$B$6</f>
        <v>13148024.9699397</v>
      </c>
      <c r="AS900" s="0" t="n">
        <f aca="false">SUMPRODUCT((K24:K26&lt;=$B$6)*(L24:L26*AN900+M24:M26*AO900*$B$8*AQ900)/(1+AL900/100)^K24:K26)+L27*AN900*AP900/(1+AL900/100)^$B$6</f>
        <v>14602675.2296397</v>
      </c>
      <c r="AT900" s="0" t="n">
        <f aca="false">AS900-AR900</f>
        <v>1454650.25969991</v>
      </c>
      <c r="AU900" s="0" t="n">
        <f aca="true">RAND()</f>
        <v>0.0142039619091806</v>
      </c>
      <c r="AV900" s="0" t="n">
        <f aca="true">RAND()</f>
        <v>0.147813435984637</v>
      </c>
      <c r="AW900" s="0" t="n">
        <f aca="true">RAND()</f>
        <v>0.431442303326165</v>
      </c>
      <c r="AX900" s="0" t="n">
        <f aca="true">RAND()</f>
        <v>0.227570293797439</v>
      </c>
      <c r="AY900" s="0" t="n">
        <f aca="true">RAND()</f>
        <v>0.218500500908429</v>
      </c>
      <c r="AZ900" s="0" t="n">
        <f aca="true">RAND()</f>
        <v>0.120767632596058</v>
      </c>
    </row>
    <row r="901" customFormat="false" ht="15" hidden="false" customHeight="false" outlineLevel="0" collapsed="false">
      <c r="AK901" s="0" t="n">
        <v>888</v>
      </c>
      <c r="AL901" s="0" t="n">
        <f aca="false">IFERROR(IF(AU901&lt;($AM$6-$AL$6)/($AN$6-$AL$6),$AL$6+SQRT(AU901*($AN$6-$AL$6)*($AM$6-$AL$6)),$AN$6-SQRT((1-AU901)*($AN$6-$AL$6)*($AN$6-$AM$6))),$AM$6)</f>
        <v>3.17295269175236</v>
      </c>
      <c r="AM901" s="0" t="n">
        <f aca="false">IFERROR(IF(AV901&lt;($AM$7-$AL$7)/($AN$7-$AL$7),$AL$7+SQRT(AV901*($AN$7-$AL$7)*($AM$7-$AL$7)),$AN$7-SQRT((1-AV901)*($AN$7-$AL$7)*($AN$7-$AM$7))),$AM$7)</f>
        <v>1.0373334625245</v>
      </c>
      <c r="AN901" s="0" t="n">
        <f aca="false">IFERROR(IF(AW901&lt;($AM$8-$AL$8)/($AN$8-$AL$8),$AL$8+SQRT(AW901*($AN$8-$AL$8)*($AM$8-$AL$8)),$AN$8-SQRT((1-AW901)*($AN$8-$AL$8)*($AN$8-$AM$8))),$AM$8)</f>
        <v>0.873543066889394</v>
      </c>
      <c r="AO901" s="0" t="n">
        <f aca="false">IFERROR(IF(AX901&lt;($AM$9-$AL$9)/($AN$9-$AL$9),$AL$9+SQRT(AX901*($AN$9-$AL$9)*($AM$9-$AL$9)),$AN$9-SQRT((1-AX901)*($AN$9-$AL$9)*($AN$9-$AM$9))),$AM$9)</f>
        <v>1.50810140846582</v>
      </c>
      <c r="AP901" s="0" t="n">
        <f aca="false">IFERROR(IF(AY901&lt;($AM$10-$AL$10)/($AN$10-$AL$10),$AL$10+SQRT(AY901*($AN$10-$AL$10)*($AM$10-$AL$10)),$AN$10-SQRT((1-AY901)*($AN$10-$AL$10)*($AN$10-$AM$10))),$AM$10)</f>
        <v>0.972505826542605</v>
      </c>
      <c r="AQ901" s="0" t="n">
        <f aca="false">IFERROR(IF(AZ901&lt;($AM$11-$AL$11)/($AN$11-$AL$11),$AL$11+SQRT(AZ901*($AN$11-$AL$11)*($AM$11-$AL$11)),$AN$11-SQRT((1-AZ901)*($AN$11-$AL$11)*($AN$11-$AM$11))),$AM$11)</f>
        <v>0.770919601969118</v>
      </c>
      <c r="AR901" s="0" t="n">
        <f aca="false">SUMPRODUCT((B24:B31&lt;=$B$6)*(C24:C31*AM901+D24:D31*AO901*$B$8*AQ901)/(1+AL901/100)^B24:B31)+C32*AM901*AP901/(1+AL901/100)^$B$6</f>
        <v>14271958.8049797</v>
      </c>
      <c r="AS901" s="0" t="n">
        <f aca="false">SUMPRODUCT((K24:K26&lt;=$B$6)*(L24:L26*AN901+M24:M26*AO901*$B$8*AQ901)/(1+AL901/100)^K24:K26)+L27*AN901*AP901/(1+AL901/100)^$B$6</f>
        <v>12717293.3201697</v>
      </c>
      <c r="AT901" s="0" t="n">
        <f aca="false">AS901-AR901</f>
        <v>-1554665.48481002</v>
      </c>
      <c r="AU901" s="0" t="n">
        <f aca="true">RAND()</f>
        <v>0.267685445021723</v>
      </c>
      <c r="AV901" s="0" t="n">
        <f aca="true">RAND()</f>
        <v>0.597981723006045</v>
      </c>
      <c r="AW901" s="0" t="n">
        <f aca="true">RAND()</f>
        <v>0.0600953631944211</v>
      </c>
      <c r="AX901" s="0" t="n">
        <f aca="true">RAND()</f>
        <v>0.838690517097791</v>
      </c>
      <c r="AY901" s="0" t="n">
        <f aca="true">RAND()</f>
        <v>0.893047024466841</v>
      </c>
      <c r="AZ901" s="0" t="n">
        <f aca="true">RAND()</f>
        <v>0.785804780563316</v>
      </c>
    </row>
    <row r="902" customFormat="false" ht="15" hidden="false" customHeight="false" outlineLevel="0" collapsed="false">
      <c r="AK902" s="0" t="n">
        <v>889</v>
      </c>
      <c r="AL902" s="0" t="n">
        <f aca="false">IFERROR(IF(AU902&lt;($AM$6-$AL$6)/($AN$6-$AL$6),$AL$6+SQRT(AU902*($AN$6-$AL$6)*($AM$6-$AL$6)),$AN$6-SQRT((1-AU902)*($AN$6-$AL$6)*($AN$6-$AM$6))),$AM$6)</f>
        <v>3.99296124554363</v>
      </c>
      <c r="AM902" s="0" t="n">
        <f aca="false">IFERROR(IF(AV902&lt;($AM$7-$AL$7)/($AN$7-$AL$7),$AL$7+SQRT(AV902*($AN$7-$AL$7)*($AM$7-$AL$7)),$AN$7-SQRT((1-AV902)*($AN$7-$AL$7)*($AN$7-$AM$7))),$AM$7)</f>
        <v>0.96957260541567</v>
      </c>
      <c r="AN902" s="0" t="n">
        <f aca="false">IFERROR(IF(AW902&lt;($AM$8-$AL$8)/($AN$8-$AL$8),$AL$8+SQRT(AW902*($AN$8-$AL$8)*($AM$8-$AL$8)),$AN$8-SQRT((1-AW902)*($AN$8-$AL$8)*($AN$8-$AM$8))),$AM$8)</f>
        <v>1.08472768672427</v>
      </c>
      <c r="AO902" s="0" t="n">
        <f aca="false">IFERROR(IF(AX902&lt;($AM$9-$AL$9)/($AN$9-$AL$9),$AL$9+SQRT(AX902*($AN$9-$AL$9)*($AM$9-$AL$9)),$AN$9-SQRT((1-AX902)*($AN$9-$AL$9)*($AN$9-$AM$9))),$AM$9)</f>
        <v>1.77030792347909</v>
      </c>
      <c r="AP902" s="0" t="n">
        <f aca="false">IFERROR(IF(AY902&lt;($AM$10-$AL$10)/($AN$10-$AL$10),$AL$10+SQRT(AY902*($AN$10-$AL$10)*($AM$10-$AL$10)),$AN$10-SQRT((1-AY902)*($AN$10-$AL$10)*($AN$10-$AM$10))),$AM$10)</f>
        <v>0.871296075406693</v>
      </c>
      <c r="AQ902" s="0" t="n">
        <f aca="false">IFERROR(IF(AZ902&lt;($AM$11-$AL$11)/($AN$11-$AL$11),$AL$11+SQRT(AZ902*($AN$11-$AL$11)*($AM$11-$AL$11)),$AN$11-SQRT((1-AZ902)*($AN$11-$AL$11)*($AN$11-$AM$11))),$AM$11)</f>
        <v>0.419463799356221</v>
      </c>
      <c r="AR902" s="0" t="n">
        <f aca="false">SUMPRODUCT((B24:B31&lt;=$B$6)*(C24:C31*AM902+D24:D31*AO902*$B$8*AQ902)/(1+AL902/100)^B24:B31)+C32*AM902*AP902/(1+AL902/100)^$B$6</f>
        <v>12767761.2216489</v>
      </c>
      <c r="AS902" s="0" t="n">
        <f aca="false">SUMPRODUCT((K24:K26&lt;=$B$6)*(L24:L26*AN902+M24:M26*AO902*$B$8*AQ902)/(1+AL902/100)^K24:K26)+L27*AN902*AP902/(1+AL902/100)^$B$6</f>
        <v>16116790.9272451</v>
      </c>
      <c r="AT902" s="0" t="n">
        <f aca="false">AS902-AR902</f>
        <v>3349029.70559621</v>
      </c>
      <c r="AU902" s="0" t="n">
        <f aca="true">RAND()</f>
        <v>0.547885896459873</v>
      </c>
      <c r="AV902" s="0" t="n">
        <f aca="true">RAND()</f>
        <v>0.319498538971761</v>
      </c>
      <c r="AW902" s="0" t="n">
        <f aca="true">RAND()</f>
        <v>0.757200555239895</v>
      </c>
      <c r="AX902" s="0" t="n">
        <f aca="true">RAND()</f>
        <v>0.964827699989007</v>
      </c>
      <c r="AY902" s="0" t="n">
        <f aca="true">RAND()</f>
        <v>0.55144310244965</v>
      </c>
      <c r="AZ902" s="0" t="n">
        <f aca="true">RAND()</f>
        <v>0.0582514259454019</v>
      </c>
    </row>
    <row r="903" customFormat="false" ht="15" hidden="false" customHeight="false" outlineLevel="0" collapsed="false">
      <c r="AK903" s="0" t="n">
        <v>890</v>
      </c>
      <c r="AL903" s="0" t="n">
        <f aca="false">IFERROR(IF(AU903&lt;($AM$6-$AL$6)/($AN$6-$AL$6),$AL$6+SQRT(AU903*($AN$6-$AL$6)*($AM$6-$AL$6)),$AN$6-SQRT((1-AU903)*($AN$6-$AL$6)*($AN$6-$AM$6))),$AM$6)</f>
        <v>2.68503926931108</v>
      </c>
      <c r="AM903" s="0" t="n">
        <f aca="false">IFERROR(IF(AV903&lt;($AM$7-$AL$7)/($AN$7-$AL$7),$AL$7+SQRT(AV903*($AN$7-$AL$7)*($AM$7-$AL$7)),$AN$7-SQRT((1-AV903)*($AN$7-$AL$7)*($AN$7-$AM$7))),$AM$7)</f>
        <v>1.20218831316488</v>
      </c>
      <c r="AN903" s="0" t="n">
        <f aca="false">IFERROR(IF(AW903&lt;($AM$8-$AL$8)/($AN$8-$AL$8),$AL$8+SQRT(AW903*($AN$8-$AL$8)*($AM$8-$AL$8)),$AN$8-SQRT((1-AW903)*($AN$8-$AL$8)*($AN$8-$AM$8))),$AM$8)</f>
        <v>1.00705859568096</v>
      </c>
      <c r="AO903" s="0" t="n">
        <f aca="false">IFERROR(IF(AX903&lt;($AM$9-$AL$9)/($AN$9-$AL$9),$AL$9+SQRT(AX903*($AN$9-$AL$9)*($AM$9-$AL$9)),$AN$9-SQRT((1-AX903)*($AN$9-$AL$9)*($AN$9-$AM$9))),$AM$9)</f>
        <v>1.30788295830866</v>
      </c>
      <c r="AP903" s="0" t="n">
        <f aca="false">IFERROR(IF(AY903&lt;($AM$10-$AL$10)/($AN$10-$AL$10),$AL$10+SQRT(AY903*($AN$10-$AL$10)*($AM$10-$AL$10)),$AN$10-SQRT((1-AY903)*($AN$10-$AL$10)*($AN$10-$AM$10))),$AM$10)</f>
        <v>0.702456482346574</v>
      </c>
      <c r="AQ903" s="0" t="n">
        <f aca="false">IFERROR(IF(AZ903&lt;($AM$11-$AL$11)/($AN$11-$AL$11),$AL$11+SQRT(AZ903*($AN$11-$AL$11)*($AM$11-$AL$11)),$AN$11-SQRT((1-AZ903)*($AN$11-$AL$11)*($AN$11-$AM$11))),$AM$11)</f>
        <v>0.605142395134796</v>
      </c>
      <c r="AR903" s="0" t="n">
        <f aca="false">SUMPRODUCT((B24:B31&lt;=$B$6)*(C24:C31*AM903+D24:D31*AO903*$B$8*AQ903)/(1+AL903/100)^B24:B31)+C32*AM903*AP903/(1+AL903/100)^$B$6</f>
        <v>16918782.4620874</v>
      </c>
      <c r="AS903" s="0" t="n">
        <f aca="false">SUMPRODUCT((K24:K26&lt;=$B$6)*(L24:L26*AN903+M24:M26*AO903*$B$8*AQ903)/(1+AL903/100)^K24:K26)+L27*AN903*AP903/(1+AL903/100)^$B$6</f>
        <v>14938371.6605558</v>
      </c>
      <c r="AT903" s="0" t="n">
        <f aca="false">AS903-AR903</f>
        <v>-1980410.80153158</v>
      </c>
      <c r="AU903" s="0" t="n">
        <f aca="true">RAND()</f>
        <v>0.0938557600996528</v>
      </c>
      <c r="AV903" s="0" t="n">
        <f aca="true">RAND()</f>
        <v>0.979680378684273</v>
      </c>
      <c r="AW903" s="0" t="n">
        <f aca="true">RAND()</f>
        <v>0.475373102822158</v>
      </c>
      <c r="AX903" s="0" t="n">
        <f aca="true">RAND()</f>
        <v>0.680649333733622</v>
      </c>
      <c r="AY903" s="0" t="n">
        <f aca="true">RAND()</f>
        <v>0.163954508976594</v>
      </c>
      <c r="AZ903" s="0" t="n">
        <f aca="true">RAND()</f>
        <v>0.380048495137142</v>
      </c>
    </row>
    <row r="904" customFormat="false" ht="15" hidden="false" customHeight="false" outlineLevel="0" collapsed="false">
      <c r="AK904" s="0" t="n">
        <v>891</v>
      </c>
      <c r="AL904" s="0" t="n">
        <f aca="false">IFERROR(IF(AU904&lt;($AM$6-$AL$6)/($AN$6-$AL$6),$AL$6+SQRT(AU904*($AN$6-$AL$6)*($AM$6-$AL$6)),$AN$6-SQRT((1-AU904)*($AN$6-$AL$6)*($AN$6-$AM$6))),$AM$6)</f>
        <v>4.17568180351028</v>
      </c>
      <c r="AM904" s="0" t="n">
        <f aca="false">IFERROR(IF(AV904&lt;($AM$7-$AL$7)/($AN$7-$AL$7),$AL$7+SQRT(AV904*($AN$7-$AL$7)*($AM$7-$AL$7)),$AN$7-SQRT((1-AV904)*($AN$7-$AL$7)*($AN$7-$AM$7))),$AM$7)</f>
        <v>0.985594852313053</v>
      </c>
      <c r="AN904" s="0" t="n">
        <f aca="false">IFERROR(IF(AW904&lt;($AM$8-$AL$8)/($AN$8-$AL$8),$AL$8+SQRT(AW904*($AN$8-$AL$8)*($AM$8-$AL$8)),$AN$8-SQRT((1-AW904)*($AN$8-$AL$8)*($AN$8-$AM$8))),$AM$8)</f>
        <v>1.14810237367581</v>
      </c>
      <c r="AO904" s="0" t="n">
        <f aca="false">IFERROR(IF(AX904&lt;($AM$9-$AL$9)/($AN$9-$AL$9),$AL$9+SQRT(AX904*($AN$9-$AL$9)*($AM$9-$AL$9)),$AN$9-SQRT((1-AX904)*($AN$9-$AL$9)*($AN$9-$AM$9))),$AM$9)</f>
        <v>0.795332996745645</v>
      </c>
      <c r="AP904" s="0" t="n">
        <f aca="false">IFERROR(IF(AY904&lt;($AM$10-$AL$10)/($AN$10-$AL$10),$AL$10+SQRT(AY904*($AN$10-$AL$10)*($AM$10-$AL$10)),$AN$10-SQRT((1-AY904)*($AN$10-$AL$10)*($AN$10-$AM$10))),$AM$10)</f>
        <v>0.913661999817951</v>
      </c>
      <c r="AQ904" s="0" t="n">
        <f aca="false">IFERROR(IF(AZ904&lt;($AM$11-$AL$11)/($AN$11-$AL$11),$AL$11+SQRT(AZ904*($AN$11-$AL$11)*($AM$11-$AL$11)),$AN$11-SQRT((1-AZ904)*($AN$11-$AL$11)*($AN$11-$AM$11))),$AM$11)</f>
        <v>0.743104595290053</v>
      </c>
      <c r="AR904" s="0" t="n">
        <f aca="false">SUMPRODUCT((B24:B31&lt;=$B$6)*(C24:C31*AM904+D24:D31*AO904*$B$8*AQ904)/(1+AL904/100)^B24:B31)+C32*AM904*AP904/(1+AL904/100)^$B$6</f>
        <v>12838610.3658878</v>
      </c>
      <c r="AS904" s="0" t="n">
        <f aca="false">SUMPRODUCT((K24:K26&lt;=$B$6)*(L24:L26*AN904+M24:M26*AO904*$B$8*AQ904)/(1+AL904/100)^K24:K26)+L27*AN904*AP904/(1+AL904/100)^$B$6</f>
        <v>17034090.7932141</v>
      </c>
      <c r="AT904" s="0" t="n">
        <f aca="false">AS904-AR904</f>
        <v>4195480.42732632</v>
      </c>
      <c r="AU904" s="0" t="n">
        <f aca="true">RAND()</f>
        <v>0.601161336248853</v>
      </c>
      <c r="AV904" s="0" t="n">
        <f aca="true">RAND()</f>
        <v>0.382727213390043</v>
      </c>
      <c r="AW904" s="0" t="n">
        <f aca="true">RAND()</f>
        <v>0.907705544439956</v>
      </c>
      <c r="AX904" s="0" t="n">
        <f aca="true">RAND()</f>
        <v>0.116295438622351</v>
      </c>
      <c r="AY904" s="0" t="n">
        <f aca="true">RAND()</f>
        <v>0.684465000373545</v>
      </c>
      <c r="AZ904" s="0" t="n">
        <f aca="true">RAND()</f>
        <v>0.730631636893521</v>
      </c>
    </row>
    <row r="905" customFormat="false" ht="15" hidden="false" customHeight="false" outlineLevel="0" collapsed="false">
      <c r="AK905" s="0" t="n">
        <v>892</v>
      </c>
      <c r="AL905" s="0" t="n">
        <f aca="false">IFERROR(IF(AU905&lt;($AM$6-$AL$6)/($AN$6-$AL$6),$AL$6+SQRT(AU905*($AN$6-$AL$6)*($AM$6-$AL$6)),$AN$6-SQRT((1-AU905)*($AN$6-$AL$6)*($AN$6-$AM$6))),$AM$6)</f>
        <v>3.27670681331669</v>
      </c>
      <c r="AM905" s="0" t="n">
        <f aca="false">IFERROR(IF(AV905&lt;($AM$7-$AL$7)/($AN$7-$AL$7),$AL$7+SQRT(AV905*($AN$7-$AL$7)*($AM$7-$AL$7)),$AN$7-SQRT((1-AV905)*($AN$7-$AL$7)*($AN$7-$AM$7))),$AM$7)</f>
        <v>0.994216888063211</v>
      </c>
      <c r="AN905" s="0" t="n">
        <f aca="false">IFERROR(IF(AW905&lt;($AM$8-$AL$8)/($AN$8-$AL$8),$AL$8+SQRT(AW905*($AN$8-$AL$8)*($AM$8-$AL$8)),$AN$8-SQRT((1-AW905)*($AN$8-$AL$8)*($AN$8-$AM$8))),$AM$8)</f>
        <v>0.813525678366989</v>
      </c>
      <c r="AO905" s="0" t="n">
        <f aca="false">IFERROR(IF(AX905&lt;($AM$9-$AL$9)/($AN$9-$AL$9),$AL$9+SQRT(AX905*($AN$9-$AL$9)*($AM$9-$AL$9)),$AN$9-SQRT((1-AX905)*($AN$9-$AL$9)*($AN$9-$AM$9))),$AM$9)</f>
        <v>1.15498575000387</v>
      </c>
      <c r="AP905" s="0" t="n">
        <f aca="false">IFERROR(IF(AY905&lt;($AM$10-$AL$10)/($AN$10-$AL$10),$AL$10+SQRT(AY905*($AN$10-$AL$10)*($AM$10-$AL$10)),$AN$10-SQRT((1-AY905)*($AN$10-$AL$10)*($AN$10-$AM$10))),$AM$10)</f>
        <v>0.871785214257739</v>
      </c>
      <c r="AQ905" s="0" t="n">
        <f aca="false">IFERROR(IF(AZ905&lt;($AM$11-$AL$11)/($AN$11-$AL$11),$AL$11+SQRT(AZ905*($AN$11-$AL$11)*($AM$11-$AL$11)),$AN$11-SQRT((1-AZ905)*($AN$11-$AL$11)*($AN$11-$AM$11))),$AM$11)</f>
        <v>0.387756921254265</v>
      </c>
      <c r="AR905" s="0" t="n">
        <f aca="false">SUMPRODUCT((B24:B31&lt;=$B$6)*(C24:C31*AM905+D24:D31*AO905*$B$8*AQ905)/(1+AL905/100)^B24:B31)+C32*AM905*AP905/(1+AL905/100)^$B$6</f>
        <v>13492168.3396067</v>
      </c>
      <c r="AS905" s="0" t="n">
        <f aca="false">SUMPRODUCT((K24:K26&lt;=$B$6)*(L24:L26*AN905+M24:M26*AO905*$B$8*AQ905)/(1+AL905/100)^K24:K26)+L27*AN905*AP905/(1+AL905/100)^$B$6</f>
        <v>11948854.6470508</v>
      </c>
      <c r="AT905" s="0" t="n">
        <f aca="false">AS905-AR905</f>
        <v>-1543313.69255595</v>
      </c>
      <c r="AU905" s="0" t="n">
        <f aca="true">RAND()</f>
        <v>0.306854392299882</v>
      </c>
      <c r="AV905" s="0" t="n">
        <f aca="true">RAND()</f>
        <v>0.419113328988418</v>
      </c>
      <c r="AW905" s="0" t="n">
        <f aca="true">RAND()</f>
        <v>0.00203271083652483</v>
      </c>
      <c r="AX905" s="0" t="n">
        <f aca="true">RAND()</f>
        <v>0.523967278202318</v>
      </c>
      <c r="AY905" s="0" t="n">
        <f aca="true">RAND()</f>
        <v>0.552896982162692</v>
      </c>
      <c r="AZ905" s="0" t="n">
        <f aca="true">RAND()</f>
        <v>0.0314337846041929</v>
      </c>
    </row>
    <row r="906" customFormat="false" ht="15" hidden="false" customHeight="false" outlineLevel="0" collapsed="false">
      <c r="AK906" s="0" t="n">
        <v>893</v>
      </c>
      <c r="AL906" s="0" t="n">
        <f aca="false">IFERROR(IF(AU906&lt;($AM$6-$AL$6)/($AN$6-$AL$6),$AL$6+SQRT(AU906*($AN$6-$AL$6)*($AM$6-$AL$6)),$AN$6-SQRT((1-AU906)*($AN$6-$AL$6)*($AN$6-$AM$6))),$AM$6)</f>
        <v>3.44447638174822</v>
      </c>
      <c r="AM906" s="0" t="n">
        <f aca="false">IFERROR(IF(AV906&lt;($AM$7-$AL$7)/($AN$7-$AL$7),$AL$7+SQRT(AV906*($AN$7-$AL$7)*($AM$7-$AL$7)),$AN$7-SQRT((1-AV906)*($AN$7-$AL$7)*($AN$7-$AM$7))),$AM$7)</f>
        <v>0.986782095124784</v>
      </c>
      <c r="AN906" s="0" t="n">
        <f aca="false">IFERROR(IF(AW906&lt;($AM$8-$AL$8)/($AN$8-$AL$8),$AL$8+SQRT(AW906*($AN$8-$AL$8)*($AM$8-$AL$8)),$AN$8-SQRT((1-AW906)*($AN$8-$AL$8)*($AN$8-$AM$8))),$AM$8)</f>
        <v>0.89711292198604</v>
      </c>
      <c r="AO906" s="0" t="n">
        <f aca="false">IFERROR(IF(AX906&lt;($AM$9-$AL$9)/($AN$9-$AL$9),$AL$9+SQRT(AX906*($AN$9-$AL$9)*($AM$9-$AL$9)),$AN$9-SQRT((1-AX906)*($AN$9-$AL$9)*($AN$9-$AM$9))),$AM$9)</f>
        <v>1.65209116618488</v>
      </c>
      <c r="AP906" s="0" t="n">
        <f aca="false">IFERROR(IF(AY906&lt;($AM$10-$AL$10)/($AN$10-$AL$10),$AL$10+SQRT(AY906*($AN$10-$AL$10)*($AM$10-$AL$10)),$AN$10-SQRT((1-AY906)*($AN$10-$AL$10)*($AN$10-$AM$10))),$AM$10)</f>
        <v>0.910289273846552</v>
      </c>
      <c r="AQ906" s="0" t="n">
        <f aca="false">IFERROR(IF(AZ906&lt;($AM$11-$AL$11)/($AN$11-$AL$11),$AL$11+SQRT(AZ906*($AN$11-$AL$11)*($AM$11-$AL$11)),$AN$11-SQRT((1-AZ906)*($AN$11-$AL$11)*($AN$11-$AM$11))),$AM$11)</f>
        <v>0.694383727066674</v>
      </c>
      <c r="AR906" s="0" t="n">
        <f aca="false">SUMPRODUCT((B24:B31&lt;=$B$6)*(C24:C31*AM906+D24:D31*AO906*$B$8*AQ906)/(1+AL906/100)^B24:B31)+C32*AM906*AP906/(1+AL906/100)^$B$6</f>
        <v>13407675.2012537</v>
      </c>
      <c r="AS906" s="0" t="n">
        <f aca="false">SUMPRODUCT((K24:K26&lt;=$B$6)*(L24:L26*AN906+M24:M26*AO906*$B$8*AQ906)/(1+AL906/100)^K24:K26)+L27*AN906*AP906/(1+AL906/100)^$B$6</f>
        <v>13204697.9176172</v>
      </c>
      <c r="AT906" s="0" t="n">
        <f aca="false">AS906-AR906</f>
        <v>-202977.283636494</v>
      </c>
      <c r="AU906" s="0" t="n">
        <f aca="true">RAND()</f>
        <v>0.367912590002688</v>
      </c>
      <c r="AV906" s="0" t="n">
        <f aca="true">RAND()</f>
        <v>0.387639456213378</v>
      </c>
      <c r="AW906" s="0" t="n">
        <f aca="true">RAND()</f>
        <v>0.104787995740741</v>
      </c>
      <c r="AX906" s="0" t="n">
        <f aca="true">RAND()</f>
        <v>0.919306295568936</v>
      </c>
      <c r="AY906" s="0" t="n">
        <f aca="true">RAND()</f>
        <v>0.673349152934123</v>
      </c>
      <c r="AZ906" s="0" t="n">
        <f aca="true">RAND()</f>
        <v>0.618770178442216</v>
      </c>
    </row>
    <row r="907" customFormat="false" ht="15" hidden="false" customHeight="false" outlineLevel="0" collapsed="false">
      <c r="AK907" s="0" t="n">
        <v>894</v>
      </c>
      <c r="AL907" s="0" t="n">
        <f aca="false">IFERROR(IF(AU907&lt;($AM$6-$AL$6)/($AN$6-$AL$6),$AL$6+SQRT(AU907*($AN$6-$AL$6)*($AM$6-$AL$6)),$AN$6-SQRT((1-AU907)*($AN$6-$AL$6)*($AN$6-$AM$6))),$AM$6)</f>
        <v>3.96646912825608</v>
      </c>
      <c r="AM907" s="0" t="n">
        <f aca="false">IFERROR(IF(AV907&lt;($AM$7-$AL$7)/($AN$7-$AL$7),$AL$7+SQRT(AV907*($AN$7-$AL$7)*($AM$7-$AL$7)),$AN$7-SQRT((1-AV907)*($AN$7-$AL$7)*($AN$7-$AM$7))),$AM$7)</f>
        <v>0.976532572217538</v>
      </c>
      <c r="AN907" s="0" t="n">
        <f aca="false">IFERROR(IF(AW907&lt;($AM$8-$AL$8)/($AN$8-$AL$8),$AL$8+SQRT(AW907*($AN$8-$AL$8)*($AM$8-$AL$8)),$AN$8-SQRT((1-AW907)*($AN$8-$AL$8)*($AN$8-$AM$8))),$AM$8)</f>
        <v>1.10937162694632</v>
      </c>
      <c r="AO907" s="0" t="n">
        <f aca="false">IFERROR(IF(AX907&lt;($AM$9-$AL$9)/($AN$9-$AL$9),$AL$9+SQRT(AX907*($AN$9-$AL$9)*($AM$9-$AL$9)),$AN$9-SQRT((1-AX907)*($AN$9-$AL$9)*($AN$9-$AM$9))),$AM$9)</f>
        <v>1.71994189793758</v>
      </c>
      <c r="AP907" s="0" t="n">
        <f aca="false">IFERROR(IF(AY907&lt;($AM$10-$AL$10)/($AN$10-$AL$10),$AL$10+SQRT(AY907*($AN$10-$AL$10)*($AM$10-$AL$10)),$AN$10-SQRT((1-AY907)*($AN$10-$AL$10)*($AN$10-$AM$10))),$AM$10)</f>
        <v>0.997636055937614</v>
      </c>
      <c r="AQ907" s="0" t="n">
        <f aca="false">IFERROR(IF(AZ907&lt;($AM$11-$AL$11)/($AN$11-$AL$11),$AL$11+SQRT(AZ907*($AN$11-$AL$11)*($AM$11-$AL$11)),$AN$11-SQRT((1-AZ907)*($AN$11-$AL$11)*($AN$11-$AM$11))),$AM$11)</f>
        <v>0.354603531230353</v>
      </c>
      <c r="AR907" s="0" t="n">
        <f aca="false">SUMPRODUCT((B24:B31&lt;=$B$6)*(C24:C31*AM907+D24:D31*AO907*$B$8*AQ907)/(1+AL907/100)^B24:B31)+C32*AM907*AP907/(1+AL907/100)^$B$6</f>
        <v>12835122.9254635</v>
      </c>
      <c r="AS907" s="0" t="n">
        <f aca="false">SUMPRODUCT((K24:K26&lt;=$B$6)*(L24:L26*AN907+M24:M26*AO907*$B$8*AQ907)/(1+AL907/100)^K24:K26)+L27*AN907*AP907/(1+AL907/100)^$B$6</f>
        <v>16300616.3709633</v>
      </c>
      <c r="AT907" s="0" t="n">
        <f aca="false">AS907-AR907</f>
        <v>3465493.44549972</v>
      </c>
      <c r="AU907" s="0" t="n">
        <f aca="true">RAND()</f>
        <v>0.53988452250883</v>
      </c>
      <c r="AV907" s="0" t="n">
        <f aca="true">RAND()</f>
        <v>0.346263878374892</v>
      </c>
      <c r="AW907" s="0" t="n">
        <f aca="true">RAND()</f>
        <v>0.82421031726467</v>
      </c>
      <c r="AX907" s="0" t="n">
        <f aca="true">RAND()</f>
        <v>0.947711639646131</v>
      </c>
      <c r="AY907" s="0" t="n">
        <f aca="true">RAND()</f>
        <v>0.990566576676577</v>
      </c>
      <c r="AZ907" s="0" t="n">
        <f aca="true">RAND()</f>
        <v>0.0121695739707107</v>
      </c>
    </row>
    <row r="908" customFormat="false" ht="15" hidden="false" customHeight="false" outlineLevel="0" collapsed="false">
      <c r="AK908" s="0" t="n">
        <v>895</v>
      </c>
      <c r="AL908" s="0" t="n">
        <f aca="false">IFERROR(IF(AU908&lt;($AM$6-$AL$6)/($AN$6-$AL$6),$AL$6+SQRT(AU908*($AN$6-$AL$6)*($AM$6-$AL$6)),$AN$6-SQRT((1-AU908)*($AN$6-$AL$6)*($AN$6-$AM$6))),$AM$6)</f>
        <v>3.63302728940606</v>
      </c>
      <c r="AM908" s="0" t="n">
        <f aca="false">IFERROR(IF(AV908&lt;($AM$7-$AL$7)/($AN$7-$AL$7),$AL$7+SQRT(AV908*($AN$7-$AL$7)*($AM$7-$AL$7)),$AN$7-SQRT((1-AV908)*($AN$7-$AL$7)*($AN$7-$AM$7))),$AM$7)</f>
        <v>0.980846805860014</v>
      </c>
      <c r="AN908" s="0" t="n">
        <f aca="false">IFERROR(IF(AW908&lt;($AM$8-$AL$8)/($AN$8-$AL$8),$AL$8+SQRT(AW908*($AN$8-$AL$8)*($AM$8-$AL$8)),$AN$8-SQRT((1-AW908)*($AN$8-$AL$8)*($AN$8-$AM$8))),$AM$8)</f>
        <v>0.997769520721797</v>
      </c>
      <c r="AO908" s="0" t="n">
        <f aca="false">IFERROR(IF(AX908&lt;($AM$9-$AL$9)/($AN$9-$AL$9),$AL$9+SQRT(AX908*($AN$9-$AL$9)*($AM$9-$AL$9)),$AN$9-SQRT((1-AX908)*($AN$9-$AL$9)*($AN$9-$AM$9))),$AM$9)</f>
        <v>1.62231098328724</v>
      </c>
      <c r="AP908" s="0" t="n">
        <f aca="false">IFERROR(IF(AY908&lt;($AM$10-$AL$10)/($AN$10-$AL$10),$AL$10+SQRT(AY908*($AN$10-$AL$10)*($AM$10-$AL$10)),$AN$10-SQRT((1-AY908)*($AN$10-$AL$10)*($AN$10-$AM$10))),$AM$10)</f>
        <v>0.906313912609843</v>
      </c>
      <c r="AQ908" s="0" t="n">
        <f aca="false">IFERROR(IF(AZ908&lt;($AM$11-$AL$11)/($AN$11-$AL$11),$AL$11+SQRT(AZ908*($AN$11-$AL$11)*($AM$11-$AL$11)),$AN$11-SQRT((1-AZ908)*($AN$11-$AL$11)*($AN$11-$AM$11))),$AM$11)</f>
        <v>0.592780353845177</v>
      </c>
      <c r="AR908" s="0" t="n">
        <f aca="false">SUMPRODUCT((B24:B31&lt;=$B$6)*(C24:C31*AM908+D24:D31*AO908*$B$8*AQ908)/(1+AL908/100)^B24:B31)+C32*AM908*AP908/(1+AL908/100)^$B$6</f>
        <v>13171158.3863673</v>
      </c>
      <c r="AS908" s="0" t="n">
        <f aca="false">SUMPRODUCT((K24:K26&lt;=$B$6)*(L24:L26*AN908+M24:M26*AO908*$B$8*AQ908)/(1+AL908/100)^K24:K26)+L27*AN908*AP908/(1+AL908/100)^$B$6</f>
        <v>14718457.6218645</v>
      </c>
      <c r="AT908" s="0" t="n">
        <f aca="false">AS908-AR908</f>
        <v>1547299.23549728</v>
      </c>
      <c r="AU908" s="0" t="n">
        <f aca="true">RAND()</f>
        <v>0.433174738305786</v>
      </c>
      <c r="AV908" s="0" t="n">
        <f aca="true">RAND()</f>
        <v>0.363395190997439</v>
      </c>
      <c r="AW908" s="0" t="n">
        <f aca="true">RAND()</f>
        <v>0.434586481405882</v>
      </c>
      <c r="AX908" s="0" t="n">
        <f aca="true">RAND()</f>
        <v>0.904900671103034</v>
      </c>
      <c r="AY908" s="0" t="n">
        <f aca="true">RAND()</f>
        <v>0.660363982321278</v>
      </c>
      <c r="AZ908" s="0" t="n">
        <f aca="true">RAND()</f>
        <v>0.349878920806968</v>
      </c>
    </row>
    <row r="909" customFormat="false" ht="15" hidden="false" customHeight="false" outlineLevel="0" collapsed="false">
      <c r="AK909" s="0" t="n">
        <v>896</v>
      </c>
      <c r="AL909" s="0" t="n">
        <f aca="false">IFERROR(IF(AU909&lt;($AM$6-$AL$6)/($AN$6-$AL$6),$AL$6+SQRT(AU909*($AN$6-$AL$6)*($AM$6-$AL$6)),$AN$6-SQRT((1-AU909)*($AN$6-$AL$6)*($AN$6-$AM$6))),$AM$6)</f>
        <v>4.57038946053137</v>
      </c>
      <c r="AM909" s="0" t="n">
        <f aca="false">IFERROR(IF(AV909&lt;($AM$7-$AL$7)/($AN$7-$AL$7),$AL$7+SQRT(AV909*($AN$7-$AL$7)*($AM$7-$AL$7)),$AN$7-SQRT((1-AV909)*($AN$7-$AL$7)*($AN$7-$AM$7))),$AM$7)</f>
        <v>0.976324048474926</v>
      </c>
      <c r="AN909" s="0" t="n">
        <f aca="false">IFERROR(IF(AW909&lt;($AM$8-$AL$8)/($AN$8-$AL$8),$AL$8+SQRT(AW909*($AN$8-$AL$8)*($AM$8-$AL$8)),$AN$8-SQRT((1-AW909)*($AN$8-$AL$8)*($AN$8-$AM$8))),$AM$8)</f>
        <v>0.835291921363321</v>
      </c>
      <c r="AO909" s="0" t="n">
        <f aca="false">IFERROR(IF(AX909&lt;($AM$9-$AL$9)/($AN$9-$AL$9),$AL$9+SQRT(AX909*($AN$9-$AL$9)*($AM$9-$AL$9)),$AN$9-SQRT((1-AX909)*($AN$9-$AL$9)*($AN$9-$AM$9))),$AM$9)</f>
        <v>1.22926068938148</v>
      </c>
      <c r="AP909" s="0" t="n">
        <f aca="false">IFERROR(IF(AY909&lt;($AM$10-$AL$10)/($AN$10-$AL$10),$AL$10+SQRT(AY909*($AN$10-$AL$10)*($AM$10-$AL$10)),$AN$10-SQRT((1-AY909)*($AN$10-$AL$10)*($AN$10-$AM$10))),$AM$10)</f>
        <v>0.812476408785225</v>
      </c>
      <c r="AQ909" s="0" t="n">
        <f aca="false">IFERROR(IF(AZ909&lt;($AM$11-$AL$11)/($AN$11-$AL$11),$AL$11+SQRT(AZ909*($AN$11-$AL$11)*($AM$11-$AL$11)),$AN$11-SQRT((1-AZ909)*($AN$11-$AL$11)*($AN$11-$AM$11))),$AM$11)</f>
        <v>0.58903713448797</v>
      </c>
      <c r="AR909" s="0" t="n">
        <f aca="false">SUMPRODUCT((B24:B31&lt;=$B$6)*(C24:C31*AM909+D24:D31*AO909*$B$8*AQ909)/(1+AL909/100)^B24:B31)+C32*AM909*AP909/(1+AL909/100)^$B$6</f>
        <v>12535361.8839857</v>
      </c>
      <c r="AS909" s="0" t="n">
        <f aca="false">SUMPRODUCT((K24:K26&lt;=$B$6)*(L24:L26*AN909+M24:M26*AO909*$B$8*AQ909)/(1+AL909/100)^K24:K26)+L27*AN909*AP909/(1+AL909/100)^$B$6</f>
        <v>12555074.0649681</v>
      </c>
      <c r="AT909" s="0" t="n">
        <f aca="false">AS909-AR909</f>
        <v>19712.1809824146</v>
      </c>
      <c r="AU909" s="0" t="n">
        <f aca="true">RAND()</f>
        <v>0.704849631325148</v>
      </c>
      <c r="AV909" s="0" t="n">
        <f aca="true">RAND()</f>
        <v>0.345446334117643</v>
      </c>
      <c r="AW909" s="0" t="n">
        <f aca="true">RAND()</f>
        <v>0.0138391079279429</v>
      </c>
      <c r="AX909" s="0" t="n">
        <f aca="true">RAND()</f>
        <v>0.603973943378192</v>
      </c>
      <c r="AY909" s="0" t="n">
        <f aca="true">RAND()</f>
        <v>0.390566024189245</v>
      </c>
      <c r="AZ909" s="0" t="n">
        <f aca="true">RAND()</f>
        <v>0.340989653522518</v>
      </c>
    </row>
    <row r="910" customFormat="false" ht="15" hidden="false" customHeight="false" outlineLevel="0" collapsed="false">
      <c r="AK910" s="0" t="n">
        <v>897</v>
      </c>
      <c r="AL910" s="0" t="n">
        <f aca="false">IFERROR(IF(AU910&lt;($AM$6-$AL$6)/($AN$6-$AL$6),$AL$6+SQRT(AU910*($AN$6-$AL$6)*($AM$6-$AL$6)),$AN$6-SQRT((1-AU910)*($AN$6-$AL$6)*($AN$6-$AM$6))),$AM$6)</f>
        <v>2.90265419523245</v>
      </c>
      <c r="AM910" s="0" t="n">
        <f aca="false">IFERROR(IF(AV910&lt;($AM$7-$AL$7)/($AN$7-$AL$7),$AL$7+SQRT(AV910*($AN$7-$AL$7)*($AM$7-$AL$7)),$AN$7-SQRT((1-AV910)*($AN$7-$AL$7)*($AN$7-$AM$7))),$AM$7)</f>
        <v>1.15886445567122</v>
      </c>
      <c r="AN910" s="0" t="n">
        <f aca="false">IFERROR(IF(AW910&lt;($AM$8-$AL$8)/($AN$8-$AL$8),$AL$8+SQRT(AW910*($AN$8-$AL$8)*($AM$8-$AL$8)),$AN$8-SQRT((1-AW910)*($AN$8-$AL$8)*($AN$8-$AM$8))),$AM$8)</f>
        <v>0.880256336469372</v>
      </c>
      <c r="AO910" s="0" t="n">
        <f aca="false">IFERROR(IF(AX910&lt;($AM$9-$AL$9)/($AN$9-$AL$9),$AL$9+SQRT(AX910*($AN$9-$AL$9)*($AM$9-$AL$9)),$AN$9-SQRT((1-AX910)*($AN$9-$AL$9)*($AN$9-$AM$9))),$AM$9)</f>
        <v>0.625419903177594</v>
      </c>
      <c r="AP910" s="0" t="n">
        <f aca="false">IFERROR(IF(AY910&lt;($AM$10-$AL$10)/($AN$10-$AL$10),$AL$10+SQRT(AY910*($AN$10-$AL$10)*($AM$10-$AL$10)),$AN$10-SQRT((1-AY910)*($AN$10-$AL$10)*($AN$10-$AM$10))),$AM$10)</f>
        <v>0.956754235562779</v>
      </c>
      <c r="AQ910" s="0" t="n">
        <f aca="false">IFERROR(IF(AZ910&lt;($AM$11-$AL$11)/($AN$11-$AL$11),$AL$11+SQRT(AZ910*($AN$11-$AL$11)*($AM$11-$AL$11)),$AN$11-SQRT((1-AZ910)*($AN$11-$AL$11)*($AN$11-$AM$11))),$AM$11)</f>
        <v>0.68937217257807</v>
      </c>
      <c r="AR910" s="0" t="n">
        <f aca="false">SUMPRODUCT((B24:B31&lt;=$B$6)*(C24:C31*AM910+D24:D31*AO910*$B$8*AQ910)/(1+AL910/100)^B24:B31)+C32*AM910*AP910/(1+AL910/100)^$B$6</f>
        <v>15997384.1129447</v>
      </c>
      <c r="AS910" s="0" t="n">
        <f aca="false">SUMPRODUCT((K24:K26&lt;=$B$6)*(L24:L26*AN910+M24:M26*AO910*$B$8*AQ910)/(1+AL910/100)^K24:K26)+L27*AN910*AP910/(1+AL910/100)^$B$6</f>
        <v>12713790.3518536</v>
      </c>
      <c r="AT910" s="0" t="n">
        <f aca="false">AS910-AR910</f>
        <v>-3283593.76109106</v>
      </c>
      <c r="AU910" s="0" t="n">
        <f aca="true">RAND()</f>
        <v>0.162956919234148</v>
      </c>
      <c r="AV910" s="0" t="n">
        <f aca="true">RAND()</f>
        <v>0.926171667199077</v>
      </c>
      <c r="AW910" s="0" t="n">
        <f aca="true">RAND()</f>
        <v>0.0715675504831663</v>
      </c>
      <c r="AX910" s="0" t="n">
        <f aca="true">RAND()</f>
        <v>0.0209735361507695</v>
      </c>
      <c r="AY910" s="0" t="n">
        <f aca="true">RAND()</f>
        <v>0.834497726818155</v>
      </c>
      <c r="AZ910" s="0" t="n">
        <f aca="true">RAND()</f>
        <v>0.60616470543319</v>
      </c>
    </row>
    <row r="911" customFormat="false" ht="15" hidden="false" customHeight="false" outlineLevel="0" collapsed="false">
      <c r="AK911" s="0" t="n">
        <v>898</v>
      </c>
      <c r="AL911" s="0" t="n">
        <f aca="false">IFERROR(IF(AU911&lt;($AM$6-$AL$6)/($AN$6-$AL$6),$AL$6+SQRT(AU911*($AN$6-$AL$6)*($AM$6-$AL$6)),$AN$6-SQRT((1-AU911)*($AN$6-$AL$6)*($AN$6-$AM$6))),$AM$6)</f>
        <v>4.18346614587971</v>
      </c>
      <c r="AM911" s="0" t="n">
        <f aca="false">IFERROR(IF(AV911&lt;($AM$7-$AL$7)/($AN$7-$AL$7),$AL$7+SQRT(AV911*($AN$7-$AL$7)*($AM$7-$AL$7)),$AN$7-SQRT((1-AV911)*($AN$7-$AL$7)*($AN$7-$AM$7))),$AM$7)</f>
        <v>0.892696868313756</v>
      </c>
      <c r="AN911" s="0" t="n">
        <f aca="false">IFERROR(IF(AW911&lt;($AM$8-$AL$8)/($AN$8-$AL$8),$AL$8+SQRT(AW911*($AN$8-$AL$8)*($AM$8-$AL$8)),$AN$8-SQRT((1-AW911)*($AN$8-$AL$8)*($AN$8-$AM$8))),$AM$8)</f>
        <v>1.08867279859401</v>
      </c>
      <c r="AO911" s="0" t="n">
        <f aca="false">IFERROR(IF(AX911&lt;($AM$9-$AL$9)/($AN$9-$AL$9),$AL$9+SQRT(AX911*($AN$9-$AL$9)*($AM$9-$AL$9)),$AN$9-SQRT((1-AX911)*($AN$9-$AL$9)*($AN$9-$AM$9))),$AM$9)</f>
        <v>0.927842073086097</v>
      </c>
      <c r="AP911" s="0" t="n">
        <f aca="false">IFERROR(IF(AY911&lt;($AM$10-$AL$10)/($AN$10-$AL$10),$AL$10+SQRT(AY911*($AN$10-$AL$10)*($AM$10-$AL$10)),$AN$10-SQRT((1-AY911)*($AN$10-$AL$10)*($AN$10-$AM$10))),$AM$10)</f>
        <v>0.794276360696646</v>
      </c>
      <c r="AQ911" s="0" t="n">
        <f aca="false">IFERROR(IF(AZ911&lt;($AM$11-$AL$11)/($AN$11-$AL$11),$AL$11+SQRT(AZ911*($AN$11-$AL$11)*($AM$11-$AL$11)),$AN$11-SQRT((1-AZ911)*($AN$11-$AL$11)*($AN$11-$AM$11))),$AM$11)</f>
        <v>0.53726319885377</v>
      </c>
      <c r="AR911" s="0" t="n">
        <f aca="false">SUMPRODUCT((B24:B31&lt;=$B$6)*(C24:C31*AM911+D24:D31*AO911*$B$8*AQ911)/(1+AL911/100)^B24:B31)+C32*AM911*AP911/(1+AL911/100)^$B$6</f>
        <v>11630931.3053894</v>
      </c>
      <c r="AS911" s="0" t="n">
        <f aca="false">SUMPRODUCT((K24:K26&lt;=$B$6)*(L24:L26*AN911+M24:M26*AO911*$B$8*AQ911)/(1+AL911/100)^K24:K26)+L27*AN911*AP911/(1+AL911/100)^$B$6</f>
        <v>16297701.8572351</v>
      </c>
      <c r="AT911" s="0" t="n">
        <f aca="false">AS911-AR911</f>
        <v>4666770.55184566</v>
      </c>
      <c r="AU911" s="0" t="n">
        <f aca="true">RAND()</f>
        <v>0.603356852429715</v>
      </c>
      <c r="AV911" s="0" t="n">
        <f aca="true">RAND()</f>
        <v>0.0954745488353089</v>
      </c>
      <c r="AW911" s="0" t="n">
        <f aca="true">RAND()</f>
        <v>0.76865363632455</v>
      </c>
      <c r="AX911" s="0" t="n">
        <f aca="true">RAND()</f>
        <v>0.244065119336812</v>
      </c>
      <c r="AY911" s="0" t="n">
        <f aca="true">RAND()</f>
        <v>0.346394305859451</v>
      </c>
      <c r="AZ911" s="0" t="n">
        <f aca="true">RAND()</f>
        <v>0.229770716450299</v>
      </c>
    </row>
    <row r="912" customFormat="false" ht="15" hidden="false" customHeight="false" outlineLevel="0" collapsed="false">
      <c r="AK912" s="0" t="n">
        <v>899</v>
      </c>
      <c r="AL912" s="0" t="n">
        <f aca="false">IFERROR(IF(AU912&lt;($AM$6-$AL$6)/($AN$6-$AL$6),$AL$6+SQRT(AU912*($AN$6-$AL$6)*($AM$6-$AL$6)),$AN$6-SQRT((1-AU912)*($AN$6-$AL$6)*($AN$6-$AM$6))),$AM$6)</f>
        <v>4.44524913655387</v>
      </c>
      <c r="AM912" s="0" t="n">
        <f aca="false">IFERROR(IF(AV912&lt;($AM$7-$AL$7)/($AN$7-$AL$7),$AL$7+SQRT(AV912*($AN$7-$AL$7)*($AM$7-$AL$7)),$AN$7-SQRT((1-AV912)*($AN$7-$AL$7)*($AN$7-$AM$7))),$AM$7)</f>
        <v>1.16229810427659</v>
      </c>
      <c r="AN912" s="0" t="n">
        <f aca="false">IFERROR(IF(AW912&lt;($AM$8-$AL$8)/($AN$8-$AL$8),$AL$8+SQRT(AW912*($AN$8-$AL$8)*($AM$8-$AL$8)),$AN$8-SQRT((1-AW912)*($AN$8-$AL$8)*($AN$8-$AM$8))),$AM$8)</f>
        <v>0.898083297588856</v>
      </c>
      <c r="AO912" s="0" t="n">
        <f aca="false">IFERROR(IF(AX912&lt;($AM$9-$AL$9)/($AN$9-$AL$9),$AL$9+SQRT(AX912*($AN$9-$AL$9)*($AM$9-$AL$9)),$AN$9-SQRT((1-AX912)*($AN$9-$AL$9)*($AN$9-$AM$9))),$AM$9)</f>
        <v>0.9105050272417</v>
      </c>
      <c r="AP912" s="0" t="n">
        <f aca="false">IFERROR(IF(AY912&lt;($AM$10-$AL$10)/($AN$10-$AL$10),$AL$10+SQRT(AY912*($AN$10-$AL$10)*($AM$10-$AL$10)),$AN$10-SQRT((1-AY912)*($AN$10-$AL$10)*($AN$10-$AM$10))),$AM$10)</f>
        <v>0.809370603792415</v>
      </c>
      <c r="AQ912" s="0" t="n">
        <f aca="false">IFERROR(IF(AZ912&lt;($AM$11-$AL$11)/($AN$11-$AL$11),$AL$11+SQRT(AZ912*($AN$11-$AL$11)*($AM$11-$AL$11)),$AN$11-SQRT((1-AZ912)*($AN$11-$AL$11)*($AN$11-$AM$11))),$AM$11)</f>
        <v>0.622142557174671</v>
      </c>
      <c r="AR912" s="0" t="n">
        <f aca="false">SUMPRODUCT((B24:B31&lt;=$B$6)*(C24:C31*AM912+D24:D31*AO912*$B$8*AQ912)/(1+AL912/100)^B24:B31)+C32*AM912*AP912/(1+AL912/100)^$B$6</f>
        <v>14955187.4879939</v>
      </c>
      <c r="AS912" s="0" t="n">
        <f aca="false">SUMPRODUCT((K24:K26&lt;=$B$6)*(L24:L26*AN912+M24:M26*AO912*$B$8*AQ912)/(1+AL912/100)^K24:K26)+L27*AN912*AP912/(1+AL912/100)^$B$6</f>
        <v>13474899.9347924</v>
      </c>
      <c r="AT912" s="0" t="n">
        <f aca="false">AS912-AR912</f>
        <v>-1480287.55320152</v>
      </c>
      <c r="AU912" s="0" t="n">
        <f aca="true">RAND()</f>
        <v>0.673662401286063</v>
      </c>
      <c r="AV912" s="0" t="n">
        <f aca="true">RAND()</f>
        <v>0.931630022102406</v>
      </c>
      <c r="AW912" s="0" t="n">
        <f aca="true">RAND()</f>
        <v>0.106892591843379</v>
      </c>
      <c r="AX912" s="0" t="n">
        <f aca="true">RAND()</f>
        <v>0.224685836520945</v>
      </c>
      <c r="AY912" s="0" t="n">
        <f aca="true">RAND()</f>
        <v>0.382840681963534</v>
      </c>
      <c r="AZ912" s="0" t="n">
        <f aca="true">RAND()</f>
        <v>0.423574804665453</v>
      </c>
    </row>
    <row r="913" customFormat="false" ht="15" hidden="false" customHeight="false" outlineLevel="0" collapsed="false">
      <c r="AK913" s="0" t="n">
        <v>900</v>
      </c>
      <c r="AL913" s="0" t="n">
        <f aca="false">IFERROR(IF(AU913&lt;($AM$6-$AL$6)/($AN$6-$AL$6),$AL$6+SQRT(AU913*($AN$6-$AL$6)*($AM$6-$AL$6)),$AN$6-SQRT((1-AU913)*($AN$6-$AL$6)*($AN$6-$AM$6))),$AM$6)</f>
        <v>4.59085181370329</v>
      </c>
      <c r="AM913" s="0" t="n">
        <f aca="false">IFERROR(IF(AV913&lt;($AM$7-$AL$7)/($AN$7-$AL$7),$AL$7+SQRT(AV913*($AN$7-$AL$7)*($AM$7-$AL$7)),$AN$7-SQRT((1-AV913)*($AN$7-$AL$7)*($AN$7-$AM$7))),$AM$7)</f>
        <v>1.14808521568543</v>
      </c>
      <c r="AN913" s="0" t="n">
        <f aca="false">IFERROR(IF(AW913&lt;($AM$8-$AL$8)/($AN$8-$AL$8),$AL$8+SQRT(AW913*($AN$8-$AL$8)*($AM$8-$AL$8)),$AN$8-SQRT((1-AW913)*($AN$8-$AL$8)*($AN$8-$AM$8))),$AM$8)</f>
        <v>1.22185342990232</v>
      </c>
      <c r="AO913" s="0" t="n">
        <f aca="false">IFERROR(IF(AX913&lt;($AM$9-$AL$9)/($AN$9-$AL$9),$AL$9+SQRT(AX913*($AN$9-$AL$9)*($AM$9-$AL$9)),$AN$9-SQRT((1-AX913)*($AN$9-$AL$9)*($AN$9-$AM$9))),$AM$9)</f>
        <v>0.879142346835891</v>
      </c>
      <c r="AP913" s="0" t="n">
        <f aca="false">IFERROR(IF(AY913&lt;($AM$10-$AL$10)/($AN$10-$AL$10),$AL$10+SQRT(AY913*($AN$10-$AL$10)*($AM$10-$AL$10)),$AN$10-SQRT((1-AY913)*($AN$10-$AL$10)*($AN$10-$AM$10))),$AM$10)</f>
        <v>0.999557310022888</v>
      </c>
      <c r="AQ913" s="0" t="n">
        <f aca="false">IFERROR(IF(AZ913&lt;($AM$11-$AL$11)/($AN$11-$AL$11),$AL$11+SQRT(AZ913*($AN$11-$AL$11)*($AM$11-$AL$11)),$AN$11-SQRT((1-AZ913)*($AN$11-$AL$11)*($AN$11-$AM$11))),$AM$11)</f>
        <v>0.515588551045852</v>
      </c>
      <c r="AR913" s="0" t="n">
        <f aca="false">SUMPRODUCT((B24:B31&lt;=$B$6)*(C24:C31*AM913+D24:D31*AO913*$B$8*AQ913)/(1+AL913/100)^B24:B31)+C32*AM913*AP913/(1+AL913/100)^$B$6</f>
        <v>14640839.7514553</v>
      </c>
      <c r="AS913" s="0" t="n">
        <f aca="false">SUMPRODUCT((K24:K26&lt;=$B$6)*(L24:L26*AN913+M24:M26*AO913*$B$8*AQ913)/(1+AL913/100)^K24:K26)+L27*AN913*AP913/(1+AL913/100)^$B$6</f>
        <v>18111419.0003549</v>
      </c>
      <c r="AT913" s="0" t="n">
        <f aca="false">AS913-AR913</f>
        <v>3470579.24889955</v>
      </c>
      <c r="AU913" s="0" t="n">
        <f aca="true">RAND()</f>
        <v>0.709800250823163</v>
      </c>
      <c r="AV913" s="0" t="n">
        <f aca="true">RAND()</f>
        <v>0.907674459894359</v>
      </c>
      <c r="AW913" s="0" t="n">
        <f aca="true">RAND()</f>
        <v>0.992957960815436</v>
      </c>
      <c r="AX913" s="0" t="n">
        <f aca="true">RAND()</f>
        <v>0.191665225552303</v>
      </c>
      <c r="AY913" s="0" t="n">
        <f aca="true">RAND()</f>
        <v>0.998230023989214</v>
      </c>
      <c r="AZ913" s="0" t="n">
        <f aca="true">RAND()</f>
        <v>0.189707850375713</v>
      </c>
    </row>
    <row r="914" customFormat="false" ht="15" hidden="false" customHeight="false" outlineLevel="0" collapsed="false">
      <c r="AK914" s="0" t="n">
        <v>901</v>
      </c>
      <c r="AL914" s="0" t="n">
        <f aca="false">IFERROR(IF(AU914&lt;($AM$6-$AL$6)/($AN$6-$AL$6),$AL$6+SQRT(AU914*($AN$6-$AL$6)*($AM$6-$AL$6)),$AN$6-SQRT((1-AU914)*($AN$6-$AL$6)*($AN$6-$AM$6))),$AM$6)</f>
        <v>2.58076401186959</v>
      </c>
      <c r="AM914" s="0" t="n">
        <f aca="false">IFERROR(IF(AV914&lt;($AM$7-$AL$7)/($AN$7-$AL$7),$AL$7+SQRT(AV914*($AN$7-$AL$7)*($AM$7-$AL$7)),$AN$7-SQRT((1-AV914)*($AN$7-$AL$7)*($AN$7-$AM$7))),$AM$7)</f>
        <v>0.84527397478101</v>
      </c>
      <c r="AN914" s="0" t="n">
        <f aca="false">IFERROR(IF(AW914&lt;($AM$8-$AL$8)/($AN$8-$AL$8),$AL$8+SQRT(AW914*($AN$8-$AL$8)*($AM$8-$AL$8)),$AN$8-SQRT((1-AW914)*($AN$8-$AL$8)*($AN$8-$AM$8))),$AM$8)</f>
        <v>1.12491122388628</v>
      </c>
      <c r="AO914" s="0" t="n">
        <f aca="false">IFERROR(IF(AX914&lt;($AM$9-$AL$9)/($AN$9-$AL$9),$AL$9+SQRT(AX914*($AN$9-$AL$9)*($AM$9-$AL$9)),$AN$9-SQRT((1-AX914)*($AN$9-$AL$9)*($AN$9-$AM$9))),$AM$9)</f>
        <v>0.729767824515778</v>
      </c>
      <c r="AP914" s="0" t="n">
        <f aca="false">IFERROR(IF(AY914&lt;($AM$10-$AL$10)/($AN$10-$AL$10),$AL$10+SQRT(AY914*($AN$10-$AL$10)*($AM$10-$AL$10)),$AN$10-SQRT((1-AY914)*($AN$10-$AL$10)*($AN$10-$AM$10))),$AM$10)</f>
        <v>0.860877655293449</v>
      </c>
      <c r="AQ914" s="0" t="n">
        <f aca="false">IFERROR(IF(AZ914&lt;($AM$11-$AL$11)/($AN$11-$AL$11),$AL$11+SQRT(AZ914*($AN$11-$AL$11)*($AM$11-$AL$11)),$AN$11-SQRT((1-AZ914)*($AN$11-$AL$11)*($AN$11-$AM$11))),$AM$11)</f>
        <v>0.514672152048317</v>
      </c>
      <c r="AR914" s="0" t="n">
        <f aca="false">SUMPRODUCT((B24:B31&lt;=$B$6)*(C24:C31*AM914+D24:D31*AO914*$B$8*AQ914)/(1+AL914/100)^B24:B31)+C32*AM914*AP914/(1+AL914/100)^$B$6</f>
        <v>11900713.9883961</v>
      </c>
      <c r="AS914" s="0" t="n">
        <f aca="false">SUMPRODUCT((K24:K26&lt;=$B$6)*(L24:L26*AN914+M24:M26*AO914*$B$8*AQ914)/(1+AL914/100)^K24:K26)+L27*AN914*AP914/(1+AL914/100)^$B$6</f>
        <v>16302858.3158553</v>
      </c>
      <c r="AT914" s="0" t="n">
        <f aca="false">AS914-AR914</f>
        <v>4402144.32745918</v>
      </c>
      <c r="AU914" s="0" t="n">
        <f aca="true">RAND()</f>
        <v>0.0674573674965732</v>
      </c>
      <c r="AV914" s="0" t="n">
        <f aca="true">RAND()</f>
        <v>0.0227748088052391</v>
      </c>
      <c r="AW914" s="0" t="n">
        <f aca="true">RAND()</f>
        <v>0.860913760803304</v>
      </c>
      <c r="AX914" s="0" t="n">
        <f aca="true">RAND()</f>
        <v>0.070391004243618</v>
      </c>
      <c r="AY914" s="0" t="n">
        <f aca="true">RAND()</f>
        <v>0.520930728360388</v>
      </c>
      <c r="AZ914" s="0" t="n">
        <f aca="true">RAND()</f>
        <v>0.188098501490023</v>
      </c>
    </row>
    <row r="915" customFormat="false" ht="15" hidden="false" customHeight="false" outlineLevel="0" collapsed="false">
      <c r="AK915" s="0" t="n">
        <v>902</v>
      </c>
      <c r="AL915" s="0" t="n">
        <f aca="false">IFERROR(IF(AU915&lt;($AM$6-$AL$6)/($AN$6-$AL$6),$AL$6+SQRT(AU915*($AN$6-$AL$6)*($AM$6-$AL$6)),$AN$6-SQRT((1-AU915)*($AN$6-$AL$6)*($AN$6-$AM$6))),$AM$6)</f>
        <v>3.49546832027721</v>
      </c>
      <c r="AM915" s="0" t="n">
        <f aca="false">IFERROR(IF(AV915&lt;($AM$7-$AL$7)/($AN$7-$AL$7),$AL$7+SQRT(AV915*($AN$7-$AL$7)*($AM$7-$AL$7)),$AN$7-SQRT((1-AV915)*($AN$7-$AL$7)*($AN$7-$AM$7))),$AM$7)</f>
        <v>1.05323170194007</v>
      </c>
      <c r="AN915" s="0" t="n">
        <f aca="false">IFERROR(IF(AW915&lt;($AM$8-$AL$8)/($AN$8-$AL$8),$AL$8+SQRT(AW915*($AN$8-$AL$8)*($AM$8-$AL$8)),$AN$8-SQRT((1-AW915)*($AN$8-$AL$8)*($AN$8-$AM$8))),$AM$8)</f>
        <v>0.992605165250155</v>
      </c>
      <c r="AO915" s="0" t="n">
        <f aca="false">IFERROR(IF(AX915&lt;($AM$9-$AL$9)/($AN$9-$AL$9),$AL$9+SQRT(AX915*($AN$9-$AL$9)*($AM$9-$AL$9)),$AN$9-SQRT((1-AX915)*($AN$9-$AL$9)*($AN$9-$AM$9))),$AM$9)</f>
        <v>1.02090702640332</v>
      </c>
      <c r="AP915" s="0" t="n">
        <f aca="false">IFERROR(IF(AY915&lt;($AM$10-$AL$10)/($AN$10-$AL$10),$AL$10+SQRT(AY915*($AN$10-$AL$10)*($AM$10-$AL$10)),$AN$10-SQRT((1-AY915)*($AN$10-$AL$10)*($AN$10-$AM$10))),$AM$10)</f>
        <v>0.667199912665629</v>
      </c>
      <c r="AQ915" s="0" t="n">
        <f aca="false">IFERROR(IF(AZ915&lt;($AM$11-$AL$11)/($AN$11-$AL$11),$AL$11+SQRT(AZ915*($AN$11-$AL$11)*($AM$11-$AL$11)),$AN$11-SQRT((1-AZ915)*($AN$11-$AL$11)*($AN$11-$AM$11))),$AM$11)</f>
        <v>0.699323159830666</v>
      </c>
      <c r="AR915" s="0" t="n">
        <f aca="false">SUMPRODUCT((B24:B31&lt;=$B$6)*(C24:C31*AM915+D24:D31*AO915*$B$8*AQ915)/(1+AL915/100)^B24:B31)+C32*AM915*AP915/(1+AL915/100)^$B$6</f>
        <v>14215465.6481997</v>
      </c>
      <c r="AS915" s="0" t="n">
        <f aca="false">SUMPRODUCT((K24:K26&lt;=$B$6)*(L24:L26*AN915+M24:M26*AO915*$B$8*AQ915)/(1+AL915/100)^K24:K26)+L27*AN915*AP915/(1+AL915/100)^$B$6</f>
        <v>14922120.7075621</v>
      </c>
      <c r="AT915" s="0" t="n">
        <f aca="false">AS915-AR915</f>
        <v>706655.059362324</v>
      </c>
      <c r="AU915" s="0" t="n">
        <f aca="true">RAND()</f>
        <v>0.385912885290966</v>
      </c>
      <c r="AV915" s="0" t="n">
        <f aca="true">RAND()</f>
        <v>0.65584210558755</v>
      </c>
      <c r="AW915" s="0" t="n">
        <f aca="true">RAND()</f>
        <v>0.412186107567108</v>
      </c>
      <c r="AX915" s="0" t="n">
        <f aca="true">RAND()</f>
        <v>0.360917966035744</v>
      </c>
      <c r="AY915" s="0" t="n">
        <f aca="true">RAND()</f>
        <v>0.111823243181576</v>
      </c>
      <c r="AZ915" s="0" t="n">
        <f aca="true">RAND()</f>
        <v>0.630993623615449</v>
      </c>
    </row>
    <row r="916" customFormat="false" ht="15" hidden="false" customHeight="false" outlineLevel="0" collapsed="false">
      <c r="AK916" s="0" t="n">
        <v>903</v>
      </c>
      <c r="AL916" s="0" t="n">
        <f aca="false">IFERROR(IF(AU916&lt;($AM$6-$AL$6)/($AN$6-$AL$6),$AL$6+SQRT(AU916*($AN$6-$AL$6)*($AM$6-$AL$6)),$AN$6-SQRT((1-AU916)*($AN$6-$AL$6)*($AN$6-$AM$6))),$AM$6)</f>
        <v>2.96761015367678</v>
      </c>
      <c r="AM916" s="0" t="n">
        <f aca="false">IFERROR(IF(AV916&lt;($AM$7-$AL$7)/($AN$7-$AL$7),$AL$7+SQRT(AV916*($AN$7-$AL$7)*($AM$7-$AL$7)),$AN$7-SQRT((1-AV916)*($AN$7-$AL$7)*($AN$7-$AM$7))),$AM$7)</f>
        <v>1.12067982659522</v>
      </c>
      <c r="AN916" s="0" t="n">
        <f aca="false">IFERROR(IF(AW916&lt;($AM$8-$AL$8)/($AN$8-$AL$8),$AL$8+SQRT(AW916*($AN$8-$AL$8)*($AM$8-$AL$8)),$AN$8-SQRT((1-AW916)*($AN$8-$AL$8)*($AN$8-$AM$8))),$AM$8)</f>
        <v>1.05235482158992</v>
      </c>
      <c r="AO916" s="0" t="n">
        <f aca="false">IFERROR(IF(AX916&lt;($AM$9-$AL$9)/($AN$9-$AL$9),$AL$9+SQRT(AX916*($AN$9-$AL$9)*($AM$9-$AL$9)),$AN$9-SQRT((1-AX916)*($AN$9-$AL$9)*($AN$9-$AM$9))),$AM$9)</f>
        <v>1.03514134155344</v>
      </c>
      <c r="AP916" s="0" t="n">
        <f aca="false">IFERROR(IF(AY916&lt;($AM$10-$AL$10)/($AN$10-$AL$10),$AL$10+SQRT(AY916*($AN$10-$AL$10)*($AM$10-$AL$10)),$AN$10-SQRT((1-AY916)*($AN$10-$AL$10)*($AN$10-$AM$10))),$AM$10)</f>
        <v>0.826478191217063</v>
      </c>
      <c r="AQ916" s="0" t="n">
        <f aca="false">IFERROR(IF(AZ916&lt;($AM$11-$AL$11)/($AN$11-$AL$11),$AL$11+SQRT(AZ916*($AN$11-$AL$11)*($AM$11-$AL$11)),$AN$11-SQRT((1-AZ916)*($AN$11-$AL$11)*($AN$11-$AM$11))),$AM$11)</f>
        <v>0.808475622993792</v>
      </c>
      <c r="AR916" s="0" t="n">
        <f aca="false">SUMPRODUCT((B24:B31&lt;=$B$6)*(C24:C31*AM916+D24:D31*AO916*$B$8*AQ916)/(1+AL916/100)^B24:B31)+C32*AM916*AP916/(1+AL916/100)^$B$6</f>
        <v>15527999.3667887</v>
      </c>
      <c r="AS916" s="0" t="n">
        <f aca="false">SUMPRODUCT((K24:K26&lt;=$B$6)*(L24:L26*AN916+M24:M26*AO916*$B$8*AQ916)/(1+AL916/100)^K24:K26)+L27*AN916*AP916/(1+AL916/100)^$B$6</f>
        <v>15463380.228835</v>
      </c>
      <c r="AT916" s="0" t="n">
        <f aca="false">AS916-AR916</f>
        <v>-64619.1379536465</v>
      </c>
      <c r="AU916" s="0" t="n">
        <f aca="true">RAND()</f>
        <v>0.187253881899678</v>
      </c>
      <c r="AV916" s="0" t="n">
        <f aca="true">RAND()</f>
        <v>0.851344824449405</v>
      </c>
      <c r="AW916" s="0" t="n">
        <f aca="true">RAND()</f>
        <v>0.652767852899963</v>
      </c>
      <c r="AX916" s="0" t="n">
        <f aca="true">RAND()</f>
        <v>0.379365179480475</v>
      </c>
      <c r="AY916" s="0" t="n">
        <f aca="true">RAND()</f>
        <v>0.426352037361462</v>
      </c>
      <c r="AZ916" s="0" t="n">
        <f aca="true">RAND()</f>
        <v>0.85027923678524</v>
      </c>
    </row>
    <row r="917" customFormat="false" ht="15" hidden="false" customHeight="false" outlineLevel="0" collapsed="false">
      <c r="AK917" s="0" t="n">
        <v>904</v>
      </c>
      <c r="AL917" s="0" t="n">
        <f aca="false">IFERROR(IF(AU917&lt;($AM$6-$AL$6)/($AN$6-$AL$6),$AL$6+SQRT(AU917*($AN$6-$AL$6)*($AM$6-$AL$6)),$AN$6-SQRT((1-AU917)*($AN$6-$AL$6)*($AN$6-$AM$6))),$AM$6)</f>
        <v>5.18750911414645</v>
      </c>
      <c r="AM917" s="0" t="n">
        <f aca="false">IFERROR(IF(AV917&lt;($AM$7-$AL$7)/($AN$7-$AL$7),$AL$7+SQRT(AV917*($AN$7-$AL$7)*($AM$7-$AL$7)),$AN$7-SQRT((1-AV917)*($AN$7-$AL$7)*($AN$7-$AM$7))),$AM$7)</f>
        <v>0.913379407274702</v>
      </c>
      <c r="AN917" s="0" t="n">
        <f aca="false">IFERROR(IF(AW917&lt;($AM$8-$AL$8)/($AN$8-$AL$8),$AL$8+SQRT(AW917*($AN$8-$AL$8)*($AM$8-$AL$8)),$AN$8-SQRT((1-AW917)*($AN$8-$AL$8)*($AN$8-$AM$8))),$AM$8)</f>
        <v>1.09797927085812</v>
      </c>
      <c r="AO917" s="0" t="n">
        <f aca="false">IFERROR(IF(AX917&lt;($AM$9-$AL$9)/($AN$9-$AL$9),$AL$9+SQRT(AX917*($AN$9-$AL$9)*($AM$9-$AL$9)),$AN$9-SQRT((1-AX917)*($AN$9-$AL$9)*($AN$9-$AM$9))),$AM$9)</f>
        <v>0.978293630361284</v>
      </c>
      <c r="AP917" s="0" t="n">
        <f aca="false">IFERROR(IF(AY917&lt;($AM$10-$AL$10)/($AN$10-$AL$10),$AL$10+SQRT(AY917*($AN$10-$AL$10)*($AM$10-$AL$10)),$AN$10-SQRT((1-AY917)*($AN$10-$AL$10)*($AN$10-$AM$10))),$AM$10)</f>
        <v>0.915802010509538</v>
      </c>
      <c r="AQ917" s="0" t="n">
        <f aca="false">IFERROR(IF(AZ917&lt;($AM$11-$AL$11)/($AN$11-$AL$11),$AL$11+SQRT(AZ917*($AN$11-$AL$11)*($AM$11-$AL$11)),$AN$11-SQRT((1-AZ917)*($AN$11-$AL$11)*($AN$11-$AM$11))),$AM$11)</f>
        <v>0.591433177080079</v>
      </c>
      <c r="AR917" s="0" t="n">
        <f aca="false">SUMPRODUCT((B24:B31&lt;=$B$6)*(C24:C31*AM917+D24:D31*AO917*$B$8*AQ917)/(1+AL917/100)^B24:B31)+C32*AM917*AP917/(1+AL917/100)^$B$6</f>
        <v>11413184.3019867</v>
      </c>
      <c r="AS917" s="0" t="n">
        <f aca="false">SUMPRODUCT((K24:K26&lt;=$B$6)*(L24:L26*AN917+M24:M26*AO917*$B$8*AQ917)/(1+AL917/100)^K24:K26)+L27*AN917*AP917/(1+AL917/100)^$B$6</f>
        <v>16481776.6315166</v>
      </c>
      <c r="AT917" s="0" t="n">
        <f aca="false">AS917-AR917</f>
        <v>5068592.32952991</v>
      </c>
      <c r="AU917" s="0" t="n">
        <f aca="true">RAND()</f>
        <v>0.83574383943489</v>
      </c>
      <c r="AV917" s="0" t="n">
        <f aca="true">RAND()</f>
        <v>0.142832111044031</v>
      </c>
      <c r="AW917" s="0" t="n">
        <f aca="true">RAND()</f>
        <v>0.794575092543741</v>
      </c>
      <c r="AX917" s="0" t="n">
        <f aca="true">RAND()</f>
        <v>0.305019729125569</v>
      </c>
      <c r="AY917" s="0" t="n">
        <f aca="true">RAND()</f>
        <v>0.691565247775094</v>
      </c>
      <c r="AZ917" s="0" t="n">
        <f aca="true">RAND()</f>
        <v>0.346666517155056</v>
      </c>
    </row>
    <row r="918" customFormat="false" ht="15" hidden="false" customHeight="false" outlineLevel="0" collapsed="false">
      <c r="AK918" s="0" t="n">
        <v>905</v>
      </c>
      <c r="AL918" s="0" t="n">
        <f aca="false">IFERROR(IF(AU918&lt;($AM$6-$AL$6)/($AN$6-$AL$6),$AL$6+SQRT(AU918*($AN$6-$AL$6)*($AM$6-$AL$6)),$AN$6-SQRT((1-AU918)*($AN$6-$AL$6)*($AN$6-$AM$6))),$AM$6)</f>
        <v>2.82318600574807</v>
      </c>
      <c r="AM918" s="0" t="n">
        <f aca="false">IFERROR(IF(AV918&lt;($AM$7-$AL$7)/($AN$7-$AL$7),$AL$7+SQRT(AV918*($AN$7-$AL$7)*($AM$7-$AL$7)),$AN$7-SQRT((1-AV918)*($AN$7-$AL$7)*($AN$7-$AM$7))),$AM$7)</f>
        <v>1.01423047371572</v>
      </c>
      <c r="AN918" s="0" t="n">
        <f aca="false">IFERROR(IF(AW918&lt;($AM$8-$AL$8)/($AN$8-$AL$8),$AL$8+SQRT(AW918*($AN$8-$AL$8)*($AM$8-$AL$8)),$AN$8-SQRT((1-AW918)*($AN$8-$AL$8)*($AN$8-$AM$8))),$AM$8)</f>
        <v>1.1246477213392</v>
      </c>
      <c r="AO918" s="0" t="n">
        <f aca="false">IFERROR(IF(AX918&lt;($AM$9-$AL$9)/($AN$9-$AL$9),$AL$9+SQRT(AX918*($AN$9-$AL$9)*($AM$9-$AL$9)),$AN$9-SQRT((1-AX918)*($AN$9-$AL$9)*($AN$9-$AM$9))),$AM$9)</f>
        <v>1.08278334401522</v>
      </c>
      <c r="AP918" s="0" t="n">
        <f aca="false">IFERROR(IF(AY918&lt;($AM$10-$AL$10)/($AN$10-$AL$10),$AL$10+SQRT(AY918*($AN$10-$AL$10)*($AM$10-$AL$10)),$AN$10-SQRT((1-AY918)*($AN$10-$AL$10)*($AN$10-$AM$10))),$AM$10)</f>
        <v>0.920177154576697</v>
      </c>
      <c r="AQ918" s="0" t="n">
        <f aca="false">IFERROR(IF(AZ918&lt;($AM$11-$AL$11)/($AN$11-$AL$11),$AL$11+SQRT(AZ918*($AN$11-$AL$11)*($AM$11-$AL$11)),$AN$11-SQRT((1-AZ918)*($AN$11-$AL$11)*($AN$11-$AM$11))),$AM$11)</f>
        <v>0.869499089295738</v>
      </c>
      <c r="AR918" s="0" t="n">
        <f aca="false">SUMPRODUCT((B24:B31&lt;=$B$6)*(C24:C31*AM918+D24:D31*AO918*$B$8*AQ918)/(1+AL918/100)^B24:B31)+C32*AM918*AP918/(1+AL918/100)^$B$6</f>
        <v>14183583.9773671</v>
      </c>
      <c r="AS918" s="0" t="n">
        <f aca="false">SUMPRODUCT((K24:K26&lt;=$B$6)*(L24:L26*AN918+M24:M26*AO918*$B$8*AQ918)/(1+AL918/100)^K24:K26)+L27*AN918*AP918/(1+AL918/100)^$B$6</f>
        <v>16309707.1384856</v>
      </c>
      <c r="AT918" s="0" t="n">
        <f aca="false">AS918-AR918</f>
        <v>2126123.16111844</v>
      </c>
      <c r="AU918" s="0" t="n">
        <f aca="true">RAND()</f>
        <v>0.135527040011893</v>
      </c>
      <c r="AV918" s="0" t="n">
        <f aca="true">RAND()</f>
        <v>0.505890937561636</v>
      </c>
      <c r="AW918" s="0" t="n">
        <f aca="true">RAND()</f>
        <v>0.860327166529283</v>
      </c>
      <c r="AX918" s="0" t="n">
        <f aca="true">RAND()</f>
        <v>0.439142403989403</v>
      </c>
      <c r="AY918" s="0" t="n">
        <f aca="true">RAND()</f>
        <v>0.706195364912678</v>
      </c>
      <c r="AZ918" s="0" t="n">
        <f aca="true">RAND()</f>
        <v>0.930487805327993</v>
      </c>
    </row>
    <row r="919" customFormat="false" ht="15" hidden="false" customHeight="false" outlineLevel="0" collapsed="false">
      <c r="AK919" s="0" t="n">
        <v>906</v>
      </c>
      <c r="AL919" s="0" t="n">
        <f aca="false">IFERROR(IF(AU919&lt;($AM$6-$AL$6)/($AN$6-$AL$6),$AL$6+SQRT(AU919*($AN$6-$AL$6)*($AM$6-$AL$6)),$AN$6-SQRT((1-AU919)*($AN$6-$AL$6)*($AN$6-$AM$6))),$AM$6)</f>
        <v>5.54698128123415</v>
      </c>
      <c r="AM919" s="0" t="n">
        <f aca="false">IFERROR(IF(AV919&lt;($AM$7-$AL$7)/($AN$7-$AL$7),$AL$7+SQRT(AV919*($AN$7-$AL$7)*($AM$7-$AL$7)),$AN$7-SQRT((1-AV919)*($AN$7-$AL$7)*($AN$7-$AM$7))),$AM$7)</f>
        <v>0.953072914510146</v>
      </c>
      <c r="AN919" s="0" t="n">
        <f aca="false">IFERROR(IF(AW919&lt;($AM$8-$AL$8)/($AN$8-$AL$8),$AL$8+SQRT(AW919*($AN$8-$AL$8)*($AM$8-$AL$8)),$AN$8-SQRT((1-AW919)*($AN$8-$AL$8)*($AN$8-$AM$8))),$AM$8)</f>
        <v>0.997937309198859</v>
      </c>
      <c r="AO919" s="0" t="n">
        <f aca="false">IFERROR(IF(AX919&lt;($AM$9-$AL$9)/($AN$9-$AL$9),$AL$9+SQRT(AX919*($AN$9-$AL$9)*($AM$9-$AL$9)),$AN$9-SQRT((1-AX919)*($AN$9-$AL$9)*($AN$9-$AM$9))),$AM$9)</f>
        <v>1.28484499936745</v>
      </c>
      <c r="AP919" s="0" t="n">
        <f aca="false">IFERROR(IF(AY919&lt;($AM$10-$AL$10)/($AN$10-$AL$10),$AL$10+SQRT(AY919*($AN$10-$AL$10)*($AM$10-$AL$10)),$AN$10-SQRT((1-AY919)*($AN$10-$AL$10)*($AN$10-$AM$10))),$AM$10)</f>
        <v>0.713179774135255</v>
      </c>
      <c r="AQ919" s="0" t="n">
        <f aca="false">IFERROR(IF(AZ919&lt;($AM$11-$AL$11)/($AN$11-$AL$11),$AL$11+SQRT(AZ919*($AN$11-$AL$11)*($AM$11-$AL$11)),$AN$11-SQRT((1-AZ919)*($AN$11-$AL$11)*($AN$11-$AM$11))),$AM$11)</f>
        <v>0.698925998301541</v>
      </c>
      <c r="AR919" s="0" t="n">
        <f aca="false">SUMPRODUCT((B24:B31&lt;=$B$6)*(C24:C31*AM919+D24:D31*AO919*$B$8*AQ919)/(1+AL919/100)^B24:B31)+C32*AM919*AP919/(1+AL919/100)^$B$6</f>
        <v>11806229.5561918</v>
      </c>
      <c r="AS919" s="0" t="n">
        <f aca="false">SUMPRODUCT((K24:K26&lt;=$B$6)*(L24:L26*AN919+M24:M26*AO919*$B$8*AQ919)/(1+AL919/100)^K24:K26)+L27*AN919*AP919/(1+AL919/100)^$B$6</f>
        <v>15198273.4455999</v>
      </c>
      <c r="AT919" s="0" t="n">
        <f aca="false">AS919-AR919</f>
        <v>3392043.88940803</v>
      </c>
      <c r="AU919" s="0" t="n">
        <f aca="true">RAND()</f>
        <v>0.894436830145803</v>
      </c>
      <c r="AV919" s="0" t="n">
        <f aca="true">RAND()</f>
        <v>0.260347968407005</v>
      </c>
      <c r="AW919" s="0" t="n">
        <f aca="true">RAND()</f>
        <v>0.435324204143161</v>
      </c>
      <c r="AX919" s="0" t="n">
        <f aca="true">RAND()</f>
        <v>0.659035550046839</v>
      </c>
      <c r="AY919" s="0" t="n">
        <f aca="true">RAND()</f>
        <v>0.181782464401433</v>
      </c>
      <c r="AZ919" s="0" t="n">
        <f aca="true">RAND()</f>
        <v>0.630018144903169</v>
      </c>
    </row>
    <row r="920" customFormat="false" ht="15" hidden="false" customHeight="false" outlineLevel="0" collapsed="false">
      <c r="AK920" s="0" t="n">
        <v>907</v>
      </c>
      <c r="AL920" s="0" t="n">
        <f aca="false">IFERROR(IF(AU920&lt;($AM$6-$AL$6)/($AN$6-$AL$6),$AL$6+SQRT(AU920*($AN$6-$AL$6)*($AM$6-$AL$6)),$AN$6-SQRT((1-AU920)*($AN$6-$AL$6)*($AN$6-$AM$6))),$AM$6)</f>
        <v>4.6460497160886</v>
      </c>
      <c r="AM920" s="0" t="n">
        <f aca="false">IFERROR(IF(AV920&lt;($AM$7-$AL$7)/($AN$7-$AL$7),$AL$7+SQRT(AV920*($AN$7-$AL$7)*($AM$7-$AL$7)),$AN$7-SQRT((1-AV920)*($AN$7-$AL$7)*($AN$7-$AM$7))),$AM$7)</f>
        <v>1.09832198436983</v>
      </c>
      <c r="AN920" s="0" t="n">
        <f aca="false">IFERROR(IF(AW920&lt;($AM$8-$AL$8)/($AN$8-$AL$8),$AL$8+SQRT(AW920*($AN$8-$AL$8)*($AM$8-$AL$8)),$AN$8-SQRT((1-AW920)*($AN$8-$AL$8)*($AN$8-$AM$8))),$AM$8)</f>
        <v>1.1070475682921</v>
      </c>
      <c r="AO920" s="0" t="n">
        <f aca="false">IFERROR(IF(AX920&lt;($AM$9-$AL$9)/($AN$9-$AL$9),$AL$9+SQRT(AX920*($AN$9-$AL$9)*($AM$9-$AL$9)),$AN$9-SQRT((1-AX920)*($AN$9-$AL$9)*($AN$9-$AM$9))),$AM$9)</f>
        <v>0.980074103759291</v>
      </c>
      <c r="AP920" s="0" t="n">
        <f aca="false">IFERROR(IF(AY920&lt;($AM$10-$AL$10)/($AN$10-$AL$10),$AL$10+SQRT(AY920*($AN$10-$AL$10)*($AM$10-$AL$10)),$AN$10-SQRT((1-AY920)*($AN$10-$AL$10)*($AN$10-$AM$10))),$AM$10)</f>
        <v>0.850578202589669</v>
      </c>
      <c r="AQ920" s="0" t="n">
        <f aca="false">IFERROR(IF(AZ920&lt;($AM$11-$AL$11)/($AN$11-$AL$11),$AL$11+SQRT(AZ920*($AN$11-$AL$11)*($AM$11-$AL$11)),$AN$11-SQRT((1-AZ920)*($AN$11-$AL$11)*($AN$11-$AM$11))),$AM$11)</f>
        <v>0.640031459617533</v>
      </c>
      <c r="AR920" s="0" t="n">
        <f aca="false">SUMPRODUCT((B24:B31&lt;=$B$6)*(C24:C31*AM920+D24:D31*AO920*$B$8*AQ920)/(1+AL920/100)^B24:B31)+C32*AM920*AP920/(1+AL920/100)^$B$6</f>
        <v>14022373.9751583</v>
      </c>
      <c r="AS920" s="0" t="n">
        <f aca="false">SUMPRODUCT((K24:K26&lt;=$B$6)*(L24:L26*AN920+M24:M26*AO920*$B$8*AQ920)/(1+AL920/100)^K24:K26)+L27*AN920*AP920/(1+AL920/100)^$B$6</f>
        <v>16594977.1043295</v>
      </c>
      <c r="AT920" s="0" t="n">
        <f aca="false">AS920-AR920</f>
        <v>2572603.12917127</v>
      </c>
      <c r="AU920" s="0" t="n">
        <f aca="true">RAND()</f>
        <v>0.722945903043672</v>
      </c>
      <c r="AV920" s="0" t="n">
        <f aca="true">RAND()</f>
        <v>0.795500262884381</v>
      </c>
      <c r="AW920" s="0" t="n">
        <f aca="true">RAND()</f>
        <v>0.818352020167092</v>
      </c>
      <c r="AX920" s="0" t="n">
        <f aca="true">RAND()</f>
        <v>0.307294860133715</v>
      </c>
      <c r="AY920" s="0" t="n">
        <f aca="true">RAND()</f>
        <v>0.491620304524011</v>
      </c>
      <c r="AZ920" s="0" t="n">
        <f aca="true">RAND()</f>
        <v>0.47192405522298</v>
      </c>
    </row>
    <row r="921" customFormat="false" ht="15" hidden="false" customHeight="false" outlineLevel="0" collapsed="false">
      <c r="AK921" s="0" t="n">
        <v>908</v>
      </c>
      <c r="AL921" s="0" t="n">
        <f aca="false">IFERROR(IF(AU921&lt;($AM$6-$AL$6)/($AN$6-$AL$6),$AL$6+SQRT(AU921*($AN$6-$AL$6)*($AM$6-$AL$6)),$AN$6-SQRT((1-AU921)*($AN$6-$AL$6)*($AN$6-$AM$6))),$AM$6)</f>
        <v>3.50903170658013</v>
      </c>
      <c r="AM921" s="0" t="n">
        <f aca="false">IFERROR(IF(AV921&lt;($AM$7-$AL$7)/($AN$7-$AL$7),$AL$7+SQRT(AV921*($AN$7-$AL$7)*($AM$7-$AL$7)),$AN$7-SQRT((1-AV921)*($AN$7-$AL$7)*($AN$7-$AM$7))),$AM$7)</f>
        <v>0.987348569618171</v>
      </c>
      <c r="AN921" s="0" t="n">
        <f aca="false">IFERROR(IF(AW921&lt;($AM$8-$AL$8)/($AN$8-$AL$8),$AL$8+SQRT(AW921*($AN$8-$AL$8)*($AM$8-$AL$8)),$AN$8-SQRT((1-AW921)*($AN$8-$AL$8)*($AN$8-$AM$8))),$AM$8)</f>
        <v>1.01560827467177</v>
      </c>
      <c r="AO921" s="0" t="n">
        <f aca="false">IFERROR(IF(AX921&lt;($AM$9-$AL$9)/($AN$9-$AL$9),$AL$9+SQRT(AX921*($AN$9-$AL$9)*($AM$9-$AL$9)),$AN$9-SQRT((1-AX921)*($AN$9-$AL$9)*($AN$9-$AM$9))),$AM$9)</f>
        <v>0.88769695339677</v>
      </c>
      <c r="AP921" s="0" t="n">
        <f aca="false">IFERROR(IF(AY921&lt;($AM$10-$AL$10)/($AN$10-$AL$10),$AL$10+SQRT(AY921*($AN$10-$AL$10)*($AM$10-$AL$10)),$AN$10-SQRT((1-AY921)*($AN$10-$AL$10)*($AN$10-$AM$10))),$AM$10)</f>
        <v>0.996560162413915</v>
      </c>
      <c r="AQ921" s="0" t="n">
        <f aca="false">IFERROR(IF(AZ921&lt;($AM$11-$AL$11)/($AN$11-$AL$11),$AL$11+SQRT(AZ921*($AN$11-$AL$11)*($AM$11-$AL$11)),$AN$11-SQRT((1-AZ921)*($AN$11-$AL$11)*($AN$11-$AM$11))),$AM$11)</f>
        <v>0.809905689946754</v>
      </c>
      <c r="AR921" s="0" t="n">
        <f aca="false">SUMPRODUCT((B24:B31&lt;=$B$6)*(C24:C31*AM921+D24:D31*AO921*$B$8*AQ921)/(1+AL921/100)^B24:B31)+C32*AM921*AP921/(1+AL921/100)^$B$6</f>
        <v>13279376.525767</v>
      </c>
      <c r="AS921" s="0" t="n">
        <f aca="false">SUMPRODUCT((K24:K26&lt;=$B$6)*(L24:L26*AN921+M24:M26*AO921*$B$8*AQ921)/(1+AL921/100)^K24:K26)+L27*AN921*AP921/(1+AL921/100)^$B$6</f>
        <v>14810378.5470799</v>
      </c>
      <c r="AT921" s="0" t="n">
        <f aca="false">AS921-AR921</f>
        <v>1531002.02131292</v>
      </c>
      <c r="AU921" s="0" t="n">
        <f aca="true">RAND()</f>
        <v>0.390657018716858</v>
      </c>
      <c r="AV921" s="0" t="n">
        <f aca="true">RAND()</f>
        <v>0.389994294866384</v>
      </c>
      <c r="AW921" s="0" t="n">
        <f aca="true">RAND()</f>
        <v>0.511649058645807</v>
      </c>
      <c r="AX921" s="0" t="n">
        <f aca="true">RAND()</f>
        <v>0.200411903564183</v>
      </c>
      <c r="AY921" s="0" t="n">
        <f aca="true">RAND()</f>
        <v>0.986287979586134</v>
      </c>
      <c r="AZ921" s="0" t="n">
        <f aca="true">RAND()</f>
        <v>0.852506748103593</v>
      </c>
    </row>
    <row r="922" customFormat="false" ht="15" hidden="false" customHeight="false" outlineLevel="0" collapsed="false">
      <c r="AK922" s="0" t="n">
        <v>909</v>
      </c>
      <c r="AL922" s="0" t="n">
        <f aca="false">IFERROR(IF(AU922&lt;($AM$6-$AL$6)/($AN$6-$AL$6),$AL$6+SQRT(AU922*($AN$6-$AL$6)*($AM$6-$AL$6)),$AN$6-SQRT((1-AU922)*($AN$6-$AL$6)*($AN$6-$AM$6))),$AM$6)</f>
        <v>2.73184061263888</v>
      </c>
      <c r="AM922" s="0" t="n">
        <f aca="false">IFERROR(IF(AV922&lt;($AM$7-$AL$7)/($AN$7-$AL$7),$AL$7+SQRT(AV922*($AN$7-$AL$7)*($AM$7-$AL$7)),$AN$7-SQRT((1-AV922)*($AN$7-$AL$7)*($AN$7-$AM$7))),$AM$7)</f>
        <v>1.07720097735711</v>
      </c>
      <c r="AN922" s="0" t="n">
        <f aca="false">IFERROR(IF(AW922&lt;($AM$8-$AL$8)/($AN$8-$AL$8),$AL$8+SQRT(AW922*($AN$8-$AL$8)*($AM$8-$AL$8)),$AN$8-SQRT((1-AW922)*($AN$8-$AL$8)*($AN$8-$AM$8))),$AM$8)</f>
        <v>1.02973448083845</v>
      </c>
      <c r="AO922" s="0" t="n">
        <f aca="false">IFERROR(IF(AX922&lt;($AM$9-$AL$9)/($AN$9-$AL$9),$AL$9+SQRT(AX922*($AN$9-$AL$9)*($AM$9-$AL$9)),$AN$9-SQRT((1-AX922)*($AN$9-$AL$9)*($AN$9-$AM$9))),$AM$9)</f>
        <v>0.723302556909123</v>
      </c>
      <c r="AP922" s="0" t="n">
        <f aca="false">IFERROR(IF(AY922&lt;($AM$10-$AL$10)/($AN$10-$AL$10),$AL$10+SQRT(AY922*($AN$10-$AL$10)*($AM$10-$AL$10)),$AN$10-SQRT((1-AY922)*($AN$10-$AL$10)*($AN$10-$AM$10))),$AM$10)</f>
        <v>0.735943139512931</v>
      </c>
      <c r="AQ922" s="0" t="n">
        <f aca="false">IFERROR(IF(AZ922&lt;($AM$11-$AL$11)/($AN$11-$AL$11),$AL$11+SQRT(AZ922*($AN$11-$AL$11)*($AM$11-$AL$11)),$AN$11-SQRT((1-AZ922)*($AN$11-$AL$11)*($AN$11-$AM$11))),$AM$11)</f>
        <v>0.644285495495307</v>
      </c>
      <c r="AR922" s="0" t="n">
        <f aca="false">SUMPRODUCT((B24:B31&lt;=$B$6)*(C24:C31*AM922+D24:D31*AO922*$B$8*AQ922)/(1+AL922/100)^B24:B31)+C32*AM922*AP922/(1+AL922/100)^$B$6</f>
        <v>15062878.4318466</v>
      </c>
      <c r="AS922" s="0" t="n">
        <f aca="false">SUMPRODUCT((K24:K26&lt;=$B$6)*(L24:L26*AN922+M24:M26*AO922*$B$8*AQ922)/(1+AL922/100)^K24:K26)+L27*AN922*AP922/(1+AL922/100)^$B$6</f>
        <v>15201646.3638262</v>
      </c>
      <c r="AT922" s="0" t="n">
        <f aca="false">AS922-AR922</f>
        <v>138767.931979619</v>
      </c>
      <c r="AU922" s="0" t="n">
        <f aca="true">RAND()</f>
        <v>0.10711813646153</v>
      </c>
      <c r="AV922" s="0" t="n">
        <f aca="true">RAND()</f>
        <v>0.734582202432538</v>
      </c>
      <c r="AW922" s="0" t="n">
        <f aca="true">RAND()</f>
        <v>0.568738676164397</v>
      </c>
      <c r="AX922" s="0" t="n">
        <f aca="true">RAND()</f>
        <v>0.0664853758962025</v>
      </c>
      <c r="AY922" s="0" t="n">
        <f aca="true">RAND()</f>
        <v>0.222676660332875</v>
      </c>
      <c r="AZ922" s="0" t="n">
        <f aca="true">RAND()</f>
        <v>0.483806132279385</v>
      </c>
    </row>
    <row r="923" customFormat="false" ht="15" hidden="false" customHeight="false" outlineLevel="0" collapsed="false">
      <c r="AK923" s="0" t="n">
        <v>910</v>
      </c>
      <c r="AL923" s="0" t="n">
        <f aca="false">IFERROR(IF(AU923&lt;($AM$6-$AL$6)/($AN$6-$AL$6),$AL$6+SQRT(AU923*($AN$6-$AL$6)*($AM$6-$AL$6)),$AN$6-SQRT((1-AU923)*($AN$6-$AL$6)*($AN$6-$AM$6))),$AM$6)</f>
        <v>3.78976521989091</v>
      </c>
      <c r="AM923" s="0" t="n">
        <f aca="false">IFERROR(IF(AV923&lt;($AM$7-$AL$7)/($AN$7-$AL$7),$AL$7+SQRT(AV923*($AN$7-$AL$7)*($AM$7-$AL$7)),$AN$7-SQRT((1-AV923)*($AN$7-$AL$7)*($AN$7-$AM$7))),$AM$7)</f>
        <v>0.975418318810143</v>
      </c>
      <c r="AN923" s="0" t="n">
        <f aca="false">IFERROR(IF(AW923&lt;($AM$8-$AL$8)/($AN$8-$AL$8),$AL$8+SQRT(AW923*($AN$8-$AL$8)*($AM$8-$AL$8)),$AN$8-SQRT((1-AW923)*($AN$8-$AL$8)*($AN$8-$AM$8))),$AM$8)</f>
        <v>1.00295818468518</v>
      </c>
      <c r="AO923" s="0" t="n">
        <f aca="false">IFERROR(IF(AX923&lt;($AM$9-$AL$9)/($AN$9-$AL$9),$AL$9+SQRT(AX923*($AN$9-$AL$9)*($AM$9-$AL$9)),$AN$9-SQRT((1-AX923)*($AN$9-$AL$9)*($AN$9-$AM$9))),$AM$9)</f>
        <v>1.07728464701084</v>
      </c>
      <c r="AP923" s="0" t="n">
        <f aca="false">IFERROR(IF(AY923&lt;($AM$10-$AL$10)/($AN$10-$AL$10),$AL$10+SQRT(AY923*($AN$10-$AL$10)*($AM$10-$AL$10)),$AN$10-SQRT((1-AY923)*($AN$10-$AL$10)*($AN$10-$AM$10))),$AM$10)</f>
        <v>0.906788368430764</v>
      </c>
      <c r="AQ923" s="0" t="n">
        <f aca="false">IFERROR(IF(AZ923&lt;($AM$11-$AL$11)/($AN$11-$AL$11),$AL$11+SQRT(AZ923*($AN$11-$AL$11)*($AM$11-$AL$11)),$AN$11-SQRT((1-AZ923)*($AN$11-$AL$11)*($AN$11-$AM$11))),$AM$11)</f>
        <v>0.580355079935471</v>
      </c>
      <c r="AR923" s="0" t="n">
        <f aca="false">SUMPRODUCT((B24:B31&lt;=$B$6)*(C24:C31*AM923+D24:D31*AO923*$B$8*AQ923)/(1+AL923/100)^B24:B31)+C32*AM923*AP923/(1+AL923/100)^$B$6</f>
        <v>12940331.3099611</v>
      </c>
      <c r="AS923" s="0" t="n">
        <f aca="false">SUMPRODUCT((K24:K26&lt;=$B$6)*(L24:L26*AN923+M24:M26*AO923*$B$8*AQ923)/(1+AL923/100)^K24:K26)+L27*AN923*AP923/(1+AL923/100)^$B$6</f>
        <v>14811383.8298809</v>
      </c>
      <c r="AT923" s="0" t="n">
        <f aca="false">AS923-AR923</f>
        <v>1871052.51991976</v>
      </c>
      <c r="AU923" s="0" t="n">
        <f aca="true">RAND()</f>
        <v>0.484719632828898</v>
      </c>
      <c r="AV923" s="0" t="n">
        <f aca="true">RAND()</f>
        <v>0.341906517490854</v>
      </c>
      <c r="AW923" s="0" t="n">
        <f aca="true">RAND()</f>
        <v>0.457514146541849</v>
      </c>
      <c r="AX923" s="0" t="n">
        <f aca="true">RAND()</f>
        <v>0.432397584905393</v>
      </c>
      <c r="AY923" s="0" t="n">
        <f aca="true">RAND()</f>
        <v>0.661907106762251</v>
      </c>
      <c r="AZ923" s="0" t="n">
        <f aca="true">RAND()</f>
        <v>0.320812125900507</v>
      </c>
    </row>
    <row r="924" customFormat="false" ht="15" hidden="false" customHeight="false" outlineLevel="0" collapsed="false">
      <c r="AK924" s="0" t="n">
        <v>911</v>
      </c>
      <c r="AL924" s="0" t="n">
        <f aca="false">IFERROR(IF(AU924&lt;($AM$6-$AL$6)/($AN$6-$AL$6),$AL$6+SQRT(AU924*($AN$6-$AL$6)*($AM$6-$AL$6)),$AN$6-SQRT((1-AU924)*($AN$6-$AL$6)*($AN$6-$AM$6))),$AM$6)</f>
        <v>4.08830271050376</v>
      </c>
      <c r="AM924" s="0" t="n">
        <f aca="false">IFERROR(IF(AV924&lt;($AM$7-$AL$7)/($AN$7-$AL$7),$AL$7+SQRT(AV924*($AN$7-$AL$7)*($AM$7-$AL$7)),$AN$7-SQRT((1-AV924)*($AN$7-$AL$7)*($AN$7-$AM$7))),$AM$7)</f>
        <v>1.0376861647649</v>
      </c>
      <c r="AN924" s="0" t="n">
        <f aca="false">IFERROR(IF(AW924&lt;($AM$8-$AL$8)/($AN$8-$AL$8),$AL$8+SQRT(AW924*($AN$8-$AL$8)*($AM$8-$AL$8)),$AN$8-SQRT((1-AW924)*($AN$8-$AL$8)*($AN$8-$AM$8))),$AM$8)</f>
        <v>1.1543417444191</v>
      </c>
      <c r="AO924" s="0" t="n">
        <f aca="false">IFERROR(IF(AX924&lt;($AM$9-$AL$9)/($AN$9-$AL$9),$AL$9+SQRT(AX924*($AN$9-$AL$9)*($AM$9-$AL$9)),$AN$9-SQRT((1-AX924)*($AN$9-$AL$9)*($AN$9-$AM$9))),$AM$9)</f>
        <v>1.42377160137006</v>
      </c>
      <c r="AP924" s="0" t="n">
        <f aca="false">IFERROR(IF(AY924&lt;($AM$10-$AL$10)/($AN$10-$AL$10),$AL$10+SQRT(AY924*($AN$10-$AL$10)*($AM$10-$AL$10)),$AN$10-SQRT((1-AY924)*($AN$10-$AL$10)*($AN$10-$AM$10))),$AM$10)</f>
        <v>0.939928163515534</v>
      </c>
      <c r="AQ924" s="0" t="n">
        <f aca="false">IFERROR(IF(AZ924&lt;($AM$11-$AL$11)/($AN$11-$AL$11),$AL$11+SQRT(AZ924*($AN$11-$AL$11)*($AM$11-$AL$11)),$AN$11-SQRT((1-AZ924)*($AN$11-$AL$11)*($AN$11-$AM$11))),$AM$11)</f>
        <v>0.738527491997166</v>
      </c>
      <c r="AR924" s="0" t="n">
        <f aca="false">SUMPRODUCT((B24:B31&lt;=$B$6)*(C24:C31*AM924+D24:D31*AO924*$B$8*AQ924)/(1+AL924/100)^B24:B31)+C32*AM924*AP924/(1+AL924/100)^$B$6</f>
        <v>13641021.3288939</v>
      </c>
      <c r="AS924" s="0" t="n">
        <f aca="false">SUMPRODUCT((K24:K26&lt;=$B$6)*(L24:L26*AN924+M24:M26*AO924*$B$8*AQ924)/(1+AL924/100)^K24:K26)+L27*AN924*AP924/(1+AL924/100)^$B$6</f>
        <v>17094306.8325351</v>
      </c>
      <c r="AT924" s="0" t="n">
        <f aca="false">AS924-AR924</f>
        <v>3453285.50364126</v>
      </c>
      <c r="AU924" s="0" t="n">
        <f aca="true">RAND()</f>
        <v>0.576100944717014</v>
      </c>
      <c r="AV924" s="0" t="n">
        <f aca="true">RAND()</f>
        <v>0.599314092157895</v>
      </c>
      <c r="AW924" s="0" t="n">
        <f aca="true">RAND()</f>
        <v>0.918662205681944</v>
      </c>
      <c r="AX924" s="0" t="n">
        <f aca="true">RAND()</f>
        <v>0.778640555074918</v>
      </c>
      <c r="AY924" s="0" t="n">
        <f aca="true">RAND()</f>
        <v>0.774147156216601</v>
      </c>
      <c r="AZ924" s="0" t="n">
        <f aca="true">RAND()</f>
        <v>0.720947459423297</v>
      </c>
    </row>
    <row r="925" customFormat="false" ht="15" hidden="false" customHeight="false" outlineLevel="0" collapsed="false">
      <c r="AK925" s="0" t="n">
        <v>912</v>
      </c>
      <c r="AL925" s="0" t="n">
        <f aca="false">IFERROR(IF(AU925&lt;($AM$6-$AL$6)/($AN$6-$AL$6),$AL$6+SQRT(AU925*($AN$6-$AL$6)*($AM$6-$AL$6)),$AN$6-SQRT((1-AU925)*($AN$6-$AL$6)*($AN$6-$AM$6))),$AM$6)</f>
        <v>3.21438660303927</v>
      </c>
      <c r="AM925" s="0" t="n">
        <f aca="false">IFERROR(IF(AV925&lt;($AM$7-$AL$7)/($AN$7-$AL$7),$AL$7+SQRT(AV925*($AN$7-$AL$7)*($AM$7-$AL$7)),$AN$7-SQRT((1-AV925)*($AN$7-$AL$7)*($AN$7-$AM$7))),$AM$7)</f>
        <v>1.01168224676917</v>
      </c>
      <c r="AN925" s="0" t="n">
        <f aca="false">IFERROR(IF(AW925&lt;($AM$8-$AL$8)/($AN$8-$AL$8),$AL$8+SQRT(AW925*($AN$8-$AL$8)*($AM$8-$AL$8)),$AN$8-SQRT((1-AW925)*($AN$8-$AL$8)*($AN$8-$AM$8))),$AM$8)</f>
        <v>0.928642927853537</v>
      </c>
      <c r="AO925" s="0" t="n">
        <f aca="false">IFERROR(IF(AX925&lt;($AM$9-$AL$9)/($AN$9-$AL$9),$AL$9+SQRT(AX925*($AN$9-$AL$9)*($AM$9-$AL$9)),$AN$9-SQRT((1-AX925)*($AN$9-$AL$9)*($AN$9-$AM$9))),$AM$9)</f>
        <v>1.30254541669339</v>
      </c>
      <c r="AP925" s="0" t="n">
        <f aca="false">IFERROR(IF(AY925&lt;($AM$10-$AL$10)/($AN$10-$AL$10),$AL$10+SQRT(AY925*($AN$10-$AL$10)*($AM$10-$AL$10)),$AN$10-SQRT((1-AY925)*($AN$10-$AL$10)*($AN$10-$AM$10))),$AM$10)</f>
        <v>0.858213366358816</v>
      </c>
      <c r="AQ925" s="0" t="n">
        <f aca="false">IFERROR(IF(AZ925&lt;($AM$11-$AL$11)/($AN$11-$AL$11),$AL$11+SQRT(AZ925*($AN$11-$AL$11)*($AM$11-$AL$11)),$AN$11-SQRT((1-AZ925)*($AN$11-$AL$11)*($AN$11-$AM$11))),$AM$11)</f>
        <v>0.677220071104731</v>
      </c>
      <c r="AR925" s="0" t="n">
        <f aca="false">SUMPRODUCT((B24:B31&lt;=$B$6)*(C24:C31*AM925+D24:D31*AO925*$B$8*AQ925)/(1+AL925/100)^B24:B31)+C32*AM925*AP925/(1+AL925/100)^$B$6</f>
        <v>13858275.2793243</v>
      </c>
      <c r="AS925" s="0" t="n">
        <f aca="false">SUMPRODUCT((K24:K26&lt;=$B$6)*(L24:L26*AN925+M24:M26*AO925*$B$8*AQ925)/(1+AL925/100)^K24:K26)+L27*AN925*AP925/(1+AL925/100)^$B$6</f>
        <v>13667053.533916</v>
      </c>
      <c r="AT925" s="0" t="n">
        <f aca="false">AS925-AR925</f>
        <v>-191221.745408323</v>
      </c>
      <c r="AU925" s="0" t="n">
        <f aca="true">RAND()</f>
        <v>0.283456560437571</v>
      </c>
      <c r="AV925" s="0" t="n">
        <f aca="true">RAND()</f>
        <v>0.495152431066742</v>
      </c>
      <c r="AW925" s="0" t="n">
        <f aca="true">RAND()</f>
        <v>0.183877809852558</v>
      </c>
      <c r="AX925" s="0" t="n">
        <f aca="true">RAND()</f>
        <v>0.675704736149739</v>
      </c>
      <c r="AY925" s="0" t="n">
        <f aca="true">RAND()</f>
        <v>0.51326726335246</v>
      </c>
      <c r="AZ925" s="0" t="n">
        <f aca="true">RAND()</f>
        <v>0.574747418376999</v>
      </c>
    </row>
    <row r="926" customFormat="false" ht="15" hidden="false" customHeight="false" outlineLevel="0" collapsed="false">
      <c r="AK926" s="0" t="n">
        <v>913</v>
      </c>
      <c r="AL926" s="0" t="n">
        <f aca="false">IFERROR(IF(AU926&lt;($AM$6-$AL$6)/($AN$6-$AL$6),$AL$6+SQRT(AU926*($AN$6-$AL$6)*($AM$6-$AL$6)),$AN$6-SQRT((1-AU926)*($AN$6-$AL$6)*($AN$6-$AM$6))),$AM$6)</f>
        <v>3.12234528808935</v>
      </c>
      <c r="AM926" s="0" t="n">
        <f aca="false">IFERROR(IF(AV926&lt;($AM$7-$AL$7)/($AN$7-$AL$7),$AL$7+SQRT(AV926*($AN$7-$AL$7)*($AM$7-$AL$7)),$AN$7-SQRT((1-AV926)*($AN$7-$AL$7)*($AN$7-$AM$7))),$AM$7)</f>
        <v>1.05803019709597</v>
      </c>
      <c r="AN926" s="0" t="n">
        <f aca="false">IFERROR(IF(AW926&lt;($AM$8-$AL$8)/($AN$8-$AL$8),$AL$8+SQRT(AW926*($AN$8-$AL$8)*($AM$8-$AL$8)),$AN$8-SQRT((1-AW926)*($AN$8-$AL$8)*($AN$8-$AM$8))),$AM$8)</f>
        <v>0.994264194645724</v>
      </c>
      <c r="AO926" s="0" t="n">
        <f aca="false">IFERROR(IF(AX926&lt;($AM$9-$AL$9)/($AN$9-$AL$9),$AL$9+SQRT(AX926*($AN$9-$AL$9)*($AM$9-$AL$9)),$AN$9-SQRT((1-AX926)*($AN$9-$AL$9)*($AN$9-$AM$9))),$AM$9)</f>
        <v>0.703180843733462</v>
      </c>
      <c r="AP926" s="0" t="n">
        <f aca="false">IFERROR(IF(AY926&lt;($AM$10-$AL$10)/($AN$10-$AL$10),$AL$10+SQRT(AY926*($AN$10-$AL$10)*($AM$10-$AL$10)),$AN$10-SQRT((1-AY926)*($AN$10-$AL$10)*($AN$10-$AM$10))),$AM$10)</f>
        <v>0.925305572776539</v>
      </c>
      <c r="AQ926" s="0" t="n">
        <f aca="false">IFERROR(IF(AZ926&lt;($AM$11-$AL$11)/($AN$11-$AL$11),$AL$11+SQRT(AZ926*($AN$11-$AL$11)*($AM$11-$AL$11)),$AN$11-SQRT((1-AZ926)*($AN$11-$AL$11)*($AN$11-$AM$11))),$AM$11)</f>
        <v>0.737217600841156</v>
      </c>
      <c r="AR926" s="0" t="n">
        <f aca="false">SUMPRODUCT((B24:B31&lt;=$B$6)*(C24:C31*AM926+D24:D31*AO926*$B$8*AQ926)/(1+AL926/100)^B24:B31)+C32*AM926*AP926/(1+AL926/100)^$B$6</f>
        <v>14470375.933503</v>
      </c>
      <c r="AS926" s="0" t="n">
        <f aca="false">SUMPRODUCT((K24:K26&lt;=$B$6)*(L24:L26*AN926+M24:M26*AO926*$B$8*AQ926)/(1+AL926/100)^K24:K26)+L27*AN926*AP926/(1+AL926/100)^$B$6</f>
        <v>14479869.3629048</v>
      </c>
      <c r="AT926" s="0" t="n">
        <f aca="false">AS926-AR926</f>
        <v>9493.42940187268</v>
      </c>
      <c r="AU926" s="0" t="n">
        <f aca="true">RAND()</f>
        <v>0.248189696759858</v>
      </c>
      <c r="AV926" s="0" t="n">
        <f aca="true">RAND()</f>
        <v>0.672423064648783</v>
      </c>
      <c r="AW926" s="0" t="n">
        <f aca="true">RAND()</f>
        <v>0.419317525792798</v>
      </c>
      <c r="AX926" s="0" t="n">
        <f aca="true">RAND()</f>
        <v>0.055043273680322</v>
      </c>
      <c r="AY926" s="0" t="n">
        <f aca="true">RAND()</f>
        <v>0.723539320939118</v>
      </c>
      <c r="AZ926" s="0" t="n">
        <f aca="true">RAND()</f>
        <v>0.71814453343805</v>
      </c>
    </row>
    <row r="927" customFormat="false" ht="15" hidden="false" customHeight="false" outlineLevel="0" collapsed="false">
      <c r="AK927" s="0" t="n">
        <v>914</v>
      </c>
      <c r="AL927" s="0" t="n">
        <f aca="false">IFERROR(IF(AU927&lt;($AM$6-$AL$6)/($AN$6-$AL$6),$AL$6+SQRT(AU927*($AN$6-$AL$6)*($AM$6-$AL$6)),$AN$6-SQRT((1-AU927)*($AN$6-$AL$6)*($AN$6-$AM$6))),$AM$6)</f>
        <v>4.91101327682889</v>
      </c>
      <c r="AM927" s="0" t="n">
        <f aca="false">IFERROR(IF(AV927&lt;($AM$7-$AL$7)/($AN$7-$AL$7),$AL$7+SQRT(AV927*($AN$7-$AL$7)*($AM$7-$AL$7)),$AN$7-SQRT((1-AV927)*($AN$7-$AL$7)*($AN$7-$AM$7))),$AM$7)</f>
        <v>1.0429937787793</v>
      </c>
      <c r="AN927" s="0" t="n">
        <f aca="false">IFERROR(IF(AW927&lt;($AM$8-$AL$8)/($AN$8-$AL$8),$AL$8+SQRT(AW927*($AN$8-$AL$8)*($AM$8-$AL$8)),$AN$8-SQRT((1-AW927)*($AN$8-$AL$8)*($AN$8-$AM$8))),$AM$8)</f>
        <v>1.12475279281634</v>
      </c>
      <c r="AO927" s="0" t="n">
        <f aca="false">IFERROR(IF(AX927&lt;($AM$9-$AL$9)/($AN$9-$AL$9),$AL$9+SQRT(AX927*($AN$9-$AL$9)*($AM$9-$AL$9)),$AN$9-SQRT((1-AX927)*($AN$9-$AL$9)*($AN$9-$AM$9))),$AM$9)</f>
        <v>1.28723996477241</v>
      </c>
      <c r="AP927" s="0" t="n">
        <f aca="false">IFERROR(IF(AY927&lt;($AM$10-$AL$10)/($AN$10-$AL$10),$AL$10+SQRT(AY927*($AN$10-$AL$10)*($AM$10-$AL$10)),$AN$10-SQRT((1-AY927)*($AN$10-$AL$10)*($AN$10-$AM$10))),$AM$10)</f>
        <v>0.688283268725336</v>
      </c>
      <c r="AQ927" s="0" t="n">
        <f aca="false">IFERROR(IF(AZ927&lt;($AM$11-$AL$11)/($AN$11-$AL$11),$AL$11+SQRT(AZ927*($AN$11-$AL$11)*($AM$11-$AL$11)),$AN$11-SQRT((1-AZ927)*($AN$11-$AL$11)*($AN$11-$AM$11))),$AM$11)</f>
        <v>0.806195694066145</v>
      </c>
      <c r="AR927" s="0" t="n">
        <f aca="false">SUMPRODUCT((B24:B31&lt;=$B$6)*(C24:C31*AM927+D24:D31*AO927*$B$8*AQ927)/(1+AL927/100)^B24:B31)+C32*AM927*AP927/(1+AL927/100)^$B$6</f>
        <v>13256788.3646422</v>
      </c>
      <c r="AS927" s="0" t="n">
        <f aca="false">SUMPRODUCT((K24:K26&lt;=$B$6)*(L24:L26*AN927+M24:M26*AO927*$B$8*AQ927)/(1+AL927/100)^K24:K26)+L27*AN927*AP927/(1+AL927/100)^$B$6</f>
        <v>17089528.3502945</v>
      </c>
      <c r="AT927" s="0" t="n">
        <f aca="false">AS927-AR927</f>
        <v>3832739.9856523</v>
      </c>
      <c r="AU927" s="0" t="n">
        <f aca="true">RAND()</f>
        <v>0.781806723520742</v>
      </c>
      <c r="AV927" s="0" t="n">
        <f aca="true">RAND()</f>
        <v>0.619097105563801</v>
      </c>
      <c r="AW927" s="0" t="n">
        <f aca="true">RAND()</f>
        <v>0.860561218601728</v>
      </c>
      <c r="AX927" s="0" t="n">
        <f aca="true">RAND()</f>
        <v>0.661315421454905</v>
      </c>
      <c r="AY927" s="0" t="n">
        <f aca="true">RAND()</f>
        <v>0.141802357127588</v>
      </c>
      <c r="AZ927" s="0" t="n">
        <f aca="true">RAND()</f>
        <v>0.84669343265917</v>
      </c>
    </row>
    <row r="928" customFormat="false" ht="15" hidden="false" customHeight="false" outlineLevel="0" collapsed="false">
      <c r="AK928" s="0" t="n">
        <v>915</v>
      </c>
      <c r="AL928" s="0" t="n">
        <f aca="false">IFERROR(IF(AU928&lt;($AM$6-$AL$6)/($AN$6-$AL$6),$AL$6+SQRT(AU928*($AN$6-$AL$6)*($AM$6-$AL$6)),$AN$6-SQRT((1-AU928)*($AN$6-$AL$6)*($AN$6-$AM$6))),$AM$6)</f>
        <v>2.70992343139176</v>
      </c>
      <c r="AM928" s="0" t="n">
        <f aca="false">IFERROR(IF(AV928&lt;($AM$7-$AL$7)/($AN$7-$AL$7),$AL$7+SQRT(AV928*($AN$7-$AL$7)*($AM$7-$AL$7)),$AN$7-SQRT((1-AV928)*($AN$7-$AL$7)*($AN$7-$AM$7))),$AM$7)</f>
        <v>0.84611436457874</v>
      </c>
      <c r="AN928" s="0" t="n">
        <f aca="false">IFERROR(IF(AW928&lt;($AM$8-$AL$8)/($AN$8-$AL$8),$AL$8+SQRT(AW928*($AN$8-$AL$8)*($AM$8-$AL$8)),$AN$8-SQRT((1-AW928)*($AN$8-$AL$8)*($AN$8-$AM$8))),$AM$8)</f>
        <v>0.981894065344767</v>
      </c>
      <c r="AO928" s="0" t="n">
        <f aca="false">IFERROR(IF(AX928&lt;($AM$9-$AL$9)/($AN$9-$AL$9),$AL$9+SQRT(AX928*($AN$9-$AL$9)*($AM$9-$AL$9)),$AN$9-SQRT((1-AX928)*($AN$9-$AL$9)*($AN$9-$AM$9))),$AM$9)</f>
        <v>1.25889658767546</v>
      </c>
      <c r="AP928" s="0" t="n">
        <f aca="false">IFERROR(IF(AY928&lt;($AM$10-$AL$10)/($AN$10-$AL$10),$AL$10+SQRT(AY928*($AN$10-$AL$10)*($AM$10-$AL$10)),$AN$10-SQRT((1-AY928)*($AN$10-$AL$10)*($AN$10-$AM$10))),$AM$10)</f>
        <v>0.984487196545552</v>
      </c>
      <c r="AQ928" s="0" t="n">
        <f aca="false">IFERROR(IF(AZ928&lt;($AM$11-$AL$11)/($AN$11-$AL$11),$AL$11+SQRT(AZ928*($AN$11-$AL$11)*($AM$11-$AL$11)),$AN$11-SQRT((1-AZ928)*($AN$11-$AL$11)*($AN$11-$AM$11))),$AM$11)</f>
        <v>0.458594332341488</v>
      </c>
      <c r="AR928" s="0" t="n">
        <f aca="false">SUMPRODUCT((B24:B31&lt;=$B$6)*(C24:C31*AM928+D24:D31*AO928*$B$8*AQ928)/(1+AL928/100)^B24:B31)+C32*AM928*AP928/(1+AL928/100)^$B$6</f>
        <v>11851824.7470018</v>
      </c>
      <c r="AS928" s="0" t="n">
        <f aca="false">SUMPRODUCT((K24:K26&lt;=$B$6)*(L24:L26*AN928+M24:M26*AO928*$B$8*AQ928)/(1+AL928/100)^K24:K26)+L27*AN928*AP928/(1+AL928/100)^$B$6</f>
        <v>14077188.0725438</v>
      </c>
      <c r="AT928" s="0" t="n">
        <f aca="false">AS928-AR928</f>
        <v>2225363.32554205</v>
      </c>
      <c r="AU928" s="0" t="n">
        <f aca="true">RAND()</f>
        <v>0.100798255687811</v>
      </c>
      <c r="AV928" s="0" t="n">
        <f aca="true">RAND()</f>
        <v>0.02362816245001</v>
      </c>
      <c r="AW928" s="0" t="n">
        <f aca="true">RAND()</f>
        <v>0.36761612230718</v>
      </c>
      <c r="AX928" s="0" t="n">
        <f aca="true">RAND()</f>
        <v>0.633843821493944</v>
      </c>
      <c r="AY928" s="0" t="n">
        <f aca="true">RAND()</f>
        <v>0.938911374466271</v>
      </c>
      <c r="AZ928" s="0" t="n">
        <f aca="true">RAND()</f>
        <v>0.102661886738132</v>
      </c>
    </row>
    <row r="929" customFormat="false" ht="15" hidden="false" customHeight="false" outlineLevel="0" collapsed="false">
      <c r="AK929" s="0" t="n">
        <v>916</v>
      </c>
      <c r="AL929" s="0" t="n">
        <f aca="false">IFERROR(IF(AU929&lt;($AM$6-$AL$6)/($AN$6-$AL$6),$AL$6+SQRT(AU929*($AN$6-$AL$6)*($AM$6-$AL$6)),$AN$6-SQRT((1-AU929)*($AN$6-$AL$6)*($AN$6-$AM$6))),$AM$6)</f>
        <v>4.27078598984966</v>
      </c>
      <c r="AM929" s="0" t="n">
        <f aca="false">IFERROR(IF(AV929&lt;($AM$7-$AL$7)/($AN$7-$AL$7),$AL$7+SQRT(AV929*($AN$7-$AL$7)*($AM$7-$AL$7)),$AN$7-SQRT((1-AV929)*($AN$7-$AL$7)*($AN$7-$AM$7))),$AM$7)</f>
        <v>1.14677528661642</v>
      </c>
      <c r="AN929" s="0" t="n">
        <f aca="false">IFERROR(IF(AW929&lt;($AM$8-$AL$8)/($AN$8-$AL$8),$AL$8+SQRT(AW929*($AN$8-$AL$8)*($AM$8-$AL$8)),$AN$8-SQRT((1-AW929)*($AN$8-$AL$8)*($AN$8-$AM$8))),$AM$8)</f>
        <v>1.03627752325033</v>
      </c>
      <c r="AO929" s="0" t="n">
        <f aca="false">IFERROR(IF(AX929&lt;($AM$9-$AL$9)/($AN$9-$AL$9),$AL$9+SQRT(AX929*($AN$9-$AL$9)*($AM$9-$AL$9)),$AN$9-SQRT((1-AX929)*($AN$9-$AL$9)*($AN$9-$AM$9))),$AM$9)</f>
        <v>1.21304301672667</v>
      </c>
      <c r="AP929" s="0" t="n">
        <f aca="false">IFERROR(IF(AY929&lt;($AM$10-$AL$10)/($AN$10-$AL$10),$AL$10+SQRT(AY929*($AN$10-$AL$10)*($AM$10-$AL$10)),$AN$10-SQRT((1-AY929)*($AN$10-$AL$10)*($AN$10-$AM$10))),$AM$10)</f>
        <v>0.595007878021996</v>
      </c>
      <c r="AQ929" s="0" t="n">
        <f aca="false">IFERROR(IF(AZ929&lt;($AM$11-$AL$11)/($AN$11-$AL$11),$AL$11+SQRT(AZ929*($AN$11-$AL$11)*($AM$11-$AL$11)),$AN$11-SQRT((1-AZ929)*($AN$11-$AL$11)*($AN$11-$AM$11))),$AM$11)</f>
        <v>0.672300632345268</v>
      </c>
      <c r="AR929" s="0" t="n">
        <f aca="false">SUMPRODUCT((B24:B31&lt;=$B$6)*(C24:C31*AM929+D24:D31*AO929*$B$8*AQ929)/(1+AL929/100)^B24:B31)+C32*AM929*AP929/(1+AL929/100)^$B$6</f>
        <v>14939676.1086993</v>
      </c>
      <c r="AS929" s="0" t="n">
        <f aca="false">SUMPRODUCT((K24:K26&lt;=$B$6)*(L24:L26*AN929+M24:M26*AO929*$B$8*AQ929)/(1+AL929/100)^K24:K26)+L27*AN929*AP929/(1+AL929/100)^$B$6</f>
        <v>15772379.5010949</v>
      </c>
      <c r="AT929" s="0" t="n">
        <f aca="false">AS929-AR929</f>
        <v>832703.392395569</v>
      </c>
      <c r="AU929" s="0" t="n">
        <f aca="true">RAND()</f>
        <v>0.627569544339954</v>
      </c>
      <c r="AV929" s="0" t="n">
        <f aca="true">RAND()</f>
        <v>0.90528585375003</v>
      </c>
      <c r="AW929" s="0" t="n">
        <f aca="true">RAND()</f>
        <v>0.593979581617655</v>
      </c>
      <c r="AX929" s="0" t="n">
        <f aca="true">RAND()</f>
        <v>0.587132470984895</v>
      </c>
      <c r="AY929" s="0" t="n">
        <f aca="true">RAND()</f>
        <v>0.0361059875449696</v>
      </c>
      <c r="AZ929" s="0" t="n">
        <f aca="true">RAND()</f>
        <v>0.561686222198731</v>
      </c>
    </row>
    <row r="930" customFormat="false" ht="15" hidden="false" customHeight="false" outlineLevel="0" collapsed="false">
      <c r="AK930" s="0" t="n">
        <v>917</v>
      </c>
      <c r="AL930" s="0" t="n">
        <f aca="false">IFERROR(IF(AU930&lt;($AM$6-$AL$6)/($AN$6-$AL$6),$AL$6+SQRT(AU930*($AN$6-$AL$6)*($AM$6-$AL$6)),$AN$6-SQRT((1-AU930)*($AN$6-$AL$6)*($AN$6-$AM$6))),$AM$6)</f>
        <v>5.24321609345325</v>
      </c>
      <c r="AM930" s="0" t="n">
        <f aca="false">IFERROR(IF(AV930&lt;($AM$7-$AL$7)/($AN$7-$AL$7),$AL$7+SQRT(AV930*($AN$7-$AL$7)*($AM$7-$AL$7)),$AN$7-SQRT((1-AV930)*($AN$7-$AL$7)*($AN$7-$AM$7))),$AM$7)</f>
        <v>0.988860826021223</v>
      </c>
      <c r="AN930" s="0" t="n">
        <f aca="false">IFERROR(IF(AW930&lt;($AM$8-$AL$8)/($AN$8-$AL$8),$AL$8+SQRT(AW930*($AN$8-$AL$8)*($AM$8-$AL$8)),$AN$8-SQRT((1-AW930)*($AN$8-$AL$8)*($AN$8-$AM$8))),$AM$8)</f>
        <v>1.16229138264043</v>
      </c>
      <c r="AO930" s="0" t="n">
        <f aca="false">IFERROR(IF(AX930&lt;($AM$9-$AL$9)/($AN$9-$AL$9),$AL$9+SQRT(AX930*($AN$9-$AL$9)*($AM$9-$AL$9)),$AN$9-SQRT((1-AX930)*($AN$9-$AL$9)*($AN$9-$AM$9))),$AM$9)</f>
        <v>0.89640659509225</v>
      </c>
      <c r="AP930" s="0" t="n">
        <f aca="false">IFERROR(IF(AY930&lt;($AM$10-$AL$10)/($AN$10-$AL$10),$AL$10+SQRT(AY930*($AN$10-$AL$10)*($AM$10-$AL$10)),$AN$10-SQRT((1-AY930)*($AN$10-$AL$10)*($AN$10-$AM$10))),$AM$10)</f>
        <v>0.892728724653683</v>
      </c>
      <c r="AQ930" s="0" t="n">
        <f aca="false">IFERROR(IF(AZ930&lt;($AM$11-$AL$11)/($AN$11-$AL$11),$AL$11+SQRT(AZ930*($AN$11-$AL$11)*($AM$11-$AL$11)),$AN$11-SQRT((1-AZ930)*($AN$11-$AL$11)*($AN$11-$AM$11))),$AM$11)</f>
        <v>0.498755602682198</v>
      </c>
      <c r="AR930" s="0" t="n">
        <f aca="false">SUMPRODUCT((B24:B31&lt;=$B$6)*(C24:C31*AM930+D24:D31*AO930*$B$8*AQ930)/(1+AL930/100)^B24:B31)+C32*AM930*AP930/(1+AL930/100)^$B$6</f>
        <v>12305450.745327</v>
      </c>
      <c r="AS930" s="0" t="n">
        <f aca="false">SUMPRODUCT((K24:K26&lt;=$B$6)*(L24:L26*AN930+M24:M26*AO930*$B$8*AQ930)/(1+AL930/100)^K24:K26)+L27*AN930*AP930/(1+AL930/100)^$B$6</f>
        <v>17472338.7902961</v>
      </c>
      <c r="AT930" s="0" t="n">
        <f aca="false">AS930-AR930</f>
        <v>5166888.04496912</v>
      </c>
      <c r="AU930" s="0" t="n">
        <f aca="true">RAND()</f>
        <v>0.845685515284917</v>
      </c>
      <c r="AV930" s="0" t="n">
        <f aca="true">RAND()</f>
        <v>0.396315684504652</v>
      </c>
      <c r="AW930" s="0" t="n">
        <f aca="true">RAND()</f>
        <v>0.931619541696644</v>
      </c>
      <c r="AX930" s="0" t="n">
        <f aca="true">RAND()</f>
        <v>0.209517584843508</v>
      </c>
      <c r="AY930" s="0" t="n">
        <f aca="true">RAND()</f>
        <v>0.616943404672432</v>
      </c>
      <c r="AZ930" s="0" t="n">
        <f aca="true">RAND()</f>
        <v>0.161239957541077</v>
      </c>
    </row>
    <row r="931" customFormat="false" ht="15" hidden="false" customHeight="false" outlineLevel="0" collapsed="false">
      <c r="AK931" s="0" t="n">
        <v>918</v>
      </c>
      <c r="AL931" s="0" t="n">
        <f aca="false">IFERROR(IF(AU931&lt;($AM$6-$AL$6)/($AN$6-$AL$6),$AL$6+SQRT(AU931*($AN$6-$AL$6)*($AM$6-$AL$6)),$AN$6-SQRT((1-AU931)*($AN$6-$AL$6)*($AN$6-$AM$6))),$AM$6)</f>
        <v>6.01465526706348</v>
      </c>
      <c r="AM931" s="0" t="n">
        <f aca="false">IFERROR(IF(AV931&lt;($AM$7-$AL$7)/($AN$7-$AL$7),$AL$7+SQRT(AV931*($AN$7-$AL$7)*($AM$7-$AL$7)),$AN$7-SQRT((1-AV931)*($AN$7-$AL$7)*($AN$7-$AM$7))),$AM$7)</f>
        <v>1.12234508851984</v>
      </c>
      <c r="AN931" s="0" t="n">
        <f aca="false">IFERROR(IF(AW931&lt;($AM$8-$AL$8)/($AN$8-$AL$8),$AL$8+SQRT(AW931*($AN$8-$AL$8)*($AM$8-$AL$8)),$AN$8-SQRT((1-AW931)*($AN$8-$AL$8)*($AN$8-$AM$8))),$AM$8)</f>
        <v>0.87260343856112</v>
      </c>
      <c r="AO931" s="0" t="n">
        <f aca="false">IFERROR(IF(AX931&lt;($AM$9-$AL$9)/($AN$9-$AL$9),$AL$9+SQRT(AX931*($AN$9-$AL$9)*($AM$9-$AL$9)),$AN$9-SQRT((1-AX931)*($AN$9-$AL$9)*($AN$9-$AM$9))),$AM$9)</f>
        <v>0.781254392413338</v>
      </c>
      <c r="AP931" s="0" t="n">
        <f aca="false">IFERROR(IF(AY931&lt;($AM$10-$AL$10)/($AN$10-$AL$10),$AL$10+SQRT(AY931*($AN$10-$AL$10)*($AM$10-$AL$10)),$AN$10-SQRT((1-AY931)*($AN$10-$AL$10)*($AN$10-$AM$10))),$AM$10)</f>
        <v>0.922040653954007</v>
      </c>
      <c r="AQ931" s="0" t="n">
        <f aca="false">IFERROR(IF(AZ931&lt;($AM$11-$AL$11)/($AN$11-$AL$11),$AL$11+SQRT(AZ931*($AN$11-$AL$11)*($AM$11-$AL$11)),$AN$11-SQRT((1-AZ931)*($AN$11-$AL$11)*($AN$11-$AM$11))),$AM$11)</f>
        <v>0.370538714275716</v>
      </c>
      <c r="AR931" s="0" t="n">
        <f aca="false">SUMPRODUCT((B24:B31&lt;=$B$6)*(C24:C31*AM931+D24:D31*AO931*$B$8*AQ931)/(1+AL931/100)^B24:B31)+C32*AM931*AP931/(1+AL931/100)^$B$6</f>
        <v>13550703.2257742</v>
      </c>
      <c r="AS931" s="0" t="n">
        <f aca="false">SUMPRODUCT((K24:K26&lt;=$B$6)*(L24:L26*AN931+M24:M26*AO931*$B$8*AQ931)/(1+AL931/100)^K24:K26)+L27*AN931*AP931/(1+AL931/100)^$B$6</f>
        <v>13182247.0371154</v>
      </c>
      <c r="AT931" s="0" t="n">
        <f aca="false">AS931-AR931</f>
        <v>-368456.188658809</v>
      </c>
      <c r="AU931" s="0" t="n">
        <f aca="true">RAND()</f>
        <v>0.951454787863713</v>
      </c>
      <c r="AV931" s="0" t="n">
        <f aca="true">RAND()</f>
        <v>0.855148653999925</v>
      </c>
      <c r="AW931" s="0" t="n">
        <f aca="true">RAND()</f>
        <v>0.0585695476766478</v>
      </c>
      <c r="AX931" s="0" t="n">
        <f aca="true">RAND()</f>
        <v>0.105472044335728</v>
      </c>
      <c r="AY931" s="0" t="n">
        <f aca="true">RAND()</f>
        <v>0.712473254359703</v>
      </c>
      <c r="AZ931" s="0" t="n">
        <f aca="true">RAND()</f>
        <v>0.0203090212721267</v>
      </c>
    </row>
    <row r="932" customFormat="false" ht="15" hidden="false" customHeight="false" outlineLevel="0" collapsed="false">
      <c r="AK932" s="0" t="n">
        <v>919</v>
      </c>
      <c r="AL932" s="0" t="n">
        <f aca="false">IFERROR(IF(AU932&lt;($AM$6-$AL$6)/($AN$6-$AL$6),$AL$6+SQRT(AU932*($AN$6-$AL$6)*($AM$6-$AL$6)),$AN$6-SQRT((1-AU932)*($AN$6-$AL$6)*($AN$6-$AM$6))),$AM$6)</f>
        <v>2.05139686488956</v>
      </c>
      <c r="AM932" s="0" t="n">
        <f aca="false">IFERROR(IF(AV932&lt;($AM$7-$AL$7)/($AN$7-$AL$7),$AL$7+SQRT(AV932*($AN$7-$AL$7)*($AM$7-$AL$7)),$AN$7-SQRT((1-AV932)*($AN$7-$AL$7)*($AN$7-$AM$7))),$AM$7)</f>
        <v>1.03590419038541</v>
      </c>
      <c r="AN932" s="0" t="n">
        <f aca="false">IFERROR(IF(AW932&lt;($AM$8-$AL$8)/($AN$8-$AL$8),$AL$8+SQRT(AW932*($AN$8-$AL$8)*($AM$8-$AL$8)),$AN$8-SQRT((1-AW932)*($AN$8-$AL$8)*($AN$8-$AM$8))),$AM$8)</f>
        <v>1.05772308617534</v>
      </c>
      <c r="AO932" s="0" t="n">
        <f aca="false">IFERROR(IF(AX932&lt;($AM$9-$AL$9)/($AN$9-$AL$9),$AL$9+SQRT(AX932*($AN$9-$AL$9)*($AM$9-$AL$9)),$AN$9-SQRT((1-AX932)*($AN$9-$AL$9)*($AN$9-$AM$9))),$AM$9)</f>
        <v>1.1426763733781</v>
      </c>
      <c r="AP932" s="0" t="n">
        <f aca="false">IFERROR(IF(AY932&lt;($AM$10-$AL$10)/($AN$10-$AL$10),$AL$10+SQRT(AY932*($AN$10-$AL$10)*($AM$10-$AL$10)),$AN$10-SQRT((1-AY932)*($AN$10-$AL$10)*($AN$10-$AM$10))),$AM$10)</f>
        <v>0.727577645693975</v>
      </c>
      <c r="AQ932" s="0" t="n">
        <f aca="false">IFERROR(IF(AZ932&lt;($AM$11-$AL$11)/($AN$11-$AL$11),$AL$11+SQRT(AZ932*($AN$11-$AL$11)*($AM$11-$AL$11)),$AN$11-SQRT((1-AZ932)*($AN$11-$AL$11)*($AN$11-$AM$11))),$AM$11)</f>
        <v>0.649684094820218</v>
      </c>
      <c r="AR932" s="0" t="n">
        <f aca="false">SUMPRODUCT((B24:B31&lt;=$B$6)*(C24:C31*AM932+D24:D31*AO932*$B$8*AQ932)/(1+AL932/100)^B24:B31)+C32*AM932*AP932/(1+AL932/100)^$B$6</f>
        <v>15131087.444274</v>
      </c>
      <c r="AS932" s="0" t="n">
        <f aca="false">SUMPRODUCT((K24:K26&lt;=$B$6)*(L24:L26*AN932+M24:M26*AO932*$B$8*AQ932)/(1+AL932/100)^K24:K26)+L27*AN932*AP932/(1+AL932/100)^$B$6</f>
        <v>15463197.0966185</v>
      </c>
      <c r="AT932" s="0" t="n">
        <f aca="false">AS932-AR932</f>
        <v>332109.652344517</v>
      </c>
      <c r="AU932" s="0" t="n">
        <f aca="true">RAND()</f>
        <v>0.000528327544095035</v>
      </c>
      <c r="AV932" s="0" t="n">
        <f aca="true">RAND()</f>
        <v>0.592559860493101</v>
      </c>
      <c r="AW932" s="0" t="n">
        <f aca="true">RAND()</f>
        <v>0.671374119200585</v>
      </c>
      <c r="AX932" s="0" t="n">
        <f aca="true">RAND()</f>
        <v>0.509997466157246</v>
      </c>
      <c r="AY932" s="0" t="n">
        <f aca="true">RAND()</f>
        <v>0.207166339278449</v>
      </c>
      <c r="AZ932" s="0" t="n">
        <f aca="true">RAND()</f>
        <v>0.499097821103001</v>
      </c>
    </row>
    <row r="933" customFormat="false" ht="15" hidden="false" customHeight="false" outlineLevel="0" collapsed="false">
      <c r="AK933" s="0" t="n">
        <v>920</v>
      </c>
      <c r="AL933" s="0" t="n">
        <f aca="false">IFERROR(IF(AU933&lt;($AM$6-$AL$6)/($AN$6-$AL$6),$AL$6+SQRT(AU933*($AN$6-$AL$6)*($AM$6-$AL$6)),$AN$6-SQRT((1-AU933)*($AN$6-$AL$6)*($AN$6-$AM$6))),$AM$6)</f>
        <v>3.47098383663371</v>
      </c>
      <c r="AM933" s="0" t="n">
        <f aca="false">IFERROR(IF(AV933&lt;($AM$7-$AL$7)/($AN$7-$AL$7),$AL$7+SQRT(AV933*($AN$7-$AL$7)*($AM$7-$AL$7)),$AN$7-SQRT((1-AV933)*($AN$7-$AL$7)*($AN$7-$AM$7))),$AM$7)</f>
        <v>0.911427661726108</v>
      </c>
      <c r="AN933" s="0" t="n">
        <f aca="false">IFERROR(IF(AW933&lt;($AM$8-$AL$8)/($AN$8-$AL$8),$AL$8+SQRT(AW933*($AN$8-$AL$8)*($AM$8-$AL$8)),$AN$8-SQRT((1-AW933)*($AN$8-$AL$8)*($AN$8-$AM$8))),$AM$8)</f>
        <v>1.0061100584181</v>
      </c>
      <c r="AO933" s="0" t="n">
        <f aca="false">IFERROR(IF(AX933&lt;($AM$9-$AL$9)/($AN$9-$AL$9),$AL$9+SQRT(AX933*($AN$9-$AL$9)*($AM$9-$AL$9)),$AN$9-SQRT((1-AX933)*($AN$9-$AL$9)*($AN$9-$AM$9))),$AM$9)</f>
        <v>1.5457933594049</v>
      </c>
      <c r="AP933" s="0" t="n">
        <f aca="false">IFERROR(IF(AY933&lt;($AM$10-$AL$10)/($AN$10-$AL$10),$AL$10+SQRT(AY933*($AN$10-$AL$10)*($AM$10-$AL$10)),$AN$10-SQRT((1-AY933)*($AN$10-$AL$10)*($AN$10-$AM$10))),$AM$10)</f>
        <v>0.95723413502582</v>
      </c>
      <c r="AQ933" s="0" t="n">
        <f aca="false">IFERROR(IF(AZ933&lt;($AM$11-$AL$11)/($AN$11-$AL$11),$AL$11+SQRT(AZ933*($AN$11-$AL$11)*($AM$11-$AL$11)),$AN$11-SQRT((1-AZ933)*($AN$11-$AL$11)*($AN$11-$AM$11))),$AM$11)</f>
        <v>0.635204248196662</v>
      </c>
      <c r="AR933" s="0" t="n">
        <f aca="false">SUMPRODUCT((B24:B31&lt;=$B$6)*(C24:C31*AM933+D24:D31*AO933*$B$8*AQ933)/(1+AL933/100)^B24:B31)+C32*AM933*AP933/(1+AL933/100)^$B$6</f>
        <v>12346480.5165805</v>
      </c>
      <c r="AS933" s="0" t="n">
        <f aca="false">SUMPRODUCT((K24:K26&lt;=$B$6)*(L24:L26*AN933+M24:M26*AO933*$B$8*AQ933)/(1+AL933/100)^K24:K26)+L27*AN933*AP933/(1+AL933/100)^$B$6</f>
        <v>14731909.4446829</v>
      </c>
      <c r="AT933" s="0" t="n">
        <f aca="false">AS933-AR933</f>
        <v>2385428.92810236</v>
      </c>
      <c r="AU933" s="0" t="n">
        <f aca="true">RAND()</f>
        <v>0.377302245934973</v>
      </c>
      <c r="AV933" s="0" t="n">
        <f aca="true">RAND()</f>
        <v>0.137956931086087</v>
      </c>
      <c r="AW933" s="0" t="n">
        <f aca="true">RAND()</f>
        <v>0.47126841240159</v>
      </c>
      <c r="AX933" s="0" t="n">
        <f aca="true">RAND()</f>
        <v>0.862464218426207</v>
      </c>
      <c r="AY933" s="0" t="n">
        <f aca="true">RAND()</f>
        <v>0.836252216931238</v>
      </c>
      <c r="AZ933" s="0" t="n">
        <f aca="true">RAND()</f>
        <v>0.458619951057508</v>
      </c>
    </row>
    <row r="934" customFormat="false" ht="15" hidden="false" customHeight="false" outlineLevel="0" collapsed="false">
      <c r="AK934" s="0" t="n">
        <v>921</v>
      </c>
      <c r="AL934" s="0" t="n">
        <f aca="false">IFERROR(IF(AU934&lt;($AM$6-$AL$6)/($AN$6-$AL$6),$AL$6+SQRT(AU934*($AN$6-$AL$6)*($AM$6-$AL$6)),$AN$6-SQRT((1-AU934)*($AN$6-$AL$6)*($AN$6-$AM$6))),$AM$6)</f>
        <v>3.85858706663509</v>
      </c>
      <c r="AM934" s="0" t="n">
        <f aca="false">IFERROR(IF(AV934&lt;($AM$7-$AL$7)/($AN$7-$AL$7),$AL$7+SQRT(AV934*($AN$7-$AL$7)*($AM$7-$AL$7)),$AN$7-SQRT((1-AV934)*($AN$7-$AL$7)*($AN$7-$AM$7))),$AM$7)</f>
        <v>1.13168682610396</v>
      </c>
      <c r="AN934" s="0" t="n">
        <f aca="false">IFERROR(IF(AW934&lt;($AM$8-$AL$8)/($AN$8-$AL$8),$AL$8+SQRT(AW934*($AN$8-$AL$8)*($AM$8-$AL$8)),$AN$8-SQRT((1-AW934)*($AN$8-$AL$8)*($AN$8-$AM$8))),$AM$8)</f>
        <v>0.952297774630686</v>
      </c>
      <c r="AO934" s="0" t="n">
        <f aca="false">IFERROR(IF(AX934&lt;($AM$9-$AL$9)/($AN$9-$AL$9),$AL$9+SQRT(AX934*($AN$9-$AL$9)*($AM$9-$AL$9)),$AN$9-SQRT((1-AX934)*($AN$9-$AL$9)*($AN$9-$AM$9))),$AM$9)</f>
        <v>1.15425492478004</v>
      </c>
      <c r="AP934" s="0" t="n">
        <f aca="false">IFERROR(IF(AY934&lt;($AM$10-$AL$10)/($AN$10-$AL$10),$AL$10+SQRT(AY934*($AN$10-$AL$10)*($AM$10-$AL$10)),$AN$10-SQRT((1-AY934)*($AN$10-$AL$10)*($AN$10-$AM$10))),$AM$10)</f>
        <v>0.989883853659607</v>
      </c>
      <c r="AQ934" s="0" t="n">
        <f aca="false">IFERROR(IF(AZ934&lt;($AM$11-$AL$11)/($AN$11-$AL$11),$AL$11+SQRT(AZ934*($AN$11-$AL$11)*($AM$11-$AL$11)),$AN$11-SQRT((1-AZ934)*($AN$11-$AL$11)*($AN$11-$AM$11))),$AM$11)</f>
        <v>0.426659657122852</v>
      </c>
      <c r="AR934" s="0" t="n">
        <f aca="false">SUMPRODUCT((B24:B31&lt;=$B$6)*(C24:C31*AM934+D24:D31*AO934*$B$8*AQ934)/(1+AL934/100)^B24:B31)+C32*AM934*AP934/(1+AL934/100)^$B$6</f>
        <v>14911234.4463093</v>
      </c>
      <c r="AS934" s="0" t="n">
        <f aca="false">SUMPRODUCT((K24:K26&lt;=$B$6)*(L24:L26*AN934+M24:M26*AO934*$B$8*AQ934)/(1+AL934/100)^K24:K26)+L27*AN934*AP934/(1+AL934/100)^$B$6</f>
        <v>13974310.3413377</v>
      </c>
      <c r="AT934" s="0" t="n">
        <f aca="false">AS934-AR934</f>
        <v>-936924.104971575</v>
      </c>
      <c r="AU934" s="0" t="n">
        <f aca="true">RAND()</f>
        <v>0.506576239104382</v>
      </c>
      <c r="AV934" s="0" t="n">
        <f aca="true">RAND()</f>
        <v>0.875573270067959</v>
      </c>
      <c r="AW934" s="0" t="n">
        <f aca="true">RAND()</f>
        <v>0.25771791286066</v>
      </c>
      <c r="AX934" s="0" t="n">
        <f aca="true">RAND()</f>
        <v>0.52314351182746</v>
      </c>
      <c r="AY934" s="0" t="n">
        <f aca="true">RAND()</f>
        <v>0.95994476030555</v>
      </c>
      <c r="AZ934" s="0" t="n">
        <f aca="true">RAND()</f>
        <v>0.0654802805815443</v>
      </c>
    </row>
    <row r="935" customFormat="false" ht="15" hidden="false" customHeight="false" outlineLevel="0" collapsed="false">
      <c r="AK935" s="0" t="n">
        <v>922</v>
      </c>
      <c r="AL935" s="0" t="n">
        <f aca="false">IFERROR(IF(AU935&lt;($AM$6-$AL$6)/($AN$6-$AL$6),$AL$6+SQRT(AU935*($AN$6-$AL$6)*($AM$6-$AL$6)),$AN$6-SQRT((1-AU935)*($AN$6-$AL$6)*($AN$6-$AM$6))),$AM$6)</f>
        <v>2.1728391855769</v>
      </c>
      <c r="AM935" s="0" t="n">
        <f aca="false">IFERROR(IF(AV935&lt;($AM$7-$AL$7)/($AN$7-$AL$7),$AL$7+SQRT(AV935*($AN$7-$AL$7)*($AM$7-$AL$7)),$AN$7-SQRT((1-AV935)*($AN$7-$AL$7)*($AN$7-$AM$7))),$AM$7)</f>
        <v>0.977942166440546</v>
      </c>
      <c r="AN935" s="0" t="n">
        <f aca="false">IFERROR(IF(AW935&lt;($AM$8-$AL$8)/($AN$8-$AL$8),$AL$8+SQRT(AW935*($AN$8-$AL$8)*($AM$8-$AL$8)),$AN$8-SQRT((1-AW935)*($AN$8-$AL$8)*($AN$8-$AM$8))),$AM$8)</f>
        <v>0.870522585742111</v>
      </c>
      <c r="AO935" s="0" t="n">
        <f aca="false">IFERROR(IF(AX935&lt;($AM$9-$AL$9)/($AN$9-$AL$9),$AL$9+SQRT(AX935*($AN$9-$AL$9)*($AM$9-$AL$9)),$AN$9-SQRT((1-AX935)*($AN$9-$AL$9)*($AN$9-$AM$9))),$AM$9)</f>
        <v>0.71354702621911</v>
      </c>
      <c r="AP935" s="0" t="n">
        <f aca="false">IFERROR(IF(AY935&lt;($AM$10-$AL$10)/($AN$10-$AL$10),$AL$10+SQRT(AY935*($AN$10-$AL$10)*($AM$10-$AL$10)),$AN$10-SQRT((1-AY935)*($AN$10-$AL$10)*($AN$10-$AM$10))),$AM$10)</f>
        <v>0.988684310864742</v>
      </c>
      <c r="AQ935" s="0" t="n">
        <f aca="false">IFERROR(IF(AZ935&lt;($AM$11-$AL$11)/($AN$11-$AL$11),$AL$11+SQRT(AZ935*($AN$11-$AL$11)*($AM$11-$AL$11)),$AN$11-SQRT((1-AZ935)*($AN$11-$AL$11)*($AN$11-$AM$11))),$AM$11)</f>
        <v>0.824230680224532</v>
      </c>
      <c r="AR935" s="0" t="n">
        <f aca="false">SUMPRODUCT((B24:B31&lt;=$B$6)*(C24:C31*AM935+D24:D31*AO935*$B$8*AQ935)/(1+AL935/100)^B24:B31)+C32*AM935*AP935/(1+AL935/100)^$B$6</f>
        <v>14100369.9226892</v>
      </c>
      <c r="AS935" s="0" t="n">
        <f aca="false">SUMPRODUCT((K24:K26&lt;=$B$6)*(L24:L26*AN935+M24:M26*AO935*$B$8*AQ935)/(1+AL935/100)^K24:K26)+L27*AN935*AP935/(1+AL935/100)^$B$6</f>
        <v>12293934.4273739</v>
      </c>
      <c r="AT935" s="0" t="n">
        <f aca="false">AS935-AR935</f>
        <v>-1806435.49531523</v>
      </c>
      <c r="AU935" s="0" t="n">
        <f aca="true">RAND()</f>
        <v>0.00597467681417718</v>
      </c>
      <c r="AV935" s="0" t="n">
        <f aca="true">RAND()</f>
        <v>0.351815717750612</v>
      </c>
      <c r="AW935" s="0" t="n">
        <f aca="true">RAND()</f>
        <v>0.0552603899972595</v>
      </c>
      <c r="AX935" s="0" t="n">
        <f aca="true">RAND()</f>
        <v>0.0608031098760336</v>
      </c>
      <c r="AY935" s="0" t="n">
        <f aca="true">RAND()</f>
        <v>0.955249422741392</v>
      </c>
      <c r="AZ935" s="0" t="n">
        <f aca="true">RAND()</f>
        <v>0.87389855602314</v>
      </c>
    </row>
    <row r="936" customFormat="false" ht="15" hidden="false" customHeight="false" outlineLevel="0" collapsed="false">
      <c r="AK936" s="0" t="n">
        <v>923</v>
      </c>
      <c r="AL936" s="0" t="n">
        <f aca="false">IFERROR(IF(AU936&lt;($AM$6-$AL$6)/($AN$6-$AL$6),$AL$6+SQRT(AU936*($AN$6-$AL$6)*($AM$6-$AL$6)),$AN$6-SQRT((1-AU936)*($AN$6-$AL$6)*($AN$6-$AM$6))),$AM$6)</f>
        <v>3.6654862295929</v>
      </c>
      <c r="AM936" s="0" t="n">
        <f aca="false">IFERROR(IF(AV936&lt;($AM$7-$AL$7)/($AN$7-$AL$7),$AL$7+SQRT(AV936*($AN$7-$AL$7)*($AM$7-$AL$7)),$AN$7-SQRT((1-AV936)*($AN$7-$AL$7)*($AN$7-$AM$7))),$AM$7)</f>
        <v>0.910613448570398</v>
      </c>
      <c r="AN936" s="0" t="n">
        <f aca="false">IFERROR(IF(AW936&lt;($AM$8-$AL$8)/($AN$8-$AL$8),$AL$8+SQRT(AW936*($AN$8-$AL$8)*($AM$8-$AL$8)),$AN$8-SQRT((1-AW936)*($AN$8-$AL$8)*($AN$8-$AM$8))),$AM$8)</f>
        <v>0.904682145496714</v>
      </c>
      <c r="AO936" s="0" t="n">
        <f aca="false">IFERROR(IF(AX936&lt;($AM$9-$AL$9)/($AN$9-$AL$9),$AL$9+SQRT(AX936*($AN$9-$AL$9)*($AM$9-$AL$9)),$AN$9-SQRT((1-AX936)*($AN$9-$AL$9)*($AN$9-$AM$9))),$AM$9)</f>
        <v>1.29720642227618</v>
      </c>
      <c r="AP936" s="0" t="n">
        <f aca="false">IFERROR(IF(AY936&lt;($AM$10-$AL$10)/($AN$10-$AL$10),$AL$10+SQRT(AY936*($AN$10-$AL$10)*($AM$10-$AL$10)),$AN$10-SQRT((1-AY936)*($AN$10-$AL$10)*($AN$10-$AM$10))),$AM$10)</f>
        <v>0.537798446271128</v>
      </c>
      <c r="AQ936" s="0" t="n">
        <f aca="false">IFERROR(IF(AZ936&lt;($AM$11-$AL$11)/($AN$11-$AL$11),$AL$11+SQRT(AZ936*($AN$11-$AL$11)*($AM$11-$AL$11)),$AN$11-SQRT((1-AZ936)*($AN$11-$AL$11)*($AN$11-$AM$11))),$AM$11)</f>
        <v>0.69338585887335</v>
      </c>
      <c r="AR936" s="0" t="n">
        <f aca="false">SUMPRODUCT((B24:B31&lt;=$B$6)*(C24:C31*AM936+D24:D31*AO936*$B$8*AQ936)/(1+AL936/100)^B24:B31)+C32*AM936*AP936/(1+AL936/100)^$B$6</f>
        <v>12256655.7901457</v>
      </c>
      <c r="AS936" s="0" t="n">
        <f aca="false">SUMPRODUCT((K24:K26&lt;=$B$6)*(L24:L26*AN936+M24:M26*AO936*$B$8*AQ936)/(1+AL936/100)^K24:K26)+L27*AN936*AP936/(1+AL936/100)^$B$6</f>
        <v>13790888.8182998</v>
      </c>
      <c r="AT936" s="0" t="n">
        <f aca="false">AS936-AR936</f>
        <v>1534233.02815414</v>
      </c>
      <c r="AU936" s="0" t="n">
        <f aca="true">RAND()</f>
        <v>0.444050895748271</v>
      </c>
      <c r="AV936" s="0" t="n">
        <f aca="true">RAND()</f>
        <v>0.135948166718179</v>
      </c>
      <c r="AW936" s="0" t="n">
        <f aca="true">RAND()</f>
        <v>0.121759462064391</v>
      </c>
      <c r="AX936" s="0" t="n">
        <f aca="true">RAND()</f>
        <v>0.670720791406768</v>
      </c>
      <c r="AY936" s="0" t="n">
        <f aca="true">RAND()</f>
        <v>0.00571489016204532</v>
      </c>
      <c r="AZ936" s="0" t="n">
        <f aca="true">RAND()</f>
        <v>0.616276605963946</v>
      </c>
    </row>
    <row r="937" customFormat="false" ht="15" hidden="false" customHeight="false" outlineLevel="0" collapsed="false">
      <c r="AK937" s="0" t="n">
        <v>924</v>
      </c>
      <c r="AL937" s="0" t="n">
        <f aca="false">IFERROR(IF(AU937&lt;($AM$6-$AL$6)/($AN$6-$AL$6),$AL$6+SQRT(AU937*($AN$6-$AL$6)*($AM$6-$AL$6)),$AN$6-SQRT((1-AU937)*($AN$6-$AL$6)*($AN$6-$AM$6))),$AM$6)</f>
        <v>3.05008568919377</v>
      </c>
      <c r="AM937" s="0" t="n">
        <f aca="false">IFERROR(IF(AV937&lt;($AM$7-$AL$7)/($AN$7-$AL$7),$AL$7+SQRT(AV937*($AN$7-$AL$7)*($AM$7-$AL$7)),$AN$7-SQRT((1-AV937)*($AN$7-$AL$7)*($AN$7-$AM$7))),$AM$7)</f>
        <v>0.892969927772956</v>
      </c>
      <c r="AN937" s="0" t="n">
        <f aca="false">IFERROR(IF(AW937&lt;($AM$8-$AL$8)/($AN$8-$AL$8),$AL$8+SQRT(AW937*($AN$8-$AL$8)*($AM$8-$AL$8)),$AN$8-SQRT((1-AW937)*($AN$8-$AL$8)*($AN$8-$AM$8))),$AM$8)</f>
        <v>1.04376523941971</v>
      </c>
      <c r="AO937" s="0" t="n">
        <f aca="false">IFERROR(IF(AX937&lt;($AM$9-$AL$9)/($AN$9-$AL$9),$AL$9+SQRT(AX937*($AN$9-$AL$9)*($AM$9-$AL$9)),$AN$9-SQRT((1-AX937)*($AN$9-$AL$9)*($AN$9-$AM$9))),$AM$9)</f>
        <v>0.914775245528276</v>
      </c>
      <c r="AP937" s="0" t="n">
        <f aca="false">IFERROR(IF(AY937&lt;($AM$10-$AL$10)/($AN$10-$AL$10),$AL$10+SQRT(AY937*($AN$10-$AL$10)*($AM$10-$AL$10)),$AN$10-SQRT((1-AY937)*($AN$10-$AL$10)*($AN$10-$AM$10))),$AM$10)</f>
        <v>0.906444035289406</v>
      </c>
      <c r="AQ937" s="0" t="n">
        <f aca="false">IFERROR(IF(AZ937&lt;($AM$11-$AL$11)/($AN$11-$AL$11),$AL$11+SQRT(AZ937*($AN$11-$AL$11)*($AM$11-$AL$11)),$AN$11-SQRT((1-AZ937)*($AN$11-$AL$11)*($AN$11-$AM$11))),$AM$11)</f>
        <v>0.775718517441542</v>
      </c>
      <c r="AR937" s="0" t="n">
        <f aca="false">SUMPRODUCT((B24:B31&lt;=$B$6)*(C24:C31*AM937+D24:D31*AO937*$B$8*AQ937)/(1+AL937/100)^B24:B31)+C32*AM937*AP937/(1+AL937/100)^$B$6</f>
        <v>12315928.1316454</v>
      </c>
      <c r="AS937" s="0" t="n">
        <f aca="false">SUMPRODUCT((K24:K26&lt;=$B$6)*(L24:L26*AN937+M24:M26*AO937*$B$8*AQ937)/(1+AL937/100)^K24:K26)+L27*AN937*AP937/(1+AL937/100)^$B$6</f>
        <v>15220201.6175561</v>
      </c>
      <c r="AT937" s="0" t="n">
        <f aca="false">AS937-AR937</f>
        <v>2904273.4859107</v>
      </c>
      <c r="AU937" s="0" t="n">
        <f aca="true">RAND()</f>
        <v>0.219908846864407</v>
      </c>
      <c r="AV937" s="0" t="n">
        <f aca="true">RAND()</f>
        <v>0.0960378607789851</v>
      </c>
      <c r="AW937" s="0" t="n">
        <f aca="true">RAND()</f>
        <v>0.621930875807931</v>
      </c>
      <c r="AX937" s="0" t="n">
        <f aca="true">RAND()</f>
        <v>0.229384672404056</v>
      </c>
      <c r="AY937" s="0" t="n">
        <f aca="true">RAND()</f>
        <v>0.660787015289343</v>
      </c>
      <c r="AZ937" s="0" t="n">
        <f aca="true">RAND()</f>
        <v>0.794684965638287</v>
      </c>
    </row>
    <row r="938" customFormat="false" ht="15" hidden="false" customHeight="false" outlineLevel="0" collapsed="false">
      <c r="AK938" s="0" t="n">
        <v>925</v>
      </c>
      <c r="AL938" s="0" t="n">
        <f aca="false">IFERROR(IF(AU938&lt;($AM$6-$AL$6)/($AN$6-$AL$6),$AL$6+SQRT(AU938*($AN$6-$AL$6)*($AM$6-$AL$6)),$AN$6-SQRT((1-AU938)*($AN$6-$AL$6)*($AN$6-$AM$6))),$AM$6)</f>
        <v>3.11605511259766</v>
      </c>
      <c r="AM938" s="0" t="n">
        <f aca="false">IFERROR(IF(AV938&lt;($AM$7-$AL$7)/($AN$7-$AL$7),$AL$7+SQRT(AV938*($AN$7-$AL$7)*($AM$7-$AL$7)),$AN$7-SQRT((1-AV938)*($AN$7-$AL$7)*($AN$7-$AM$7))),$AM$7)</f>
        <v>1.06308711753115</v>
      </c>
      <c r="AN938" s="0" t="n">
        <f aca="false">IFERROR(IF(AW938&lt;($AM$8-$AL$8)/($AN$8-$AL$8),$AL$8+SQRT(AW938*($AN$8-$AL$8)*($AM$8-$AL$8)),$AN$8-SQRT((1-AW938)*($AN$8-$AL$8)*($AN$8-$AM$8))),$AM$8)</f>
        <v>0.886780323577943</v>
      </c>
      <c r="AO938" s="0" t="n">
        <f aca="false">IFERROR(IF(AX938&lt;($AM$9-$AL$9)/($AN$9-$AL$9),$AL$9+SQRT(AX938*($AN$9-$AL$9)*($AM$9-$AL$9)),$AN$9-SQRT((1-AX938)*($AN$9-$AL$9)*($AN$9-$AM$9))),$AM$9)</f>
        <v>1.21752333132923</v>
      </c>
      <c r="AP938" s="0" t="n">
        <f aca="false">IFERROR(IF(AY938&lt;($AM$10-$AL$10)/($AN$10-$AL$10),$AL$10+SQRT(AY938*($AN$10-$AL$10)*($AM$10-$AL$10)),$AN$10-SQRT((1-AY938)*($AN$10-$AL$10)*($AN$10-$AM$10))),$AM$10)</f>
        <v>0.577773993690627</v>
      </c>
      <c r="AQ938" s="0" t="n">
        <f aca="false">IFERROR(IF(AZ938&lt;($AM$11-$AL$11)/($AN$11-$AL$11),$AL$11+SQRT(AZ938*($AN$11-$AL$11)*($AM$11-$AL$11)),$AN$11-SQRT((1-AZ938)*($AN$11-$AL$11)*($AN$11-$AM$11))),$AM$11)</f>
        <v>0.423970948427782</v>
      </c>
      <c r="AR938" s="0" t="n">
        <f aca="false">SUMPRODUCT((B24:B31&lt;=$B$6)*(C24:C31*AM938+D24:D31*AO938*$B$8*AQ938)/(1+AL938/100)^B24:B31)+C32*AM938*AP938/(1+AL938/100)^$B$6</f>
        <v>14603450.7054764</v>
      </c>
      <c r="AS938" s="0" t="n">
        <f aca="false">SUMPRODUCT((K24:K26&lt;=$B$6)*(L24:L26*AN938+M24:M26*AO938*$B$8*AQ938)/(1+AL938/100)^K24:K26)+L27*AN938*AP938/(1+AL938/100)^$B$6</f>
        <v>13390367.4367056</v>
      </c>
      <c r="AT938" s="0" t="n">
        <f aca="false">AS938-AR938</f>
        <v>-1213083.26877084</v>
      </c>
      <c r="AU938" s="0" t="n">
        <f aca="true">RAND()</f>
        <v>0.245748605581063</v>
      </c>
      <c r="AV938" s="0" t="n">
        <f aca="true">RAND()</f>
        <v>0.689453994374991</v>
      </c>
      <c r="AW938" s="0" t="n">
        <f aca="true">RAND()</f>
        <v>0.0836758284476935</v>
      </c>
      <c r="AX938" s="0" t="n">
        <f aca="true">RAND()</f>
        <v>0.591820175323933</v>
      </c>
      <c r="AY938" s="0" t="n">
        <f aca="true">RAND()</f>
        <v>0.0241951763783586</v>
      </c>
      <c r="AZ938" s="0" t="n">
        <f aca="true">RAND()</f>
        <v>0.0627297798125871</v>
      </c>
    </row>
    <row r="939" customFormat="false" ht="15" hidden="false" customHeight="false" outlineLevel="0" collapsed="false">
      <c r="AK939" s="0" t="n">
        <v>926</v>
      </c>
      <c r="AL939" s="0" t="n">
        <f aca="false">IFERROR(IF(AU939&lt;($AM$6-$AL$6)/($AN$6-$AL$6),$AL$6+SQRT(AU939*($AN$6-$AL$6)*($AM$6-$AL$6)),$AN$6-SQRT((1-AU939)*($AN$6-$AL$6)*($AN$6-$AM$6))),$AM$6)</f>
        <v>5.3493511746892</v>
      </c>
      <c r="AM939" s="0" t="n">
        <f aca="false">IFERROR(IF(AV939&lt;($AM$7-$AL$7)/($AN$7-$AL$7),$AL$7+SQRT(AV939*($AN$7-$AL$7)*($AM$7-$AL$7)),$AN$7-SQRT((1-AV939)*($AN$7-$AL$7)*($AN$7-$AM$7))),$AM$7)</f>
        <v>1.02394015301056</v>
      </c>
      <c r="AN939" s="0" t="n">
        <f aca="false">IFERROR(IF(AW939&lt;($AM$8-$AL$8)/($AN$8-$AL$8),$AL$8+SQRT(AW939*($AN$8-$AL$8)*($AM$8-$AL$8)),$AN$8-SQRT((1-AW939)*($AN$8-$AL$8)*($AN$8-$AM$8))),$AM$8)</f>
        <v>0.913730122754662</v>
      </c>
      <c r="AO939" s="0" t="n">
        <f aca="false">IFERROR(IF(AX939&lt;($AM$9-$AL$9)/($AN$9-$AL$9),$AL$9+SQRT(AX939*($AN$9-$AL$9)*($AM$9-$AL$9)),$AN$9-SQRT((1-AX939)*($AN$9-$AL$9)*($AN$9-$AM$9))),$AM$9)</f>
        <v>1.03853106983975</v>
      </c>
      <c r="AP939" s="0" t="n">
        <f aca="false">IFERROR(IF(AY939&lt;($AM$10-$AL$10)/($AN$10-$AL$10),$AL$10+SQRT(AY939*($AN$10-$AL$10)*($AM$10-$AL$10)),$AN$10-SQRT((1-AY939)*($AN$10-$AL$10)*($AN$10-$AM$10))),$AM$10)</f>
        <v>0.75513853754425</v>
      </c>
      <c r="AQ939" s="0" t="n">
        <f aca="false">IFERROR(IF(AZ939&lt;($AM$11-$AL$11)/($AN$11-$AL$11),$AL$11+SQRT(AZ939*($AN$11-$AL$11)*($AM$11-$AL$11)),$AN$11-SQRT((1-AZ939)*($AN$11-$AL$11)*($AN$11-$AM$11))),$AM$11)</f>
        <v>0.626302859926324</v>
      </c>
      <c r="AR939" s="0" t="n">
        <f aca="false">SUMPRODUCT((B24:B31&lt;=$B$6)*(C24:C31*AM939+D24:D31*AO939*$B$8*AQ939)/(1+AL939/100)^B24:B31)+C32*AM939*AP939/(1+AL939/100)^$B$6</f>
        <v>12730157.6889999</v>
      </c>
      <c r="AS939" s="0" t="n">
        <f aca="false">SUMPRODUCT((K24:K26&lt;=$B$6)*(L24:L26*AN939+M24:M26*AO939*$B$8*AQ939)/(1+AL939/100)^K24:K26)+L27*AN939*AP939/(1+AL939/100)^$B$6</f>
        <v>13862489.9119861</v>
      </c>
      <c r="AT939" s="0" t="n">
        <f aca="false">AS939-AR939</f>
        <v>1132332.2229862</v>
      </c>
      <c r="AU939" s="0" t="n">
        <f aca="true">RAND()</f>
        <v>0.863767922775003</v>
      </c>
      <c r="AV939" s="0" t="n">
        <f aca="true">RAND()</f>
        <v>0.545750627369887</v>
      </c>
      <c r="AW939" s="0" t="n">
        <f aca="true">RAND()</f>
        <v>0.143717120242116</v>
      </c>
      <c r="AX939" s="0" t="n">
        <f aca="true">RAND()</f>
        <v>0.383718330891003</v>
      </c>
      <c r="AY939" s="0" t="n">
        <f aca="true">RAND()</f>
        <v>0.260382693360875</v>
      </c>
      <c r="AZ939" s="0" t="n">
        <f aca="true">RAND()</f>
        <v>0.434585944473869</v>
      </c>
    </row>
    <row r="940" customFormat="false" ht="15" hidden="false" customHeight="false" outlineLevel="0" collapsed="false">
      <c r="AK940" s="0" t="n">
        <v>927</v>
      </c>
      <c r="AL940" s="0" t="n">
        <f aca="false">IFERROR(IF(AU940&lt;($AM$6-$AL$6)/($AN$6-$AL$6),$AL$6+SQRT(AU940*($AN$6-$AL$6)*($AM$6-$AL$6)),$AN$6-SQRT((1-AU940)*($AN$6-$AL$6)*($AN$6-$AM$6))),$AM$6)</f>
        <v>3.58990491135564</v>
      </c>
      <c r="AM940" s="0" t="n">
        <f aca="false">IFERROR(IF(AV940&lt;($AM$7-$AL$7)/($AN$7-$AL$7),$AL$7+SQRT(AV940*($AN$7-$AL$7)*($AM$7-$AL$7)),$AN$7-SQRT((1-AV940)*($AN$7-$AL$7)*($AN$7-$AM$7))),$AM$7)</f>
        <v>1.07494481881315</v>
      </c>
      <c r="AN940" s="0" t="n">
        <f aca="false">IFERROR(IF(AW940&lt;($AM$8-$AL$8)/($AN$8-$AL$8),$AL$8+SQRT(AW940*($AN$8-$AL$8)*($AM$8-$AL$8)),$AN$8-SQRT((1-AW940)*($AN$8-$AL$8)*($AN$8-$AM$8))),$AM$8)</f>
        <v>1.03433966093624</v>
      </c>
      <c r="AO940" s="0" t="n">
        <f aca="false">IFERROR(IF(AX940&lt;($AM$9-$AL$9)/($AN$9-$AL$9),$AL$9+SQRT(AX940*($AN$9-$AL$9)*($AM$9-$AL$9)),$AN$9-SQRT((1-AX940)*($AN$9-$AL$9)*($AN$9-$AM$9))),$AM$9)</f>
        <v>1.10536812601026</v>
      </c>
      <c r="AP940" s="0" t="n">
        <f aca="false">IFERROR(IF(AY940&lt;($AM$10-$AL$10)/($AN$10-$AL$10),$AL$10+SQRT(AY940*($AN$10-$AL$10)*($AM$10-$AL$10)),$AN$10-SQRT((1-AY940)*($AN$10-$AL$10)*($AN$10-$AM$10))),$AM$10)</f>
        <v>0.713643529300158</v>
      </c>
      <c r="AQ940" s="0" t="n">
        <f aca="false">IFERROR(IF(AZ940&lt;($AM$11-$AL$11)/($AN$11-$AL$11),$AL$11+SQRT(AZ940*($AN$11-$AL$11)*($AM$11-$AL$11)),$AN$11-SQRT((1-AZ940)*($AN$11-$AL$11)*($AN$11-$AM$11))),$AM$11)</f>
        <v>0.67120674635028</v>
      </c>
      <c r="AR940" s="0" t="n">
        <f aca="false">SUMPRODUCT((B24:B31&lt;=$B$6)*(C24:C31*AM940+D24:D31*AO940*$B$8*AQ940)/(1+AL940/100)^B24:B31)+C32*AM940*AP940/(1+AL940/100)^$B$6</f>
        <v>14436497.2824969</v>
      </c>
      <c r="AS940" s="0" t="n">
        <f aca="false">SUMPRODUCT((K24:K26&lt;=$B$6)*(L24:L26*AN940+M24:M26*AO940*$B$8*AQ940)/(1+AL940/100)^K24:K26)+L27*AN940*AP940/(1+AL940/100)^$B$6</f>
        <v>15499721.5697948</v>
      </c>
      <c r="AT940" s="0" t="n">
        <f aca="false">AS940-AR940</f>
        <v>1063224.28729783</v>
      </c>
      <c r="AU940" s="0" t="n">
        <f aca="true">RAND()</f>
        <v>0.418562574320182</v>
      </c>
      <c r="AV940" s="0" t="n">
        <f aca="true">RAND()</f>
        <v>0.727606075907891</v>
      </c>
      <c r="AW940" s="0" t="n">
        <f aca="true">RAND()</f>
        <v>0.58658327248802</v>
      </c>
      <c r="AX940" s="0" t="n">
        <f aca="true">RAND()</f>
        <v>0.466422540027743</v>
      </c>
      <c r="AY940" s="0" t="n">
        <f aca="true">RAND()</f>
        <v>0.182574230447309</v>
      </c>
      <c r="AZ940" s="0" t="n">
        <f aca="true">RAND()</f>
        <v>0.558755087160943</v>
      </c>
    </row>
    <row r="941" customFormat="false" ht="15" hidden="false" customHeight="false" outlineLevel="0" collapsed="false">
      <c r="AK941" s="0" t="n">
        <v>928</v>
      </c>
      <c r="AL941" s="0" t="n">
        <f aca="false">IFERROR(IF(AU941&lt;($AM$6-$AL$6)/($AN$6-$AL$6),$AL$6+SQRT(AU941*($AN$6-$AL$6)*($AM$6-$AL$6)),$AN$6-SQRT((1-AU941)*($AN$6-$AL$6)*($AN$6-$AM$6))),$AM$6)</f>
        <v>3.59157671282865</v>
      </c>
      <c r="AM941" s="0" t="n">
        <f aca="false">IFERROR(IF(AV941&lt;($AM$7-$AL$7)/($AN$7-$AL$7),$AL$7+SQRT(AV941*($AN$7-$AL$7)*($AM$7-$AL$7)),$AN$7-SQRT((1-AV941)*($AN$7-$AL$7)*($AN$7-$AM$7))),$AM$7)</f>
        <v>0.870038721966595</v>
      </c>
      <c r="AN941" s="0" t="n">
        <f aca="false">IFERROR(IF(AW941&lt;($AM$8-$AL$8)/($AN$8-$AL$8),$AL$8+SQRT(AW941*($AN$8-$AL$8)*($AM$8-$AL$8)),$AN$8-SQRT((1-AW941)*($AN$8-$AL$8)*($AN$8-$AM$8))),$AM$8)</f>
        <v>0.959466535388752</v>
      </c>
      <c r="AO941" s="0" t="n">
        <f aca="false">IFERROR(IF(AX941&lt;($AM$9-$AL$9)/($AN$9-$AL$9),$AL$9+SQRT(AX941*($AN$9-$AL$9)*($AM$9-$AL$9)),$AN$9-SQRT((1-AX941)*($AN$9-$AL$9)*($AN$9-$AM$9))),$AM$9)</f>
        <v>1.71822047236683</v>
      </c>
      <c r="AP941" s="0" t="n">
        <f aca="false">IFERROR(IF(AY941&lt;($AM$10-$AL$10)/($AN$10-$AL$10),$AL$10+SQRT(AY941*($AN$10-$AL$10)*($AM$10-$AL$10)),$AN$10-SQRT((1-AY941)*($AN$10-$AL$10)*($AN$10-$AM$10))),$AM$10)</f>
        <v>0.787914042870703</v>
      </c>
      <c r="AQ941" s="0" t="n">
        <f aca="false">IFERROR(IF(AZ941&lt;($AM$11-$AL$11)/($AN$11-$AL$11),$AL$11+SQRT(AZ941*($AN$11-$AL$11)*($AM$11-$AL$11)),$AN$11-SQRT((1-AZ941)*($AN$11-$AL$11)*($AN$11-$AM$11))),$AM$11)</f>
        <v>0.517225177733756</v>
      </c>
      <c r="AR941" s="0" t="n">
        <f aca="false">SUMPRODUCT((B24:B31&lt;=$B$6)*(C24:C31*AM941+D24:D31*AO941*$B$8*AQ941)/(1+AL941/100)^B24:B31)+C32*AM941*AP941/(1+AL941/100)^$B$6</f>
        <v>11727995.9441842</v>
      </c>
      <c r="AS941" s="0" t="n">
        <f aca="false">SUMPRODUCT((K24:K26&lt;=$B$6)*(L24:L26*AN941+M24:M26*AO941*$B$8*AQ941)/(1+AL941/100)^K24:K26)+L27*AN941*AP941/(1+AL941/100)^$B$6</f>
        <v>14294155.426977</v>
      </c>
      <c r="AT941" s="0" t="n">
        <f aca="false">AS941-AR941</f>
        <v>2566159.48279276</v>
      </c>
      <c r="AU941" s="0" t="n">
        <f aca="true">RAND()</f>
        <v>0.419132534773402</v>
      </c>
      <c r="AV941" s="0" t="n">
        <f aca="true">RAND()</f>
        <v>0.0545046952745993</v>
      </c>
      <c r="AW941" s="0" t="n">
        <f aca="true">RAND()</f>
        <v>0.282550843432135</v>
      </c>
      <c r="AX941" s="0" t="n">
        <f aca="true">RAND()</f>
        <v>0.947066865204553</v>
      </c>
      <c r="AY941" s="0" t="n">
        <f aca="true">RAND()</f>
        <v>0.331577984328611</v>
      </c>
      <c r="AZ941" s="0" t="n">
        <f aca="true">RAND()</f>
        <v>0.192599093230458</v>
      </c>
    </row>
    <row r="942" customFormat="false" ht="15" hidden="false" customHeight="false" outlineLevel="0" collapsed="false">
      <c r="AK942" s="0" t="n">
        <v>929</v>
      </c>
      <c r="AL942" s="0" t="n">
        <f aca="false">IFERROR(IF(AU942&lt;($AM$6-$AL$6)/($AN$6-$AL$6),$AL$6+SQRT(AU942*($AN$6-$AL$6)*($AM$6-$AL$6)),$AN$6-SQRT((1-AU942)*($AN$6-$AL$6)*($AN$6-$AM$6))),$AM$6)</f>
        <v>6.5862410103285</v>
      </c>
      <c r="AM942" s="0" t="n">
        <f aca="false">IFERROR(IF(AV942&lt;($AM$7-$AL$7)/($AN$7-$AL$7),$AL$7+SQRT(AV942*($AN$7-$AL$7)*($AM$7-$AL$7)),$AN$7-SQRT((1-AV942)*($AN$7-$AL$7)*($AN$7-$AM$7))),$AM$7)</f>
        <v>1.00738658468452</v>
      </c>
      <c r="AN942" s="0" t="n">
        <f aca="false">IFERROR(IF(AW942&lt;($AM$8-$AL$8)/($AN$8-$AL$8),$AL$8+SQRT(AW942*($AN$8-$AL$8)*($AM$8-$AL$8)),$AN$8-SQRT((1-AW942)*($AN$8-$AL$8)*($AN$8-$AM$8))),$AM$8)</f>
        <v>0.845223756985929</v>
      </c>
      <c r="AO942" s="0" t="n">
        <f aca="false">IFERROR(IF(AX942&lt;($AM$9-$AL$9)/($AN$9-$AL$9),$AL$9+SQRT(AX942*($AN$9-$AL$9)*($AM$9-$AL$9)),$AN$9-SQRT((1-AX942)*($AN$9-$AL$9)*($AN$9-$AM$9))),$AM$9)</f>
        <v>0.879217878849188</v>
      </c>
      <c r="AP942" s="0" t="n">
        <f aca="false">IFERROR(IF(AY942&lt;($AM$10-$AL$10)/($AN$10-$AL$10),$AL$10+SQRT(AY942*($AN$10-$AL$10)*($AM$10-$AL$10)),$AN$10-SQRT((1-AY942)*($AN$10-$AL$10)*($AN$10-$AM$10))),$AM$10)</f>
        <v>0.813993719469624</v>
      </c>
      <c r="AQ942" s="0" t="n">
        <f aca="false">IFERROR(IF(AZ942&lt;($AM$11-$AL$11)/($AN$11-$AL$11),$AL$11+SQRT(AZ942*($AN$11-$AL$11)*($AM$11-$AL$11)),$AN$11-SQRT((1-AZ942)*($AN$11-$AL$11)*($AN$11-$AM$11))),$AM$11)</f>
        <v>0.678458402517427</v>
      </c>
      <c r="AR942" s="0" t="n">
        <f aca="false">SUMPRODUCT((B24:B31&lt;=$B$6)*(C24:C31*AM942+D24:D31*AO942*$B$8*AQ942)/(1+AL942/100)^B24:B31)+C32*AM942*AP942/(1+AL942/100)^$B$6</f>
        <v>11986051.0589517</v>
      </c>
      <c r="AS942" s="0" t="n">
        <f aca="false">SUMPRODUCT((K24:K26&lt;=$B$6)*(L24:L26*AN942+M24:M26*AO942*$B$8*AQ942)/(1+AL942/100)^K24:K26)+L27*AN942*AP942/(1+AL942/100)^$B$6</f>
        <v>12880711.0333986</v>
      </c>
      <c r="AT942" s="0" t="n">
        <f aca="false">AS942-AR942</f>
        <v>894659.974446926</v>
      </c>
      <c r="AU942" s="0" t="n">
        <f aca="true">RAND()</f>
        <v>0.991440174923301</v>
      </c>
      <c r="AV942" s="0" t="n">
        <f aca="true">RAND()</f>
        <v>0.476788717412967</v>
      </c>
      <c r="AW942" s="0" t="n">
        <f aca="true">RAND()</f>
        <v>0.0227243132880266</v>
      </c>
      <c r="AX942" s="0" t="n">
        <f aca="true">RAND()</f>
        <v>0.191741599518503</v>
      </c>
      <c r="AY942" s="0" t="n">
        <f aca="true">RAND()</f>
        <v>0.394368223465475</v>
      </c>
      <c r="AZ942" s="0" t="n">
        <f aca="true">RAND()</f>
        <v>0.578004086074919</v>
      </c>
    </row>
    <row r="943" customFormat="false" ht="15" hidden="false" customHeight="false" outlineLevel="0" collapsed="false">
      <c r="AK943" s="0" t="n">
        <v>930</v>
      </c>
      <c r="AL943" s="0" t="n">
        <f aca="false">IFERROR(IF(AU943&lt;($AM$6-$AL$6)/($AN$6-$AL$6),$AL$6+SQRT(AU943*($AN$6-$AL$6)*($AM$6-$AL$6)),$AN$6-SQRT((1-AU943)*($AN$6-$AL$6)*($AN$6-$AM$6))),$AM$6)</f>
        <v>2.7129426804123</v>
      </c>
      <c r="AM943" s="0" t="n">
        <f aca="false">IFERROR(IF(AV943&lt;($AM$7-$AL$7)/($AN$7-$AL$7),$AL$7+SQRT(AV943*($AN$7-$AL$7)*($AM$7-$AL$7)),$AN$7-SQRT((1-AV943)*($AN$7-$AL$7)*($AN$7-$AM$7))),$AM$7)</f>
        <v>1.03541392193545</v>
      </c>
      <c r="AN943" s="0" t="n">
        <f aca="false">IFERROR(IF(AW943&lt;($AM$8-$AL$8)/($AN$8-$AL$8),$AL$8+SQRT(AW943*($AN$8-$AL$8)*($AM$8-$AL$8)),$AN$8-SQRT((1-AW943)*($AN$8-$AL$8)*($AN$8-$AM$8))),$AM$8)</f>
        <v>1.00553554882665</v>
      </c>
      <c r="AO943" s="0" t="n">
        <f aca="false">IFERROR(IF(AX943&lt;($AM$9-$AL$9)/($AN$9-$AL$9),$AL$9+SQRT(AX943*($AN$9-$AL$9)*($AM$9-$AL$9)),$AN$9-SQRT((1-AX943)*($AN$9-$AL$9)*($AN$9-$AM$9))),$AM$9)</f>
        <v>0.58211645033737</v>
      </c>
      <c r="AP943" s="0" t="n">
        <f aca="false">IFERROR(IF(AY943&lt;($AM$10-$AL$10)/($AN$10-$AL$10),$AL$10+SQRT(AY943*($AN$10-$AL$10)*($AM$10-$AL$10)),$AN$10-SQRT((1-AY943)*($AN$10-$AL$10)*($AN$10-$AM$10))),$AM$10)</f>
        <v>0.73067021021247</v>
      </c>
      <c r="AQ943" s="0" t="n">
        <f aca="false">IFERROR(IF(AZ943&lt;($AM$11-$AL$11)/($AN$11-$AL$11),$AL$11+SQRT(AZ943*($AN$11-$AL$11)*($AM$11-$AL$11)),$AN$11-SQRT((1-AZ943)*($AN$11-$AL$11)*($AN$11-$AM$11))),$AM$11)</f>
        <v>0.493264103827465</v>
      </c>
      <c r="AR943" s="0" t="n">
        <f aca="false">SUMPRODUCT((B24:B31&lt;=$B$6)*(C24:C31*AM943+D24:D31*AO943*$B$8*AQ943)/(1+AL943/100)^B24:B31)+C32*AM943*AP943/(1+AL943/100)^$B$6</f>
        <v>14460541.2282054</v>
      </c>
      <c r="AS943" s="0" t="n">
        <f aca="false">SUMPRODUCT((K24:K26&lt;=$B$6)*(L24:L26*AN943+M24:M26*AO943*$B$8*AQ943)/(1+AL943/100)^K24:K26)+L27*AN943*AP943/(1+AL943/100)^$B$6</f>
        <v>14837139.6246498</v>
      </c>
      <c r="AT943" s="0" t="n">
        <f aca="false">AS943-AR943</f>
        <v>376598.396444356</v>
      </c>
      <c r="AU943" s="0" t="n">
        <f aca="true">RAND()</f>
        <v>0.101657453110695</v>
      </c>
      <c r="AV943" s="0" t="n">
        <f aca="true">RAND()</f>
        <v>0.590691689785568</v>
      </c>
      <c r="AW943" s="0" t="n">
        <f aca="true">RAND()</f>
        <v>0.468774507666783</v>
      </c>
      <c r="AX943" s="0" t="n">
        <f aca="true">RAND()</f>
        <v>0.0089908152213463</v>
      </c>
      <c r="AY943" s="0" t="n">
        <f aca="true">RAND()</f>
        <v>0.21283498351786</v>
      </c>
      <c r="AZ943" s="0" t="n">
        <f aca="true">RAND()</f>
        <v>0.152453117666257</v>
      </c>
    </row>
    <row r="944" customFormat="false" ht="15" hidden="false" customHeight="false" outlineLevel="0" collapsed="false">
      <c r="AK944" s="0" t="n">
        <v>931</v>
      </c>
      <c r="AL944" s="0" t="n">
        <f aca="false">IFERROR(IF(AU944&lt;($AM$6-$AL$6)/($AN$6-$AL$6),$AL$6+SQRT(AU944*($AN$6-$AL$6)*($AM$6-$AL$6)),$AN$6-SQRT((1-AU944)*($AN$6-$AL$6)*($AN$6-$AM$6))),$AM$6)</f>
        <v>4.98335416516355</v>
      </c>
      <c r="AM944" s="0" t="n">
        <f aca="false">IFERROR(IF(AV944&lt;($AM$7-$AL$7)/($AN$7-$AL$7),$AL$7+SQRT(AV944*($AN$7-$AL$7)*($AM$7-$AL$7)),$AN$7-SQRT((1-AV944)*($AN$7-$AL$7)*($AN$7-$AM$7))),$AM$7)</f>
        <v>1.20568401667989</v>
      </c>
      <c r="AN944" s="0" t="n">
        <f aca="false">IFERROR(IF(AW944&lt;($AM$8-$AL$8)/($AN$8-$AL$8),$AL$8+SQRT(AW944*($AN$8-$AL$8)*($AM$8-$AL$8)),$AN$8-SQRT((1-AW944)*($AN$8-$AL$8)*($AN$8-$AM$8))),$AM$8)</f>
        <v>1.01951315588542</v>
      </c>
      <c r="AO944" s="0" t="n">
        <f aca="false">IFERROR(IF(AX944&lt;($AM$9-$AL$9)/($AN$9-$AL$9),$AL$9+SQRT(AX944*($AN$9-$AL$9)*($AM$9-$AL$9)),$AN$9-SQRT((1-AX944)*($AN$9-$AL$9)*($AN$9-$AM$9))),$AM$9)</f>
        <v>1.48437759816773</v>
      </c>
      <c r="AP944" s="0" t="n">
        <f aca="false">IFERROR(IF(AY944&lt;($AM$10-$AL$10)/($AN$10-$AL$10),$AL$10+SQRT(AY944*($AN$10-$AL$10)*($AM$10-$AL$10)),$AN$10-SQRT((1-AY944)*($AN$10-$AL$10)*($AN$10-$AM$10))),$AM$10)</f>
        <v>0.803807330050234</v>
      </c>
      <c r="AQ944" s="0" t="n">
        <f aca="false">IFERROR(IF(AZ944&lt;($AM$11-$AL$11)/($AN$11-$AL$11),$AL$11+SQRT(AZ944*($AN$11-$AL$11)*($AM$11-$AL$11)),$AN$11-SQRT((1-AZ944)*($AN$11-$AL$11)*($AN$11-$AM$11))),$AM$11)</f>
        <v>0.728209423537926</v>
      </c>
      <c r="AR944" s="0" t="n">
        <f aca="false">SUMPRODUCT((B24:B31&lt;=$B$6)*(C24:C31*AM944+D24:D31*AO944*$B$8*AQ944)/(1+AL944/100)^B24:B31)+C32*AM944*AP944/(1+AL944/100)^$B$6</f>
        <v>15248074.178052</v>
      </c>
      <c r="AS944" s="0" t="n">
        <f aca="false">SUMPRODUCT((K24:K26&lt;=$B$6)*(L24:L26*AN944+M24:M26*AO944*$B$8*AQ944)/(1+AL944/100)^K24:K26)+L27*AN944*AP944/(1+AL944/100)^$B$6</f>
        <v>15397815.1224763</v>
      </c>
      <c r="AT944" s="0" t="n">
        <f aca="false">AS944-AR944</f>
        <v>149740.944424286</v>
      </c>
      <c r="AU944" s="0" t="n">
        <f aca="true">RAND()</f>
        <v>0.796656978841839</v>
      </c>
      <c r="AV944" s="0" t="n">
        <f aca="true">RAND()</f>
        <v>0.982543054421084</v>
      </c>
      <c r="AW944" s="0" t="n">
        <f aca="true">RAND()</f>
        <v>0.527785019467569</v>
      </c>
      <c r="AX944" s="0" t="n">
        <f aca="true">RAND()</f>
        <v>0.822755692485817</v>
      </c>
      <c r="AY944" s="0" t="n">
        <f aca="true">RAND()</f>
        <v>0.369195575169007</v>
      </c>
      <c r="AZ944" s="0" t="n">
        <f aca="true">RAND()</f>
        <v>0.698489316515972</v>
      </c>
    </row>
    <row r="945" customFormat="false" ht="15" hidden="false" customHeight="false" outlineLevel="0" collapsed="false">
      <c r="AK945" s="0" t="n">
        <v>932</v>
      </c>
      <c r="AL945" s="0" t="n">
        <f aca="false">IFERROR(IF(AU945&lt;($AM$6-$AL$6)/($AN$6-$AL$6),$AL$6+SQRT(AU945*($AN$6-$AL$6)*($AM$6-$AL$6)),$AN$6-SQRT((1-AU945)*($AN$6-$AL$6)*($AN$6-$AM$6))),$AM$6)</f>
        <v>4.03885090456572</v>
      </c>
      <c r="AM945" s="0" t="n">
        <f aca="false">IFERROR(IF(AV945&lt;($AM$7-$AL$7)/($AN$7-$AL$7),$AL$7+SQRT(AV945*($AN$7-$AL$7)*($AM$7-$AL$7)),$AN$7-SQRT((1-AV945)*($AN$7-$AL$7)*($AN$7-$AM$7))),$AM$7)</f>
        <v>0.942757997212732</v>
      </c>
      <c r="AN945" s="0" t="n">
        <f aca="false">IFERROR(IF(AW945&lt;($AM$8-$AL$8)/($AN$8-$AL$8),$AL$8+SQRT(AW945*($AN$8-$AL$8)*($AM$8-$AL$8)),$AN$8-SQRT((1-AW945)*($AN$8-$AL$8)*($AN$8-$AM$8))),$AM$8)</f>
        <v>0.909238532405945</v>
      </c>
      <c r="AO945" s="0" t="n">
        <f aca="false">IFERROR(IF(AX945&lt;($AM$9-$AL$9)/($AN$9-$AL$9),$AL$9+SQRT(AX945*($AN$9-$AL$9)*($AM$9-$AL$9)),$AN$9-SQRT((1-AX945)*($AN$9-$AL$9)*($AN$9-$AM$9))),$AM$9)</f>
        <v>1.22523120511373</v>
      </c>
      <c r="AP945" s="0" t="n">
        <f aca="false">IFERROR(IF(AY945&lt;($AM$10-$AL$10)/($AN$10-$AL$10),$AL$10+SQRT(AY945*($AN$10-$AL$10)*($AM$10-$AL$10)),$AN$10-SQRT((1-AY945)*($AN$10-$AL$10)*($AN$10-$AM$10))),$AM$10)</f>
        <v>0.922654283068672</v>
      </c>
      <c r="AQ945" s="0" t="n">
        <f aca="false">IFERROR(IF(AZ945&lt;($AM$11-$AL$11)/($AN$11-$AL$11),$AL$11+SQRT(AZ945*($AN$11-$AL$11)*($AM$11-$AL$11)),$AN$11-SQRT((1-AZ945)*($AN$11-$AL$11)*($AN$11-$AM$11))),$AM$11)</f>
        <v>0.662880910397562</v>
      </c>
      <c r="AR945" s="0" t="n">
        <f aca="false">SUMPRODUCT((B24:B31&lt;=$B$6)*(C24:C31*AM945+D24:D31*AO945*$B$8*AQ945)/(1+AL945/100)^B24:B31)+C32*AM945*AP945/(1+AL945/100)^$B$6</f>
        <v>12398250.9581284</v>
      </c>
      <c r="AS945" s="0" t="n">
        <f aca="false">SUMPRODUCT((K24:K26&lt;=$B$6)*(L24:L26*AN945+M24:M26*AO945*$B$8*AQ945)/(1+AL945/100)^K24:K26)+L27*AN945*AP945/(1+AL945/100)^$B$6</f>
        <v>13472609.5609563</v>
      </c>
      <c r="AT945" s="0" t="n">
        <f aca="false">AS945-AR945</f>
        <v>1074358.60282788</v>
      </c>
      <c r="AU945" s="0" t="n">
        <f aca="true">RAND()</f>
        <v>0.561579801730437</v>
      </c>
      <c r="AV945" s="0" t="n">
        <f aca="true">RAND()</f>
        <v>0.226442730757671</v>
      </c>
      <c r="AW945" s="0" t="n">
        <f aca="true">RAND()</f>
        <v>0.132589521802274</v>
      </c>
      <c r="AX945" s="0" t="n">
        <f aca="true">RAND()</f>
        <v>0.599822209646988</v>
      </c>
      <c r="AY945" s="0" t="n">
        <f aca="true">RAND()</f>
        <v>0.714546571985173</v>
      </c>
      <c r="AZ945" s="0" t="n">
        <f aca="true">RAND()</f>
        <v>0.536125385410709</v>
      </c>
    </row>
    <row r="946" customFormat="false" ht="15" hidden="false" customHeight="false" outlineLevel="0" collapsed="false">
      <c r="AK946" s="0" t="n">
        <v>933</v>
      </c>
      <c r="AL946" s="0" t="n">
        <f aca="false">IFERROR(IF(AU946&lt;($AM$6-$AL$6)/($AN$6-$AL$6),$AL$6+SQRT(AU946*($AN$6-$AL$6)*($AM$6-$AL$6)),$AN$6-SQRT((1-AU946)*($AN$6-$AL$6)*($AN$6-$AM$6))),$AM$6)</f>
        <v>4.5101311570741</v>
      </c>
      <c r="AM946" s="0" t="n">
        <f aca="false">IFERROR(IF(AV946&lt;($AM$7-$AL$7)/($AN$7-$AL$7),$AL$7+SQRT(AV946*($AN$7-$AL$7)*($AM$7-$AL$7)),$AN$7-SQRT((1-AV946)*($AN$7-$AL$7)*($AN$7-$AM$7))),$AM$7)</f>
        <v>0.987657066303014</v>
      </c>
      <c r="AN946" s="0" t="n">
        <f aca="false">IFERROR(IF(AW946&lt;($AM$8-$AL$8)/($AN$8-$AL$8),$AL$8+SQRT(AW946*($AN$8-$AL$8)*($AM$8-$AL$8)),$AN$8-SQRT((1-AW946)*($AN$8-$AL$8)*($AN$8-$AM$8))),$AM$8)</f>
        <v>0.909339535900723</v>
      </c>
      <c r="AO946" s="0" t="n">
        <f aca="false">IFERROR(IF(AX946&lt;($AM$9-$AL$9)/($AN$9-$AL$9),$AL$9+SQRT(AX946*($AN$9-$AL$9)*($AM$9-$AL$9)),$AN$9-SQRT((1-AX946)*($AN$9-$AL$9)*($AN$9-$AM$9))),$AM$9)</f>
        <v>0.584323803470224</v>
      </c>
      <c r="AP946" s="0" t="n">
        <f aca="false">IFERROR(IF(AY946&lt;($AM$10-$AL$10)/($AN$10-$AL$10),$AL$10+SQRT(AY946*($AN$10-$AL$10)*($AM$10-$AL$10)),$AN$10-SQRT((1-AY946)*($AN$10-$AL$10)*($AN$10-$AM$10))),$AM$10)</f>
        <v>0.959507692398319</v>
      </c>
      <c r="AQ946" s="0" t="n">
        <f aca="false">IFERROR(IF(AZ946&lt;($AM$11-$AL$11)/($AN$11-$AL$11),$AL$11+SQRT(AZ946*($AN$11-$AL$11)*($AM$11-$AL$11)),$AN$11-SQRT((1-AZ946)*($AN$11-$AL$11)*($AN$11-$AM$11))),$AM$11)</f>
        <v>0.752368917873048</v>
      </c>
      <c r="AR946" s="0" t="n">
        <f aca="false">SUMPRODUCT((B24:B31&lt;=$B$6)*(C24:C31*AM946+D24:D31*AO946*$B$8*AQ946)/(1+AL946/100)^B24:B31)+C32*AM946*AP946/(1+AL946/100)^$B$6</f>
        <v>12649968.6779851</v>
      </c>
      <c r="AS946" s="0" t="n">
        <f aca="false">SUMPRODUCT((K24:K26&lt;=$B$6)*(L24:L26*AN946+M24:M26*AO946*$B$8*AQ946)/(1+AL946/100)^K24:K26)+L27*AN946*AP946/(1+AL946/100)^$B$6</f>
        <v>13506124.3016078</v>
      </c>
      <c r="AT946" s="0" t="n">
        <f aca="false">AS946-AR946</f>
        <v>856155.623622743</v>
      </c>
      <c r="AU946" s="0" t="n">
        <f aca="true">RAND()</f>
        <v>0.690027657251343</v>
      </c>
      <c r="AV946" s="0" t="n">
        <f aca="true">RAND()</f>
        <v>0.391279717038376</v>
      </c>
      <c r="AW946" s="0" t="n">
        <f aca="true">RAND()</f>
        <v>0.132834823455395</v>
      </c>
      <c r="AX946" s="0" t="n">
        <f aca="true">RAND()</f>
        <v>0.00948067177557988</v>
      </c>
      <c r="AY946" s="0" t="n">
        <f aca="true">RAND()</f>
        <v>0.844589277492911</v>
      </c>
      <c r="AZ946" s="0" t="n">
        <f aca="true">RAND()</f>
        <v>0.749709580263815</v>
      </c>
    </row>
    <row r="947" customFormat="false" ht="15" hidden="false" customHeight="false" outlineLevel="0" collapsed="false">
      <c r="AK947" s="0" t="n">
        <v>934</v>
      </c>
      <c r="AL947" s="0" t="n">
        <f aca="false">IFERROR(IF(AU947&lt;($AM$6-$AL$6)/($AN$6-$AL$6),$AL$6+SQRT(AU947*($AN$6-$AL$6)*($AM$6-$AL$6)),$AN$6-SQRT((1-AU947)*($AN$6-$AL$6)*($AN$6-$AM$6))),$AM$6)</f>
        <v>4.70080932608728</v>
      </c>
      <c r="AM947" s="0" t="n">
        <f aca="false">IFERROR(IF(AV947&lt;($AM$7-$AL$7)/($AN$7-$AL$7),$AL$7+SQRT(AV947*($AN$7-$AL$7)*($AM$7-$AL$7)),$AN$7-SQRT((1-AV947)*($AN$7-$AL$7)*($AN$7-$AM$7))),$AM$7)</f>
        <v>0.969541738906362</v>
      </c>
      <c r="AN947" s="0" t="n">
        <f aca="false">IFERROR(IF(AW947&lt;($AM$8-$AL$8)/($AN$8-$AL$8),$AL$8+SQRT(AW947*($AN$8-$AL$8)*($AM$8-$AL$8)),$AN$8-SQRT((1-AW947)*($AN$8-$AL$8)*($AN$8-$AM$8))),$AM$8)</f>
        <v>0.90569663152939</v>
      </c>
      <c r="AO947" s="0" t="n">
        <f aca="false">IFERROR(IF(AX947&lt;($AM$9-$AL$9)/($AN$9-$AL$9),$AL$9+SQRT(AX947*($AN$9-$AL$9)*($AM$9-$AL$9)),$AN$9-SQRT((1-AX947)*($AN$9-$AL$9)*($AN$9-$AM$9))),$AM$9)</f>
        <v>1.08187989992638</v>
      </c>
      <c r="AP947" s="0" t="n">
        <f aca="false">IFERROR(IF(AY947&lt;($AM$10-$AL$10)/($AN$10-$AL$10),$AL$10+SQRT(AY947*($AN$10-$AL$10)*($AM$10-$AL$10)),$AN$10-SQRT((1-AY947)*($AN$10-$AL$10)*($AN$10-$AM$10))),$AM$10)</f>
        <v>0.701414567870274</v>
      </c>
      <c r="AQ947" s="0" t="n">
        <f aca="false">IFERROR(IF(AZ947&lt;($AM$11-$AL$11)/($AN$11-$AL$11),$AL$11+SQRT(AZ947*($AN$11-$AL$11)*($AM$11-$AL$11)),$AN$11-SQRT((1-AZ947)*($AN$11-$AL$11)*($AN$11-$AM$11))),$AM$11)</f>
        <v>0.693144514595941</v>
      </c>
      <c r="AR947" s="0" t="n">
        <f aca="false">SUMPRODUCT((B24:B31&lt;=$B$6)*(C24:C31*AM947+D24:D31*AO947*$B$8*AQ947)/(1+AL947/100)^B24:B31)+C32*AM947*AP947/(1+AL947/100)^$B$6</f>
        <v>12396112.6551807</v>
      </c>
      <c r="AS947" s="0" t="n">
        <f aca="false">SUMPRODUCT((K24:K26&lt;=$B$6)*(L24:L26*AN947+M24:M26*AO947*$B$8*AQ947)/(1+AL947/100)^K24:K26)+L27*AN947*AP947/(1+AL947/100)^$B$6</f>
        <v>13726513.7709951</v>
      </c>
      <c r="AT947" s="0" t="n">
        <f aca="false">AS947-AR947</f>
        <v>1330401.11581442</v>
      </c>
      <c r="AU947" s="0" t="n">
        <f aca="true">RAND()</f>
        <v>0.735686112249638</v>
      </c>
      <c r="AV947" s="0" t="n">
        <f aca="true">RAND()</f>
        <v>0.319382235904368</v>
      </c>
      <c r="AW947" s="0" t="n">
        <f aca="true">RAND()</f>
        <v>0.124130865740663</v>
      </c>
      <c r="AX947" s="0" t="n">
        <f aca="true">RAND()</f>
        <v>0.438036987893873</v>
      </c>
      <c r="AY947" s="0" t="n">
        <f aca="true">RAND()</f>
        <v>0.162271312601476</v>
      </c>
      <c r="AZ947" s="0" t="n">
        <f aca="true">RAND()</f>
        <v>0.615672290111996</v>
      </c>
    </row>
    <row r="948" customFormat="false" ht="15" hidden="false" customHeight="false" outlineLevel="0" collapsed="false">
      <c r="AK948" s="0" t="n">
        <v>935</v>
      </c>
      <c r="AL948" s="0" t="n">
        <f aca="false">IFERROR(IF(AU948&lt;($AM$6-$AL$6)/($AN$6-$AL$6),$AL$6+SQRT(AU948*($AN$6-$AL$6)*($AM$6-$AL$6)),$AN$6-SQRT((1-AU948)*($AN$6-$AL$6)*($AN$6-$AM$6))),$AM$6)</f>
        <v>4.38815232850243</v>
      </c>
      <c r="AM948" s="0" t="n">
        <f aca="false">IFERROR(IF(AV948&lt;($AM$7-$AL$7)/($AN$7-$AL$7),$AL$7+SQRT(AV948*($AN$7-$AL$7)*($AM$7-$AL$7)),$AN$7-SQRT((1-AV948)*($AN$7-$AL$7)*($AN$7-$AM$7))),$AM$7)</f>
        <v>0.992435209272146</v>
      </c>
      <c r="AN948" s="0" t="n">
        <f aca="false">IFERROR(IF(AW948&lt;($AM$8-$AL$8)/($AN$8-$AL$8),$AL$8+SQRT(AW948*($AN$8-$AL$8)*($AM$8-$AL$8)),$AN$8-SQRT((1-AW948)*($AN$8-$AL$8)*($AN$8-$AM$8))),$AM$8)</f>
        <v>1.0744471105204</v>
      </c>
      <c r="AO948" s="0" t="n">
        <f aca="false">IFERROR(IF(AX948&lt;($AM$9-$AL$9)/($AN$9-$AL$9),$AL$9+SQRT(AX948*($AN$9-$AL$9)*($AM$9-$AL$9)),$AN$9-SQRT((1-AX948)*($AN$9-$AL$9)*($AN$9-$AM$9))),$AM$9)</f>
        <v>1.20549675350257</v>
      </c>
      <c r="AP948" s="0" t="n">
        <f aca="false">IFERROR(IF(AY948&lt;($AM$10-$AL$10)/($AN$10-$AL$10),$AL$10+SQRT(AY948*($AN$10-$AL$10)*($AM$10-$AL$10)),$AN$10-SQRT((1-AY948)*($AN$10-$AL$10)*($AN$10-$AM$10))),$AM$10)</f>
        <v>0.757880552830325</v>
      </c>
      <c r="AQ948" s="0" t="n">
        <f aca="false">IFERROR(IF(AZ948&lt;($AM$11-$AL$11)/($AN$11-$AL$11),$AL$11+SQRT(AZ948*($AN$11-$AL$11)*($AM$11-$AL$11)),$AN$11-SQRT((1-AZ948)*($AN$11-$AL$11)*($AN$11-$AM$11))),$AM$11)</f>
        <v>0.736538317767935</v>
      </c>
      <c r="AR948" s="0" t="n">
        <f aca="false">SUMPRODUCT((B24:B31&lt;=$B$6)*(C24:C31*AM948+D24:D31*AO948*$B$8*AQ948)/(1+AL948/100)^B24:B31)+C32*AM948*AP948/(1+AL948/100)^$B$6</f>
        <v>12873825.0281954</v>
      </c>
      <c r="AS948" s="0" t="n">
        <f aca="false">SUMPRODUCT((K24:K26&lt;=$B$6)*(L24:L26*AN948+M24:M26*AO948*$B$8*AQ948)/(1+AL948/100)^K24:K26)+L27*AN948*AP948/(1+AL948/100)^$B$6</f>
        <v>16180607.9086047</v>
      </c>
      <c r="AT948" s="0" t="n">
        <f aca="false">AS948-AR948</f>
        <v>3306782.88040923</v>
      </c>
      <c r="AU948" s="0" t="n">
        <f aca="true">RAND()</f>
        <v>0.658912587044635</v>
      </c>
      <c r="AV948" s="0" t="n">
        <f aca="true">RAND()</f>
        <v>0.41145899741794</v>
      </c>
      <c r="AW948" s="0" t="n">
        <f aca="true">RAND()</f>
        <v>0.726054959958781</v>
      </c>
      <c r="AX948" s="0" t="n">
        <f aca="true">RAND()</f>
        <v>0.579176394203365</v>
      </c>
      <c r="AY948" s="0" t="n">
        <f aca="true">RAND()</f>
        <v>0.266009518112295</v>
      </c>
      <c r="AZ948" s="0" t="n">
        <f aca="true">RAND()</f>
        <v>0.71668547753245</v>
      </c>
    </row>
    <row r="949" customFormat="false" ht="15" hidden="false" customHeight="false" outlineLevel="0" collapsed="false">
      <c r="AK949" s="0" t="n">
        <v>936</v>
      </c>
      <c r="AL949" s="0" t="n">
        <f aca="false">IFERROR(IF(AU949&lt;($AM$6-$AL$6)/($AN$6-$AL$6),$AL$6+SQRT(AU949*($AN$6-$AL$6)*($AM$6-$AL$6)),$AN$6-SQRT((1-AU949)*($AN$6-$AL$6)*($AN$6-$AM$6))),$AM$6)</f>
        <v>4.62599513120467</v>
      </c>
      <c r="AM949" s="0" t="n">
        <f aca="false">IFERROR(IF(AV949&lt;($AM$7-$AL$7)/($AN$7-$AL$7),$AL$7+SQRT(AV949*($AN$7-$AL$7)*($AM$7-$AL$7)),$AN$7-SQRT((1-AV949)*($AN$7-$AL$7)*($AN$7-$AM$7))),$AM$7)</f>
        <v>1.03478747769326</v>
      </c>
      <c r="AN949" s="0" t="n">
        <f aca="false">IFERROR(IF(AW949&lt;($AM$8-$AL$8)/($AN$8-$AL$8),$AL$8+SQRT(AW949*($AN$8-$AL$8)*($AM$8-$AL$8)),$AN$8-SQRT((1-AW949)*($AN$8-$AL$8)*($AN$8-$AM$8))),$AM$8)</f>
        <v>1.00050593167355</v>
      </c>
      <c r="AO949" s="0" t="n">
        <f aca="false">IFERROR(IF(AX949&lt;($AM$9-$AL$9)/($AN$9-$AL$9),$AL$9+SQRT(AX949*($AN$9-$AL$9)*($AM$9-$AL$9)),$AN$9-SQRT((1-AX949)*($AN$9-$AL$9)*($AN$9-$AM$9))),$AM$9)</f>
        <v>0.920065929755433</v>
      </c>
      <c r="AP949" s="0" t="n">
        <f aca="false">IFERROR(IF(AY949&lt;($AM$10-$AL$10)/($AN$10-$AL$10),$AL$10+SQRT(AY949*($AN$10-$AL$10)*($AM$10-$AL$10)),$AN$10-SQRT((1-AY949)*($AN$10-$AL$10)*($AN$10-$AM$10))),$AM$10)</f>
        <v>0.927749737026327</v>
      </c>
      <c r="AQ949" s="0" t="n">
        <f aca="false">IFERROR(IF(AZ949&lt;($AM$11-$AL$11)/($AN$11-$AL$11),$AL$11+SQRT(AZ949*($AN$11-$AL$11)*($AM$11-$AL$11)),$AN$11-SQRT((1-AZ949)*($AN$11-$AL$11)*($AN$11-$AM$11))),$AM$11)</f>
        <v>0.718295505489459</v>
      </c>
      <c r="AR949" s="0" t="n">
        <f aca="false">SUMPRODUCT((B24:B31&lt;=$B$6)*(C24:C31*AM949+D24:D31*AO949*$B$8*AQ949)/(1+AL949/100)^B24:B31)+C32*AM949*AP949/(1+AL949/100)^$B$6</f>
        <v>13225113.0654229</v>
      </c>
      <c r="AS949" s="0" t="n">
        <f aca="false">SUMPRODUCT((K24:K26&lt;=$B$6)*(L24:L26*AN949+M24:M26*AO949*$B$8*AQ949)/(1+AL949/100)^K24:K26)+L27*AN949*AP949/(1+AL949/100)^$B$6</f>
        <v>14922271.3383555</v>
      </c>
      <c r="AT949" s="0" t="n">
        <f aca="false">AS949-AR949</f>
        <v>1697158.27293264</v>
      </c>
      <c r="AU949" s="0" t="n">
        <f aca="true">RAND()</f>
        <v>0.718205044146802</v>
      </c>
      <c r="AV949" s="0" t="n">
        <f aca="true">RAND()</f>
        <v>0.588298402154422</v>
      </c>
      <c r="AW949" s="0" t="n">
        <f aca="true">RAND()</f>
        <v>0.446690754399277</v>
      </c>
      <c r="AX949" s="0" t="n">
        <f aca="true">RAND()</f>
        <v>0.235273847121728</v>
      </c>
      <c r="AY949" s="0" t="n">
        <f aca="true">RAND()</f>
        <v>0.731879350104367</v>
      </c>
      <c r="AZ949" s="0" t="n">
        <f aca="true">RAND()</f>
        <v>0.676092154173717</v>
      </c>
    </row>
    <row r="950" customFormat="false" ht="15" hidden="false" customHeight="false" outlineLevel="0" collapsed="false">
      <c r="AK950" s="0" t="n">
        <v>937</v>
      </c>
      <c r="AL950" s="0" t="n">
        <f aca="false">IFERROR(IF(AU950&lt;($AM$6-$AL$6)/($AN$6-$AL$6),$AL$6+SQRT(AU950*($AN$6-$AL$6)*($AM$6-$AL$6)),$AN$6-SQRT((1-AU950)*($AN$6-$AL$6)*($AN$6-$AM$6))),$AM$6)</f>
        <v>2.20791198795779</v>
      </c>
      <c r="AM950" s="0" t="n">
        <f aca="false">IFERROR(IF(AV950&lt;($AM$7-$AL$7)/($AN$7-$AL$7),$AL$7+SQRT(AV950*($AN$7-$AL$7)*($AM$7-$AL$7)),$AN$7-SQRT((1-AV950)*($AN$7-$AL$7)*($AN$7-$AM$7))),$AM$7)</f>
        <v>1.02046683534971</v>
      </c>
      <c r="AN950" s="0" t="n">
        <f aca="false">IFERROR(IF(AW950&lt;($AM$8-$AL$8)/($AN$8-$AL$8),$AL$8+SQRT(AW950*($AN$8-$AL$8)*($AM$8-$AL$8)),$AN$8-SQRT((1-AW950)*($AN$8-$AL$8)*($AN$8-$AM$8))),$AM$8)</f>
        <v>0.909475725358628</v>
      </c>
      <c r="AO950" s="0" t="n">
        <f aca="false">IFERROR(IF(AX950&lt;($AM$9-$AL$9)/($AN$9-$AL$9),$AL$9+SQRT(AX950*($AN$9-$AL$9)*($AM$9-$AL$9)),$AN$9-SQRT((1-AX950)*($AN$9-$AL$9)*($AN$9-$AM$9))),$AM$9)</f>
        <v>0.881140883695425</v>
      </c>
      <c r="AP950" s="0" t="n">
        <f aca="false">IFERROR(IF(AY950&lt;($AM$10-$AL$10)/($AN$10-$AL$10),$AL$10+SQRT(AY950*($AN$10-$AL$10)*($AM$10-$AL$10)),$AN$10-SQRT((1-AY950)*($AN$10-$AL$10)*($AN$10-$AM$10))),$AM$10)</f>
        <v>0.853749651788988</v>
      </c>
      <c r="AQ950" s="0" t="n">
        <f aca="false">IFERROR(IF(AZ950&lt;($AM$11-$AL$11)/($AN$11-$AL$11),$AL$11+SQRT(AZ950*($AN$11-$AL$11)*($AM$11-$AL$11)),$AN$11-SQRT((1-AZ950)*($AN$11-$AL$11)*($AN$11-$AM$11))),$AM$11)</f>
        <v>0.720327093143768</v>
      </c>
      <c r="AR950" s="0" t="n">
        <f aca="false">SUMPRODUCT((B24:B31&lt;=$B$6)*(C24:C31*AM950+D24:D31*AO950*$B$8*AQ950)/(1+AL950/100)^B24:B31)+C32*AM950*AP950/(1+AL950/100)^$B$6</f>
        <v>14717556.8914083</v>
      </c>
      <c r="AS950" s="0" t="n">
        <f aca="false">SUMPRODUCT((K24:K26&lt;=$B$6)*(L24:L26*AN950+M24:M26*AO950*$B$8*AQ950)/(1+AL950/100)^K24:K26)+L27*AN950*AP950/(1+AL950/100)^$B$6</f>
        <v>13105490.0060521</v>
      </c>
      <c r="AT950" s="0" t="n">
        <f aca="false">AS950-AR950</f>
        <v>-1612066.88535619</v>
      </c>
      <c r="AU950" s="0" t="n">
        <f aca="true">RAND()</f>
        <v>0.0086454789473122</v>
      </c>
      <c r="AV950" s="0" t="n">
        <f aca="true">RAND()</f>
        <v>0.531684678449965</v>
      </c>
      <c r="AW950" s="0" t="n">
        <f aca="true">RAND()</f>
        <v>0.133165938253308</v>
      </c>
      <c r="AX950" s="0" t="n">
        <f aca="true">RAND()</f>
        <v>0.193691164298839</v>
      </c>
      <c r="AY950" s="0" t="n">
        <f aca="true">RAND()</f>
        <v>0.500555264563322</v>
      </c>
      <c r="AZ950" s="0" t="n">
        <f aca="true">RAND()</f>
        <v>0.6807472047779</v>
      </c>
    </row>
    <row r="951" customFormat="false" ht="15" hidden="false" customHeight="false" outlineLevel="0" collapsed="false">
      <c r="AK951" s="0" t="n">
        <v>938</v>
      </c>
      <c r="AL951" s="0" t="n">
        <f aca="false">IFERROR(IF(AU951&lt;($AM$6-$AL$6)/($AN$6-$AL$6),$AL$6+SQRT(AU951*($AN$6-$AL$6)*($AM$6-$AL$6)),$AN$6-SQRT((1-AU951)*($AN$6-$AL$6)*($AN$6-$AM$6))),$AM$6)</f>
        <v>3.90525219752011</v>
      </c>
      <c r="AM951" s="0" t="n">
        <f aca="false">IFERROR(IF(AV951&lt;($AM$7-$AL$7)/($AN$7-$AL$7),$AL$7+SQRT(AV951*($AN$7-$AL$7)*($AM$7-$AL$7)),$AN$7-SQRT((1-AV951)*($AN$7-$AL$7)*($AN$7-$AM$7))),$AM$7)</f>
        <v>1.13139729012796</v>
      </c>
      <c r="AN951" s="0" t="n">
        <f aca="false">IFERROR(IF(AW951&lt;($AM$8-$AL$8)/($AN$8-$AL$8),$AL$8+SQRT(AW951*($AN$8-$AL$8)*($AM$8-$AL$8)),$AN$8-SQRT((1-AW951)*($AN$8-$AL$8)*($AN$8-$AM$8))),$AM$8)</f>
        <v>0.993113179639574</v>
      </c>
      <c r="AO951" s="0" t="n">
        <f aca="false">IFERROR(IF(AX951&lt;($AM$9-$AL$9)/($AN$9-$AL$9),$AL$9+SQRT(AX951*($AN$9-$AL$9)*($AM$9-$AL$9)),$AN$9-SQRT((1-AX951)*($AN$9-$AL$9)*($AN$9-$AM$9))),$AM$9)</f>
        <v>0.754071539395562</v>
      </c>
      <c r="AP951" s="0" t="n">
        <f aca="false">IFERROR(IF(AY951&lt;($AM$10-$AL$10)/($AN$10-$AL$10),$AL$10+SQRT(AY951*($AN$10-$AL$10)*($AM$10-$AL$10)),$AN$10-SQRT((1-AY951)*($AN$10-$AL$10)*($AN$10-$AM$10))),$AM$10)</f>
        <v>0.786749063925956</v>
      </c>
      <c r="AQ951" s="0" t="n">
        <f aca="false">IFERROR(IF(AZ951&lt;($AM$11-$AL$11)/($AN$11-$AL$11),$AL$11+SQRT(AZ951*($AN$11-$AL$11)*($AM$11-$AL$11)),$AN$11-SQRT((1-AZ951)*($AN$11-$AL$11)*($AN$11-$AM$11))),$AM$11)</f>
        <v>0.482207436412253</v>
      </c>
      <c r="AR951" s="0" t="n">
        <f aca="false">SUMPRODUCT((B24:B31&lt;=$B$6)*(C24:C31*AM951+D24:D31*AO951*$B$8*AQ951)/(1+AL951/100)^B24:B31)+C32*AM951*AP951/(1+AL951/100)^$B$6</f>
        <v>14882409.4238285</v>
      </c>
      <c r="AS951" s="0" t="n">
        <f aca="false">SUMPRODUCT((K24:K26&lt;=$B$6)*(L24:L26*AN951+M24:M26*AO951*$B$8*AQ951)/(1+AL951/100)^K24:K26)+L27*AN951*AP951/(1+AL951/100)^$B$6</f>
        <v>14823626.5333305</v>
      </c>
      <c r="AT951" s="0" t="n">
        <f aca="false">AS951-AR951</f>
        <v>-58782.8904980589</v>
      </c>
      <c r="AU951" s="0" t="n">
        <f aca="true">RAND()</f>
        <v>0.521126801952295</v>
      </c>
      <c r="AV951" s="0" t="n">
        <f aca="true">RAND()</f>
        <v>0.874963530764531</v>
      </c>
      <c r="AW951" s="0" t="n">
        <f aca="true">RAND()</f>
        <v>0.414363335005624</v>
      </c>
      <c r="AX951" s="0" t="n">
        <f aca="true">RAND()</f>
        <v>0.0860697961744405</v>
      </c>
      <c r="AY951" s="0" t="n">
        <f aca="true">RAND()</f>
        <v>0.328900102649647</v>
      </c>
      <c r="AZ951" s="0" t="n">
        <f aca="true">RAND()</f>
        <v>0.135508366873164</v>
      </c>
    </row>
    <row r="952" customFormat="false" ht="15" hidden="false" customHeight="false" outlineLevel="0" collapsed="false">
      <c r="AK952" s="0" t="n">
        <v>939</v>
      </c>
      <c r="AL952" s="0" t="n">
        <f aca="false">IFERROR(IF(AU952&lt;($AM$6-$AL$6)/($AN$6-$AL$6),$AL$6+SQRT(AU952*($AN$6-$AL$6)*($AM$6-$AL$6)),$AN$6-SQRT((1-AU952)*($AN$6-$AL$6)*($AN$6-$AM$6))),$AM$6)</f>
        <v>2.26317727843324</v>
      </c>
      <c r="AM952" s="0" t="n">
        <f aca="false">IFERROR(IF(AV952&lt;($AM$7-$AL$7)/($AN$7-$AL$7),$AL$7+SQRT(AV952*($AN$7-$AL$7)*($AM$7-$AL$7)),$AN$7-SQRT((1-AV952)*($AN$7-$AL$7)*($AN$7-$AM$7))),$AM$7)</f>
        <v>0.955703302793268</v>
      </c>
      <c r="AN952" s="0" t="n">
        <f aca="false">IFERROR(IF(AW952&lt;($AM$8-$AL$8)/($AN$8-$AL$8),$AL$8+SQRT(AW952*($AN$8-$AL$8)*($AM$8-$AL$8)),$AN$8-SQRT((1-AW952)*($AN$8-$AL$8)*($AN$8-$AM$8))),$AM$8)</f>
        <v>0.946341362414414</v>
      </c>
      <c r="AO952" s="0" t="n">
        <f aca="false">IFERROR(IF(AX952&lt;($AM$9-$AL$9)/($AN$9-$AL$9),$AL$9+SQRT(AX952*($AN$9-$AL$9)*($AM$9-$AL$9)),$AN$9-SQRT((1-AX952)*($AN$9-$AL$9)*($AN$9-$AM$9))),$AM$9)</f>
        <v>1.22018820372804</v>
      </c>
      <c r="AP952" s="0" t="n">
        <f aca="false">IFERROR(IF(AY952&lt;($AM$10-$AL$10)/($AN$10-$AL$10),$AL$10+SQRT(AY952*($AN$10-$AL$10)*($AM$10-$AL$10)),$AN$10-SQRT((1-AY952)*($AN$10-$AL$10)*($AN$10-$AM$10))),$AM$10)</f>
        <v>0.860533428618935</v>
      </c>
      <c r="AQ952" s="0" t="n">
        <f aca="false">IFERROR(IF(AZ952&lt;($AM$11-$AL$11)/($AN$11-$AL$11),$AL$11+SQRT(AZ952*($AN$11-$AL$11)*($AM$11-$AL$11)),$AN$11-SQRT((1-AZ952)*($AN$11-$AL$11)*($AN$11-$AM$11))),$AM$11)</f>
        <v>0.589756158604307</v>
      </c>
      <c r="AR952" s="0" t="n">
        <f aca="false">SUMPRODUCT((B24:B31&lt;=$B$6)*(C24:C31*AM952+D24:D31*AO952*$B$8*AQ952)/(1+AL952/100)^B24:B31)+C32*AM952*AP952/(1+AL952/100)^$B$6</f>
        <v>13766147.3427027</v>
      </c>
      <c r="AS952" s="0" t="n">
        <f aca="false">SUMPRODUCT((K24:K26&lt;=$B$6)*(L24:L26*AN952+M24:M26*AO952*$B$8*AQ952)/(1+AL952/100)^K24:K26)+L27*AN952*AP952/(1+AL952/100)^$B$6</f>
        <v>13646741.7815398</v>
      </c>
      <c r="AT952" s="0" t="n">
        <f aca="false">AS952-AR952</f>
        <v>-119405.561162865</v>
      </c>
      <c r="AU952" s="0" t="n">
        <f aca="true">RAND()</f>
        <v>0.0138524559767055</v>
      </c>
      <c r="AV952" s="0" t="n">
        <f aca="true">RAND()</f>
        <v>0.269372427785913</v>
      </c>
      <c r="AW952" s="0" t="n">
        <f aca="true">RAND()</f>
        <v>0.237953270592299</v>
      </c>
      <c r="AX952" s="0" t="n">
        <f aca="true">RAND()</f>
        <v>0.594595708263395</v>
      </c>
      <c r="AY952" s="0" t="n">
        <f aca="true">RAND()</f>
        <v>0.519937412606898</v>
      </c>
      <c r="AZ952" s="0" t="n">
        <f aca="true">RAND()</f>
        <v>0.342688291629078</v>
      </c>
    </row>
    <row r="953" customFormat="false" ht="15" hidden="false" customHeight="false" outlineLevel="0" collapsed="false">
      <c r="AK953" s="0" t="n">
        <v>940</v>
      </c>
      <c r="AL953" s="0" t="n">
        <f aca="false">IFERROR(IF(AU953&lt;($AM$6-$AL$6)/($AN$6-$AL$6),$AL$6+SQRT(AU953*($AN$6-$AL$6)*($AM$6-$AL$6)),$AN$6-SQRT((1-AU953)*($AN$6-$AL$6)*($AN$6-$AM$6))),$AM$6)</f>
        <v>2.45845306938323</v>
      </c>
      <c r="AM953" s="0" t="n">
        <f aca="false">IFERROR(IF(AV953&lt;($AM$7-$AL$7)/($AN$7-$AL$7),$AL$7+SQRT(AV953*($AN$7-$AL$7)*($AM$7-$AL$7)),$AN$7-SQRT((1-AV953)*($AN$7-$AL$7)*($AN$7-$AM$7))),$AM$7)</f>
        <v>1.05546642720024</v>
      </c>
      <c r="AN953" s="0" t="n">
        <f aca="false">IFERROR(IF(AW953&lt;($AM$8-$AL$8)/($AN$8-$AL$8),$AL$8+SQRT(AW953*($AN$8-$AL$8)*($AM$8-$AL$8)),$AN$8-SQRT((1-AW953)*($AN$8-$AL$8)*($AN$8-$AM$8))),$AM$8)</f>
        <v>1.14844617018096</v>
      </c>
      <c r="AO953" s="0" t="n">
        <f aca="false">IFERROR(IF(AX953&lt;($AM$9-$AL$9)/($AN$9-$AL$9),$AL$9+SQRT(AX953*($AN$9-$AL$9)*($AM$9-$AL$9)),$AN$9-SQRT((1-AX953)*($AN$9-$AL$9)*($AN$9-$AM$9))),$AM$9)</f>
        <v>1.583776528565</v>
      </c>
      <c r="AP953" s="0" t="n">
        <f aca="false">IFERROR(IF(AY953&lt;($AM$10-$AL$10)/($AN$10-$AL$10),$AL$10+SQRT(AY953*($AN$10-$AL$10)*($AM$10-$AL$10)),$AN$10-SQRT((1-AY953)*($AN$10-$AL$10)*($AN$10-$AM$10))),$AM$10)</f>
        <v>0.741179816220527</v>
      </c>
      <c r="AQ953" s="0" t="n">
        <f aca="false">IFERROR(IF(AZ953&lt;($AM$11-$AL$11)/($AN$11-$AL$11),$AL$11+SQRT(AZ953*($AN$11-$AL$11)*($AM$11-$AL$11)),$AN$11-SQRT((1-AZ953)*($AN$11-$AL$11)*($AN$11-$AM$11))),$AM$11)</f>
        <v>0.432524007411375</v>
      </c>
      <c r="AR953" s="0" t="n">
        <f aca="false">SUMPRODUCT((B24:B31&lt;=$B$6)*(C24:C31*AM953+D24:D31*AO953*$B$8*AQ953)/(1+AL953/100)^B24:B31)+C32*AM953*AP953/(1+AL953/100)^$B$6</f>
        <v>15034191.7246569</v>
      </c>
      <c r="AS953" s="0" t="n">
        <f aca="false">SUMPRODUCT((K24:K26&lt;=$B$6)*(L24:L26*AN953+M24:M26*AO953*$B$8*AQ953)/(1+AL953/100)^K24:K26)+L27*AN953*AP953/(1+AL953/100)^$B$6</f>
        <v>16877259.1979076</v>
      </c>
      <c r="AT953" s="0" t="n">
        <f aca="false">AS953-AR953</f>
        <v>1843067.47325071</v>
      </c>
      <c r="AU953" s="0" t="n">
        <f aca="true">RAND()</f>
        <v>0.04203584336538</v>
      </c>
      <c r="AV953" s="0" t="n">
        <f aca="true">RAND()</f>
        <v>0.663615013811204</v>
      </c>
      <c r="AW953" s="0" t="n">
        <f aca="true">RAND()</f>
        <v>0.908327285769647</v>
      </c>
      <c r="AX953" s="0" t="n">
        <f aca="true">RAND()</f>
        <v>0.884505347884401</v>
      </c>
      <c r="AY953" s="0" t="n">
        <f aca="true">RAND()</f>
        <v>0.232670815008668</v>
      </c>
      <c r="AZ953" s="0" t="n">
        <f aca="true">RAND()</f>
        <v>0.0716841328178373</v>
      </c>
    </row>
    <row r="954" customFormat="false" ht="15" hidden="false" customHeight="false" outlineLevel="0" collapsed="false">
      <c r="AK954" s="0" t="n">
        <v>941</v>
      </c>
      <c r="AL954" s="0" t="n">
        <f aca="false">IFERROR(IF(AU954&lt;($AM$6-$AL$6)/($AN$6-$AL$6),$AL$6+SQRT(AU954*($AN$6-$AL$6)*($AM$6-$AL$6)),$AN$6-SQRT((1-AU954)*($AN$6-$AL$6)*($AN$6-$AM$6))),$AM$6)</f>
        <v>5.17946332454078</v>
      </c>
      <c r="AM954" s="0" t="n">
        <f aca="false">IFERROR(IF(AV954&lt;($AM$7-$AL$7)/($AN$7-$AL$7),$AL$7+SQRT(AV954*($AN$7-$AL$7)*($AM$7-$AL$7)),$AN$7-SQRT((1-AV954)*($AN$7-$AL$7)*($AN$7-$AM$7))),$AM$7)</f>
        <v>0.953488331022656</v>
      </c>
      <c r="AN954" s="0" t="n">
        <f aca="false">IFERROR(IF(AW954&lt;($AM$8-$AL$8)/($AN$8-$AL$8),$AL$8+SQRT(AW954*($AN$8-$AL$8)*($AM$8-$AL$8)),$AN$8-SQRT((1-AW954)*($AN$8-$AL$8)*($AN$8-$AM$8))),$AM$8)</f>
        <v>1.04502772532229</v>
      </c>
      <c r="AO954" s="0" t="n">
        <f aca="false">IFERROR(IF(AX954&lt;($AM$9-$AL$9)/($AN$9-$AL$9),$AL$9+SQRT(AX954*($AN$9-$AL$9)*($AM$9-$AL$9)),$AN$9-SQRT((1-AX954)*($AN$9-$AL$9)*($AN$9-$AM$9))),$AM$9)</f>
        <v>0.672769954073652</v>
      </c>
      <c r="AP954" s="0" t="n">
        <f aca="false">IFERROR(IF(AY954&lt;($AM$10-$AL$10)/($AN$10-$AL$10),$AL$10+SQRT(AY954*($AN$10-$AL$10)*($AM$10-$AL$10)),$AN$10-SQRT((1-AY954)*($AN$10-$AL$10)*($AN$10-$AM$10))),$AM$10)</f>
        <v>0.805061469646066</v>
      </c>
      <c r="AQ954" s="0" t="n">
        <f aca="false">IFERROR(IF(AZ954&lt;($AM$11-$AL$11)/($AN$11-$AL$11),$AL$11+SQRT(AZ954*($AN$11-$AL$11)*($AM$11-$AL$11)),$AN$11-SQRT((1-AZ954)*($AN$11-$AL$11)*($AN$11-$AM$11))),$AM$11)</f>
        <v>0.517984041357161</v>
      </c>
      <c r="AR954" s="0" t="n">
        <f aca="false">SUMPRODUCT((B24:B31&lt;=$B$6)*(C24:C31*AM954+D24:D31*AO954*$B$8*AQ954)/(1+AL954/100)^B24:B31)+C32*AM954*AP954/(1+AL954/100)^$B$6</f>
        <v>11889542.5467363</v>
      </c>
      <c r="AS954" s="0" t="n">
        <f aca="false">SUMPRODUCT((K24:K26&lt;=$B$6)*(L24:L26*AN954+M24:M26*AO954*$B$8*AQ954)/(1+AL954/100)^K24:K26)+L27*AN954*AP954/(1+AL954/100)^$B$6</f>
        <v>15775718.285627</v>
      </c>
      <c r="AT954" s="0" t="n">
        <f aca="false">AS954-AR954</f>
        <v>3886175.73889063</v>
      </c>
      <c r="AU954" s="0" t="n">
        <f aca="true">RAND()</f>
        <v>0.834282310665395</v>
      </c>
      <c r="AV954" s="0" t="n">
        <f aca="true">RAND()</f>
        <v>0.261762975112448</v>
      </c>
      <c r="AW954" s="0" t="n">
        <f aca="true">RAND()</f>
        <v>0.626545481008412</v>
      </c>
      <c r="AX954" s="0" t="n">
        <f aca="true">RAND()</f>
        <v>0.0397992760408157</v>
      </c>
      <c r="AY954" s="0" t="n">
        <f aca="true">RAND()</f>
        <v>0.372250001050472</v>
      </c>
      <c r="AZ954" s="0" t="n">
        <f aca="true">RAND()</f>
        <v>0.193947111373062</v>
      </c>
    </row>
    <row r="955" customFormat="false" ht="15" hidden="false" customHeight="false" outlineLevel="0" collapsed="false">
      <c r="AK955" s="0" t="n">
        <v>942</v>
      </c>
      <c r="AL955" s="0" t="n">
        <f aca="false">IFERROR(IF(AU955&lt;($AM$6-$AL$6)/($AN$6-$AL$6),$AL$6+SQRT(AU955*($AN$6-$AL$6)*($AM$6-$AL$6)),$AN$6-SQRT((1-AU955)*($AN$6-$AL$6)*($AN$6-$AM$6))),$AM$6)</f>
        <v>3.25416997068474</v>
      </c>
      <c r="AM955" s="0" t="n">
        <f aca="false">IFERROR(IF(AV955&lt;($AM$7-$AL$7)/($AN$7-$AL$7),$AL$7+SQRT(AV955*($AN$7-$AL$7)*($AM$7-$AL$7)),$AN$7-SQRT((1-AV955)*($AN$7-$AL$7)*($AN$7-$AM$7))),$AM$7)</f>
        <v>0.95678433300339</v>
      </c>
      <c r="AN955" s="0" t="n">
        <f aca="false">IFERROR(IF(AW955&lt;($AM$8-$AL$8)/($AN$8-$AL$8),$AL$8+SQRT(AW955*($AN$8-$AL$8)*($AM$8-$AL$8)),$AN$8-SQRT((1-AW955)*($AN$8-$AL$8)*($AN$8-$AM$8))),$AM$8)</f>
        <v>0.924019883895853</v>
      </c>
      <c r="AO955" s="0" t="n">
        <f aca="false">IFERROR(IF(AX955&lt;($AM$9-$AL$9)/($AN$9-$AL$9),$AL$9+SQRT(AX955*($AN$9-$AL$9)*($AM$9-$AL$9)),$AN$9-SQRT((1-AX955)*($AN$9-$AL$9)*($AN$9-$AM$9))),$AM$9)</f>
        <v>0.786523024815538</v>
      </c>
      <c r="AP955" s="0" t="n">
        <f aca="false">IFERROR(IF(AY955&lt;($AM$10-$AL$10)/($AN$10-$AL$10),$AL$10+SQRT(AY955*($AN$10-$AL$10)*($AM$10-$AL$10)),$AN$10-SQRT((1-AY955)*($AN$10-$AL$10)*($AN$10-$AM$10))),$AM$10)</f>
        <v>0.647288264720904</v>
      </c>
      <c r="AQ955" s="0" t="n">
        <f aca="false">IFERROR(IF(AZ955&lt;($AM$11-$AL$11)/($AN$11-$AL$11),$AL$11+SQRT(AZ955*($AN$11-$AL$11)*($AM$11-$AL$11)),$AN$11-SQRT((1-AZ955)*($AN$11-$AL$11)*($AN$11-$AM$11))),$AM$11)</f>
        <v>0.573780629188705</v>
      </c>
      <c r="AR955" s="0" t="n">
        <f aca="false">SUMPRODUCT((B24:B31&lt;=$B$6)*(C24:C31*AM955+D24:D31*AO955*$B$8*AQ955)/(1+AL955/100)^B24:B31)+C32*AM955*AP955/(1+AL955/100)^$B$6</f>
        <v>13036486.4304139</v>
      </c>
      <c r="AS955" s="0" t="n">
        <f aca="false">SUMPRODUCT((K24:K26&lt;=$B$6)*(L24:L26*AN955+M24:M26*AO955*$B$8*AQ955)/(1+AL955/100)^K24:K26)+L27*AN955*AP955/(1+AL955/100)^$B$6</f>
        <v>13869333.0883684</v>
      </c>
      <c r="AT955" s="0" t="n">
        <f aca="false">AS955-AR955</f>
        <v>832846.657954423</v>
      </c>
      <c r="AU955" s="0" t="n">
        <f aca="true">RAND()</f>
        <v>0.298437869574002</v>
      </c>
      <c r="AV955" s="0" t="n">
        <f aca="true">RAND()</f>
        <v>0.27312585639242</v>
      </c>
      <c r="AW955" s="0" t="n">
        <f aca="true">RAND()</f>
        <v>0.17089924001712</v>
      </c>
      <c r="AX955" s="0" t="n">
        <f aca="true">RAND()</f>
        <v>0.109460591665927</v>
      </c>
      <c r="AY955" s="0" t="n">
        <f aca="true">RAND()</f>
        <v>0.0867753316979805</v>
      </c>
      <c r="AZ955" s="0" t="n">
        <f aca="true">RAND()</f>
        <v>0.305942175179442</v>
      </c>
    </row>
    <row r="956" customFormat="false" ht="15" hidden="false" customHeight="false" outlineLevel="0" collapsed="false">
      <c r="AK956" s="0" t="n">
        <v>943</v>
      </c>
      <c r="AL956" s="0" t="n">
        <f aca="false">IFERROR(IF(AU956&lt;($AM$6-$AL$6)/($AN$6-$AL$6),$AL$6+SQRT(AU956*($AN$6-$AL$6)*($AM$6-$AL$6)),$AN$6-SQRT((1-AU956)*($AN$6-$AL$6)*($AN$6-$AM$6))),$AM$6)</f>
        <v>3.68641284403481</v>
      </c>
      <c r="AM956" s="0" t="n">
        <f aca="false">IFERROR(IF(AV956&lt;($AM$7-$AL$7)/($AN$7-$AL$7),$AL$7+SQRT(AV956*($AN$7-$AL$7)*($AM$7-$AL$7)),$AN$7-SQRT((1-AV956)*($AN$7-$AL$7)*($AN$7-$AM$7))),$AM$7)</f>
        <v>1.06289413353662</v>
      </c>
      <c r="AN956" s="0" t="n">
        <f aca="false">IFERROR(IF(AW956&lt;($AM$8-$AL$8)/($AN$8-$AL$8),$AL$8+SQRT(AW956*($AN$8-$AL$8)*($AM$8-$AL$8)),$AN$8-SQRT((1-AW956)*($AN$8-$AL$8)*($AN$8-$AM$8))),$AM$8)</f>
        <v>0.946907255348902</v>
      </c>
      <c r="AO956" s="0" t="n">
        <f aca="false">IFERROR(IF(AX956&lt;($AM$9-$AL$9)/($AN$9-$AL$9),$AL$9+SQRT(AX956*($AN$9-$AL$9)*($AM$9-$AL$9)),$AN$9-SQRT((1-AX956)*($AN$9-$AL$9)*($AN$9-$AM$9))),$AM$9)</f>
        <v>1.68754797235125</v>
      </c>
      <c r="AP956" s="0" t="n">
        <f aca="false">IFERROR(IF(AY956&lt;($AM$10-$AL$10)/($AN$10-$AL$10),$AL$10+SQRT(AY956*($AN$10-$AL$10)*($AM$10-$AL$10)),$AN$10-SQRT((1-AY956)*($AN$10-$AL$10)*($AN$10-$AM$10))),$AM$10)</f>
        <v>0.810343870882494</v>
      </c>
      <c r="AQ956" s="0" t="n">
        <f aca="false">IFERROR(IF(AZ956&lt;($AM$11-$AL$11)/($AN$11-$AL$11),$AL$11+SQRT(AZ956*($AN$11-$AL$11)*($AM$11-$AL$11)),$AN$11-SQRT((1-AZ956)*($AN$11-$AL$11)*($AN$11-$AM$11))),$AM$11)</f>
        <v>0.576377506641015</v>
      </c>
      <c r="AR956" s="0" t="n">
        <f aca="false">SUMPRODUCT((B24:B31&lt;=$B$6)*(C24:C31*AM956+D24:D31*AO956*$B$8*AQ956)/(1+AL956/100)^B24:B31)+C32*AM956*AP956/(1+AL956/100)^$B$6</f>
        <v>14237507.0292088</v>
      </c>
      <c r="AS956" s="0" t="n">
        <f aca="false">SUMPRODUCT((K24:K26&lt;=$B$6)*(L24:L26*AN956+M24:M26*AO956*$B$8*AQ956)/(1+AL956/100)^K24:K26)+L27*AN956*AP956/(1+AL956/100)^$B$6</f>
        <v>14101762.8261502</v>
      </c>
      <c r="AT956" s="0" t="n">
        <f aca="false">AS956-AR956</f>
        <v>-135744.203058636</v>
      </c>
      <c r="AU956" s="0" t="n">
        <f aca="true">RAND()</f>
        <v>0.451007007991125</v>
      </c>
      <c r="AV956" s="0" t="n">
        <f aca="true">RAND()</f>
        <v>0.688812397644335</v>
      </c>
      <c r="AW956" s="0" t="n">
        <f aca="true">RAND()</f>
        <v>0.23979712971275</v>
      </c>
      <c r="AX956" s="0" t="n">
        <f aca="true">RAND()</f>
        <v>0.93491582027879</v>
      </c>
      <c r="AY956" s="0" t="n">
        <f aca="true">RAND()</f>
        <v>0.385253272777321</v>
      </c>
      <c r="AZ956" s="0" t="n">
        <f aca="true">RAND()</f>
        <v>0.311773576233079</v>
      </c>
    </row>
    <row r="957" customFormat="false" ht="15" hidden="false" customHeight="false" outlineLevel="0" collapsed="false">
      <c r="AK957" s="0" t="n">
        <v>944</v>
      </c>
      <c r="AL957" s="0" t="n">
        <f aca="false">IFERROR(IF(AU957&lt;($AM$6-$AL$6)/($AN$6-$AL$6),$AL$6+SQRT(AU957*($AN$6-$AL$6)*($AM$6-$AL$6)),$AN$6-SQRT((1-AU957)*($AN$6-$AL$6)*($AN$6-$AM$6))),$AM$6)</f>
        <v>3.02384005391711</v>
      </c>
      <c r="AM957" s="0" t="n">
        <f aca="false">IFERROR(IF(AV957&lt;($AM$7-$AL$7)/($AN$7-$AL$7),$AL$7+SQRT(AV957*($AN$7-$AL$7)*($AM$7-$AL$7)),$AN$7-SQRT((1-AV957)*($AN$7-$AL$7)*($AN$7-$AM$7))),$AM$7)</f>
        <v>0.88372670530938</v>
      </c>
      <c r="AN957" s="0" t="n">
        <f aca="false">IFERROR(IF(AW957&lt;($AM$8-$AL$8)/($AN$8-$AL$8),$AL$8+SQRT(AW957*($AN$8-$AL$8)*($AM$8-$AL$8)),$AN$8-SQRT((1-AW957)*($AN$8-$AL$8)*($AN$8-$AM$8))),$AM$8)</f>
        <v>1.07184204830478</v>
      </c>
      <c r="AO957" s="0" t="n">
        <f aca="false">IFERROR(IF(AX957&lt;($AM$9-$AL$9)/($AN$9-$AL$9),$AL$9+SQRT(AX957*($AN$9-$AL$9)*($AM$9-$AL$9)),$AN$9-SQRT((1-AX957)*($AN$9-$AL$9)*($AN$9-$AM$9))),$AM$9)</f>
        <v>0.57459754334056</v>
      </c>
      <c r="AP957" s="0" t="n">
        <f aca="false">IFERROR(IF(AY957&lt;($AM$10-$AL$10)/($AN$10-$AL$10),$AL$10+SQRT(AY957*($AN$10-$AL$10)*($AM$10-$AL$10)),$AN$10-SQRT((1-AY957)*($AN$10-$AL$10)*($AN$10-$AM$10))),$AM$10)</f>
        <v>0.988444940730157</v>
      </c>
      <c r="AQ957" s="0" t="n">
        <f aca="false">IFERROR(IF(AZ957&lt;($AM$11-$AL$11)/($AN$11-$AL$11),$AL$11+SQRT(AZ957*($AN$11-$AL$11)*($AM$11-$AL$11)),$AN$11-SQRT((1-AZ957)*($AN$11-$AL$11)*($AN$11-$AM$11))),$AM$11)</f>
        <v>0.62492594821115</v>
      </c>
      <c r="AR957" s="0" t="n">
        <f aca="false">SUMPRODUCT((B24:B31&lt;=$B$6)*(C24:C31*AM957+D24:D31*AO957*$B$8*AQ957)/(1+AL957/100)^B24:B31)+C32*AM957*AP957/(1+AL957/100)^$B$6</f>
        <v>12123858.1274943</v>
      </c>
      <c r="AS957" s="0" t="n">
        <f aca="false">SUMPRODUCT((K24:K26&lt;=$B$6)*(L24:L26*AN957+M24:M26*AO957*$B$8*AQ957)/(1+AL957/100)^K24:K26)+L27*AN957*AP957/(1+AL957/100)^$B$6</f>
        <v>15458233.1792446</v>
      </c>
      <c r="AT957" s="0" t="n">
        <f aca="false">AS957-AR957</f>
        <v>3334375.05175025</v>
      </c>
      <c r="AU957" s="0" t="n">
        <f aca="true">RAND()</f>
        <v>0.209507604158304</v>
      </c>
      <c r="AV957" s="0" t="n">
        <f aca="true">RAND()</f>
        <v>0.0778906797995972</v>
      </c>
      <c r="AW957" s="0" t="n">
        <f aca="true">RAND()</f>
        <v>0.717864393313442</v>
      </c>
      <c r="AX957" s="0" t="n">
        <f aca="true">RAND()</f>
        <v>0.00741972462992904</v>
      </c>
      <c r="AY957" s="0" t="n">
        <f aca="true">RAND()</f>
        <v>0.954313840499546</v>
      </c>
      <c r="AZ957" s="0" t="n">
        <f aca="true">RAND()</f>
        <v>0.430926007432305</v>
      </c>
    </row>
    <row r="958" customFormat="false" ht="15" hidden="false" customHeight="false" outlineLevel="0" collapsed="false">
      <c r="AK958" s="0" t="n">
        <v>945</v>
      </c>
      <c r="AL958" s="0" t="n">
        <f aca="false">IFERROR(IF(AU958&lt;($AM$6-$AL$6)/($AN$6-$AL$6),$AL$6+SQRT(AU958*($AN$6-$AL$6)*($AM$6-$AL$6)),$AN$6-SQRT((1-AU958)*($AN$6-$AL$6)*($AN$6-$AM$6))),$AM$6)</f>
        <v>4.99302990412694</v>
      </c>
      <c r="AM958" s="0" t="n">
        <f aca="false">IFERROR(IF(AV958&lt;($AM$7-$AL$7)/($AN$7-$AL$7),$AL$7+SQRT(AV958*($AN$7-$AL$7)*($AM$7-$AL$7)),$AN$7-SQRT((1-AV958)*($AN$7-$AL$7)*($AN$7-$AM$7))),$AM$7)</f>
        <v>0.97678192993357</v>
      </c>
      <c r="AN958" s="0" t="n">
        <f aca="false">IFERROR(IF(AW958&lt;($AM$8-$AL$8)/($AN$8-$AL$8),$AL$8+SQRT(AW958*($AN$8-$AL$8)*($AM$8-$AL$8)),$AN$8-SQRT((1-AW958)*($AN$8-$AL$8)*($AN$8-$AM$8))),$AM$8)</f>
        <v>0.850501236704174</v>
      </c>
      <c r="AO958" s="0" t="n">
        <f aca="false">IFERROR(IF(AX958&lt;($AM$9-$AL$9)/($AN$9-$AL$9),$AL$9+SQRT(AX958*($AN$9-$AL$9)*($AM$9-$AL$9)),$AN$9-SQRT((1-AX958)*($AN$9-$AL$9)*($AN$9-$AM$9))),$AM$9)</f>
        <v>0.800740143262098</v>
      </c>
      <c r="AP958" s="0" t="n">
        <f aca="false">IFERROR(IF(AY958&lt;($AM$10-$AL$10)/($AN$10-$AL$10),$AL$10+SQRT(AY958*($AN$10-$AL$10)*($AM$10-$AL$10)),$AN$10-SQRT((1-AY958)*($AN$10-$AL$10)*($AN$10-$AM$10))),$AM$10)</f>
        <v>0.739306128194409</v>
      </c>
      <c r="AQ958" s="0" t="n">
        <f aca="false">IFERROR(IF(AZ958&lt;($AM$11-$AL$11)/($AN$11-$AL$11),$AL$11+SQRT(AZ958*($AN$11-$AL$11)*($AM$11-$AL$11)),$AN$11-SQRT((1-AZ958)*($AN$11-$AL$11)*($AN$11-$AM$11))),$AM$11)</f>
        <v>0.872190770675211</v>
      </c>
      <c r="AR958" s="0" t="n">
        <f aca="false">SUMPRODUCT((B24:B31&lt;=$B$6)*(C24:C31*AM958+D24:D31*AO958*$B$8*AQ958)/(1+AL958/100)^B24:B31)+C32*AM958*AP958/(1+AL958/100)^$B$6</f>
        <v>12327292.1442655</v>
      </c>
      <c r="AS958" s="0" t="n">
        <f aca="false">SUMPRODUCT((K24:K26&lt;=$B$6)*(L24:L26*AN958+M24:M26*AO958*$B$8*AQ958)/(1+AL958/100)^K24:K26)+L27*AN958*AP958/(1+AL958/100)^$B$6</f>
        <v>12886742.0026795</v>
      </c>
      <c r="AT958" s="0" t="n">
        <f aca="false">AS958-AR958</f>
        <v>559449.858413974</v>
      </c>
      <c r="AU958" s="0" t="n">
        <f aca="true">RAND()</f>
        <v>0.798603551713564</v>
      </c>
      <c r="AV958" s="0" t="n">
        <f aca="true">RAND()</f>
        <v>0.34724278612264</v>
      </c>
      <c r="AW958" s="0" t="n">
        <f aca="true">RAND()</f>
        <v>0.0283374989850114</v>
      </c>
      <c r="AX958" s="0" t="n">
        <f aca="true">RAND()</f>
        <v>0.120592845025743</v>
      </c>
      <c r="AY958" s="0" t="n">
        <f aca="true">RAND()</f>
        <v>0.229069691965596</v>
      </c>
      <c r="AZ958" s="0" t="n">
        <f aca="true">RAND()</f>
        <v>0.93332571795675</v>
      </c>
    </row>
    <row r="959" customFormat="false" ht="15" hidden="false" customHeight="false" outlineLevel="0" collapsed="false">
      <c r="AK959" s="0" t="n">
        <v>946</v>
      </c>
      <c r="AL959" s="0" t="n">
        <f aca="false">IFERROR(IF(AU959&lt;($AM$6-$AL$6)/($AN$6-$AL$6),$AL$6+SQRT(AU959*($AN$6-$AL$6)*($AM$6-$AL$6)),$AN$6-SQRT((1-AU959)*($AN$6-$AL$6)*($AN$6-$AM$6))),$AM$6)</f>
        <v>3.90559511004041</v>
      </c>
      <c r="AM959" s="0" t="n">
        <f aca="false">IFERROR(IF(AV959&lt;($AM$7-$AL$7)/($AN$7-$AL$7),$AL$7+SQRT(AV959*($AN$7-$AL$7)*($AM$7-$AL$7)),$AN$7-SQRT((1-AV959)*($AN$7-$AL$7)*($AN$7-$AM$7))),$AM$7)</f>
        <v>1.16961568511652</v>
      </c>
      <c r="AN959" s="0" t="n">
        <f aca="false">IFERROR(IF(AW959&lt;($AM$8-$AL$8)/($AN$8-$AL$8),$AL$8+SQRT(AW959*($AN$8-$AL$8)*($AM$8-$AL$8)),$AN$8-SQRT((1-AW959)*($AN$8-$AL$8)*($AN$8-$AM$8))),$AM$8)</f>
        <v>1.06530253558088</v>
      </c>
      <c r="AO959" s="0" t="n">
        <f aca="false">IFERROR(IF(AX959&lt;($AM$9-$AL$9)/($AN$9-$AL$9),$AL$9+SQRT(AX959*($AN$9-$AL$9)*($AM$9-$AL$9)),$AN$9-SQRT((1-AX959)*($AN$9-$AL$9)*($AN$9-$AM$9))),$AM$9)</f>
        <v>1.92414932810132</v>
      </c>
      <c r="AP959" s="0" t="n">
        <f aca="false">IFERROR(IF(AY959&lt;($AM$10-$AL$10)/($AN$10-$AL$10),$AL$10+SQRT(AY959*($AN$10-$AL$10)*($AM$10-$AL$10)),$AN$10-SQRT((1-AY959)*($AN$10-$AL$10)*($AN$10-$AM$10))),$AM$10)</f>
        <v>0.898887101492001</v>
      </c>
      <c r="AQ959" s="0" t="n">
        <f aca="false">IFERROR(IF(AZ959&lt;($AM$11-$AL$11)/($AN$11-$AL$11),$AL$11+SQRT(AZ959*($AN$11-$AL$11)*($AM$11-$AL$11)),$AN$11-SQRT((1-AZ959)*($AN$11-$AL$11)*($AN$11-$AM$11))),$AM$11)</f>
        <v>0.65276327054708</v>
      </c>
      <c r="AR959" s="0" t="n">
        <f aca="false">SUMPRODUCT((B24:B31&lt;=$B$6)*(C24:C31*AM959+D24:D31*AO959*$B$8*AQ959)/(1+AL959/100)^B24:B31)+C32*AM959*AP959/(1+AL959/100)^$B$6</f>
        <v>15524099.6857856</v>
      </c>
      <c r="AS959" s="0" t="n">
        <f aca="false">SUMPRODUCT((K24:K26&lt;=$B$6)*(L24:L26*AN959+M24:M26*AO959*$B$8*AQ959)/(1+AL959/100)^K24:K26)+L27*AN959*AP959/(1+AL959/100)^$B$6</f>
        <v>15801795.3423244</v>
      </c>
      <c r="AT959" s="0" t="n">
        <f aca="false">AS959-AR959</f>
        <v>277695.656538734</v>
      </c>
      <c r="AU959" s="0" t="n">
        <f aca="true">RAND()</f>
        <v>0.52123291884971</v>
      </c>
      <c r="AV959" s="0" t="n">
        <f aca="true">RAND()</f>
        <v>0.942563217073005</v>
      </c>
      <c r="AW959" s="0" t="n">
        <f aca="true">RAND()</f>
        <v>0.69677197010798</v>
      </c>
      <c r="AX959" s="0" t="n">
        <f aca="true">RAND()</f>
        <v>0.996164450381679</v>
      </c>
      <c r="AY959" s="0" t="n">
        <f aca="true">RAND()</f>
        <v>0.636443678946758</v>
      </c>
      <c r="AZ959" s="0" t="n">
        <f aca="true">RAND()</f>
        <v>0.507863892729957</v>
      </c>
    </row>
    <row r="960" customFormat="false" ht="15" hidden="false" customHeight="false" outlineLevel="0" collapsed="false">
      <c r="AK960" s="0" t="n">
        <v>947</v>
      </c>
      <c r="AL960" s="0" t="n">
        <f aca="false">IFERROR(IF(AU960&lt;($AM$6-$AL$6)/($AN$6-$AL$6),$AL$6+SQRT(AU960*($AN$6-$AL$6)*($AM$6-$AL$6)),$AN$6-SQRT((1-AU960)*($AN$6-$AL$6)*($AN$6-$AM$6))),$AM$6)</f>
        <v>4.40579896883075</v>
      </c>
      <c r="AM960" s="0" t="n">
        <f aca="false">IFERROR(IF(AV960&lt;($AM$7-$AL$7)/($AN$7-$AL$7),$AL$7+SQRT(AV960*($AN$7-$AL$7)*($AM$7-$AL$7)),$AN$7-SQRT((1-AV960)*($AN$7-$AL$7)*($AN$7-$AM$7))),$AM$7)</f>
        <v>0.998673382881379</v>
      </c>
      <c r="AN960" s="0" t="n">
        <f aca="false">IFERROR(IF(AW960&lt;($AM$8-$AL$8)/($AN$8-$AL$8),$AL$8+SQRT(AW960*($AN$8-$AL$8)*($AM$8-$AL$8)),$AN$8-SQRT((1-AW960)*($AN$8-$AL$8)*($AN$8-$AM$8))),$AM$8)</f>
        <v>0.84123622097832</v>
      </c>
      <c r="AO960" s="0" t="n">
        <f aca="false">IFERROR(IF(AX960&lt;($AM$9-$AL$9)/($AN$9-$AL$9),$AL$9+SQRT(AX960*($AN$9-$AL$9)*($AM$9-$AL$9)),$AN$9-SQRT((1-AX960)*($AN$9-$AL$9)*($AN$9-$AM$9))),$AM$9)</f>
        <v>1.22510762482186</v>
      </c>
      <c r="AP960" s="0" t="n">
        <f aca="false">IFERROR(IF(AY960&lt;($AM$10-$AL$10)/($AN$10-$AL$10),$AL$10+SQRT(AY960*($AN$10-$AL$10)*($AM$10-$AL$10)),$AN$10-SQRT((1-AY960)*($AN$10-$AL$10)*($AN$10-$AM$10))),$AM$10)</f>
        <v>0.71367996178063</v>
      </c>
      <c r="AQ960" s="0" t="n">
        <f aca="false">IFERROR(IF(AZ960&lt;($AM$11-$AL$11)/($AN$11-$AL$11),$AL$11+SQRT(AZ960*($AN$11-$AL$11)*($AM$11-$AL$11)),$AN$11-SQRT((1-AZ960)*($AN$11-$AL$11)*($AN$11-$AM$11))),$AM$11)</f>
        <v>0.777559957110302</v>
      </c>
      <c r="AR960" s="0" t="n">
        <f aca="false">SUMPRODUCT((B24:B31&lt;=$B$6)*(C24:C31*AM960+D24:D31*AO960*$B$8*AQ960)/(1+AL960/100)^B24:B31)+C32*AM960*AP960/(1+AL960/100)^$B$6</f>
        <v>12959457.979246</v>
      </c>
      <c r="AS960" s="0" t="n">
        <f aca="false">SUMPRODUCT((K24:K26&lt;=$B$6)*(L24:L26*AN960+M24:M26*AO960*$B$8*AQ960)/(1+AL960/100)^K24:K26)+L27*AN960*AP960/(1+AL960/100)^$B$6</f>
        <v>12722423.1216105</v>
      </c>
      <c r="AT960" s="0" t="n">
        <f aca="false">AS960-AR960</f>
        <v>-237034.857635492</v>
      </c>
      <c r="AU960" s="0" t="n">
        <f aca="true">RAND()</f>
        <v>0.663506050494021</v>
      </c>
      <c r="AV960" s="0" t="n">
        <f aca="true">RAND()</f>
        <v>0.438567922950342</v>
      </c>
      <c r="AW960" s="0" t="n">
        <f aca="true">RAND()</f>
        <v>0.0188936213396983</v>
      </c>
      <c r="AX960" s="0" t="n">
        <f aca="true">RAND()</f>
        <v>0.599694537927185</v>
      </c>
      <c r="AY960" s="0" t="n">
        <f aca="true">RAND()</f>
        <v>0.182636504266285</v>
      </c>
      <c r="AZ960" s="0" t="n">
        <f aca="true">RAND()</f>
        <v>0.79804256048665</v>
      </c>
    </row>
    <row r="961" customFormat="false" ht="15" hidden="false" customHeight="false" outlineLevel="0" collapsed="false">
      <c r="AK961" s="0" t="n">
        <v>948</v>
      </c>
      <c r="AL961" s="0" t="n">
        <f aca="false">IFERROR(IF(AU961&lt;($AM$6-$AL$6)/($AN$6-$AL$6),$AL$6+SQRT(AU961*($AN$6-$AL$6)*($AM$6-$AL$6)),$AN$6-SQRT((1-AU961)*($AN$6-$AL$6)*($AN$6-$AM$6))),$AM$6)</f>
        <v>6.26800328614728</v>
      </c>
      <c r="AM961" s="0" t="n">
        <f aca="false">IFERROR(IF(AV961&lt;($AM$7-$AL$7)/($AN$7-$AL$7),$AL$7+SQRT(AV961*($AN$7-$AL$7)*($AM$7-$AL$7)),$AN$7-SQRT((1-AV961)*($AN$7-$AL$7)*($AN$7-$AM$7))),$AM$7)</f>
        <v>1.06759959929632</v>
      </c>
      <c r="AN961" s="0" t="n">
        <f aca="false">IFERROR(IF(AW961&lt;($AM$8-$AL$8)/($AN$8-$AL$8),$AL$8+SQRT(AW961*($AN$8-$AL$8)*($AM$8-$AL$8)),$AN$8-SQRT((1-AW961)*($AN$8-$AL$8)*($AN$8-$AM$8))),$AM$8)</f>
        <v>0.950277218457628</v>
      </c>
      <c r="AO961" s="0" t="n">
        <f aca="false">IFERROR(IF(AX961&lt;($AM$9-$AL$9)/($AN$9-$AL$9),$AL$9+SQRT(AX961*($AN$9-$AL$9)*($AM$9-$AL$9)),$AN$9-SQRT((1-AX961)*($AN$9-$AL$9)*($AN$9-$AM$9))),$AM$9)</f>
        <v>1.19053251778239</v>
      </c>
      <c r="AP961" s="0" t="n">
        <f aca="false">IFERROR(IF(AY961&lt;($AM$10-$AL$10)/($AN$10-$AL$10),$AL$10+SQRT(AY961*($AN$10-$AL$10)*($AM$10-$AL$10)),$AN$10-SQRT((1-AY961)*($AN$10-$AL$10)*($AN$10-$AM$10))),$AM$10)</f>
        <v>0.93610918256525</v>
      </c>
      <c r="AQ961" s="0" t="n">
        <f aca="false">IFERROR(IF(AZ961&lt;($AM$11-$AL$11)/($AN$11-$AL$11),$AL$11+SQRT(AZ961*($AN$11-$AL$11)*($AM$11-$AL$11)),$AN$11-SQRT((1-AZ961)*($AN$11-$AL$11)*($AN$11-$AM$11))),$AM$11)</f>
        <v>0.690240829055426</v>
      </c>
      <c r="AR961" s="0" t="n">
        <f aca="false">SUMPRODUCT((B24:B31&lt;=$B$6)*(C24:C31*AM961+D24:D31*AO961*$B$8*AQ961)/(1+AL961/100)^B24:B31)+C32*AM961*AP961/(1+AL961/100)^$B$6</f>
        <v>12850625.9169724</v>
      </c>
      <c r="AS961" s="0" t="n">
        <f aca="false">SUMPRODUCT((K24:K26&lt;=$B$6)*(L24:L26*AN961+M24:M26*AO961*$B$8*AQ961)/(1+AL961/100)^K24:K26)+L27*AN961*AP961/(1+AL961/100)^$B$6</f>
        <v>14390012.1921007</v>
      </c>
      <c r="AT961" s="0" t="n">
        <f aca="false">AS961-AR961</f>
        <v>1539386.27512829</v>
      </c>
      <c r="AU961" s="0" t="n">
        <f aca="true">RAND()</f>
        <v>0.973209040545441</v>
      </c>
      <c r="AV961" s="0" t="n">
        <f aca="true">RAND()</f>
        <v>0.704267500650093</v>
      </c>
      <c r="AW961" s="0" t="n">
        <f aca="true">RAND()</f>
        <v>0.25092491541513</v>
      </c>
      <c r="AX961" s="0" t="n">
        <f aca="true">RAND()</f>
        <v>0.563174930154859</v>
      </c>
      <c r="AY961" s="0" t="n">
        <f aca="true">RAND()</f>
        <v>0.760764876470921</v>
      </c>
      <c r="AZ961" s="0" t="n">
        <f aca="true">RAND()</f>
        <v>0.608364310268287</v>
      </c>
    </row>
    <row r="962" customFormat="false" ht="15" hidden="false" customHeight="false" outlineLevel="0" collapsed="false">
      <c r="AK962" s="0" t="n">
        <v>949</v>
      </c>
      <c r="AL962" s="0" t="n">
        <f aca="false">IFERROR(IF(AU962&lt;($AM$6-$AL$6)/($AN$6-$AL$6),$AL$6+SQRT(AU962*($AN$6-$AL$6)*($AM$6-$AL$6)),$AN$6-SQRT((1-AU962)*($AN$6-$AL$6)*($AN$6-$AM$6))),$AM$6)</f>
        <v>3.61485787217775</v>
      </c>
      <c r="AM962" s="0" t="n">
        <f aca="false">IFERROR(IF(AV962&lt;($AM$7-$AL$7)/($AN$7-$AL$7),$AL$7+SQRT(AV962*($AN$7-$AL$7)*($AM$7-$AL$7)),$AN$7-SQRT((1-AV962)*($AN$7-$AL$7)*($AN$7-$AM$7))),$AM$7)</f>
        <v>0.916810824376388</v>
      </c>
      <c r="AN962" s="0" t="n">
        <f aca="false">IFERROR(IF(AW962&lt;($AM$8-$AL$8)/($AN$8-$AL$8),$AL$8+SQRT(AW962*($AN$8-$AL$8)*($AM$8-$AL$8)),$AN$8-SQRT((1-AW962)*($AN$8-$AL$8)*($AN$8-$AM$8))),$AM$8)</f>
        <v>0.944421703402054</v>
      </c>
      <c r="AO962" s="0" t="n">
        <f aca="false">IFERROR(IF(AX962&lt;($AM$9-$AL$9)/($AN$9-$AL$9),$AL$9+SQRT(AX962*($AN$9-$AL$9)*($AM$9-$AL$9)),$AN$9-SQRT((1-AX962)*($AN$9-$AL$9)*($AN$9-$AM$9))),$AM$9)</f>
        <v>0.747670888947552</v>
      </c>
      <c r="AP962" s="0" t="n">
        <f aca="false">IFERROR(IF(AY962&lt;($AM$10-$AL$10)/($AN$10-$AL$10),$AL$10+SQRT(AY962*($AN$10-$AL$10)*($AM$10-$AL$10)),$AN$10-SQRT((1-AY962)*($AN$10-$AL$10)*($AN$10-$AM$10))),$AM$10)</f>
        <v>0.970052849750855</v>
      </c>
      <c r="AQ962" s="0" t="n">
        <f aca="false">IFERROR(IF(AZ962&lt;($AM$11-$AL$11)/($AN$11-$AL$11),$AL$11+SQRT(AZ962*($AN$11-$AL$11)*($AM$11-$AL$11)),$AN$11-SQRT((1-AZ962)*($AN$11-$AL$11)*($AN$11-$AM$11))),$AM$11)</f>
        <v>0.554315894032164</v>
      </c>
      <c r="AR962" s="0" t="n">
        <f aca="false">SUMPRODUCT((B24:B31&lt;=$B$6)*(C24:C31*AM962+D24:D31*AO962*$B$8*AQ962)/(1+AL962/100)^B24:B31)+C32*AM962*AP962/(1+AL962/100)^$B$6</f>
        <v>12224260.4479457</v>
      </c>
      <c r="AS962" s="0" t="n">
        <f aca="false">SUMPRODUCT((K24:K26&lt;=$B$6)*(L24:L26*AN962+M24:M26*AO962*$B$8*AQ962)/(1+AL962/100)^K24:K26)+L27*AN962*AP962/(1+AL962/100)^$B$6</f>
        <v>13818788.3048873</v>
      </c>
      <c r="AT962" s="0" t="n">
        <f aca="false">AS962-AR962</f>
        <v>1594527.85694159</v>
      </c>
      <c r="AU962" s="0" t="n">
        <f aca="true">RAND()</f>
        <v>0.427040638722154</v>
      </c>
      <c r="AV962" s="0" t="n">
        <f aca="true">RAND()</f>
        <v>0.151608541016571</v>
      </c>
      <c r="AW962" s="0" t="n">
        <f aca="true">RAND()</f>
        <v>0.231751426817232</v>
      </c>
      <c r="AX962" s="0" t="n">
        <f aca="true">RAND()</f>
        <v>0.0817878256427606</v>
      </c>
      <c r="AY962" s="0" t="n">
        <f aca="true">RAND()</f>
        <v>0.8837987262356</v>
      </c>
      <c r="AZ962" s="0" t="n">
        <f aca="true">RAND()</f>
        <v>0.263986016152567</v>
      </c>
    </row>
    <row r="963" customFormat="false" ht="15" hidden="false" customHeight="false" outlineLevel="0" collapsed="false">
      <c r="AK963" s="0" t="n">
        <v>950</v>
      </c>
      <c r="AL963" s="0" t="n">
        <f aca="false">IFERROR(IF(AU963&lt;($AM$6-$AL$6)/($AN$6-$AL$6),$AL$6+SQRT(AU963*($AN$6-$AL$6)*($AM$6-$AL$6)),$AN$6-SQRT((1-AU963)*($AN$6-$AL$6)*($AN$6-$AM$6))),$AM$6)</f>
        <v>3.50166846711193</v>
      </c>
      <c r="AM963" s="0" t="n">
        <f aca="false">IFERROR(IF(AV963&lt;($AM$7-$AL$7)/($AN$7-$AL$7),$AL$7+SQRT(AV963*($AN$7-$AL$7)*($AM$7-$AL$7)),$AN$7-SQRT((1-AV963)*($AN$7-$AL$7)*($AN$7-$AM$7))),$AM$7)</f>
        <v>1.07244790889997</v>
      </c>
      <c r="AN963" s="0" t="n">
        <f aca="false">IFERROR(IF(AW963&lt;($AM$8-$AL$8)/($AN$8-$AL$8),$AL$8+SQRT(AW963*($AN$8-$AL$8)*($AM$8-$AL$8)),$AN$8-SQRT((1-AW963)*($AN$8-$AL$8)*($AN$8-$AM$8))),$AM$8)</f>
        <v>0.920800197178159</v>
      </c>
      <c r="AO963" s="0" t="n">
        <f aca="false">IFERROR(IF(AX963&lt;($AM$9-$AL$9)/($AN$9-$AL$9),$AL$9+SQRT(AX963*($AN$9-$AL$9)*($AM$9-$AL$9)),$AN$9-SQRT((1-AX963)*($AN$9-$AL$9)*($AN$9-$AM$9))),$AM$9)</f>
        <v>0.77447162531203</v>
      </c>
      <c r="AP963" s="0" t="n">
        <f aca="false">IFERROR(IF(AY963&lt;($AM$10-$AL$10)/($AN$10-$AL$10),$AL$10+SQRT(AY963*($AN$10-$AL$10)*($AM$10-$AL$10)),$AN$10-SQRT((1-AY963)*($AN$10-$AL$10)*($AN$10-$AM$10))),$AM$10)</f>
        <v>0.601906223294993</v>
      </c>
      <c r="AQ963" s="0" t="n">
        <f aca="false">IFERROR(IF(AZ963&lt;($AM$11-$AL$11)/($AN$11-$AL$11),$AL$11+SQRT(AZ963*($AN$11-$AL$11)*($AM$11-$AL$11)),$AN$11-SQRT((1-AZ963)*($AN$11-$AL$11)*($AN$11-$AM$11))),$AM$11)</f>
        <v>0.683448297851742</v>
      </c>
      <c r="AR963" s="0" t="n">
        <f aca="false">SUMPRODUCT((B24:B31&lt;=$B$6)*(C24:C31*AM963+D24:D31*AO963*$B$8*AQ963)/(1+AL963/100)^B24:B31)+C32*AM963*AP963/(1+AL963/100)^$B$6</f>
        <v>14443391.7498242</v>
      </c>
      <c r="AS963" s="0" t="n">
        <f aca="false">SUMPRODUCT((K24:K26&lt;=$B$6)*(L24:L26*AN963+M24:M26*AO963*$B$8*AQ963)/(1+AL963/100)^K24:K26)+L27*AN963*AP963/(1+AL963/100)^$B$6</f>
        <v>13918332.9825811</v>
      </c>
      <c r="AT963" s="0" t="n">
        <f aca="false">AS963-AR963</f>
        <v>-525058.767243076</v>
      </c>
      <c r="AU963" s="0" t="n">
        <f aca="true">RAND()</f>
        <v>0.388083824300049</v>
      </c>
      <c r="AV963" s="0" t="n">
        <f aca="true">RAND()</f>
        <v>0.719780043964492</v>
      </c>
      <c r="AW963" s="0" t="n">
        <f aca="true">RAND()</f>
        <v>0.16214097375869</v>
      </c>
      <c r="AX963" s="0" t="n">
        <f aca="true">RAND()</f>
        <v>0.100446230801903</v>
      </c>
      <c r="AY963" s="0" t="n">
        <f aca="true">RAND()</f>
        <v>0.0415395133849959</v>
      </c>
      <c r="AZ963" s="0" t="n">
        <f aca="true">RAND()</f>
        <v>0.591000081089961</v>
      </c>
    </row>
    <row r="964" customFormat="false" ht="15" hidden="false" customHeight="false" outlineLevel="0" collapsed="false">
      <c r="AK964" s="0" t="n">
        <v>951</v>
      </c>
      <c r="AL964" s="0" t="n">
        <f aca="false">IFERROR(IF(AU964&lt;($AM$6-$AL$6)/($AN$6-$AL$6),$AL$6+SQRT(AU964*($AN$6-$AL$6)*($AM$6-$AL$6)),$AN$6-SQRT((1-AU964)*($AN$6-$AL$6)*($AN$6-$AM$6))),$AM$6)</f>
        <v>2.39352059487435</v>
      </c>
      <c r="AM964" s="0" t="n">
        <f aca="false">IFERROR(IF(AV964&lt;($AM$7-$AL$7)/($AN$7-$AL$7),$AL$7+SQRT(AV964*($AN$7-$AL$7)*($AM$7-$AL$7)),$AN$7-SQRT((1-AV964)*($AN$7-$AL$7)*($AN$7-$AM$7))),$AM$7)</f>
        <v>0.835278866446019</v>
      </c>
      <c r="AN964" s="0" t="n">
        <f aca="false">IFERROR(IF(AW964&lt;($AM$8-$AL$8)/($AN$8-$AL$8),$AL$8+SQRT(AW964*($AN$8-$AL$8)*($AM$8-$AL$8)),$AN$8-SQRT((1-AW964)*($AN$8-$AL$8)*($AN$8-$AM$8))),$AM$8)</f>
        <v>1.03850241214612</v>
      </c>
      <c r="AO964" s="0" t="n">
        <f aca="false">IFERROR(IF(AX964&lt;($AM$9-$AL$9)/($AN$9-$AL$9),$AL$9+SQRT(AX964*($AN$9-$AL$9)*($AM$9-$AL$9)),$AN$9-SQRT((1-AX964)*($AN$9-$AL$9)*($AN$9-$AM$9))),$AM$9)</f>
        <v>1.35259710947459</v>
      </c>
      <c r="AP964" s="0" t="n">
        <f aca="false">IFERROR(IF(AY964&lt;($AM$10-$AL$10)/($AN$10-$AL$10),$AL$10+SQRT(AY964*($AN$10-$AL$10)*($AM$10-$AL$10)),$AN$10-SQRT((1-AY964)*($AN$10-$AL$10)*($AN$10-$AM$10))),$AM$10)</f>
        <v>0.75882620635403</v>
      </c>
      <c r="AQ964" s="0" t="n">
        <f aca="false">IFERROR(IF(AZ964&lt;($AM$11-$AL$11)/($AN$11-$AL$11),$AL$11+SQRT(AZ964*($AN$11-$AL$11)*($AM$11-$AL$11)),$AN$11-SQRT((1-AZ964)*($AN$11-$AL$11)*($AN$11-$AM$11))),$AM$11)</f>
        <v>0.634273892226839</v>
      </c>
      <c r="AR964" s="0" t="n">
        <f aca="false">SUMPRODUCT((B24:B31&lt;=$B$6)*(C24:C31*AM964+D24:D31*AO964*$B$8*AQ964)/(1+AL964/100)^B24:B31)+C32*AM964*AP964/(1+AL964/100)^$B$6</f>
        <v>12009180.150344</v>
      </c>
      <c r="AS964" s="0" t="n">
        <f aca="false">SUMPRODUCT((K24:K26&lt;=$B$6)*(L24:L26*AN964+M24:M26*AO964*$B$8*AQ964)/(1+AL964/100)^K24:K26)+L27*AN964*AP964/(1+AL964/100)^$B$6</f>
        <v>15227189.9614619</v>
      </c>
      <c r="AT964" s="0" t="n">
        <f aca="false">AS964-AR964</f>
        <v>3218009.81111791</v>
      </c>
      <c r="AU964" s="0" t="n">
        <f aca="true">RAND()</f>
        <v>0.0309716917180517</v>
      </c>
      <c r="AV964" s="0" t="n">
        <f aca="true">RAND()</f>
        <v>0.0138288713079556</v>
      </c>
      <c r="AW964" s="0" t="n">
        <f aca="true">RAND()</f>
        <v>0.602389069617695</v>
      </c>
      <c r="AX964" s="0" t="n">
        <f aca="true">RAND()</f>
        <v>0.720579664892897</v>
      </c>
      <c r="AY964" s="0" t="n">
        <f aca="true">RAND()</f>
        <v>0.267964020382475</v>
      </c>
      <c r="AZ964" s="0" t="n">
        <f aca="true">RAND()</f>
        <v>0.456077693977472</v>
      </c>
    </row>
    <row r="965" customFormat="false" ht="15" hidden="false" customHeight="false" outlineLevel="0" collapsed="false">
      <c r="AK965" s="0" t="n">
        <v>952</v>
      </c>
      <c r="AL965" s="0" t="n">
        <f aca="false">IFERROR(IF(AU965&lt;($AM$6-$AL$6)/($AN$6-$AL$6),$AL$6+SQRT(AU965*($AN$6-$AL$6)*($AM$6-$AL$6)),$AN$6-SQRT((1-AU965)*($AN$6-$AL$6)*($AN$6-$AM$6))),$AM$6)</f>
        <v>4.8279069442218</v>
      </c>
      <c r="AM965" s="0" t="n">
        <f aca="false">IFERROR(IF(AV965&lt;($AM$7-$AL$7)/($AN$7-$AL$7),$AL$7+SQRT(AV965*($AN$7-$AL$7)*($AM$7-$AL$7)),$AN$7-SQRT((1-AV965)*($AN$7-$AL$7)*($AN$7-$AM$7))),$AM$7)</f>
        <v>1.01048360953408</v>
      </c>
      <c r="AN965" s="0" t="n">
        <f aca="false">IFERROR(IF(AW965&lt;($AM$8-$AL$8)/($AN$8-$AL$8),$AL$8+SQRT(AW965*($AN$8-$AL$8)*($AM$8-$AL$8)),$AN$8-SQRT((1-AW965)*($AN$8-$AL$8)*($AN$8-$AM$8))),$AM$8)</f>
        <v>0.894700098703044</v>
      </c>
      <c r="AO965" s="0" t="n">
        <f aca="false">IFERROR(IF(AX965&lt;($AM$9-$AL$9)/($AN$9-$AL$9),$AL$9+SQRT(AX965*($AN$9-$AL$9)*($AM$9-$AL$9)),$AN$9-SQRT((1-AX965)*($AN$9-$AL$9)*($AN$9-$AM$9))),$AM$9)</f>
        <v>1.77020949237317</v>
      </c>
      <c r="AP965" s="0" t="n">
        <f aca="false">IFERROR(IF(AY965&lt;($AM$10-$AL$10)/($AN$10-$AL$10),$AL$10+SQRT(AY965*($AN$10-$AL$10)*($AM$10-$AL$10)),$AN$10-SQRT((1-AY965)*($AN$10-$AL$10)*($AN$10-$AM$10))),$AM$10)</f>
        <v>0.570716481996067</v>
      </c>
      <c r="AQ965" s="0" t="n">
        <f aca="false">IFERROR(IF(AZ965&lt;($AM$11-$AL$11)/($AN$11-$AL$11),$AL$11+SQRT(AZ965*($AN$11-$AL$11)*($AM$11-$AL$11)),$AN$11-SQRT((1-AZ965)*($AN$11-$AL$11)*($AN$11-$AM$11))),$AM$11)</f>
        <v>0.557830596495924</v>
      </c>
      <c r="AR965" s="0" t="n">
        <f aca="false">SUMPRODUCT((B24:B31&lt;=$B$6)*(C24:C31*AM965+D24:D31*AO965*$B$8*AQ965)/(1+AL965/100)^B24:B31)+C32*AM965*AP965/(1+AL965/100)^$B$6</f>
        <v>12896702.4011194</v>
      </c>
      <c r="AS965" s="0" t="n">
        <f aca="false">SUMPRODUCT((K24:K26&lt;=$B$6)*(L24:L26*AN965+M24:M26*AO965*$B$8*AQ965)/(1+AL965/100)^K24:K26)+L27*AN965*AP965/(1+AL965/100)^$B$6</f>
        <v>13692574.0401718</v>
      </c>
      <c r="AT965" s="0" t="n">
        <f aca="false">AS965-AR965</f>
        <v>795871.639052425</v>
      </c>
      <c r="AU965" s="0" t="n">
        <f aca="true">RAND()</f>
        <v>0.764100587852006</v>
      </c>
      <c r="AV965" s="0" t="n">
        <f aca="true">RAND()</f>
        <v>0.490061321761591</v>
      </c>
      <c r="AW965" s="0" t="n">
        <f aca="true">RAND()</f>
        <v>0.0996456521596244</v>
      </c>
      <c r="AX965" s="0" t="n">
        <f aca="true">RAND()</f>
        <v>0.964797548403069</v>
      </c>
      <c r="AY965" s="0" t="n">
        <f aca="true">RAND()</f>
        <v>0.0200032833036001</v>
      </c>
      <c r="AZ965" s="0" t="n">
        <f aca="true">RAND()</f>
        <v>0.271333128528342</v>
      </c>
    </row>
    <row r="966" customFormat="false" ht="15" hidden="false" customHeight="false" outlineLevel="0" collapsed="false">
      <c r="AK966" s="0" t="n">
        <v>953</v>
      </c>
      <c r="AL966" s="0" t="n">
        <f aca="false">IFERROR(IF(AU966&lt;($AM$6-$AL$6)/($AN$6-$AL$6),$AL$6+SQRT(AU966*($AN$6-$AL$6)*($AM$6-$AL$6)),$AN$6-SQRT((1-AU966)*($AN$6-$AL$6)*($AN$6-$AM$6))),$AM$6)</f>
        <v>4.0410863558697</v>
      </c>
      <c r="AM966" s="0" t="n">
        <f aca="false">IFERROR(IF(AV966&lt;($AM$7-$AL$7)/($AN$7-$AL$7),$AL$7+SQRT(AV966*($AN$7-$AL$7)*($AM$7-$AL$7)),$AN$7-SQRT((1-AV966)*($AN$7-$AL$7)*($AN$7-$AM$7))),$AM$7)</f>
        <v>0.983744398861908</v>
      </c>
      <c r="AN966" s="0" t="n">
        <f aca="false">IFERROR(IF(AW966&lt;($AM$8-$AL$8)/($AN$8-$AL$8),$AL$8+SQRT(AW966*($AN$8-$AL$8)*($AM$8-$AL$8)),$AN$8-SQRT((1-AW966)*($AN$8-$AL$8)*($AN$8-$AM$8))),$AM$8)</f>
        <v>0.928218196322694</v>
      </c>
      <c r="AO966" s="0" t="n">
        <f aca="false">IFERROR(IF(AX966&lt;($AM$9-$AL$9)/($AN$9-$AL$9),$AL$9+SQRT(AX966*($AN$9-$AL$9)*($AM$9-$AL$9)),$AN$9-SQRT((1-AX966)*($AN$9-$AL$9)*($AN$9-$AM$9))),$AM$9)</f>
        <v>1.22508485193745</v>
      </c>
      <c r="AP966" s="0" t="n">
        <f aca="false">IFERROR(IF(AY966&lt;($AM$10-$AL$10)/($AN$10-$AL$10),$AL$10+SQRT(AY966*($AN$10-$AL$10)*($AM$10-$AL$10)),$AN$10-SQRT((1-AY966)*($AN$10-$AL$10)*($AN$10-$AM$10))),$AM$10)</f>
        <v>0.578493560738076</v>
      </c>
      <c r="AQ966" s="0" t="n">
        <f aca="false">IFERROR(IF(AZ966&lt;($AM$11-$AL$11)/($AN$11-$AL$11),$AL$11+SQRT(AZ966*($AN$11-$AL$11)*($AM$11-$AL$11)),$AN$11-SQRT((1-AZ966)*($AN$11-$AL$11)*($AN$11-$AM$11))),$AM$11)</f>
        <v>0.841155361569421</v>
      </c>
      <c r="AR966" s="0" t="n">
        <f aca="false">SUMPRODUCT((B24:B31&lt;=$B$6)*(C24:C31*AM966+D24:D31*AO966*$B$8*AQ966)/(1+AL966/100)^B24:B31)+C32*AM966*AP966/(1+AL966/100)^$B$6</f>
        <v>13009968.8863762</v>
      </c>
      <c r="AS966" s="0" t="n">
        <f aca="false">SUMPRODUCT((K24:K26&lt;=$B$6)*(L24:L26*AN966+M24:M26*AO966*$B$8*AQ966)/(1+AL966/100)^K24:K26)+L27*AN966*AP966/(1+AL966/100)^$B$6</f>
        <v>14140655.2362768</v>
      </c>
      <c r="AT966" s="0" t="n">
        <f aca="false">AS966-AR966</f>
        <v>1130686.34990063</v>
      </c>
      <c r="AU966" s="0" t="n">
        <f aca="true">RAND()</f>
        <v>0.562241502328978</v>
      </c>
      <c r="AV966" s="0" t="n">
        <f aca="true">RAND()</f>
        <v>0.375133379034709</v>
      </c>
      <c r="AW966" s="0" t="n">
        <f aca="true">RAND()</f>
        <v>0.182665620758276</v>
      </c>
      <c r="AX966" s="0" t="n">
        <f aca="true">RAND()</f>
        <v>0.599671008868796</v>
      </c>
      <c r="AY966" s="0" t="n">
        <f aca="true">RAND()</f>
        <v>0.0246449563093683</v>
      </c>
      <c r="AZ966" s="0" t="n">
        <f aca="true">RAND()</f>
        <v>0.897013799354526</v>
      </c>
    </row>
    <row r="967" customFormat="false" ht="15" hidden="false" customHeight="false" outlineLevel="0" collapsed="false">
      <c r="AK967" s="0" t="n">
        <v>954</v>
      </c>
      <c r="AL967" s="0" t="n">
        <f aca="false">IFERROR(IF(AU967&lt;($AM$6-$AL$6)/($AN$6-$AL$6),$AL$6+SQRT(AU967*($AN$6-$AL$6)*($AM$6-$AL$6)),$AN$6-SQRT((1-AU967)*($AN$6-$AL$6)*($AN$6-$AM$6))),$AM$6)</f>
        <v>5.40440433534328</v>
      </c>
      <c r="AM967" s="0" t="n">
        <f aca="false">IFERROR(IF(AV967&lt;($AM$7-$AL$7)/($AN$7-$AL$7),$AL$7+SQRT(AV967*($AN$7-$AL$7)*($AM$7-$AL$7)),$AN$7-SQRT((1-AV967)*($AN$7-$AL$7)*($AN$7-$AM$7))),$AM$7)</f>
        <v>0.962426601037515</v>
      </c>
      <c r="AN967" s="0" t="n">
        <f aca="false">IFERROR(IF(AW967&lt;($AM$8-$AL$8)/($AN$8-$AL$8),$AL$8+SQRT(AW967*($AN$8-$AL$8)*($AM$8-$AL$8)),$AN$8-SQRT((1-AW967)*($AN$8-$AL$8)*($AN$8-$AM$8))),$AM$8)</f>
        <v>0.994267189292664</v>
      </c>
      <c r="AO967" s="0" t="n">
        <f aca="false">IFERROR(IF(AX967&lt;($AM$9-$AL$9)/($AN$9-$AL$9),$AL$9+SQRT(AX967*($AN$9-$AL$9)*($AM$9-$AL$9)),$AN$9-SQRT((1-AX967)*($AN$9-$AL$9)*($AN$9-$AM$9))),$AM$9)</f>
        <v>1.1218369301769</v>
      </c>
      <c r="AP967" s="0" t="n">
        <f aca="false">IFERROR(IF(AY967&lt;($AM$10-$AL$10)/($AN$10-$AL$10),$AL$10+SQRT(AY967*($AN$10-$AL$10)*($AM$10-$AL$10)),$AN$10-SQRT((1-AY967)*($AN$10-$AL$10)*($AN$10-$AM$10))),$AM$10)</f>
        <v>0.88987954312039</v>
      </c>
      <c r="AQ967" s="0" t="n">
        <f aca="false">IFERROR(IF(AZ967&lt;($AM$11-$AL$11)/($AN$11-$AL$11),$AL$11+SQRT(AZ967*($AN$11-$AL$11)*($AM$11-$AL$11)),$AN$11-SQRT((1-AZ967)*($AN$11-$AL$11)*($AN$11-$AM$11))),$AM$11)</f>
        <v>0.843364856304208</v>
      </c>
      <c r="AR967" s="0" t="n">
        <f aca="false">SUMPRODUCT((B24:B31&lt;=$B$6)*(C24:C31*AM967+D24:D31*AO967*$B$8*AQ967)/(1+AL967/100)^B24:B31)+C32*AM967*AP967/(1+AL967/100)^$B$6</f>
        <v>11977850.0566101</v>
      </c>
      <c r="AS967" s="0" t="n">
        <f aca="false">SUMPRODUCT((K24:K26&lt;=$B$6)*(L24:L26*AN967+M24:M26*AO967*$B$8*AQ967)/(1+AL967/100)^K24:K26)+L27*AN967*AP967/(1+AL967/100)^$B$6</f>
        <v>14992345.1147347</v>
      </c>
      <c r="AT967" s="0" t="n">
        <f aca="false">AS967-AR967</f>
        <v>3014495.05812456</v>
      </c>
      <c r="AU967" s="0" t="n">
        <f aca="true">RAND()</f>
        <v>0.872703723746433</v>
      </c>
      <c r="AV967" s="0" t="n">
        <f aca="true">RAND()</f>
        <v>0.29313778582889</v>
      </c>
      <c r="AW967" s="0" t="n">
        <f aca="true">RAND()</f>
        <v>0.419330453729684</v>
      </c>
      <c r="AX967" s="0" t="n">
        <f aca="true">RAND()</f>
        <v>0.485886415199248</v>
      </c>
      <c r="AY967" s="0" t="n">
        <f aca="true">RAND()</f>
        <v>0.608024232575056</v>
      </c>
      <c r="AZ967" s="0" t="n">
        <f aca="true">RAND()</f>
        <v>0.899858905140403</v>
      </c>
    </row>
    <row r="968" customFormat="false" ht="15" hidden="false" customHeight="false" outlineLevel="0" collapsed="false">
      <c r="AK968" s="0" t="n">
        <v>955</v>
      </c>
      <c r="AL968" s="0" t="n">
        <f aca="false">IFERROR(IF(AU968&lt;($AM$6-$AL$6)/($AN$6-$AL$6),$AL$6+SQRT(AU968*($AN$6-$AL$6)*($AM$6-$AL$6)),$AN$6-SQRT((1-AU968)*($AN$6-$AL$6)*($AN$6-$AM$6))),$AM$6)</f>
        <v>3.14740931428773</v>
      </c>
      <c r="AM968" s="0" t="n">
        <f aca="false">IFERROR(IF(AV968&lt;($AM$7-$AL$7)/($AN$7-$AL$7),$AL$7+SQRT(AV968*($AN$7-$AL$7)*($AM$7-$AL$7)),$AN$7-SQRT((1-AV968)*($AN$7-$AL$7)*($AN$7-$AM$7))),$AM$7)</f>
        <v>0.879064207390811</v>
      </c>
      <c r="AN968" s="0" t="n">
        <f aca="false">IFERROR(IF(AW968&lt;($AM$8-$AL$8)/($AN$8-$AL$8),$AL$8+SQRT(AW968*($AN$8-$AL$8)*($AM$8-$AL$8)),$AN$8-SQRT((1-AW968)*($AN$8-$AL$8)*($AN$8-$AM$8))),$AM$8)</f>
        <v>0.976183471145414</v>
      </c>
      <c r="AO968" s="0" t="n">
        <f aca="false">IFERROR(IF(AX968&lt;($AM$9-$AL$9)/($AN$9-$AL$9),$AL$9+SQRT(AX968*($AN$9-$AL$9)*($AM$9-$AL$9)),$AN$9-SQRT((1-AX968)*($AN$9-$AL$9)*($AN$9-$AM$9))),$AM$9)</f>
        <v>0.667335728765938</v>
      </c>
      <c r="AP968" s="0" t="n">
        <f aca="false">IFERROR(IF(AY968&lt;($AM$10-$AL$10)/($AN$10-$AL$10),$AL$10+SQRT(AY968*($AN$10-$AL$10)*($AM$10-$AL$10)),$AN$10-SQRT((1-AY968)*($AN$10-$AL$10)*($AN$10-$AM$10))),$AM$10)</f>
        <v>0.687084454279541</v>
      </c>
      <c r="AQ968" s="0" t="n">
        <f aca="false">IFERROR(IF(AZ968&lt;($AM$11-$AL$11)/($AN$11-$AL$11),$AL$11+SQRT(AZ968*($AN$11-$AL$11)*($AM$11-$AL$11)),$AN$11-SQRT((1-AZ968)*($AN$11-$AL$11)*($AN$11-$AM$11))),$AM$11)</f>
        <v>0.787632650019202</v>
      </c>
      <c r="AR968" s="0" t="n">
        <f aca="false">SUMPRODUCT((B24:B31&lt;=$B$6)*(C24:C31*AM968+D24:D31*AO968*$B$8*AQ968)/(1+AL968/100)^B24:B31)+C32*AM968*AP968/(1+AL968/100)^$B$6</f>
        <v>12059876.903368</v>
      </c>
      <c r="AS968" s="0" t="n">
        <f aca="false">SUMPRODUCT((K24:K26&lt;=$B$6)*(L24:L26*AN968+M24:M26*AO968*$B$8*AQ968)/(1+AL968/100)^K24:K26)+L27*AN968*AP968/(1+AL968/100)^$B$6</f>
        <v>14579142.8501907</v>
      </c>
      <c r="AT968" s="0" t="n">
        <f aca="false">AS968-AR968</f>
        <v>2519265.94682278</v>
      </c>
      <c r="AU968" s="0" t="n">
        <f aca="true">RAND()</f>
        <v>0.257877250418154</v>
      </c>
      <c r="AV968" s="0" t="n">
        <f aca="true">RAND()</f>
        <v>0.0694572098926357</v>
      </c>
      <c r="AW968" s="0" t="n">
        <f aca="true">RAND()</f>
        <v>0.344895727831632</v>
      </c>
      <c r="AX968" s="0" t="n">
        <f aca="true">RAND()</f>
        <v>0.0373349948288367</v>
      </c>
      <c r="AY968" s="0" t="n">
        <f aca="true">RAND()</f>
        <v>0.140002372132294</v>
      </c>
      <c r="AZ968" s="0" t="n">
        <f aca="true">RAND()</f>
        <v>0.81591881086585</v>
      </c>
    </row>
    <row r="969" customFormat="false" ht="15" hidden="false" customHeight="false" outlineLevel="0" collapsed="false">
      <c r="AK969" s="0" t="n">
        <v>956</v>
      </c>
      <c r="AL969" s="0" t="n">
        <f aca="false">IFERROR(IF(AU969&lt;($AM$6-$AL$6)/($AN$6-$AL$6),$AL$6+SQRT(AU969*($AN$6-$AL$6)*($AM$6-$AL$6)),$AN$6-SQRT((1-AU969)*($AN$6-$AL$6)*($AN$6-$AM$6))),$AM$6)</f>
        <v>5.12643340387793</v>
      </c>
      <c r="AM969" s="0" t="n">
        <f aca="false">IFERROR(IF(AV969&lt;($AM$7-$AL$7)/($AN$7-$AL$7),$AL$7+SQRT(AV969*($AN$7-$AL$7)*($AM$7-$AL$7)),$AN$7-SQRT((1-AV969)*($AN$7-$AL$7)*($AN$7-$AM$7))),$AM$7)</f>
        <v>0.857020513208067</v>
      </c>
      <c r="AN969" s="0" t="n">
        <f aca="false">IFERROR(IF(AW969&lt;($AM$8-$AL$8)/($AN$8-$AL$8),$AL$8+SQRT(AW969*($AN$8-$AL$8)*($AM$8-$AL$8)),$AN$8-SQRT((1-AW969)*($AN$8-$AL$8)*($AN$8-$AM$8))),$AM$8)</f>
        <v>0.842556869699288</v>
      </c>
      <c r="AO969" s="0" t="n">
        <f aca="false">IFERROR(IF(AX969&lt;($AM$9-$AL$9)/($AN$9-$AL$9),$AL$9+SQRT(AX969*($AN$9-$AL$9)*($AM$9-$AL$9)),$AN$9-SQRT((1-AX969)*($AN$9-$AL$9)*($AN$9-$AM$9))),$AM$9)</f>
        <v>1.55251226191849</v>
      </c>
      <c r="AP969" s="0" t="n">
        <f aca="false">IFERROR(IF(AY969&lt;($AM$10-$AL$10)/($AN$10-$AL$10),$AL$10+SQRT(AY969*($AN$10-$AL$10)*($AM$10-$AL$10)),$AN$10-SQRT((1-AY969)*($AN$10-$AL$10)*($AN$10-$AM$10))),$AM$10)</f>
        <v>0.76242725733721</v>
      </c>
      <c r="AQ969" s="0" t="n">
        <f aca="false">IFERROR(IF(AZ969&lt;($AM$11-$AL$11)/($AN$11-$AL$11),$AL$11+SQRT(AZ969*($AN$11-$AL$11)*($AM$11-$AL$11)),$AN$11-SQRT((1-AZ969)*($AN$11-$AL$11)*($AN$11-$AM$11))),$AM$11)</f>
        <v>0.934660148883633</v>
      </c>
      <c r="AR969" s="0" t="n">
        <f aca="false">SUMPRODUCT((B24:B31&lt;=$B$6)*(C24:C31*AM969+D24:D31*AO969*$B$8*AQ969)/(1+AL969/100)^B24:B31)+C32*AM969*AP969/(1+AL969/100)^$B$6</f>
        <v>10882461.6146166</v>
      </c>
      <c r="AS969" s="0" t="n">
        <f aca="false">SUMPRODUCT((K24:K26&lt;=$B$6)*(L24:L26*AN969+M24:M26*AO969*$B$8*AQ969)/(1+AL969/100)^K24:K26)+L27*AN969*AP969/(1+AL969/100)^$B$6</f>
        <v>12792653.0187319</v>
      </c>
      <c r="AT969" s="0" t="n">
        <f aca="false">AS969-AR969</f>
        <v>1910191.40411534</v>
      </c>
      <c r="AU969" s="0" t="n">
        <f aca="true">RAND()</f>
        <v>0.824487410494778</v>
      </c>
      <c r="AV969" s="0" t="n">
        <f aca="true">RAND()</f>
        <v>0.0361259880723481</v>
      </c>
      <c r="AW969" s="0" t="n">
        <f aca="true">RAND()</f>
        <v>0.0201231906511357</v>
      </c>
      <c r="AX969" s="0" t="n">
        <f aca="true">RAND()</f>
        <v>0.866503149511132</v>
      </c>
      <c r="AY969" s="0" t="n">
        <f aca="true">RAND()</f>
        <v>0.275472261574121</v>
      </c>
      <c r="AZ969" s="0" t="n">
        <f aca="true">RAND()</f>
        <v>0.982574301453433</v>
      </c>
    </row>
    <row r="970" customFormat="false" ht="15" hidden="false" customHeight="false" outlineLevel="0" collapsed="false">
      <c r="AK970" s="0" t="n">
        <v>957</v>
      </c>
      <c r="AL970" s="0" t="n">
        <f aca="false">IFERROR(IF(AU970&lt;($AM$6-$AL$6)/($AN$6-$AL$6),$AL$6+SQRT(AU970*($AN$6-$AL$6)*($AM$6-$AL$6)),$AN$6-SQRT((1-AU970)*($AN$6-$AL$6)*($AN$6-$AM$6))),$AM$6)</f>
        <v>2.77454904280735</v>
      </c>
      <c r="AM970" s="0" t="n">
        <f aca="false">IFERROR(IF(AV970&lt;($AM$7-$AL$7)/($AN$7-$AL$7),$AL$7+SQRT(AV970*($AN$7-$AL$7)*($AM$7-$AL$7)),$AN$7-SQRT((1-AV970)*($AN$7-$AL$7)*($AN$7-$AM$7))),$AM$7)</f>
        <v>1.20759670520031</v>
      </c>
      <c r="AN970" s="0" t="n">
        <f aca="false">IFERROR(IF(AW970&lt;($AM$8-$AL$8)/($AN$8-$AL$8),$AL$8+SQRT(AW970*($AN$8-$AL$8)*($AM$8-$AL$8)),$AN$8-SQRT((1-AW970)*($AN$8-$AL$8)*($AN$8-$AM$8))),$AM$8)</f>
        <v>0.935965338433916</v>
      </c>
      <c r="AO970" s="0" t="n">
        <f aca="false">IFERROR(IF(AX970&lt;($AM$9-$AL$9)/($AN$9-$AL$9),$AL$9+SQRT(AX970*($AN$9-$AL$9)*($AM$9-$AL$9)),$AN$9-SQRT((1-AX970)*($AN$9-$AL$9)*($AN$9-$AM$9))),$AM$9)</f>
        <v>1.52215291936404</v>
      </c>
      <c r="AP970" s="0" t="n">
        <f aca="false">IFERROR(IF(AY970&lt;($AM$10-$AL$10)/($AN$10-$AL$10),$AL$10+SQRT(AY970*($AN$10-$AL$10)*($AM$10-$AL$10)),$AN$10-SQRT((1-AY970)*($AN$10-$AL$10)*($AN$10-$AM$10))),$AM$10)</f>
        <v>0.924004788867352</v>
      </c>
      <c r="AQ970" s="0" t="n">
        <f aca="false">IFERROR(IF(AZ970&lt;($AM$11-$AL$11)/($AN$11-$AL$11),$AL$11+SQRT(AZ970*($AN$11-$AL$11)*($AM$11-$AL$11)),$AN$11-SQRT((1-AZ970)*($AN$11-$AL$11)*($AN$11-$AM$11))),$AM$11)</f>
        <v>0.887704249254312</v>
      </c>
      <c r="AR970" s="0" t="n">
        <f aca="false">SUMPRODUCT((B24:B31&lt;=$B$6)*(C24:C31*AM970+D24:D31*AO970*$B$8*AQ970)/(1+AL970/100)^B24:B31)+C32*AM970*AP970/(1+AL970/100)^$B$6</f>
        <v>16979714.9754442</v>
      </c>
      <c r="AS970" s="0" t="n">
        <f aca="false">SUMPRODUCT((K24:K26&lt;=$B$6)*(L24:L26*AN970+M24:M26*AO970*$B$8*AQ970)/(1+AL970/100)^K24:K26)+L27*AN970*AP970/(1+AL970/100)^$B$6</f>
        <v>13592599.5805685</v>
      </c>
      <c r="AT970" s="0" t="n">
        <f aca="false">AS970-AR970</f>
        <v>-3387115.39487572</v>
      </c>
      <c r="AU970" s="0" t="n">
        <f aca="true">RAND()</f>
        <v>0.119985243942756</v>
      </c>
      <c r="AV970" s="0" t="n">
        <f aca="true">RAND()</f>
        <v>0.984017427467831</v>
      </c>
      <c r="AW970" s="0" t="n">
        <f aca="true">RAND()</f>
        <v>0.205406369504993</v>
      </c>
      <c r="AX970" s="0" t="n">
        <f aca="true">RAND()</f>
        <v>0.847774778351792</v>
      </c>
      <c r="AY970" s="0" t="n">
        <f aca="true">RAND()</f>
        <v>0.719120243929789</v>
      </c>
      <c r="AZ970" s="0" t="n">
        <f aca="true">RAND()</f>
        <v>0.948529242303928</v>
      </c>
    </row>
    <row r="971" customFormat="false" ht="15" hidden="false" customHeight="false" outlineLevel="0" collapsed="false">
      <c r="AK971" s="0" t="n">
        <v>958</v>
      </c>
      <c r="AL971" s="0" t="n">
        <f aca="false">IFERROR(IF(AU971&lt;($AM$6-$AL$6)/($AN$6-$AL$6),$AL$6+SQRT(AU971*($AN$6-$AL$6)*($AM$6-$AL$6)),$AN$6-SQRT((1-AU971)*($AN$6-$AL$6)*($AN$6-$AM$6))),$AM$6)</f>
        <v>4.46087346157299</v>
      </c>
      <c r="AM971" s="0" t="n">
        <f aca="false">IFERROR(IF(AV971&lt;($AM$7-$AL$7)/($AN$7-$AL$7),$AL$7+SQRT(AV971*($AN$7-$AL$7)*($AM$7-$AL$7)),$AN$7-SQRT((1-AV971)*($AN$7-$AL$7)*($AN$7-$AM$7))),$AM$7)</f>
        <v>0.908402902098791</v>
      </c>
      <c r="AN971" s="0" t="n">
        <f aca="false">IFERROR(IF(AW971&lt;($AM$8-$AL$8)/($AN$8-$AL$8),$AL$8+SQRT(AW971*($AN$8-$AL$8)*($AM$8-$AL$8)),$AN$8-SQRT((1-AW971)*($AN$8-$AL$8)*($AN$8-$AM$8))),$AM$8)</f>
        <v>0.91792171578453</v>
      </c>
      <c r="AO971" s="0" t="n">
        <f aca="false">IFERROR(IF(AX971&lt;($AM$9-$AL$9)/($AN$9-$AL$9),$AL$9+SQRT(AX971*($AN$9-$AL$9)*($AM$9-$AL$9)),$AN$9-SQRT((1-AX971)*($AN$9-$AL$9)*($AN$9-$AM$9))),$AM$9)</f>
        <v>1.0399461886124</v>
      </c>
      <c r="AP971" s="0" t="n">
        <f aca="false">IFERROR(IF(AY971&lt;($AM$10-$AL$10)/($AN$10-$AL$10),$AL$10+SQRT(AY971*($AN$10-$AL$10)*($AM$10-$AL$10)),$AN$10-SQRT((1-AY971)*($AN$10-$AL$10)*($AN$10-$AM$10))),$AM$10)</f>
        <v>0.848177917321061</v>
      </c>
      <c r="AQ971" s="0" t="n">
        <f aca="false">IFERROR(IF(AZ971&lt;($AM$11-$AL$11)/($AN$11-$AL$11),$AL$11+SQRT(AZ971*($AN$11-$AL$11)*($AM$11-$AL$11)),$AN$11-SQRT((1-AZ971)*($AN$11-$AL$11)*($AN$11-$AM$11))),$AM$11)</f>
        <v>0.55188576012436</v>
      </c>
      <c r="AR971" s="0" t="n">
        <f aca="false">SUMPRODUCT((B24:B31&lt;=$B$6)*(C24:C31*AM971+D24:D31*AO971*$B$8*AQ971)/(1+AL971/100)^B24:B31)+C32*AM971*AP971/(1+AL971/100)^$B$6</f>
        <v>11698156.6221539</v>
      </c>
      <c r="AS971" s="0" t="n">
        <f aca="false">SUMPRODUCT((K24:K26&lt;=$B$6)*(L24:L26*AN971+M24:M26*AO971*$B$8*AQ971)/(1+AL971/100)^K24:K26)+L27*AN971*AP971/(1+AL971/100)^$B$6</f>
        <v>13737378.3482848</v>
      </c>
      <c r="AT971" s="0" t="n">
        <f aca="false">AS971-AR971</f>
        <v>2039221.72613089</v>
      </c>
      <c r="AU971" s="0" t="n">
        <f aca="true">RAND()</f>
        <v>0.677641821092782</v>
      </c>
      <c r="AV971" s="0" t="n">
        <f aca="true">RAND()</f>
        <v>0.13056876870489</v>
      </c>
      <c r="AW971" s="0" t="n">
        <f aca="true">RAND()</f>
        <v>0.154505900595193</v>
      </c>
      <c r="AX971" s="0" t="n">
        <f aca="true">RAND()</f>
        <v>0.385531119493423</v>
      </c>
      <c r="AY971" s="0" t="n">
        <f aca="true">RAND()</f>
        <v>0.484911448440127</v>
      </c>
      <c r="AZ971" s="0" t="n">
        <f aca="true">RAND()</f>
        <v>0.25896504552419</v>
      </c>
    </row>
    <row r="972" customFormat="false" ht="15" hidden="false" customHeight="false" outlineLevel="0" collapsed="false">
      <c r="AK972" s="0" t="n">
        <v>959</v>
      </c>
      <c r="AL972" s="0" t="n">
        <f aca="false">IFERROR(IF(AU972&lt;($AM$6-$AL$6)/($AN$6-$AL$6),$AL$6+SQRT(AU972*($AN$6-$AL$6)*($AM$6-$AL$6)),$AN$6-SQRT((1-AU972)*($AN$6-$AL$6)*($AN$6-$AM$6))),$AM$6)</f>
        <v>3.81446913436904</v>
      </c>
      <c r="AM972" s="0" t="n">
        <f aca="false">IFERROR(IF(AV972&lt;($AM$7-$AL$7)/($AN$7-$AL$7),$AL$7+SQRT(AV972*($AN$7-$AL$7)*($AM$7-$AL$7)),$AN$7-SQRT((1-AV972)*($AN$7-$AL$7)*($AN$7-$AM$7))),$AM$7)</f>
        <v>0.955203999947746</v>
      </c>
      <c r="AN972" s="0" t="n">
        <f aca="false">IFERROR(IF(AW972&lt;($AM$8-$AL$8)/($AN$8-$AL$8),$AL$8+SQRT(AW972*($AN$8-$AL$8)*($AM$8-$AL$8)),$AN$8-SQRT((1-AW972)*($AN$8-$AL$8)*($AN$8-$AM$8))),$AM$8)</f>
        <v>0.896420732176511</v>
      </c>
      <c r="AO972" s="0" t="n">
        <f aca="false">IFERROR(IF(AX972&lt;($AM$9-$AL$9)/($AN$9-$AL$9),$AL$9+SQRT(AX972*($AN$9-$AL$9)*($AM$9-$AL$9)),$AN$9-SQRT((1-AX972)*($AN$9-$AL$9)*($AN$9-$AM$9))),$AM$9)</f>
        <v>1.06194670438384</v>
      </c>
      <c r="AP972" s="0" t="n">
        <f aca="false">IFERROR(IF(AY972&lt;($AM$10-$AL$10)/($AN$10-$AL$10),$AL$10+SQRT(AY972*($AN$10-$AL$10)*($AM$10-$AL$10)),$AN$10-SQRT((1-AY972)*($AN$10-$AL$10)*($AN$10-$AM$10))),$AM$10)</f>
        <v>0.555154032641938</v>
      </c>
      <c r="AQ972" s="0" t="n">
        <f aca="false">IFERROR(IF(AZ972&lt;($AM$11-$AL$11)/($AN$11-$AL$11),$AL$11+SQRT(AZ972*($AN$11-$AL$11)*($AM$11-$AL$11)),$AN$11-SQRT((1-AZ972)*($AN$11-$AL$11)*($AN$11-$AM$11))),$AM$11)</f>
        <v>0.611353822433261</v>
      </c>
      <c r="AR972" s="0" t="n">
        <f aca="false">SUMPRODUCT((B24:B31&lt;=$B$6)*(C24:C31*AM972+D24:D31*AO972*$B$8*AQ972)/(1+AL972/100)^B24:B31)+C32*AM972*AP972/(1+AL972/100)^$B$6</f>
        <v>12708783.3333063</v>
      </c>
      <c r="AS972" s="0" t="n">
        <f aca="false">SUMPRODUCT((K24:K26&lt;=$B$6)*(L24:L26*AN972+M24:M26*AO972*$B$8*AQ972)/(1+AL972/100)^K24:K26)+L27*AN972*AP972/(1+AL972/100)^$B$6</f>
        <v>13643978.0235098</v>
      </c>
      <c r="AT972" s="0" t="n">
        <f aca="false">AS972-AR972</f>
        <v>935194.690203428</v>
      </c>
      <c r="AU972" s="0" t="n">
        <f aca="true">RAND()</f>
        <v>0.492619655205624</v>
      </c>
      <c r="AV972" s="0" t="n">
        <f aca="true">RAND()</f>
        <v>0.267647573330888</v>
      </c>
      <c r="AW972" s="0" t="n">
        <f aca="true">RAND()</f>
        <v>0.10329952881616</v>
      </c>
      <c r="AX972" s="0" t="n">
        <f aca="true">RAND()</f>
        <v>0.41337067638911</v>
      </c>
      <c r="AY972" s="0" t="n">
        <f aca="true">RAND()</f>
        <v>0.0121678692666719</v>
      </c>
      <c r="AZ972" s="0" t="n">
        <f aca="true">RAND()</f>
        <v>0.395678378546134</v>
      </c>
    </row>
    <row r="973" customFormat="false" ht="15" hidden="false" customHeight="false" outlineLevel="0" collapsed="false">
      <c r="AK973" s="0" t="n">
        <v>960</v>
      </c>
      <c r="AL973" s="0" t="n">
        <f aca="false">IFERROR(IF(AU973&lt;($AM$6-$AL$6)/($AN$6-$AL$6),$AL$6+SQRT(AU973*($AN$6-$AL$6)*($AM$6-$AL$6)),$AN$6-SQRT((1-AU973)*($AN$6-$AL$6)*($AN$6-$AM$6))),$AM$6)</f>
        <v>3.49158111682199</v>
      </c>
      <c r="AM973" s="0" t="n">
        <f aca="false">IFERROR(IF(AV973&lt;($AM$7-$AL$7)/($AN$7-$AL$7),$AL$7+SQRT(AV973*($AN$7-$AL$7)*($AM$7-$AL$7)),$AN$7-SQRT((1-AV973)*($AN$7-$AL$7)*($AN$7-$AM$7))),$AM$7)</f>
        <v>1.01952893507817</v>
      </c>
      <c r="AN973" s="0" t="n">
        <f aca="false">IFERROR(IF(AW973&lt;($AM$8-$AL$8)/($AN$8-$AL$8),$AL$8+SQRT(AW973*($AN$8-$AL$8)*($AM$8-$AL$8)),$AN$8-SQRT((1-AW973)*($AN$8-$AL$8)*($AN$8-$AM$8))),$AM$8)</f>
        <v>0.851842771002989</v>
      </c>
      <c r="AO973" s="0" t="n">
        <f aca="false">IFERROR(IF(AX973&lt;($AM$9-$AL$9)/($AN$9-$AL$9),$AL$9+SQRT(AX973*($AN$9-$AL$9)*($AM$9-$AL$9)),$AN$9-SQRT((1-AX973)*($AN$9-$AL$9)*($AN$9-$AM$9))),$AM$9)</f>
        <v>1.70873070241161</v>
      </c>
      <c r="AP973" s="0" t="n">
        <f aca="false">IFERROR(IF(AY973&lt;($AM$10-$AL$10)/($AN$10-$AL$10),$AL$10+SQRT(AY973*($AN$10-$AL$10)*($AM$10-$AL$10)),$AN$10-SQRT((1-AY973)*($AN$10-$AL$10)*($AN$10-$AM$10))),$AM$10)</f>
        <v>0.734195209401282</v>
      </c>
      <c r="AQ973" s="0" t="n">
        <f aca="false">IFERROR(IF(AZ973&lt;($AM$11-$AL$11)/($AN$11-$AL$11),$AL$11+SQRT(AZ973*($AN$11-$AL$11)*($AM$11-$AL$11)),$AN$11-SQRT((1-AZ973)*($AN$11-$AL$11)*($AN$11-$AM$11))),$AM$11)</f>
        <v>0.663817093168543</v>
      </c>
      <c r="AR973" s="0" t="n">
        <f aca="false">SUMPRODUCT((B24:B31&lt;=$B$6)*(C24:C31*AM973+D24:D31*AO973*$B$8*AQ973)/(1+AL973/100)^B24:B31)+C32*AM973*AP973/(1+AL973/100)^$B$6</f>
        <v>13836740.6854048</v>
      </c>
      <c r="AS973" s="0" t="n">
        <f aca="false">SUMPRODUCT((K24:K26&lt;=$B$6)*(L24:L26*AN973+M24:M26*AO973*$B$8*AQ973)/(1+AL973/100)^K24:K26)+L27*AN973*AP973/(1+AL973/100)^$B$6</f>
        <v>12757713.4144001</v>
      </c>
      <c r="AT973" s="0" t="n">
        <f aca="false">AS973-AR973</f>
        <v>-1079027.27100469</v>
      </c>
      <c r="AU973" s="0" t="n">
        <f aca="true">RAND()</f>
        <v>0.384549847007998</v>
      </c>
      <c r="AV973" s="0" t="n">
        <f aca="true">RAND()</f>
        <v>0.527849673189299</v>
      </c>
      <c r="AW973" s="0" t="n">
        <f aca="true">RAND()</f>
        <v>0.0298630322807598</v>
      </c>
      <c r="AX973" s="0" t="n">
        <f aca="true">RAND()</f>
        <v>0.943441464188242</v>
      </c>
      <c r="AY973" s="0" t="n">
        <f aca="true">RAND()</f>
        <v>0.219389584426042</v>
      </c>
      <c r="AZ973" s="0" t="n">
        <f aca="true">RAND()</f>
        <v>0.538698176140213</v>
      </c>
    </row>
    <row r="974" customFormat="false" ht="15" hidden="false" customHeight="false" outlineLevel="0" collapsed="false">
      <c r="AK974" s="0" t="n">
        <v>961</v>
      </c>
      <c r="AL974" s="0" t="n">
        <f aca="false">IFERROR(IF(AU974&lt;($AM$6-$AL$6)/($AN$6-$AL$6),$AL$6+SQRT(AU974*($AN$6-$AL$6)*($AM$6-$AL$6)),$AN$6-SQRT((1-AU974)*($AN$6-$AL$6)*($AN$6-$AM$6))),$AM$6)</f>
        <v>3.21649469560667</v>
      </c>
      <c r="AM974" s="0" t="n">
        <f aca="false">IFERROR(IF(AV974&lt;($AM$7-$AL$7)/($AN$7-$AL$7),$AL$7+SQRT(AV974*($AN$7-$AL$7)*($AM$7-$AL$7)),$AN$7-SQRT((1-AV974)*($AN$7-$AL$7)*($AN$7-$AM$7))),$AM$7)</f>
        <v>1.21124004500983</v>
      </c>
      <c r="AN974" s="0" t="n">
        <f aca="false">IFERROR(IF(AW974&lt;($AM$8-$AL$8)/($AN$8-$AL$8),$AL$8+SQRT(AW974*($AN$8-$AL$8)*($AM$8-$AL$8)),$AN$8-SQRT((1-AW974)*($AN$8-$AL$8)*($AN$8-$AM$8))),$AM$8)</f>
        <v>1.19044796105658</v>
      </c>
      <c r="AO974" s="0" t="n">
        <f aca="false">IFERROR(IF(AX974&lt;($AM$9-$AL$9)/($AN$9-$AL$9),$AL$9+SQRT(AX974*($AN$9-$AL$9)*($AM$9-$AL$9)),$AN$9-SQRT((1-AX974)*($AN$9-$AL$9)*($AN$9-$AM$9))),$AM$9)</f>
        <v>1.48244994186167</v>
      </c>
      <c r="AP974" s="0" t="n">
        <f aca="false">IFERROR(IF(AY974&lt;($AM$10-$AL$10)/($AN$10-$AL$10),$AL$10+SQRT(AY974*($AN$10-$AL$10)*($AM$10-$AL$10)),$AN$10-SQRT((1-AY974)*($AN$10-$AL$10)*($AN$10-$AM$10))),$AM$10)</f>
        <v>0.663537247792739</v>
      </c>
      <c r="AQ974" s="0" t="n">
        <f aca="false">IFERROR(IF(AZ974&lt;($AM$11-$AL$11)/($AN$11-$AL$11),$AL$11+SQRT(AZ974*($AN$11-$AL$11)*($AM$11-$AL$11)),$AN$11-SQRT((1-AZ974)*($AN$11-$AL$11)*($AN$11-$AM$11))),$AM$11)</f>
        <v>0.524684234152422</v>
      </c>
      <c r="AR974" s="0" t="n">
        <f aca="false">SUMPRODUCT((B24:B31&lt;=$B$6)*(C24:C31*AM974+D24:D31*AO974*$B$8*AQ974)/(1+AL974/100)^B24:B31)+C32*AM974*AP974/(1+AL974/100)^$B$6</f>
        <v>16572791.4915632</v>
      </c>
      <c r="AS974" s="0" t="n">
        <f aca="false">SUMPRODUCT((K24:K26&lt;=$B$6)*(L24:L26*AN974+M24:M26*AO974*$B$8*AQ974)/(1+AL974/100)^K24:K26)+L27*AN974*AP974/(1+AL974/100)^$B$6</f>
        <v>17844602.8059056</v>
      </c>
      <c r="AT974" s="0" t="n">
        <f aca="false">AS974-AR974</f>
        <v>1271811.31434249</v>
      </c>
      <c r="AU974" s="0" t="n">
        <f aca="true">RAND()</f>
        <v>0.284254380581378</v>
      </c>
      <c r="AV974" s="0" t="n">
        <f aca="true">RAND()</f>
        <v>0.986645919014755</v>
      </c>
      <c r="AW974" s="0" t="n">
        <f aca="true">RAND()</f>
        <v>0.968476041401616</v>
      </c>
      <c r="AX974" s="0" t="n">
        <f aca="true">RAND()</f>
        <v>0.821427958214008</v>
      </c>
      <c r="AY974" s="0" t="n">
        <f aca="true">RAND()</f>
        <v>0.106977725662494</v>
      </c>
      <c r="AZ974" s="0" t="n">
        <f aca="true">RAND()</f>
        <v>0.206053081945553</v>
      </c>
    </row>
    <row r="975" customFormat="false" ht="15" hidden="false" customHeight="false" outlineLevel="0" collapsed="false">
      <c r="AK975" s="0" t="n">
        <v>962</v>
      </c>
      <c r="AL975" s="0" t="n">
        <f aca="false">IFERROR(IF(AU975&lt;($AM$6-$AL$6)/($AN$6-$AL$6),$AL$6+SQRT(AU975*($AN$6-$AL$6)*($AM$6-$AL$6)),$AN$6-SQRT((1-AU975)*($AN$6-$AL$6)*($AN$6-$AM$6))),$AM$6)</f>
        <v>2.84194550186516</v>
      </c>
      <c r="AM975" s="0" t="n">
        <f aca="false">IFERROR(IF(AV975&lt;($AM$7-$AL$7)/($AN$7-$AL$7),$AL$7+SQRT(AV975*($AN$7-$AL$7)*($AM$7-$AL$7)),$AN$7-SQRT((1-AV975)*($AN$7-$AL$7)*($AN$7-$AM$7))),$AM$7)</f>
        <v>1.05373125957599</v>
      </c>
      <c r="AN975" s="0" t="n">
        <f aca="false">IFERROR(IF(AW975&lt;($AM$8-$AL$8)/($AN$8-$AL$8),$AL$8+SQRT(AW975*($AN$8-$AL$8)*($AM$8-$AL$8)),$AN$8-SQRT((1-AW975)*($AN$8-$AL$8)*($AN$8-$AM$8))),$AM$8)</f>
        <v>0.865365398257513</v>
      </c>
      <c r="AO975" s="0" t="n">
        <f aca="false">IFERROR(IF(AX975&lt;($AM$9-$AL$9)/($AN$9-$AL$9),$AL$9+SQRT(AX975*($AN$9-$AL$9)*($AM$9-$AL$9)),$AN$9-SQRT((1-AX975)*($AN$9-$AL$9)*($AN$9-$AM$9))),$AM$9)</f>
        <v>1.24360559556766</v>
      </c>
      <c r="AP975" s="0" t="n">
        <f aca="false">IFERROR(IF(AY975&lt;($AM$10-$AL$10)/($AN$10-$AL$10),$AL$10+SQRT(AY975*($AN$10-$AL$10)*($AM$10-$AL$10)),$AN$10-SQRT((1-AY975)*($AN$10-$AL$10)*($AN$10-$AM$10))),$AM$10)</f>
        <v>0.970260656593925</v>
      </c>
      <c r="AQ975" s="0" t="n">
        <f aca="false">IFERROR(IF(AZ975&lt;($AM$11-$AL$11)/($AN$11-$AL$11),$AL$11+SQRT(AZ975*($AN$11-$AL$11)*($AM$11-$AL$11)),$AN$11-SQRT((1-AZ975)*($AN$11-$AL$11)*($AN$11-$AM$11))),$AM$11)</f>
        <v>0.607088675554973</v>
      </c>
      <c r="AR975" s="0" t="n">
        <f aca="false">SUMPRODUCT((B24:B31&lt;=$B$6)*(C24:C31*AM975+D24:D31*AO975*$B$8*AQ975)/(1+AL975/100)^B24:B31)+C32*AM975*AP975/(1+AL975/100)^$B$6</f>
        <v>14665505.6036809</v>
      </c>
      <c r="AS975" s="0" t="n">
        <f aca="false">SUMPRODUCT((K24:K26&lt;=$B$6)*(L24:L26*AN975+M24:M26*AO975*$B$8*AQ975)/(1+AL975/100)^K24:K26)+L27*AN975*AP975/(1+AL975/100)^$B$6</f>
        <v>12484572.0949448</v>
      </c>
      <c r="AT975" s="0" t="n">
        <f aca="false">AS975-AR975</f>
        <v>-2180933.50873603</v>
      </c>
      <c r="AU975" s="0" t="n">
        <f aca="true">RAND()</f>
        <v>0.141774445622196</v>
      </c>
      <c r="AV975" s="0" t="n">
        <f aca="true">RAND()</f>
        <v>0.65758739139888</v>
      </c>
      <c r="AW975" s="0" t="n">
        <f aca="true">RAND()</f>
        <v>0.0474737254373702</v>
      </c>
      <c r="AX975" s="0" t="n">
        <f aca="true">RAND()</f>
        <v>0.618578336628961</v>
      </c>
      <c r="AY975" s="0" t="n">
        <f aca="true">RAND()</f>
        <v>0.884580340560598</v>
      </c>
      <c r="AZ975" s="0" t="n">
        <f aca="true">RAND()</f>
        <v>0.384912059812684</v>
      </c>
    </row>
    <row r="976" customFormat="false" ht="15" hidden="false" customHeight="false" outlineLevel="0" collapsed="false">
      <c r="AK976" s="0" t="n">
        <v>963</v>
      </c>
      <c r="AL976" s="0" t="n">
        <f aca="false">IFERROR(IF(AU976&lt;($AM$6-$AL$6)/($AN$6-$AL$6),$AL$6+SQRT(AU976*($AN$6-$AL$6)*($AM$6-$AL$6)),$AN$6-SQRT((1-AU976)*($AN$6-$AL$6)*($AN$6-$AM$6))),$AM$6)</f>
        <v>3.33731583332412</v>
      </c>
      <c r="AM976" s="0" t="n">
        <f aca="false">IFERROR(IF(AV976&lt;($AM$7-$AL$7)/($AN$7-$AL$7),$AL$7+SQRT(AV976*($AN$7-$AL$7)*($AM$7-$AL$7)),$AN$7-SQRT((1-AV976)*($AN$7-$AL$7)*($AN$7-$AM$7))),$AM$7)</f>
        <v>1.09636554702029</v>
      </c>
      <c r="AN976" s="0" t="n">
        <f aca="false">IFERROR(IF(AW976&lt;($AM$8-$AL$8)/($AN$8-$AL$8),$AL$8+SQRT(AW976*($AN$8-$AL$8)*($AM$8-$AL$8)),$AN$8-SQRT((1-AW976)*($AN$8-$AL$8)*($AN$8-$AM$8))),$AM$8)</f>
        <v>0.955315222300605</v>
      </c>
      <c r="AO976" s="0" t="n">
        <f aca="false">IFERROR(IF(AX976&lt;($AM$9-$AL$9)/($AN$9-$AL$9),$AL$9+SQRT(AX976*($AN$9-$AL$9)*($AM$9-$AL$9)),$AN$9-SQRT((1-AX976)*($AN$9-$AL$9)*($AN$9-$AM$9))),$AM$9)</f>
        <v>0.798857101634319</v>
      </c>
      <c r="AP976" s="0" t="n">
        <f aca="false">IFERROR(IF(AY976&lt;($AM$10-$AL$10)/($AN$10-$AL$10),$AL$10+SQRT(AY976*($AN$10-$AL$10)*($AM$10-$AL$10)),$AN$10-SQRT((1-AY976)*($AN$10-$AL$10)*($AN$10-$AM$10))),$AM$10)</f>
        <v>0.892898189863425</v>
      </c>
      <c r="AQ976" s="0" t="n">
        <f aca="false">IFERROR(IF(AZ976&lt;($AM$11-$AL$11)/($AN$11-$AL$11),$AL$11+SQRT(AZ976*($AN$11-$AL$11)*($AM$11-$AL$11)),$AN$11-SQRT((1-AZ976)*($AN$11-$AL$11)*($AN$11-$AM$11))),$AM$11)</f>
        <v>0.830782883166483</v>
      </c>
      <c r="AR976" s="0" t="n">
        <f aca="false">SUMPRODUCT((B24:B31&lt;=$B$6)*(C24:C31*AM976+D24:D31*AO976*$B$8*AQ976)/(1+AL976/100)^B24:B31)+C32*AM976*AP976/(1+AL976/100)^$B$6</f>
        <v>14862470.5257505</v>
      </c>
      <c r="AS976" s="0" t="n">
        <f aca="false">SUMPRODUCT((K24:K26&lt;=$B$6)*(L24:L26*AN976+M24:M26*AO976*$B$8*AQ976)/(1+AL976/100)^K24:K26)+L27*AN976*AP976/(1+AL976/100)^$B$6</f>
        <v>14025387.1372906</v>
      </c>
      <c r="AT976" s="0" t="n">
        <f aca="false">AS976-AR976</f>
        <v>-837083.388459917</v>
      </c>
      <c r="AU976" s="0" t="n">
        <f aca="true">RAND()</f>
        <v>0.329237234759091</v>
      </c>
      <c r="AV976" s="0" t="n">
        <f aca="true">RAND()</f>
        <v>0.790190709845549</v>
      </c>
      <c r="AW976" s="0" t="n">
        <f aca="true">RAND()</f>
        <v>0.268031314203183</v>
      </c>
      <c r="AX976" s="0" t="n">
        <f aca="true">RAND()</f>
        <v>0.119087422929688</v>
      </c>
      <c r="AY976" s="0" t="n">
        <f aca="true">RAND()</f>
        <v>0.617475950391822</v>
      </c>
      <c r="AZ976" s="0" t="n">
        <f aca="true">RAND()</f>
        <v>0.883124764777763</v>
      </c>
    </row>
    <row r="977" customFormat="false" ht="15" hidden="false" customHeight="false" outlineLevel="0" collapsed="false">
      <c r="AK977" s="0" t="n">
        <v>964</v>
      </c>
      <c r="AL977" s="0" t="n">
        <f aca="false">IFERROR(IF(AU977&lt;($AM$6-$AL$6)/($AN$6-$AL$6),$AL$6+SQRT(AU977*($AN$6-$AL$6)*($AM$6-$AL$6)),$AN$6-SQRT((1-AU977)*($AN$6-$AL$6)*($AN$6-$AM$6))),$AM$6)</f>
        <v>5.07220549099507</v>
      </c>
      <c r="AM977" s="0" t="n">
        <f aca="false">IFERROR(IF(AV977&lt;($AM$7-$AL$7)/($AN$7-$AL$7),$AL$7+SQRT(AV977*($AN$7-$AL$7)*($AM$7-$AL$7)),$AN$7-SQRT((1-AV977)*($AN$7-$AL$7)*($AN$7-$AM$7))),$AM$7)</f>
        <v>1.13846251574827</v>
      </c>
      <c r="AN977" s="0" t="n">
        <f aca="false">IFERROR(IF(AW977&lt;($AM$8-$AL$8)/($AN$8-$AL$8),$AL$8+SQRT(AW977*($AN$8-$AL$8)*($AM$8-$AL$8)),$AN$8-SQRT((1-AW977)*($AN$8-$AL$8)*($AN$8-$AM$8))),$AM$8)</f>
        <v>1.18567836360366</v>
      </c>
      <c r="AO977" s="0" t="n">
        <f aca="false">IFERROR(IF(AX977&lt;($AM$9-$AL$9)/($AN$9-$AL$9),$AL$9+SQRT(AX977*($AN$9-$AL$9)*($AM$9-$AL$9)),$AN$9-SQRT((1-AX977)*($AN$9-$AL$9)*($AN$9-$AM$9))),$AM$9)</f>
        <v>1.30281333859728</v>
      </c>
      <c r="AP977" s="0" t="n">
        <f aca="false">IFERROR(IF(AY977&lt;($AM$10-$AL$10)/($AN$10-$AL$10),$AL$10+SQRT(AY977*($AN$10-$AL$10)*($AM$10-$AL$10)),$AN$10-SQRT((1-AY977)*($AN$10-$AL$10)*($AN$10-$AM$10))),$AM$10)</f>
        <v>0.901050987024734</v>
      </c>
      <c r="AQ977" s="0" t="n">
        <f aca="false">IFERROR(IF(AZ977&lt;($AM$11-$AL$11)/($AN$11-$AL$11),$AL$11+SQRT(AZ977*($AN$11-$AL$11)*($AM$11-$AL$11)),$AN$11-SQRT((1-AZ977)*($AN$11-$AL$11)*($AN$11-$AM$11))),$AM$11)</f>
        <v>0.433257424258367</v>
      </c>
      <c r="AR977" s="0" t="n">
        <f aca="false">SUMPRODUCT((B24:B31&lt;=$B$6)*(C24:C31*AM977+D24:D31*AO977*$B$8*AQ977)/(1+AL977/100)^B24:B31)+C32*AM977*AP977/(1+AL977/100)^$B$6</f>
        <v>14267679.6225949</v>
      </c>
      <c r="AS977" s="0" t="n">
        <f aca="false">SUMPRODUCT((K24:K26&lt;=$B$6)*(L24:L26*AN977+M24:M26*AO977*$B$8*AQ977)/(1+AL977/100)^K24:K26)+L27*AN977*AP977/(1+AL977/100)^$B$6</f>
        <v>17790559.8069537</v>
      </c>
      <c r="AT977" s="0" t="n">
        <f aca="false">AS977-AR977</f>
        <v>3522880.18435879</v>
      </c>
      <c r="AU977" s="0" t="n">
        <f aca="true">RAND()</f>
        <v>0.814180416552523</v>
      </c>
      <c r="AV977" s="0" t="n">
        <f aca="true">RAND()</f>
        <v>0.889416796504846</v>
      </c>
      <c r="AW977" s="0" t="n">
        <f aca="true">RAND()</f>
        <v>0.96322424081153</v>
      </c>
      <c r="AX977" s="0" t="n">
        <f aca="true">RAND()</f>
        <v>0.67595383944142</v>
      </c>
      <c r="AY977" s="0" t="n">
        <f aca="true">RAND()</f>
        <v>0.643367576774052</v>
      </c>
      <c r="AZ977" s="0" t="n">
        <f aca="true">RAND()</f>
        <v>0.0724797596733651</v>
      </c>
    </row>
    <row r="978" customFormat="false" ht="15" hidden="false" customHeight="false" outlineLevel="0" collapsed="false">
      <c r="AK978" s="0" t="n">
        <v>965</v>
      </c>
      <c r="AL978" s="0" t="n">
        <f aca="false">IFERROR(IF(AU978&lt;($AM$6-$AL$6)/($AN$6-$AL$6),$AL$6+SQRT(AU978*($AN$6-$AL$6)*($AM$6-$AL$6)),$AN$6-SQRT((1-AU978)*($AN$6-$AL$6)*($AN$6-$AM$6))),$AM$6)</f>
        <v>4.76219675924319</v>
      </c>
      <c r="AM978" s="0" t="n">
        <f aca="false">IFERROR(IF(AV978&lt;($AM$7-$AL$7)/($AN$7-$AL$7),$AL$7+SQRT(AV978*($AN$7-$AL$7)*($AM$7-$AL$7)),$AN$7-SQRT((1-AV978)*($AN$7-$AL$7)*($AN$7-$AM$7))),$AM$7)</f>
        <v>1.10368013695551</v>
      </c>
      <c r="AN978" s="0" t="n">
        <f aca="false">IFERROR(IF(AW978&lt;($AM$8-$AL$8)/($AN$8-$AL$8),$AL$8+SQRT(AW978*($AN$8-$AL$8)*($AM$8-$AL$8)),$AN$8-SQRT((1-AW978)*($AN$8-$AL$8)*($AN$8-$AM$8))),$AM$8)</f>
        <v>1.07873316636417</v>
      </c>
      <c r="AO978" s="0" t="n">
        <f aca="false">IFERROR(IF(AX978&lt;($AM$9-$AL$9)/($AN$9-$AL$9),$AL$9+SQRT(AX978*($AN$9-$AL$9)*($AM$9-$AL$9)),$AN$9-SQRT((1-AX978)*($AN$9-$AL$9)*($AN$9-$AM$9))),$AM$9)</f>
        <v>0.89340330030828</v>
      </c>
      <c r="AP978" s="0" t="n">
        <f aca="false">IFERROR(IF(AY978&lt;($AM$10-$AL$10)/($AN$10-$AL$10),$AL$10+SQRT(AY978*($AN$10-$AL$10)*($AM$10-$AL$10)),$AN$10-SQRT((1-AY978)*($AN$10-$AL$10)*($AN$10-$AM$10))),$AM$10)</f>
        <v>0.595493576100468</v>
      </c>
      <c r="AQ978" s="0" t="n">
        <f aca="false">IFERROR(IF(AZ978&lt;($AM$11-$AL$11)/($AN$11-$AL$11),$AL$11+SQRT(AZ978*($AN$11-$AL$11)*($AM$11-$AL$11)),$AN$11-SQRT((1-AZ978)*($AN$11-$AL$11)*($AN$11-$AM$11))),$AM$11)</f>
        <v>0.553787778610415</v>
      </c>
      <c r="AR978" s="0" t="n">
        <f aca="false">SUMPRODUCT((B24:B31&lt;=$B$6)*(C24:C31*AM978+D24:D31*AO978*$B$8*AQ978)/(1+AL978/100)^B24:B31)+C32*AM978*AP978/(1+AL978/100)^$B$6</f>
        <v>14030311.4114751</v>
      </c>
      <c r="AS978" s="0" t="n">
        <f aca="false">SUMPRODUCT((K24:K26&lt;=$B$6)*(L24:L26*AN978+M24:M26*AO978*$B$8*AQ978)/(1+AL978/100)^K24:K26)+L27*AN978*AP978/(1+AL978/100)^$B$6</f>
        <v>16447722.9384925</v>
      </c>
      <c r="AT978" s="0" t="n">
        <f aca="false">AS978-AR978</f>
        <v>2417411.52701742</v>
      </c>
      <c r="AU978" s="0" t="n">
        <f aca="true">RAND()</f>
        <v>0.749611832782916</v>
      </c>
      <c r="AV978" s="0" t="n">
        <f aca="true">RAND()</f>
        <v>0.809693312699042</v>
      </c>
      <c r="AW978" s="0" t="n">
        <f aca="true">RAND()</f>
        <v>0.739268192856512</v>
      </c>
      <c r="AX978" s="0" t="n">
        <f aca="true">RAND()</f>
        <v>0.206354875591263</v>
      </c>
      <c r="AY978" s="0" t="n">
        <f aca="true">RAND()</f>
        <v>0.0364760923058235</v>
      </c>
      <c r="AZ978" s="0" t="n">
        <f aca="true">RAND()</f>
        <v>0.262890761518404</v>
      </c>
    </row>
    <row r="979" customFormat="false" ht="15" hidden="false" customHeight="false" outlineLevel="0" collapsed="false">
      <c r="AK979" s="0" t="n">
        <v>966</v>
      </c>
      <c r="AL979" s="0" t="n">
        <f aca="false">IFERROR(IF(AU979&lt;($AM$6-$AL$6)/($AN$6-$AL$6),$AL$6+SQRT(AU979*($AN$6-$AL$6)*($AM$6-$AL$6)),$AN$6-SQRT((1-AU979)*($AN$6-$AL$6)*($AN$6-$AM$6))),$AM$6)</f>
        <v>3.60806750689639</v>
      </c>
      <c r="AM979" s="0" t="n">
        <f aca="false">IFERROR(IF(AV979&lt;($AM$7-$AL$7)/($AN$7-$AL$7),$AL$7+SQRT(AV979*($AN$7-$AL$7)*($AM$7-$AL$7)),$AN$7-SQRT((1-AV979)*($AN$7-$AL$7)*($AN$7-$AM$7))),$AM$7)</f>
        <v>1.01974237760329</v>
      </c>
      <c r="AN979" s="0" t="n">
        <f aca="false">IFERROR(IF(AW979&lt;($AM$8-$AL$8)/($AN$8-$AL$8),$AL$8+SQRT(AW979*($AN$8-$AL$8)*($AM$8-$AL$8)),$AN$8-SQRT((1-AW979)*($AN$8-$AL$8)*($AN$8-$AM$8))),$AM$8)</f>
        <v>1.11029227070478</v>
      </c>
      <c r="AO979" s="0" t="n">
        <f aca="false">IFERROR(IF(AX979&lt;($AM$9-$AL$9)/($AN$9-$AL$9),$AL$9+SQRT(AX979*($AN$9-$AL$9)*($AM$9-$AL$9)),$AN$9-SQRT((1-AX979)*($AN$9-$AL$9)*($AN$9-$AM$9))),$AM$9)</f>
        <v>0.987422066302787</v>
      </c>
      <c r="AP979" s="0" t="n">
        <f aca="false">IFERROR(IF(AY979&lt;($AM$10-$AL$10)/($AN$10-$AL$10),$AL$10+SQRT(AY979*($AN$10-$AL$10)*($AM$10-$AL$10)),$AN$10-SQRT((1-AY979)*($AN$10-$AL$10)*($AN$10-$AM$10))),$AM$10)</f>
        <v>0.798176379391673</v>
      </c>
      <c r="AQ979" s="0" t="n">
        <f aca="false">IFERROR(IF(AZ979&lt;($AM$11-$AL$11)/($AN$11-$AL$11),$AL$11+SQRT(AZ979*($AN$11-$AL$11)*($AM$11-$AL$11)),$AN$11-SQRT((1-AZ979)*($AN$11-$AL$11)*($AN$11-$AM$11))),$AM$11)</f>
        <v>0.907433491454513</v>
      </c>
      <c r="AR979" s="0" t="n">
        <f aca="false">SUMPRODUCT((B24:B31&lt;=$B$6)*(C24:C31*AM979+D24:D31*AO979*$B$8*AQ979)/(1+AL979/100)^B24:B31)+C32*AM979*AP979/(1+AL979/100)^$B$6</f>
        <v>13706417.0537932</v>
      </c>
      <c r="AS979" s="0" t="n">
        <f aca="false">SUMPRODUCT((K24:K26&lt;=$B$6)*(L24:L26*AN979+M24:M26*AO979*$B$8*AQ979)/(1+AL979/100)^K24:K26)+L27*AN979*AP979/(1+AL979/100)^$B$6</f>
        <v>16521832.6034413</v>
      </c>
      <c r="AT979" s="0" t="n">
        <f aca="false">AS979-AR979</f>
        <v>2815415.54964808</v>
      </c>
      <c r="AU979" s="0" t="n">
        <f aca="true">RAND()</f>
        <v>0.424739698111398</v>
      </c>
      <c r="AV979" s="0" t="n">
        <f aca="true">RAND()</f>
        <v>0.528723798473004</v>
      </c>
      <c r="AW979" s="0" t="n">
        <f aca="true">RAND()</f>
        <v>0.82650444777932</v>
      </c>
      <c r="AX979" s="0" t="n">
        <f aca="true">RAND()</f>
        <v>0.316773694291838</v>
      </c>
      <c r="AY979" s="0" t="n">
        <f aca="true">RAND()</f>
        <v>0.355636612908507</v>
      </c>
      <c r="AZ979" s="0" t="n">
        <f aca="true">RAND()</f>
        <v>0.965026291819177</v>
      </c>
    </row>
    <row r="980" customFormat="false" ht="15" hidden="false" customHeight="false" outlineLevel="0" collapsed="false">
      <c r="AK980" s="0" t="n">
        <v>967</v>
      </c>
      <c r="AL980" s="0" t="n">
        <f aca="false">IFERROR(IF(AU980&lt;($AM$6-$AL$6)/($AN$6-$AL$6),$AL$6+SQRT(AU980*($AN$6-$AL$6)*($AM$6-$AL$6)),$AN$6-SQRT((1-AU980)*($AN$6-$AL$6)*($AN$6-$AM$6))),$AM$6)</f>
        <v>3.42979581549787</v>
      </c>
      <c r="AM980" s="0" t="n">
        <f aca="false">IFERROR(IF(AV980&lt;($AM$7-$AL$7)/($AN$7-$AL$7),$AL$7+SQRT(AV980*($AN$7-$AL$7)*($AM$7-$AL$7)),$AN$7-SQRT((1-AV980)*($AN$7-$AL$7)*($AN$7-$AM$7))),$AM$7)</f>
        <v>1.05993830738912</v>
      </c>
      <c r="AN980" s="0" t="n">
        <f aca="false">IFERROR(IF(AW980&lt;($AM$8-$AL$8)/($AN$8-$AL$8),$AL$8+SQRT(AW980*($AN$8-$AL$8)*($AM$8-$AL$8)),$AN$8-SQRT((1-AW980)*($AN$8-$AL$8)*($AN$8-$AM$8))),$AM$8)</f>
        <v>0.953180984392308</v>
      </c>
      <c r="AO980" s="0" t="n">
        <f aca="false">IFERROR(IF(AX980&lt;($AM$9-$AL$9)/($AN$9-$AL$9),$AL$9+SQRT(AX980*($AN$9-$AL$9)*($AM$9-$AL$9)),$AN$9-SQRT((1-AX980)*($AN$9-$AL$9)*($AN$9-$AM$9))),$AM$9)</f>
        <v>1.6287008156925</v>
      </c>
      <c r="AP980" s="0" t="n">
        <f aca="false">IFERROR(IF(AY980&lt;($AM$10-$AL$10)/($AN$10-$AL$10),$AL$10+SQRT(AY980*($AN$10-$AL$10)*($AM$10-$AL$10)),$AN$10-SQRT((1-AY980)*($AN$10-$AL$10)*($AN$10-$AM$10))),$AM$10)</f>
        <v>0.865381459935026</v>
      </c>
      <c r="AQ980" s="0" t="n">
        <f aca="false">IFERROR(IF(AZ980&lt;($AM$11-$AL$11)/($AN$11-$AL$11),$AL$11+SQRT(AZ980*($AN$11-$AL$11)*($AM$11-$AL$11)),$AN$11-SQRT((1-AZ980)*($AN$11-$AL$11)*($AN$11-$AM$11))),$AM$11)</f>
        <v>0.818916762002741</v>
      </c>
      <c r="AR980" s="0" t="n">
        <f aca="false">SUMPRODUCT((B24:B31&lt;=$B$6)*(C24:C31*AM980+D24:D31*AO980*$B$8*AQ980)/(1+AL980/100)^B24:B31)+C32*AM980*AP980/(1+AL980/100)^$B$6</f>
        <v>14438626.8496324</v>
      </c>
      <c r="AS980" s="0" t="n">
        <f aca="false">SUMPRODUCT((K24:K26&lt;=$B$6)*(L24:L26*AN980+M24:M26*AO980*$B$8*AQ980)/(1+AL980/100)^K24:K26)+L27*AN980*AP980/(1+AL980/100)^$B$6</f>
        <v>14093518.6152562</v>
      </c>
      <c r="AT980" s="0" t="n">
        <f aca="false">AS980-AR980</f>
        <v>-345108.234376246</v>
      </c>
      <c r="AU980" s="0" t="n">
        <f aca="true">RAND()</f>
        <v>0.362682104048175</v>
      </c>
      <c r="AV980" s="0" t="n">
        <f aca="true">RAND()</f>
        <v>0.678902693350109</v>
      </c>
      <c r="AW980" s="0" t="n">
        <f aca="true">RAND()</f>
        <v>0.260715710882184</v>
      </c>
      <c r="AX980" s="0" t="n">
        <f aca="true">RAND()</f>
        <v>0.908091277155059</v>
      </c>
      <c r="AY980" s="0" t="n">
        <f aca="true">RAND()</f>
        <v>0.534014445057004</v>
      </c>
      <c r="AZ980" s="0" t="n">
        <f aca="true">RAND()</f>
        <v>0.86615861598542</v>
      </c>
    </row>
    <row r="981" customFormat="false" ht="15" hidden="false" customHeight="false" outlineLevel="0" collapsed="false">
      <c r="AK981" s="0" t="n">
        <v>968</v>
      </c>
      <c r="AL981" s="0" t="n">
        <f aca="false">IFERROR(IF(AU981&lt;($AM$6-$AL$6)/($AN$6-$AL$6),$AL$6+SQRT(AU981*($AN$6-$AL$6)*($AM$6-$AL$6)),$AN$6-SQRT((1-AU981)*($AN$6-$AL$6)*($AN$6-$AM$6))),$AM$6)</f>
        <v>5.31441696875235</v>
      </c>
      <c r="AM981" s="0" t="n">
        <f aca="false">IFERROR(IF(AV981&lt;($AM$7-$AL$7)/($AN$7-$AL$7),$AL$7+SQRT(AV981*($AN$7-$AL$7)*($AM$7-$AL$7)),$AN$7-SQRT((1-AV981)*($AN$7-$AL$7)*($AN$7-$AM$7))),$AM$7)</f>
        <v>1.17681448481293</v>
      </c>
      <c r="AN981" s="0" t="n">
        <f aca="false">IFERROR(IF(AW981&lt;($AM$8-$AL$8)/($AN$8-$AL$8),$AL$8+SQRT(AW981*($AN$8-$AL$8)*($AM$8-$AL$8)),$AN$8-SQRT((1-AW981)*($AN$8-$AL$8)*($AN$8-$AM$8))),$AM$8)</f>
        <v>0.907246817327377</v>
      </c>
      <c r="AO981" s="0" t="n">
        <f aca="false">IFERROR(IF(AX981&lt;($AM$9-$AL$9)/($AN$9-$AL$9),$AL$9+SQRT(AX981*($AN$9-$AL$9)*($AM$9-$AL$9)),$AN$9-SQRT((1-AX981)*($AN$9-$AL$9)*($AN$9-$AM$9))),$AM$9)</f>
        <v>1.10238677529046</v>
      </c>
      <c r="AP981" s="0" t="n">
        <f aca="false">IFERROR(IF(AY981&lt;($AM$10-$AL$10)/($AN$10-$AL$10),$AL$10+SQRT(AY981*($AN$10-$AL$10)*($AM$10-$AL$10)),$AN$10-SQRT((1-AY981)*($AN$10-$AL$10)*($AN$10-$AM$10))),$AM$10)</f>
        <v>0.975507815443742</v>
      </c>
      <c r="AQ981" s="0" t="n">
        <f aca="false">IFERROR(IF(AZ981&lt;($AM$11-$AL$11)/($AN$11-$AL$11),$AL$11+SQRT(AZ981*($AN$11-$AL$11)*($AM$11-$AL$11)),$AN$11-SQRT((1-AZ981)*($AN$11-$AL$11)*($AN$11-$AM$11))),$AM$11)</f>
        <v>0.655124785822898</v>
      </c>
      <c r="AR981" s="0" t="n">
        <f aca="false">SUMPRODUCT((B24:B31&lt;=$B$6)*(C24:C31*AM981+D24:D31*AO981*$B$8*AQ981)/(1+AL981/100)^B24:B31)+C32*AM981*AP981/(1+AL981/100)^$B$6</f>
        <v>14624157.4521352</v>
      </c>
      <c r="AS981" s="0" t="n">
        <f aca="false">SUMPRODUCT((K24:K26&lt;=$B$6)*(L24:L26*AN981+M24:M26*AO981*$B$8*AQ981)/(1+AL981/100)^K24:K26)+L27*AN981*AP981/(1+AL981/100)^$B$6</f>
        <v>13600622.1625612</v>
      </c>
      <c r="AT981" s="0" t="n">
        <f aca="false">AS981-AR981</f>
        <v>-1023535.28957405</v>
      </c>
      <c r="AU981" s="0" t="n">
        <f aca="true">RAND()</f>
        <v>0.857940492238499</v>
      </c>
      <c r="AV981" s="0" t="n">
        <f aca="true">RAND()</f>
        <v>0.952390047704913</v>
      </c>
      <c r="AW981" s="0" t="n">
        <f aca="true">RAND()</f>
        <v>0.127798664742797</v>
      </c>
      <c r="AX981" s="0" t="n">
        <f aca="true">RAND()</f>
        <v>0.462860332551023</v>
      </c>
      <c r="AY981" s="0" t="n">
        <f aca="true">RAND()</f>
        <v>0.90443073019232</v>
      </c>
      <c r="AZ981" s="0" t="n">
        <f aca="true">RAND()</f>
        <v>0.514535047535911</v>
      </c>
    </row>
    <row r="982" customFormat="false" ht="15" hidden="false" customHeight="false" outlineLevel="0" collapsed="false">
      <c r="AK982" s="0" t="n">
        <v>969</v>
      </c>
      <c r="AL982" s="0" t="n">
        <f aca="false">IFERROR(IF(AU982&lt;($AM$6-$AL$6)/($AN$6-$AL$6),$AL$6+SQRT(AU982*($AN$6-$AL$6)*($AM$6-$AL$6)),$AN$6-SQRT((1-AU982)*($AN$6-$AL$6)*($AN$6-$AM$6))),$AM$6)</f>
        <v>3.56178073711946</v>
      </c>
      <c r="AM982" s="0" t="n">
        <f aca="false">IFERROR(IF(AV982&lt;($AM$7-$AL$7)/($AN$7-$AL$7),$AL$7+SQRT(AV982*($AN$7-$AL$7)*($AM$7-$AL$7)),$AN$7-SQRT((1-AV982)*($AN$7-$AL$7)*($AN$7-$AM$7))),$AM$7)</f>
        <v>1.14991406165007</v>
      </c>
      <c r="AN982" s="0" t="n">
        <f aca="false">IFERROR(IF(AW982&lt;($AM$8-$AL$8)/($AN$8-$AL$8),$AL$8+SQRT(AW982*($AN$8-$AL$8)*($AM$8-$AL$8)),$AN$8-SQRT((1-AW982)*($AN$8-$AL$8)*($AN$8-$AM$8))),$AM$8)</f>
        <v>0.919296265692598</v>
      </c>
      <c r="AO982" s="0" t="n">
        <f aca="false">IFERROR(IF(AX982&lt;($AM$9-$AL$9)/($AN$9-$AL$9),$AL$9+SQRT(AX982*($AN$9-$AL$9)*($AM$9-$AL$9)),$AN$9-SQRT((1-AX982)*($AN$9-$AL$9)*($AN$9-$AM$9))),$AM$9)</f>
        <v>0.931451297908722</v>
      </c>
      <c r="AP982" s="0" t="n">
        <f aca="false">IFERROR(IF(AY982&lt;($AM$10-$AL$10)/($AN$10-$AL$10),$AL$10+SQRT(AY982*($AN$10-$AL$10)*($AM$10-$AL$10)),$AN$10-SQRT((1-AY982)*($AN$10-$AL$10)*($AN$10-$AM$10))),$AM$10)</f>
        <v>0.948916880063011</v>
      </c>
      <c r="AQ982" s="0" t="n">
        <f aca="false">IFERROR(IF(AZ982&lt;($AM$11-$AL$11)/($AN$11-$AL$11),$AL$11+SQRT(AZ982*($AN$11-$AL$11)*($AM$11-$AL$11)),$AN$11-SQRT((1-AZ982)*($AN$11-$AL$11)*($AN$11-$AM$11))),$AM$11)</f>
        <v>0.767399854965881</v>
      </c>
      <c r="AR982" s="0" t="n">
        <f aca="false">SUMPRODUCT((B24:B31&lt;=$B$6)*(C24:C31*AM982+D24:D31*AO982*$B$8*AQ982)/(1+AL982/100)^B24:B31)+C32*AM982*AP982/(1+AL982/100)^$B$6</f>
        <v>15411215.6362447</v>
      </c>
      <c r="AS982" s="0" t="n">
        <f aca="false">SUMPRODUCT((K24:K26&lt;=$B$6)*(L24:L26*AN982+M24:M26*AO982*$B$8*AQ982)/(1+AL982/100)^K24:K26)+L27*AN982*AP982/(1+AL982/100)^$B$6</f>
        <v>13482428.1749665</v>
      </c>
      <c r="AT982" s="0" t="n">
        <f aca="false">AS982-AR982</f>
        <v>-1928787.46127814</v>
      </c>
      <c r="AU982" s="0" t="n">
        <f aca="true">RAND()</f>
        <v>0.408932415017861</v>
      </c>
      <c r="AV982" s="0" t="n">
        <f aca="true">RAND()</f>
        <v>0.910958266174339</v>
      </c>
      <c r="AW982" s="0" t="n">
        <f aca="true">RAND()</f>
        <v>0.158128877868877</v>
      </c>
      <c r="AX982" s="0" t="n">
        <f aca="true">RAND()</f>
        <v>0.248200296622827</v>
      </c>
      <c r="AY982" s="0" t="n">
        <f aca="true">RAND()</f>
        <v>0.806105460822033</v>
      </c>
      <c r="AZ982" s="0" t="n">
        <f aca="true">RAND()</f>
        <v>0.779172132775946</v>
      </c>
    </row>
    <row r="983" customFormat="false" ht="15" hidden="false" customHeight="false" outlineLevel="0" collapsed="false">
      <c r="AK983" s="0" t="n">
        <v>970</v>
      </c>
      <c r="AL983" s="0" t="n">
        <f aca="false">IFERROR(IF(AU983&lt;($AM$6-$AL$6)/($AN$6-$AL$6),$AL$6+SQRT(AU983*($AN$6-$AL$6)*($AM$6-$AL$6)),$AN$6-SQRT((1-AU983)*($AN$6-$AL$6)*($AN$6-$AM$6))),$AM$6)</f>
        <v>5.24747421731388</v>
      </c>
      <c r="AM983" s="0" t="n">
        <f aca="false">IFERROR(IF(AV983&lt;($AM$7-$AL$7)/($AN$7-$AL$7),$AL$7+SQRT(AV983*($AN$7-$AL$7)*($AM$7-$AL$7)),$AN$7-SQRT((1-AV983)*($AN$7-$AL$7)*($AN$7-$AM$7))),$AM$7)</f>
        <v>0.924961893268134</v>
      </c>
      <c r="AN983" s="0" t="n">
        <f aca="false">IFERROR(IF(AW983&lt;($AM$8-$AL$8)/($AN$8-$AL$8),$AL$8+SQRT(AW983*($AN$8-$AL$8)*($AM$8-$AL$8)),$AN$8-SQRT((1-AW983)*($AN$8-$AL$8)*($AN$8-$AM$8))),$AM$8)</f>
        <v>0.954395393749454</v>
      </c>
      <c r="AO983" s="0" t="n">
        <f aca="false">IFERROR(IF(AX983&lt;($AM$9-$AL$9)/($AN$9-$AL$9),$AL$9+SQRT(AX983*($AN$9-$AL$9)*($AM$9-$AL$9)),$AN$9-SQRT((1-AX983)*($AN$9-$AL$9)*($AN$9-$AM$9))),$AM$9)</f>
        <v>0.750554336915031</v>
      </c>
      <c r="AP983" s="0" t="n">
        <f aca="false">IFERROR(IF(AY983&lt;($AM$10-$AL$10)/($AN$10-$AL$10),$AL$10+SQRT(AY983*($AN$10-$AL$10)*($AM$10-$AL$10)),$AN$10-SQRT((1-AY983)*($AN$10-$AL$10)*($AN$10-$AM$10))),$AM$10)</f>
        <v>0.823865890301338</v>
      </c>
      <c r="AQ983" s="0" t="n">
        <f aca="false">IFERROR(IF(AZ983&lt;($AM$11-$AL$11)/($AN$11-$AL$11),$AL$11+SQRT(AZ983*($AN$11-$AL$11)*($AM$11-$AL$11)),$AN$11-SQRT((1-AZ983)*($AN$11-$AL$11)*($AN$11-$AM$11))),$AM$11)</f>
        <v>0.863759412090205</v>
      </c>
      <c r="AR983" s="0" t="n">
        <f aca="false">SUMPRODUCT((B24:B31&lt;=$B$6)*(C24:C31*AM983+D24:D31*AO983*$B$8*AQ983)/(1+AL983/100)^B24:B31)+C32*AM983*AP983/(1+AL983/100)^$B$6</f>
        <v>11547958.4894974</v>
      </c>
      <c r="AS983" s="0" t="n">
        <f aca="false">SUMPRODUCT((K24:K26&lt;=$B$6)*(L24:L26*AN983+M24:M26*AO983*$B$8*AQ983)/(1+AL983/100)^K24:K26)+L27*AN983*AP983/(1+AL983/100)^$B$6</f>
        <v>14413616.0899744</v>
      </c>
      <c r="AT983" s="0" t="n">
        <f aca="false">AS983-AR983</f>
        <v>2865657.600477</v>
      </c>
      <c r="AU983" s="0" t="n">
        <f aca="true">RAND()</f>
        <v>0.84643266905102</v>
      </c>
      <c r="AV983" s="0" t="n">
        <f aca="true">RAND()</f>
        <v>0.17350527521285</v>
      </c>
      <c r="AW983" s="0" t="n">
        <f aca="true">RAND()</f>
        <v>0.264865973456098</v>
      </c>
      <c r="AX983" s="0" t="n">
        <f aca="true">RAND()</f>
        <v>0.0837033009959081</v>
      </c>
      <c r="AY983" s="0" t="n">
        <f aca="true">RAND()</f>
        <v>0.419556459602714</v>
      </c>
      <c r="AZ983" s="0" t="n">
        <f aca="true">RAND()</f>
        <v>0.924238784514258</v>
      </c>
    </row>
    <row r="984" customFormat="false" ht="15" hidden="false" customHeight="false" outlineLevel="0" collapsed="false">
      <c r="AK984" s="0" t="n">
        <v>971</v>
      </c>
      <c r="AL984" s="0" t="n">
        <f aca="false">IFERROR(IF(AU984&lt;($AM$6-$AL$6)/($AN$6-$AL$6),$AL$6+SQRT(AU984*($AN$6-$AL$6)*($AM$6-$AL$6)),$AN$6-SQRT((1-AU984)*($AN$6-$AL$6)*($AN$6-$AM$6))),$AM$6)</f>
        <v>6.20476335308031</v>
      </c>
      <c r="AM984" s="0" t="n">
        <f aca="false">IFERROR(IF(AV984&lt;($AM$7-$AL$7)/($AN$7-$AL$7),$AL$7+SQRT(AV984*($AN$7-$AL$7)*($AM$7-$AL$7)),$AN$7-SQRT((1-AV984)*($AN$7-$AL$7)*($AN$7-$AM$7))),$AM$7)</f>
        <v>1.10302748304326</v>
      </c>
      <c r="AN984" s="0" t="n">
        <f aca="false">IFERROR(IF(AW984&lt;($AM$8-$AL$8)/($AN$8-$AL$8),$AL$8+SQRT(AW984*($AN$8-$AL$8)*($AM$8-$AL$8)),$AN$8-SQRT((1-AW984)*($AN$8-$AL$8)*($AN$8-$AM$8))),$AM$8)</f>
        <v>1.11352268083084</v>
      </c>
      <c r="AO984" s="0" t="n">
        <f aca="false">IFERROR(IF(AX984&lt;($AM$9-$AL$9)/($AN$9-$AL$9),$AL$9+SQRT(AX984*($AN$9-$AL$9)*($AM$9-$AL$9)),$AN$9-SQRT((1-AX984)*($AN$9-$AL$9)*($AN$9-$AM$9))),$AM$9)</f>
        <v>1.20602253605141</v>
      </c>
      <c r="AP984" s="0" t="n">
        <f aca="false">IFERROR(IF(AY984&lt;($AM$10-$AL$10)/($AN$10-$AL$10),$AL$10+SQRT(AY984*($AN$10-$AL$10)*($AM$10-$AL$10)),$AN$10-SQRT((1-AY984)*($AN$10-$AL$10)*($AN$10-$AM$10))),$AM$10)</f>
        <v>0.971761051697361</v>
      </c>
      <c r="AQ984" s="0" t="n">
        <f aca="false">IFERROR(IF(AZ984&lt;($AM$11-$AL$11)/($AN$11-$AL$11),$AL$11+SQRT(AZ984*($AN$11-$AL$11)*($AM$11-$AL$11)),$AN$11-SQRT((1-AZ984)*($AN$11-$AL$11)*($AN$11-$AM$11))),$AM$11)</f>
        <v>0.369531747066593</v>
      </c>
      <c r="AR984" s="0" t="n">
        <f aca="false">SUMPRODUCT((B24:B31&lt;=$B$6)*(C24:C31*AM984+D24:D31*AO984*$B$8*AQ984)/(1+AL984/100)^B24:B31)+C32*AM984*AP984/(1+AL984/100)^$B$6</f>
        <v>13250081.3600775</v>
      </c>
      <c r="AS984" s="0" t="n">
        <f aca="false">SUMPRODUCT((K24:K26&lt;=$B$6)*(L24:L26*AN984+M24:M26*AO984*$B$8*AQ984)/(1+AL984/100)^K24:K26)+L27*AN984*AP984/(1+AL984/100)^$B$6</f>
        <v>16812683.1198149</v>
      </c>
      <c r="AT984" s="0" t="n">
        <f aca="false">AS984-AR984</f>
        <v>3562601.75973738</v>
      </c>
      <c r="AU984" s="0" t="n">
        <f aca="true">RAND()</f>
        <v>0.968379933769796</v>
      </c>
      <c r="AV984" s="0" t="n">
        <f aca="true">RAND()</f>
        <v>0.807991815639129</v>
      </c>
      <c r="AW984" s="0" t="n">
        <f aca="true">RAND()</f>
        <v>0.83443503424354</v>
      </c>
      <c r="AX984" s="0" t="n">
        <f aca="true">RAND()</f>
        <v>0.579733191161179</v>
      </c>
      <c r="AY984" s="0" t="n">
        <f aca="true">RAND()</f>
        <v>0.890233959594399</v>
      </c>
      <c r="AZ984" s="0" t="n">
        <f aca="true">RAND()</f>
        <v>0.0197333218372764</v>
      </c>
    </row>
    <row r="985" customFormat="false" ht="15" hidden="false" customHeight="false" outlineLevel="0" collapsed="false">
      <c r="AK985" s="0" t="n">
        <v>972</v>
      </c>
      <c r="AL985" s="0" t="n">
        <f aca="false">IFERROR(IF(AU985&lt;($AM$6-$AL$6)/($AN$6-$AL$6),$AL$6+SQRT(AU985*($AN$6-$AL$6)*($AM$6-$AL$6)),$AN$6-SQRT((1-AU985)*($AN$6-$AL$6)*($AN$6-$AM$6))),$AM$6)</f>
        <v>3.62440465559087</v>
      </c>
      <c r="AM985" s="0" t="n">
        <f aca="false">IFERROR(IF(AV985&lt;($AM$7-$AL$7)/($AN$7-$AL$7),$AL$7+SQRT(AV985*($AN$7-$AL$7)*($AM$7-$AL$7)),$AN$7-SQRT((1-AV985)*($AN$7-$AL$7)*($AN$7-$AM$7))),$AM$7)</f>
        <v>1.06513199043261</v>
      </c>
      <c r="AN985" s="0" t="n">
        <f aca="false">IFERROR(IF(AW985&lt;($AM$8-$AL$8)/($AN$8-$AL$8),$AL$8+SQRT(AW985*($AN$8-$AL$8)*($AM$8-$AL$8)),$AN$8-SQRT((1-AW985)*($AN$8-$AL$8)*($AN$8-$AM$8))),$AM$8)</f>
        <v>0.92041571214683</v>
      </c>
      <c r="AO985" s="0" t="n">
        <f aca="false">IFERROR(IF(AX985&lt;($AM$9-$AL$9)/($AN$9-$AL$9),$AL$9+SQRT(AX985*($AN$9-$AL$9)*($AM$9-$AL$9)),$AN$9-SQRT((1-AX985)*($AN$9-$AL$9)*($AN$9-$AM$9))),$AM$9)</f>
        <v>1.66560808588359</v>
      </c>
      <c r="AP985" s="0" t="n">
        <f aca="false">IFERROR(IF(AY985&lt;($AM$10-$AL$10)/($AN$10-$AL$10),$AL$10+SQRT(AY985*($AN$10-$AL$10)*($AM$10-$AL$10)),$AN$10-SQRT((1-AY985)*($AN$10-$AL$10)*($AN$10-$AM$10))),$AM$10)</f>
        <v>0.890791447053117</v>
      </c>
      <c r="AQ985" s="0" t="n">
        <f aca="false">IFERROR(IF(AZ985&lt;($AM$11-$AL$11)/($AN$11-$AL$11),$AL$11+SQRT(AZ985*($AN$11-$AL$11)*($AM$11-$AL$11)),$AN$11-SQRT((1-AZ985)*($AN$11-$AL$11)*($AN$11-$AM$11))),$AM$11)</f>
        <v>0.76756207422669</v>
      </c>
      <c r="AR985" s="0" t="n">
        <f aca="false">SUMPRODUCT((B24:B31&lt;=$B$6)*(C24:C31*AM985+D24:D31*AO985*$B$8*AQ985)/(1+AL985/100)^B24:B31)+C32*AM985*AP985/(1+AL985/100)^$B$6</f>
        <v>14354541.1018733</v>
      </c>
      <c r="AS985" s="0" t="n">
        <f aca="false">SUMPRODUCT((K24:K26&lt;=$B$6)*(L24:L26*AN985+M24:M26*AO985*$B$8*AQ985)/(1+AL985/100)^K24:K26)+L27*AN985*AP985/(1+AL985/100)^$B$6</f>
        <v>13616990.3582914</v>
      </c>
      <c r="AT985" s="0" t="n">
        <f aca="false">AS985-AR985</f>
        <v>-737550.743581861</v>
      </c>
      <c r="AU985" s="0" t="n">
        <f aca="true">RAND()</f>
        <v>0.430267803540171</v>
      </c>
      <c r="AV985" s="0" t="n">
        <f aca="true">RAND()</f>
        <v>0.696211724787495</v>
      </c>
      <c r="AW985" s="0" t="n">
        <f aca="true">RAND()</f>
        <v>0.161110485909202</v>
      </c>
      <c r="AX985" s="0" t="n">
        <f aca="true">RAND()</f>
        <v>0.925454698515709</v>
      </c>
      <c r="AY985" s="0" t="n">
        <f aca="true">RAND()</f>
        <v>0.610871820359476</v>
      </c>
      <c r="AZ985" s="0" t="n">
        <f aca="true">RAND()</f>
        <v>0.779480043519188</v>
      </c>
    </row>
    <row r="986" customFormat="false" ht="15" hidden="false" customHeight="false" outlineLevel="0" collapsed="false">
      <c r="AK986" s="0" t="n">
        <v>973</v>
      </c>
      <c r="AL986" s="0" t="n">
        <f aca="false">IFERROR(IF(AU986&lt;($AM$6-$AL$6)/($AN$6-$AL$6),$AL$6+SQRT(AU986*($AN$6-$AL$6)*($AM$6-$AL$6)),$AN$6-SQRT((1-AU986)*($AN$6-$AL$6)*($AN$6-$AM$6))),$AM$6)</f>
        <v>4.51466893814827</v>
      </c>
      <c r="AM986" s="0" t="n">
        <f aca="false">IFERROR(IF(AV986&lt;($AM$7-$AL$7)/($AN$7-$AL$7),$AL$7+SQRT(AV986*($AN$7-$AL$7)*($AM$7-$AL$7)),$AN$7-SQRT((1-AV986)*($AN$7-$AL$7)*($AN$7-$AM$7))),$AM$7)</f>
        <v>1.11742936357418</v>
      </c>
      <c r="AN986" s="0" t="n">
        <f aca="false">IFERROR(IF(AW986&lt;($AM$8-$AL$8)/($AN$8-$AL$8),$AL$8+SQRT(AW986*($AN$8-$AL$8)*($AM$8-$AL$8)),$AN$8-SQRT((1-AW986)*($AN$8-$AL$8)*($AN$8-$AM$8))),$AM$8)</f>
        <v>1.0618175124991</v>
      </c>
      <c r="AO986" s="0" t="n">
        <f aca="false">IFERROR(IF(AX986&lt;($AM$9-$AL$9)/($AN$9-$AL$9),$AL$9+SQRT(AX986*($AN$9-$AL$9)*($AM$9-$AL$9)),$AN$9-SQRT((1-AX986)*($AN$9-$AL$9)*($AN$9-$AM$9))),$AM$9)</f>
        <v>1.6309946664179</v>
      </c>
      <c r="AP986" s="0" t="n">
        <f aca="false">IFERROR(IF(AY986&lt;($AM$10-$AL$10)/($AN$10-$AL$10),$AL$10+SQRT(AY986*($AN$10-$AL$10)*($AM$10-$AL$10)),$AN$10-SQRT((1-AY986)*($AN$10-$AL$10)*($AN$10-$AM$10))),$AM$10)</f>
        <v>0.564711868554358</v>
      </c>
      <c r="AQ986" s="0" t="n">
        <f aca="false">IFERROR(IF(AZ986&lt;($AM$11-$AL$11)/($AN$11-$AL$11),$AL$11+SQRT(AZ986*($AN$11-$AL$11)*($AM$11-$AL$11)),$AN$11-SQRT((1-AZ986)*($AN$11-$AL$11)*($AN$11-$AM$11))),$AM$11)</f>
        <v>0.502899518314103</v>
      </c>
      <c r="AR986" s="0" t="n">
        <f aca="false">SUMPRODUCT((B24:B31&lt;=$B$6)*(C24:C31*AM986+D24:D31*AO986*$B$8*AQ986)/(1+AL986/100)^B24:B31)+C32*AM986*AP986/(1+AL986/100)^$B$6</f>
        <v>14409903.5712998</v>
      </c>
      <c r="AS986" s="0" t="n">
        <f aca="false">SUMPRODUCT((K24:K26&lt;=$B$6)*(L24:L26*AN986+M24:M26*AO986*$B$8*AQ986)/(1+AL986/100)^K24:K26)+L27*AN986*AP986/(1+AL986/100)^$B$6</f>
        <v>16216578.8027195</v>
      </c>
      <c r="AT986" s="0" t="n">
        <f aca="false">AS986-AR986</f>
        <v>1806675.23141961</v>
      </c>
      <c r="AU986" s="0" t="n">
        <f aca="true">RAND()</f>
        <v>0.691156475649747</v>
      </c>
      <c r="AV986" s="0" t="n">
        <f aca="true">RAND()</f>
        <v>0.843778012068023</v>
      </c>
      <c r="AW986" s="0" t="n">
        <f aca="true">RAND()</f>
        <v>0.685220901315328</v>
      </c>
      <c r="AX986" s="0" t="n">
        <f aca="true">RAND()</f>
        <v>0.909223375858642</v>
      </c>
      <c r="AY986" s="0" t="n">
        <f aca="true">RAND()</f>
        <v>0.0167505037271858</v>
      </c>
      <c r="AZ986" s="0" t="n">
        <f aca="true">RAND()</f>
        <v>0.168033528702428</v>
      </c>
    </row>
    <row r="987" customFormat="false" ht="15" hidden="false" customHeight="false" outlineLevel="0" collapsed="false">
      <c r="AK987" s="0" t="n">
        <v>974</v>
      </c>
      <c r="AL987" s="0" t="n">
        <f aca="false">IFERROR(IF(AU987&lt;($AM$6-$AL$6)/($AN$6-$AL$6),$AL$6+SQRT(AU987*($AN$6-$AL$6)*($AM$6-$AL$6)),$AN$6-SQRT((1-AU987)*($AN$6-$AL$6)*($AN$6-$AM$6))),$AM$6)</f>
        <v>3.05455767635846</v>
      </c>
      <c r="AM987" s="0" t="n">
        <f aca="false">IFERROR(IF(AV987&lt;($AM$7-$AL$7)/($AN$7-$AL$7),$AL$7+SQRT(AV987*($AN$7-$AL$7)*($AM$7-$AL$7)),$AN$7-SQRT((1-AV987)*($AN$7-$AL$7)*($AN$7-$AM$7))),$AM$7)</f>
        <v>1.05871746840975</v>
      </c>
      <c r="AN987" s="0" t="n">
        <f aca="false">IFERROR(IF(AW987&lt;($AM$8-$AL$8)/($AN$8-$AL$8),$AL$8+SQRT(AW987*($AN$8-$AL$8)*($AM$8-$AL$8)),$AN$8-SQRT((1-AW987)*($AN$8-$AL$8)*($AN$8-$AM$8))),$AM$8)</f>
        <v>1.14773404632041</v>
      </c>
      <c r="AO987" s="0" t="n">
        <f aca="false">IFERROR(IF(AX987&lt;($AM$9-$AL$9)/($AN$9-$AL$9),$AL$9+SQRT(AX987*($AN$9-$AL$9)*($AM$9-$AL$9)),$AN$9-SQRT((1-AX987)*($AN$9-$AL$9)*($AN$9-$AM$9))),$AM$9)</f>
        <v>1.03156475212974</v>
      </c>
      <c r="AP987" s="0" t="n">
        <f aca="false">IFERROR(IF(AY987&lt;($AM$10-$AL$10)/($AN$10-$AL$10),$AL$10+SQRT(AY987*($AN$10-$AL$10)*($AM$10-$AL$10)),$AN$10-SQRT((1-AY987)*($AN$10-$AL$10)*($AN$10-$AM$10))),$AM$10)</f>
        <v>0.867350971901938</v>
      </c>
      <c r="AQ987" s="0" t="n">
        <f aca="false">IFERROR(IF(AZ987&lt;($AM$11-$AL$11)/($AN$11-$AL$11),$AL$11+SQRT(AZ987*($AN$11-$AL$11)*($AM$11-$AL$11)),$AN$11-SQRT((1-AZ987)*($AN$11-$AL$11)*($AN$11-$AM$11))),$AM$11)</f>
        <v>0.489578525964102</v>
      </c>
      <c r="AR987" s="0" t="n">
        <f aca="false">SUMPRODUCT((B24:B31&lt;=$B$6)*(C24:C31*AM987+D24:D31*AO987*$B$8*AQ987)/(1+AL987/100)^B24:B31)+C32*AM987*AP987/(1+AL987/100)^$B$6</f>
        <v>14537850.7837299</v>
      </c>
      <c r="AS987" s="0" t="n">
        <f aca="false">SUMPRODUCT((K24:K26&lt;=$B$6)*(L24:L26*AN987+M24:M26*AO987*$B$8*AQ987)/(1+AL987/100)^K24:K26)+L27*AN987*AP987/(1+AL987/100)^$B$6</f>
        <v>16789966.7419583</v>
      </c>
      <c r="AT987" s="0" t="n">
        <f aca="false">AS987-AR987</f>
        <v>2252115.95822836</v>
      </c>
      <c r="AU987" s="0" t="n">
        <f aca="true">RAND()</f>
        <v>0.221674243540901</v>
      </c>
      <c r="AV987" s="0" t="n">
        <f aca="true">RAND()</f>
        <v>0.674764383186012</v>
      </c>
      <c r="AW987" s="0" t="n">
        <f aca="true">RAND()</f>
        <v>0.907037108604473</v>
      </c>
      <c r="AX987" s="0" t="n">
        <f aca="true">RAND()</f>
        <v>0.374755447121649</v>
      </c>
      <c r="AY987" s="0" t="n">
        <f aca="true">RAND()</f>
        <v>0.539786946229194</v>
      </c>
      <c r="AZ987" s="0" t="n">
        <f aca="true">RAND()</f>
        <v>0.146693949007028</v>
      </c>
    </row>
    <row r="988" customFormat="false" ht="15" hidden="false" customHeight="false" outlineLevel="0" collapsed="false">
      <c r="AK988" s="0" t="n">
        <v>975</v>
      </c>
      <c r="AL988" s="0" t="n">
        <f aca="false">IFERROR(IF(AU988&lt;($AM$6-$AL$6)/($AN$6-$AL$6),$AL$6+SQRT(AU988*($AN$6-$AL$6)*($AM$6-$AL$6)),$AN$6-SQRT((1-AU988)*($AN$6-$AL$6)*($AN$6-$AM$6))),$AM$6)</f>
        <v>2.47096192409758</v>
      </c>
      <c r="AM988" s="0" t="n">
        <f aca="false">IFERROR(IF(AV988&lt;($AM$7-$AL$7)/($AN$7-$AL$7),$AL$7+SQRT(AV988*($AN$7-$AL$7)*($AM$7-$AL$7)),$AN$7-SQRT((1-AV988)*($AN$7-$AL$7)*($AN$7-$AM$7))),$AM$7)</f>
        <v>0.918040972456365</v>
      </c>
      <c r="AN988" s="0" t="n">
        <f aca="false">IFERROR(IF(AW988&lt;($AM$8-$AL$8)/($AN$8-$AL$8),$AL$8+SQRT(AW988*($AN$8-$AL$8)*($AM$8-$AL$8)),$AN$8-SQRT((1-AW988)*($AN$8-$AL$8)*($AN$8-$AM$8))),$AM$8)</f>
        <v>1.17382591686966</v>
      </c>
      <c r="AO988" s="0" t="n">
        <f aca="false">IFERROR(IF(AX988&lt;($AM$9-$AL$9)/($AN$9-$AL$9),$AL$9+SQRT(AX988*($AN$9-$AL$9)*($AM$9-$AL$9)),$AN$9-SQRT((1-AX988)*($AN$9-$AL$9)*($AN$9-$AM$9))),$AM$9)</f>
        <v>0.814781915716219</v>
      </c>
      <c r="AP988" s="0" t="n">
        <f aca="false">IFERROR(IF(AY988&lt;($AM$10-$AL$10)/($AN$10-$AL$10),$AL$10+SQRT(AY988*($AN$10-$AL$10)*($AM$10-$AL$10)),$AN$10-SQRT((1-AY988)*($AN$10-$AL$10)*($AN$10-$AM$10))),$AM$10)</f>
        <v>0.986897045891132</v>
      </c>
      <c r="AQ988" s="0" t="n">
        <f aca="false">IFERROR(IF(AZ988&lt;($AM$11-$AL$11)/($AN$11-$AL$11),$AL$11+SQRT(AZ988*($AN$11-$AL$11)*($AM$11-$AL$11)),$AN$11-SQRT((1-AZ988)*($AN$11-$AL$11)*($AN$11-$AM$11))),$AM$11)</f>
        <v>0.529651211051576</v>
      </c>
      <c r="AR988" s="0" t="n">
        <f aca="false">SUMPRODUCT((B24:B31&lt;=$B$6)*(C24:C31*AM988+D24:D31*AO988*$B$8*AQ988)/(1+AL988/100)^B24:B31)+C32*AM988*AP988/(1+AL988/100)^$B$6</f>
        <v>12987037.0749482</v>
      </c>
      <c r="AS988" s="0" t="n">
        <f aca="false">SUMPRODUCT((K24:K26&lt;=$B$6)*(L24:L26*AN988+M24:M26*AO988*$B$8*AQ988)/(1+AL988/100)^K24:K26)+L27*AN988*AP988/(1+AL988/100)^$B$6</f>
        <v>16698413.8741635</v>
      </c>
      <c r="AT988" s="0" t="n">
        <f aca="false">AS988-AR988</f>
        <v>3711376.79921536</v>
      </c>
      <c r="AU988" s="0" t="n">
        <f aca="true">RAND()</f>
        <v>0.0443610267899392</v>
      </c>
      <c r="AV988" s="0" t="n">
        <f aca="true">RAND()</f>
        <v>0.15481856864938</v>
      </c>
      <c r="AW988" s="0" t="n">
        <f aca="true">RAND()</f>
        <v>0.948422302748913</v>
      </c>
      <c r="AX988" s="0" t="n">
        <f aca="true">RAND()</f>
        <v>0.132116872615964</v>
      </c>
      <c r="AY988" s="0" t="n">
        <f aca="true">RAND()</f>
        <v>0.948274933190045</v>
      </c>
      <c r="AZ988" s="0" t="n">
        <f aca="true">RAND()</f>
        <v>0.215263994846758</v>
      </c>
    </row>
    <row r="989" customFormat="false" ht="15" hidden="false" customHeight="false" outlineLevel="0" collapsed="false">
      <c r="AK989" s="0" t="n">
        <v>976</v>
      </c>
      <c r="AL989" s="0" t="n">
        <f aca="false">IFERROR(IF(AU989&lt;($AM$6-$AL$6)/($AN$6-$AL$6),$AL$6+SQRT(AU989*($AN$6-$AL$6)*($AM$6-$AL$6)),$AN$6-SQRT((1-AU989)*($AN$6-$AL$6)*($AN$6-$AM$6))),$AM$6)</f>
        <v>5.48444130379115</v>
      </c>
      <c r="AM989" s="0" t="n">
        <f aca="false">IFERROR(IF(AV989&lt;($AM$7-$AL$7)/($AN$7-$AL$7),$AL$7+SQRT(AV989*($AN$7-$AL$7)*($AM$7-$AL$7)),$AN$7-SQRT((1-AV989)*($AN$7-$AL$7)*($AN$7-$AM$7))),$AM$7)</f>
        <v>0.966124516530564</v>
      </c>
      <c r="AN989" s="0" t="n">
        <f aca="false">IFERROR(IF(AW989&lt;($AM$8-$AL$8)/($AN$8-$AL$8),$AL$8+SQRT(AW989*($AN$8-$AL$8)*($AM$8-$AL$8)),$AN$8-SQRT((1-AW989)*($AN$8-$AL$8)*($AN$8-$AM$8))),$AM$8)</f>
        <v>1.0689932204557</v>
      </c>
      <c r="AO989" s="0" t="n">
        <f aca="false">IFERROR(IF(AX989&lt;($AM$9-$AL$9)/($AN$9-$AL$9),$AL$9+SQRT(AX989*($AN$9-$AL$9)*($AM$9-$AL$9)),$AN$9-SQRT((1-AX989)*($AN$9-$AL$9)*($AN$9-$AM$9))),$AM$9)</f>
        <v>0.757358857094296</v>
      </c>
      <c r="AP989" s="0" t="n">
        <f aca="false">IFERROR(IF(AY989&lt;($AM$10-$AL$10)/($AN$10-$AL$10),$AL$10+SQRT(AY989*($AN$10-$AL$10)*($AM$10-$AL$10)),$AN$10-SQRT((1-AY989)*($AN$10-$AL$10)*($AN$10-$AM$10))),$AM$10)</f>
        <v>0.790431595273574</v>
      </c>
      <c r="AQ989" s="0" t="n">
        <f aca="false">IFERROR(IF(AZ989&lt;($AM$11-$AL$11)/($AN$11-$AL$11),$AL$11+SQRT(AZ989*($AN$11-$AL$11)*($AM$11-$AL$11)),$AN$11-SQRT((1-AZ989)*($AN$11-$AL$11)*($AN$11-$AM$11))),$AM$11)</f>
        <v>0.693965293726948</v>
      </c>
      <c r="AR989" s="0" t="n">
        <f aca="false">SUMPRODUCT((B24:B31&lt;=$B$6)*(C24:C31*AM989+D24:D31*AO989*$B$8*AQ989)/(1+AL989/100)^B24:B31)+C32*AM989*AP989/(1+AL989/100)^$B$6</f>
        <v>11934951.4584194</v>
      </c>
      <c r="AS989" s="0" t="n">
        <f aca="false">SUMPRODUCT((K24:K26&lt;=$B$6)*(L24:L26*AN989+M24:M26*AO989*$B$8*AQ989)/(1+AL989/100)^K24:K26)+L27*AN989*AP989/(1+AL989/100)^$B$6</f>
        <v>16193989.1596081</v>
      </c>
      <c r="AT989" s="0" t="n">
        <f aca="false">AS989-AR989</f>
        <v>4259037.70118867</v>
      </c>
      <c r="AU989" s="0" t="n">
        <f aca="true">RAND()</f>
        <v>0.885154091917287</v>
      </c>
      <c r="AV989" s="0" t="n">
        <f aca="true">RAND()</f>
        <v>0.306637277694595</v>
      </c>
      <c r="AW989" s="0" t="n">
        <f aca="true">RAND()</f>
        <v>0.708769295635556</v>
      </c>
      <c r="AX989" s="0" t="n">
        <f aca="true">RAND()</f>
        <v>0.0883114417665098</v>
      </c>
      <c r="AY989" s="0" t="n">
        <f aca="true">RAND()</f>
        <v>0.337402046132612</v>
      </c>
      <c r="AZ989" s="0" t="n">
        <f aca="true">RAND()</f>
        <v>0.617725545128027</v>
      </c>
    </row>
    <row r="990" customFormat="false" ht="15" hidden="false" customHeight="false" outlineLevel="0" collapsed="false">
      <c r="AK990" s="0" t="n">
        <v>977</v>
      </c>
      <c r="AL990" s="0" t="n">
        <f aca="false">IFERROR(IF(AU990&lt;($AM$6-$AL$6)/($AN$6-$AL$6),$AL$6+SQRT(AU990*($AN$6-$AL$6)*($AM$6-$AL$6)),$AN$6-SQRT((1-AU990)*($AN$6-$AL$6)*($AN$6-$AM$6))),$AM$6)</f>
        <v>5.22055652985683</v>
      </c>
      <c r="AM990" s="0" t="n">
        <f aca="false">IFERROR(IF(AV990&lt;($AM$7-$AL$7)/($AN$7-$AL$7),$AL$7+SQRT(AV990*($AN$7-$AL$7)*($AM$7-$AL$7)),$AN$7-SQRT((1-AV990)*($AN$7-$AL$7)*($AN$7-$AM$7))),$AM$7)</f>
        <v>0.937630107278074</v>
      </c>
      <c r="AN990" s="0" t="n">
        <f aca="false">IFERROR(IF(AW990&lt;($AM$8-$AL$8)/($AN$8-$AL$8),$AL$8+SQRT(AW990*($AN$8-$AL$8)*($AM$8-$AL$8)),$AN$8-SQRT((1-AW990)*($AN$8-$AL$8)*($AN$8-$AM$8))),$AM$8)</f>
        <v>1.14100433983934</v>
      </c>
      <c r="AO990" s="0" t="n">
        <f aca="false">IFERROR(IF(AX990&lt;($AM$9-$AL$9)/($AN$9-$AL$9),$AL$9+SQRT(AX990*($AN$9-$AL$9)*($AM$9-$AL$9)),$AN$9-SQRT((1-AX990)*($AN$9-$AL$9)*($AN$9-$AM$9))),$AM$9)</f>
        <v>1.39080981300564</v>
      </c>
      <c r="AP990" s="0" t="n">
        <f aca="false">IFERROR(IF(AY990&lt;($AM$10-$AL$10)/($AN$10-$AL$10),$AL$10+SQRT(AY990*($AN$10-$AL$10)*($AM$10-$AL$10)),$AN$10-SQRT((1-AY990)*($AN$10-$AL$10)*($AN$10-$AM$10))),$AM$10)</f>
        <v>0.804566079197134</v>
      </c>
      <c r="AQ990" s="0" t="n">
        <f aca="false">IFERROR(IF(AZ990&lt;($AM$11-$AL$11)/($AN$11-$AL$11),$AL$11+SQRT(AZ990*($AN$11-$AL$11)*($AM$11-$AL$11)),$AN$11-SQRT((1-AZ990)*($AN$11-$AL$11)*($AN$11-$AM$11))),$AM$11)</f>
        <v>0.930119575590571</v>
      </c>
      <c r="AR990" s="0" t="n">
        <f aca="false">SUMPRODUCT((B24:B31&lt;=$B$6)*(C24:C31*AM990+D24:D31*AO990*$B$8*AQ990)/(1+AL990/100)^B24:B31)+C32*AM990*AP990/(1+AL990/100)^$B$6</f>
        <v>11814087.3689768</v>
      </c>
      <c r="AS990" s="0" t="n">
        <f aca="false">SUMPRODUCT((K24:K26&lt;=$B$6)*(L24:L26*AN990+M24:M26*AO990*$B$8*AQ990)/(1+AL990/100)^K24:K26)+L27*AN990*AP990/(1+AL990/100)^$B$6</f>
        <v>17267419.183226</v>
      </c>
      <c r="AT990" s="0" t="n">
        <f aca="false">AS990-AR990</f>
        <v>5453331.81424924</v>
      </c>
      <c r="AU990" s="0" t="n">
        <f aca="true">RAND()</f>
        <v>0.841679046828242</v>
      </c>
      <c r="AV990" s="0" t="n">
        <f aca="true">RAND()</f>
        <v>0.210467182548602</v>
      </c>
      <c r="AW990" s="0" t="n">
        <f aca="true">RAND()</f>
        <v>0.894399520587934</v>
      </c>
      <c r="AX990" s="0" t="n">
        <f aca="true">RAND()</f>
        <v>0.752591544046514</v>
      </c>
      <c r="AY990" s="0" t="n">
        <f aca="true">RAND()</f>
        <v>0.371041986390059</v>
      </c>
      <c r="AZ990" s="0" t="n">
        <f aca="true">RAND()</f>
        <v>0.980068270548401</v>
      </c>
    </row>
    <row r="991" customFormat="false" ht="15" hidden="false" customHeight="false" outlineLevel="0" collapsed="false">
      <c r="AK991" s="0" t="n">
        <v>978</v>
      </c>
      <c r="AL991" s="0" t="n">
        <f aca="false">IFERROR(IF(AU991&lt;($AM$6-$AL$6)/($AN$6-$AL$6),$AL$6+SQRT(AU991*($AN$6-$AL$6)*($AM$6-$AL$6)),$AN$6-SQRT((1-AU991)*($AN$6-$AL$6)*($AN$6-$AM$6))),$AM$6)</f>
        <v>2.96950426486408</v>
      </c>
      <c r="AM991" s="0" t="n">
        <f aca="false">IFERROR(IF(AV991&lt;($AM$7-$AL$7)/($AN$7-$AL$7),$AL$7+SQRT(AV991*($AN$7-$AL$7)*($AM$7-$AL$7)),$AN$7-SQRT((1-AV991)*($AN$7-$AL$7)*($AN$7-$AM$7))),$AM$7)</f>
        <v>1.21153585818179</v>
      </c>
      <c r="AN991" s="0" t="n">
        <f aca="false">IFERROR(IF(AW991&lt;($AM$8-$AL$8)/($AN$8-$AL$8),$AL$8+SQRT(AW991*($AN$8-$AL$8)*($AM$8-$AL$8)),$AN$8-SQRT((1-AW991)*($AN$8-$AL$8)*($AN$8-$AM$8))),$AM$8)</f>
        <v>1.03489559000271</v>
      </c>
      <c r="AO991" s="0" t="n">
        <f aca="false">IFERROR(IF(AX991&lt;($AM$9-$AL$9)/($AN$9-$AL$9),$AL$9+SQRT(AX991*($AN$9-$AL$9)*($AM$9-$AL$9)),$AN$9-SQRT((1-AX991)*($AN$9-$AL$9)*($AN$9-$AM$9))),$AM$9)</f>
        <v>1.21115253910538</v>
      </c>
      <c r="AP991" s="0" t="n">
        <f aca="false">IFERROR(IF(AY991&lt;($AM$10-$AL$10)/($AN$10-$AL$10),$AL$10+SQRT(AY991*($AN$10-$AL$10)*($AM$10-$AL$10)),$AN$10-SQRT((1-AY991)*($AN$10-$AL$10)*($AN$10-$AM$10))),$AM$10)</f>
        <v>0.676218050466242</v>
      </c>
      <c r="AQ991" s="0" t="n">
        <f aca="false">IFERROR(IF(AZ991&lt;($AM$11-$AL$11)/($AN$11-$AL$11),$AL$11+SQRT(AZ991*($AN$11-$AL$11)*($AM$11-$AL$11)),$AN$11-SQRT((1-AZ991)*($AN$11-$AL$11)*($AN$11-$AM$11))),$AM$11)</f>
        <v>0.534280440647667</v>
      </c>
      <c r="AR991" s="0" t="n">
        <f aca="false">SUMPRODUCT((B24:B31&lt;=$B$6)*(C24:C31*AM991+D24:D31*AO991*$B$8*AQ991)/(1+AL991/100)^B24:B31)+C32*AM991*AP991/(1+AL991/100)^$B$6</f>
        <v>16763739.6834993</v>
      </c>
      <c r="AS991" s="0" t="n">
        <f aca="false">SUMPRODUCT((K24:K26&lt;=$B$6)*(L24:L26*AN991+M24:M26*AO991*$B$8*AQ991)/(1+AL991/100)^K24:K26)+L27*AN991*AP991/(1+AL991/100)^$B$6</f>
        <v>15445165.9476684</v>
      </c>
      <c r="AT991" s="0" t="n">
        <f aca="false">AS991-AR991</f>
        <v>-1318573.73583099</v>
      </c>
      <c r="AU991" s="0" t="n">
        <f aca="true">RAND()</f>
        <v>0.187987703917928</v>
      </c>
      <c r="AV991" s="0" t="n">
        <f aca="true">RAND()</f>
        <v>0.986848975948347</v>
      </c>
      <c r="AW991" s="0" t="n">
        <f aca="true">RAND()</f>
        <v>0.588711935997506</v>
      </c>
      <c r="AX991" s="0" t="n">
        <f aca="true">RAND()</f>
        <v>0.585146455626736</v>
      </c>
      <c r="AY991" s="0" t="n">
        <f aca="true">RAND()</f>
        <v>0.124211205240492</v>
      </c>
      <c r="AZ991" s="0" t="n">
        <f aca="true">RAND()</f>
        <v>0.224029897428837</v>
      </c>
    </row>
    <row r="992" customFormat="false" ht="15" hidden="false" customHeight="false" outlineLevel="0" collapsed="false">
      <c r="AK992" s="0" t="n">
        <v>979</v>
      </c>
      <c r="AL992" s="0" t="n">
        <f aca="false">IFERROR(IF(AU992&lt;($AM$6-$AL$6)/($AN$6-$AL$6),$AL$6+SQRT(AU992*($AN$6-$AL$6)*($AM$6-$AL$6)),$AN$6-SQRT((1-AU992)*($AN$6-$AL$6)*($AN$6-$AM$6))),$AM$6)</f>
        <v>4.41614965569432</v>
      </c>
      <c r="AM992" s="0" t="n">
        <f aca="false">IFERROR(IF(AV992&lt;($AM$7-$AL$7)/($AN$7-$AL$7),$AL$7+SQRT(AV992*($AN$7-$AL$7)*($AM$7-$AL$7)),$AN$7-SQRT((1-AV992)*($AN$7-$AL$7)*($AN$7-$AM$7))),$AM$7)</f>
        <v>1.10280802215881</v>
      </c>
      <c r="AN992" s="0" t="n">
        <f aca="false">IFERROR(IF(AW992&lt;($AM$8-$AL$8)/($AN$8-$AL$8),$AL$8+SQRT(AW992*($AN$8-$AL$8)*($AM$8-$AL$8)),$AN$8-SQRT((1-AW992)*($AN$8-$AL$8)*($AN$8-$AM$8))),$AM$8)</f>
        <v>0.924169742902516</v>
      </c>
      <c r="AO992" s="0" t="n">
        <f aca="false">IFERROR(IF(AX992&lt;($AM$9-$AL$9)/($AN$9-$AL$9),$AL$9+SQRT(AX992*($AN$9-$AL$9)*($AM$9-$AL$9)),$AN$9-SQRT((1-AX992)*($AN$9-$AL$9)*($AN$9-$AM$9))),$AM$9)</f>
        <v>1.00607755105948</v>
      </c>
      <c r="AP992" s="0" t="n">
        <f aca="false">IFERROR(IF(AY992&lt;($AM$10-$AL$10)/($AN$10-$AL$10),$AL$10+SQRT(AY992*($AN$10-$AL$10)*($AM$10-$AL$10)),$AN$10-SQRT((1-AY992)*($AN$10-$AL$10)*($AN$10-$AM$10))),$AM$10)</f>
        <v>0.965124442353891</v>
      </c>
      <c r="AQ992" s="0" t="n">
        <f aca="false">IFERROR(IF(AZ992&lt;($AM$11-$AL$11)/($AN$11-$AL$11),$AL$11+SQRT(AZ992*($AN$11-$AL$11)*($AM$11-$AL$11)),$AN$11-SQRT((1-AZ992)*($AN$11-$AL$11)*($AN$11-$AM$11))),$AM$11)</f>
        <v>0.620450036708341</v>
      </c>
      <c r="AR992" s="0" t="n">
        <f aca="false">SUMPRODUCT((B24:B31&lt;=$B$6)*(C24:C31*AM992+D24:D31*AO992*$B$8*AQ992)/(1+AL992/100)^B24:B31)+C32*AM992*AP992/(1+AL992/100)^$B$6</f>
        <v>14202633.1274893</v>
      </c>
      <c r="AS992" s="0" t="n">
        <f aca="false">SUMPRODUCT((K24:K26&lt;=$B$6)*(L24:L26*AN992+M24:M26*AO992*$B$8*AQ992)/(1+AL992/100)^K24:K26)+L27*AN992*AP992/(1+AL992/100)^$B$6</f>
        <v>13712108.5835559</v>
      </c>
      <c r="AT992" s="0" t="n">
        <f aca="false">AS992-AR992</f>
        <v>-490524.543933429</v>
      </c>
      <c r="AU992" s="0" t="n">
        <f aca="true">RAND()</f>
        <v>0.66618586991157</v>
      </c>
      <c r="AV992" s="0" t="n">
        <f aca="true">RAND()</f>
        <v>0.807417970303995</v>
      </c>
      <c r="AW992" s="0" t="n">
        <f aca="true">RAND()</f>
        <v>0.171312500583077</v>
      </c>
      <c r="AX992" s="0" t="n">
        <f aca="true">RAND()</f>
        <v>0.34141211032805</v>
      </c>
      <c r="AY992" s="0" t="n">
        <f aca="true">RAND()</f>
        <v>0.865362987500071</v>
      </c>
      <c r="AZ992" s="0" t="n">
        <f aca="true">RAND()</f>
        <v>0.419135616434193</v>
      </c>
    </row>
    <row r="993" customFormat="false" ht="15" hidden="false" customHeight="false" outlineLevel="0" collapsed="false">
      <c r="AK993" s="0" t="n">
        <v>980</v>
      </c>
      <c r="AL993" s="0" t="n">
        <f aca="false">IFERROR(IF(AU993&lt;($AM$6-$AL$6)/($AN$6-$AL$6),$AL$6+SQRT(AU993*($AN$6-$AL$6)*($AM$6-$AL$6)),$AN$6-SQRT((1-AU993)*($AN$6-$AL$6)*($AN$6-$AM$6))),$AM$6)</f>
        <v>6.28003484450418</v>
      </c>
      <c r="AM993" s="0" t="n">
        <f aca="false">IFERROR(IF(AV993&lt;($AM$7-$AL$7)/($AN$7-$AL$7),$AL$7+SQRT(AV993*($AN$7-$AL$7)*($AM$7-$AL$7)),$AN$7-SQRT((1-AV993)*($AN$7-$AL$7)*($AN$7-$AM$7))),$AM$7)</f>
        <v>1.1555651163626</v>
      </c>
      <c r="AN993" s="0" t="n">
        <f aca="false">IFERROR(IF(AW993&lt;($AM$8-$AL$8)/($AN$8-$AL$8),$AL$8+SQRT(AW993*($AN$8-$AL$8)*($AM$8-$AL$8)),$AN$8-SQRT((1-AW993)*($AN$8-$AL$8)*($AN$8-$AM$8))),$AM$8)</f>
        <v>0.890247327344373</v>
      </c>
      <c r="AO993" s="0" t="n">
        <f aca="false">IFERROR(IF(AX993&lt;($AM$9-$AL$9)/($AN$9-$AL$9),$AL$9+SQRT(AX993*($AN$9-$AL$9)*($AM$9-$AL$9)),$AN$9-SQRT((1-AX993)*($AN$9-$AL$9)*($AN$9-$AM$9))),$AM$9)</f>
        <v>0.728769820218212</v>
      </c>
      <c r="AP993" s="0" t="n">
        <f aca="false">IFERROR(IF(AY993&lt;($AM$10-$AL$10)/($AN$10-$AL$10),$AL$10+SQRT(AY993*($AN$10-$AL$10)*($AM$10-$AL$10)),$AN$10-SQRT((1-AY993)*($AN$10-$AL$10)*($AN$10-$AM$10))),$AM$10)</f>
        <v>0.957441421968839</v>
      </c>
      <c r="AQ993" s="0" t="n">
        <f aca="false">IFERROR(IF(AZ993&lt;($AM$11-$AL$11)/($AN$11-$AL$11),$AL$11+SQRT(AZ993*($AN$11-$AL$11)*($AM$11-$AL$11)),$AN$11-SQRT((1-AZ993)*($AN$11-$AL$11)*($AN$11-$AM$11))),$AM$11)</f>
        <v>0.5052940696007</v>
      </c>
      <c r="AR993" s="0" t="n">
        <f aca="false">SUMPRODUCT((B24:B31&lt;=$B$6)*(C24:C31*AM993+D24:D31*AO993*$B$8*AQ993)/(1+AL993/100)^B24:B31)+C32*AM993*AP993/(1+AL993/100)^$B$6</f>
        <v>13835123.08935</v>
      </c>
      <c r="AS993" s="0" t="n">
        <f aca="false">SUMPRODUCT((K24:K26&lt;=$B$6)*(L24:L26*AN993+M24:M26*AO993*$B$8*AQ993)/(1+AL993/100)^K24:K26)+L27*AN993*AP993/(1+AL993/100)^$B$6</f>
        <v>13457532.8495215</v>
      </c>
      <c r="AT993" s="0" t="n">
        <f aca="false">AS993-AR993</f>
        <v>-377590.239828452</v>
      </c>
      <c r="AU993" s="0" t="n">
        <f aca="true">RAND()</f>
        <v>0.974082508743594</v>
      </c>
      <c r="AV993" s="0" t="n">
        <f aca="true">RAND()</f>
        <v>0.920729357799023</v>
      </c>
      <c r="AW993" s="0" t="n">
        <f aca="true">RAND()</f>
        <v>0.0904953343644703</v>
      </c>
      <c r="AX993" s="0" t="n">
        <f aca="true">RAND()</f>
        <v>0.0697808408568974</v>
      </c>
      <c r="AY993" s="0" t="n">
        <f aca="true">RAND()</f>
        <v>0.837010618131494</v>
      </c>
      <c r="AZ993" s="0" t="n">
        <f aca="true">RAND()</f>
        <v>0.172023081686601</v>
      </c>
    </row>
    <row r="994" customFormat="false" ht="15" hidden="false" customHeight="false" outlineLevel="0" collapsed="false">
      <c r="AK994" s="0" t="n">
        <v>981</v>
      </c>
      <c r="AL994" s="0" t="n">
        <f aca="false">IFERROR(IF(AU994&lt;($AM$6-$AL$6)/($AN$6-$AL$6),$AL$6+SQRT(AU994*($AN$6-$AL$6)*($AM$6-$AL$6)),$AN$6-SQRT((1-AU994)*($AN$6-$AL$6)*($AN$6-$AM$6))),$AM$6)</f>
        <v>2.3681819853871</v>
      </c>
      <c r="AM994" s="0" t="n">
        <f aca="false">IFERROR(IF(AV994&lt;($AM$7-$AL$7)/($AN$7-$AL$7),$AL$7+SQRT(AV994*($AN$7-$AL$7)*($AM$7-$AL$7)),$AN$7-SQRT((1-AV994)*($AN$7-$AL$7)*($AN$7-$AM$7))),$AM$7)</f>
        <v>1.04736895225169</v>
      </c>
      <c r="AN994" s="0" t="n">
        <f aca="false">IFERROR(IF(AW994&lt;($AM$8-$AL$8)/($AN$8-$AL$8),$AL$8+SQRT(AW994*($AN$8-$AL$8)*($AM$8-$AL$8)),$AN$8-SQRT((1-AW994)*($AN$8-$AL$8)*($AN$8-$AM$8))),$AM$8)</f>
        <v>0.889708609598703</v>
      </c>
      <c r="AO994" s="0" t="n">
        <f aca="false">IFERROR(IF(AX994&lt;($AM$9-$AL$9)/($AN$9-$AL$9),$AL$9+SQRT(AX994*($AN$9-$AL$9)*($AM$9-$AL$9)),$AN$9-SQRT((1-AX994)*($AN$9-$AL$9)*($AN$9-$AM$9))),$AM$9)</f>
        <v>1.7602246375791</v>
      </c>
      <c r="AP994" s="0" t="n">
        <f aca="false">IFERROR(IF(AY994&lt;($AM$10-$AL$10)/($AN$10-$AL$10),$AL$10+SQRT(AY994*($AN$10-$AL$10)*($AM$10-$AL$10)),$AN$10-SQRT((1-AY994)*($AN$10-$AL$10)*($AN$10-$AM$10))),$AM$10)</f>
        <v>0.705755814638381</v>
      </c>
      <c r="AQ994" s="0" t="n">
        <f aca="false">IFERROR(IF(AZ994&lt;($AM$11-$AL$11)/($AN$11-$AL$11),$AL$11+SQRT(AZ994*($AN$11-$AL$11)*($AM$11-$AL$11)),$AN$11-SQRT((1-AZ994)*($AN$11-$AL$11)*($AN$11-$AM$11))),$AM$11)</f>
        <v>0.664197231482983</v>
      </c>
      <c r="AR994" s="0" t="n">
        <f aca="false">SUMPRODUCT((B24:B31&lt;=$B$6)*(C24:C31*AM994+D24:D31*AO994*$B$8*AQ994)/(1+AL994/100)^B24:B31)+C32*AM994*AP994/(1+AL994/100)^$B$6</f>
        <v>15112717.8455332</v>
      </c>
      <c r="AS994" s="0" t="n">
        <f aca="false">SUMPRODUCT((K24:K26&lt;=$B$6)*(L24:L26*AN994+M24:M26*AO994*$B$8*AQ994)/(1+AL994/100)^K24:K26)+L27*AN994*AP994/(1+AL994/100)^$B$6</f>
        <v>13163007.4902834</v>
      </c>
      <c r="AT994" s="0" t="n">
        <f aca="false">AS994-AR994</f>
        <v>-1949710.35524985</v>
      </c>
      <c r="AU994" s="0" t="n">
        <f aca="true">RAND()</f>
        <v>0.0271115948727175</v>
      </c>
      <c r="AV994" s="0" t="n">
        <f aca="true">RAND()</f>
        <v>0.635028075452646</v>
      </c>
      <c r="AW994" s="0" t="n">
        <f aca="true">RAND()</f>
        <v>0.0894181626236941</v>
      </c>
      <c r="AX994" s="0" t="n">
        <f aca="true">RAND()</f>
        <v>0.96167185038395</v>
      </c>
      <c r="AY994" s="0" t="n">
        <f aca="true">RAND()</f>
        <v>0.169341821030016</v>
      </c>
      <c r="AZ994" s="0" t="n">
        <f aca="true">RAND()</f>
        <v>0.539740819005335</v>
      </c>
    </row>
    <row r="995" customFormat="false" ht="15" hidden="false" customHeight="false" outlineLevel="0" collapsed="false">
      <c r="AK995" s="0" t="n">
        <v>982</v>
      </c>
      <c r="AL995" s="0" t="n">
        <f aca="false">IFERROR(IF(AU995&lt;($AM$6-$AL$6)/($AN$6-$AL$6),$AL$6+SQRT(AU995*($AN$6-$AL$6)*($AM$6-$AL$6)),$AN$6-SQRT((1-AU995)*($AN$6-$AL$6)*($AN$6-$AM$6))),$AM$6)</f>
        <v>2.71408588625568</v>
      </c>
      <c r="AM995" s="0" t="n">
        <f aca="false">IFERROR(IF(AV995&lt;($AM$7-$AL$7)/($AN$7-$AL$7),$AL$7+SQRT(AV995*($AN$7-$AL$7)*($AM$7-$AL$7)),$AN$7-SQRT((1-AV995)*($AN$7-$AL$7)*($AN$7-$AM$7))),$AM$7)</f>
        <v>0.975105017073441</v>
      </c>
      <c r="AN995" s="0" t="n">
        <f aca="false">IFERROR(IF(AW995&lt;($AM$8-$AL$8)/($AN$8-$AL$8),$AL$8+SQRT(AW995*($AN$8-$AL$8)*($AM$8-$AL$8)),$AN$8-SQRT((1-AW995)*($AN$8-$AL$8)*($AN$8-$AM$8))),$AM$8)</f>
        <v>0.992343427061186</v>
      </c>
      <c r="AO995" s="0" t="n">
        <f aca="false">IFERROR(IF(AX995&lt;($AM$9-$AL$9)/($AN$9-$AL$9),$AL$9+SQRT(AX995*($AN$9-$AL$9)*($AM$9-$AL$9)),$AN$9-SQRT((1-AX995)*($AN$9-$AL$9)*($AN$9-$AM$9))),$AM$9)</f>
        <v>1.29393949253419</v>
      </c>
      <c r="AP995" s="0" t="n">
        <f aca="false">IFERROR(IF(AY995&lt;($AM$10-$AL$10)/($AN$10-$AL$10),$AL$10+SQRT(AY995*($AN$10-$AL$10)*($AM$10-$AL$10)),$AN$10-SQRT((1-AY995)*($AN$10-$AL$10)*($AN$10-$AM$10))),$AM$10)</f>
        <v>0.591497709185329</v>
      </c>
      <c r="AQ995" s="0" t="n">
        <f aca="false">IFERROR(IF(AZ995&lt;($AM$11-$AL$11)/($AN$11-$AL$11),$AL$11+SQRT(AZ995*($AN$11-$AL$11)*($AM$11-$AL$11)),$AN$11-SQRT((1-AZ995)*($AN$11-$AL$11)*($AN$11-$AM$11))),$AM$11)</f>
        <v>0.597814620526545</v>
      </c>
      <c r="AR995" s="0" t="n">
        <f aca="false">SUMPRODUCT((B24:B31&lt;=$B$6)*(C24:C31*AM995+D24:D31*AO995*$B$8*AQ995)/(1+AL995/100)^B24:B31)+C32*AM995*AP995/(1+AL995/100)^$B$6</f>
        <v>13748560.3086878</v>
      </c>
      <c r="AS995" s="0" t="n">
        <f aca="false">SUMPRODUCT((K24:K26&lt;=$B$6)*(L24:L26*AN995+M24:M26*AO995*$B$8*AQ995)/(1+AL995/100)^K24:K26)+L27*AN995*AP995/(1+AL995/100)^$B$6</f>
        <v>14916314.6178101</v>
      </c>
      <c r="AT995" s="0" t="n">
        <f aca="false">AS995-AR995</f>
        <v>1167754.30912234</v>
      </c>
      <c r="AU995" s="0" t="n">
        <f aca="true">RAND()</f>
        <v>0.101983730589912</v>
      </c>
      <c r="AV995" s="0" t="n">
        <f aca="true">RAND()</f>
        <v>0.340686300047666</v>
      </c>
      <c r="AW995" s="0" t="n">
        <f aca="true">RAND()</f>
        <v>0.411066599262688</v>
      </c>
      <c r="AX995" s="0" t="n">
        <f aca="true">RAND()</f>
        <v>0.667652373198081</v>
      </c>
      <c r="AY995" s="0" t="n">
        <f aca="true">RAND()</f>
        <v>0.0334873231446522</v>
      </c>
      <c r="AZ995" s="0" t="n">
        <f aca="true">RAND()</f>
        <v>0.362014482446407</v>
      </c>
    </row>
    <row r="996" customFormat="false" ht="15" hidden="false" customHeight="false" outlineLevel="0" collapsed="false">
      <c r="AK996" s="0" t="n">
        <v>983</v>
      </c>
      <c r="AL996" s="0" t="n">
        <f aca="false">IFERROR(IF(AU996&lt;($AM$6-$AL$6)/($AN$6-$AL$6),$AL$6+SQRT(AU996*($AN$6-$AL$6)*($AM$6-$AL$6)),$AN$6-SQRT((1-AU996)*($AN$6-$AL$6)*($AN$6-$AM$6))),$AM$6)</f>
        <v>3.05257926180727</v>
      </c>
      <c r="AM996" s="0" t="n">
        <f aca="false">IFERROR(IF(AV996&lt;($AM$7-$AL$7)/($AN$7-$AL$7),$AL$7+SQRT(AV996*($AN$7-$AL$7)*($AM$7-$AL$7)),$AN$7-SQRT((1-AV996)*($AN$7-$AL$7)*($AN$7-$AM$7))),$AM$7)</f>
        <v>1.08054305901661</v>
      </c>
      <c r="AN996" s="0" t="n">
        <f aca="false">IFERROR(IF(AW996&lt;($AM$8-$AL$8)/($AN$8-$AL$8),$AL$8+SQRT(AW996*($AN$8-$AL$8)*($AM$8-$AL$8)),$AN$8-SQRT((1-AW996)*($AN$8-$AL$8)*($AN$8-$AM$8))),$AM$8)</f>
        <v>0.919254235340531</v>
      </c>
      <c r="AO996" s="0" t="n">
        <f aca="false">IFERROR(IF(AX996&lt;($AM$9-$AL$9)/($AN$9-$AL$9),$AL$9+SQRT(AX996*($AN$9-$AL$9)*($AM$9-$AL$9)),$AN$9-SQRT((1-AX996)*($AN$9-$AL$9)*($AN$9-$AM$9))),$AM$9)</f>
        <v>0.615852405940351</v>
      </c>
      <c r="AP996" s="0" t="n">
        <f aca="false">IFERROR(IF(AY996&lt;($AM$10-$AL$10)/($AN$10-$AL$10),$AL$10+SQRT(AY996*($AN$10-$AL$10)*($AM$10-$AL$10)),$AN$10-SQRT((1-AY996)*($AN$10-$AL$10)*($AN$10-$AM$10))),$AM$10)</f>
        <v>0.976767757616071</v>
      </c>
      <c r="AQ996" s="0" t="n">
        <f aca="false">IFERROR(IF(AZ996&lt;($AM$11-$AL$11)/($AN$11-$AL$11),$AL$11+SQRT(AZ996*($AN$11-$AL$11)*($AM$11-$AL$11)),$AN$11-SQRT((1-AZ996)*($AN$11-$AL$11)*($AN$11-$AM$11))),$AM$11)</f>
        <v>0.36742503424605</v>
      </c>
      <c r="AR996" s="0" t="n">
        <f aca="false">SUMPRODUCT((B24:B31&lt;=$B$6)*(C24:C31*AM996+D24:D31*AO996*$B$8*AQ996)/(1+AL996/100)^B24:B31)+C32*AM996*AP996/(1+AL996/100)^$B$6</f>
        <v>14761381.1093165</v>
      </c>
      <c r="AS996" s="0" t="n">
        <f aca="false">SUMPRODUCT((K24:K26&lt;=$B$6)*(L24:L26*AN996+M24:M26*AO996*$B$8*AQ996)/(1+AL996/100)^K24:K26)+L27*AN996*AP996/(1+AL996/100)^$B$6</f>
        <v>13277823.0278191</v>
      </c>
      <c r="AT996" s="0" t="n">
        <f aca="false">AS996-AR996</f>
        <v>-1483558.0814974</v>
      </c>
      <c r="AU996" s="0" t="n">
        <f aca="true">RAND()</f>
        <v>0.2208934757843</v>
      </c>
      <c r="AV996" s="0" t="n">
        <f aca="true">RAND()</f>
        <v>0.744749734689344</v>
      </c>
      <c r="AW996" s="0" t="n">
        <f aca="true">RAND()</f>
        <v>0.15801747385172</v>
      </c>
      <c r="AX996" s="0" t="n">
        <f aca="true">RAND()</f>
        <v>0.0178957066162239</v>
      </c>
      <c r="AY996" s="0" t="n">
        <f aca="true">RAND()</f>
        <v>0.909229978809028</v>
      </c>
      <c r="AZ996" s="0" t="n">
        <f aca="true">RAND()</f>
        <v>0.0185556540533921</v>
      </c>
    </row>
    <row r="997" customFormat="false" ht="15" hidden="false" customHeight="false" outlineLevel="0" collapsed="false">
      <c r="AK997" s="0" t="n">
        <v>984</v>
      </c>
      <c r="AL997" s="0" t="n">
        <f aca="false">IFERROR(IF(AU997&lt;($AM$6-$AL$6)/($AN$6-$AL$6),$AL$6+SQRT(AU997*($AN$6-$AL$6)*($AM$6-$AL$6)),$AN$6-SQRT((1-AU997)*($AN$6-$AL$6)*($AN$6-$AM$6))),$AM$6)</f>
        <v>4.98246830794948</v>
      </c>
      <c r="AM997" s="0" t="n">
        <f aca="false">IFERROR(IF(AV997&lt;($AM$7-$AL$7)/($AN$7-$AL$7),$AL$7+SQRT(AV997*($AN$7-$AL$7)*($AM$7-$AL$7)),$AN$7-SQRT((1-AV997)*($AN$7-$AL$7)*($AN$7-$AM$7))),$AM$7)</f>
        <v>1.02619035658715</v>
      </c>
      <c r="AN997" s="0" t="n">
        <f aca="false">IFERROR(IF(AW997&lt;($AM$8-$AL$8)/($AN$8-$AL$8),$AL$8+SQRT(AW997*($AN$8-$AL$8)*($AM$8-$AL$8)),$AN$8-SQRT((1-AW997)*($AN$8-$AL$8)*($AN$8-$AM$8))),$AM$8)</f>
        <v>1.16495347409007</v>
      </c>
      <c r="AO997" s="0" t="n">
        <f aca="false">IFERROR(IF(AX997&lt;($AM$9-$AL$9)/($AN$9-$AL$9),$AL$9+SQRT(AX997*($AN$9-$AL$9)*($AM$9-$AL$9)),$AN$9-SQRT((1-AX997)*($AN$9-$AL$9)*($AN$9-$AM$9))),$AM$9)</f>
        <v>1.92122722469856</v>
      </c>
      <c r="AP997" s="0" t="n">
        <f aca="false">IFERROR(IF(AY997&lt;($AM$10-$AL$10)/($AN$10-$AL$10),$AL$10+SQRT(AY997*($AN$10-$AL$10)*($AM$10-$AL$10)),$AN$10-SQRT((1-AY997)*($AN$10-$AL$10)*($AN$10-$AM$10))),$AM$10)</f>
        <v>0.944796963143585</v>
      </c>
      <c r="AQ997" s="0" t="n">
        <f aca="false">IFERROR(IF(AZ997&lt;($AM$11-$AL$11)/($AN$11-$AL$11),$AL$11+SQRT(AZ997*($AN$11-$AL$11)*($AM$11-$AL$11)),$AN$11-SQRT((1-AZ997)*($AN$11-$AL$11)*($AN$11-$AM$11))),$AM$11)</f>
        <v>0.593457407435637</v>
      </c>
      <c r="AR997" s="0" t="n">
        <f aca="false">SUMPRODUCT((B24:B31&lt;=$B$6)*(C24:C31*AM997+D24:D31*AO997*$B$8*AQ997)/(1+AL997/100)^B24:B31)+C32*AM997*AP997/(1+AL997/100)^$B$6</f>
        <v>12998400.4819739</v>
      </c>
      <c r="AS997" s="0" t="n">
        <f aca="false">SUMPRODUCT((K24:K26&lt;=$B$6)*(L24:L26*AN997+M24:M26*AO997*$B$8*AQ997)/(1+AL997/100)^K24:K26)+L27*AN997*AP997/(1+AL997/100)^$B$6</f>
        <v>17442787.1127336</v>
      </c>
      <c r="AT997" s="0" t="n">
        <f aca="false">AS997-AR997</f>
        <v>4444386.63075965</v>
      </c>
      <c r="AU997" s="0" t="n">
        <f aca="true">RAND()</f>
        <v>0.796478293578588</v>
      </c>
      <c r="AV997" s="0" t="n">
        <f aca="true">RAND()</f>
        <v>0.554748831248112</v>
      </c>
      <c r="AW997" s="0" t="n">
        <f aca="true">RAND()</f>
        <v>0.935707452716898</v>
      </c>
      <c r="AX997" s="0" t="n">
        <f aca="true">RAND()</f>
        <v>0.995863233247539</v>
      </c>
      <c r="AY997" s="0" t="n">
        <f aca="true">RAND()</f>
        <v>0.791377353687023</v>
      </c>
      <c r="AZ997" s="0" t="n">
        <f aca="true">RAND()</f>
        <v>0.351498979505492</v>
      </c>
    </row>
    <row r="998" customFormat="false" ht="15" hidden="false" customHeight="false" outlineLevel="0" collapsed="false">
      <c r="AK998" s="0" t="n">
        <v>985</v>
      </c>
      <c r="AL998" s="0" t="n">
        <f aca="false">IFERROR(IF(AU998&lt;($AM$6-$AL$6)/($AN$6-$AL$6),$AL$6+SQRT(AU998*($AN$6-$AL$6)*($AM$6-$AL$6)),$AN$6-SQRT((1-AU998)*($AN$6-$AL$6)*($AN$6-$AM$6))),$AM$6)</f>
        <v>3.98699105875289</v>
      </c>
      <c r="AM998" s="0" t="n">
        <f aca="false">IFERROR(IF(AV998&lt;($AM$7-$AL$7)/($AN$7-$AL$7),$AL$7+SQRT(AV998*($AN$7-$AL$7)*($AM$7-$AL$7)),$AN$7-SQRT((1-AV998)*($AN$7-$AL$7)*($AN$7-$AM$7))),$AM$7)</f>
        <v>0.958340178724266</v>
      </c>
      <c r="AN998" s="0" t="n">
        <f aca="false">IFERROR(IF(AW998&lt;($AM$8-$AL$8)/($AN$8-$AL$8),$AL$8+SQRT(AW998*($AN$8-$AL$8)*($AM$8-$AL$8)),$AN$8-SQRT((1-AW998)*($AN$8-$AL$8)*($AN$8-$AM$8))),$AM$8)</f>
        <v>1.0895762654557</v>
      </c>
      <c r="AO998" s="0" t="n">
        <f aca="false">IFERROR(IF(AX998&lt;($AM$9-$AL$9)/($AN$9-$AL$9),$AL$9+SQRT(AX998*($AN$9-$AL$9)*($AM$9-$AL$9)),$AN$9-SQRT((1-AX998)*($AN$9-$AL$9)*($AN$9-$AM$9))),$AM$9)</f>
        <v>0.83063589889474</v>
      </c>
      <c r="AP998" s="0" t="n">
        <f aca="false">IFERROR(IF(AY998&lt;($AM$10-$AL$10)/($AN$10-$AL$10),$AL$10+SQRT(AY998*($AN$10-$AL$10)*($AM$10-$AL$10)),$AN$10-SQRT((1-AY998)*($AN$10-$AL$10)*($AN$10-$AM$10))),$AM$10)</f>
        <v>0.565614128344274</v>
      </c>
      <c r="AQ998" s="0" t="n">
        <f aca="false">IFERROR(IF(AZ998&lt;($AM$11-$AL$11)/($AN$11-$AL$11),$AL$11+SQRT(AZ998*($AN$11-$AL$11)*($AM$11-$AL$11)),$AN$11-SQRT((1-AZ998)*($AN$11-$AL$11)*($AN$11-$AM$11))),$AM$11)</f>
        <v>0.503113963862073</v>
      </c>
      <c r="AR998" s="0" t="n">
        <f aca="false">SUMPRODUCT((B24:B31&lt;=$B$6)*(C24:C31*AM998+D24:D31*AO998*$B$8*AQ998)/(1+AL998/100)^B24:B31)+C32*AM998*AP998/(1+AL998/100)^$B$6</f>
        <v>12604921.6228545</v>
      </c>
      <c r="AS998" s="0" t="n">
        <f aca="false">SUMPRODUCT((K24:K26&lt;=$B$6)*(L24:L26*AN998+M24:M26*AO998*$B$8*AQ998)/(1+AL998/100)^K24:K26)+L27*AN998*AP998/(1+AL998/100)^$B$6</f>
        <v>16568169.9151435</v>
      </c>
      <c r="AT998" s="0" t="n">
        <f aca="false">AS998-AR998</f>
        <v>3963248.29228892</v>
      </c>
      <c r="AU998" s="0" t="n">
        <f aca="true">RAND()</f>
        <v>0.546088855998249</v>
      </c>
      <c r="AV998" s="0" t="n">
        <f aca="true">RAND()</f>
        <v>0.278573468871473</v>
      </c>
      <c r="AW998" s="0" t="n">
        <f aca="true">RAND()</f>
        <v>0.771237559065416</v>
      </c>
      <c r="AX998" s="0" t="n">
        <f aca="true">RAND()</f>
        <v>0.14576013018391</v>
      </c>
      <c r="AY998" s="0" t="n">
        <f aca="true">RAND()</f>
        <v>0.0172208553535155</v>
      </c>
      <c r="AZ998" s="0" t="n">
        <f aca="true">RAND()</f>
        <v>0.168388907411279</v>
      </c>
    </row>
    <row r="999" customFormat="false" ht="15" hidden="false" customHeight="false" outlineLevel="0" collapsed="false">
      <c r="AK999" s="0" t="n">
        <v>986</v>
      </c>
      <c r="AL999" s="0" t="n">
        <f aca="false">IFERROR(IF(AU999&lt;($AM$6-$AL$6)/($AN$6-$AL$6),$AL$6+SQRT(AU999*($AN$6-$AL$6)*($AM$6-$AL$6)),$AN$6-SQRT((1-AU999)*($AN$6-$AL$6)*($AN$6-$AM$6))),$AM$6)</f>
        <v>3.30320575913396</v>
      </c>
      <c r="AM999" s="0" t="n">
        <f aca="false">IFERROR(IF(AV999&lt;($AM$7-$AL$7)/($AN$7-$AL$7),$AL$7+SQRT(AV999*($AN$7-$AL$7)*($AM$7-$AL$7)),$AN$7-SQRT((1-AV999)*($AN$7-$AL$7)*($AN$7-$AM$7))),$AM$7)</f>
        <v>1.10850863493117</v>
      </c>
      <c r="AN999" s="0" t="n">
        <f aca="false">IFERROR(IF(AW999&lt;($AM$8-$AL$8)/($AN$8-$AL$8),$AL$8+SQRT(AW999*($AN$8-$AL$8)*($AM$8-$AL$8)),$AN$8-SQRT((1-AW999)*($AN$8-$AL$8)*($AN$8-$AM$8))),$AM$8)</f>
        <v>1.11507815380003</v>
      </c>
      <c r="AO999" s="0" t="n">
        <f aca="false">IFERROR(IF(AX999&lt;($AM$9-$AL$9)/($AN$9-$AL$9),$AL$9+SQRT(AX999*($AN$9-$AL$9)*($AM$9-$AL$9)),$AN$9-SQRT((1-AX999)*($AN$9-$AL$9)*($AN$9-$AM$9))),$AM$9)</f>
        <v>1.4514236527257</v>
      </c>
      <c r="AP999" s="0" t="n">
        <f aca="false">IFERROR(IF(AY999&lt;($AM$10-$AL$10)/($AN$10-$AL$10),$AL$10+SQRT(AY999*($AN$10-$AL$10)*($AM$10-$AL$10)),$AN$10-SQRT((1-AY999)*($AN$10-$AL$10)*($AN$10-$AM$10))),$AM$10)</f>
        <v>0.996481055320416</v>
      </c>
      <c r="AQ999" s="0" t="n">
        <f aca="false">IFERROR(IF(AZ999&lt;($AM$11-$AL$11)/($AN$11-$AL$11),$AL$11+SQRT(AZ999*($AN$11-$AL$11)*($AM$11-$AL$11)),$AN$11-SQRT((1-AZ999)*($AN$11-$AL$11)*($AN$11-$AM$11))),$AM$11)</f>
        <v>0.60457425084845</v>
      </c>
      <c r="AR999" s="0" t="n">
        <f aca="false">SUMPRODUCT((B24:B31&lt;=$B$6)*(C24:C31*AM999+D24:D31*AO999*$B$8*AQ999)/(1+AL999/100)^B24:B31)+C32*AM999*AP999/(1+AL999/100)^$B$6</f>
        <v>15075078.6892767</v>
      </c>
      <c r="AS999" s="0" t="n">
        <f aca="false">SUMPRODUCT((K24:K26&lt;=$B$6)*(L24:L26*AN999+M24:M26*AO999*$B$8*AQ999)/(1+AL999/100)^K24:K26)+L27*AN999*AP999/(1+AL999/100)^$B$6</f>
        <v>16199259.5080268</v>
      </c>
      <c r="AT999" s="0" t="n">
        <f aca="false">AS999-AR999</f>
        <v>1124180.81875009</v>
      </c>
      <c r="AU999" s="0" t="n">
        <f aca="true">RAND()</f>
        <v>0.316685617034982</v>
      </c>
      <c r="AV999" s="0" t="n">
        <f aca="true">RAND()</f>
        <v>0.822046165430737</v>
      </c>
      <c r="AW999" s="0" t="n">
        <f aca="true">RAND()</f>
        <v>0.838187514826592</v>
      </c>
      <c r="AX999" s="0" t="n">
        <f aca="true">RAND()</f>
        <v>0.799375994140789</v>
      </c>
      <c r="AY999" s="0" t="n">
        <f aca="true">RAND()</f>
        <v>0.985973753168294</v>
      </c>
      <c r="AZ999" s="0" t="n">
        <f aca="true">RAND()</f>
        <v>0.378634588897528</v>
      </c>
    </row>
    <row r="1000" customFormat="false" ht="15" hidden="false" customHeight="false" outlineLevel="0" collapsed="false">
      <c r="AK1000" s="0" t="n">
        <v>987</v>
      </c>
      <c r="AL1000" s="0" t="n">
        <f aca="false">IFERROR(IF(AU1000&lt;($AM$6-$AL$6)/($AN$6-$AL$6),$AL$6+SQRT(AU1000*($AN$6-$AL$6)*($AM$6-$AL$6)),$AN$6-SQRT((1-AU1000)*($AN$6-$AL$6)*($AN$6-$AM$6))),$AM$6)</f>
        <v>2.80301044461811</v>
      </c>
      <c r="AM1000" s="0" t="n">
        <f aca="false">IFERROR(IF(AV1000&lt;($AM$7-$AL$7)/($AN$7-$AL$7),$AL$7+SQRT(AV1000*($AN$7-$AL$7)*($AM$7-$AL$7)),$AN$7-SQRT((1-AV1000)*($AN$7-$AL$7)*($AN$7-$AM$7))),$AM$7)</f>
        <v>1.11908542053036</v>
      </c>
      <c r="AN1000" s="0" t="n">
        <f aca="false">IFERROR(IF(AW1000&lt;($AM$8-$AL$8)/($AN$8-$AL$8),$AL$8+SQRT(AW1000*($AN$8-$AL$8)*($AM$8-$AL$8)),$AN$8-SQRT((1-AW1000)*($AN$8-$AL$8)*($AN$8-$AM$8))),$AM$8)</f>
        <v>0.858125767400054</v>
      </c>
      <c r="AO1000" s="0" t="n">
        <f aca="false">IFERROR(IF(AX1000&lt;($AM$9-$AL$9)/($AN$9-$AL$9),$AL$9+SQRT(AX1000*($AN$9-$AL$9)*($AM$9-$AL$9)),$AN$9-SQRT((1-AX1000)*($AN$9-$AL$9)*($AN$9-$AM$9))),$AM$9)</f>
        <v>0.988320367957673</v>
      </c>
      <c r="AP1000" s="0" t="n">
        <f aca="false">IFERROR(IF(AY1000&lt;($AM$10-$AL$10)/($AN$10-$AL$10),$AL$10+SQRT(AY1000*($AN$10-$AL$10)*($AM$10-$AL$10)),$AN$10-SQRT((1-AY1000)*($AN$10-$AL$10)*($AN$10-$AM$10))),$AM$10)</f>
        <v>0.97193821786438</v>
      </c>
      <c r="AQ1000" s="0" t="n">
        <f aca="false">IFERROR(IF(AZ1000&lt;($AM$11-$AL$11)/($AN$11-$AL$11),$AL$11+SQRT(AZ1000*($AN$11-$AL$11)*($AM$11-$AL$11)),$AN$11-SQRT((1-AZ1000)*($AN$11-$AL$11)*($AN$11-$AM$11))),$AM$11)</f>
        <v>0.775529084642531</v>
      </c>
      <c r="AR1000" s="0" t="n">
        <f aca="false">SUMPRODUCT((B24:B31&lt;=$B$6)*(C24:C31*AM1000+D24:D31*AO1000*$B$8*AQ1000)/(1+AL1000/100)^B24:B31)+C32*AM1000*AP1000/(1+AL1000/100)^$B$6</f>
        <v>15599930.6543704</v>
      </c>
      <c r="AS1000" s="0" t="n">
        <f aca="false">SUMPRODUCT((K24:K26&lt;=$B$6)*(L24:L26*AN1000+M24:M26*AO1000*$B$8*AQ1000)/(1+AL1000/100)^K24:K26)+L27*AN1000*AP1000/(1+AL1000/100)^$B$6</f>
        <v>12367633.4539641</v>
      </c>
      <c r="AT1000" s="0" t="n">
        <f aca="false">AS1000-AR1000</f>
        <v>-3232297.20040632</v>
      </c>
      <c r="AU1000" s="0" t="n">
        <f aca="true">RAND()</f>
        <v>0.128965154833156</v>
      </c>
      <c r="AV1000" s="0" t="n">
        <f aca="true">RAND()</f>
        <v>0.847656647842548</v>
      </c>
      <c r="AW1000" s="0" t="n">
        <f aca="true">RAND()</f>
        <v>0.0375400537316136</v>
      </c>
      <c r="AX1000" s="0" t="n">
        <f aca="true">RAND()</f>
        <v>0.31794237568309</v>
      </c>
      <c r="AY1000" s="0" t="n">
        <f aca="true">RAND()</f>
        <v>0.890902725924027</v>
      </c>
      <c r="AZ1000" s="0" t="n">
        <f aca="true">RAND()</f>
        <v>0.794337992484</v>
      </c>
    </row>
    <row r="1001" customFormat="false" ht="15" hidden="false" customHeight="false" outlineLevel="0" collapsed="false">
      <c r="AK1001" s="0" t="n">
        <v>988</v>
      </c>
      <c r="AL1001" s="0" t="n">
        <f aca="false">IFERROR(IF(AU1001&lt;($AM$6-$AL$6)/($AN$6-$AL$6),$AL$6+SQRT(AU1001*($AN$6-$AL$6)*($AM$6-$AL$6)),$AN$6-SQRT((1-AU1001)*($AN$6-$AL$6)*($AN$6-$AM$6))),$AM$6)</f>
        <v>4.11024580952365</v>
      </c>
      <c r="AM1001" s="0" t="n">
        <f aca="false">IFERROR(IF(AV1001&lt;($AM$7-$AL$7)/($AN$7-$AL$7),$AL$7+SQRT(AV1001*($AN$7-$AL$7)*($AM$7-$AL$7)),$AN$7-SQRT((1-AV1001)*($AN$7-$AL$7)*($AN$7-$AM$7))),$AM$7)</f>
        <v>1.03155342156505</v>
      </c>
      <c r="AN1001" s="0" t="n">
        <f aca="false">IFERROR(IF(AW1001&lt;($AM$8-$AL$8)/($AN$8-$AL$8),$AL$8+SQRT(AW1001*($AN$8-$AL$8)*($AM$8-$AL$8)),$AN$8-SQRT((1-AW1001)*($AN$8-$AL$8)*($AN$8-$AM$8))),$AM$8)</f>
        <v>1.08425929734521</v>
      </c>
      <c r="AO1001" s="0" t="n">
        <f aca="false">IFERROR(IF(AX1001&lt;($AM$9-$AL$9)/($AN$9-$AL$9),$AL$9+SQRT(AX1001*($AN$9-$AL$9)*($AM$9-$AL$9)),$AN$9-SQRT((1-AX1001)*($AN$9-$AL$9)*($AN$9-$AM$9))),$AM$9)</f>
        <v>1.10643529774346</v>
      </c>
      <c r="AP1001" s="0" t="n">
        <f aca="false">IFERROR(IF(AY1001&lt;($AM$10-$AL$10)/($AN$10-$AL$10),$AL$10+SQRT(AY1001*($AN$10-$AL$10)*($AM$10-$AL$10)),$AN$10-SQRT((1-AY1001)*($AN$10-$AL$10)*($AN$10-$AM$10))),$AM$10)</f>
        <v>0.82759486720531</v>
      </c>
      <c r="AQ1001" s="0" t="n">
        <f aca="false">IFERROR(IF(AZ1001&lt;($AM$11-$AL$11)/($AN$11-$AL$11),$AL$11+SQRT(AZ1001*($AN$11-$AL$11)*($AM$11-$AL$11)),$AN$11-SQRT((1-AZ1001)*($AN$11-$AL$11)*($AN$11-$AM$11))),$AM$11)</f>
        <v>0.553598965441157</v>
      </c>
      <c r="AR1001" s="0" t="n">
        <f aca="false">SUMPRODUCT((B24:B31&lt;=$B$6)*(C24:C31*AM1001+D24:D31*AO1001*$B$8*AQ1001)/(1+AL1001/100)^B24:B31)+C32*AM1001*AP1001/(1+AL1001/100)^$B$6</f>
        <v>13486431.6522647</v>
      </c>
      <c r="AS1001" s="0" t="n">
        <f aca="false">SUMPRODUCT((K24:K26&lt;=$B$6)*(L24:L26*AN1001+M24:M26*AO1001*$B$8*AQ1001)/(1+AL1001/100)^K24:K26)+L27*AN1001*AP1001/(1+AL1001/100)^$B$6</f>
        <v>16182686.5193553</v>
      </c>
      <c r="AT1001" s="0" t="n">
        <f aca="false">AS1001-AR1001</f>
        <v>2696254.86709064</v>
      </c>
      <c r="AU1001" s="0" t="n">
        <f aca="true">RAND()</f>
        <v>0.58246603593122</v>
      </c>
      <c r="AV1001" s="0" t="n">
        <f aca="true">RAND()</f>
        <v>0.575831932178354</v>
      </c>
      <c r="AW1001" s="0" t="n">
        <f aca="true">RAND()</f>
        <v>0.755822395408862</v>
      </c>
      <c r="AX1001" s="0" t="n">
        <f aca="true">RAND()</f>
        <v>0.467694748587449</v>
      </c>
      <c r="AY1001" s="0" t="n">
        <f aca="true">RAND()</f>
        <v>0.429273588077058</v>
      </c>
      <c r="AZ1001" s="0" t="n">
        <f aca="true">RAND()</f>
        <v>0.262499735807449</v>
      </c>
    </row>
    <row r="1002" customFormat="false" ht="15" hidden="false" customHeight="false" outlineLevel="0" collapsed="false">
      <c r="AK1002" s="0" t="n">
        <v>989</v>
      </c>
      <c r="AL1002" s="0" t="n">
        <f aca="false">IFERROR(IF(AU1002&lt;($AM$6-$AL$6)/($AN$6-$AL$6),$AL$6+SQRT(AU1002*($AN$6-$AL$6)*($AM$6-$AL$6)),$AN$6-SQRT((1-AU1002)*($AN$6-$AL$6)*($AN$6-$AM$6))),$AM$6)</f>
        <v>4.15257101057619</v>
      </c>
      <c r="AM1002" s="0" t="n">
        <f aca="false">IFERROR(IF(AV1002&lt;($AM$7-$AL$7)/($AN$7-$AL$7),$AL$7+SQRT(AV1002*($AN$7-$AL$7)*($AM$7-$AL$7)),$AN$7-SQRT((1-AV1002)*($AN$7-$AL$7)*($AN$7-$AM$7))),$AM$7)</f>
        <v>1.04247968689897</v>
      </c>
      <c r="AN1002" s="0" t="n">
        <f aca="false">IFERROR(IF(AW1002&lt;($AM$8-$AL$8)/($AN$8-$AL$8),$AL$8+SQRT(AW1002*($AN$8-$AL$8)*($AM$8-$AL$8)),$AN$8-SQRT((1-AW1002)*($AN$8-$AL$8)*($AN$8-$AM$8))),$AM$8)</f>
        <v>0.90083313549657</v>
      </c>
      <c r="AO1002" s="0" t="n">
        <f aca="false">IFERROR(IF(AX1002&lt;($AM$9-$AL$9)/($AN$9-$AL$9),$AL$9+SQRT(AX1002*($AN$9-$AL$9)*($AM$9-$AL$9)),$AN$9-SQRT((1-AX1002)*($AN$9-$AL$9)*($AN$9-$AM$9))),$AM$9)</f>
        <v>1.49512419475441</v>
      </c>
      <c r="AP1002" s="0" t="n">
        <f aca="false">IFERROR(IF(AY1002&lt;($AM$10-$AL$10)/($AN$10-$AL$10),$AL$10+SQRT(AY1002*($AN$10-$AL$10)*($AM$10-$AL$10)),$AN$10-SQRT((1-AY1002)*($AN$10-$AL$10)*($AN$10-$AM$10))),$AM$10)</f>
        <v>0.90449835974457</v>
      </c>
      <c r="AQ1002" s="0" t="n">
        <f aca="false">IFERROR(IF(AZ1002&lt;($AM$11-$AL$11)/($AN$11-$AL$11),$AL$11+SQRT(AZ1002*($AN$11-$AL$11)*($AM$11-$AL$11)),$AN$11-SQRT((1-AZ1002)*($AN$11-$AL$11)*($AN$11-$AM$11))),$AM$11)</f>
        <v>0.888736890073525</v>
      </c>
      <c r="AR1002" s="0" t="n">
        <f aca="false">SUMPRODUCT((B24:B31&lt;=$B$6)*(C24:C31*AM1002+D24:D31*AO1002*$B$8*AQ1002)/(1+AL1002/100)^B24:B31)+C32*AM1002*AP1002/(1+AL1002/100)^$B$6</f>
        <v>13715336.8152101</v>
      </c>
      <c r="AS1002" s="0" t="n">
        <f aca="false">SUMPRODUCT((K24:K26&lt;=$B$6)*(L24:L26*AN1002+M24:M26*AO1002*$B$8*AQ1002)/(1+AL1002/100)^K24:K26)+L27*AN1002*AP1002/(1+AL1002/100)^$B$6</f>
        <v>13414706.5427687</v>
      </c>
      <c r="AT1002" s="0" t="n">
        <f aca="false">AS1002-AR1002</f>
        <v>-300630.272441408</v>
      </c>
      <c r="AU1002" s="0" t="n">
        <f aca="true">RAND()</f>
        <v>0.594607407509444</v>
      </c>
      <c r="AV1002" s="0" t="n">
        <f aca="true">RAND()</f>
        <v>0.617202841337323</v>
      </c>
      <c r="AW1002" s="0" t="n">
        <f aca="true">RAND()</f>
        <v>0.112970235711886</v>
      </c>
      <c r="AX1002" s="0" t="n">
        <f aca="true">RAND()</f>
        <v>0.830066947518409</v>
      </c>
      <c r="AY1002" s="0" t="n">
        <f aca="true">RAND()</f>
        <v>0.654475692144189</v>
      </c>
      <c r="AZ1002" s="0" t="n">
        <f aca="true">RAND()</f>
        <v>0.949471511712201</v>
      </c>
    </row>
    <row r="1003" customFormat="false" ht="15" hidden="false" customHeight="false" outlineLevel="0" collapsed="false">
      <c r="AK1003" s="0" t="n">
        <v>990</v>
      </c>
      <c r="AL1003" s="0" t="n">
        <f aca="false">IFERROR(IF(AU1003&lt;($AM$6-$AL$6)/($AN$6-$AL$6),$AL$6+SQRT(AU1003*($AN$6-$AL$6)*($AM$6-$AL$6)),$AN$6-SQRT((1-AU1003)*($AN$6-$AL$6)*($AN$6-$AM$6))),$AM$6)</f>
        <v>5.39958686019165</v>
      </c>
      <c r="AM1003" s="0" t="n">
        <f aca="false">IFERROR(IF(AV1003&lt;($AM$7-$AL$7)/($AN$7-$AL$7),$AL$7+SQRT(AV1003*($AN$7-$AL$7)*($AM$7-$AL$7)),$AN$7-SQRT((1-AV1003)*($AN$7-$AL$7)*($AN$7-$AM$7))),$AM$7)</f>
        <v>1.15037863820372</v>
      </c>
      <c r="AN1003" s="0" t="n">
        <f aca="false">IFERROR(IF(AW1003&lt;($AM$8-$AL$8)/($AN$8-$AL$8),$AL$8+SQRT(AW1003*($AN$8-$AL$8)*($AM$8-$AL$8)),$AN$8-SQRT((1-AW1003)*($AN$8-$AL$8)*($AN$8-$AM$8))),$AM$8)</f>
        <v>0.982326495890051</v>
      </c>
      <c r="AO1003" s="0" t="n">
        <f aca="false">IFERROR(IF(AX1003&lt;($AM$9-$AL$9)/($AN$9-$AL$9),$AL$9+SQRT(AX1003*($AN$9-$AL$9)*($AM$9-$AL$9)),$AN$9-SQRT((1-AX1003)*($AN$9-$AL$9)*($AN$9-$AM$9))),$AM$9)</f>
        <v>1.06035964634178</v>
      </c>
      <c r="AP1003" s="0" t="n">
        <f aca="false">IFERROR(IF(AY1003&lt;($AM$10-$AL$10)/($AN$10-$AL$10),$AL$10+SQRT(AY1003*($AN$10-$AL$10)*($AM$10-$AL$10)),$AN$10-SQRT((1-AY1003)*($AN$10-$AL$10)*($AN$10-$AM$10))),$AM$10)</f>
        <v>0.768962360296376</v>
      </c>
      <c r="AQ1003" s="0" t="n">
        <f aca="false">IFERROR(IF(AZ1003&lt;($AM$11-$AL$11)/($AN$11-$AL$11),$AL$11+SQRT(AZ1003*($AN$11-$AL$11)*($AM$11-$AL$11)),$AN$11-SQRT((1-AZ1003)*($AN$11-$AL$11)*($AN$11-$AM$11))),$AM$11)</f>
        <v>0.417561292455903</v>
      </c>
      <c r="AR1003" s="0" t="n">
        <f aca="false">SUMPRODUCT((B24:B31&lt;=$B$6)*(C24:C31*AM1003+D24:D31*AO1003*$B$8*AQ1003)/(1+AL1003/100)^B24:B31)+C32*AM1003*AP1003/(1+AL1003/100)^$B$6</f>
        <v>14231933.8026964</v>
      </c>
      <c r="AS1003" s="0" t="n">
        <f aca="false">SUMPRODUCT((K24:K26&lt;=$B$6)*(L24:L26*AN1003+M24:M26*AO1003*$B$8*AQ1003)/(1+AL1003/100)^K24:K26)+L27*AN1003*AP1003/(1+AL1003/100)^$B$6</f>
        <v>14887393.80724</v>
      </c>
      <c r="AT1003" s="0" t="n">
        <f aca="false">AS1003-AR1003</f>
        <v>655460.004543675</v>
      </c>
      <c r="AU1003" s="0" t="n">
        <f aca="true">RAND()</f>
        <v>0.87193388909644</v>
      </c>
      <c r="AV1003" s="0" t="n">
        <f aca="true">RAND()</f>
        <v>0.911782971323151</v>
      </c>
      <c r="AW1003" s="0" t="n">
        <f aca="true">RAND()</f>
        <v>0.36936612337272</v>
      </c>
      <c r="AX1003" s="0" t="n">
        <f aca="true">RAND()</f>
        <v>0.411384003851372</v>
      </c>
      <c r="AY1003" s="0" t="n">
        <f aca="true">RAND()</f>
        <v>0.289363005024791</v>
      </c>
      <c r="AZ1003" s="0" t="n">
        <f aca="true">RAND()</f>
        <v>0.0564108468730712</v>
      </c>
    </row>
    <row r="1004" customFormat="false" ht="15" hidden="false" customHeight="false" outlineLevel="0" collapsed="false">
      <c r="AK1004" s="0" t="n">
        <v>991</v>
      </c>
      <c r="AL1004" s="0" t="n">
        <f aca="false">IFERROR(IF(AU1004&lt;($AM$6-$AL$6)/($AN$6-$AL$6),$AL$6+SQRT(AU1004*($AN$6-$AL$6)*($AM$6-$AL$6)),$AN$6-SQRT((1-AU1004)*($AN$6-$AL$6)*($AN$6-$AM$6))),$AM$6)</f>
        <v>3.48075156517049</v>
      </c>
      <c r="AM1004" s="0" t="n">
        <f aca="false">IFERROR(IF(AV1004&lt;($AM$7-$AL$7)/($AN$7-$AL$7),$AL$7+SQRT(AV1004*($AN$7-$AL$7)*($AM$7-$AL$7)),$AN$7-SQRT((1-AV1004)*($AN$7-$AL$7)*($AN$7-$AM$7))),$AM$7)</f>
        <v>0.829254845359461</v>
      </c>
      <c r="AN1004" s="0" t="n">
        <f aca="false">IFERROR(IF(AW1004&lt;($AM$8-$AL$8)/($AN$8-$AL$8),$AL$8+SQRT(AW1004*($AN$8-$AL$8)*($AM$8-$AL$8)),$AN$8-SQRT((1-AW1004)*($AN$8-$AL$8)*($AN$8-$AM$8))),$AM$8)</f>
        <v>0.936234147271893</v>
      </c>
      <c r="AO1004" s="0" t="n">
        <f aca="false">IFERROR(IF(AX1004&lt;($AM$9-$AL$9)/($AN$9-$AL$9),$AL$9+SQRT(AX1004*($AN$9-$AL$9)*($AM$9-$AL$9)),$AN$9-SQRT((1-AX1004)*($AN$9-$AL$9)*($AN$9-$AM$9))),$AM$9)</f>
        <v>1.19711192166071</v>
      </c>
      <c r="AP1004" s="0" t="n">
        <f aca="false">IFERROR(IF(AY1004&lt;($AM$10-$AL$10)/($AN$10-$AL$10),$AL$10+SQRT(AY1004*($AN$10-$AL$10)*($AM$10-$AL$10)),$AN$10-SQRT((1-AY1004)*($AN$10-$AL$10)*($AN$10-$AM$10))),$AM$10)</f>
        <v>0.598742183622977</v>
      </c>
      <c r="AQ1004" s="0" t="n">
        <f aca="false">IFERROR(IF(AZ1004&lt;($AM$11-$AL$11)/($AN$11-$AL$11),$AL$11+SQRT(AZ1004*($AN$11-$AL$11)*($AM$11-$AL$11)),$AN$11-SQRT((1-AZ1004)*($AN$11-$AL$11)*($AN$11-$AM$11))),$AM$11)</f>
        <v>0.750137593065952</v>
      </c>
      <c r="AR1004" s="0" t="n">
        <f aca="false">SUMPRODUCT((B24:B31&lt;=$B$6)*(C24:C31*AM1004+D24:D31*AO1004*$B$8*AQ1004)/(1+AL1004/100)^B24:B31)+C32*AM1004*AP1004/(1+AL1004/100)^$B$6</f>
        <v>11272316.3335125</v>
      </c>
      <c r="AS1004" s="0" t="n">
        <f aca="false">SUMPRODUCT((K24:K26&lt;=$B$6)*(L24:L26*AN1004+M24:M26*AO1004*$B$8*AQ1004)/(1+AL1004/100)^K24:K26)+L27*AN1004*AP1004/(1+AL1004/100)^$B$6</f>
        <v>14174581.9343755</v>
      </c>
      <c r="AT1004" s="0" t="n">
        <f aca="false">AS1004-AR1004</f>
        <v>2902265.60086305</v>
      </c>
      <c r="AU1004" s="0" t="n">
        <f aca="true">RAND()</f>
        <v>0.380744522697501</v>
      </c>
      <c r="AV1004" s="0" t="n">
        <f aca="true">RAND()</f>
        <v>0.00950939974451095</v>
      </c>
      <c r="AW1004" s="0" t="n">
        <f aca="true">RAND()</f>
        <v>0.206219365365554</v>
      </c>
      <c r="AX1004" s="0" t="n">
        <f aca="true">RAND()</f>
        <v>0.57024715577376</v>
      </c>
      <c r="AY1004" s="0" t="n">
        <f aca="true">RAND()</f>
        <v>0.039000075306535</v>
      </c>
      <c r="AZ1004" s="0" t="n">
        <f aca="true">RAND()</f>
        <v>0.745178684086222</v>
      </c>
    </row>
    <row r="1005" customFormat="false" ht="15" hidden="false" customHeight="false" outlineLevel="0" collapsed="false">
      <c r="AK1005" s="0" t="n">
        <v>992</v>
      </c>
      <c r="AL1005" s="0" t="n">
        <f aca="false">IFERROR(IF(AU1005&lt;($AM$6-$AL$6)/($AN$6-$AL$6),$AL$6+SQRT(AU1005*($AN$6-$AL$6)*($AM$6-$AL$6)),$AN$6-SQRT((1-AU1005)*($AN$6-$AL$6)*($AN$6-$AM$6))),$AM$6)</f>
        <v>5.15175922616228</v>
      </c>
      <c r="AM1005" s="0" t="n">
        <f aca="false">IFERROR(IF(AV1005&lt;($AM$7-$AL$7)/($AN$7-$AL$7),$AL$7+SQRT(AV1005*($AN$7-$AL$7)*($AM$7-$AL$7)),$AN$7-SQRT((1-AV1005)*($AN$7-$AL$7)*($AN$7-$AM$7))),$AM$7)</f>
        <v>0.955957559548444</v>
      </c>
      <c r="AN1005" s="0" t="n">
        <f aca="false">IFERROR(IF(AW1005&lt;($AM$8-$AL$8)/($AN$8-$AL$8),$AL$8+SQRT(AW1005*($AN$8-$AL$8)*($AM$8-$AL$8)),$AN$8-SQRT((1-AW1005)*($AN$8-$AL$8)*($AN$8-$AM$8))),$AM$8)</f>
        <v>1.13564567754058</v>
      </c>
      <c r="AO1005" s="0" t="n">
        <f aca="false">IFERROR(IF(AX1005&lt;($AM$9-$AL$9)/($AN$9-$AL$9),$AL$9+SQRT(AX1005*($AN$9-$AL$9)*($AM$9-$AL$9)),$AN$9-SQRT((1-AX1005)*($AN$9-$AL$9)*($AN$9-$AM$9))),$AM$9)</f>
        <v>1.03007346849082</v>
      </c>
      <c r="AP1005" s="0" t="n">
        <f aca="false">IFERROR(IF(AY1005&lt;($AM$10-$AL$10)/($AN$10-$AL$10),$AL$10+SQRT(AY1005*($AN$10-$AL$10)*($AM$10-$AL$10)),$AN$10-SQRT((1-AY1005)*($AN$10-$AL$10)*($AN$10-$AM$10))),$AM$10)</f>
        <v>0.853381859835499</v>
      </c>
      <c r="AQ1005" s="0" t="n">
        <f aca="false">IFERROR(IF(AZ1005&lt;($AM$11-$AL$11)/($AN$11-$AL$11),$AL$11+SQRT(AZ1005*($AN$11-$AL$11)*($AM$11-$AL$11)),$AN$11-SQRT((1-AZ1005)*($AN$11-$AL$11)*($AN$11-$AM$11))),$AM$11)</f>
        <v>0.464035953557968</v>
      </c>
      <c r="AR1005" s="0" t="n">
        <f aca="false">SUMPRODUCT((B24:B31&lt;=$B$6)*(C24:C31*AM1005+D24:D31*AO1005*$B$8*AQ1005)/(1+AL1005/100)^B24:B31)+C32*AM1005*AP1005/(1+AL1005/100)^$B$6</f>
        <v>11948131.4268967</v>
      </c>
      <c r="AS1005" s="0" t="n">
        <f aca="false">SUMPRODUCT((K24:K26&lt;=$B$6)*(L24:L26*AN1005+M24:M26*AO1005*$B$8*AQ1005)/(1+AL1005/100)^K24:K26)+L27*AN1005*AP1005/(1+AL1005/100)^$B$6</f>
        <v>17096921.978985</v>
      </c>
      <c r="AT1005" s="0" t="n">
        <f aca="false">AS1005-AR1005</f>
        <v>5148790.55208822</v>
      </c>
      <c r="AU1005" s="0" t="n">
        <f aca="true">RAND()</f>
        <v>0.829200302096186</v>
      </c>
      <c r="AV1005" s="0" t="n">
        <f aca="true">RAND()</f>
        <v>0.270252893114516</v>
      </c>
      <c r="AW1005" s="0" t="n">
        <f aca="true">RAND()</f>
        <v>0.883760790531963</v>
      </c>
      <c r="AX1005" s="0" t="n">
        <f aca="true">RAND()</f>
        <v>0.372828348983052</v>
      </c>
      <c r="AY1005" s="0" t="n">
        <f aca="true">RAND()</f>
        <v>0.499514955443185</v>
      </c>
      <c r="AZ1005" s="0" t="n">
        <f aca="true">RAND()</f>
        <v>0.109827730855803</v>
      </c>
    </row>
    <row r="1006" customFormat="false" ht="15" hidden="false" customHeight="false" outlineLevel="0" collapsed="false">
      <c r="AK1006" s="0" t="n">
        <v>993</v>
      </c>
      <c r="AL1006" s="0" t="n">
        <f aca="false">IFERROR(IF(AU1006&lt;($AM$6-$AL$6)/($AN$6-$AL$6),$AL$6+SQRT(AU1006*($AN$6-$AL$6)*($AM$6-$AL$6)),$AN$6-SQRT((1-AU1006)*($AN$6-$AL$6)*($AN$6-$AM$6))),$AM$6)</f>
        <v>2.89302011791299</v>
      </c>
      <c r="AM1006" s="0" t="n">
        <f aca="false">IFERROR(IF(AV1006&lt;($AM$7-$AL$7)/($AN$7-$AL$7),$AL$7+SQRT(AV1006*($AN$7-$AL$7)*($AM$7-$AL$7)),$AN$7-SQRT((1-AV1006)*($AN$7-$AL$7)*($AN$7-$AM$7))),$AM$7)</f>
        <v>1.03216425740845</v>
      </c>
      <c r="AN1006" s="0" t="n">
        <f aca="false">IFERROR(IF(AW1006&lt;($AM$8-$AL$8)/($AN$8-$AL$8),$AL$8+SQRT(AW1006*($AN$8-$AL$8)*($AM$8-$AL$8)),$AN$8-SQRT((1-AW1006)*($AN$8-$AL$8)*($AN$8-$AM$8))),$AM$8)</f>
        <v>1.04314946688811</v>
      </c>
      <c r="AO1006" s="0" t="n">
        <f aca="false">IFERROR(IF(AX1006&lt;($AM$9-$AL$9)/($AN$9-$AL$9),$AL$9+SQRT(AX1006*($AN$9-$AL$9)*($AM$9-$AL$9)),$AN$9-SQRT((1-AX1006)*($AN$9-$AL$9)*($AN$9-$AM$9))),$AM$9)</f>
        <v>1.12275646995772</v>
      </c>
      <c r="AP1006" s="0" t="n">
        <f aca="false">IFERROR(IF(AY1006&lt;($AM$10-$AL$10)/($AN$10-$AL$10),$AL$10+SQRT(AY1006*($AN$10-$AL$10)*($AM$10-$AL$10)),$AN$10-SQRT((1-AY1006)*($AN$10-$AL$10)*($AN$10-$AM$10))),$AM$10)</f>
        <v>0.860945501666781</v>
      </c>
      <c r="AQ1006" s="0" t="n">
        <f aca="false">IFERROR(IF(AZ1006&lt;($AM$11-$AL$11)/($AN$11-$AL$11),$AL$11+SQRT(AZ1006*($AN$11-$AL$11)*($AM$11-$AL$11)),$AN$11-SQRT((1-AZ1006)*($AN$11-$AL$11)*($AN$11-$AM$11))),$AM$11)</f>
        <v>0.699258818240162</v>
      </c>
      <c r="AR1006" s="0" t="n">
        <f aca="false">SUMPRODUCT((B24:B31&lt;=$B$6)*(C24:C31*AM1006+D24:D31*AO1006*$B$8*AQ1006)/(1+AL1006/100)^B24:B31)+C32*AM1006*AP1006/(1+AL1006/100)^$B$6</f>
        <v>14355274.8505189</v>
      </c>
      <c r="AS1006" s="0" t="n">
        <f aca="false">SUMPRODUCT((K24:K26&lt;=$B$6)*(L24:L26*AN1006+M24:M26*AO1006*$B$8*AQ1006)/(1+AL1006/100)^K24:K26)+L27*AN1006*AP1006/(1+AL1006/100)^$B$6</f>
        <v>15245863.737455</v>
      </c>
      <c r="AT1006" s="0" t="n">
        <f aca="false">AS1006-AR1006</f>
        <v>890588.886936115</v>
      </c>
      <c r="AU1006" s="0" t="n">
        <f aca="true">RAND()</f>
        <v>0.159496986199465</v>
      </c>
      <c r="AV1006" s="0" t="n">
        <f aca="true">RAND()</f>
        <v>0.578200793329686</v>
      </c>
      <c r="AW1006" s="0" t="n">
        <f aca="true">RAND()</f>
        <v>0.619669839567351</v>
      </c>
      <c r="AX1006" s="0" t="n">
        <f aca="true">RAND()</f>
        <v>0.48696252599931</v>
      </c>
      <c r="AY1006" s="0" t="n">
        <f aca="true">RAND()</f>
        <v>0.521126620693938</v>
      </c>
      <c r="AZ1006" s="0" t="n">
        <f aca="true">RAND()</f>
        <v>0.630835679974269</v>
      </c>
    </row>
    <row r="1007" customFormat="false" ht="15" hidden="false" customHeight="false" outlineLevel="0" collapsed="false">
      <c r="AK1007" s="0" t="n">
        <v>994</v>
      </c>
      <c r="AL1007" s="0" t="n">
        <f aca="false">IFERROR(IF(AU1007&lt;($AM$6-$AL$6)/($AN$6-$AL$6),$AL$6+SQRT(AU1007*($AN$6-$AL$6)*($AM$6-$AL$6)),$AN$6-SQRT((1-AU1007)*($AN$6-$AL$6)*($AN$6-$AM$6))),$AM$6)</f>
        <v>3.26815758269296</v>
      </c>
      <c r="AM1007" s="0" t="n">
        <f aca="false">IFERROR(IF(AV1007&lt;($AM$7-$AL$7)/($AN$7-$AL$7),$AL$7+SQRT(AV1007*($AN$7-$AL$7)*($AM$7-$AL$7)),$AN$7-SQRT((1-AV1007)*($AN$7-$AL$7)*($AN$7-$AM$7))),$AM$7)</f>
        <v>1.09451626440777</v>
      </c>
      <c r="AN1007" s="0" t="n">
        <f aca="false">IFERROR(IF(AW1007&lt;($AM$8-$AL$8)/($AN$8-$AL$8),$AL$8+SQRT(AW1007*($AN$8-$AL$8)*($AM$8-$AL$8)),$AN$8-SQRT((1-AW1007)*($AN$8-$AL$8)*($AN$8-$AM$8))),$AM$8)</f>
        <v>1.01119703086726</v>
      </c>
      <c r="AO1007" s="0" t="n">
        <f aca="false">IFERROR(IF(AX1007&lt;($AM$9-$AL$9)/($AN$9-$AL$9),$AL$9+SQRT(AX1007*($AN$9-$AL$9)*($AM$9-$AL$9)),$AN$9-SQRT((1-AX1007)*($AN$9-$AL$9)*($AN$9-$AM$9))),$AM$9)</f>
        <v>0.822398786154046</v>
      </c>
      <c r="AP1007" s="0" t="n">
        <f aca="false">IFERROR(IF(AY1007&lt;($AM$10-$AL$10)/($AN$10-$AL$10),$AL$10+SQRT(AY1007*($AN$10-$AL$10)*($AM$10-$AL$10)),$AN$10-SQRT((1-AY1007)*($AN$10-$AL$10)*($AN$10-$AM$10))),$AM$10)</f>
        <v>0.958031659907154</v>
      </c>
      <c r="AQ1007" s="0" t="n">
        <f aca="false">IFERROR(IF(AZ1007&lt;($AM$11-$AL$11)/($AN$11-$AL$11),$AL$11+SQRT(AZ1007*($AN$11-$AL$11)*($AM$11-$AL$11)),$AN$11-SQRT((1-AZ1007)*($AN$11-$AL$11)*($AN$11-$AM$11))),$AM$11)</f>
        <v>0.531921526943805</v>
      </c>
      <c r="AR1007" s="0" t="n">
        <f aca="false">SUMPRODUCT((B24:B31&lt;=$B$6)*(C24:C31*AM1007+D24:D31*AO1007*$B$8*AQ1007)/(1+AL1007/100)^B24:B31)+C32*AM1007*AP1007/(1+AL1007/100)^$B$6</f>
        <v>14834167.6721742</v>
      </c>
      <c r="AS1007" s="0" t="n">
        <f aca="false">SUMPRODUCT((K24:K26&lt;=$B$6)*(L24:L26*AN1007+M24:M26*AO1007*$B$8*AQ1007)/(1+AL1007/100)^K24:K26)+L27*AN1007*AP1007/(1+AL1007/100)^$B$6</f>
        <v>14714229.020029</v>
      </c>
      <c r="AT1007" s="0" t="n">
        <f aca="false">AS1007-AR1007</f>
        <v>-119938.652145213</v>
      </c>
      <c r="AU1007" s="0" t="n">
        <f aca="true">RAND()</f>
        <v>0.303667608619399</v>
      </c>
      <c r="AV1007" s="0" t="n">
        <f aca="true">RAND()</f>
        <v>0.78510940414475</v>
      </c>
      <c r="AW1007" s="0" t="n">
        <f aca="true">RAND()</f>
        <v>0.493094594963431</v>
      </c>
      <c r="AX1007" s="0" t="n">
        <f aca="true">RAND()</f>
        <v>0.138587969751469</v>
      </c>
      <c r="AY1007" s="0" t="n">
        <f aca="true">RAND()</f>
        <v>0.83917200590921</v>
      </c>
      <c r="AZ1007" s="0" t="n">
        <f aca="true">RAND()</f>
        <v>0.219541202693658</v>
      </c>
    </row>
    <row r="1008" customFormat="false" ht="15" hidden="false" customHeight="false" outlineLevel="0" collapsed="false">
      <c r="AK1008" s="0" t="n">
        <v>995</v>
      </c>
      <c r="AL1008" s="0" t="n">
        <f aca="false">IFERROR(IF(AU1008&lt;($AM$6-$AL$6)/($AN$6-$AL$6),$AL$6+SQRT(AU1008*($AN$6-$AL$6)*($AM$6-$AL$6)),$AN$6-SQRT((1-AU1008)*($AN$6-$AL$6)*($AN$6-$AM$6))),$AM$6)</f>
        <v>6.52880974168444</v>
      </c>
      <c r="AM1008" s="0" t="n">
        <f aca="false">IFERROR(IF(AV1008&lt;($AM$7-$AL$7)/($AN$7-$AL$7),$AL$7+SQRT(AV1008*($AN$7-$AL$7)*($AM$7-$AL$7)),$AN$7-SQRT((1-AV1008)*($AN$7-$AL$7)*($AN$7-$AM$7))),$AM$7)</f>
        <v>0.994265151013787</v>
      </c>
      <c r="AN1008" s="0" t="n">
        <f aca="false">IFERROR(IF(AW1008&lt;($AM$8-$AL$8)/($AN$8-$AL$8),$AL$8+SQRT(AW1008*($AN$8-$AL$8)*($AM$8-$AL$8)),$AN$8-SQRT((1-AW1008)*($AN$8-$AL$8)*($AN$8-$AM$8))),$AM$8)</f>
        <v>1.01099223154966</v>
      </c>
      <c r="AO1008" s="0" t="n">
        <f aca="false">IFERROR(IF(AX1008&lt;($AM$9-$AL$9)/($AN$9-$AL$9),$AL$9+SQRT(AX1008*($AN$9-$AL$9)*($AM$9-$AL$9)),$AN$9-SQRT((1-AX1008)*($AN$9-$AL$9)*($AN$9-$AM$9))),$AM$9)</f>
        <v>1.21034413717762</v>
      </c>
      <c r="AP1008" s="0" t="n">
        <f aca="false">IFERROR(IF(AY1008&lt;($AM$10-$AL$10)/($AN$10-$AL$10),$AL$10+SQRT(AY1008*($AN$10-$AL$10)*($AM$10-$AL$10)),$AN$10-SQRT((1-AY1008)*($AN$10-$AL$10)*($AN$10-$AM$10))),$AM$10)</f>
        <v>0.576402489737305</v>
      </c>
      <c r="AQ1008" s="0" t="n">
        <f aca="false">IFERROR(IF(AZ1008&lt;($AM$11-$AL$11)/($AN$11-$AL$11),$AL$11+SQRT(AZ1008*($AN$11-$AL$11)*($AM$11-$AL$11)),$AN$11-SQRT((1-AZ1008)*($AN$11-$AL$11)*($AN$11-$AM$11))),$AM$11)</f>
        <v>0.598536963672383</v>
      </c>
      <c r="AR1008" s="0" t="n">
        <f aca="false">SUMPRODUCT((B24:B31&lt;=$B$6)*(C24:C31*AM1008+D24:D31*AO1008*$B$8*AQ1008)/(1+AL1008/100)^B24:B31)+C32*AM1008*AP1008/(1+AL1008/100)^$B$6</f>
        <v>11883082.0384477</v>
      </c>
      <c r="AS1008" s="0" t="n">
        <f aca="false">SUMPRODUCT((K24:K26&lt;=$B$6)*(L24:L26*AN1008+M24:M26*AO1008*$B$8*AQ1008)/(1+AL1008/100)^K24:K26)+L27*AN1008*AP1008/(1+AL1008/100)^$B$6</f>
        <v>15541911.705801</v>
      </c>
      <c r="AT1008" s="0" t="n">
        <f aca="false">AS1008-AR1008</f>
        <v>3658829.66735335</v>
      </c>
      <c r="AU1008" s="0" t="n">
        <f aca="true">RAND()</f>
        <v>0.988898987023426</v>
      </c>
      <c r="AV1008" s="0" t="n">
        <f aca="true">RAND()</f>
        <v>0.419321654426772</v>
      </c>
      <c r="AW1008" s="0" t="n">
        <f aca="true">RAND()</f>
        <v>0.492224769959029</v>
      </c>
      <c r="AX1008" s="0" t="n">
        <f aca="true">RAND()</f>
        <v>0.584295745540157</v>
      </c>
      <c r="AY1008" s="0" t="n">
        <f aca="true">RAND()</f>
        <v>0.0233493617522357</v>
      </c>
      <c r="AZ1008" s="0" t="n">
        <f aca="true">RAND()</f>
        <v>0.363772729300922</v>
      </c>
    </row>
    <row r="1009" customFormat="false" ht="15" hidden="false" customHeight="false" outlineLevel="0" collapsed="false">
      <c r="AK1009" s="0" t="n">
        <v>996</v>
      </c>
      <c r="AL1009" s="0" t="n">
        <f aca="false">IFERROR(IF(AU1009&lt;($AM$6-$AL$6)/($AN$6-$AL$6),$AL$6+SQRT(AU1009*($AN$6-$AL$6)*($AM$6-$AL$6)),$AN$6-SQRT((1-AU1009)*($AN$6-$AL$6)*($AN$6-$AM$6))),$AM$6)</f>
        <v>4.25297975869753</v>
      </c>
      <c r="AM1009" s="0" t="n">
        <f aca="false">IFERROR(IF(AV1009&lt;($AM$7-$AL$7)/($AN$7-$AL$7),$AL$7+SQRT(AV1009*($AN$7-$AL$7)*($AM$7-$AL$7)),$AN$7-SQRT((1-AV1009)*($AN$7-$AL$7)*($AN$7-$AM$7))),$AM$7)</f>
        <v>1.13721774008212</v>
      </c>
      <c r="AN1009" s="0" t="n">
        <f aca="false">IFERROR(IF(AW1009&lt;($AM$8-$AL$8)/($AN$8-$AL$8),$AL$8+SQRT(AW1009*($AN$8-$AL$8)*($AM$8-$AL$8)),$AN$8-SQRT((1-AW1009)*($AN$8-$AL$8)*($AN$8-$AM$8))),$AM$8)</f>
        <v>1.12580569720564</v>
      </c>
      <c r="AO1009" s="0" t="n">
        <f aca="false">IFERROR(IF(AX1009&lt;($AM$9-$AL$9)/($AN$9-$AL$9),$AL$9+SQRT(AX1009*($AN$9-$AL$9)*($AM$9-$AL$9)),$AN$9-SQRT((1-AX1009)*($AN$9-$AL$9)*($AN$9-$AM$9))),$AM$9)</f>
        <v>1.34032509915326</v>
      </c>
      <c r="AP1009" s="0" t="n">
        <f aca="false">IFERROR(IF(AY1009&lt;($AM$10-$AL$10)/($AN$10-$AL$10),$AL$10+SQRT(AY1009*($AN$10-$AL$10)*($AM$10-$AL$10)),$AN$10-SQRT((1-AY1009)*($AN$10-$AL$10)*($AN$10-$AM$10))),$AM$10)</f>
        <v>0.706967734508803</v>
      </c>
      <c r="AQ1009" s="0" t="n">
        <f aca="false">IFERROR(IF(AZ1009&lt;($AM$11-$AL$11)/($AN$11-$AL$11),$AL$11+SQRT(AZ1009*($AN$11-$AL$11)*($AM$11-$AL$11)),$AN$11-SQRT((1-AZ1009)*($AN$11-$AL$11)*($AN$11-$AM$11))),$AM$11)</f>
        <v>0.792612400273279</v>
      </c>
      <c r="AR1009" s="0" t="n">
        <f aca="false">SUMPRODUCT((B24:B31&lt;=$B$6)*(C24:C31*AM1009+D24:D31*AO1009*$B$8*AQ1009)/(1+AL1009/100)^B24:B31)+C32*AM1009*AP1009/(1+AL1009/100)^$B$6</f>
        <v>14854923.8136656</v>
      </c>
      <c r="AS1009" s="0" t="n">
        <f aca="false">SUMPRODUCT((K24:K26&lt;=$B$6)*(L24:L26*AN1009+M24:M26*AO1009*$B$8*AQ1009)/(1+AL1009/100)^K24:K26)+L27*AN1009*AP1009/(1+AL1009/100)^$B$6</f>
        <v>17002424.3728144</v>
      </c>
      <c r="AT1009" s="0" t="n">
        <f aca="false">AS1009-AR1009</f>
        <v>2147500.55914887</v>
      </c>
      <c r="AU1009" s="0" t="n">
        <f aca="true">RAND()</f>
        <v>0.622693989693726</v>
      </c>
      <c r="AV1009" s="0" t="n">
        <f aca="true">RAND()</f>
        <v>0.886934771980581</v>
      </c>
      <c r="AW1009" s="0" t="n">
        <f aca="true">RAND()</f>
        <v>0.862895779141542</v>
      </c>
      <c r="AX1009" s="0" t="n">
        <f aca="true">RAND()</f>
        <v>0.709886016795232</v>
      </c>
      <c r="AY1009" s="0" t="n">
        <f aca="true">RAND()</f>
        <v>0.171342572510826</v>
      </c>
      <c r="AZ1009" s="0" t="n">
        <f aca="true">RAND()</f>
        <v>0.824450544814651</v>
      </c>
    </row>
    <row r="1010" customFormat="false" ht="15" hidden="false" customHeight="false" outlineLevel="0" collapsed="false">
      <c r="AK1010" s="0" t="n">
        <v>997</v>
      </c>
      <c r="AL1010" s="0" t="n">
        <f aca="false">IFERROR(IF(AU1010&lt;($AM$6-$AL$6)/($AN$6-$AL$6),$AL$6+SQRT(AU1010*($AN$6-$AL$6)*($AM$6-$AL$6)),$AN$6-SQRT((1-AU1010)*($AN$6-$AL$6)*($AN$6-$AM$6))),$AM$6)</f>
        <v>3.77016347768645</v>
      </c>
      <c r="AM1010" s="0" t="n">
        <f aca="false">IFERROR(IF(AV1010&lt;($AM$7-$AL$7)/($AN$7-$AL$7),$AL$7+SQRT(AV1010*($AN$7-$AL$7)*($AM$7-$AL$7)),$AN$7-SQRT((1-AV1010)*($AN$7-$AL$7)*($AN$7-$AM$7))),$AM$7)</f>
        <v>0.978344650249659</v>
      </c>
      <c r="AN1010" s="0" t="n">
        <f aca="false">IFERROR(IF(AW1010&lt;($AM$8-$AL$8)/($AN$8-$AL$8),$AL$8+SQRT(AW1010*($AN$8-$AL$8)*($AM$8-$AL$8)),$AN$8-SQRT((1-AW1010)*($AN$8-$AL$8)*($AN$8-$AM$8))),$AM$8)</f>
        <v>0.937094121289547</v>
      </c>
      <c r="AO1010" s="0" t="n">
        <f aca="false">IFERROR(IF(AX1010&lt;($AM$9-$AL$9)/($AN$9-$AL$9),$AL$9+SQRT(AX1010*($AN$9-$AL$9)*($AM$9-$AL$9)),$AN$9-SQRT((1-AX1010)*($AN$9-$AL$9)*($AN$9-$AM$9))),$AM$9)</f>
        <v>1.89594249114855</v>
      </c>
      <c r="AP1010" s="0" t="n">
        <f aca="false">IFERROR(IF(AY1010&lt;($AM$10-$AL$10)/($AN$10-$AL$10),$AL$10+SQRT(AY1010*($AN$10-$AL$10)*($AM$10-$AL$10)),$AN$10-SQRT((1-AY1010)*($AN$10-$AL$10)*($AN$10-$AM$10))),$AM$10)</f>
        <v>0.953082591647549</v>
      </c>
      <c r="AQ1010" s="0" t="n">
        <f aca="false">IFERROR(IF(AZ1010&lt;($AM$11-$AL$11)/($AN$11-$AL$11),$AL$11+SQRT(AZ1010*($AN$11-$AL$11)*($AM$11-$AL$11)),$AN$11-SQRT((1-AZ1010)*($AN$11-$AL$11)*($AN$11-$AM$11))),$AM$11)</f>
        <v>0.707459904369316</v>
      </c>
      <c r="AR1010" s="0" t="n">
        <f aca="false">SUMPRODUCT((B24:B31&lt;=$B$6)*(C24:C31*AM1010+D24:D31*AO1010*$B$8*AQ1010)/(1+AL1010/100)^B24:B31)+C32*AM1010*AP1010/(1+AL1010/100)^$B$6</f>
        <v>13114266.218054</v>
      </c>
      <c r="AS1010" s="0" t="n">
        <f aca="false">SUMPRODUCT((K24:K26&lt;=$B$6)*(L24:L26*AN1010+M24:M26*AO1010*$B$8*AQ1010)/(1+AL1010/100)^K24:K26)+L27*AN1010*AP1010/(1+AL1010/100)^$B$6</f>
        <v>13821477.0429192</v>
      </c>
      <c r="AT1010" s="0" t="n">
        <f aca="false">AS1010-AR1010</f>
        <v>707210.824865146</v>
      </c>
      <c r="AU1010" s="0" t="n">
        <f aca="true">RAND()</f>
        <v>0.478407801956477</v>
      </c>
      <c r="AV1010" s="0" t="n">
        <f aca="true">RAND()</f>
        <v>0.353409047474146</v>
      </c>
      <c r="AW1010" s="0" t="n">
        <f aca="true">RAND()</f>
        <v>0.208831089912811</v>
      </c>
      <c r="AX1010" s="0" t="n">
        <f aca="true">RAND()</f>
        <v>0.992781356567753</v>
      </c>
      <c r="AY1010" s="0" t="n">
        <f aca="true">RAND()</f>
        <v>0.821135339416239</v>
      </c>
      <c r="AZ1010" s="0" t="n">
        <f aca="true">RAND()</f>
        <v>0.650695071217918</v>
      </c>
    </row>
    <row r="1011" customFormat="false" ht="15" hidden="false" customHeight="false" outlineLevel="0" collapsed="false">
      <c r="AK1011" s="0" t="n">
        <v>998</v>
      </c>
      <c r="AL1011" s="0" t="n">
        <f aca="false">IFERROR(IF(AU1011&lt;($AM$6-$AL$6)/($AN$6-$AL$6),$AL$6+SQRT(AU1011*($AN$6-$AL$6)*($AM$6-$AL$6)),$AN$6-SQRT((1-AU1011)*($AN$6-$AL$6)*($AN$6-$AM$6))),$AM$6)</f>
        <v>4.55452088428854</v>
      </c>
      <c r="AM1011" s="0" t="n">
        <f aca="false">IFERROR(IF(AV1011&lt;($AM$7-$AL$7)/($AN$7-$AL$7),$AL$7+SQRT(AV1011*($AN$7-$AL$7)*($AM$7-$AL$7)),$AN$7-SQRT((1-AV1011)*($AN$7-$AL$7)*($AN$7-$AM$7))),$AM$7)</f>
        <v>1.17854928463207</v>
      </c>
      <c r="AN1011" s="0" t="n">
        <f aca="false">IFERROR(IF(AW1011&lt;($AM$8-$AL$8)/($AN$8-$AL$8),$AL$8+SQRT(AW1011*($AN$8-$AL$8)*($AM$8-$AL$8)),$AN$8-SQRT((1-AW1011)*($AN$8-$AL$8)*($AN$8-$AM$8))),$AM$8)</f>
        <v>0.980874316860682</v>
      </c>
      <c r="AO1011" s="0" t="n">
        <f aca="false">IFERROR(IF(AX1011&lt;($AM$9-$AL$9)/($AN$9-$AL$9),$AL$9+SQRT(AX1011*($AN$9-$AL$9)*($AM$9-$AL$9)),$AN$9-SQRT((1-AX1011)*($AN$9-$AL$9)*($AN$9-$AM$9))),$AM$9)</f>
        <v>1.08338665213985</v>
      </c>
      <c r="AP1011" s="0" t="n">
        <f aca="false">IFERROR(IF(AY1011&lt;($AM$10-$AL$10)/($AN$10-$AL$10),$AL$10+SQRT(AY1011*($AN$10-$AL$10)*($AM$10-$AL$10)),$AN$10-SQRT((1-AY1011)*($AN$10-$AL$10)*($AN$10-$AM$10))),$AM$10)</f>
        <v>0.735112687254167</v>
      </c>
      <c r="AQ1011" s="0" t="n">
        <f aca="false">IFERROR(IF(AZ1011&lt;($AM$11-$AL$11)/($AN$11-$AL$11),$AL$11+SQRT(AZ1011*($AN$11-$AL$11)*($AM$11-$AL$11)),$AN$11-SQRT((1-AZ1011)*($AN$11-$AL$11)*($AN$11-$AM$11))),$AM$11)</f>
        <v>0.675968278141884</v>
      </c>
      <c r="AR1011" s="0" t="n">
        <f aca="false">SUMPRODUCT((B24:B31&lt;=$B$6)*(C24:C31*AM1011+D24:D31*AO1011*$B$8*AQ1011)/(1+AL1011/100)^B24:B31)+C32*AM1011*AP1011/(1+AL1011/100)^$B$6</f>
        <v>15128851.8400521</v>
      </c>
      <c r="AS1011" s="0" t="n">
        <f aca="false">SUMPRODUCT((K24:K26&lt;=$B$6)*(L24:L26*AN1011+M24:M26*AO1011*$B$8*AQ1011)/(1+AL1011/100)^K24:K26)+L27*AN1011*AP1011/(1+AL1011/100)^$B$6</f>
        <v>14812531.6300289</v>
      </c>
      <c r="AT1011" s="0" t="n">
        <f aca="false">AS1011-AR1011</f>
        <v>-316320.210023262</v>
      </c>
      <c r="AU1011" s="0" t="n">
        <f aca="true">RAND()</f>
        <v>0.700981594730954</v>
      </c>
      <c r="AV1011" s="0" t="n">
        <f aca="true">RAND()</f>
        <v>0.954620402430319</v>
      </c>
      <c r="AW1011" s="0" t="n">
        <f aca="true">RAND()</f>
        <v>0.363505761109091</v>
      </c>
      <c r="AX1011" s="0" t="n">
        <f aca="true">RAND()</f>
        <v>0.439879980349734</v>
      </c>
      <c r="AY1011" s="0" t="n">
        <f aca="true">RAND()</f>
        <v>0.221111902831503</v>
      </c>
      <c r="AZ1011" s="0" t="n">
        <f aca="true">RAND()</f>
        <v>0.571442625427203</v>
      </c>
    </row>
    <row r="1012" customFormat="false" ht="15" hidden="false" customHeight="false" outlineLevel="0" collapsed="false">
      <c r="AK1012" s="0" t="n">
        <v>999</v>
      </c>
      <c r="AL1012" s="0" t="n">
        <f aca="false">IFERROR(IF(AU1012&lt;($AM$6-$AL$6)/($AN$6-$AL$6),$AL$6+SQRT(AU1012*($AN$6-$AL$6)*($AM$6-$AL$6)),$AN$6-SQRT((1-AU1012)*($AN$6-$AL$6)*($AN$6-$AM$6))),$AM$6)</f>
        <v>6.27658100552281</v>
      </c>
      <c r="AM1012" s="0" t="n">
        <f aca="false">IFERROR(IF(AV1012&lt;($AM$7-$AL$7)/($AN$7-$AL$7),$AL$7+SQRT(AV1012*($AN$7-$AL$7)*($AM$7-$AL$7)),$AN$7-SQRT((1-AV1012)*($AN$7-$AL$7)*($AN$7-$AM$7))),$AM$7)</f>
        <v>1.10645331910355</v>
      </c>
      <c r="AN1012" s="0" t="n">
        <f aca="false">IFERROR(IF(AW1012&lt;($AM$8-$AL$8)/($AN$8-$AL$8),$AL$8+SQRT(AW1012*($AN$8-$AL$8)*($AM$8-$AL$8)),$AN$8-SQRT((1-AW1012)*($AN$8-$AL$8)*($AN$8-$AM$8))),$AM$8)</f>
        <v>0.852395701297921</v>
      </c>
      <c r="AO1012" s="0" t="n">
        <f aca="false">IFERROR(IF(AX1012&lt;($AM$9-$AL$9)/($AN$9-$AL$9),$AL$9+SQRT(AX1012*($AN$9-$AL$9)*($AM$9-$AL$9)),$AN$9-SQRT((1-AX1012)*($AN$9-$AL$9)*($AN$9-$AM$9))),$AM$9)</f>
        <v>1.74052410438877</v>
      </c>
      <c r="AP1012" s="0" t="n">
        <f aca="false">IFERROR(IF(AY1012&lt;($AM$10-$AL$10)/($AN$10-$AL$10),$AL$10+SQRT(AY1012*($AN$10-$AL$10)*($AM$10-$AL$10)),$AN$10-SQRT((1-AY1012)*($AN$10-$AL$10)*($AN$10-$AM$10))),$AM$10)</f>
        <v>0.863573583997545</v>
      </c>
      <c r="AQ1012" s="0" t="n">
        <f aca="false">IFERROR(IF(AZ1012&lt;($AM$11-$AL$11)/($AN$11-$AL$11),$AL$11+SQRT(AZ1012*($AN$11-$AL$11)*($AM$11-$AL$11)),$AN$11-SQRT((1-AZ1012)*($AN$11-$AL$11)*($AN$11-$AM$11))),$AM$11)</f>
        <v>0.785306192769145</v>
      </c>
      <c r="AR1012" s="0" t="n">
        <f aca="false">SUMPRODUCT((B24:B31&lt;=$B$6)*(C24:C31*AM1012+D24:D31*AO1012*$B$8*AQ1012)/(1+AL1012/100)^B24:B31)+C32*AM1012*AP1012/(1+AL1012/100)^$B$6</f>
        <v>13386186.1095086</v>
      </c>
      <c r="AS1012" s="0" t="n">
        <f aca="false">SUMPRODUCT((K24:K26&lt;=$B$6)*(L24:L26*AN1012+M24:M26*AO1012*$B$8*AQ1012)/(1+AL1012/100)^K24:K26)+L27*AN1012*AP1012/(1+AL1012/100)^$B$6</f>
        <v>12967041.5036403</v>
      </c>
      <c r="AT1012" s="0" t="n">
        <f aca="false">AS1012-AR1012</f>
        <v>-419144.605868273</v>
      </c>
      <c r="AU1012" s="0" t="n">
        <f aca="true">RAND()</f>
        <v>0.97383324792148</v>
      </c>
      <c r="AV1012" s="0" t="n">
        <f aca="true">RAND()</f>
        <v>0.816838670254329</v>
      </c>
      <c r="AW1012" s="0" t="n">
        <f aca="true">RAND()</f>
        <v>0.0305034390500102</v>
      </c>
      <c r="AX1012" s="0" t="n">
        <f aca="true">RAND()</f>
        <v>0.955114839731168</v>
      </c>
      <c r="AY1012" s="0" t="n">
        <f aca="true">RAND()</f>
        <v>0.528743003923281</v>
      </c>
      <c r="AZ1012" s="0" t="n">
        <f aca="true">RAND()</f>
        <v>0.811863547496818</v>
      </c>
    </row>
    <row r="1013" customFormat="false" ht="15" hidden="false" customHeight="false" outlineLevel="0" collapsed="false">
      <c r="AK1013" s="0" t="n">
        <v>1000</v>
      </c>
      <c r="AL1013" s="0" t="n">
        <f aca="false">IFERROR(IF(AU1013&lt;($AM$6-$AL$6)/($AN$6-$AL$6),$AL$6+SQRT(AU1013*($AN$6-$AL$6)*($AM$6-$AL$6)),$AN$6-SQRT((1-AU1013)*($AN$6-$AL$6)*($AN$6-$AM$6))),$AM$6)</f>
        <v>2.81203416402611</v>
      </c>
      <c r="AM1013" s="0" t="n">
        <f aca="false">IFERROR(IF(AV1013&lt;($AM$7-$AL$7)/($AN$7-$AL$7),$AL$7+SQRT(AV1013*($AN$7-$AL$7)*($AM$7-$AL$7)),$AN$7-SQRT((1-AV1013)*($AN$7-$AL$7)*($AN$7-$AM$7))),$AM$7)</f>
        <v>1.01604082530527</v>
      </c>
      <c r="AN1013" s="0" t="n">
        <f aca="false">IFERROR(IF(AW1013&lt;($AM$8-$AL$8)/($AN$8-$AL$8),$AL$8+SQRT(AW1013*($AN$8-$AL$8)*($AM$8-$AL$8)),$AN$8-SQRT((1-AW1013)*($AN$8-$AL$8)*($AN$8-$AM$8))),$AM$8)</f>
        <v>1.04404626406722</v>
      </c>
      <c r="AO1013" s="0" t="n">
        <f aca="false">IFERROR(IF(AX1013&lt;($AM$9-$AL$9)/($AN$9-$AL$9),$AL$9+SQRT(AX1013*($AN$9-$AL$9)*($AM$9-$AL$9)),$AN$9-SQRT((1-AX1013)*($AN$9-$AL$9)*($AN$9-$AM$9))),$AM$9)</f>
        <v>1.42277548549329</v>
      </c>
      <c r="AP1013" s="0" t="n">
        <f aca="false">IFERROR(IF(AY1013&lt;($AM$10-$AL$10)/($AN$10-$AL$10),$AL$10+SQRT(AY1013*($AN$10-$AL$10)*($AM$10-$AL$10)),$AN$10-SQRT((1-AY1013)*($AN$10-$AL$10)*($AN$10-$AM$10))),$AM$10)</f>
        <v>0.802718261836733</v>
      </c>
      <c r="AQ1013" s="0" t="n">
        <f aca="false">IFERROR(IF(AZ1013&lt;($AM$11-$AL$11)/($AN$11-$AL$11),$AL$11+SQRT(AZ1013*($AN$11-$AL$11)*($AM$11-$AL$11)),$AN$11-SQRT((1-AZ1013)*($AN$11-$AL$11)*($AN$11-$AM$11))),$AM$11)</f>
        <v>0.591109934812353</v>
      </c>
      <c r="AR1013" s="0" t="n">
        <f aca="false">SUMPRODUCT((B24:B31&lt;=$B$6)*(C24:C31*AM1013+D24:D31*AO1013*$B$8*AQ1013)/(1+AL1013/100)^B24:B31)+C32*AM1013*AP1013/(1+AL1013/100)^$B$6</f>
        <v>14217440.9919181</v>
      </c>
      <c r="AS1013" s="0" t="n">
        <f aca="false">SUMPRODUCT((K24:K26&lt;=$B$6)*(L24:L26*AN1013+M24:M26*AO1013*$B$8*AQ1013)/(1+AL1013/100)^K24:K26)+L27*AN1013*AP1013/(1+AL1013/100)^$B$6</f>
        <v>15340942.6554769</v>
      </c>
      <c r="AT1013" s="0" t="n">
        <f aca="false">AS1013-AR1013</f>
        <v>1123501.66355886</v>
      </c>
      <c r="AU1013" s="0" t="n">
        <f aca="true">RAND()</f>
        <v>0.131879896709115</v>
      </c>
      <c r="AV1013" s="0" t="n">
        <f aca="true">RAND()</f>
        <v>0.513449818454759</v>
      </c>
      <c r="AW1013" s="0" t="n">
        <f aca="true">RAND()</f>
        <v>0.622960521380728</v>
      </c>
      <c r="AX1013" s="0" t="n">
        <f aca="true">RAND()</f>
        <v>0.777874573234995</v>
      </c>
      <c r="AY1013" s="0" t="n">
        <f aca="true">RAND()</f>
        <v>0.36655338419781</v>
      </c>
      <c r="AZ1013" s="0" t="n">
        <f aca="true">RAND()</f>
        <v>0.345897935291643</v>
      </c>
    </row>
  </sheetData>
  <conditionalFormatting sqref="D65:D89">
    <cfRule type="colorScale" priority="2">
      <colorScale>
        <cfvo type="min" val="0"/>
        <cfvo type="num" val="0"/>
        <cfvo type="max" val="0"/>
        <color rgb="FFF8CDB9"/>
        <color rgb="FFFFFFFF"/>
        <color rgb="FFB7D3F6"/>
      </colorScale>
    </cfRule>
  </conditionalFormatting>
  <conditionalFormatting sqref="G130:G137">
    <cfRule type="cellIs" priority="3" operator="equal" aboveAverage="0" equalAverage="0" bottom="0" percent="0" rank="0" text="" dxfId="0">
      <formula>"YES"</formula>
    </cfRule>
  </conditionalFormatting>
  <conditionalFormatting sqref="K143:K154">
    <cfRule type="colorScale" priority="4">
      <colorScale>
        <cfvo type="min" val="0"/>
        <cfvo type="num" val="0"/>
        <cfvo type="max" val="0"/>
        <color rgb="FFF8CDB9"/>
        <color rgb="FFFFFFFF"/>
        <color rgb="FFB7D3F6"/>
      </colorScale>
    </cfRule>
  </conditionalFormatting>
  <conditionalFormatting sqref="B160:H164">
    <cfRule type="colorScale" priority="5">
      <colorScale>
        <cfvo type="min" val="0"/>
        <cfvo type="num" val="0"/>
        <cfvo type="max" val="0"/>
        <color rgb="FFF39C7A"/>
        <color rgb="FFFFFFFF"/>
        <color rgb="FF6DA7EC"/>
      </colorScale>
    </cfRule>
  </conditionalFormatting>
  <dataValidations count="1">
    <dataValidation allowBlank="false" errorStyle="stop" operator="between" showDropDown="false" showErrorMessage="false" showInputMessage="false" sqref="B16 B18" type="list">
      <formula1>"Initial,Rehabilitation"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0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36"/>
    <col collapsed="false" customWidth="true" hidden="false" outlineLevel="0" max="18" min="8" style="0" width="14"/>
  </cols>
  <sheetData>
    <row r="1" customFormat="false" ht="17.35" hidden="false" customHeight="false" outlineLevel="0" collapsed="false">
      <c r="A1" s="4" t="s">
        <v>225</v>
      </c>
    </row>
    <row r="2" customFormat="false" ht="15" hidden="false" customHeight="false" outlineLevel="0" collapsed="false">
      <c r="A2" s="5" t="s">
        <v>18</v>
      </c>
    </row>
    <row r="4" customFormat="false" ht="17.35" hidden="false" customHeight="false" outlineLevel="0" collapsed="false">
      <c r="A4" s="6" t="s">
        <v>19</v>
      </c>
      <c r="B4" s="6" t="s">
        <v>20</v>
      </c>
      <c r="C4" s="6" t="s">
        <v>21</v>
      </c>
      <c r="AK4" s="4" t="s">
        <v>22</v>
      </c>
    </row>
    <row r="5" customFormat="false" ht="23.85" hidden="false" customHeight="false" outlineLevel="0" collapsed="false">
      <c r="A5" s="7" t="s">
        <v>23</v>
      </c>
      <c r="B5" s="8" t="n">
        <v>3</v>
      </c>
      <c r="C5" s="5" t="s">
        <v>24</v>
      </c>
      <c r="AK5" s="6" t="s">
        <v>25</v>
      </c>
      <c r="AL5" s="6" t="s">
        <v>26</v>
      </c>
      <c r="AM5" s="6" t="s">
        <v>27</v>
      </c>
      <c r="AN5" s="6" t="s">
        <v>28</v>
      </c>
      <c r="BB5" s="9" t="s">
        <v>29</v>
      </c>
    </row>
    <row r="6" customFormat="false" ht="15" hidden="false" customHeight="false" outlineLevel="0" collapsed="false">
      <c r="A6" s="7" t="s">
        <v>30</v>
      </c>
      <c r="B6" s="10" t="n">
        <v>30</v>
      </c>
      <c r="C6" s="5" t="s">
        <v>31</v>
      </c>
      <c r="AK6" s="7" t="s">
        <v>23</v>
      </c>
      <c r="AL6" s="10" t="n">
        <v>2</v>
      </c>
      <c r="AM6" s="10" t="n">
        <v>3</v>
      </c>
      <c r="AN6" s="10" t="n">
        <v>7</v>
      </c>
      <c r="BB6" s="7" t="s">
        <v>32</v>
      </c>
      <c r="BC6" s="11" t="n">
        <f aca="false">COUNT($AT$14:$AT$1013)</f>
        <v>1000</v>
      </c>
    </row>
    <row r="7" customFormat="false" ht="15" hidden="false" customHeight="false" outlineLevel="0" collapsed="false">
      <c r="A7" s="7" t="s">
        <v>33</v>
      </c>
      <c r="B7" s="10" t="n">
        <v>2027</v>
      </c>
      <c r="C7" s="5"/>
      <c r="AK7" s="7" t="s">
        <v>34</v>
      </c>
      <c r="AL7" s="10" t="n">
        <v>0.8</v>
      </c>
      <c r="AM7" s="10" t="n">
        <v>1</v>
      </c>
      <c r="AN7" s="10" t="n">
        <v>1.25</v>
      </c>
      <c r="BB7" s="7" t="s">
        <v>35</v>
      </c>
      <c r="BC7" s="12" t="n">
        <f aca="false">COUNTIF($AT$14:$AT$1013,"&lt;0")/COUNT($AT$14:$AT$1013)</f>
        <v>0</v>
      </c>
    </row>
    <row r="8" customFormat="false" ht="15" hidden="false" customHeight="false" outlineLevel="0" collapsed="false">
      <c r="A8" s="7" t="s">
        <v>36</v>
      </c>
      <c r="B8" s="13" t="n">
        <v>0</v>
      </c>
      <c r="C8" s="5" t="s">
        <v>37</v>
      </c>
      <c r="AK8" s="7" t="s">
        <v>38</v>
      </c>
      <c r="AL8" s="10" t="n">
        <v>0.8</v>
      </c>
      <c r="AM8" s="10" t="n">
        <v>1</v>
      </c>
      <c r="AN8" s="10" t="n">
        <v>1.25</v>
      </c>
      <c r="BB8" s="7" t="s">
        <v>39</v>
      </c>
      <c r="BC8" s="14" t="n">
        <f aca="false">AVERAGE($AT$14:$AT$1013)</f>
        <v>0</v>
      </c>
    </row>
    <row r="9" customFormat="false" ht="15" hidden="false" customHeight="false" outlineLevel="0" collapsed="false">
      <c r="A9" s="7" t="s">
        <v>40</v>
      </c>
      <c r="B9" s="15" t="n">
        <v>1</v>
      </c>
      <c r="C9" s="5" t="s">
        <v>41</v>
      </c>
      <c r="AK9" s="7" t="s">
        <v>42</v>
      </c>
      <c r="AL9" s="10" t="n">
        <v>0.5</v>
      </c>
      <c r="AM9" s="10" t="n">
        <v>1</v>
      </c>
      <c r="AN9" s="10" t="n">
        <v>2</v>
      </c>
      <c r="BB9" s="7" t="s">
        <v>43</v>
      </c>
      <c r="BC9" s="14" t="n">
        <f aca="false">PERCENTILE($AT$14:$AT$1013,0.1)</f>
        <v>0</v>
      </c>
    </row>
    <row r="10" customFormat="false" ht="15" hidden="false" customHeight="false" outlineLevel="0" collapsed="false">
      <c r="A10" s="7" t="s">
        <v>42</v>
      </c>
      <c r="B10" s="10" t="n">
        <v>1</v>
      </c>
      <c r="C10" s="5" t="s">
        <v>44</v>
      </c>
      <c r="AK10" s="7" t="s">
        <v>45</v>
      </c>
      <c r="AL10" s="10" t="n">
        <v>0.5</v>
      </c>
      <c r="AM10" s="10" t="n">
        <v>1</v>
      </c>
      <c r="AN10" s="10" t="n">
        <v>1</v>
      </c>
      <c r="BB10" s="7" t="s">
        <v>46</v>
      </c>
      <c r="BC10" s="14" t="n">
        <f aca="false">PERCENTILE($AT$14:$AT$1013,0.5)</f>
        <v>0</v>
      </c>
    </row>
    <row r="11" customFormat="false" ht="15" hidden="false" customHeight="false" outlineLevel="0" collapsed="false">
      <c r="A11" s="7" t="s">
        <v>34</v>
      </c>
      <c r="B11" s="10" t="n">
        <v>1</v>
      </c>
      <c r="C11" s="5" t="s">
        <v>47</v>
      </c>
      <c r="AK11" s="7" t="s">
        <v>48</v>
      </c>
      <c r="AL11" s="10" t="n">
        <v>0.3</v>
      </c>
      <c r="AM11" s="10" t="n">
        <v>0.65</v>
      </c>
      <c r="AN11" s="10" t="n">
        <v>1</v>
      </c>
      <c r="BB11" s="7" t="s">
        <v>49</v>
      </c>
      <c r="BC11" s="14" t="n">
        <f aca="false">PERCENTILE($AT$14:$AT$1013,0.9)</f>
        <v>0</v>
      </c>
    </row>
    <row r="12" customFormat="false" ht="15" hidden="false" customHeight="false" outlineLevel="0" collapsed="false">
      <c r="A12" s="7" t="s">
        <v>38</v>
      </c>
      <c r="B12" s="10" t="n">
        <v>1</v>
      </c>
      <c r="C12" s="5" t="s">
        <v>50</v>
      </c>
    </row>
    <row r="13" customFormat="false" ht="23.85" hidden="false" customHeight="false" outlineLevel="0" collapsed="false">
      <c r="A13" s="7" t="s">
        <v>45</v>
      </c>
      <c r="B13" s="10" t="n">
        <v>1</v>
      </c>
      <c r="C13" s="5" t="s">
        <v>51</v>
      </c>
      <c r="AK13" s="6" t="s">
        <v>52</v>
      </c>
      <c r="AL13" s="6" t="s">
        <v>53</v>
      </c>
      <c r="AM13" s="6" t="s">
        <v>54</v>
      </c>
      <c r="AN13" s="6" t="s">
        <v>55</v>
      </c>
      <c r="AO13" s="6" t="s">
        <v>56</v>
      </c>
      <c r="AP13" s="6" t="s">
        <v>57</v>
      </c>
      <c r="AQ13" s="6" t="s">
        <v>58</v>
      </c>
      <c r="AR13" s="6" t="s">
        <v>59</v>
      </c>
      <c r="AS13" s="6" t="s">
        <v>60</v>
      </c>
      <c r="AT13" s="6" t="s">
        <v>61</v>
      </c>
      <c r="AU13" s="6" t="s">
        <v>62</v>
      </c>
      <c r="AV13" s="6" t="s">
        <v>63</v>
      </c>
      <c r="AW13" s="6" t="s">
        <v>64</v>
      </c>
      <c r="AX13" s="6" t="s">
        <v>65</v>
      </c>
      <c r="AY13" s="6" t="s">
        <v>66</v>
      </c>
      <c r="AZ13" s="6" t="s">
        <v>67</v>
      </c>
      <c r="BB13" s="9" t="s">
        <v>68</v>
      </c>
    </row>
    <row r="14" customFormat="false" ht="23.85" hidden="false" customHeight="false" outlineLevel="0" collapsed="false">
      <c r="A14" s="7" t="s">
        <v>69</v>
      </c>
      <c r="B14" s="16" t="n">
        <v>0</v>
      </c>
      <c r="C14" s="5"/>
      <c r="AK14" s="0" t="n">
        <v>1</v>
      </c>
      <c r="AL14" s="17" t="n">
        <f aca="false">IFERROR(IF(AU14&lt;($AM$6-$AL$6)/($AN$6-$AL$6),$AL$6+SQRT(AU14*($AN$6-$AL$6)*($AM$6-$AL$6)),$AN$6-SQRT((1-AU14)*($AN$6-$AL$6)*($AN$6-$AM$6))),$AM$6)</f>
        <v>6.0852011529297</v>
      </c>
      <c r="AM14" s="17" t="n">
        <f aca="false">IFERROR(IF(AV14&lt;($AM$7-$AL$7)/($AN$7-$AL$7),$AL$7+SQRT(AV14*($AN$7-$AL$7)*($AM$7-$AL$7)),$AN$7-SQRT((1-AV14)*($AN$7-$AL$7)*($AN$7-$AM$7))),$AM$7)</f>
        <v>1.12941994123851</v>
      </c>
      <c r="AN14" s="17" t="n">
        <f aca="false">IFERROR(IF(AW14&lt;($AM$8-$AL$8)/($AN$8-$AL$8),$AL$8+SQRT(AW14*($AN$8-$AL$8)*($AM$8-$AL$8)),$AN$8-SQRT((1-AW14)*($AN$8-$AL$8)*($AN$8-$AM$8))),$AM$8)</f>
        <v>1.09959457953499</v>
      </c>
      <c r="AO14" s="17" t="n">
        <f aca="false">IFERROR(IF(AX14&lt;($AM$9-$AL$9)/($AN$9-$AL$9),$AL$9+SQRT(AX14*($AN$9-$AL$9)*($AM$9-$AL$9)),$AN$9-SQRT((1-AX14)*($AN$9-$AL$9)*($AN$9-$AM$9))),$AM$9)</f>
        <v>1.13388434104808</v>
      </c>
      <c r="AP14" s="17" t="n">
        <f aca="false">IFERROR(IF(AY14&lt;($AM$10-$AL$10)/($AN$10-$AL$10),$AL$10+SQRT(AY14*($AN$10-$AL$10)*($AM$10-$AL$10)),$AN$10-SQRT((1-AY14)*($AN$10-$AL$10)*($AN$10-$AM$10))),$AM$10)</f>
        <v>0.754092163578521</v>
      </c>
      <c r="AQ14" s="17" t="n">
        <f aca="false">IFERROR(IF(AZ14&lt;($AM$11-$AL$11)/($AN$11-$AL$11),$AL$11+SQRT(AZ14*($AN$11-$AL$11)*($AM$11-$AL$11)),$AN$11-SQRT((1-AZ14)*($AN$11-$AL$11)*($AN$11-$AM$11))),$AM$11)</f>
        <v>0.87732617635389</v>
      </c>
      <c r="AR14" s="17" t="n">
        <f aca="false">SUMPRODUCT((B24:B31&lt;=$B$6)*(C24:C31*AM14+D24:D31*AO14*$B$8*AQ14)/(1+AL14/100)^B24:B31)+C32*AM14*AP14/(1+AL14/100)^$B$6</f>
        <v>0</v>
      </c>
      <c r="AS14" s="17" t="n">
        <f aca="false">SUMPRODUCT((K24:K26&lt;=$B$6)*(L24:L26*AN14+M24:M26*AO14*$B$8*AQ14)/(1+AL14/100)^K24:K26)+L27*AN14*AP14/(1+AL14/100)^$B$6</f>
        <v>0</v>
      </c>
      <c r="AT14" s="17" t="n">
        <f aca="false">AS14-AR14</f>
        <v>0</v>
      </c>
      <c r="AU14" s="17" t="n">
        <f aca="true">RAND()</f>
        <v>0.958157153469943</v>
      </c>
      <c r="AV14" s="17" t="n">
        <f aca="true">RAND()</f>
        <v>0.870759550480681</v>
      </c>
      <c r="AW14" s="17" t="n">
        <f aca="true">RAND()</f>
        <v>0.798917417731063</v>
      </c>
      <c r="AX14" s="17" t="n">
        <f aca="true">RAND()</f>
        <v>0.499895776878852</v>
      </c>
      <c r="AY14" s="17" t="n">
        <f aca="true">RAND()</f>
        <v>0.258251310368056</v>
      </c>
      <c r="AZ14" s="17" t="n">
        <f aca="true">RAND()</f>
        <v>0.938576053028747</v>
      </c>
      <c r="BB14" s="6" t="s">
        <v>70</v>
      </c>
      <c r="BC14" s="6" t="s">
        <v>32</v>
      </c>
      <c r="BD14" s="6" t="s">
        <v>71</v>
      </c>
    </row>
    <row r="15" customFormat="false" ht="15" hidden="false" customHeight="false" outlineLevel="0" collapsed="false">
      <c r="A15" s="7" t="s">
        <v>72</v>
      </c>
      <c r="B15" s="18" t="n">
        <v>0.125</v>
      </c>
      <c r="C15" s="5" t="s">
        <v>73</v>
      </c>
      <c r="AK15" s="0" t="n">
        <v>2</v>
      </c>
      <c r="AL15" s="17" t="n">
        <f aca="false">IFERROR(IF(AU15&lt;($AM$6-$AL$6)/($AN$6-$AL$6),$AL$6+SQRT(AU15*($AN$6-$AL$6)*($AM$6-$AL$6)),$AN$6-SQRT((1-AU15)*($AN$6-$AL$6)*($AN$6-$AM$6))),$AM$6)</f>
        <v>3.25006307303915</v>
      </c>
      <c r="AM15" s="17" t="n">
        <f aca="false">IFERROR(IF(AV15&lt;($AM$7-$AL$7)/($AN$7-$AL$7),$AL$7+SQRT(AV15*($AN$7-$AL$7)*($AM$7-$AL$7)),$AN$7-SQRT((1-AV15)*($AN$7-$AL$7)*($AN$7-$AM$7))),$AM$7)</f>
        <v>1.11336854497402</v>
      </c>
      <c r="AN15" s="17" t="n">
        <f aca="false">IFERROR(IF(AW15&lt;($AM$8-$AL$8)/($AN$8-$AL$8),$AL$8+SQRT(AW15*($AN$8-$AL$8)*($AM$8-$AL$8)),$AN$8-SQRT((1-AW15)*($AN$8-$AL$8)*($AN$8-$AM$8))),$AM$8)</f>
        <v>1.01101510413693</v>
      </c>
      <c r="AO15" s="17" t="n">
        <f aca="false">IFERROR(IF(AX15&lt;($AM$9-$AL$9)/($AN$9-$AL$9),$AL$9+SQRT(AX15*($AN$9-$AL$9)*($AM$9-$AL$9)),$AN$9-SQRT((1-AX15)*($AN$9-$AL$9)*($AN$9-$AM$9))),$AM$9)</f>
        <v>1.00822963477067</v>
      </c>
      <c r="AP15" s="17" t="n">
        <f aca="false">IFERROR(IF(AY15&lt;($AM$10-$AL$10)/($AN$10-$AL$10),$AL$10+SQRT(AY15*($AN$10-$AL$10)*($AM$10-$AL$10)),$AN$10-SQRT((1-AY15)*($AN$10-$AL$10)*($AN$10-$AM$10))),$AM$10)</f>
        <v>0.793522626045033</v>
      </c>
      <c r="AQ15" s="17" t="n">
        <f aca="false">IFERROR(IF(AZ15&lt;($AM$11-$AL$11)/($AN$11-$AL$11),$AL$11+SQRT(AZ15*($AN$11-$AL$11)*($AM$11-$AL$11)),$AN$11-SQRT((1-AZ15)*($AN$11-$AL$11)*($AN$11-$AM$11))),$AM$11)</f>
        <v>0.657452025658005</v>
      </c>
      <c r="AR15" s="17" t="n">
        <f aca="false">SUMPRODUCT((B24:B31&lt;=$B$6)*(C24:C31*AM15+D24:D31*AO15*$B$8*AQ15)/(1+AL15/100)^B24:B31)+C32*AM15*AP15/(1+AL15/100)^$B$6</f>
        <v>0</v>
      </c>
      <c r="AS15" s="17" t="n">
        <f aca="false">SUMPRODUCT((K24:K26&lt;=$B$6)*(L24:L26*AN15+M24:M26*AO15*$B$8*AQ15)/(1+AL15/100)^K24:K26)+L27*AN15*AP15/(1+AL15/100)^$B$6</f>
        <v>0</v>
      </c>
      <c r="AT15" s="17" t="n">
        <f aca="false">AS15-AR15</f>
        <v>0</v>
      </c>
      <c r="AU15" s="17" t="n">
        <f aca="true">RAND()</f>
        <v>0.296898652190771</v>
      </c>
      <c r="AV15" s="17" t="n">
        <f aca="true">RAND()</f>
        <v>0.834060848866522</v>
      </c>
      <c r="AW15" s="17" t="n">
        <f aca="true">RAND()</f>
        <v>0.492321951549472</v>
      </c>
      <c r="AX15" s="17" t="n">
        <f aca="true">RAND()</f>
        <v>0.34426102843525</v>
      </c>
      <c r="AY15" s="17" t="n">
        <f aca="true">RAND()</f>
        <v>0.344622128001489</v>
      </c>
      <c r="AZ15" s="17" t="n">
        <f aca="true">RAND()</f>
        <v>0.521064837853862</v>
      </c>
      <c r="BB15" s="19" t="n">
        <f aca="false">PERCENTILE($AT$14:$AT$1013,0.01)+(PERCENTILE($AT$14:$AT$1013,0.99)-PERCENTILE($AT$14:$AT$1013,0.01))*1/20</f>
        <v>0</v>
      </c>
      <c r="BC15" s="17" t="n">
        <f aca="false">COUNTIF($AT$14:$AT$1013,"&lt;="&amp;BB15)</f>
        <v>1000</v>
      </c>
      <c r="BD15" s="12" t="n">
        <f aca="false">COUNTIF($AT$14:$AT$1013,"&lt;="&amp;BB15)/COUNT($AT$14:$AT$1013)</f>
        <v>1</v>
      </c>
    </row>
    <row r="16" customFormat="false" ht="15" hidden="false" customHeight="false" outlineLevel="0" collapsed="false">
      <c r="A16" s="7" t="s">
        <v>74</v>
      </c>
      <c r="B16" s="10" t="s">
        <v>75</v>
      </c>
      <c r="C16" s="5" t="s">
        <v>76</v>
      </c>
      <c r="AK16" s="0" t="n">
        <v>3</v>
      </c>
      <c r="AL16" s="17" t="n">
        <f aca="false">IFERROR(IF(AU16&lt;($AM$6-$AL$6)/($AN$6-$AL$6),$AL$6+SQRT(AU16*($AN$6-$AL$6)*($AM$6-$AL$6)),$AN$6-SQRT((1-AU16)*($AN$6-$AL$6)*($AN$6-$AM$6))),$AM$6)</f>
        <v>3.76101999596202</v>
      </c>
      <c r="AM16" s="17" t="n">
        <f aca="false">IFERROR(IF(AV16&lt;($AM$7-$AL$7)/($AN$7-$AL$7),$AL$7+SQRT(AV16*($AN$7-$AL$7)*($AM$7-$AL$7)),$AN$7-SQRT((1-AV16)*($AN$7-$AL$7)*($AN$7-$AM$7))),$AM$7)</f>
        <v>0.972578265887872</v>
      </c>
      <c r="AN16" s="17" t="n">
        <f aca="false">IFERROR(IF(AW16&lt;($AM$8-$AL$8)/($AN$8-$AL$8),$AL$8+SQRT(AW16*($AN$8-$AL$8)*($AM$8-$AL$8)),$AN$8-SQRT((1-AW16)*($AN$8-$AL$8)*($AN$8-$AM$8))),$AM$8)</f>
        <v>0.960466736918363</v>
      </c>
      <c r="AO16" s="17" t="n">
        <f aca="false">IFERROR(IF(AX16&lt;($AM$9-$AL$9)/($AN$9-$AL$9),$AL$9+SQRT(AX16*($AN$9-$AL$9)*($AM$9-$AL$9)),$AN$9-SQRT((1-AX16)*($AN$9-$AL$9)*($AN$9-$AM$9))),$AM$9)</f>
        <v>1.35176290415639</v>
      </c>
      <c r="AP16" s="17" t="n">
        <f aca="false">IFERROR(IF(AY16&lt;($AM$10-$AL$10)/($AN$10-$AL$10),$AL$10+SQRT(AY16*($AN$10-$AL$10)*($AM$10-$AL$10)),$AN$10-SQRT((1-AY16)*($AN$10-$AL$10)*($AN$10-$AM$10))),$AM$10)</f>
        <v>0.862392972809871</v>
      </c>
      <c r="AQ16" s="17" t="n">
        <f aca="false">IFERROR(IF(AZ16&lt;($AM$11-$AL$11)/($AN$11-$AL$11),$AL$11+SQRT(AZ16*($AN$11-$AL$11)*($AM$11-$AL$11)),$AN$11-SQRT((1-AZ16)*($AN$11-$AL$11)*($AN$11-$AM$11))),$AM$11)</f>
        <v>0.725577837461605</v>
      </c>
      <c r="AR16" s="17" t="n">
        <f aca="false">SUMPRODUCT((B24:B31&lt;=$B$6)*(C24:C31*AM16+D24:D31*AO16*$B$8*AQ16)/(1+AL16/100)^B24:B31)+C32*AM16*AP16/(1+AL16/100)^$B$6</f>
        <v>0</v>
      </c>
      <c r="AS16" s="17" t="n">
        <f aca="false">SUMPRODUCT((K24:K26&lt;=$B$6)*(L24:L26*AN16+M24:M26*AO16*$B$8*AQ16)/(1+AL16/100)^K24:K26)+L27*AN16*AP16/(1+AL16/100)^$B$6</f>
        <v>0</v>
      </c>
      <c r="AT16" s="17" t="n">
        <f aca="false">AS16-AR16</f>
        <v>0</v>
      </c>
      <c r="AU16" s="17" t="n">
        <f aca="true">RAND()</f>
        <v>0.475450426672108</v>
      </c>
      <c r="AV16" s="17" t="n">
        <f aca="true">RAND()</f>
        <v>0.3309250872985</v>
      </c>
      <c r="AW16" s="17" t="n">
        <f aca="true">RAND()</f>
        <v>0.286106373969191</v>
      </c>
      <c r="AX16" s="17" t="n">
        <f aca="true">RAND()</f>
        <v>0.719859111714831</v>
      </c>
      <c r="AY16" s="17" t="n">
        <f aca="true">RAND()</f>
        <v>0.525314666967903</v>
      </c>
      <c r="AZ16" s="17" t="n">
        <f aca="true">RAND()</f>
        <v>0.692622353909186</v>
      </c>
      <c r="BB16" s="19" t="n">
        <f aca="false">PERCENTILE($AT$14:$AT$1013,0.01)+(PERCENTILE($AT$14:$AT$1013,0.99)-PERCENTILE($AT$14:$AT$1013,0.01))*2/20</f>
        <v>0</v>
      </c>
      <c r="BC16" s="17" t="n">
        <f aca="false">COUNTIF($AT$14:$AT$1013,"&lt;="&amp;BB16)-COUNTIF($AT$14:$AT$1013,"&lt;="&amp;BB15)</f>
        <v>0</v>
      </c>
      <c r="BD16" s="12" t="n">
        <f aca="false">COUNTIF($AT$14:$AT$1013,"&lt;="&amp;BB16)/COUNT($AT$14:$AT$1013)</f>
        <v>1</v>
      </c>
    </row>
    <row r="17" customFormat="false" ht="15" hidden="false" customHeight="false" outlineLevel="0" collapsed="false">
      <c r="A17" s="7" t="s">
        <v>77</v>
      </c>
      <c r="B17" s="18" t="n">
        <v>0.25</v>
      </c>
      <c r="C17" s="5" t="s">
        <v>78</v>
      </c>
      <c r="AK17" s="0" t="n">
        <v>4</v>
      </c>
      <c r="AL17" s="17" t="n">
        <f aca="false">IFERROR(IF(AU17&lt;($AM$6-$AL$6)/($AN$6-$AL$6),$AL$6+SQRT(AU17*($AN$6-$AL$6)*($AM$6-$AL$6)),$AN$6-SQRT((1-AU17)*($AN$6-$AL$6)*($AN$6-$AM$6))),$AM$6)</f>
        <v>6.15673265734546</v>
      </c>
      <c r="AM17" s="17" t="n">
        <f aca="false">IFERROR(IF(AV17&lt;($AM$7-$AL$7)/($AN$7-$AL$7),$AL$7+SQRT(AV17*($AN$7-$AL$7)*($AM$7-$AL$7)),$AN$7-SQRT((1-AV17)*($AN$7-$AL$7)*($AN$7-$AM$7))),$AM$7)</f>
        <v>1.06440961722923</v>
      </c>
      <c r="AN17" s="17" t="n">
        <f aca="false">IFERROR(IF(AW17&lt;($AM$8-$AL$8)/($AN$8-$AL$8),$AL$8+SQRT(AW17*($AN$8-$AL$8)*($AM$8-$AL$8)),$AN$8-SQRT((1-AW17)*($AN$8-$AL$8)*($AN$8-$AM$8))),$AM$8)</f>
        <v>1.02169729275649</v>
      </c>
      <c r="AO17" s="17" t="n">
        <f aca="false">IFERROR(IF(AX17&lt;($AM$9-$AL$9)/($AN$9-$AL$9),$AL$9+SQRT(AX17*($AN$9-$AL$9)*($AM$9-$AL$9)),$AN$9-SQRT((1-AX17)*($AN$9-$AL$9)*($AN$9-$AM$9))),$AM$9)</f>
        <v>0.546437332354808</v>
      </c>
      <c r="AP17" s="17" t="n">
        <f aca="false">IFERROR(IF(AY17&lt;($AM$10-$AL$10)/($AN$10-$AL$10),$AL$10+SQRT(AY17*($AN$10-$AL$10)*($AM$10-$AL$10)),$AN$10-SQRT((1-AY17)*($AN$10-$AL$10)*($AN$10-$AM$10))),$AM$10)</f>
        <v>0.959852915169495</v>
      </c>
      <c r="AQ17" s="17" t="n">
        <f aca="false">IFERROR(IF(AZ17&lt;($AM$11-$AL$11)/($AN$11-$AL$11),$AL$11+SQRT(AZ17*($AN$11-$AL$11)*($AM$11-$AL$11)),$AN$11-SQRT((1-AZ17)*($AN$11-$AL$11)*($AN$11-$AM$11))),$AM$11)</f>
        <v>0.614508572899573</v>
      </c>
      <c r="AR17" s="17" t="n">
        <f aca="false">SUMPRODUCT((B24:B31&lt;=$B$6)*(C24:C31*AM17+D24:D31*AO17*$B$8*AQ17)/(1+AL17/100)^B24:B31)+C32*AM17*AP17/(1+AL17/100)^$B$6</f>
        <v>0</v>
      </c>
      <c r="AS17" s="17" t="n">
        <f aca="false">SUMPRODUCT((K24:K26&lt;=$B$6)*(L24:L26*AN17+M24:M26*AO17*$B$8*AQ17)/(1+AL17/100)^K24:K26)+L27*AN17*AP17/(1+AL17/100)^$B$6</f>
        <v>0</v>
      </c>
      <c r="AT17" s="17" t="n">
        <f aca="false">AS17-AR17</f>
        <v>0</v>
      </c>
      <c r="AU17" s="17" t="n">
        <f aca="true">RAND()</f>
        <v>0.964445009440618</v>
      </c>
      <c r="AV17" s="17" t="n">
        <f aca="true">RAND()</f>
        <v>0.693832976204449</v>
      </c>
      <c r="AW17" s="17" t="n">
        <f aca="true">RAND()</f>
        <v>0.536692212135863</v>
      </c>
      <c r="AX17" s="17" t="n">
        <f aca="true">RAND()</f>
        <v>0.00287523444830787</v>
      </c>
      <c r="AY17" s="17" t="n">
        <f aca="true">RAND()</f>
        <v>0.845858814359533</v>
      </c>
      <c r="AZ17" s="17" t="n">
        <f aca="true">RAND()</f>
        <v>0.403737316029902</v>
      </c>
      <c r="BB17" s="19" t="n">
        <f aca="false">PERCENTILE($AT$14:$AT$1013,0.01)+(PERCENTILE($AT$14:$AT$1013,0.99)-PERCENTILE($AT$14:$AT$1013,0.01))*3/20</f>
        <v>0</v>
      </c>
      <c r="BC17" s="17" t="n">
        <f aca="false">COUNTIF($AT$14:$AT$1013,"&lt;="&amp;BB17)-COUNTIF($AT$14:$AT$1013,"&lt;="&amp;BB16)</f>
        <v>0</v>
      </c>
      <c r="BD17" s="12" t="n">
        <f aca="false">COUNTIF($AT$14:$AT$1013,"&lt;="&amp;BB17)/COUNT($AT$14:$AT$1013)</f>
        <v>1</v>
      </c>
    </row>
    <row r="18" customFormat="false" ht="15" hidden="false" customHeight="false" outlineLevel="0" collapsed="false">
      <c r="A18" s="7" t="s">
        <v>79</v>
      </c>
      <c r="B18" s="10" t="s">
        <v>80</v>
      </c>
      <c r="C18" s="5" t="s">
        <v>81</v>
      </c>
      <c r="AK18" s="0" t="n">
        <v>5</v>
      </c>
      <c r="AL18" s="17" t="n">
        <f aca="false">IFERROR(IF(AU18&lt;($AM$6-$AL$6)/($AN$6-$AL$6),$AL$6+SQRT(AU18*($AN$6-$AL$6)*($AM$6-$AL$6)),$AN$6-SQRT((1-AU18)*($AN$6-$AL$6)*($AN$6-$AM$6))),$AM$6)</f>
        <v>5.28749471389865</v>
      </c>
      <c r="AM18" s="17" t="n">
        <f aca="false">IFERROR(IF(AV18&lt;($AM$7-$AL$7)/($AN$7-$AL$7),$AL$7+SQRT(AV18*($AN$7-$AL$7)*($AM$7-$AL$7)),$AN$7-SQRT((1-AV18)*($AN$7-$AL$7)*($AN$7-$AM$7))),$AM$7)</f>
        <v>1.1033922818075</v>
      </c>
      <c r="AN18" s="17" t="n">
        <f aca="false">IFERROR(IF(AW18&lt;($AM$8-$AL$8)/($AN$8-$AL$8),$AL$8+SQRT(AW18*($AN$8-$AL$8)*($AM$8-$AL$8)),$AN$8-SQRT((1-AW18)*($AN$8-$AL$8)*($AN$8-$AM$8))),$AM$8)</f>
        <v>1.02556189883631</v>
      </c>
      <c r="AO18" s="17" t="n">
        <f aca="false">IFERROR(IF(AX18&lt;($AM$9-$AL$9)/($AN$9-$AL$9),$AL$9+SQRT(AX18*($AN$9-$AL$9)*($AM$9-$AL$9)),$AN$9-SQRT((1-AX18)*($AN$9-$AL$9)*($AN$9-$AM$9))),$AM$9)</f>
        <v>0.850117101560902</v>
      </c>
      <c r="AP18" s="17" t="n">
        <f aca="false">IFERROR(IF(AY18&lt;($AM$10-$AL$10)/($AN$10-$AL$10),$AL$10+SQRT(AY18*($AN$10-$AL$10)*($AM$10-$AL$10)),$AN$10-SQRT((1-AY18)*($AN$10-$AL$10)*($AN$10-$AM$10))),$AM$10)</f>
        <v>0.871154312540493</v>
      </c>
      <c r="AQ18" s="17" t="n">
        <f aca="false">IFERROR(IF(AZ18&lt;($AM$11-$AL$11)/($AN$11-$AL$11),$AL$11+SQRT(AZ18*($AN$11-$AL$11)*($AM$11-$AL$11)),$AN$11-SQRT((1-AZ18)*($AN$11-$AL$11)*($AN$11-$AM$11))),$AM$11)</f>
        <v>0.503119239519471</v>
      </c>
      <c r="AR18" s="17" t="n">
        <f aca="false">SUMPRODUCT((B24:B31&lt;=$B$6)*(C24:C31*AM18+D24:D31*AO18*$B$8*AQ18)/(1+AL18/100)^B24:B31)+C32*AM18*AP18/(1+AL18/100)^$B$6</f>
        <v>0</v>
      </c>
      <c r="AS18" s="17" t="n">
        <f aca="false">SUMPRODUCT((K24:K26&lt;=$B$6)*(L24:L26*AN18+M24:M26*AO18*$B$8*AQ18)/(1+AL18/100)^K24:K26)+L27*AN18*AP18/(1+AL18/100)^$B$6</f>
        <v>0</v>
      </c>
      <c r="AT18" s="17" t="n">
        <f aca="false">AS18-AR18</f>
        <v>0</v>
      </c>
      <c r="AU18" s="17" t="n">
        <f aca="true">RAND()</f>
        <v>0.853366282253747</v>
      </c>
      <c r="AV18" s="17" t="n">
        <f aca="true">RAND()</f>
        <v>0.808943795256783</v>
      </c>
      <c r="AW18" s="17" t="n">
        <f aca="true">RAND()</f>
        <v>0.552244788853663</v>
      </c>
      <c r="AX18" s="17" t="n">
        <f aca="true">RAND()</f>
        <v>0.163442646407209</v>
      </c>
      <c r="AY18" s="17" t="n">
        <f aca="true">RAND()</f>
        <v>0.551022094869625</v>
      </c>
      <c r="AZ18" s="17" t="n">
        <f aca="true">RAND()</f>
        <v>0.168397654950891</v>
      </c>
      <c r="BB18" s="19" t="n">
        <f aca="false">PERCENTILE($AT$14:$AT$1013,0.01)+(PERCENTILE($AT$14:$AT$1013,0.99)-PERCENTILE($AT$14:$AT$1013,0.01))*4/20</f>
        <v>0</v>
      </c>
      <c r="BC18" s="17" t="n">
        <f aca="false">COUNTIF($AT$14:$AT$1013,"&lt;="&amp;BB18)-COUNTIF($AT$14:$AT$1013,"&lt;="&amp;BB17)</f>
        <v>0</v>
      </c>
      <c r="BD18" s="12" t="n">
        <f aca="false">COUNTIF($AT$14:$AT$1013,"&lt;="&amp;BB18)/COUNT($AT$14:$AT$1013)</f>
        <v>1</v>
      </c>
    </row>
    <row r="19" customFormat="false" ht="15" hidden="false" customHeight="false" outlineLevel="0" collapsed="false">
      <c r="AK19" s="0" t="n">
        <v>6</v>
      </c>
      <c r="AL19" s="0" t="n">
        <f aca="false">IFERROR(IF(AU19&lt;($AM$6-$AL$6)/($AN$6-$AL$6),$AL$6+SQRT(AU19*($AN$6-$AL$6)*($AM$6-$AL$6)),$AN$6-SQRT((1-AU19)*($AN$6-$AL$6)*($AN$6-$AM$6))),$AM$6)</f>
        <v>4.71875573014401</v>
      </c>
      <c r="AM19" s="0" t="n">
        <f aca="false">IFERROR(IF(AV19&lt;($AM$7-$AL$7)/($AN$7-$AL$7),$AL$7+SQRT(AV19*($AN$7-$AL$7)*($AM$7-$AL$7)),$AN$7-SQRT((1-AV19)*($AN$7-$AL$7)*($AN$7-$AM$7))),$AM$7)</f>
        <v>0.978296652866633</v>
      </c>
      <c r="AN19" s="0" t="n">
        <f aca="false">IFERROR(IF(AW19&lt;($AM$8-$AL$8)/($AN$8-$AL$8),$AL$8+SQRT(AW19*($AN$8-$AL$8)*($AM$8-$AL$8)),$AN$8-SQRT((1-AW19)*($AN$8-$AL$8)*($AN$8-$AM$8))),$AM$8)</f>
        <v>1.02476751890939</v>
      </c>
      <c r="AO19" s="0" t="n">
        <f aca="false">IFERROR(IF(AX19&lt;($AM$9-$AL$9)/($AN$9-$AL$9),$AL$9+SQRT(AX19*($AN$9-$AL$9)*($AM$9-$AL$9)),$AN$9-SQRT((1-AX19)*($AN$9-$AL$9)*($AN$9-$AM$9))),$AM$9)</f>
        <v>1.10731016304551</v>
      </c>
      <c r="AP19" s="0" t="n">
        <f aca="false">IFERROR(IF(AY19&lt;($AM$10-$AL$10)/($AN$10-$AL$10),$AL$10+SQRT(AY19*($AN$10-$AL$10)*($AM$10-$AL$10)),$AN$10-SQRT((1-AY19)*($AN$10-$AL$10)*($AN$10-$AM$10))),$AM$10)</f>
        <v>0.990215572402005</v>
      </c>
      <c r="AQ19" s="0" t="n">
        <f aca="false">IFERROR(IF(AZ19&lt;($AM$11-$AL$11)/($AN$11-$AL$11),$AL$11+SQRT(AZ19*($AN$11-$AL$11)*($AM$11-$AL$11)),$AN$11-SQRT((1-AZ19)*($AN$11-$AL$11)*($AN$11-$AM$11))),$AM$11)</f>
        <v>0.617018529622184</v>
      </c>
      <c r="AR19" s="0" t="n">
        <f aca="false">SUMPRODUCT((B24:B31&lt;=$B$6)*(C24:C31*AM19+D24:D31*AO19*$B$8*AQ19)/(1+AL19/100)^B24:B31)+C32*AM19*AP19/(1+AL19/100)^$B$6</f>
        <v>0</v>
      </c>
      <c r="AS19" s="0" t="n">
        <f aca="false">SUMPRODUCT((K24:K26&lt;=$B$6)*(L24:L26*AN19+M24:M26*AO19*$B$8*AQ19)/(1+AL19/100)^K24:K26)+L27*AN19*AP19/(1+AL19/100)^$B$6</f>
        <v>0</v>
      </c>
      <c r="AT19" s="0" t="n">
        <f aca="false">AS19-AR19</f>
        <v>0</v>
      </c>
      <c r="AU19" s="0" t="n">
        <f aca="true">RAND()</f>
        <v>0.739796229062461</v>
      </c>
      <c r="AV19" s="0" t="n">
        <f aca="true">RAND()</f>
        <v>0.353218849149384</v>
      </c>
      <c r="AW19" s="0" t="n">
        <f aca="true">RAND()</f>
        <v>0.549069595215706</v>
      </c>
      <c r="AX19" s="0" t="n">
        <f aca="true">RAND()</f>
        <v>0.468736569998781</v>
      </c>
      <c r="AY19" s="0" t="n">
        <f aca="true">RAND()</f>
        <v>0.961245229701701</v>
      </c>
      <c r="AZ19" s="0" t="n">
        <f aca="true">RAND()</f>
        <v>0.410207135199232</v>
      </c>
      <c r="BB19" s="19" t="n">
        <f aca="false">PERCENTILE($AT$14:$AT$1013,0.01)+(PERCENTILE($AT$14:$AT$1013,0.99)-PERCENTILE($AT$14:$AT$1013,0.01))*5/20</f>
        <v>0</v>
      </c>
      <c r="BC19" s="17" t="n">
        <f aca="false">COUNTIF($AT$14:$AT$1013,"&lt;="&amp;BB19)-COUNTIF($AT$14:$AT$1013,"&lt;="&amp;BB18)</f>
        <v>0</v>
      </c>
      <c r="BD19" s="12" t="n">
        <f aca="false">COUNTIF($AT$14:$AT$1013,"&lt;="&amp;BB19)/COUNT($AT$14:$AT$1013)</f>
        <v>1</v>
      </c>
    </row>
    <row r="20" customFormat="false" ht="15" hidden="false" customHeight="false" outlineLevel="0" collapsed="false">
      <c r="A20" s="5" t="s">
        <v>82</v>
      </c>
      <c r="AK20" s="0" t="n">
        <v>7</v>
      </c>
      <c r="AL20" s="17" t="n">
        <f aca="false">IFERROR(IF(AU20&lt;($AM$6-$AL$6)/($AN$6-$AL$6),$AL$6+SQRT(AU20*($AN$6-$AL$6)*($AM$6-$AL$6)),$AN$6-SQRT((1-AU20)*($AN$6-$AL$6)*($AN$6-$AM$6))),$AM$6)</f>
        <v>2.67264578221334</v>
      </c>
      <c r="AM20" s="17" t="n">
        <f aca="false">IFERROR(IF(AV20&lt;($AM$7-$AL$7)/($AN$7-$AL$7),$AL$7+SQRT(AV20*($AN$7-$AL$7)*($AM$7-$AL$7)),$AN$7-SQRT((1-AV20)*($AN$7-$AL$7)*($AN$7-$AM$7))),$AM$7)</f>
        <v>0.966404367702597</v>
      </c>
      <c r="AN20" s="17" t="n">
        <f aca="false">IFERROR(IF(AW20&lt;($AM$8-$AL$8)/($AN$8-$AL$8),$AL$8+SQRT(AW20*($AN$8-$AL$8)*($AM$8-$AL$8)),$AN$8-SQRT((1-AW20)*($AN$8-$AL$8)*($AN$8-$AM$8))),$AM$8)</f>
        <v>1.02205523293353</v>
      </c>
      <c r="AO20" s="17" t="n">
        <f aca="false">IFERROR(IF(AX20&lt;($AM$9-$AL$9)/($AN$9-$AL$9),$AL$9+SQRT(AX20*($AN$9-$AL$9)*($AM$9-$AL$9)),$AN$9-SQRT((1-AX20)*($AN$9-$AL$9)*($AN$9-$AM$9))),$AM$9)</f>
        <v>0.875050771671063</v>
      </c>
      <c r="AP20" s="17" t="n">
        <f aca="false">IFERROR(IF(AY20&lt;($AM$10-$AL$10)/($AN$10-$AL$10),$AL$10+SQRT(AY20*($AN$10-$AL$10)*($AM$10-$AL$10)),$AN$10-SQRT((1-AY20)*($AN$10-$AL$10)*($AN$10-$AM$10))),$AM$10)</f>
        <v>0.960106211035925</v>
      </c>
      <c r="AQ20" s="17" t="n">
        <f aca="false">IFERROR(IF(AZ20&lt;($AM$11-$AL$11)/($AN$11-$AL$11),$AL$11+SQRT(AZ20*($AN$11-$AL$11)*($AM$11-$AL$11)),$AN$11-SQRT((1-AZ20)*($AN$11-$AL$11)*($AN$11-$AM$11))),$AM$11)</f>
        <v>0.58149773284869</v>
      </c>
      <c r="AR20" s="17" t="n">
        <f aca="false">SUMPRODUCT((B24:B31&lt;=$B$6)*(C24:C31*AM20+D24:D31*AO20*$B$8*AQ20)/(1+AL20/100)^B24:B31)+C32*AM20*AP20/(1+AL20/100)^$B$6</f>
        <v>0</v>
      </c>
      <c r="AS20" s="17" t="n">
        <f aca="false">SUMPRODUCT((K24:K26&lt;=$B$6)*(L24:L26*AN20+M24:M26*AO20*$B$8*AQ20)/(1+AL20/100)^K24:K26)+L27*AN20*AP20/(1+AL20/100)^$B$6</f>
        <v>0</v>
      </c>
      <c r="AT20" s="17" t="n">
        <f aca="false">AS20-AR20</f>
        <v>0</v>
      </c>
      <c r="AU20" s="17" t="n">
        <f aca="true">RAND()</f>
        <v>0.0904904696658796</v>
      </c>
      <c r="AV20" s="17" t="n">
        <f aca="true">RAND()</f>
        <v>0.307671262116678</v>
      </c>
      <c r="AW20" s="17" t="n">
        <f aca="true">RAND()</f>
        <v>0.538143850373464</v>
      </c>
      <c r="AX20" s="17" t="n">
        <f aca="true">RAND()</f>
        <v>0.18755077510808</v>
      </c>
      <c r="AY20" s="17" t="n">
        <f aca="true">RAND()</f>
        <v>0.846790901735341</v>
      </c>
      <c r="AZ20" s="17" t="n">
        <f aca="true">RAND()</f>
        <v>0.323432545301847</v>
      </c>
      <c r="BB20" s="19" t="n">
        <f aca="false">PERCENTILE($AT$14:$AT$1013,0.01)+(PERCENTILE($AT$14:$AT$1013,0.99)-PERCENTILE($AT$14:$AT$1013,0.01))*6/20</f>
        <v>0</v>
      </c>
      <c r="BC20" s="17" t="n">
        <f aca="false">COUNTIF($AT$14:$AT$1013,"&lt;="&amp;BB20)-COUNTIF($AT$14:$AT$1013,"&lt;="&amp;BB19)</f>
        <v>0</v>
      </c>
      <c r="BD20" s="12" t="n">
        <f aca="false">COUNTIF($AT$14:$AT$1013,"&lt;="&amp;BB20)/COUNT($AT$14:$AT$1013)</f>
        <v>1</v>
      </c>
    </row>
    <row r="21" customFormat="false" ht="15" hidden="false" customHeight="false" outlineLevel="0" collapsed="false">
      <c r="AK21" s="0" t="n">
        <v>8</v>
      </c>
      <c r="AL21" s="0" t="n">
        <f aca="false">IFERROR(IF(AU21&lt;($AM$6-$AL$6)/($AN$6-$AL$6),$AL$6+SQRT(AU21*($AN$6-$AL$6)*($AM$6-$AL$6)),$AN$6-SQRT((1-AU21)*($AN$6-$AL$6)*($AN$6-$AM$6))),$AM$6)</f>
        <v>3.79625995575987</v>
      </c>
      <c r="AM21" s="0" t="n">
        <f aca="false">IFERROR(IF(AV21&lt;($AM$7-$AL$7)/($AN$7-$AL$7),$AL$7+SQRT(AV21*($AN$7-$AL$7)*($AM$7-$AL$7)),$AN$7-SQRT((1-AV21)*($AN$7-$AL$7)*($AN$7-$AM$7))),$AM$7)</f>
        <v>0.982452107902817</v>
      </c>
      <c r="AN21" s="0" t="n">
        <f aca="false">IFERROR(IF(AW21&lt;($AM$8-$AL$8)/($AN$8-$AL$8),$AL$8+SQRT(AW21*($AN$8-$AL$8)*($AM$8-$AL$8)),$AN$8-SQRT((1-AW21)*($AN$8-$AL$8)*($AN$8-$AM$8))),$AM$8)</f>
        <v>1.01295129855087</v>
      </c>
      <c r="AO21" s="0" t="n">
        <f aca="false">IFERROR(IF(AX21&lt;($AM$9-$AL$9)/($AN$9-$AL$9),$AL$9+SQRT(AX21*($AN$9-$AL$9)*($AM$9-$AL$9)),$AN$9-SQRT((1-AX21)*($AN$9-$AL$9)*($AN$9-$AM$9))),$AM$9)</f>
        <v>0.798471504321674</v>
      </c>
      <c r="AP21" s="0" t="n">
        <f aca="false">IFERROR(IF(AY21&lt;($AM$10-$AL$10)/($AN$10-$AL$10),$AL$10+SQRT(AY21*($AN$10-$AL$10)*($AM$10-$AL$10)),$AN$10-SQRT((1-AY21)*($AN$10-$AL$10)*($AN$10-$AM$10))),$AM$10)</f>
        <v>0.650986855356901</v>
      </c>
      <c r="AQ21" s="0" t="n">
        <f aca="false">IFERROR(IF(AZ21&lt;($AM$11-$AL$11)/($AN$11-$AL$11),$AL$11+SQRT(AZ21*($AN$11-$AL$11)*($AM$11-$AL$11)),$AN$11-SQRT((1-AZ21)*($AN$11-$AL$11)*($AN$11-$AM$11))),$AM$11)</f>
        <v>0.665879218115262</v>
      </c>
      <c r="AR21" s="0" t="n">
        <f aca="false">SUMPRODUCT((B24:B31&lt;=$B$6)*(C24:C31*AM21+D24:D31*AO21*$B$8*AQ21)/(1+AL21/100)^B24:B31)+C32*AM21*AP21/(1+AL21/100)^$B$6</f>
        <v>0</v>
      </c>
      <c r="AS21" s="0" t="n">
        <f aca="false">SUMPRODUCT((K24:K26&lt;=$B$6)*(L24:L26*AN21+M24:M26*AO21*$B$8*AQ21)/(1+AL21/100)^K24:K26)+L27*AN21*AP21/(1+AL21/100)^$B$6</f>
        <v>0</v>
      </c>
      <c r="AT21" s="0" t="n">
        <f aca="false">AS21-AR21</f>
        <v>0</v>
      </c>
      <c r="AU21" s="0" t="n">
        <f aca="true">RAND()</f>
        <v>0.486802486446612</v>
      </c>
      <c r="AV21" s="0" t="n">
        <f aca="true">RAND()</f>
        <v>0.369875240868681</v>
      </c>
      <c r="AW21" s="0" t="n">
        <f aca="true">RAND()</f>
        <v>0.500514783478059</v>
      </c>
      <c r="AX21" s="0" t="n">
        <f aca="true">RAND()</f>
        <v>0.118780318522724</v>
      </c>
      <c r="AY21" s="0" t="n">
        <f aca="true">RAND()</f>
        <v>0.0911881219622632</v>
      </c>
      <c r="AZ21" s="0" t="n">
        <f aca="true">RAND()</f>
        <v>0.544340012705027</v>
      </c>
      <c r="BB21" s="19" t="n">
        <f aca="false">PERCENTILE($AT$14:$AT$1013,0.01)+(PERCENTILE($AT$14:$AT$1013,0.99)-PERCENTILE($AT$14:$AT$1013,0.01))*7/20</f>
        <v>0</v>
      </c>
      <c r="BC21" s="17" t="n">
        <f aca="false">COUNTIF($AT$14:$AT$1013,"&lt;="&amp;BB21)-COUNTIF($AT$14:$AT$1013,"&lt;="&amp;BB20)</f>
        <v>0</v>
      </c>
      <c r="BD21" s="12" t="n">
        <f aca="false">COUNTIF($AT$14:$AT$1013,"&lt;="&amp;BB21)/COUNT($AT$14:$AT$1013)</f>
        <v>1</v>
      </c>
    </row>
    <row r="22" customFormat="false" ht="15" hidden="false" customHeight="false" outlineLevel="0" collapsed="false">
      <c r="A22" s="9" t="s">
        <v>226</v>
      </c>
      <c r="J22" s="9" t="s">
        <v>227</v>
      </c>
      <c r="AK22" s="0" t="n">
        <v>9</v>
      </c>
      <c r="AL22" s="17" t="n">
        <f aca="false">IFERROR(IF(AU22&lt;($AM$6-$AL$6)/($AN$6-$AL$6),$AL$6+SQRT(AU22*($AN$6-$AL$6)*($AM$6-$AL$6)),$AN$6-SQRT((1-AU22)*($AN$6-$AL$6)*($AN$6-$AM$6))),$AM$6)</f>
        <v>6.69195209761735</v>
      </c>
      <c r="AM22" s="17" t="n">
        <f aca="false">IFERROR(IF(AV22&lt;($AM$7-$AL$7)/($AN$7-$AL$7),$AL$7+SQRT(AV22*($AN$7-$AL$7)*($AM$7-$AL$7)),$AN$7-SQRT((1-AV22)*($AN$7-$AL$7)*($AN$7-$AM$7))),$AM$7)</f>
        <v>1.15398206858084</v>
      </c>
      <c r="AN22" s="17" t="n">
        <f aca="false">IFERROR(IF(AW22&lt;($AM$8-$AL$8)/($AN$8-$AL$8),$AL$8+SQRT(AW22*($AN$8-$AL$8)*($AM$8-$AL$8)),$AN$8-SQRT((1-AW22)*($AN$8-$AL$8)*($AN$8-$AM$8))),$AM$8)</f>
        <v>0.843799377974851</v>
      </c>
      <c r="AO22" s="17" t="n">
        <f aca="false">IFERROR(IF(AX22&lt;($AM$9-$AL$9)/($AN$9-$AL$9),$AL$9+SQRT(AX22*($AN$9-$AL$9)*($AM$9-$AL$9)),$AN$9-SQRT((1-AX22)*($AN$9-$AL$9)*($AN$9-$AM$9))),$AM$9)</f>
        <v>1.09218660500669</v>
      </c>
      <c r="AP22" s="17" t="n">
        <f aca="false">IFERROR(IF(AY22&lt;($AM$10-$AL$10)/($AN$10-$AL$10),$AL$10+SQRT(AY22*($AN$10-$AL$10)*($AM$10-$AL$10)),$AN$10-SQRT((1-AY22)*($AN$10-$AL$10)*($AN$10-$AM$10))),$AM$10)</f>
        <v>0.988023319755785</v>
      </c>
      <c r="AQ22" s="17" t="n">
        <f aca="false">IFERROR(IF(AZ22&lt;($AM$11-$AL$11)/($AN$11-$AL$11),$AL$11+SQRT(AZ22*($AN$11-$AL$11)*($AM$11-$AL$11)),$AN$11-SQRT((1-AZ22)*($AN$11-$AL$11)*($AN$11-$AM$11))),$AM$11)</f>
        <v>0.442619034411959</v>
      </c>
      <c r="AR22" s="17" t="n">
        <f aca="false">SUMPRODUCT((B24:B31&lt;=$B$6)*(C24:C31*AM22+D24:D31*AO22*$B$8*AQ22)/(1+AL22/100)^B24:B31)+C32*AM22*AP22/(1+AL22/100)^$B$6</f>
        <v>0</v>
      </c>
      <c r="AS22" s="17" t="n">
        <f aca="false">SUMPRODUCT((K24:K26&lt;=$B$6)*(L24:L26*AN22+M24:M26*AO22*$B$8*AQ22)/(1+AL22/100)^K24:K26)+L27*AN22*AP22/(1+AL22/100)^$B$6</f>
        <v>0</v>
      </c>
      <c r="AT22" s="17" t="n">
        <f aca="false">AS22-AR22</f>
        <v>0</v>
      </c>
      <c r="AU22" s="17" t="n">
        <f aca="true">RAND()</f>
        <v>0.995255324491883</v>
      </c>
      <c r="AV22" s="17" t="n">
        <f aca="true">RAND()</f>
        <v>0.918049394186542</v>
      </c>
      <c r="AW22" s="17" t="n">
        <f aca="true">RAND()</f>
        <v>0.0213153945664873</v>
      </c>
      <c r="AX22" s="17" t="n">
        <f aca="true">RAND()</f>
        <v>0.450583226580477</v>
      </c>
      <c r="AY22" s="17" t="n">
        <f aca="true">RAND()</f>
        <v>0.95266704250183</v>
      </c>
      <c r="AZ22" s="17" t="n">
        <f aca="true">RAND()</f>
        <v>0.0830211794963243</v>
      </c>
      <c r="BB22" s="19" t="n">
        <f aca="false">PERCENTILE($AT$14:$AT$1013,0.01)+(PERCENTILE($AT$14:$AT$1013,0.99)-PERCENTILE($AT$14:$AT$1013,0.01))*8/20</f>
        <v>0</v>
      </c>
      <c r="BC22" s="17" t="n">
        <f aca="false">COUNTIF($AT$14:$AT$1013,"&lt;="&amp;BB22)-COUNTIF($AT$14:$AT$1013,"&lt;="&amp;BB21)</f>
        <v>0</v>
      </c>
      <c r="BD22" s="12" t="n">
        <f aca="false">COUNTIF($AT$14:$AT$1013,"&lt;="&amp;BB22)/COUNT($AT$14:$AT$1013)</f>
        <v>1</v>
      </c>
    </row>
    <row r="23" customFormat="false" ht="23.85" hidden="false" customHeight="false" outlineLevel="0" collapsed="false">
      <c r="A23" s="20" t="s">
        <v>85</v>
      </c>
      <c r="B23" s="20" t="s">
        <v>86</v>
      </c>
      <c r="C23" s="20" t="s">
        <v>87</v>
      </c>
      <c r="D23" s="20" t="s">
        <v>88</v>
      </c>
      <c r="E23" s="20" t="s">
        <v>89</v>
      </c>
      <c r="F23" s="20" t="s">
        <v>90</v>
      </c>
      <c r="G23" s="20" t="s">
        <v>91</v>
      </c>
      <c r="J23" s="21" t="s">
        <v>85</v>
      </c>
      <c r="K23" s="21" t="s">
        <v>86</v>
      </c>
      <c r="L23" s="21" t="s">
        <v>87</v>
      </c>
      <c r="M23" s="21" t="s">
        <v>88</v>
      </c>
      <c r="N23" s="21" t="s">
        <v>89</v>
      </c>
      <c r="O23" s="21" t="s">
        <v>90</v>
      </c>
      <c r="P23" s="21" t="s">
        <v>91</v>
      </c>
      <c r="AK23" s="0" t="n">
        <v>10</v>
      </c>
      <c r="AL23" s="17" t="n">
        <f aca="false">IFERROR(IF(AU23&lt;($AM$6-$AL$6)/($AN$6-$AL$6),$AL$6+SQRT(AU23*($AN$6-$AL$6)*($AM$6-$AL$6)),$AN$6-SQRT((1-AU23)*($AN$6-$AL$6)*($AN$6-$AM$6))),$AM$6)</f>
        <v>3.12837173017824</v>
      </c>
      <c r="AM23" s="17" t="n">
        <f aca="false">IFERROR(IF(AV23&lt;($AM$7-$AL$7)/($AN$7-$AL$7),$AL$7+SQRT(AV23*($AN$7-$AL$7)*($AM$7-$AL$7)),$AN$7-SQRT((1-AV23)*($AN$7-$AL$7)*($AN$7-$AM$7))),$AM$7)</f>
        <v>1.03381646200052</v>
      </c>
      <c r="AN23" s="17" t="n">
        <f aca="false">IFERROR(IF(AW23&lt;($AM$8-$AL$8)/($AN$8-$AL$8),$AL$8+SQRT(AW23*($AN$8-$AL$8)*($AM$8-$AL$8)),$AN$8-SQRT((1-AW23)*($AN$8-$AL$8)*($AN$8-$AM$8))),$AM$8)</f>
        <v>1.15691259888094</v>
      </c>
      <c r="AO23" s="17" t="n">
        <f aca="false">IFERROR(IF(AX23&lt;($AM$9-$AL$9)/($AN$9-$AL$9),$AL$9+SQRT(AX23*($AN$9-$AL$9)*($AM$9-$AL$9)),$AN$9-SQRT((1-AX23)*($AN$9-$AL$9)*($AN$9-$AM$9))),$AM$9)</f>
        <v>1.23671100177699</v>
      </c>
      <c r="AP23" s="17" t="n">
        <f aca="false">IFERROR(IF(AY23&lt;($AM$10-$AL$10)/($AN$10-$AL$10),$AL$10+SQRT(AY23*($AN$10-$AL$10)*($AM$10-$AL$10)),$AN$10-SQRT((1-AY23)*($AN$10-$AL$10)*($AN$10-$AM$10))),$AM$10)</f>
        <v>0.948093901668603</v>
      </c>
      <c r="AQ23" s="17" t="n">
        <f aca="false">IFERROR(IF(AZ23&lt;($AM$11-$AL$11)/($AN$11-$AL$11),$AL$11+SQRT(AZ23*($AN$11-$AL$11)*($AM$11-$AL$11)),$AN$11-SQRT((1-AZ23)*($AN$11-$AL$11)*($AN$11-$AM$11))),$AM$11)</f>
        <v>0.718342111633592</v>
      </c>
      <c r="AR23" s="17" t="n">
        <f aca="false">SUMPRODUCT((B24:B31&lt;=$B$6)*(C24:C31*AM23+D24:D31*AO23*$B$8*AQ23)/(1+AL23/100)^B24:B31)+C32*AM23*AP23/(1+AL23/100)^$B$6</f>
        <v>0</v>
      </c>
      <c r="AS23" s="17" t="n">
        <f aca="false">SUMPRODUCT((K24:K26&lt;=$B$6)*(L24:L26*AN23+M24:M26*AO23*$B$8*AQ23)/(1+AL23/100)^K24:K26)+L27*AN23*AP23/(1+AL23/100)^$B$6</f>
        <v>0</v>
      </c>
      <c r="AT23" s="17" t="n">
        <f aca="false">AS23-AR23</f>
        <v>0</v>
      </c>
      <c r="AU23" s="17" t="n">
        <f aca="true">RAND()</f>
        <v>0.25052472701585</v>
      </c>
      <c r="AV23" s="17" t="n">
        <f aca="true">RAND()</f>
        <v>0.584574914649149</v>
      </c>
      <c r="AW23" s="17" t="n">
        <f aca="true">RAND()</f>
        <v>0.922975428914654</v>
      </c>
      <c r="AX23" s="17" t="n">
        <f aca="true">RAND()</f>
        <v>0.611593270127812</v>
      </c>
      <c r="AY23" s="17" t="n">
        <f aca="true">RAND()</f>
        <v>0.803152578850365</v>
      </c>
      <c r="AZ23" s="17" t="n">
        <f aca="true">RAND()</f>
        <v>0.676199322126433</v>
      </c>
      <c r="BB23" s="19" t="n">
        <f aca="false">PERCENTILE($AT$14:$AT$1013,0.01)+(PERCENTILE($AT$14:$AT$1013,0.99)-PERCENTILE($AT$14:$AT$1013,0.01))*9/20</f>
        <v>0</v>
      </c>
      <c r="BC23" s="17" t="n">
        <f aca="false">COUNTIF($AT$14:$AT$1013,"&lt;="&amp;BB23)-COUNTIF($AT$14:$AT$1013,"&lt;="&amp;BB22)</f>
        <v>0</v>
      </c>
      <c r="BD23" s="12" t="n">
        <f aca="false">COUNTIF($AT$14:$AT$1013,"&lt;="&amp;BB23)/COUNT($AT$14:$AT$1013)</f>
        <v>1</v>
      </c>
    </row>
    <row r="24" customFormat="false" ht="15" hidden="false" customHeight="false" outlineLevel="0" collapsed="false">
      <c r="A24" s="7" t="s">
        <v>92</v>
      </c>
      <c r="B24" s="7" t="n">
        <v>0</v>
      </c>
      <c r="C24" s="22" t="n">
        <v>0</v>
      </c>
      <c r="D24" s="10" t="n">
        <v>0</v>
      </c>
      <c r="E24" s="14" t="n">
        <f aca="false">C24*$B$11</f>
        <v>0</v>
      </c>
      <c r="F24" s="14" t="n">
        <f aca="false">D24*$B$10*$B$8*$B$9</f>
        <v>0</v>
      </c>
      <c r="G24" s="14" t="n">
        <f aca="false">IF(B24&gt;$B$6,0,(E24+F24)/(1+$B$5/100)^B24)</f>
        <v>0</v>
      </c>
      <c r="J24" s="7" t="s">
        <v>92</v>
      </c>
      <c r="K24" s="7" t="n">
        <v>0</v>
      </c>
      <c r="L24" s="22" t="n">
        <v>0</v>
      </c>
      <c r="M24" s="10" t="n">
        <v>0</v>
      </c>
      <c r="N24" s="14" t="n">
        <f aca="false">L24*$B$12</f>
        <v>0</v>
      </c>
      <c r="O24" s="14" t="n">
        <f aca="false">M24*$B$10*$B$8*$B$9</f>
        <v>0</v>
      </c>
      <c r="P24" s="14" t="n">
        <f aca="false">IF(K24&gt;$B$6,0,(N24+O24)/(1+$B$5/100)^K24)</f>
        <v>0</v>
      </c>
      <c r="AK24" s="0" t="n">
        <v>11</v>
      </c>
      <c r="AL24" s="17" t="n">
        <f aca="false">IFERROR(IF(AU24&lt;($AM$6-$AL$6)/($AN$6-$AL$6),$AL$6+SQRT(AU24*($AN$6-$AL$6)*($AM$6-$AL$6)),$AN$6-SQRT((1-AU24)*($AN$6-$AL$6)*($AN$6-$AM$6))),$AM$6)</f>
        <v>4.38454831526225</v>
      </c>
      <c r="AM24" s="17" t="n">
        <f aca="false">IFERROR(IF(AV24&lt;($AM$7-$AL$7)/($AN$7-$AL$7),$AL$7+SQRT(AV24*($AN$7-$AL$7)*($AM$7-$AL$7)),$AN$7-SQRT((1-AV24)*($AN$7-$AL$7)*($AN$7-$AM$7))),$AM$7)</f>
        <v>0.989974145722034</v>
      </c>
      <c r="AN24" s="17" t="n">
        <f aca="false">IFERROR(IF(AW24&lt;($AM$8-$AL$8)/($AN$8-$AL$8),$AL$8+SQRT(AW24*($AN$8-$AL$8)*($AM$8-$AL$8)),$AN$8-SQRT((1-AW24)*($AN$8-$AL$8)*($AN$8-$AM$8))),$AM$8)</f>
        <v>0.94140043949509</v>
      </c>
      <c r="AO24" s="17" t="n">
        <f aca="false">IFERROR(IF(AX24&lt;($AM$9-$AL$9)/($AN$9-$AL$9),$AL$9+SQRT(AX24*($AN$9-$AL$9)*($AM$9-$AL$9)),$AN$9-SQRT((1-AX24)*($AN$9-$AL$9)*($AN$9-$AM$9))),$AM$9)</f>
        <v>0.732680607475563</v>
      </c>
      <c r="AP24" s="17" t="n">
        <f aca="false">IFERROR(IF(AY24&lt;($AM$10-$AL$10)/($AN$10-$AL$10),$AL$10+SQRT(AY24*($AN$10-$AL$10)*($AM$10-$AL$10)),$AN$10-SQRT((1-AY24)*($AN$10-$AL$10)*($AN$10-$AM$10))),$AM$10)</f>
        <v>0.855072240527194</v>
      </c>
      <c r="AQ24" s="17" t="n">
        <f aca="false">IFERROR(IF(AZ24&lt;($AM$11-$AL$11)/($AN$11-$AL$11),$AL$11+SQRT(AZ24*($AN$11-$AL$11)*($AM$11-$AL$11)),$AN$11-SQRT((1-AZ24)*($AN$11-$AL$11)*($AN$11-$AM$11))),$AM$11)</f>
        <v>0.49075885009035</v>
      </c>
      <c r="AR24" s="17" t="n">
        <f aca="false">SUMPRODUCT((B24:B31&lt;=$B$6)*(C24:C31*AM24+D24:D31*AO24*$B$8*AQ24)/(1+AL24/100)^B24:B31)+C32*AM24*AP24/(1+AL24/100)^$B$6</f>
        <v>0</v>
      </c>
      <c r="AS24" s="17" t="n">
        <f aca="false">SUMPRODUCT((K24:K26&lt;=$B$6)*(L24:L26*AN24+M24:M26*AO24*$B$8*AQ24)/(1+AL24/100)^K24:K26)+L27*AN24*AP24/(1+AL24/100)^$B$6</f>
        <v>0</v>
      </c>
      <c r="AT24" s="17" t="n">
        <f aca="false">AS24-AR24</f>
        <v>0</v>
      </c>
      <c r="AU24" s="17" t="n">
        <f aca="true">RAND()</f>
        <v>0.657970624240122</v>
      </c>
      <c r="AV24" s="17" t="n">
        <f aca="true">RAND()</f>
        <v>0.401001956031294</v>
      </c>
      <c r="AW24" s="17" t="n">
        <f aca="true">RAND()</f>
        <v>0.222156492104496</v>
      </c>
      <c r="AX24" s="17" t="n">
        <f aca="true">RAND()</f>
        <v>0.0721870201269296</v>
      </c>
      <c r="AY24" s="17" t="n">
        <f aca="true">RAND()</f>
        <v>0.504305183972005</v>
      </c>
      <c r="AZ24" s="17" t="n">
        <f aca="true">RAND()</f>
        <v>0.148526281174663</v>
      </c>
      <c r="BB24" s="19" t="n">
        <f aca="false">PERCENTILE($AT$14:$AT$1013,0.01)+(PERCENTILE($AT$14:$AT$1013,0.99)-PERCENTILE($AT$14:$AT$1013,0.01))*10/20</f>
        <v>0</v>
      </c>
      <c r="BC24" s="17" t="n">
        <f aca="false">COUNTIF($AT$14:$AT$1013,"&lt;="&amp;BB24)-COUNTIF($AT$14:$AT$1013,"&lt;="&amp;BB23)</f>
        <v>0</v>
      </c>
      <c r="BD24" s="12" t="n">
        <f aca="false">COUNTIF($AT$14:$AT$1013,"&lt;="&amp;BB24)/COUNT($AT$14:$AT$1013)</f>
        <v>1</v>
      </c>
    </row>
    <row r="25" customFormat="false" ht="15" hidden="false" customHeight="false" outlineLevel="0" collapsed="false">
      <c r="A25" s="7" t="s">
        <v>93</v>
      </c>
      <c r="B25" s="7" t="n">
        <v>4</v>
      </c>
      <c r="C25" s="22" t="n">
        <v>0</v>
      </c>
      <c r="D25" s="10" t="n">
        <v>0</v>
      </c>
      <c r="E25" s="14" t="n">
        <f aca="false">C25*$B$11</f>
        <v>0</v>
      </c>
      <c r="F25" s="14" t="n">
        <f aca="false">D25*$B$10*$B$8*$B$9</f>
        <v>0</v>
      </c>
      <c r="G25" s="14" t="n">
        <f aca="false">IF(B25&gt;$B$6,0,(E25+F25)/(1+$B$5/100)^B25)</f>
        <v>0</v>
      </c>
      <c r="J25" s="7" t="s">
        <v>93</v>
      </c>
      <c r="K25" s="7" t="n">
        <v>19</v>
      </c>
      <c r="L25" s="22" t="n">
        <v>0</v>
      </c>
      <c r="M25" s="10" t="n">
        <v>0</v>
      </c>
      <c r="N25" s="14" t="n">
        <f aca="false">L25*$B$12</f>
        <v>0</v>
      </c>
      <c r="O25" s="14" t="n">
        <f aca="false">M25*$B$10*$B$8*$B$9</f>
        <v>0</v>
      </c>
      <c r="P25" s="14" t="n">
        <f aca="false">IF(K25&gt;$B$6,0,(N25+O25)/(1+$B$5/100)^K25)</f>
        <v>0</v>
      </c>
      <c r="AK25" s="0" t="n">
        <v>12</v>
      </c>
      <c r="AL25" s="17" t="n">
        <f aca="false">IFERROR(IF(AU25&lt;($AM$6-$AL$6)/($AN$6-$AL$6),$AL$6+SQRT(AU25*($AN$6-$AL$6)*($AM$6-$AL$6)),$AN$6-SQRT((1-AU25)*($AN$6-$AL$6)*($AN$6-$AM$6))),$AM$6)</f>
        <v>4.08810447799055</v>
      </c>
      <c r="AM25" s="17" t="n">
        <f aca="false">IFERROR(IF(AV25&lt;($AM$7-$AL$7)/($AN$7-$AL$7),$AL$7+SQRT(AV25*($AN$7-$AL$7)*($AM$7-$AL$7)),$AN$7-SQRT((1-AV25)*($AN$7-$AL$7)*($AN$7-$AM$7))),$AM$7)</f>
        <v>1.00641789102466</v>
      </c>
      <c r="AN25" s="17" t="n">
        <f aca="false">IFERROR(IF(AW25&lt;($AM$8-$AL$8)/($AN$8-$AL$8),$AL$8+SQRT(AW25*($AN$8-$AL$8)*($AM$8-$AL$8)),$AN$8-SQRT((1-AW25)*($AN$8-$AL$8)*($AN$8-$AM$8))),$AM$8)</f>
        <v>1.07005763732378</v>
      </c>
      <c r="AO25" s="17" t="n">
        <f aca="false">IFERROR(IF(AX25&lt;($AM$9-$AL$9)/($AN$9-$AL$9),$AL$9+SQRT(AX25*($AN$9-$AL$9)*($AM$9-$AL$9)),$AN$9-SQRT((1-AX25)*($AN$9-$AL$9)*($AN$9-$AM$9))),$AM$9)</f>
        <v>1.24909318946211</v>
      </c>
      <c r="AP25" s="17" t="n">
        <f aca="false">IFERROR(IF(AY25&lt;($AM$10-$AL$10)/($AN$10-$AL$10),$AL$10+SQRT(AY25*($AN$10-$AL$10)*($AM$10-$AL$10)),$AN$10-SQRT((1-AY25)*($AN$10-$AL$10)*($AN$10-$AM$10))),$AM$10)</f>
        <v>0.649101267654944</v>
      </c>
      <c r="AQ25" s="17" t="n">
        <f aca="false">IFERROR(IF(AZ25&lt;($AM$11-$AL$11)/($AN$11-$AL$11),$AL$11+SQRT(AZ25*($AN$11-$AL$11)*($AM$11-$AL$11)),$AN$11-SQRT((1-AZ25)*($AN$11-$AL$11)*($AN$11-$AM$11))),$AM$11)</f>
        <v>0.660421571101666</v>
      </c>
      <c r="AR25" s="17" t="n">
        <f aca="false">SUMPRODUCT((B24:B31&lt;=$B$6)*(C24:C31*AM25+D24:D31*AO25*$B$8*AQ25)/(1+AL25/100)^B24:B31)+C32*AM25*AP25/(1+AL25/100)^$B$6</f>
        <v>0</v>
      </c>
      <c r="AS25" s="17" t="n">
        <f aca="false">SUMPRODUCT((K24:K26&lt;=$B$6)*(L24:L26*AN25+M24:M26*AO25*$B$8*AQ25)/(1+AL25/100)^K24:K26)+L27*AN25*AP25/(1+AL25/100)^$B$6</f>
        <v>0</v>
      </c>
      <c r="AT25" s="17" t="n">
        <f aca="false">AS25-AR25</f>
        <v>0</v>
      </c>
      <c r="AU25" s="17" t="n">
        <f aca="true">RAND()</f>
        <v>0.576043223445065</v>
      </c>
      <c r="AV25" s="17" t="n">
        <f aca="true">RAND()</f>
        <v>0.47260227721891</v>
      </c>
      <c r="AW25" s="17" t="n">
        <f aca="true">RAND()</f>
        <v>0.712184409906654</v>
      </c>
      <c r="AX25" s="17" t="n">
        <f aca="true">RAND()</f>
        <v>0.62409264125854</v>
      </c>
      <c r="AY25" s="17" t="n">
        <f aca="true">RAND()</f>
        <v>0.0889247520652445</v>
      </c>
      <c r="AZ25" s="17" t="n">
        <f aca="true">RAND()</f>
        <v>0.529332614803833</v>
      </c>
      <c r="BB25" s="19" t="n">
        <f aca="false">PERCENTILE($AT$14:$AT$1013,0.01)+(PERCENTILE($AT$14:$AT$1013,0.99)-PERCENTILE($AT$14:$AT$1013,0.01))*11/20</f>
        <v>0</v>
      </c>
      <c r="BC25" s="17" t="n">
        <f aca="false">COUNTIF($AT$14:$AT$1013,"&lt;="&amp;BB25)-COUNTIF($AT$14:$AT$1013,"&lt;="&amp;BB24)</f>
        <v>0</v>
      </c>
      <c r="BD25" s="12" t="n">
        <f aca="false">COUNTIF($AT$14:$AT$1013,"&lt;="&amp;BB25)/COUNT($AT$14:$AT$1013)</f>
        <v>1</v>
      </c>
    </row>
    <row r="26" customFormat="false" ht="15" hidden="false" customHeight="false" outlineLevel="0" collapsed="false">
      <c r="A26" s="7" t="s">
        <v>94</v>
      </c>
      <c r="B26" s="7" t="n">
        <v>8</v>
      </c>
      <c r="C26" s="22" t="n">
        <v>0</v>
      </c>
      <c r="D26" s="10" t="n">
        <v>0</v>
      </c>
      <c r="E26" s="14" t="n">
        <f aca="false">C26*$B$11</f>
        <v>0</v>
      </c>
      <c r="F26" s="14" t="n">
        <f aca="false">D26*$B$10*$B$8*$B$9</f>
        <v>0</v>
      </c>
      <c r="G26" s="14" t="n">
        <f aca="false">IF(B26&gt;$B$6,0,(E26+F26)/(1+$B$5/100)^B26)</f>
        <v>0</v>
      </c>
      <c r="J26" s="7" t="s">
        <v>95</v>
      </c>
      <c r="K26" s="7" t="n">
        <v>27</v>
      </c>
      <c r="L26" s="22" t="n">
        <v>0</v>
      </c>
      <c r="M26" s="10" t="n">
        <v>0</v>
      </c>
      <c r="N26" s="14" t="n">
        <f aca="false">L26*$B$12</f>
        <v>0</v>
      </c>
      <c r="O26" s="14" t="n">
        <f aca="false">M26*$B$10*$B$8*$B$9</f>
        <v>0</v>
      </c>
      <c r="P26" s="14" t="n">
        <f aca="false">IF(K26&gt;$B$6,0,(N26+O26)/(1+$B$5/100)^K26)</f>
        <v>0</v>
      </c>
      <c r="AK26" s="0" t="n">
        <v>13</v>
      </c>
      <c r="AL26" s="17" t="n">
        <f aca="false">IFERROR(IF(AU26&lt;($AM$6-$AL$6)/($AN$6-$AL$6),$AL$6+SQRT(AU26*($AN$6-$AL$6)*($AM$6-$AL$6)),$AN$6-SQRT((1-AU26)*($AN$6-$AL$6)*($AN$6-$AM$6))),$AM$6)</f>
        <v>2.96074837490469</v>
      </c>
      <c r="AM26" s="17" t="n">
        <f aca="false">IFERROR(IF(AV26&lt;($AM$7-$AL$7)/($AN$7-$AL$7),$AL$7+SQRT(AV26*($AN$7-$AL$7)*($AM$7-$AL$7)),$AN$7-SQRT((1-AV26)*($AN$7-$AL$7)*($AN$7-$AM$7))),$AM$7)</f>
        <v>0.927735125516247</v>
      </c>
      <c r="AN26" s="17" t="n">
        <f aca="false">IFERROR(IF(AW26&lt;($AM$8-$AL$8)/($AN$8-$AL$8),$AL$8+SQRT(AW26*($AN$8-$AL$8)*($AM$8-$AL$8)),$AN$8-SQRT((1-AW26)*($AN$8-$AL$8)*($AN$8-$AM$8))),$AM$8)</f>
        <v>0.997598929034112</v>
      </c>
      <c r="AO26" s="17" t="n">
        <f aca="false">IFERROR(IF(AX26&lt;($AM$9-$AL$9)/($AN$9-$AL$9),$AL$9+SQRT(AX26*($AN$9-$AL$9)*($AM$9-$AL$9)),$AN$9-SQRT((1-AX26)*($AN$9-$AL$9)*($AN$9-$AM$9))),$AM$9)</f>
        <v>0.705298441569326</v>
      </c>
      <c r="AP26" s="17" t="n">
        <f aca="false">IFERROR(IF(AY26&lt;($AM$10-$AL$10)/($AN$10-$AL$10),$AL$10+SQRT(AY26*($AN$10-$AL$10)*($AM$10-$AL$10)),$AN$10-SQRT((1-AY26)*($AN$10-$AL$10)*($AN$10-$AM$10))),$AM$10)</f>
        <v>0.794585846693263</v>
      </c>
      <c r="AQ26" s="17" t="n">
        <f aca="false">IFERROR(IF(AZ26&lt;($AM$11-$AL$11)/($AN$11-$AL$11),$AL$11+SQRT(AZ26*($AN$11-$AL$11)*($AM$11-$AL$11)),$AN$11-SQRT((1-AZ26)*($AN$11-$AL$11)*($AN$11-$AM$11))),$AM$11)</f>
        <v>0.41160117327273</v>
      </c>
      <c r="AR26" s="17" t="n">
        <f aca="false">SUMPRODUCT((B24:B31&lt;=$B$6)*(C24:C31*AM26+D24:D31*AO26*$B$8*AQ26)/(1+AL26/100)^B24:B31)+C32*AM26*AP26/(1+AL26/100)^$B$6</f>
        <v>0</v>
      </c>
      <c r="AS26" s="17" t="n">
        <f aca="false">SUMPRODUCT((K24:K26&lt;=$B$6)*(L24:L26*AN26+M24:M26*AO26*$B$8*AQ26)/(1+AL26/100)^K24:K26)+L27*AN26*AP26/(1+AL26/100)^$B$6</f>
        <v>0</v>
      </c>
      <c r="AT26" s="17" t="n">
        <f aca="false">AS26-AR26</f>
        <v>0</v>
      </c>
      <c r="AU26" s="17" t="n">
        <f aca="true">RAND()</f>
        <v>0.184607487976402</v>
      </c>
      <c r="AV26" s="17" t="n">
        <f aca="true">RAND()</f>
        <v>0.18129180322946</v>
      </c>
      <c r="AW26" s="17" t="n">
        <f aca="true">RAND()</f>
        <v>0.433837075060311</v>
      </c>
      <c r="AX26" s="17" t="n">
        <f aca="true">RAND()</f>
        <v>0.056196600147725</v>
      </c>
      <c r="AY26" s="17" t="n">
        <f aca="true">RAND()</f>
        <v>0.347123284287948</v>
      </c>
      <c r="AZ26" s="17" t="n">
        <f aca="true">RAND()</f>
        <v>0.05083600765653</v>
      </c>
      <c r="BB26" s="19" t="n">
        <f aca="false">PERCENTILE($AT$14:$AT$1013,0.01)+(PERCENTILE($AT$14:$AT$1013,0.99)-PERCENTILE($AT$14:$AT$1013,0.01))*12/20</f>
        <v>0</v>
      </c>
      <c r="BC26" s="17" t="n">
        <f aca="false">COUNTIF($AT$14:$AT$1013,"&lt;="&amp;BB26)-COUNTIF($AT$14:$AT$1013,"&lt;="&amp;BB25)</f>
        <v>0</v>
      </c>
      <c r="BD26" s="12" t="n">
        <f aca="false">COUNTIF($AT$14:$AT$1013,"&lt;="&amp;BB26)/COUNT($AT$14:$AT$1013)</f>
        <v>1</v>
      </c>
    </row>
    <row r="27" customFormat="false" ht="15" hidden="false" customHeight="false" outlineLevel="0" collapsed="false">
      <c r="A27" s="7" t="s">
        <v>96</v>
      </c>
      <c r="B27" s="7" t="n">
        <v>12</v>
      </c>
      <c r="C27" s="22" t="n">
        <v>0</v>
      </c>
      <c r="D27" s="10" t="n">
        <v>0</v>
      </c>
      <c r="E27" s="14" t="n">
        <f aca="false">C27*$B$11</f>
        <v>0</v>
      </c>
      <c r="F27" s="14" t="n">
        <f aca="false">D27*$B$10*$B$8*$B$9</f>
        <v>0</v>
      </c>
      <c r="G27" s="14" t="n">
        <f aca="false">IF(B27&gt;$B$6,0,(E27+F27)/(1+$B$5/100)^B27)</f>
        <v>0</v>
      </c>
      <c r="J27" s="7" t="s">
        <v>97</v>
      </c>
      <c r="K27" s="17" t="n">
        <f aca="false">$B$6</f>
        <v>30</v>
      </c>
      <c r="L27" s="14" t="n">
        <f aca="false">-$B$17*IF($B$18="Initial",L24,SUMPRODUCT(ISNUMBER(SEARCH("Rehab",J25:J26))*L25:L26))</f>
        <v>-0</v>
      </c>
      <c r="N27" s="14" t="n">
        <f aca="false">L27*$B$12*$B$13</f>
        <v>-0</v>
      </c>
      <c r="P27" s="14" t="n">
        <f aca="false">N27/(1+$B$5/100)^K27</f>
        <v>-0</v>
      </c>
      <c r="AK27" s="0" t="n">
        <v>14</v>
      </c>
      <c r="AL27" s="17" t="n">
        <f aca="false">IFERROR(IF(AU27&lt;($AM$6-$AL$6)/($AN$6-$AL$6),$AL$6+SQRT(AU27*($AN$6-$AL$6)*($AM$6-$AL$6)),$AN$6-SQRT((1-AU27)*($AN$6-$AL$6)*($AN$6-$AM$6))),$AM$6)</f>
        <v>3.52190606742836</v>
      </c>
      <c r="AM27" s="17" t="n">
        <f aca="false">IFERROR(IF(AV27&lt;($AM$7-$AL$7)/($AN$7-$AL$7),$AL$7+SQRT(AV27*($AN$7-$AL$7)*($AM$7-$AL$7)),$AN$7-SQRT((1-AV27)*($AN$7-$AL$7)*($AN$7-$AM$7))),$AM$7)</f>
        <v>1.01830751829509</v>
      </c>
      <c r="AN27" s="17" t="n">
        <f aca="false">IFERROR(IF(AW27&lt;($AM$8-$AL$8)/($AN$8-$AL$8),$AL$8+SQRT(AW27*($AN$8-$AL$8)*($AM$8-$AL$8)),$AN$8-SQRT((1-AW27)*($AN$8-$AL$8)*($AN$8-$AM$8))),$AM$8)</f>
        <v>1.02265918322929</v>
      </c>
      <c r="AO27" s="17" t="n">
        <f aca="false">IFERROR(IF(AX27&lt;($AM$9-$AL$9)/($AN$9-$AL$9),$AL$9+SQRT(AX27*($AN$9-$AL$9)*($AM$9-$AL$9)),$AN$9-SQRT((1-AX27)*($AN$9-$AL$9)*($AN$9-$AM$9))),$AM$9)</f>
        <v>0.927123014941933</v>
      </c>
      <c r="AP27" s="17" t="n">
        <f aca="false">IFERROR(IF(AY27&lt;($AM$10-$AL$10)/($AN$10-$AL$10),$AL$10+SQRT(AY27*($AN$10-$AL$10)*($AM$10-$AL$10)),$AN$10-SQRT((1-AY27)*($AN$10-$AL$10)*($AN$10-$AM$10))),$AM$10)</f>
        <v>0.704650492738824</v>
      </c>
      <c r="AQ27" s="17" t="n">
        <f aca="false">IFERROR(IF(AZ27&lt;($AM$11-$AL$11)/($AN$11-$AL$11),$AL$11+SQRT(AZ27*($AN$11-$AL$11)*($AM$11-$AL$11)),$AN$11-SQRT((1-AZ27)*($AN$11-$AL$11)*($AN$11-$AM$11))),$AM$11)</f>
        <v>0.341750493742838</v>
      </c>
      <c r="AR27" s="17" t="n">
        <f aca="false">SUMPRODUCT((B24:B31&lt;=$B$6)*(C24:C31*AM27+D24:D31*AO27*$B$8*AQ27)/(1+AL27/100)^B24:B31)+C32*AM27*AP27/(1+AL27/100)^$B$6</f>
        <v>0</v>
      </c>
      <c r="AS27" s="17" t="n">
        <f aca="false">SUMPRODUCT((K24:K26&lt;=$B$6)*(L24:L26*AN27+M24:M26*AO27*$B$8*AQ27)/(1+AL27/100)^K24:K26)+L27*AN27*AP27/(1+AL27/100)^$B$6</f>
        <v>0</v>
      </c>
      <c r="AT27" s="17" t="n">
        <f aca="false">AS27-AR27</f>
        <v>0</v>
      </c>
      <c r="AU27" s="17" t="n">
        <f aca="true">RAND()</f>
        <v>0.395143129810418</v>
      </c>
      <c r="AV27" s="17" t="n">
        <f aca="true">RAND()</f>
        <v>0.522831945968175</v>
      </c>
      <c r="AW27" s="17" t="n">
        <f aca="true">RAND()</f>
        <v>0.540588026933588</v>
      </c>
      <c r="AX27" s="17" t="n">
        <f aca="true">RAND()</f>
        <v>0.243245426524115</v>
      </c>
      <c r="AY27" s="17" t="n">
        <f aca="true">RAND()</f>
        <v>0.167527296712974</v>
      </c>
      <c r="AZ27" s="17" t="n">
        <f aca="true">RAND()</f>
        <v>0.00711470909294198</v>
      </c>
      <c r="BB27" s="19" t="n">
        <f aca="false">PERCENTILE($AT$14:$AT$1013,0.01)+(PERCENTILE($AT$14:$AT$1013,0.99)-PERCENTILE($AT$14:$AT$1013,0.01))*13/20</f>
        <v>0</v>
      </c>
      <c r="BC27" s="17" t="n">
        <f aca="false">COUNTIF($AT$14:$AT$1013,"&lt;="&amp;BB27)-COUNTIF($AT$14:$AT$1013,"&lt;="&amp;BB26)</f>
        <v>0</v>
      </c>
      <c r="BD27" s="12" t="n">
        <f aca="false">COUNTIF($AT$14:$AT$1013,"&lt;="&amp;BB27)/COUNT($AT$14:$AT$1013)</f>
        <v>1</v>
      </c>
    </row>
    <row r="28" customFormat="false" ht="15" hidden="false" customHeight="false" outlineLevel="0" collapsed="false">
      <c r="A28" s="7" t="s">
        <v>98</v>
      </c>
      <c r="B28" s="7" t="n">
        <v>16</v>
      </c>
      <c r="C28" s="22" t="n">
        <v>0</v>
      </c>
      <c r="D28" s="10" t="n">
        <v>0</v>
      </c>
      <c r="E28" s="14" t="n">
        <f aca="false">C28*$B$11</f>
        <v>0</v>
      </c>
      <c r="F28" s="14" t="n">
        <f aca="false">D28*$B$10*$B$8*$B$9</f>
        <v>0</v>
      </c>
      <c r="G28" s="14" t="n">
        <f aca="false">IF(B28&gt;$B$6,0,(E28+F28)/(1+$B$5/100)^B28)</f>
        <v>0</v>
      </c>
      <c r="J28" s="9" t="s">
        <v>99</v>
      </c>
      <c r="P28" s="23" t="n">
        <f aca="false">SUM(P24:P27)</f>
        <v>0</v>
      </c>
      <c r="AK28" s="0" t="n">
        <v>15</v>
      </c>
      <c r="AL28" s="17" t="n">
        <f aca="false">IFERROR(IF(AU28&lt;($AM$6-$AL$6)/($AN$6-$AL$6),$AL$6+SQRT(AU28*($AN$6-$AL$6)*($AM$6-$AL$6)),$AN$6-SQRT((1-AU28)*($AN$6-$AL$6)*($AN$6-$AM$6))),$AM$6)</f>
        <v>4.78225397003162</v>
      </c>
      <c r="AM28" s="17" t="n">
        <f aca="false">IFERROR(IF(AV28&lt;($AM$7-$AL$7)/($AN$7-$AL$7),$AL$7+SQRT(AV28*($AN$7-$AL$7)*($AM$7-$AL$7)),$AN$7-SQRT((1-AV28)*($AN$7-$AL$7)*($AN$7-$AM$7))),$AM$7)</f>
        <v>0.996879712713884</v>
      </c>
      <c r="AN28" s="17" t="n">
        <f aca="false">IFERROR(IF(AW28&lt;($AM$8-$AL$8)/($AN$8-$AL$8),$AL$8+SQRT(AW28*($AN$8-$AL$8)*($AM$8-$AL$8)),$AN$8-SQRT((1-AW28)*($AN$8-$AL$8)*($AN$8-$AM$8))),$AM$8)</f>
        <v>0.817550900345405</v>
      </c>
      <c r="AO28" s="17" t="n">
        <f aca="false">IFERROR(IF(AX28&lt;($AM$9-$AL$9)/($AN$9-$AL$9),$AL$9+SQRT(AX28*($AN$9-$AL$9)*($AM$9-$AL$9)),$AN$9-SQRT((1-AX28)*($AN$9-$AL$9)*($AN$9-$AM$9))),$AM$9)</f>
        <v>1.40177240034572</v>
      </c>
      <c r="AP28" s="17" t="n">
        <f aca="false">IFERROR(IF(AY28&lt;($AM$10-$AL$10)/($AN$10-$AL$10),$AL$10+SQRT(AY28*($AN$10-$AL$10)*($AM$10-$AL$10)),$AN$10-SQRT((1-AY28)*($AN$10-$AL$10)*($AN$10-$AM$10))),$AM$10)</f>
        <v>0.929468778769147</v>
      </c>
      <c r="AQ28" s="17" t="n">
        <f aca="false">IFERROR(IF(AZ28&lt;($AM$11-$AL$11)/($AN$11-$AL$11),$AL$11+SQRT(AZ28*($AN$11-$AL$11)*($AM$11-$AL$11)),$AN$11-SQRT((1-AZ28)*($AN$11-$AL$11)*($AN$11-$AM$11))),$AM$11)</f>
        <v>0.606199128186012</v>
      </c>
      <c r="AR28" s="17" t="n">
        <f aca="false">SUMPRODUCT((B24:B31&lt;=$B$6)*(C24:C31*AM28+D24:D31*AO28*$B$8*AQ28)/(1+AL28/100)^B24:B31)+C32*AM28*AP28/(1+AL28/100)^$B$6</f>
        <v>0</v>
      </c>
      <c r="AS28" s="17" t="n">
        <f aca="false">SUMPRODUCT((K24:K26&lt;=$B$6)*(L24:L26*AN28+M24:M26*AO28*$B$8*AQ28)/(1+AL28/100)^K24:K26)+L27*AN28*AP28/(1+AL28/100)^$B$6</f>
        <v>0</v>
      </c>
      <c r="AT28" s="17" t="n">
        <f aca="false">AS28-AR28</f>
        <v>0</v>
      </c>
      <c r="AU28" s="17" t="n">
        <f aca="true">RAND()</f>
        <v>0.754080127327973</v>
      </c>
      <c r="AV28" s="17" t="n">
        <f aca="true">RAND()</f>
        <v>0.430684680870015</v>
      </c>
      <c r="AW28" s="17" t="n">
        <f aca="true">RAND()</f>
        <v>0.00342260114371481</v>
      </c>
      <c r="AX28" s="17" t="n">
        <f aca="true">RAND()</f>
        <v>0.761415826007922</v>
      </c>
      <c r="AY28" s="17" t="n">
        <f aca="true">RAND()</f>
        <v>0.737773727749851</v>
      </c>
      <c r="AZ28" s="17" t="n">
        <f aca="true">RAND()</f>
        <v>0.382685331028057</v>
      </c>
      <c r="BB28" s="19" t="n">
        <f aca="false">PERCENTILE($AT$14:$AT$1013,0.01)+(PERCENTILE($AT$14:$AT$1013,0.99)-PERCENTILE($AT$14:$AT$1013,0.01))*14/20</f>
        <v>0</v>
      </c>
      <c r="BC28" s="17" t="n">
        <f aca="false">COUNTIF($AT$14:$AT$1013,"&lt;="&amp;BB28)-COUNTIF($AT$14:$AT$1013,"&lt;="&amp;BB27)</f>
        <v>0</v>
      </c>
      <c r="BD28" s="12" t="n">
        <f aca="false">COUNTIF($AT$14:$AT$1013,"&lt;="&amp;BB28)/COUNT($AT$14:$AT$1013)</f>
        <v>1</v>
      </c>
    </row>
    <row r="29" customFormat="false" ht="15" hidden="false" customHeight="false" outlineLevel="0" collapsed="false">
      <c r="A29" s="7" t="s">
        <v>95</v>
      </c>
      <c r="B29" s="7" t="n">
        <v>20</v>
      </c>
      <c r="C29" s="22" t="n">
        <v>0</v>
      </c>
      <c r="D29" s="10" t="n">
        <v>0</v>
      </c>
      <c r="E29" s="14" t="n">
        <f aca="false">C29*$B$11</f>
        <v>0</v>
      </c>
      <c r="F29" s="14" t="n">
        <f aca="false">D29*$B$10*$B$8*$B$9</f>
        <v>0</v>
      </c>
      <c r="G29" s="14" t="n">
        <f aca="false">IF(B29&gt;$B$6,0,(E29+F29)/(1+$B$5/100)^B29)</f>
        <v>0</v>
      </c>
      <c r="J29" s="5" t="s">
        <v>100</v>
      </c>
      <c r="AK29" s="0" t="n">
        <v>16</v>
      </c>
      <c r="AL29" s="17" t="n">
        <f aca="false">IFERROR(IF(AU29&lt;($AM$6-$AL$6)/($AN$6-$AL$6),$AL$6+SQRT(AU29*($AN$6-$AL$6)*($AM$6-$AL$6)),$AN$6-SQRT((1-AU29)*($AN$6-$AL$6)*($AN$6-$AM$6))),$AM$6)</f>
        <v>3.52514310783054</v>
      </c>
      <c r="AM29" s="17" t="n">
        <f aca="false">IFERROR(IF(AV29&lt;($AM$7-$AL$7)/($AN$7-$AL$7),$AL$7+SQRT(AV29*($AN$7-$AL$7)*($AM$7-$AL$7)),$AN$7-SQRT((1-AV29)*($AN$7-$AL$7)*($AN$7-$AM$7))),$AM$7)</f>
        <v>1.06289015769564</v>
      </c>
      <c r="AN29" s="17" t="n">
        <f aca="false">IFERROR(IF(AW29&lt;($AM$8-$AL$8)/($AN$8-$AL$8),$AL$8+SQRT(AW29*($AN$8-$AL$8)*($AM$8-$AL$8)),$AN$8-SQRT((1-AW29)*($AN$8-$AL$8)*($AN$8-$AM$8))),$AM$8)</f>
        <v>0.967954578880776</v>
      </c>
      <c r="AO29" s="17" t="n">
        <f aca="false">IFERROR(IF(AX29&lt;($AM$9-$AL$9)/($AN$9-$AL$9),$AL$9+SQRT(AX29*($AN$9-$AL$9)*($AM$9-$AL$9)),$AN$9-SQRT((1-AX29)*($AN$9-$AL$9)*($AN$9-$AM$9))),$AM$9)</f>
        <v>0.920488223467067</v>
      </c>
      <c r="AP29" s="17" t="n">
        <f aca="false">IFERROR(IF(AY29&lt;($AM$10-$AL$10)/($AN$10-$AL$10),$AL$10+SQRT(AY29*($AN$10-$AL$10)*($AM$10-$AL$10)),$AN$10-SQRT((1-AY29)*($AN$10-$AL$10)*($AN$10-$AM$10))),$AM$10)</f>
        <v>0.803614323986808</v>
      </c>
      <c r="AQ29" s="17" t="n">
        <f aca="false">IFERROR(IF(AZ29&lt;($AM$11-$AL$11)/($AN$11-$AL$11),$AL$11+SQRT(AZ29*($AN$11-$AL$11)*($AM$11-$AL$11)),$AN$11-SQRT((1-AZ29)*($AN$11-$AL$11)*($AN$11-$AM$11))),$AM$11)</f>
        <v>0.702219363349616</v>
      </c>
      <c r="AR29" s="17" t="n">
        <f aca="false">SUMPRODUCT((B24:B31&lt;=$B$6)*(C24:C31*AM29+D24:D31*AO29*$B$8*AQ29)/(1+AL29/100)^B24:B31)+C32*AM29*AP29/(1+AL29/100)^$B$6</f>
        <v>0</v>
      </c>
      <c r="AS29" s="17" t="n">
        <f aca="false">SUMPRODUCT((K24:K26&lt;=$B$6)*(L24:L26*AN29+M24:M26*AO29*$B$8*AQ29)/(1+AL29/100)^K24:K26)+L27*AN29*AP29/(1+AL29/100)^$B$6</f>
        <v>0</v>
      </c>
      <c r="AT29" s="17" t="n">
        <f aca="false">AS29-AR29</f>
        <v>0</v>
      </c>
      <c r="AU29" s="17" t="n">
        <f aca="true">RAND()</f>
        <v>0.396268478947121</v>
      </c>
      <c r="AV29" s="17" t="n">
        <f aca="true">RAND()</f>
        <v>0.688799172558556</v>
      </c>
      <c r="AW29" s="17" t="n">
        <f aca="true">RAND()</f>
        <v>0.313430450744655</v>
      </c>
      <c r="AX29" s="17" t="n">
        <f aca="true">RAND()</f>
        <v>0.23574712809932</v>
      </c>
      <c r="AY29" s="17" t="n">
        <f aca="true">RAND()</f>
        <v>0.368726630919865</v>
      </c>
      <c r="AZ29" s="17" t="n">
        <f aca="true">RAND()</f>
        <v>0.638068132392213</v>
      </c>
      <c r="BB29" s="19" t="n">
        <f aca="false">PERCENTILE($AT$14:$AT$1013,0.01)+(PERCENTILE($AT$14:$AT$1013,0.99)-PERCENTILE($AT$14:$AT$1013,0.01))*15/20</f>
        <v>0</v>
      </c>
      <c r="BC29" s="17" t="n">
        <f aca="false">COUNTIF($AT$14:$AT$1013,"&lt;="&amp;BB29)-COUNTIF($AT$14:$AT$1013,"&lt;="&amp;BB28)</f>
        <v>0</v>
      </c>
      <c r="BD29" s="12" t="n">
        <f aca="false">COUNTIF($AT$14:$AT$1013,"&lt;="&amp;BB29)/COUNT($AT$14:$AT$1013)</f>
        <v>1</v>
      </c>
    </row>
    <row r="30" customFormat="false" ht="15" hidden="false" customHeight="false" outlineLevel="0" collapsed="false">
      <c r="A30" s="7" t="s">
        <v>101</v>
      </c>
      <c r="B30" s="7" t="n">
        <v>24</v>
      </c>
      <c r="C30" s="22" t="n">
        <v>0</v>
      </c>
      <c r="D30" s="10" t="n">
        <v>0</v>
      </c>
      <c r="E30" s="14" t="n">
        <f aca="false">C30*$B$11</f>
        <v>0</v>
      </c>
      <c r="F30" s="14" t="n">
        <f aca="false">D30*$B$10*$B$8*$B$9</f>
        <v>0</v>
      </c>
      <c r="G30" s="14" t="n">
        <f aca="false">IF(B30&gt;$B$6,0,(E30+F30)/(1+$B$5/100)^B30)</f>
        <v>0</v>
      </c>
      <c r="AK30" s="0" t="n">
        <v>17</v>
      </c>
      <c r="AL30" s="17" t="n">
        <f aca="false">IFERROR(IF(AU30&lt;($AM$6-$AL$6)/($AN$6-$AL$6),$AL$6+SQRT(AU30*($AN$6-$AL$6)*($AM$6-$AL$6)),$AN$6-SQRT((1-AU30)*($AN$6-$AL$6)*($AN$6-$AM$6))),$AM$6)</f>
        <v>3.44533245073673</v>
      </c>
      <c r="AM30" s="17" t="n">
        <f aca="false">IFERROR(IF(AV30&lt;($AM$7-$AL$7)/($AN$7-$AL$7),$AL$7+SQRT(AV30*($AN$7-$AL$7)*($AM$7-$AL$7)),$AN$7-SQRT((1-AV30)*($AN$7-$AL$7)*($AN$7-$AM$7))),$AM$7)</f>
        <v>1.12760556814287</v>
      </c>
      <c r="AN30" s="17" t="n">
        <f aca="false">IFERROR(IF(AW30&lt;($AM$8-$AL$8)/($AN$8-$AL$8),$AL$8+SQRT(AW30*($AN$8-$AL$8)*($AM$8-$AL$8)),$AN$8-SQRT((1-AW30)*($AN$8-$AL$8)*($AN$8-$AM$8))),$AM$8)</f>
        <v>0.974649034651862</v>
      </c>
      <c r="AO30" s="17" t="n">
        <f aca="false">IFERROR(IF(AX30&lt;($AM$9-$AL$9)/($AN$9-$AL$9),$AL$9+SQRT(AX30*($AN$9-$AL$9)*($AM$9-$AL$9)),$AN$9-SQRT((1-AX30)*($AN$9-$AL$9)*($AN$9-$AM$9))),$AM$9)</f>
        <v>1.28975028411552</v>
      </c>
      <c r="AP30" s="17" t="n">
        <f aca="false">IFERROR(IF(AY30&lt;($AM$10-$AL$10)/($AN$10-$AL$10),$AL$10+SQRT(AY30*($AN$10-$AL$10)*($AM$10-$AL$10)),$AN$10-SQRT((1-AY30)*($AN$10-$AL$10)*($AN$10-$AM$10))),$AM$10)</f>
        <v>0.908513177429646</v>
      </c>
      <c r="AQ30" s="17" t="n">
        <f aca="false">IFERROR(IF(AZ30&lt;($AM$11-$AL$11)/($AN$11-$AL$11),$AL$11+SQRT(AZ30*($AN$11-$AL$11)*($AM$11-$AL$11)),$AN$11-SQRT((1-AZ30)*($AN$11-$AL$11)*($AN$11-$AM$11))),$AM$11)</f>
        <v>0.583471826714495</v>
      </c>
      <c r="AR30" s="17" t="n">
        <f aca="false">SUMPRODUCT((B24:B31&lt;=$B$6)*(C24:C31*AM30+D24:D31*AO30*$B$8*AQ30)/(1+AL30/100)^B24:B31)+C32*AM30*AP30/(1+AL30/100)^$B$6</f>
        <v>0</v>
      </c>
      <c r="AS30" s="17" t="n">
        <f aca="false">SUMPRODUCT((K24:K26&lt;=$B$6)*(L24:L26*AN30+M24:M26*AO30*$B$8*AQ30)/(1+AL30/100)^K24:K26)+L27*AN30*AP30/(1+AL30/100)^$B$6</f>
        <v>0</v>
      </c>
      <c r="AT30" s="17" t="n">
        <f aca="false">AS30-AR30</f>
        <v>0</v>
      </c>
      <c r="AU30" s="17" t="n">
        <f aca="true">RAND()</f>
        <v>0.368216930710733</v>
      </c>
      <c r="AV30" s="17" t="n">
        <f aca="true">RAND()</f>
        <v>0.86684091600329</v>
      </c>
      <c r="AW30" s="17" t="n">
        <f aca="true">RAND()</f>
        <v>0.338914281164747</v>
      </c>
      <c r="AX30" s="17" t="n">
        <f aca="true">RAND()</f>
        <v>0.66369689405734</v>
      </c>
      <c r="AY30" s="17" t="n">
        <f aca="true">RAND()</f>
        <v>0.667532064534663</v>
      </c>
      <c r="AZ30" s="17" t="n">
        <f aca="true">RAND()</f>
        <v>0.327984802207563</v>
      </c>
      <c r="BB30" s="19" t="n">
        <f aca="false">PERCENTILE($AT$14:$AT$1013,0.01)+(PERCENTILE($AT$14:$AT$1013,0.99)-PERCENTILE($AT$14:$AT$1013,0.01))*16/20</f>
        <v>0</v>
      </c>
      <c r="BC30" s="17" t="n">
        <f aca="false">COUNTIF($AT$14:$AT$1013,"&lt;="&amp;BB30)-COUNTIF($AT$14:$AT$1013,"&lt;="&amp;BB29)</f>
        <v>0</v>
      </c>
      <c r="BD30" s="12" t="n">
        <f aca="false">COUNTIF($AT$14:$AT$1013,"&lt;="&amp;BB30)/COUNT($AT$14:$AT$1013)</f>
        <v>1</v>
      </c>
    </row>
    <row r="31" customFormat="false" ht="15" hidden="false" customHeight="false" outlineLevel="0" collapsed="false">
      <c r="A31" s="7" t="s">
        <v>102</v>
      </c>
      <c r="B31" s="7" t="n">
        <v>28</v>
      </c>
      <c r="C31" s="22" t="n">
        <v>0</v>
      </c>
      <c r="D31" s="10" t="n">
        <v>0</v>
      </c>
      <c r="E31" s="14" t="n">
        <f aca="false">C31*$B$11</f>
        <v>0</v>
      </c>
      <c r="F31" s="14" t="n">
        <f aca="false">D31*$B$10*$B$8*$B$9</f>
        <v>0</v>
      </c>
      <c r="G31" s="14" t="n">
        <f aca="false">IF(B31&gt;$B$6,0,(E31+F31)/(1+$B$5/100)^B31)</f>
        <v>0</v>
      </c>
      <c r="AK31" s="0" t="n">
        <v>18</v>
      </c>
      <c r="AL31" s="17" t="n">
        <f aca="false">IFERROR(IF(AU31&lt;($AM$6-$AL$6)/($AN$6-$AL$6),$AL$6+SQRT(AU31*($AN$6-$AL$6)*($AM$6-$AL$6)),$AN$6-SQRT((1-AU31)*($AN$6-$AL$6)*($AN$6-$AM$6))),$AM$6)</f>
        <v>3.81033215518689</v>
      </c>
      <c r="AM31" s="17" t="n">
        <f aca="false">IFERROR(IF(AV31&lt;($AM$7-$AL$7)/($AN$7-$AL$7),$AL$7+SQRT(AV31*($AN$7-$AL$7)*($AM$7-$AL$7)),$AN$7-SQRT((1-AV31)*($AN$7-$AL$7)*($AN$7-$AM$7))),$AM$7)</f>
        <v>0.924701481342544</v>
      </c>
      <c r="AN31" s="17" t="n">
        <f aca="false">IFERROR(IF(AW31&lt;($AM$8-$AL$8)/($AN$8-$AL$8),$AL$8+SQRT(AW31*($AN$8-$AL$8)*($AM$8-$AL$8)),$AN$8-SQRT((1-AW31)*($AN$8-$AL$8)*($AN$8-$AM$8))),$AM$8)</f>
        <v>1.01746040631139</v>
      </c>
      <c r="AO31" s="17" t="n">
        <f aca="false">IFERROR(IF(AX31&lt;($AM$9-$AL$9)/($AN$9-$AL$9),$AL$9+SQRT(AX31*($AN$9-$AL$9)*($AM$9-$AL$9)),$AN$9-SQRT((1-AX31)*($AN$9-$AL$9)*($AN$9-$AM$9))),$AM$9)</f>
        <v>1.23574819046115</v>
      </c>
      <c r="AP31" s="17" t="n">
        <f aca="false">IFERROR(IF(AY31&lt;($AM$10-$AL$10)/($AN$10-$AL$10),$AL$10+SQRT(AY31*($AN$10-$AL$10)*($AM$10-$AL$10)),$AN$10-SQRT((1-AY31)*($AN$10-$AL$10)*($AN$10-$AM$10))),$AM$10)</f>
        <v>0.922093027116378</v>
      </c>
      <c r="AQ31" s="17" t="n">
        <f aca="false">IFERROR(IF(AZ31&lt;($AM$11-$AL$11)/($AN$11-$AL$11),$AL$11+SQRT(AZ31*($AN$11-$AL$11)*($AM$11-$AL$11)),$AN$11-SQRT((1-AZ31)*($AN$11-$AL$11)*($AN$11-$AM$11))),$AM$11)</f>
        <v>0.69174860315233</v>
      </c>
      <c r="AR31" s="17" t="n">
        <f aca="false">SUMPRODUCT((B24:B31&lt;=$B$6)*(C24:C31*AM31+D24:D31*AO31*$B$8*AQ31)/(1+AL31/100)^B24:B31)+C32*AM31*AP31/(1+AL31/100)^$B$6</f>
        <v>0</v>
      </c>
      <c r="AS31" s="17" t="n">
        <f aca="false">SUMPRODUCT((K24:K26&lt;=$B$6)*(L24:L26*AN31+M24:M26*AO31*$B$8*AQ31)/(1+AL31/100)^K24:K26)+L27*AN31*AP31/(1+AL31/100)^$B$6</f>
        <v>0</v>
      </c>
      <c r="AT31" s="17" t="n">
        <f aca="false">AS31-AR31</f>
        <v>0</v>
      </c>
      <c r="AU31" s="17" t="n">
        <f aca="true">RAND()</f>
        <v>0.491300951988265</v>
      </c>
      <c r="AV31" s="17" t="n">
        <f aca="true">RAND()</f>
        <v>0.172782882766943</v>
      </c>
      <c r="AW31" s="17" t="n">
        <f aca="true">RAND()</f>
        <v>0.519336332152326</v>
      </c>
      <c r="AX31" s="17" t="n">
        <f aca="true">RAND()</f>
        <v>0.610612781077733</v>
      </c>
      <c r="AY31" s="17" t="n">
        <f aca="true">RAND()</f>
        <v>0.712650094161071</v>
      </c>
      <c r="AZ31" s="17" t="n">
        <f aca="true">RAND()</f>
        <v>0.612167658536573</v>
      </c>
      <c r="BB31" s="19" t="n">
        <f aca="false">PERCENTILE($AT$14:$AT$1013,0.01)+(PERCENTILE($AT$14:$AT$1013,0.99)-PERCENTILE($AT$14:$AT$1013,0.01))*17/20</f>
        <v>0</v>
      </c>
      <c r="BC31" s="17" t="n">
        <f aca="false">COUNTIF($AT$14:$AT$1013,"&lt;="&amp;BB31)-COUNTIF($AT$14:$AT$1013,"&lt;="&amp;BB30)</f>
        <v>0</v>
      </c>
      <c r="BD31" s="12" t="n">
        <f aca="false">COUNTIF($AT$14:$AT$1013,"&lt;="&amp;BB31)/COUNT($AT$14:$AT$1013)</f>
        <v>1</v>
      </c>
    </row>
    <row r="32" customFormat="false" ht="15" hidden="false" customHeight="false" outlineLevel="0" collapsed="false">
      <c r="A32" s="7" t="s">
        <v>97</v>
      </c>
      <c r="B32" s="17" t="n">
        <f aca="false">$B$6</f>
        <v>30</v>
      </c>
      <c r="C32" s="14" t="n">
        <f aca="false">-$B$15*IF($B$16="Initial",C24,SUMPRODUCT(ISNUMBER(SEARCH("Rehab",A25:A31))*C25:C31))</f>
        <v>-0</v>
      </c>
      <c r="E32" s="14" t="n">
        <f aca="false">C32*$B$11*$B$13</f>
        <v>-0</v>
      </c>
      <c r="G32" s="14" t="n">
        <f aca="false">E32/(1+$B$5/100)^B32</f>
        <v>-0</v>
      </c>
      <c r="AK32" s="0" t="n">
        <v>19</v>
      </c>
      <c r="AL32" s="17" t="n">
        <f aca="false">IFERROR(IF(AU32&lt;($AM$6-$AL$6)/($AN$6-$AL$6),$AL$6+SQRT(AU32*($AN$6-$AL$6)*($AM$6-$AL$6)),$AN$6-SQRT((1-AU32)*($AN$6-$AL$6)*($AN$6-$AM$6))),$AM$6)</f>
        <v>3.33904315228636</v>
      </c>
      <c r="AM32" s="17" t="n">
        <f aca="false">IFERROR(IF(AV32&lt;($AM$7-$AL$7)/($AN$7-$AL$7),$AL$7+SQRT(AV32*($AN$7-$AL$7)*($AM$7-$AL$7)),$AN$7-SQRT((1-AV32)*($AN$7-$AL$7)*($AN$7-$AM$7))),$AM$7)</f>
        <v>0.960264690645088</v>
      </c>
      <c r="AN32" s="17" t="n">
        <f aca="false">IFERROR(IF(AW32&lt;($AM$8-$AL$8)/($AN$8-$AL$8),$AL$8+SQRT(AW32*($AN$8-$AL$8)*($AM$8-$AL$8)),$AN$8-SQRT((1-AW32)*($AN$8-$AL$8)*($AN$8-$AM$8))),$AM$8)</f>
        <v>1.12369247498344</v>
      </c>
      <c r="AO32" s="17" t="n">
        <f aca="false">IFERROR(IF(AX32&lt;($AM$9-$AL$9)/($AN$9-$AL$9),$AL$9+SQRT(AX32*($AN$9-$AL$9)*($AM$9-$AL$9)),$AN$9-SQRT((1-AX32)*($AN$9-$AL$9)*($AN$9-$AM$9))),$AM$9)</f>
        <v>1.14277952160939</v>
      </c>
      <c r="AP32" s="17" t="n">
        <f aca="false">IFERROR(IF(AY32&lt;($AM$10-$AL$10)/($AN$10-$AL$10),$AL$10+SQRT(AY32*($AN$10-$AL$10)*($AM$10-$AL$10)),$AN$10-SQRT((1-AY32)*($AN$10-$AL$10)*($AN$10-$AM$10))),$AM$10)</f>
        <v>0.947522236038434</v>
      </c>
      <c r="AQ32" s="17" t="n">
        <f aca="false">IFERROR(IF(AZ32&lt;($AM$11-$AL$11)/($AN$11-$AL$11),$AL$11+SQRT(AZ32*($AN$11-$AL$11)*($AM$11-$AL$11)),$AN$11-SQRT((1-AZ32)*($AN$11-$AL$11)*($AN$11-$AM$11))),$AM$11)</f>
        <v>0.626061107518513</v>
      </c>
      <c r="AR32" s="17" t="n">
        <f aca="false">SUMPRODUCT((B24:B31&lt;=$B$6)*(C24:C31*AM32+D24:D31*AO32*$B$8*AQ32)/(1+AL32/100)^B24:B31)+C32*AM32*AP32/(1+AL32/100)^$B$6</f>
        <v>0</v>
      </c>
      <c r="AS32" s="17" t="n">
        <f aca="false">SUMPRODUCT((K24:K26&lt;=$B$6)*(L24:L26*AN32+M24:M26*AO32*$B$8*AQ32)/(1+AL32/100)^K24:K26)+L27*AN32*AP32/(1+AL32/100)^$B$6</f>
        <v>0</v>
      </c>
      <c r="AT32" s="17" t="n">
        <f aca="false">AS32-AR32</f>
        <v>0</v>
      </c>
      <c r="AU32" s="17" t="n">
        <f aca="true">RAND()</f>
        <v>0.329869747958931</v>
      </c>
      <c r="AV32" s="17" t="n">
        <f aca="true">RAND()</f>
        <v>0.285386345195176</v>
      </c>
      <c r="AW32" s="17" t="n">
        <f aca="true">RAND()</f>
        <v>0.858190303326148</v>
      </c>
      <c r="AX32" s="17" t="n">
        <f aca="true">RAND()</f>
        <v>0.510115367618512</v>
      </c>
      <c r="AY32" s="17" t="n">
        <f aca="true">RAND()</f>
        <v>0.801104606995358</v>
      </c>
      <c r="AZ32" s="17" t="n">
        <f aca="true">RAND()</f>
        <v>0.433942227902854</v>
      </c>
      <c r="BB32" s="19" t="n">
        <f aca="false">PERCENTILE($AT$14:$AT$1013,0.01)+(PERCENTILE($AT$14:$AT$1013,0.99)-PERCENTILE($AT$14:$AT$1013,0.01))*18/20</f>
        <v>0</v>
      </c>
      <c r="BC32" s="17" t="n">
        <f aca="false">COUNTIF($AT$14:$AT$1013,"&lt;="&amp;BB32)-COUNTIF($AT$14:$AT$1013,"&lt;="&amp;BB31)</f>
        <v>0</v>
      </c>
      <c r="BD32" s="12" t="n">
        <f aca="false">COUNTIF($AT$14:$AT$1013,"&lt;="&amp;BB32)/COUNT($AT$14:$AT$1013)</f>
        <v>1</v>
      </c>
    </row>
    <row r="33" customFormat="false" ht="15" hidden="false" customHeight="false" outlineLevel="0" collapsed="false">
      <c r="A33" s="9" t="s">
        <v>99</v>
      </c>
      <c r="G33" s="23" t="n">
        <f aca="false">SUM(G24:G32)</f>
        <v>0</v>
      </c>
      <c r="AK33" s="0" t="n">
        <v>20</v>
      </c>
      <c r="AL33" s="17" t="n">
        <f aca="false">IFERROR(IF(AU33&lt;($AM$6-$AL$6)/($AN$6-$AL$6),$AL$6+SQRT(AU33*($AN$6-$AL$6)*($AM$6-$AL$6)),$AN$6-SQRT((1-AU33)*($AN$6-$AL$6)*($AN$6-$AM$6))),$AM$6)</f>
        <v>3.36091200568698</v>
      </c>
      <c r="AM33" s="17" t="n">
        <f aca="false">IFERROR(IF(AV33&lt;($AM$7-$AL$7)/($AN$7-$AL$7),$AL$7+SQRT(AV33*($AN$7-$AL$7)*($AM$7-$AL$7)),$AN$7-SQRT((1-AV33)*($AN$7-$AL$7)*($AN$7-$AM$7))),$AM$7)</f>
        <v>1.13909665661449</v>
      </c>
      <c r="AN33" s="17" t="n">
        <f aca="false">IFERROR(IF(AW33&lt;($AM$8-$AL$8)/($AN$8-$AL$8),$AL$8+SQRT(AW33*($AN$8-$AL$8)*($AM$8-$AL$8)),$AN$8-SQRT((1-AW33)*($AN$8-$AL$8)*($AN$8-$AM$8))),$AM$8)</f>
        <v>0.94027146958066</v>
      </c>
      <c r="AO33" s="17" t="n">
        <f aca="false">IFERROR(IF(AX33&lt;($AM$9-$AL$9)/($AN$9-$AL$9),$AL$9+SQRT(AX33*($AN$9-$AL$9)*($AM$9-$AL$9)),$AN$9-SQRT((1-AX33)*($AN$9-$AL$9)*($AN$9-$AM$9))),$AM$9)</f>
        <v>1.11914352295206</v>
      </c>
      <c r="AP33" s="17" t="n">
        <f aca="false">IFERROR(IF(AY33&lt;($AM$10-$AL$10)/($AN$10-$AL$10),$AL$10+SQRT(AY33*($AN$10-$AL$10)*($AM$10-$AL$10)),$AN$10-SQRT((1-AY33)*($AN$10-$AL$10)*($AN$10-$AM$10))),$AM$10)</f>
        <v>0.816666836050919</v>
      </c>
      <c r="AQ33" s="17" t="n">
        <f aca="false">IFERROR(IF(AZ33&lt;($AM$11-$AL$11)/($AN$11-$AL$11),$AL$11+SQRT(AZ33*($AN$11-$AL$11)*($AM$11-$AL$11)),$AN$11-SQRT((1-AZ33)*($AN$11-$AL$11)*($AN$11-$AM$11))),$AM$11)</f>
        <v>0.875052360201616</v>
      </c>
      <c r="AR33" s="17" t="n">
        <f aca="false">SUMPRODUCT((B24:B31&lt;=$B$6)*(C24:C31*AM33+D24:D31*AO33*$B$8*AQ33)/(1+AL33/100)^B24:B31)+C32*AM33*AP33/(1+AL33/100)^$B$6</f>
        <v>0</v>
      </c>
      <c r="AS33" s="17" t="n">
        <f aca="false">SUMPRODUCT((K24:K26&lt;=$B$6)*(L24:L26*AN33+M24:M26*AO33*$B$8*AQ33)/(1+AL33/100)^K24:K26)+L27*AN33*AP33/(1+AL33/100)^$B$6</f>
        <v>0</v>
      </c>
      <c r="AT33" s="17" t="n">
        <f aca="false">AS33-AR33</f>
        <v>0</v>
      </c>
      <c r="AU33" s="17" t="n">
        <f aca="true">RAND()</f>
        <v>0.337851928482343</v>
      </c>
      <c r="AV33" s="17" t="n">
        <f aca="true">RAND()</f>
        <v>0.890670652674801</v>
      </c>
      <c r="AW33" s="17" t="n">
        <f aca="true">RAND()</f>
        <v>0.218623168647979</v>
      </c>
      <c r="AX33" s="17" t="n">
        <f aca="true">RAND()</f>
        <v>0.482727911228456</v>
      </c>
      <c r="AY33" s="17" t="n">
        <f aca="true">RAND()</f>
        <v>0.401111540217999</v>
      </c>
      <c r="AZ33" s="17" t="n">
        <f aca="true">RAND()</f>
        <v>0.936277907382911</v>
      </c>
      <c r="BB33" s="19" t="n">
        <f aca="false">PERCENTILE($AT$14:$AT$1013,0.01)+(PERCENTILE($AT$14:$AT$1013,0.99)-PERCENTILE($AT$14:$AT$1013,0.01))*19/20</f>
        <v>0</v>
      </c>
      <c r="BC33" s="17" t="n">
        <f aca="false">COUNTIF($AT$14:$AT$1013,"&lt;="&amp;BB33)-COUNTIF($AT$14:$AT$1013,"&lt;="&amp;BB32)</f>
        <v>0</v>
      </c>
      <c r="BD33" s="12" t="n">
        <f aca="false">COUNTIF($AT$14:$AT$1013,"&lt;="&amp;BB33)/COUNT($AT$14:$AT$1013)</f>
        <v>1</v>
      </c>
    </row>
    <row r="34" customFormat="false" ht="15" hidden="false" customHeight="false" outlineLevel="0" collapsed="false">
      <c r="A34" s="5" t="s">
        <v>100</v>
      </c>
      <c r="AK34" s="0" t="n">
        <v>21</v>
      </c>
      <c r="AL34" s="17" t="n">
        <f aca="false">IFERROR(IF(AU34&lt;($AM$6-$AL$6)/($AN$6-$AL$6),$AL$6+SQRT(AU34*($AN$6-$AL$6)*($AM$6-$AL$6)),$AN$6-SQRT((1-AU34)*($AN$6-$AL$6)*($AN$6-$AM$6))),$AM$6)</f>
        <v>3.27050538580952</v>
      </c>
      <c r="AM34" s="17" t="n">
        <f aca="false">IFERROR(IF(AV34&lt;($AM$7-$AL$7)/($AN$7-$AL$7),$AL$7+SQRT(AV34*($AN$7-$AL$7)*($AM$7-$AL$7)),$AN$7-SQRT((1-AV34)*($AN$7-$AL$7)*($AN$7-$AM$7))),$AM$7)</f>
        <v>0.948158282660578</v>
      </c>
      <c r="AN34" s="17" t="n">
        <f aca="false">IFERROR(IF(AW34&lt;($AM$8-$AL$8)/($AN$8-$AL$8),$AL$8+SQRT(AW34*($AN$8-$AL$8)*($AM$8-$AL$8)),$AN$8-SQRT((1-AW34)*($AN$8-$AL$8)*($AN$8-$AM$8))),$AM$8)</f>
        <v>1.06854706596635</v>
      </c>
      <c r="AO34" s="17" t="n">
        <f aca="false">IFERROR(IF(AX34&lt;($AM$9-$AL$9)/($AN$9-$AL$9),$AL$9+SQRT(AX34*($AN$9-$AL$9)*($AM$9-$AL$9)),$AN$9-SQRT((1-AX34)*($AN$9-$AL$9)*($AN$9-$AM$9))),$AM$9)</f>
        <v>1.05603735318893</v>
      </c>
      <c r="AP34" s="17" t="n">
        <f aca="false">IFERROR(IF(AY34&lt;($AM$10-$AL$10)/($AN$10-$AL$10),$AL$10+SQRT(AY34*($AN$10-$AL$10)*($AM$10-$AL$10)),$AN$10-SQRT((1-AY34)*($AN$10-$AL$10)*($AN$10-$AM$10))),$AM$10)</f>
        <v>0.778492815128908</v>
      </c>
      <c r="AQ34" s="17" t="n">
        <f aca="false">IFERROR(IF(AZ34&lt;($AM$11-$AL$11)/($AN$11-$AL$11),$AL$11+SQRT(AZ34*($AN$11-$AL$11)*($AM$11-$AL$11)),$AN$11-SQRT((1-AZ34)*($AN$11-$AL$11)*($AN$11-$AM$11))),$AM$11)</f>
        <v>0.349638439721481</v>
      </c>
      <c r="AR34" s="17" t="n">
        <f aca="false">SUMPRODUCT((B24:B31&lt;=$B$6)*(C24:C31*AM34+D24:D31*AO34*$B$8*AQ34)/(1+AL34/100)^B24:B31)+C32*AM34*AP34/(1+AL34/100)^$B$6</f>
        <v>0</v>
      </c>
      <c r="AS34" s="17" t="n">
        <f aca="false">SUMPRODUCT((K24:K26&lt;=$B$6)*(L24:L26*AN34+M24:M26*AO34*$B$8*AQ34)/(1+AL34/100)^K24:K26)+L27*AN34*AP34/(1+AL34/100)^$B$6</f>
        <v>0</v>
      </c>
      <c r="AT34" s="17" t="n">
        <f aca="false">AS34-AR34</f>
        <v>0</v>
      </c>
      <c r="AU34" s="17" t="n">
        <f aca="true">RAND()</f>
        <v>0.304543496136208</v>
      </c>
      <c r="AV34" s="17" t="n">
        <f aca="true">RAND()</f>
        <v>0.243898630232576</v>
      </c>
      <c r="AW34" s="17" t="n">
        <f aca="true">RAND()</f>
        <v>0.707331846494053</v>
      </c>
      <c r="AX34" s="17" t="n">
        <f aca="true">RAND()</f>
        <v>0.405956347616962</v>
      </c>
      <c r="AY34" s="17" t="n">
        <f aca="true">RAND()</f>
        <v>0.310232992313696</v>
      </c>
      <c r="AZ34" s="17" t="n">
        <f aca="true">RAND()</f>
        <v>0.0100570395836046</v>
      </c>
      <c r="BB34" s="19" t="n">
        <f aca="false">PERCENTILE($AT$14:$AT$1013,0.01)+(PERCENTILE($AT$14:$AT$1013,0.99)-PERCENTILE($AT$14:$AT$1013,0.01))*20/20</f>
        <v>0</v>
      </c>
      <c r="BC34" s="17" t="n">
        <f aca="false">COUNTIF($AT$14:$AT$1013,"&lt;="&amp;BB34)-COUNTIF($AT$14:$AT$1013,"&lt;="&amp;BB33)</f>
        <v>0</v>
      </c>
      <c r="BD34" s="12" t="n">
        <f aca="false">COUNTIF($AT$14:$AT$1013,"&lt;="&amp;BB34)/COUNT($AT$14:$AT$1013)</f>
        <v>1</v>
      </c>
    </row>
    <row r="35" customFormat="false" ht="15" hidden="false" customHeight="false" outlineLevel="0" collapsed="false">
      <c r="AK35" s="0" t="n">
        <v>22</v>
      </c>
      <c r="AL35" s="0" t="n">
        <f aca="false">IFERROR(IF(AU35&lt;($AM$6-$AL$6)/($AN$6-$AL$6),$AL$6+SQRT(AU35*($AN$6-$AL$6)*($AM$6-$AL$6)),$AN$6-SQRT((1-AU35)*($AN$6-$AL$6)*($AN$6-$AM$6))),$AM$6)</f>
        <v>5.83771904077286</v>
      </c>
      <c r="AM35" s="0" t="n">
        <f aca="false">IFERROR(IF(AV35&lt;($AM$7-$AL$7)/($AN$7-$AL$7),$AL$7+SQRT(AV35*($AN$7-$AL$7)*($AM$7-$AL$7)),$AN$7-SQRT((1-AV35)*($AN$7-$AL$7)*($AN$7-$AM$7))),$AM$7)</f>
        <v>0.875156900684796</v>
      </c>
      <c r="AN35" s="0" t="n">
        <f aca="false">IFERROR(IF(AW35&lt;($AM$8-$AL$8)/($AN$8-$AL$8),$AL$8+SQRT(AW35*($AN$8-$AL$8)*($AM$8-$AL$8)),$AN$8-SQRT((1-AW35)*($AN$8-$AL$8)*($AN$8-$AM$8))),$AM$8)</f>
        <v>0.820948576394147</v>
      </c>
      <c r="AO35" s="0" t="n">
        <f aca="false">IFERROR(IF(AX35&lt;($AM$9-$AL$9)/($AN$9-$AL$9),$AL$9+SQRT(AX35*($AN$9-$AL$9)*($AM$9-$AL$9)),$AN$9-SQRT((1-AX35)*($AN$9-$AL$9)*($AN$9-$AM$9))),$AM$9)</f>
        <v>0.626092833658807</v>
      </c>
      <c r="AP35" s="0" t="n">
        <f aca="false">IFERROR(IF(AY35&lt;($AM$10-$AL$10)/($AN$10-$AL$10),$AL$10+SQRT(AY35*($AN$10-$AL$10)*($AM$10-$AL$10)),$AN$10-SQRT((1-AY35)*($AN$10-$AL$10)*($AN$10-$AM$10))),$AM$10)</f>
        <v>0.896643690011703</v>
      </c>
      <c r="AQ35" s="0" t="n">
        <f aca="false">IFERROR(IF(AZ35&lt;($AM$11-$AL$11)/($AN$11-$AL$11),$AL$11+SQRT(AZ35*($AN$11-$AL$11)*($AM$11-$AL$11)),$AN$11-SQRT((1-AZ35)*($AN$11-$AL$11)*($AN$11-$AM$11))),$AM$11)</f>
        <v>0.564065867200595</v>
      </c>
      <c r="AR35" s="0" t="n">
        <f aca="false">SUMPRODUCT((B24:B31&lt;=$B$6)*(C24:C31*AM35+D24:D31*AO35*$B$8*AQ35)/(1+AL35/100)^B24:B31)+C32*AM35*AP35/(1+AL35/100)^$B$6</f>
        <v>0</v>
      </c>
      <c r="AS35" s="0" t="n">
        <f aca="false">SUMPRODUCT((K24:K26&lt;=$B$6)*(L24:L26*AN35+M24:M26*AO35*$B$8*AQ35)/(1+AL35/100)^K24:K26)+L27*AN35*AP35/(1+AL35/100)^$B$6</f>
        <v>0</v>
      </c>
      <c r="AT35" s="0" t="n">
        <f aca="false">AS35-AR35</f>
        <v>0</v>
      </c>
      <c r="AU35" s="0" t="n">
        <f aca="true">RAND()</f>
        <v>0.932455148590902</v>
      </c>
      <c r="AV35" s="0" t="n">
        <f aca="true">RAND()</f>
        <v>0.0627617746727141</v>
      </c>
      <c r="AW35" s="0" t="n">
        <f aca="true">RAND()</f>
        <v>0.00487603169934884</v>
      </c>
      <c r="AX35" s="0" t="n">
        <f aca="true">RAND()</f>
        <v>0.0211992036001435</v>
      </c>
      <c r="AY35" s="0" t="n">
        <f aca="true">RAND()</f>
        <v>0.629304867304398</v>
      </c>
      <c r="AZ35" s="0" t="n">
        <f aca="true">RAND()</f>
        <v>0.284615437634296</v>
      </c>
    </row>
    <row r="36" customFormat="false" ht="15" hidden="false" customHeight="false" outlineLevel="0" collapsed="false">
      <c r="AK36" s="0" t="n">
        <v>23</v>
      </c>
      <c r="AL36" s="0" t="n">
        <f aca="false">IFERROR(IF(AU36&lt;($AM$6-$AL$6)/($AN$6-$AL$6),$AL$6+SQRT(AU36*($AN$6-$AL$6)*($AM$6-$AL$6)),$AN$6-SQRT((1-AU36)*($AN$6-$AL$6)*($AN$6-$AM$6))),$AM$6)</f>
        <v>2.86569294360138</v>
      </c>
      <c r="AM36" s="0" t="n">
        <f aca="false">IFERROR(IF(AV36&lt;($AM$7-$AL$7)/($AN$7-$AL$7),$AL$7+SQRT(AV36*($AN$7-$AL$7)*($AM$7-$AL$7)),$AN$7-SQRT((1-AV36)*($AN$7-$AL$7)*($AN$7-$AM$7))),$AM$7)</f>
        <v>0.980246085447274</v>
      </c>
      <c r="AN36" s="0" t="n">
        <f aca="false">IFERROR(IF(AW36&lt;($AM$8-$AL$8)/($AN$8-$AL$8),$AL$8+SQRT(AW36*($AN$8-$AL$8)*($AM$8-$AL$8)),$AN$8-SQRT((1-AW36)*($AN$8-$AL$8)*($AN$8-$AM$8))),$AM$8)</f>
        <v>0.904787393947637</v>
      </c>
      <c r="AO36" s="0" t="n">
        <f aca="false">IFERROR(IF(AX36&lt;($AM$9-$AL$9)/($AN$9-$AL$9),$AL$9+SQRT(AX36*($AN$9-$AL$9)*($AM$9-$AL$9)),$AN$9-SQRT((1-AX36)*($AN$9-$AL$9)*($AN$9-$AM$9))),$AM$9)</f>
        <v>0.872966198107891</v>
      </c>
      <c r="AP36" s="0" t="n">
        <f aca="false">IFERROR(IF(AY36&lt;($AM$10-$AL$10)/($AN$10-$AL$10),$AL$10+SQRT(AY36*($AN$10-$AL$10)*($AM$10-$AL$10)),$AN$10-SQRT((1-AY36)*($AN$10-$AL$10)*($AN$10-$AM$10))),$AM$10)</f>
        <v>0.964482199198345</v>
      </c>
      <c r="AQ36" s="0" t="n">
        <f aca="false">IFERROR(IF(AZ36&lt;($AM$11-$AL$11)/($AN$11-$AL$11),$AL$11+SQRT(AZ36*($AN$11-$AL$11)*($AM$11-$AL$11)),$AN$11-SQRT((1-AZ36)*($AN$11-$AL$11)*($AN$11-$AM$11))),$AM$11)</f>
        <v>0.743452022093263</v>
      </c>
      <c r="AR36" s="0" t="n">
        <f aca="false">SUMPRODUCT((B24:B31&lt;=$B$6)*(C24:C31*AM36+D24:D31*AO36*$B$8*AQ36)/(1+AL36/100)^B24:B31)+C32*AM36*AP36/(1+AL36/100)^$B$6</f>
        <v>0</v>
      </c>
      <c r="AS36" s="0" t="n">
        <f aca="false">SUMPRODUCT((K24:K26&lt;=$B$6)*(L24:L26*AN36+M24:M26*AO36*$B$8*AQ36)/(1+AL36/100)^K24:K26)+L27*AN36*AP36/(1+AL36/100)^$B$6</f>
        <v>0</v>
      </c>
      <c r="AT36" s="0" t="n">
        <f aca="false">AS36-AR36</f>
        <v>0</v>
      </c>
      <c r="AU36" s="0" t="n">
        <f aca="true">RAND()</f>
        <v>0.149884854520244</v>
      </c>
      <c r="AV36" s="0" t="n">
        <f aca="true">RAND()</f>
        <v>0.360985014656289</v>
      </c>
      <c r="AW36" s="0" t="n">
        <f aca="true">RAND()</f>
        <v>0.122004421448191</v>
      </c>
      <c r="AX36" s="0" t="n">
        <f aca="true">RAND()</f>
        <v>0.185471713241406</v>
      </c>
      <c r="AY36" s="0" t="n">
        <f aca="true">RAND()</f>
        <v>0.862974853488523</v>
      </c>
      <c r="AZ36" s="0" t="n">
        <f aca="true">RAND()</f>
        <v>0.731359734824344</v>
      </c>
    </row>
    <row r="37" customFormat="false" ht="17.35" hidden="false" customHeight="false" outlineLevel="0" collapsed="false">
      <c r="A37" s="4" t="s">
        <v>103</v>
      </c>
      <c r="G37" s="4" t="s">
        <v>104</v>
      </c>
      <c r="AK37" s="0" t="n">
        <v>24</v>
      </c>
      <c r="AL37" s="17" t="n">
        <f aca="false">IFERROR(IF(AU37&lt;($AM$6-$AL$6)/($AN$6-$AL$6),$AL$6+SQRT(AU37*($AN$6-$AL$6)*($AM$6-$AL$6)),$AN$6-SQRT((1-AU37)*($AN$6-$AL$6)*($AN$6-$AM$6))),$AM$6)</f>
        <v>3.1451116828936</v>
      </c>
      <c r="AM37" s="17" t="n">
        <f aca="false">IFERROR(IF(AV37&lt;($AM$7-$AL$7)/($AN$7-$AL$7),$AL$7+SQRT(AV37*($AN$7-$AL$7)*($AM$7-$AL$7)),$AN$7-SQRT((1-AV37)*($AN$7-$AL$7)*($AN$7-$AM$7))),$AM$7)</f>
        <v>0.990573894666473</v>
      </c>
      <c r="AN37" s="17" t="n">
        <f aca="false">IFERROR(IF(AW37&lt;($AM$8-$AL$8)/($AN$8-$AL$8),$AL$8+SQRT(AW37*($AN$8-$AL$8)*($AM$8-$AL$8)),$AN$8-SQRT((1-AW37)*($AN$8-$AL$8)*($AN$8-$AM$8))),$AM$8)</f>
        <v>1.08455269698115</v>
      </c>
      <c r="AO37" s="17" t="n">
        <f aca="false">IFERROR(IF(AX37&lt;($AM$9-$AL$9)/($AN$9-$AL$9),$AL$9+SQRT(AX37*($AN$9-$AL$9)*($AM$9-$AL$9)),$AN$9-SQRT((1-AX37)*($AN$9-$AL$9)*($AN$9-$AM$9))),$AM$9)</f>
        <v>0.832674341408938</v>
      </c>
      <c r="AP37" s="17" t="n">
        <f aca="false">IFERROR(IF(AY37&lt;($AM$10-$AL$10)/($AN$10-$AL$10),$AL$10+SQRT(AY37*($AN$10-$AL$10)*($AM$10-$AL$10)),$AN$10-SQRT((1-AY37)*($AN$10-$AL$10)*($AN$10-$AM$10))),$AM$10)</f>
        <v>0.918433587440736</v>
      </c>
      <c r="AQ37" s="17" t="n">
        <f aca="false">IFERROR(IF(AZ37&lt;($AM$11-$AL$11)/($AN$11-$AL$11),$AL$11+SQRT(AZ37*($AN$11-$AL$11)*($AM$11-$AL$11)),$AN$11-SQRT((1-AZ37)*($AN$11-$AL$11)*($AN$11-$AM$11))),$AM$11)</f>
        <v>0.593098933237287</v>
      </c>
      <c r="AR37" s="17" t="n">
        <f aca="false">SUMPRODUCT((B24:B31&lt;=$B$6)*(C24:C31*AM37+D24:D31*AO37*$B$8*AQ37)/(1+AL37/100)^B24:B31)+C32*AM37*AP37/(1+AL37/100)^$B$6</f>
        <v>0</v>
      </c>
      <c r="AS37" s="17" t="n">
        <f aca="false">SUMPRODUCT((K24:K26&lt;=$B$6)*(L24:L26*AN37+M24:M26*AO37*$B$8*AQ37)/(1+AL37/100)^K24:K26)+L27*AN37*AP37/(1+AL37/100)^$B$6</f>
        <v>0</v>
      </c>
      <c r="AT37" s="17" t="n">
        <f aca="false">AS37-AR37</f>
        <v>0</v>
      </c>
      <c r="AU37" s="17" t="n">
        <f aca="true">RAND()</f>
        <v>0.25699180313183</v>
      </c>
      <c r="AV37" s="17" t="n">
        <f aca="true">RAND()</f>
        <v>0.403537881426089</v>
      </c>
      <c r="AW37" s="17" t="n">
        <f aca="true">RAND()</f>
        <v>0.756686132655891</v>
      </c>
      <c r="AX37" s="17" t="n">
        <f aca="true">RAND()</f>
        <v>0.147562956575828</v>
      </c>
      <c r="AY37" s="17" t="n">
        <f aca="true">RAND()</f>
        <v>0.700346668394095</v>
      </c>
      <c r="AZ37" s="17" t="n">
        <f aca="true">RAND()</f>
        <v>0.350640753734023</v>
      </c>
    </row>
    <row r="38" customFormat="false" ht="15" hidden="false" customHeight="false" outlineLevel="0" collapsed="false">
      <c r="A38" s="6" t="s">
        <v>105</v>
      </c>
      <c r="B38" s="6" t="s">
        <v>106</v>
      </c>
      <c r="C38" s="6" t="s">
        <v>107</v>
      </c>
      <c r="D38" s="6" t="s">
        <v>61</v>
      </c>
      <c r="G38" s="6" t="s">
        <v>105</v>
      </c>
      <c r="H38" s="6" t="s">
        <v>106</v>
      </c>
      <c r="I38" s="6" t="s">
        <v>107</v>
      </c>
      <c r="J38" s="6" t="s">
        <v>61</v>
      </c>
      <c r="AK38" s="0" t="n">
        <v>25</v>
      </c>
      <c r="AL38" s="17" t="n">
        <f aca="false">IFERROR(IF(AU38&lt;($AM$6-$AL$6)/($AN$6-$AL$6),$AL$6+SQRT(AU38*($AN$6-$AL$6)*($AM$6-$AL$6)),$AN$6-SQRT((1-AU38)*($AN$6-$AL$6)*($AN$6-$AM$6))),$AM$6)</f>
        <v>2.16948312709795</v>
      </c>
      <c r="AM38" s="17" t="n">
        <f aca="false">IFERROR(IF(AV38&lt;($AM$7-$AL$7)/($AN$7-$AL$7),$AL$7+SQRT(AV38*($AN$7-$AL$7)*($AM$7-$AL$7)),$AN$7-SQRT((1-AV38)*($AN$7-$AL$7)*($AN$7-$AM$7))),$AM$7)</f>
        <v>1.18543439414924</v>
      </c>
      <c r="AN38" s="17" t="n">
        <f aca="false">IFERROR(IF(AW38&lt;($AM$8-$AL$8)/($AN$8-$AL$8),$AL$8+SQRT(AW38*($AN$8-$AL$8)*($AM$8-$AL$8)),$AN$8-SQRT((1-AW38)*($AN$8-$AL$8)*($AN$8-$AM$8))),$AM$8)</f>
        <v>1.18682214727642</v>
      </c>
      <c r="AO38" s="17" t="n">
        <f aca="false">IFERROR(IF(AX38&lt;($AM$9-$AL$9)/($AN$9-$AL$9),$AL$9+SQRT(AX38*($AN$9-$AL$9)*($AM$9-$AL$9)),$AN$9-SQRT((1-AX38)*($AN$9-$AL$9)*($AN$9-$AM$9))),$AM$9)</f>
        <v>1.10382485253723</v>
      </c>
      <c r="AP38" s="17" t="n">
        <f aca="false">IFERROR(IF(AY38&lt;($AM$10-$AL$10)/($AN$10-$AL$10),$AL$10+SQRT(AY38*($AN$10-$AL$10)*($AM$10-$AL$10)),$AN$10-SQRT((1-AY38)*($AN$10-$AL$10)*($AN$10-$AM$10))),$AM$10)</f>
        <v>0.610467876141222</v>
      </c>
      <c r="AQ38" s="17" t="n">
        <f aca="false">IFERROR(IF(AZ38&lt;($AM$11-$AL$11)/($AN$11-$AL$11),$AL$11+SQRT(AZ38*($AN$11-$AL$11)*($AM$11-$AL$11)),$AN$11-SQRT((1-AZ38)*($AN$11-$AL$11)*($AN$11-$AM$11))),$AM$11)</f>
        <v>0.612999163022825</v>
      </c>
      <c r="AR38" s="17" t="n">
        <f aca="false">SUMPRODUCT((B24:B31&lt;=$B$6)*(C24:C31*AM38+D24:D31*AO38*$B$8*AQ38)/(1+AL38/100)^B24:B31)+C32*AM38*AP38/(1+AL38/100)^$B$6</f>
        <v>0</v>
      </c>
      <c r="AS38" s="17" t="n">
        <f aca="false">SUMPRODUCT((K24:K26&lt;=$B$6)*(L24:L26*AN38+M24:M26*AO38*$B$8*AQ38)/(1+AL38/100)^K24:K26)+L27*AN38*AP38/(1+AL38/100)^$B$6</f>
        <v>0</v>
      </c>
      <c r="AT38" s="17" t="n">
        <f aca="false">AS38-AR38</f>
        <v>0</v>
      </c>
      <c r="AU38" s="17" t="n">
        <f aca="true">RAND()</f>
        <v>0.00574490607417973</v>
      </c>
      <c r="AV38" s="17" t="n">
        <f aca="true">RAND()</f>
        <v>0.962944733698883</v>
      </c>
      <c r="AW38" s="17" t="n">
        <f aca="true">RAND()</f>
        <v>0.964520523779886</v>
      </c>
      <c r="AX38" s="17" t="n">
        <f aca="true">RAND()</f>
        <v>0.464580070046724</v>
      </c>
      <c r="AY38" s="17" t="n">
        <f aca="true">RAND()</f>
        <v>0.0488126066366095</v>
      </c>
      <c r="AZ38" s="17" t="n">
        <f aca="true">RAND()</f>
        <v>0.399871330828528</v>
      </c>
    </row>
    <row r="39" customFormat="false" ht="15" hidden="false" customHeight="false" outlineLevel="0" collapsed="false">
      <c r="A39" s="24" t="s">
        <v>108</v>
      </c>
      <c r="B39" s="25" t="n">
        <f aca="false">E24</f>
        <v>0</v>
      </c>
      <c r="C39" s="25" t="n">
        <f aca="false">N24</f>
        <v>0</v>
      </c>
      <c r="D39" s="25" t="n">
        <f aca="false">C39-B39</f>
        <v>0</v>
      </c>
      <c r="G39" s="24" t="s">
        <v>109</v>
      </c>
      <c r="H39" s="25" t="n">
        <f aca="false">B39+B40+B41+B43</f>
        <v>0</v>
      </c>
      <c r="I39" s="25" t="n">
        <f aca="false">C39+C40+C41+C43</f>
        <v>0</v>
      </c>
      <c r="J39" s="25" t="n">
        <f aca="false">I39-H39</f>
        <v>0</v>
      </c>
      <c r="AK39" s="0" t="n">
        <v>26</v>
      </c>
      <c r="AL39" s="17" t="n">
        <f aca="false">IFERROR(IF(AU39&lt;($AM$6-$AL$6)/($AN$6-$AL$6),$AL$6+SQRT(AU39*($AN$6-$AL$6)*($AM$6-$AL$6)),$AN$6-SQRT((1-AU39)*($AN$6-$AL$6)*($AN$6-$AM$6))),$AM$6)</f>
        <v>2.71942381395971</v>
      </c>
      <c r="AM39" s="17" t="n">
        <f aca="false">IFERROR(IF(AV39&lt;($AM$7-$AL$7)/($AN$7-$AL$7),$AL$7+SQRT(AV39*($AN$7-$AL$7)*($AM$7-$AL$7)),$AN$7-SQRT((1-AV39)*($AN$7-$AL$7)*($AN$7-$AM$7))),$AM$7)</f>
        <v>1.12664466453271</v>
      </c>
      <c r="AN39" s="17" t="n">
        <f aca="false">IFERROR(IF(AW39&lt;($AM$8-$AL$8)/($AN$8-$AL$8),$AL$8+SQRT(AW39*($AN$8-$AL$8)*($AM$8-$AL$8)),$AN$8-SQRT((1-AW39)*($AN$8-$AL$8)*($AN$8-$AM$8))),$AM$8)</f>
        <v>0.9928335345262</v>
      </c>
      <c r="AO39" s="17" t="n">
        <f aca="false">IFERROR(IF(AX39&lt;($AM$9-$AL$9)/($AN$9-$AL$9),$AL$9+SQRT(AX39*($AN$9-$AL$9)*($AM$9-$AL$9)),$AN$9-SQRT((1-AX39)*($AN$9-$AL$9)*($AN$9-$AM$9))),$AM$9)</f>
        <v>1.64501749629616</v>
      </c>
      <c r="AP39" s="17" t="n">
        <f aca="false">IFERROR(IF(AY39&lt;($AM$10-$AL$10)/($AN$10-$AL$10),$AL$10+SQRT(AY39*($AN$10-$AL$10)*($AM$10-$AL$10)),$AN$10-SQRT((1-AY39)*($AN$10-$AL$10)*($AN$10-$AM$10))),$AM$10)</f>
        <v>0.896170601539892</v>
      </c>
      <c r="AQ39" s="17" t="n">
        <f aca="false">IFERROR(IF(AZ39&lt;($AM$11-$AL$11)/($AN$11-$AL$11),$AL$11+SQRT(AZ39*($AN$11-$AL$11)*($AM$11-$AL$11)),$AN$11-SQRT((1-AZ39)*($AN$11-$AL$11)*($AN$11-$AM$11))),$AM$11)</f>
        <v>0.79055252838663</v>
      </c>
      <c r="AR39" s="17" t="n">
        <f aca="false">SUMPRODUCT((B24:B31&lt;=$B$6)*(C24:C31*AM39+D24:D31*AO39*$B$8*AQ39)/(1+AL39/100)^B24:B31)+C32*AM39*AP39/(1+AL39/100)^$B$6</f>
        <v>0</v>
      </c>
      <c r="AS39" s="17" t="n">
        <f aca="false">SUMPRODUCT((K24:K26&lt;=$B$6)*(L24:L26*AN39+M24:M26*AO39*$B$8*AQ39)/(1+AL39/100)^K24:K26)+L27*AN39*AP39/(1+AL39/100)^$B$6</f>
        <v>0</v>
      </c>
      <c r="AT39" s="17" t="n">
        <f aca="false">AS39-AR39</f>
        <v>0</v>
      </c>
      <c r="AU39" s="17" t="n">
        <f aca="true">RAND()</f>
        <v>0.103514124818468</v>
      </c>
      <c r="AV39" s="17" t="n">
        <f aca="true">RAND()</f>
        <v>0.864741877437797</v>
      </c>
      <c r="AW39" s="17" t="n">
        <f aca="true">RAND()</f>
        <v>0.41316413375408</v>
      </c>
      <c r="AX39" s="17" t="n">
        <f aca="true">RAND()</f>
        <v>0.915991614709436</v>
      </c>
      <c r="AY39" s="17" t="n">
        <f aca="true">RAND()</f>
        <v>0.627804582097919</v>
      </c>
      <c r="AZ39" s="17" t="n">
        <f aca="true">RAND()</f>
        <v>0.820945945448027</v>
      </c>
    </row>
    <row r="40" customFormat="false" ht="15" hidden="false" customHeight="false" outlineLevel="0" collapsed="false">
      <c r="A40" s="24" t="s">
        <v>110</v>
      </c>
      <c r="B40" s="25" t="n">
        <f aca="false">SUMPRODUCT((B25:B31&lt;=$B$6)*ISNUMBER(SEARCH("Maintenance",A25:A31))*E25:E31/(1+$B$5/100)^B25:B31)</f>
        <v>0</v>
      </c>
      <c r="C40" s="25" t="n">
        <f aca="false">SUMPRODUCT((K25:K26&lt;=$B$6)*ISNUMBER(SEARCH("Maintenance",J25:J26))*N25:N26/(1+$B$5/100)^K25:K26)</f>
        <v>0</v>
      </c>
      <c r="D40" s="25" t="n">
        <f aca="false">C40-B40</f>
        <v>0</v>
      </c>
      <c r="G40" s="24" t="s">
        <v>111</v>
      </c>
      <c r="H40" s="25" t="n">
        <f aca="false">(B39+B40+B41+B43)*(($B$5/100)*(1+$B$5/100)^$B$6/((1+$B$5/100)^$B$6-1))</f>
        <v>0</v>
      </c>
      <c r="I40" s="25" t="n">
        <f aca="false">(C39+C40+C41+C43)*(($B$5/100)*(1+$B$5/100)^$B$6/((1+$B$5/100)^$B$6-1))</f>
        <v>0</v>
      </c>
      <c r="J40" s="25" t="n">
        <f aca="false">I40-H40</f>
        <v>0</v>
      </c>
      <c r="AK40" s="0" t="n">
        <v>27</v>
      </c>
      <c r="AL40" s="17" t="n">
        <f aca="false">IFERROR(IF(AU40&lt;($AM$6-$AL$6)/($AN$6-$AL$6),$AL$6+SQRT(AU40*($AN$6-$AL$6)*($AM$6-$AL$6)),$AN$6-SQRT((1-AU40)*($AN$6-$AL$6)*($AN$6-$AM$6))),$AM$6)</f>
        <v>6.48449755212133</v>
      </c>
      <c r="AM40" s="17" t="n">
        <f aca="false">IFERROR(IF(AV40&lt;($AM$7-$AL$7)/($AN$7-$AL$7),$AL$7+SQRT(AV40*($AN$7-$AL$7)*($AM$7-$AL$7)),$AN$7-SQRT((1-AV40)*($AN$7-$AL$7)*($AN$7-$AM$7))),$AM$7)</f>
        <v>0.861991266236401</v>
      </c>
      <c r="AN40" s="17" t="n">
        <f aca="false">IFERROR(IF(AW40&lt;($AM$8-$AL$8)/($AN$8-$AL$8),$AL$8+SQRT(AW40*($AN$8-$AL$8)*($AM$8-$AL$8)),$AN$8-SQRT((1-AW40)*($AN$8-$AL$8)*($AN$8-$AM$8))),$AM$8)</f>
        <v>0.980185874164022</v>
      </c>
      <c r="AO40" s="17" t="n">
        <f aca="false">IFERROR(IF(AX40&lt;($AM$9-$AL$9)/($AN$9-$AL$9),$AL$9+SQRT(AX40*($AN$9-$AL$9)*($AM$9-$AL$9)),$AN$9-SQRT((1-AX40)*($AN$9-$AL$9)*($AN$9-$AM$9))),$AM$9)</f>
        <v>1.26070787408396</v>
      </c>
      <c r="AP40" s="17" t="n">
        <f aca="false">IFERROR(IF(AY40&lt;($AM$10-$AL$10)/($AN$10-$AL$10),$AL$10+SQRT(AY40*($AN$10-$AL$10)*($AM$10-$AL$10)),$AN$10-SQRT((1-AY40)*($AN$10-$AL$10)*($AN$10-$AM$10))),$AM$10)</f>
        <v>0.997678214217883</v>
      </c>
      <c r="AQ40" s="17" t="n">
        <f aca="false">IFERROR(IF(AZ40&lt;($AM$11-$AL$11)/($AN$11-$AL$11),$AL$11+SQRT(AZ40*($AN$11-$AL$11)*($AM$11-$AL$11)),$AN$11-SQRT((1-AZ40)*($AN$11-$AL$11)*($AN$11-$AM$11))),$AM$11)</f>
        <v>0.609009165977111</v>
      </c>
      <c r="AR40" s="17" t="n">
        <f aca="false">SUMPRODUCT((B24:B31&lt;=$B$6)*(C24:C31*AM40+D24:D31*AO40*$B$8*AQ40)/(1+AL40/100)^B24:B31)+C32*AM40*AP40/(1+AL40/100)^$B$6</f>
        <v>0</v>
      </c>
      <c r="AS40" s="17" t="n">
        <f aca="false">SUMPRODUCT((K24:K26&lt;=$B$6)*(L24:L26*AN40+M24:M26*AO40*$B$8*AQ40)/(1+AL40/100)^K24:K26)+L27*AN40*AP40/(1+AL40/100)^$B$6</f>
        <v>0</v>
      </c>
      <c r="AT40" s="17" t="n">
        <f aca="false">AS40-AR40</f>
        <v>0</v>
      </c>
      <c r="AU40" s="17" t="n">
        <f aca="true">RAND()</f>
        <v>0.986712861311555</v>
      </c>
      <c r="AV40" s="17" t="n">
        <f aca="true">RAND()</f>
        <v>0.0426990787732477</v>
      </c>
      <c r="AW40" s="17" t="n">
        <f aca="true">RAND()</f>
        <v>0.36074388053614</v>
      </c>
      <c r="AX40" s="17" t="n">
        <f aca="true">RAND()</f>
        <v>0.635631435039027</v>
      </c>
      <c r="AY40" s="17" t="n">
        <f aca="true">RAND()</f>
        <v>0.990734419628405</v>
      </c>
      <c r="AZ40" s="17" t="n">
        <f aca="true">RAND()</f>
        <v>0.389741488399468</v>
      </c>
    </row>
    <row r="41" customFormat="false" ht="15" hidden="false" customHeight="false" outlineLevel="0" collapsed="false">
      <c r="A41" s="24" t="s">
        <v>112</v>
      </c>
      <c r="B41" s="25" t="n">
        <f aca="false">SUMPRODUCT((B25:B31&lt;=$B$6)*ISNUMBER(SEARCH("Rehabilitation",A25:A31))*E25:E31/(1+$B$5/100)^B25:B31)</f>
        <v>0</v>
      </c>
      <c r="C41" s="25" t="n">
        <f aca="false">SUMPRODUCT((K25:K26&lt;=$B$6)*ISNUMBER(SEARCH("Rehabilitation",J25:J26))*N25:N26/(1+$B$5/100)^K25:K26)</f>
        <v>0</v>
      </c>
      <c r="D41" s="25" t="n">
        <f aca="false">C41-B41</f>
        <v>0</v>
      </c>
      <c r="G41" s="24" t="s">
        <v>113</v>
      </c>
      <c r="H41" s="25" t="n">
        <f aca="false">B42</f>
        <v>0</v>
      </c>
      <c r="I41" s="25" t="n">
        <f aca="false">C42</f>
        <v>0</v>
      </c>
      <c r="J41" s="25" t="n">
        <f aca="false">I41-H41</f>
        <v>0</v>
      </c>
      <c r="AK41" s="0" t="n">
        <v>28</v>
      </c>
      <c r="AL41" s="17" t="n">
        <f aca="false">IFERROR(IF(AU41&lt;($AM$6-$AL$6)/($AN$6-$AL$6),$AL$6+SQRT(AU41*($AN$6-$AL$6)*($AM$6-$AL$6)),$AN$6-SQRT((1-AU41)*($AN$6-$AL$6)*($AN$6-$AM$6))),$AM$6)</f>
        <v>3.09319988137137</v>
      </c>
      <c r="AM41" s="17" t="n">
        <f aca="false">IFERROR(IF(AV41&lt;($AM$7-$AL$7)/($AN$7-$AL$7),$AL$7+SQRT(AV41*($AN$7-$AL$7)*($AM$7-$AL$7)),$AN$7-SQRT((1-AV41)*($AN$7-$AL$7)*($AN$7-$AM$7))),$AM$7)</f>
        <v>0.867480633517036</v>
      </c>
      <c r="AN41" s="17" t="n">
        <f aca="false">IFERROR(IF(AW41&lt;($AM$8-$AL$8)/($AN$8-$AL$8),$AL$8+SQRT(AW41*($AN$8-$AL$8)*($AM$8-$AL$8)),$AN$8-SQRT((1-AW41)*($AN$8-$AL$8)*($AN$8-$AM$8))),$AM$8)</f>
        <v>0.922602525049589</v>
      </c>
      <c r="AO41" s="17" t="n">
        <f aca="false">IFERROR(IF(AX41&lt;($AM$9-$AL$9)/($AN$9-$AL$9),$AL$9+SQRT(AX41*($AN$9-$AL$9)*($AM$9-$AL$9)),$AN$9-SQRT((1-AX41)*($AN$9-$AL$9)*($AN$9-$AM$9))),$AM$9)</f>
        <v>1.13467430883193</v>
      </c>
      <c r="AP41" s="17" t="n">
        <f aca="false">IFERROR(IF(AY41&lt;($AM$10-$AL$10)/($AN$10-$AL$10),$AL$10+SQRT(AY41*($AN$10-$AL$10)*($AM$10-$AL$10)),$AN$10-SQRT((1-AY41)*($AN$10-$AL$10)*($AN$10-$AM$10))),$AM$10)</f>
        <v>0.655806459492521</v>
      </c>
      <c r="AQ41" s="17" t="n">
        <f aca="false">IFERROR(IF(AZ41&lt;($AM$11-$AL$11)/($AN$11-$AL$11),$AL$11+SQRT(AZ41*($AN$11-$AL$11)*($AM$11-$AL$11)),$AN$11-SQRT((1-AZ41)*($AN$11-$AL$11)*($AN$11-$AM$11))),$AM$11)</f>
        <v>0.705630971867248</v>
      </c>
      <c r="AR41" s="17" t="n">
        <f aca="false">SUMPRODUCT((B24:B31&lt;=$B$6)*(C24:C31*AM41+D24:D31*AO41*$B$8*AQ41)/(1+AL41/100)^B24:B31)+C32*AM41*AP41/(1+AL41/100)^$B$6</f>
        <v>0</v>
      </c>
      <c r="AS41" s="17" t="n">
        <f aca="false">SUMPRODUCT((K24:K26&lt;=$B$6)*(L24:L26*AN41+M24:M26*AO41*$B$8*AQ41)/(1+AL41/100)^K24:K26)+L27*AN41*AP41/(1+AL41/100)^$B$6</f>
        <v>0</v>
      </c>
      <c r="AT41" s="17" t="n">
        <f aca="false">AS41-AR41</f>
        <v>0</v>
      </c>
      <c r="AU41" s="17" t="n">
        <f aca="true">RAND()</f>
        <v>0.236845641654166</v>
      </c>
      <c r="AV41" s="17" t="n">
        <f aca="true">RAND()</f>
        <v>0.050595954442895</v>
      </c>
      <c r="AW41" s="17" t="n">
        <f aca="true">RAND()</f>
        <v>0.167015323872613</v>
      </c>
      <c r="AX41" s="17" t="n">
        <f aca="true">RAND()</f>
        <v>0.500807632136331</v>
      </c>
      <c r="AY41" s="17" t="n">
        <f aca="true">RAND()</f>
        <v>0.0971026112783787</v>
      </c>
      <c r="AZ41" s="17" t="n">
        <f aca="true">RAND()</f>
        <v>0.646313776637466</v>
      </c>
    </row>
    <row r="42" customFormat="false" ht="15" hidden="false" customHeight="false" outlineLevel="0" collapsed="false">
      <c r="A42" s="24" t="s">
        <v>114</v>
      </c>
      <c r="B42" s="25" t="n">
        <f aca="false">SUMPRODUCT((B24:B31&lt;=$B$6)*F24:F31/(1+$B$5/100)^B24:B31)</f>
        <v>0</v>
      </c>
      <c r="C42" s="25" t="n">
        <f aca="false">SUMPRODUCT((K24:K26&lt;=$B$6)*O24:O26/(1+$B$5/100)^K24:K26)</f>
        <v>0</v>
      </c>
      <c r="D42" s="25" t="n">
        <f aca="false">C42-B42</f>
        <v>0</v>
      </c>
      <c r="G42" s="24" t="s">
        <v>115</v>
      </c>
      <c r="H42" s="25" t="n">
        <f aca="false">B42*(($B$5/100)*(1+$B$5/100)^$B$6/((1+$B$5/100)^$B$6-1))</f>
        <v>0</v>
      </c>
      <c r="I42" s="25" t="n">
        <f aca="false">C42*(($B$5/100)*(1+$B$5/100)^$B$6/((1+$B$5/100)^$B$6-1))</f>
        <v>0</v>
      </c>
      <c r="J42" s="25" t="n">
        <f aca="false">I42-H42</f>
        <v>0</v>
      </c>
      <c r="AK42" s="0" t="n">
        <v>29</v>
      </c>
      <c r="AL42" s="17" t="n">
        <f aca="false">IFERROR(IF(AU42&lt;($AM$6-$AL$6)/($AN$6-$AL$6),$AL$6+SQRT(AU42*($AN$6-$AL$6)*($AM$6-$AL$6)),$AN$6-SQRT((1-AU42)*($AN$6-$AL$6)*($AN$6-$AM$6))),$AM$6)</f>
        <v>2.52607082377079</v>
      </c>
      <c r="AM42" s="17" t="n">
        <f aca="false">IFERROR(IF(AV42&lt;($AM$7-$AL$7)/($AN$7-$AL$7),$AL$7+SQRT(AV42*($AN$7-$AL$7)*($AM$7-$AL$7)),$AN$7-SQRT((1-AV42)*($AN$7-$AL$7)*($AN$7-$AM$7))),$AM$7)</f>
        <v>1.06802908259215</v>
      </c>
      <c r="AN42" s="17" t="n">
        <f aca="false">IFERROR(IF(AW42&lt;($AM$8-$AL$8)/($AN$8-$AL$8),$AL$8+SQRT(AW42*($AN$8-$AL$8)*($AM$8-$AL$8)),$AN$8-SQRT((1-AW42)*($AN$8-$AL$8)*($AN$8-$AM$8))),$AM$8)</f>
        <v>1.18991987171433</v>
      </c>
      <c r="AO42" s="17" t="n">
        <f aca="false">IFERROR(IF(AX42&lt;($AM$9-$AL$9)/($AN$9-$AL$9),$AL$9+SQRT(AX42*($AN$9-$AL$9)*($AM$9-$AL$9)),$AN$9-SQRT((1-AX42)*($AN$9-$AL$9)*($AN$9-$AM$9))),$AM$9)</f>
        <v>0.681131773443327</v>
      </c>
      <c r="AP42" s="17" t="n">
        <f aca="false">IFERROR(IF(AY42&lt;($AM$10-$AL$10)/($AN$10-$AL$10),$AL$10+SQRT(AY42*($AN$10-$AL$10)*($AM$10-$AL$10)),$AN$10-SQRT((1-AY42)*($AN$10-$AL$10)*($AN$10-$AM$10))),$AM$10)</f>
        <v>0.984635750240511</v>
      </c>
      <c r="AQ42" s="17" t="n">
        <f aca="false">IFERROR(IF(AZ42&lt;($AM$11-$AL$11)/($AN$11-$AL$11),$AL$11+SQRT(AZ42*($AN$11-$AL$11)*($AM$11-$AL$11)),$AN$11-SQRT((1-AZ42)*($AN$11-$AL$11)*($AN$11-$AM$11))),$AM$11)</f>
        <v>0.502223743476543</v>
      </c>
      <c r="AR42" s="17" t="n">
        <f aca="false">SUMPRODUCT((B24:B31&lt;=$B$6)*(C24:C31*AM42+D24:D31*AO42*$B$8*AQ42)/(1+AL42/100)^B24:B31)+C32*AM42*AP42/(1+AL42/100)^$B$6</f>
        <v>0</v>
      </c>
      <c r="AS42" s="17" t="n">
        <f aca="false">SUMPRODUCT((K24:K26&lt;=$B$6)*(L24:L26*AN42+M24:M26*AO42*$B$8*AQ42)/(1+AL42/100)^K24:K26)+L27*AN42*AP42/(1+AL42/100)^$B$6</f>
        <v>0</v>
      </c>
      <c r="AT42" s="17" t="n">
        <f aca="false">AS42-AR42</f>
        <v>0</v>
      </c>
      <c r="AU42" s="17" t="n">
        <f aca="true">RAND()</f>
        <v>0.0553501023245759</v>
      </c>
      <c r="AV42" s="17" t="n">
        <f aca="true">RAND()</f>
        <v>0.705658535268849</v>
      </c>
      <c r="AW42" s="17" t="n">
        <f aca="true">RAND()</f>
        <v>0.967914472757137</v>
      </c>
      <c r="AX42" s="17" t="n">
        <f aca="true">RAND()</f>
        <v>0.0437449591342996</v>
      </c>
      <c r="AY42" s="17" t="n">
        <f aca="true">RAND()</f>
        <v>0.939487241644731</v>
      </c>
      <c r="AZ42" s="17" t="n">
        <f aca="true">RAND()</f>
        <v>0.166916091533334</v>
      </c>
    </row>
    <row r="43" customFormat="false" ht="15" hidden="false" customHeight="false" outlineLevel="0" collapsed="false">
      <c r="A43" s="24" t="s">
        <v>116</v>
      </c>
      <c r="B43" s="25" t="n">
        <f aca="false">G32</f>
        <v>-0</v>
      </c>
      <c r="C43" s="25" t="n">
        <f aca="false">P27</f>
        <v>-0</v>
      </c>
      <c r="D43" s="25" t="n">
        <f aca="false">C43-B43</f>
        <v>0</v>
      </c>
      <c r="G43" s="24" t="s">
        <v>117</v>
      </c>
      <c r="H43" s="25" t="n">
        <f aca="false">B44</f>
        <v>0</v>
      </c>
      <c r="I43" s="25" t="n">
        <f aca="false">C44</f>
        <v>0</v>
      </c>
      <c r="J43" s="25" t="n">
        <f aca="false">I43-H43</f>
        <v>0</v>
      </c>
      <c r="AK43" s="0" t="n">
        <v>30</v>
      </c>
      <c r="AL43" s="17" t="n">
        <f aca="false">IFERROR(IF(AU43&lt;($AM$6-$AL$6)/($AN$6-$AL$6),$AL$6+SQRT(AU43*($AN$6-$AL$6)*($AM$6-$AL$6)),$AN$6-SQRT((1-AU43)*($AN$6-$AL$6)*($AN$6-$AM$6))),$AM$6)</f>
        <v>2.92603215932151</v>
      </c>
      <c r="AM43" s="17" t="n">
        <f aca="false">IFERROR(IF(AV43&lt;($AM$7-$AL$7)/($AN$7-$AL$7),$AL$7+SQRT(AV43*($AN$7-$AL$7)*($AM$7-$AL$7)),$AN$7-SQRT((1-AV43)*($AN$7-$AL$7)*($AN$7-$AM$7))),$AM$7)</f>
        <v>1.03568628971155</v>
      </c>
      <c r="AN43" s="17" t="n">
        <f aca="false">IFERROR(IF(AW43&lt;($AM$8-$AL$8)/($AN$8-$AL$8),$AL$8+SQRT(AW43*($AN$8-$AL$8)*($AM$8-$AL$8)),$AN$8-SQRT((1-AW43)*($AN$8-$AL$8)*($AN$8-$AM$8))),$AM$8)</f>
        <v>1.17884091020245</v>
      </c>
      <c r="AO43" s="17" t="n">
        <f aca="false">IFERROR(IF(AX43&lt;($AM$9-$AL$9)/($AN$9-$AL$9),$AL$9+SQRT(AX43*($AN$9-$AL$9)*($AM$9-$AL$9)),$AN$9-SQRT((1-AX43)*($AN$9-$AL$9)*($AN$9-$AM$9))),$AM$9)</f>
        <v>1.55275650621661</v>
      </c>
      <c r="AP43" s="17" t="n">
        <f aca="false">IFERROR(IF(AY43&lt;($AM$10-$AL$10)/($AN$10-$AL$10),$AL$10+SQRT(AY43*($AN$10-$AL$10)*($AM$10-$AL$10)),$AN$10-SQRT((1-AY43)*($AN$10-$AL$10)*($AN$10-$AM$10))),$AM$10)</f>
        <v>0.849271490219012</v>
      </c>
      <c r="AQ43" s="17" t="n">
        <f aca="false">IFERROR(IF(AZ43&lt;($AM$11-$AL$11)/($AN$11-$AL$11),$AL$11+SQRT(AZ43*($AN$11-$AL$11)*($AM$11-$AL$11)),$AN$11-SQRT((1-AZ43)*($AN$11-$AL$11)*($AN$11-$AM$11))),$AM$11)</f>
        <v>0.696614800785912</v>
      </c>
      <c r="AR43" s="17" t="n">
        <f aca="false">SUMPRODUCT((B24:B31&lt;=$B$6)*(C24:C31*AM43+D24:D31*AO43*$B$8*AQ43)/(1+AL43/100)^B24:B31)+C32*AM43*AP43/(1+AL43/100)^$B$6</f>
        <v>0</v>
      </c>
      <c r="AS43" s="17" t="n">
        <f aca="false">SUMPRODUCT((K24:K26&lt;=$B$6)*(L24:L26*AN43+M24:M26*AO43*$B$8*AQ43)/(1+AL43/100)^K24:K26)+L27*AN43*AP43/(1+AL43/100)^$B$6</f>
        <v>0</v>
      </c>
      <c r="AT43" s="17" t="n">
        <f aca="false">AS43-AR43</f>
        <v>0</v>
      </c>
      <c r="AU43" s="17" t="n">
        <f aca="true">RAND()</f>
        <v>0.171507112019532</v>
      </c>
      <c r="AV43" s="17" t="n">
        <f aca="true">RAND()</f>
        <v>0.591730076287993</v>
      </c>
      <c r="AW43" s="17" t="n">
        <f aca="true">RAND()</f>
        <v>0.954990079459414</v>
      </c>
      <c r="AX43" s="17" t="n">
        <f aca="true">RAND()</f>
        <v>0.866648838178952</v>
      </c>
      <c r="AY43" s="17" t="n">
        <f aca="true">RAND()</f>
        <v>0.487962295519238</v>
      </c>
      <c r="AZ43" s="17" t="n">
        <f aca="true">RAND()</f>
        <v>0.624316003664603</v>
      </c>
    </row>
    <row r="44" customFormat="false" ht="15" hidden="false" customHeight="false" outlineLevel="0" collapsed="false">
      <c r="A44" s="24" t="s">
        <v>99</v>
      </c>
      <c r="B44" s="25" t="n">
        <f aca="false">G33</f>
        <v>0</v>
      </c>
      <c r="C44" s="25" t="n">
        <f aca="false">P28</f>
        <v>0</v>
      </c>
      <c r="D44" s="25" t="n">
        <f aca="false">C44-B44</f>
        <v>0</v>
      </c>
      <c r="G44" s="24" t="s">
        <v>118</v>
      </c>
      <c r="H44" s="25" t="n">
        <f aca="false">B44*(($B$5/100)*(1+$B$5/100)^$B$6/((1+$B$5/100)^$B$6-1))</f>
        <v>0</v>
      </c>
      <c r="I44" s="25" t="n">
        <f aca="false">C44*(($B$5/100)*(1+$B$5/100)^$B$6/((1+$B$5/100)^$B$6-1))</f>
        <v>0</v>
      </c>
      <c r="J44" s="25" t="n">
        <f aca="false">I44-H44</f>
        <v>0</v>
      </c>
      <c r="AK44" s="0" t="n">
        <v>31</v>
      </c>
      <c r="AL44" s="17" t="n">
        <f aca="false">IFERROR(IF(AU44&lt;($AM$6-$AL$6)/($AN$6-$AL$6),$AL$6+SQRT(AU44*($AN$6-$AL$6)*($AM$6-$AL$6)),$AN$6-SQRT((1-AU44)*($AN$6-$AL$6)*($AN$6-$AM$6))),$AM$6)</f>
        <v>2.37703380849421</v>
      </c>
      <c r="AM44" s="17" t="n">
        <f aca="false">IFERROR(IF(AV44&lt;($AM$7-$AL$7)/($AN$7-$AL$7),$AL$7+SQRT(AV44*($AN$7-$AL$7)*($AM$7-$AL$7)),$AN$7-SQRT((1-AV44)*($AN$7-$AL$7)*($AN$7-$AM$7))),$AM$7)</f>
        <v>1.07789630039249</v>
      </c>
      <c r="AN44" s="17" t="n">
        <f aca="false">IFERROR(IF(AW44&lt;($AM$8-$AL$8)/($AN$8-$AL$8),$AL$8+SQRT(AW44*($AN$8-$AL$8)*($AM$8-$AL$8)),$AN$8-SQRT((1-AW44)*($AN$8-$AL$8)*($AN$8-$AM$8))),$AM$8)</f>
        <v>0.88471753143706</v>
      </c>
      <c r="AO44" s="17" t="n">
        <f aca="false">IFERROR(IF(AX44&lt;($AM$9-$AL$9)/($AN$9-$AL$9),$AL$9+SQRT(AX44*($AN$9-$AL$9)*($AM$9-$AL$9)),$AN$9-SQRT((1-AX44)*($AN$9-$AL$9)*($AN$9-$AM$9))),$AM$9)</f>
        <v>1.09525043277361</v>
      </c>
      <c r="AP44" s="17" t="n">
        <f aca="false">IFERROR(IF(AY44&lt;($AM$10-$AL$10)/($AN$10-$AL$10),$AL$10+SQRT(AY44*($AN$10-$AL$10)*($AM$10-$AL$10)),$AN$10-SQRT((1-AY44)*($AN$10-$AL$10)*($AN$10-$AM$10))),$AM$10)</f>
        <v>0.707748402397691</v>
      </c>
      <c r="AQ44" s="17" t="n">
        <f aca="false">IFERROR(IF(AZ44&lt;($AM$11-$AL$11)/($AN$11-$AL$11),$AL$11+SQRT(AZ44*($AN$11-$AL$11)*($AM$11-$AL$11)),$AN$11-SQRT((1-AZ44)*($AN$11-$AL$11)*($AN$11-$AM$11))),$AM$11)</f>
        <v>0.642612678351551</v>
      </c>
      <c r="AR44" s="17" t="n">
        <f aca="false">SUMPRODUCT((B24:B31&lt;=$B$6)*(C24:C31*AM44+D24:D31*AO44*$B$8*AQ44)/(1+AL44/100)^B24:B31)+C32*AM44*AP44/(1+AL44/100)^$B$6</f>
        <v>0</v>
      </c>
      <c r="AS44" s="17" t="n">
        <f aca="false">SUMPRODUCT((K24:K26&lt;=$B$6)*(L24:L26*AN44+M24:M26*AO44*$B$8*AQ44)/(1+AL44/100)^K24:K26)+L27*AN44*AP44/(1+AL44/100)^$B$6</f>
        <v>0</v>
      </c>
      <c r="AT44" s="17" t="n">
        <f aca="false">AS44-AR44</f>
        <v>0</v>
      </c>
      <c r="AU44" s="17" t="n">
        <f aca="true">RAND()</f>
        <v>0.0284308985495295</v>
      </c>
      <c r="AV44" s="17" t="n">
        <f aca="true">RAND()</f>
        <v>0.736713925168069</v>
      </c>
      <c r="AW44" s="17" t="n">
        <f aca="true">RAND()</f>
        <v>0.0797451125865477</v>
      </c>
      <c r="AX44" s="17" t="n">
        <f aca="true">RAND()</f>
        <v>0.454285480402443</v>
      </c>
      <c r="AY44" s="17" t="n">
        <f aca="true">RAND()</f>
        <v>0.172637594795172</v>
      </c>
      <c r="AZ44" s="17" t="n">
        <f aca="true">RAND()</f>
        <v>0.479116111702952</v>
      </c>
    </row>
    <row r="45" customFormat="false" ht="15" hidden="false" customHeight="false" outlineLevel="0" collapsed="false">
      <c r="A45" s="24" t="s">
        <v>119</v>
      </c>
      <c r="B45" s="25" t="n">
        <f aca="false">G33*($B$5/100)*(1+$B$5/100)^$B$6/((1+$B$5/100)^$B$6-1)</f>
        <v>0</v>
      </c>
      <c r="C45" s="25" t="n">
        <f aca="false">P28*($B$5/100)*(1+$B$5/100)^$B$6/((1+$B$5/100)^$B$6-1)</f>
        <v>0</v>
      </c>
      <c r="D45" s="25" t="n">
        <f aca="false">C45-B45</f>
        <v>0</v>
      </c>
      <c r="G45" s="24" t="s">
        <v>120</v>
      </c>
      <c r="H45" s="26" t="n">
        <f aca="false">IFERROR((H43-MIN(H43,I43))/MIN(H43,I43),0)</f>
        <v>0</v>
      </c>
      <c r="I45" s="26" t="n">
        <f aca="false">IFERROR((I43-MIN(H43,I43))/MIN(H43,I43),0)</f>
        <v>0</v>
      </c>
      <c r="J45" s="27"/>
      <c r="AK45" s="0" t="n">
        <v>32</v>
      </c>
      <c r="AL45" s="17" t="n">
        <f aca="false">IFERROR(IF(AU45&lt;($AM$6-$AL$6)/($AN$6-$AL$6),$AL$6+SQRT(AU45*($AN$6-$AL$6)*($AM$6-$AL$6)),$AN$6-SQRT((1-AU45)*($AN$6-$AL$6)*($AN$6-$AM$6))),$AM$6)</f>
        <v>3.61719081392145</v>
      </c>
      <c r="AM45" s="17" t="n">
        <f aca="false">IFERROR(IF(AV45&lt;($AM$7-$AL$7)/($AN$7-$AL$7),$AL$7+SQRT(AV45*($AN$7-$AL$7)*($AM$7-$AL$7)),$AN$7-SQRT((1-AV45)*($AN$7-$AL$7)*($AN$7-$AM$7))),$AM$7)</f>
        <v>1.13131229243204</v>
      </c>
      <c r="AN45" s="17" t="n">
        <f aca="false">IFERROR(IF(AW45&lt;($AM$8-$AL$8)/($AN$8-$AL$8),$AL$8+SQRT(AW45*($AN$8-$AL$8)*($AM$8-$AL$8)),$AN$8-SQRT((1-AW45)*($AN$8-$AL$8)*($AN$8-$AM$8))),$AM$8)</f>
        <v>0.955527683206779</v>
      </c>
      <c r="AO45" s="17" t="n">
        <f aca="false">IFERROR(IF(AX45&lt;($AM$9-$AL$9)/($AN$9-$AL$9),$AL$9+SQRT(AX45*($AN$9-$AL$9)*($AM$9-$AL$9)),$AN$9-SQRT((1-AX45)*($AN$9-$AL$9)*($AN$9-$AM$9))),$AM$9)</f>
        <v>0.707004843025451</v>
      </c>
      <c r="AP45" s="17" t="n">
        <f aca="false">IFERROR(IF(AY45&lt;($AM$10-$AL$10)/($AN$10-$AL$10),$AL$10+SQRT(AY45*($AN$10-$AL$10)*($AM$10-$AL$10)),$AN$10-SQRT((1-AY45)*($AN$10-$AL$10)*($AN$10-$AM$10))),$AM$10)</f>
        <v>0.858611107674112</v>
      </c>
      <c r="AQ45" s="17" t="n">
        <f aca="false">IFERROR(IF(AZ45&lt;($AM$11-$AL$11)/($AN$11-$AL$11),$AL$11+SQRT(AZ45*($AN$11-$AL$11)*($AM$11-$AL$11)),$AN$11-SQRT((1-AZ45)*($AN$11-$AL$11)*($AN$11-$AM$11))),$AM$11)</f>
        <v>0.443732852389037</v>
      </c>
      <c r="AR45" s="17" t="n">
        <f aca="false">SUMPRODUCT((B24:B31&lt;=$B$6)*(C24:C31*AM45+D24:D31*AO45*$B$8*AQ45)/(1+AL45/100)^B24:B31)+C32*AM45*AP45/(1+AL45/100)^$B$6</f>
        <v>0</v>
      </c>
      <c r="AS45" s="17" t="n">
        <f aca="false">SUMPRODUCT((K24:K26&lt;=$B$6)*(L24:L26*AN45+M24:M26*AO45*$B$8*AQ45)/(1+AL45/100)^K24:K26)+L27*AN45*AP45/(1+AL45/100)^$B$6</f>
        <v>0</v>
      </c>
      <c r="AT45" s="17" t="n">
        <f aca="false">AS45-AR45</f>
        <v>0</v>
      </c>
      <c r="AU45" s="17" t="n">
        <f aca="true">RAND()</f>
        <v>0.427830100529128</v>
      </c>
      <c r="AV45" s="17" t="n">
        <f aca="true">RAND()</f>
        <v>0.874784249531227</v>
      </c>
      <c r="AW45" s="17" t="n">
        <f aca="true">RAND()</f>
        <v>0.268765113818535</v>
      </c>
      <c r="AX45" s="17" t="n">
        <f aca="true">RAND()</f>
        <v>0.0571346733813218</v>
      </c>
      <c r="AY45" s="17" t="n">
        <f aca="true">RAND()</f>
        <v>0.514407706189015</v>
      </c>
      <c r="AZ45" s="17" t="n">
        <f aca="true">RAND()</f>
        <v>0.0843229912485247</v>
      </c>
    </row>
    <row r="46" customFormat="false" ht="15" hidden="false" customHeight="false" outlineLevel="0" collapsed="false">
      <c r="A46" s="24" t="s">
        <v>121</v>
      </c>
      <c r="B46" s="28" t="n">
        <f aca="false">IFERROR(G33/$B$14,0)</f>
        <v>0</v>
      </c>
      <c r="C46" s="28" t="n">
        <f aca="false">IFERROR(P28/$B$14,0)</f>
        <v>0</v>
      </c>
      <c r="D46" s="28" t="n">
        <f aca="false">C46-B46</f>
        <v>0</v>
      </c>
      <c r="G46" s="29" t="s">
        <v>122</v>
      </c>
      <c r="H46" s="29" t="str">
        <f aca="false">IF(H43&lt;=I43,"lowest","")</f>
        <v>lowest</v>
      </c>
      <c r="I46" s="29" t="str">
        <f aca="false">IF(I43&lt;H43,"lowest","")</f>
        <v/>
      </c>
      <c r="J46" s="27"/>
      <c r="AK46" s="0" t="n">
        <v>33</v>
      </c>
      <c r="AL46" s="17" t="n">
        <f aca="false">IFERROR(IF(AU46&lt;($AM$6-$AL$6)/($AN$6-$AL$6),$AL$6+SQRT(AU46*($AN$6-$AL$6)*($AM$6-$AL$6)),$AN$6-SQRT((1-AU46)*($AN$6-$AL$6)*($AN$6-$AM$6))),$AM$6)</f>
        <v>4.07648852037935</v>
      </c>
      <c r="AM46" s="17" t="n">
        <f aca="false">IFERROR(IF(AV46&lt;($AM$7-$AL$7)/($AN$7-$AL$7),$AL$7+SQRT(AV46*($AN$7-$AL$7)*($AM$7-$AL$7)),$AN$7-SQRT((1-AV46)*($AN$7-$AL$7)*($AN$7-$AM$7))),$AM$7)</f>
        <v>1.09589508446007</v>
      </c>
      <c r="AN46" s="17" t="n">
        <f aca="false">IFERROR(IF(AW46&lt;($AM$8-$AL$8)/($AN$8-$AL$8),$AL$8+SQRT(AW46*($AN$8-$AL$8)*($AM$8-$AL$8)),$AN$8-SQRT((1-AW46)*($AN$8-$AL$8)*($AN$8-$AM$8))),$AM$8)</f>
        <v>0.99578004185884</v>
      </c>
      <c r="AO46" s="17" t="n">
        <f aca="false">IFERROR(IF(AX46&lt;($AM$9-$AL$9)/($AN$9-$AL$9),$AL$9+SQRT(AX46*($AN$9-$AL$9)*($AM$9-$AL$9)),$AN$9-SQRT((1-AX46)*($AN$9-$AL$9)*($AN$9-$AM$9))),$AM$9)</f>
        <v>0.811173021851334</v>
      </c>
      <c r="AP46" s="17" t="n">
        <f aca="false">IFERROR(IF(AY46&lt;($AM$10-$AL$10)/($AN$10-$AL$10),$AL$10+SQRT(AY46*($AN$10-$AL$10)*($AM$10-$AL$10)),$AN$10-SQRT((1-AY46)*($AN$10-$AL$10)*($AN$10-$AM$10))),$AM$10)</f>
        <v>0.968427216921867</v>
      </c>
      <c r="AQ46" s="17" t="n">
        <f aca="false">IFERROR(IF(AZ46&lt;($AM$11-$AL$11)/($AN$11-$AL$11),$AL$11+SQRT(AZ46*($AN$11-$AL$11)*($AM$11-$AL$11)),$AN$11-SQRT((1-AZ46)*($AN$11-$AL$11)*($AN$11-$AM$11))),$AM$11)</f>
        <v>0.690512535255403</v>
      </c>
      <c r="AR46" s="17" t="n">
        <f aca="false">SUMPRODUCT((B24:B31&lt;=$B$6)*(C24:C31*AM46+D24:D31*AO46*$B$8*AQ46)/(1+AL46/100)^B24:B31)+C32*AM46*AP46/(1+AL46/100)^$B$6</f>
        <v>0</v>
      </c>
      <c r="AS46" s="17" t="n">
        <f aca="false">SUMPRODUCT((K24:K26&lt;=$B$6)*(L24:L26*AN46+M24:M26*AO46*$B$8*AQ46)/(1+AL46/100)^K24:K26)+L27*AN46*AP46/(1+AL46/100)^$B$6</f>
        <v>0</v>
      </c>
      <c r="AT46" s="17" t="n">
        <f aca="false">AS46-AR46</f>
        <v>0</v>
      </c>
      <c r="AU46" s="17" t="n">
        <f aca="true">RAND()</f>
        <v>0.572654031426314</v>
      </c>
      <c r="AV46" s="17" t="n">
        <f aca="true">RAND()</f>
        <v>0.788903777834944</v>
      </c>
      <c r="AW46" s="17" t="n">
        <f aca="true">RAND()</f>
        <v>0.42588694211388</v>
      </c>
      <c r="AX46" s="17" t="n">
        <f aca="true">RAND()</f>
        <v>0.129104866037454</v>
      </c>
      <c r="AY46" s="17" t="n">
        <f aca="true">RAND()</f>
        <v>0.877696230212664</v>
      </c>
      <c r="AZ46" s="17" t="n">
        <f aca="true">RAND()</f>
        <v>0.609051057820252</v>
      </c>
    </row>
    <row r="47" customFormat="false" ht="15" hidden="false" customHeight="false" outlineLevel="0" collapsed="false">
      <c r="A47" s="24" t="s">
        <v>123</v>
      </c>
      <c r="B47" s="30" t="n">
        <f aca="false">SUMPRODUCT((B24:B31&lt;=$B$6)*D24:D31)*$B$10</f>
        <v>0</v>
      </c>
      <c r="C47" s="30" t="n">
        <f aca="false">SUMPRODUCT((K24:K26&lt;=$B$6)*M24:M26)*$B$10</f>
        <v>0</v>
      </c>
      <c r="D47" s="30" t="n">
        <f aca="false">C47-B47</f>
        <v>0</v>
      </c>
      <c r="G47" s="5" t="s">
        <v>124</v>
      </c>
      <c r="AK47" s="0" t="n">
        <v>34</v>
      </c>
      <c r="AL47" s="17" t="n">
        <f aca="false">IFERROR(IF(AU47&lt;($AM$6-$AL$6)/($AN$6-$AL$6),$AL$6+SQRT(AU47*($AN$6-$AL$6)*($AM$6-$AL$6)),$AN$6-SQRT((1-AU47)*($AN$6-$AL$6)*($AN$6-$AM$6))),$AM$6)</f>
        <v>4.75865446137757</v>
      </c>
      <c r="AM47" s="17" t="n">
        <f aca="false">IFERROR(IF(AV47&lt;($AM$7-$AL$7)/($AN$7-$AL$7),$AL$7+SQRT(AV47*($AN$7-$AL$7)*($AM$7-$AL$7)),$AN$7-SQRT((1-AV47)*($AN$7-$AL$7)*($AN$7-$AM$7))),$AM$7)</f>
        <v>0.973376511006495</v>
      </c>
      <c r="AN47" s="17" t="n">
        <f aca="false">IFERROR(IF(AW47&lt;($AM$8-$AL$8)/($AN$8-$AL$8),$AL$8+SQRT(AW47*($AN$8-$AL$8)*($AM$8-$AL$8)),$AN$8-SQRT((1-AW47)*($AN$8-$AL$8)*($AN$8-$AM$8))),$AM$8)</f>
        <v>0.963090606541379</v>
      </c>
      <c r="AO47" s="17" t="n">
        <f aca="false">IFERROR(IF(AX47&lt;($AM$9-$AL$9)/($AN$9-$AL$9),$AL$9+SQRT(AX47*($AN$9-$AL$9)*($AM$9-$AL$9)),$AN$9-SQRT((1-AX47)*($AN$9-$AL$9)*($AN$9-$AM$9))),$AM$9)</f>
        <v>0.922573693992721</v>
      </c>
      <c r="AP47" s="17" t="n">
        <f aca="false">IFERROR(IF(AY47&lt;($AM$10-$AL$10)/($AN$10-$AL$10),$AL$10+SQRT(AY47*($AN$10-$AL$10)*($AM$10-$AL$10)),$AN$10-SQRT((1-AY47)*($AN$10-$AL$10)*($AN$10-$AM$10))),$AM$10)</f>
        <v>0.701575323913603</v>
      </c>
      <c r="AQ47" s="17" t="n">
        <f aca="false">IFERROR(IF(AZ47&lt;($AM$11-$AL$11)/($AN$11-$AL$11),$AL$11+SQRT(AZ47*($AN$11-$AL$11)*($AM$11-$AL$11)),$AN$11-SQRT((1-AZ47)*($AN$11-$AL$11)*($AN$11-$AM$11))),$AM$11)</f>
        <v>0.736594657686031</v>
      </c>
      <c r="AR47" s="17" t="n">
        <f aca="false">SUMPRODUCT((B24:B31&lt;=$B$6)*(C24:C31*AM47+D24:D31*AO47*$B$8*AQ47)/(1+AL47/100)^B24:B31)+C32*AM47*AP47/(1+AL47/100)^$B$6</f>
        <v>0</v>
      </c>
      <c r="AS47" s="17" t="n">
        <f aca="false">SUMPRODUCT((K24:K26&lt;=$B$6)*(L24:L26*AN47+M24:M26*AO47*$B$8*AQ47)/(1+AL47/100)^K24:K26)+L27*AN47*AP47/(1+AL47/100)^$B$6</f>
        <v>0</v>
      </c>
      <c r="AT47" s="17" t="n">
        <f aca="false">AS47-AR47</f>
        <v>0</v>
      </c>
      <c r="AU47" s="17" t="n">
        <f aca="true">RAND()</f>
        <v>0.748818508824866</v>
      </c>
      <c r="AV47" s="17" t="n">
        <f aca="true">RAND()</f>
        <v>0.333993495208726</v>
      </c>
      <c r="AW47" s="17" t="n">
        <f aca="true">RAND()</f>
        <v>0.295539399355945</v>
      </c>
      <c r="AX47" s="17" t="n">
        <f aca="true">RAND()</f>
        <v>0.238091369139538</v>
      </c>
      <c r="AY47" s="17" t="n">
        <f aca="true">RAND()</f>
        <v>0.162530444843495</v>
      </c>
      <c r="AZ47" s="17" t="n">
        <f aca="true">RAND()</f>
        <v>0.716806635267187</v>
      </c>
    </row>
    <row r="48" customFormat="false" ht="15" hidden="false" customHeight="false" outlineLevel="0" collapsed="false">
      <c r="A48" s="24" t="s">
        <v>125</v>
      </c>
      <c r="B48" s="31" t="n">
        <f aca="false">1-(SUMPRODUCT((B24:B31&lt;=$B$6)*D24:D31)*$B$10)/($B$6*365)</f>
        <v>1</v>
      </c>
      <c r="C48" s="31" t="n">
        <f aca="false">1-(SUMPRODUCT((K24:K26&lt;=$B$6)*M24:M26)*$B$10)/($B$6*365)</f>
        <v>1</v>
      </c>
      <c r="D48" s="31" t="n">
        <f aca="false">C48-B48</f>
        <v>0</v>
      </c>
      <c r="AK48" s="0" t="n">
        <v>35</v>
      </c>
      <c r="AL48" s="17" t="n">
        <f aca="false">IFERROR(IF(AU48&lt;($AM$6-$AL$6)/($AN$6-$AL$6),$AL$6+SQRT(AU48*($AN$6-$AL$6)*($AM$6-$AL$6)),$AN$6-SQRT((1-AU48)*($AN$6-$AL$6)*($AN$6-$AM$6))),$AM$6)</f>
        <v>4.41575394253089</v>
      </c>
      <c r="AM48" s="17" t="n">
        <f aca="false">IFERROR(IF(AV48&lt;($AM$7-$AL$7)/($AN$7-$AL$7),$AL$7+SQRT(AV48*($AN$7-$AL$7)*($AM$7-$AL$7)),$AN$7-SQRT((1-AV48)*($AN$7-$AL$7)*($AN$7-$AM$7))),$AM$7)</f>
        <v>0.885262800186432</v>
      </c>
      <c r="AN48" s="17" t="n">
        <f aca="false">IFERROR(IF(AW48&lt;($AM$8-$AL$8)/($AN$8-$AL$8),$AL$8+SQRT(AW48*($AN$8-$AL$8)*($AM$8-$AL$8)),$AN$8-SQRT((1-AW48)*($AN$8-$AL$8)*($AN$8-$AM$8))),$AM$8)</f>
        <v>0.941814183709256</v>
      </c>
      <c r="AO48" s="17" t="n">
        <f aca="false">IFERROR(IF(AX48&lt;($AM$9-$AL$9)/($AN$9-$AL$9),$AL$9+SQRT(AX48*($AN$9-$AL$9)*($AM$9-$AL$9)),$AN$9-SQRT((1-AX48)*($AN$9-$AL$9)*($AN$9-$AM$9))),$AM$9)</f>
        <v>0.77362402857357</v>
      </c>
      <c r="AP48" s="17" t="n">
        <f aca="false">IFERROR(IF(AY48&lt;($AM$10-$AL$10)/($AN$10-$AL$10),$AL$10+SQRT(AY48*($AN$10-$AL$10)*($AM$10-$AL$10)),$AN$10-SQRT((1-AY48)*($AN$10-$AL$10)*($AN$10-$AM$10))),$AM$10)</f>
        <v>0.859802285612216</v>
      </c>
      <c r="AQ48" s="17" t="n">
        <f aca="false">IFERROR(IF(AZ48&lt;($AM$11-$AL$11)/($AN$11-$AL$11),$AL$11+SQRT(AZ48*($AN$11-$AL$11)*($AM$11-$AL$11)),$AN$11-SQRT((1-AZ48)*($AN$11-$AL$11)*($AN$11-$AM$11))),$AM$11)</f>
        <v>0.748653525686775</v>
      </c>
      <c r="AR48" s="17" t="n">
        <f aca="false">SUMPRODUCT((B24:B31&lt;=$B$6)*(C24:C31*AM48+D24:D31*AO48*$B$8*AQ48)/(1+AL48/100)^B24:B31)+C32*AM48*AP48/(1+AL48/100)^$B$6</f>
        <v>0</v>
      </c>
      <c r="AS48" s="17" t="n">
        <f aca="false">SUMPRODUCT((K24:K26&lt;=$B$6)*(L24:L26*AN48+M24:M26*AO48*$B$8*AQ48)/(1+AL48/100)^K24:K26)+L27*AN48*AP48/(1+AL48/100)^$B$6</f>
        <v>0</v>
      </c>
      <c r="AT48" s="17" t="n">
        <f aca="false">AS48-AR48</f>
        <v>0</v>
      </c>
      <c r="AU48" s="17" t="n">
        <f aca="true">RAND()</f>
        <v>0.666083615722769</v>
      </c>
      <c r="AV48" s="17" t="n">
        <f aca="true">RAND()</f>
        <v>0.0807749455070149</v>
      </c>
      <c r="AW48" s="17" t="n">
        <f aca="true">RAND()</f>
        <v>0.223458474456919</v>
      </c>
      <c r="AX48" s="17" t="n">
        <f aca="true">RAND()</f>
        <v>0.0998268120171066</v>
      </c>
      <c r="AY48" s="17" t="n">
        <f aca="true">RAND()</f>
        <v>0.517830738927099</v>
      </c>
      <c r="AZ48" s="17" t="n">
        <f aca="true">RAND()</f>
        <v>0.74214265245025</v>
      </c>
    </row>
    <row r="49" customFormat="false" ht="15" hidden="false" customHeight="false" outlineLevel="0" collapsed="false">
      <c r="A49" s="24" t="s">
        <v>126</v>
      </c>
      <c r="B49" s="25" t="n">
        <f aca="false">SUMPRODUCT((B24:B31&lt;=$B$6)*F24:F31)</f>
        <v>0</v>
      </c>
      <c r="C49" s="25" t="n">
        <f aca="false">SUMPRODUCT((K24:K26&lt;=$B$6)*O24:O26)</f>
        <v>0</v>
      </c>
      <c r="D49" s="25" t="n">
        <f aca="false">C49-B49</f>
        <v>0</v>
      </c>
      <c r="AK49" s="0" t="n">
        <v>36</v>
      </c>
      <c r="AL49" s="17" t="n">
        <f aca="false">IFERROR(IF(AU49&lt;($AM$6-$AL$6)/($AN$6-$AL$6),$AL$6+SQRT(AU49*($AN$6-$AL$6)*($AM$6-$AL$6)),$AN$6-SQRT((1-AU49)*($AN$6-$AL$6)*($AN$6-$AM$6))),$AM$6)</f>
        <v>4.82094167900564</v>
      </c>
      <c r="AM49" s="17" t="n">
        <f aca="false">IFERROR(IF(AV49&lt;($AM$7-$AL$7)/($AN$7-$AL$7),$AL$7+SQRT(AV49*($AN$7-$AL$7)*($AM$7-$AL$7)),$AN$7-SQRT((1-AV49)*($AN$7-$AL$7)*($AN$7-$AM$7))),$AM$7)</f>
        <v>0.962763822985283</v>
      </c>
      <c r="AN49" s="17" t="n">
        <f aca="false">IFERROR(IF(AW49&lt;($AM$8-$AL$8)/($AN$8-$AL$8),$AL$8+SQRT(AW49*($AN$8-$AL$8)*($AM$8-$AL$8)),$AN$8-SQRT((1-AW49)*($AN$8-$AL$8)*($AN$8-$AM$8))),$AM$8)</f>
        <v>0.973653828985817</v>
      </c>
      <c r="AO49" s="17" t="n">
        <f aca="false">IFERROR(IF(AX49&lt;($AM$9-$AL$9)/($AN$9-$AL$9),$AL$9+SQRT(AX49*($AN$9-$AL$9)*($AM$9-$AL$9)),$AN$9-SQRT((1-AX49)*($AN$9-$AL$9)*($AN$9-$AM$9))),$AM$9)</f>
        <v>1.02931384424254</v>
      </c>
      <c r="AP49" s="17" t="n">
        <f aca="false">IFERROR(IF(AY49&lt;($AM$10-$AL$10)/($AN$10-$AL$10),$AL$10+SQRT(AY49*($AN$10-$AL$10)*($AM$10-$AL$10)),$AN$10-SQRT((1-AY49)*($AN$10-$AL$10)*($AN$10-$AM$10))),$AM$10)</f>
        <v>0.790964329874712</v>
      </c>
      <c r="AQ49" s="17" t="n">
        <f aca="false">IFERROR(IF(AZ49&lt;($AM$11-$AL$11)/($AN$11-$AL$11),$AL$11+SQRT(AZ49*($AN$11-$AL$11)*($AM$11-$AL$11)),$AN$11-SQRT((1-AZ49)*($AN$11-$AL$11)*($AN$11-$AM$11))),$AM$11)</f>
        <v>0.783155190878418</v>
      </c>
      <c r="AR49" s="17" t="n">
        <f aca="false">SUMPRODUCT((B24:B31&lt;=$B$6)*(C24:C31*AM49+D24:D31*AO49*$B$8*AQ49)/(1+AL49/100)^B24:B31)+C32*AM49*AP49/(1+AL49/100)^$B$6</f>
        <v>0</v>
      </c>
      <c r="AS49" s="17" t="n">
        <f aca="false">SUMPRODUCT((K24:K26&lt;=$B$6)*(L24:L26*AN49+M24:M26*AO49*$B$8*AQ49)/(1+AL49/100)^K24:K26)+L27*AN49*AP49/(1+AL49/100)^$B$6</f>
        <v>0</v>
      </c>
      <c r="AT49" s="17" t="n">
        <f aca="false">AS49-AR49</f>
        <v>0</v>
      </c>
      <c r="AU49" s="17" t="n">
        <f aca="true">RAND()</f>
        <v>0.762585241685261</v>
      </c>
      <c r="AV49" s="17" t="n">
        <f aca="true">RAND()</f>
        <v>0.294356245253161</v>
      </c>
      <c r="AW49" s="17" t="n">
        <f aca="true">RAND()</f>
        <v>0.335062803571505</v>
      </c>
      <c r="AX49" s="17" t="n">
        <f aca="true">RAND()</f>
        <v>0.371845591347205</v>
      </c>
      <c r="AY49" s="17" t="n">
        <f aca="true">RAND()</f>
        <v>0.338640965037762</v>
      </c>
      <c r="AZ49" s="17" t="n">
        <f aca="true">RAND()</f>
        <v>0.808074811253163</v>
      </c>
    </row>
    <row r="50" customFormat="false" ht="15" hidden="false" customHeight="false" outlineLevel="0" collapsed="false">
      <c r="A50" s="9" t="s">
        <v>127</v>
      </c>
      <c r="B50" s="9" t="str">
        <f aca="false">IF(C44&lt;B44,"PCC","HMA")</f>
        <v>HMA</v>
      </c>
      <c r="C50" s="14" t="n">
        <f aca="false">ABS(D44)</f>
        <v>0</v>
      </c>
      <c r="D50" s="32" t="n">
        <f aca="false">IFERROR(ABS(D44)/MAX(B44,C44),0)</f>
        <v>0</v>
      </c>
      <c r="E50" s="5" t="str">
        <f aca="false">IF(D50&lt;0.1,"Margin inside estimating noise (&lt;10%): treat as a tie on cost; decide on closures and constructability","Margin outside estimating noise")</f>
        <v>Margin inside estimating noise (&lt;10%): treat as a tie on cost; decide on closures and constructability</v>
      </c>
      <c r="AK50" s="0" t="n">
        <v>37</v>
      </c>
      <c r="AL50" s="17" t="n">
        <f aca="false">IFERROR(IF(AU50&lt;($AM$6-$AL$6)/($AN$6-$AL$6),$AL$6+SQRT(AU50*($AN$6-$AL$6)*($AM$6-$AL$6)),$AN$6-SQRT((1-AU50)*($AN$6-$AL$6)*($AN$6-$AM$6))),$AM$6)</f>
        <v>3.19786612313022</v>
      </c>
      <c r="AM50" s="17" t="n">
        <f aca="false">IFERROR(IF(AV50&lt;($AM$7-$AL$7)/($AN$7-$AL$7),$AL$7+SQRT(AV50*($AN$7-$AL$7)*($AM$7-$AL$7)),$AN$7-SQRT((1-AV50)*($AN$7-$AL$7)*($AN$7-$AM$7))),$AM$7)</f>
        <v>0.84161007342948</v>
      </c>
      <c r="AN50" s="17" t="n">
        <f aca="false">IFERROR(IF(AW50&lt;($AM$8-$AL$8)/($AN$8-$AL$8),$AL$8+SQRT(AW50*($AN$8-$AL$8)*($AM$8-$AL$8)),$AN$8-SQRT((1-AW50)*($AN$8-$AL$8)*($AN$8-$AM$8))),$AM$8)</f>
        <v>1.02070202069818</v>
      </c>
      <c r="AO50" s="17" t="n">
        <f aca="false">IFERROR(IF(AX50&lt;($AM$9-$AL$9)/($AN$9-$AL$9),$AL$9+SQRT(AX50*($AN$9-$AL$9)*($AM$9-$AL$9)),$AN$9-SQRT((1-AX50)*($AN$9-$AL$9)*($AN$9-$AM$9))),$AM$9)</f>
        <v>1.76384942666347</v>
      </c>
      <c r="AP50" s="17" t="n">
        <f aca="false">IFERROR(IF(AY50&lt;($AM$10-$AL$10)/($AN$10-$AL$10),$AL$10+SQRT(AY50*($AN$10-$AL$10)*($AM$10-$AL$10)),$AN$10-SQRT((1-AY50)*($AN$10-$AL$10)*($AN$10-$AM$10))),$AM$10)</f>
        <v>0.745817313818124</v>
      </c>
      <c r="AQ50" s="17" t="n">
        <f aca="false">IFERROR(IF(AZ50&lt;($AM$11-$AL$11)/($AN$11-$AL$11),$AL$11+SQRT(AZ50*($AN$11-$AL$11)*($AM$11-$AL$11)),$AN$11-SQRT((1-AZ50)*($AN$11-$AL$11)*($AN$11-$AM$11))),$AM$11)</f>
        <v>0.633075248988148</v>
      </c>
      <c r="AR50" s="17" t="n">
        <f aca="false">SUMPRODUCT((B24:B31&lt;=$B$6)*(C24:C31*AM50+D24:D31*AO50*$B$8*AQ50)/(1+AL50/100)^B24:B31)+C32*AM50*AP50/(1+AL50/100)^$B$6</f>
        <v>0</v>
      </c>
      <c r="AS50" s="17" t="n">
        <f aca="false">SUMPRODUCT((K24:K26&lt;=$B$6)*(L24:L26*AN50+M24:M26*AO50*$B$8*AQ50)/(1+AL50/100)^K24:K26)+L27*AN50*AP50/(1+AL50/100)^$B$6</f>
        <v>0</v>
      </c>
      <c r="AT50" s="17" t="n">
        <f aca="false">AS50-AR50</f>
        <v>0</v>
      </c>
      <c r="AU50" s="17" t="n">
        <f aca="true">RAND()</f>
        <v>0.277188899117959</v>
      </c>
      <c r="AV50" s="17" t="n">
        <f aca="true">RAND()</f>
        <v>0.0192377578978523</v>
      </c>
      <c r="AW50" s="17" t="n">
        <f aca="true">RAND()</f>
        <v>0.532643881672004</v>
      </c>
      <c r="AX50" s="17" t="n">
        <f aca="true">RAND()</f>
        <v>0.962821937808553</v>
      </c>
      <c r="AY50" s="17" t="n">
        <f aca="true">RAND()</f>
        <v>0.241704607091032</v>
      </c>
      <c r="AZ50" s="17" t="n">
        <f aca="true">RAND()</f>
        <v>0.452812740769457</v>
      </c>
    </row>
    <row r="51" customFormat="false" ht="15" hidden="false" customHeight="false" outlineLevel="0" collapsed="false">
      <c r="A51" s="9" t="s">
        <v>128</v>
      </c>
      <c r="B51" s="0" t="str">
        <f aca="false">IF((SUMPRODUCT((K24:K26&lt;=$B$6)*(L24:L26*$B$12+M24:M26*$B$10*$B$8*$B$9)/(1+7/100)^K24:K26)+L27*$B$12*$B$13/(1+7/100)^$B$6)&lt;(SUMPRODUCT((B24:B31&lt;=$B$6)*(C24:C31*$B$11+D24:D31*$B$10*$B$8*$B$9)/(1+7/100)^B24:B31)+C32*$B$11*$B$13/(1+7/100)^$B$6),"PCC","HMA")</f>
        <v>HMA</v>
      </c>
      <c r="C51" s="9" t="str">
        <f aca="false">IF(B51=B50,"Yes","No - decision depends on the discount rate")</f>
        <v>Yes</v>
      </c>
      <c r="AK51" s="0" t="n">
        <v>38</v>
      </c>
      <c r="AL51" s="17" t="n">
        <f aca="false">IFERROR(IF(AU51&lt;($AM$6-$AL$6)/($AN$6-$AL$6),$AL$6+SQRT(AU51*($AN$6-$AL$6)*($AM$6-$AL$6)),$AN$6-SQRT((1-AU51)*($AN$6-$AL$6)*($AN$6-$AM$6))),$AM$6)</f>
        <v>4.26638309671558</v>
      </c>
      <c r="AM51" s="17" t="n">
        <f aca="false">IFERROR(IF(AV51&lt;($AM$7-$AL$7)/($AN$7-$AL$7),$AL$7+SQRT(AV51*($AN$7-$AL$7)*($AM$7-$AL$7)),$AN$7-SQRT((1-AV51)*($AN$7-$AL$7)*($AN$7-$AM$7))),$AM$7)</f>
        <v>0.972374658462661</v>
      </c>
      <c r="AN51" s="17" t="n">
        <f aca="false">IFERROR(IF(AW51&lt;($AM$8-$AL$8)/($AN$8-$AL$8),$AL$8+SQRT(AW51*($AN$8-$AL$8)*($AM$8-$AL$8)),$AN$8-SQRT((1-AW51)*($AN$8-$AL$8)*($AN$8-$AM$8))),$AM$8)</f>
        <v>0.924532572625042</v>
      </c>
      <c r="AO51" s="17" t="n">
        <f aca="false">IFERROR(IF(AX51&lt;($AM$9-$AL$9)/($AN$9-$AL$9),$AL$9+SQRT(AX51*($AN$9-$AL$9)*($AM$9-$AL$9)),$AN$9-SQRT((1-AX51)*($AN$9-$AL$9)*($AN$9-$AM$9))),$AM$9)</f>
        <v>1.36003738572846</v>
      </c>
      <c r="AP51" s="17" t="n">
        <f aca="false">IFERROR(IF(AY51&lt;($AM$10-$AL$10)/($AN$10-$AL$10),$AL$10+SQRT(AY51*($AN$10-$AL$10)*($AM$10-$AL$10)),$AN$10-SQRT((1-AY51)*($AN$10-$AL$10)*($AN$10-$AM$10))),$AM$10)</f>
        <v>0.962253642599137</v>
      </c>
      <c r="AQ51" s="17" t="n">
        <f aca="false">IFERROR(IF(AZ51&lt;($AM$11-$AL$11)/($AN$11-$AL$11),$AL$11+SQRT(AZ51*($AN$11-$AL$11)*($AM$11-$AL$11)),$AN$11-SQRT((1-AZ51)*($AN$11-$AL$11)*($AN$11-$AM$11))),$AM$11)</f>
        <v>0.939763076303791</v>
      </c>
      <c r="AR51" s="17" t="n">
        <f aca="false">SUMPRODUCT((B24:B31&lt;=$B$6)*(C24:C31*AM51+D24:D31*AO51*$B$8*AQ51)/(1+AL51/100)^B24:B31)+C32*AM51*AP51/(1+AL51/100)^$B$6</f>
        <v>0</v>
      </c>
      <c r="AS51" s="17" t="n">
        <f aca="false">SUMPRODUCT((K24:K26&lt;=$B$6)*(L24:L26*AN51+M24:M26*AO51*$B$8*AQ51)/(1+AL51/100)^K24:K26)+L27*AN51*AP51/(1+AL51/100)^$B$6</f>
        <v>0</v>
      </c>
      <c r="AT51" s="17" t="n">
        <f aca="false">AS51-AR51</f>
        <v>0</v>
      </c>
      <c r="AU51" s="17" t="n">
        <f aca="true">RAND()</f>
        <v>0.626366931303884</v>
      </c>
      <c r="AV51" s="17" t="n">
        <f aca="true">RAND()</f>
        <v>0.330144698667988</v>
      </c>
      <c r="AW51" s="17" t="n">
        <f aca="true">RAND()</f>
        <v>0.172315129384571</v>
      </c>
      <c r="AX51" s="17" t="n">
        <f aca="true">RAND()</f>
        <v>0.726965234889826</v>
      </c>
      <c r="AY51" s="17" t="n">
        <f aca="true">RAND()</f>
        <v>0.854713720384681</v>
      </c>
      <c r="AZ51" s="17" t="n">
        <f aca="true">RAND()</f>
        <v>0.985189849075988</v>
      </c>
    </row>
    <row r="52" customFormat="false" ht="15" hidden="false" customHeight="false" outlineLevel="0" collapsed="false">
      <c r="A52" s="9" t="s">
        <v>129</v>
      </c>
      <c r="B52" s="33" t="n">
        <f aca="false">BC7</f>
        <v>0</v>
      </c>
      <c r="C52" s="5" t="str">
        <f aca="false">"P10 "&amp;TEXT(BC9,"$#,##0,,")&amp;"M   P90 "&amp;TEXT(BC11,"$#,##0,,")&amp;"M   (PCC - HMA)"</f>
        <v>P10 $0M   P90 $0M   (PCC - HMA)</v>
      </c>
      <c r="AK52" s="0" t="n">
        <v>39</v>
      </c>
      <c r="AL52" s="17" t="n">
        <f aca="false">IFERROR(IF(AU52&lt;($AM$6-$AL$6)/($AN$6-$AL$6),$AL$6+SQRT(AU52*($AN$6-$AL$6)*($AM$6-$AL$6)),$AN$6-SQRT((1-AU52)*($AN$6-$AL$6)*($AN$6-$AM$6))),$AM$6)</f>
        <v>2.63735368515329</v>
      </c>
      <c r="AM52" s="17" t="n">
        <f aca="false">IFERROR(IF(AV52&lt;($AM$7-$AL$7)/($AN$7-$AL$7),$AL$7+SQRT(AV52*($AN$7-$AL$7)*($AM$7-$AL$7)),$AN$7-SQRT((1-AV52)*($AN$7-$AL$7)*($AN$7-$AM$7))),$AM$7)</f>
        <v>1.01649373555928</v>
      </c>
      <c r="AN52" s="17" t="n">
        <f aca="false">IFERROR(IF(AW52&lt;($AM$8-$AL$8)/($AN$8-$AL$8),$AL$8+SQRT(AW52*($AN$8-$AL$8)*($AM$8-$AL$8)),$AN$8-SQRT((1-AW52)*($AN$8-$AL$8)*($AN$8-$AM$8))),$AM$8)</f>
        <v>1.19624092624924</v>
      </c>
      <c r="AO52" s="17" t="n">
        <f aca="false">IFERROR(IF(AX52&lt;($AM$9-$AL$9)/($AN$9-$AL$9),$AL$9+SQRT(AX52*($AN$9-$AL$9)*($AM$9-$AL$9)),$AN$9-SQRT((1-AX52)*($AN$9-$AL$9)*($AN$9-$AM$9))),$AM$9)</f>
        <v>1.04803858543987</v>
      </c>
      <c r="AP52" s="17" t="n">
        <f aca="false">IFERROR(IF(AY52&lt;($AM$10-$AL$10)/($AN$10-$AL$10),$AL$10+SQRT(AY52*($AN$10-$AL$10)*($AM$10-$AL$10)),$AN$10-SQRT((1-AY52)*($AN$10-$AL$10)*($AN$10-$AM$10))),$AM$10)</f>
        <v>0.874735054399339</v>
      </c>
      <c r="AQ52" s="17" t="n">
        <f aca="false">IFERROR(IF(AZ52&lt;($AM$11-$AL$11)/($AN$11-$AL$11),$AL$11+SQRT(AZ52*($AN$11-$AL$11)*($AM$11-$AL$11)),$AN$11-SQRT((1-AZ52)*($AN$11-$AL$11)*($AN$11-$AM$11))),$AM$11)</f>
        <v>0.670668471477568</v>
      </c>
      <c r="AR52" s="17" t="n">
        <f aca="false">SUMPRODUCT((B24:B31&lt;=$B$6)*(C24:C31*AM52+D24:D31*AO52*$B$8*AQ52)/(1+AL52/100)^B24:B31)+C32*AM52*AP52/(1+AL52/100)^$B$6</f>
        <v>0</v>
      </c>
      <c r="AS52" s="17" t="n">
        <f aca="false">SUMPRODUCT((K24:K26&lt;=$B$6)*(L24:L26*AN52+M24:M26*AO52*$B$8*AQ52)/(1+AL52/100)^K24:K26)+L27*AN52*AP52/(1+AL52/100)^$B$6</f>
        <v>0</v>
      </c>
      <c r="AT52" s="17" t="n">
        <f aca="false">AS52-AR52</f>
        <v>0</v>
      </c>
      <c r="AU52" s="17" t="n">
        <f aca="true">RAND()</f>
        <v>0.0812439439956966</v>
      </c>
      <c r="AV52" s="17" t="n">
        <f aca="true">RAND()</f>
        <v>0.51533177303949</v>
      </c>
      <c r="AW52" s="17" t="n">
        <f aca="true">RAND()</f>
        <v>0.97431077323965</v>
      </c>
      <c r="AX52" s="17" t="n">
        <f aca="true">RAND()</f>
        <v>0.395846310125784</v>
      </c>
      <c r="AY52" s="17" t="n">
        <f aca="true">RAND()</f>
        <v>0.561705443982702</v>
      </c>
      <c r="AZ52" s="17" t="n">
        <f aca="true">RAND()</f>
        <v>0.557309160494198</v>
      </c>
    </row>
    <row r="53" customFormat="false" ht="15" hidden="false" customHeight="false" outlineLevel="0" collapsed="false">
      <c r="AK53" s="0" t="n">
        <v>40</v>
      </c>
      <c r="AL53" s="0" t="n">
        <f aca="false">IFERROR(IF(AU53&lt;($AM$6-$AL$6)/($AN$6-$AL$6),$AL$6+SQRT(AU53*($AN$6-$AL$6)*($AM$6-$AL$6)),$AN$6-SQRT((1-AU53)*($AN$6-$AL$6)*($AN$6-$AM$6))),$AM$6)</f>
        <v>4.66528913485211</v>
      </c>
      <c r="AM53" s="0" t="n">
        <f aca="false">IFERROR(IF(AV53&lt;($AM$7-$AL$7)/($AN$7-$AL$7),$AL$7+SQRT(AV53*($AN$7-$AL$7)*($AM$7-$AL$7)),$AN$7-SQRT((1-AV53)*($AN$7-$AL$7)*($AN$7-$AM$7))),$AM$7)</f>
        <v>1.07461784151628</v>
      </c>
      <c r="AN53" s="0" t="n">
        <f aca="false">IFERROR(IF(AW53&lt;($AM$8-$AL$8)/($AN$8-$AL$8),$AL$8+SQRT(AW53*($AN$8-$AL$8)*($AM$8-$AL$8)),$AN$8-SQRT((1-AW53)*($AN$8-$AL$8)*($AN$8-$AM$8))),$AM$8)</f>
        <v>1.08250488251646</v>
      </c>
      <c r="AO53" s="0" t="n">
        <f aca="false">IFERROR(IF(AX53&lt;($AM$9-$AL$9)/($AN$9-$AL$9),$AL$9+SQRT(AX53*($AN$9-$AL$9)*($AM$9-$AL$9)),$AN$9-SQRT((1-AX53)*($AN$9-$AL$9)*($AN$9-$AM$9))),$AM$9)</f>
        <v>1.45573575296427</v>
      </c>
      <c r="AP53" s="0" t="n">
        <f aca="false">IFERROR(IF(AY53&lt;($AM$10-$AL$10)/($AN$10-$AL$10),$AL$10+SQRT(AY53*($AN$10-$AL$10)*($AM$10-$AL$10)),$AN$10-SQRT((1-AY53)*($AN$10-$AL$10)*($AN$10-$AM$10))),$AM$10)</f>
        <v>0.93878950689381</v>
      </c>
      <c r="AQ53" s="0" t="n">
        <f aca="false">IFERROR(IF(AZ53&lt;($AM$11-$AL$11)/($AN$11-$AL$11),$AL$11+SQRT(AZ53*($AN$11-$AL$11)*($AM$11-$AL$11)),$AN$11-SQRT((1-AZ53)*($AN$11-$AL$11)*($AN$11-$AM$11))),$AM$11)</f>
        <v>0.579961717338344</v>
      </c>
      <c r="AR53" s="0" t="n">
        <f aca="false">SUMPRODUCT((B24:B31&lt;=$B$6)*(C24:C31*AM53+D24:D31*AO53*$B$8*AQ53)/(1+AL53/100)^B24:B31)+C32*AM53*AP53/(1+AL53/100)^$B$6</f>
        <v>0</v>
      </c>
      <c r="AS53" s="0" t="n">
        <f aca="false">SUMPRODUCT((K24:K26&lt;=$B$6)*(L24:L26*AN53+M24:M26*AO53*$B$8*AQ53)/(1+AL53/100)^K24:K26)+L27*AN53*AP53/(1+AL53/100)^$B$6</f>
        <v>0</v>
      </c>
      <c r="AT53" s="0" t="n">
        <f aca="false">AS53-AR53</f>
        <v>0</v>
      </c>
      <c r="AU53" s="0" t="n">
        <f aca="true">RAND()</f>
        <v>0.72745625880802</v>
      </c>
      <c r="AV53" s="0" t="n">
        <f aca="true">RAND()</f>
        <v>0.726587542094154</v>
      </c>
      <c r="AW53" s="0" t="n">
        <f aca="true">RAND()</f>
        <v>0.750625649948225</v>
      </c>
      <c r="AX53" s="0" t="n">
        <f aca="true">RAND()</f>
        <v>0.802517619599088</v>
      </c>
      <c r="AY53" s="0" t="n">
        <f aca="true">RAND()</f>
        <v>0.770144925440451</v>
      </c>
      <c r="AZ53" s="0" t="n">
        <f aca="true">RAND()</f>
        <v>0.319912502755244</v>
      </c>
    </row>
    <row r="54" customFormat="false" ht="17.35" hidden="false" customHeight="false" outlineLevel="0" collapsed="false">
      <c r="A54" s="4" t="s">
        <v>130</v>
      </c>
      <c r="AK54" s="0" t="n">
        <v>41</v>
      </c>
      <c r="AL54" s="17" t="n">
        <f aca="false">IFERROR(IF(AU54&lt;($AM$6-$AL$6)/($AN$6-$AL$6),$AL$6+SQRT(AU54*($AN$6-$AL$6)*($AM$6-$AL$6)),$AN$6-SQRT((1-AU54)*($AN$6-$AL$6)*($AN$6-$AM$6))),$AM$6)</f>
        <v>3.6470627904783</v>
      </c>
      <c r="AM54" s="17" t="n">
        <f aca="false">IFERROR(IF(AV54&lt;($AM$7-$AL$7)/($AN$7-$AL$7),$AL$7+SQRT(AV54*($AN$7-$AL$7)*($AM$7-$AL$7)),$AN$7-SQRT((1-AV54)*($AN$7-$AL$7)*($AN$7-$AM$7))),$AM$7)</f>
        <v>1.00561939904112</v>
      </c>
      <c r="AN54" s="17" t="n">
        <f aca="false">IFERROR(IF(AW54&lt;($AM$8-$AL$8)/($AN$8-$AL$8),$AL$8+SQRT(AW54*($AN$8-$AL$8)*($AM$8-$AL$8)),$AN$8-SQRT((1-AW54)*($AN$8-$AL$8)*($AN$8-$AM$8))),$AM$8)</f>
        <v>0.844195301737371</v>
      </c>
      <c r="AO54" s="17" t="n">
        <f aca="false">IFERROR(IF(AX54&lt;($AM$9-$AL$9)/($AN$9-$AL$9),$AL$9+SQRT(AX54*($AN$9-$AL$9)*($AM$9-$AL$9)),$AN$9-SQRT((1-AX54)*($AN$9-$AL$9)*($AN$9-$AM$9))),$AM$9)</f>
        <v>1.1005785041643</v>
      </c>
      <c r="AP54" s="17" t="n">
        <f aca="false">IFERROR(IF(AY54&lt;($AM$10-$AL$10)/($AN$10-$AL$10),$AL$10+SQRT(AY54*($AN$10-$AL$10)*($AM$10-$AL$10)),$AN$10-SQRT((1-AY54)*($AN$10-$AL$10)*($AN$10-$AM$10))),$AM$10)</f>
        <v>0.835663721862777</v>
      </c>
      <c r="AQ54" s="17" t="n">
        <f aca="false">IFERROR(IF(AZ54&lt;($AM$11-$AL$11)/($AN$11-$AL$11),$AL$11+SQRT(AZ54*($AN$11-$AL$11)*($AM$11-$AL$11)),$AN$11-SQRT((1-AZ54)*($AN$11-$AL$11)*($AN$11-$AM$11))),$AM$11)</f>
        <v>0.659660156632749</v>
      </c>
      <c r="AR54" s="17" t="n">
        <f aca="false">SUMPRODUCT((B24:B31&lt;=$B$6)*(C24:C31*AM54+D24:D31*AO54*$B$8*AQ54)/(1+AL54/100)^B24:B31)+C32*AM54*AP54/(1+AL54/100)^$B$6</f>
        <v>0</v>
      </c>
      <c r="AS54" s="17" t="n">
        <f aca="false">SUMPRODUCT((K24:K26&lt;=$B$6)*(L24:L26*AN54+M24:M26*AO54*$B$8*AQ54)/(1+AL54/100)^K24:K26)+L27*AN54*AP54/(1+AL54/100)^$B$6</f>
        <v>0</v>
      </c>
      <c r="AT54" s="17" t="n">
        <f aca="false">AS54-AR54</f>
        <v>0</v>
      </c>
      <c r="AU54" s="17" t="n">
        <f aca="true">RAND()</f>
        <v>0.437890603450243</v>
      </c>
      <c r="AV54" s="17" t="n">
        <f aca="true">RAND()</f>
        <v>0.469138861110895</v>
      </c>
      <c r="AW54" s="17" t="n">
        <f aca="true">RAND()</f>
        <v>0.0217024966184136</v>
      </c>
      <c r="AX54" s="17" t="n">
        <f aca="true">RAND()</f>
        <v>0.460693981885776</v>
      </c>
      <c r="AY54" s="17" t="n">
        <f aca="true">RAND()</f>
        <v>0.450680536699087</v>
      </c>
      <c r="AZ54" s="17" t="n">
        <f aca="true">RAND()</f>
        <v>0.527219555170427</v>
      </c>
    </row>
    <row r="55" customFormat="false" ht="15" hidden="false" customHeight="false" outlineLevel="0" collapsed="false">
      <c r="A55" s="6" t="s">
        <v>131</v>
      </c>
      <c r="B55" s="6" t="s">
        <v>132</v>
      </c>
      <c r="C55" s="6" t="s">
        <v>133</v>
      </c>
      <c r="D55" s="6" t="s">
        <v>134</v>
      </c>
      <c r="AK55" s="0" t="n">
        <v>42</v>
      </c>
      <c r="AL55" s="17" t="n">
        <f aca="false">IFERROR(IF(AU55&lt;($AM$6-$AL$6)/($AN$6-$AL$6),$AL$6+SQRT(AU55*($AN$6-$AL$6)*($AM$6-$AL$6)),$AN$6-SQRT((1-AU55)*($AN$6-$AL$6)*($AN$6-$AM$6))),$AM$6)</f>
        <v>3.85265356418296</v>
      </c>
      <c r="AM55" s="17" t="n">
        <f aca="false">IFERROR(IF(AV55&lt;($AM$7-$AL$7)/($AN$7-$AL$7),$AL$7+SQRT(AV55*($AN$7-$AL$7)*($AM$7-$AL$7)),$AN$7-SQRT((1-AV55)*($AN$7-$AL$7)*($AN$7-$AM$7))),$AM$7)</f>
        <v>0.89556804238682</v>
      </c>
      <c r="AN55" s="17" t="n">
        <f aca="false">IFERROR(IF(AW55&lt;($AM$8-$AL$8)/($AN$8-$AL$8),$AL$8+SQRT(AW55*($AN$8-$AL$8)*($AM$8-$AL$8)),$AN$8-SQRT((1-AW55)*($AN$8-$AL$8)*($AN$8-$AM$8))),$AM$8)</f>
        <v>1.11727324539653</v>
      </c>
      <c r="AO55" s="17" t="n">
        <f aca="false">IFERROR(IF(AX55&lt;($AM$9-$AL$9)/($AN$9-$AL$9),$AL$9+SQRT(AX55*($AN$9-$AL$9)*($AM$9-$AL$9)),$AN$9-SQRT((1-AX55)*($AN$9-$AL$9)*($AN$9-$AM$9))),$AM$9)</f>
        <v>1.05115722070479</v>
      </c>
      <c r="AP55" s="17" t="n">
        <f aca="false">IFERROR(IF(AY55&lt;($AM$10-$AL$10)/($AN$10-$AL$10),$AL$10+SQRT(AY55*($AN$10-$AL$10)*($AM$10-$AL$10)),$AN$10-SQRT((1-AY55)*($AN$10-$AL$10)*($AN$10-$AM$10))),$AM$10)</f>
        <v>0.873571676655591</v>
      </c>
      <c r="AQ55" s="17" t="n">
        <f aca="false">IFERROR(IF(AZ55&lt;($AM$11-$AL$11)/($AN$11-$AL$11),$AL$11+SQRT(AZ55*($AN$11-$AL$11)*($AM$11-$AL$11)),$AN$11-SQRT((1-AZ55)*($AN$11-$AL$11)*($AN$11-$AM$11))),$AM$11)</f>
        <v>0.73649166773885</v>
      </c>
      <c r="AR55" s="17" t="n">
        <f aca="false">SUMPRODUCT((B24:B31&lt;=$B$6)*(C24:C31*AM55+D24:D31*AO55*$B$8*AQ55)/(1+AL55/100)^B24:B31)+C32*AM55*AP55/(1+AL55/100)^$B$6</f>
        <v>0</v>
      </c>
      <c r="AS55" s="17" t="n">
        <f aca="false">SUMPRODUCT((K24:K26&lt;=$B$6)*(L24:L26*AN55+M24:M26*AO55*$B$8*AQ55)/(1+AL55/100)^K24:K26)+L27*AN55*AP55/(1+AL55/100)^$B$6</f>
        <v>0</v>
      </c>
      <c r="AT55" s="17" t="n">
        <f aca="false">AS55-AR55</f>
        <v>0</v>
      </c>
      <c r="AU55" s="17" t="n">
        <f aca="true">RAND()</f>
        <v>0.504710520647488</v>
      </c>
      <c r="AV55" s="17" t="n">
        <f aca="true">RAND()</f>
        <v>0.101480563618323</v>
      </c>
      <c r="AW55" s="17" t="n">
        <f aca="true">RAND()</f>
        <v>0.843409854332715</v>
      </c>
      <c r="AX55" s="17" t="n">
        <f aca="true">RAND()</f>
        <v>0.399798253452892</v>
      </c>
      <c r="AY55" s="17" t="n">
        <f aca="true">RAND()</f>
        <v>0.558223190397078</v>
      </c>
      <c r="AZ55" s="17" t="n">
        <f aca="true">RAND()</f>
        <v>0.716585138077336</v>
      </c>
    </row>
    <row r="56" customFormat="false" ht="15" hidden="false" customHeight="false" outlineLevel="0" collapsed="false">
      <c r="A56" s="24" t="s">
        <v>36</v>
      </c>
      <c r="B56" s="34" t="str">
        <f aca="false">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n/a</v>
      </c>
      <c r="C56" s="34" t="n">
        <f aca="false">$B$8</f>
        <v>0</v>
      </c>
      <c r="D56" s="5" t="s">
        <v>135</v>
      </c>
      <c r="AK56" s="0" t="n">
        <v>43</v>
      </c>
      <c r="AL56" s="17" t="n">
        <f aca="false">IFERROR(IF(AU56&lt;($AM$6-$AL$6)/($AN$6-$AL$6),$AL$6+SQRT(AU56*($AN$6-$AL$6)*($AM$6-$AL$6)),$AN$6-SQRT((1-AU56)*($AN$6-$AL$6)*($AN$6-$AM$6))),$AM$6)</f>
        <v>5.14995987321596</v>
      </c>
      <c r="AM56" s="17" t="n">
        <f aca="false">IFERROR(IF(AV56&lt;($AM$7-$AL$7)/($AN$7-$AL$7),$AL$7+SQRT(AV56*($AN$7-$AL$7)*($AM$7-$AL$7)),$AN$7-SQRT((1-AV56)*($AN$7-$AL$7)*($AN$7-$AM$7))),$AM$7)</f>
        <v>1.00514786682433</v>
      </c>
      <c r="AN56" s="17" t="n">
        <f aca="false">IFERROR(IF(AW56&lt;($AM$8-$AL$8)/($AN$8-$AL$8),$AL$8+SQRT(AW56*($AN$8-$AL$8)*($AM$8-$AL$8)),$AN$8-SQRT((1-AW56)*($AN$8-$AL$8)*($AN$8-$AM$8))),$AM$8)</f>
        <v>1.10672593547884</v>
      </c>
      <c r="AO56" s="17" t="n">
        <f aca="false">IFERROR(IF(AX56&lt;($AM$9-$AL$9)/($AN$9-$AL$9),$AL$9+SQRT(AX56*($AN$9-$AL$9)*($AM$9-$AL$9)),$AN$9-SQRT((1-AX56)*($AN$9-$AL$9)*($AN$9-$AM$9))),$AM$9)</f>
        <v>1.25811801152862</v>
      </c>
      <c r="AP56" s="17" t="n">
        <f aca="false">IFERROR(IF(AY56&lt;($AM$10-$AL$10)/($AN$10-$AL$10),$AL$10+SQRT(AY56*($AN$10-$AL$10)*($AM$10-$AL$10)),$AN$10-SQRT((1-AY56)*($AN$10-$AL$10)*($AN$10-$AM$10))),$AM$10)</f>
        <v>0.891899288997074</v>
      </c>
      <c r="AQ56" s="17" t="n">
        <f aca="false">IFERROR(IF(AZ56&lt;($AM$11-$AL$11)/($AN$11-$AL$11),$AL$11+SQRT(AZ56*($AN$11-$AL$11)*($AM$11-$AL$11)),$AN$11-SQRT((1-AZ56)*($AN$11-$AL$11)*($AN$11-$AM$11))),$AM$11)</f>
        <v>0.745053195003045</v>
      </c>
      <c r="AR56" s="17" t="n">
        <f aca="false">SUMPRODUCT((B24:B31&lt;=$B$6)*(C24:C31*AM56+D24:D31*AO56*$B$8*AQ56)/(1+AL56/100)^B24:B31)+C32*AM56*AP56/(1+AL56/100)^$B$6</f>
        <v>0</v>
      </c>
      <c r="AS56" s="17" t="n">
        <f aca="false">SUMPRODUCT((K24:K26&lt;=$B$6)*(L24:L26*AN56+M24:M26*AO56*$B$8*AQ56)/(1+AL56/100)^K24:K26)+L27*AN56*AP56/(1+AL56/100)^$B$6</f>
        <v>0</v>
      </c>
      <c r="AT56" s="17" t="n">
        <f aca="false">AS56-AR56</f>
        <v>0</v>
      </c>
      <c r="AU56" s="17" t="n">
        <f aca="true">RAND()</f>
        <v>0.828867576464445</v>
      </c>
      <c r="AV56" s="17" t="n">
        <f aca="true">RAND()</f>
        <v>0.467088292260641</v>
      </c>
      <c r="AW56" s="17" t="n">
        <f aca="true">RAND()</f>
        <v>0.817533710538544</v>
      </c>
      <c r="AX56" s="17" t="n">
        <f aca="true">RAND()</f>
        <v>0.633074076787834</v>
      </c>
      <c r="AY56" s="17" t="n">
        <f aca="true">RAND()</f>
        <v>0.614340210865648</v>
      </c>
      <c r="AZ56" s="17" t="n">
        <f aca="true">RAND()</f>
        <v>0.734702557640183</v>
      </c>
    </row>
    <row r="57" customFormat="false" ht="15" hidden="false" customHeight="false" outlineLevel="0" collapsed="false">
      <c r="A57" s="24" t="s">
        <v>38</v>
      </c>
      <c r="B57" s="35" t="str">
        <f aca="false">IFERROR((G33-SUMPRODUCT((K24:K26&lt;=$B$6)*O24:O26/(1+$B$5/100)^K24:K26))/(((SUMPRODUCT((K24:K26&lt;=$B$6)*N24:N26/(1+$B$5/100)^K24:K26)+P27))/$B$12),"n/a")</f>
        <v>n/a</v>
      </c>
      <c r="C57" s="35" t="n">
        <f aca="false">$B$12</f>
        <v>1</v>
      </c>
      <c r="D57" s="5" t="s">
        <v>136</v>
      </c>
      <c r="AK57" s="0" t="n">
        <v>44</v>
      </c>
      <c r="AL57" s="17" t="n">
        <f aca="false">IFERROR(IF(AU57&lt;($AM$6-$AL$6)/($AN$6-$AL$6),$AL$6+SQRT(AU57*($AN$6-$AL$6)*($AM$6-$AL$6)),$AN$6-SQRT((1-AU57)*($AN$6-$AL$6)*($AN$6-$AM$6))),$AM$6)</f>
        <v>4.51608885269681</v>
      </c>
      <c r="AM57" s="17" t="n">
        <f aca="false">IFERROR(IF(AV57&lt;($AM$7-$AL$7)/($AN$7-$AL$7),$AL$7+SQRT(AV57*($AN$7-$AL$7)*($AM$7-$AL$7)),$AN$7-SQRT((1-AV57)*($AN$7-$AL$7)*($AN$7-$AM$7))),$AM$7)</f>
        <v>1.10341283747921</v>
      </c>
      <c r="AN57" s="17" t="n">
        <f aca="false">IFERROR(IF(AW57&lt;($AM$8-$AL$8)/($AN$8-$AL$8),$AL$8+SQRT(AW57*($AN$8-$AL$8)*($AM$8-$AL$8)),$AN$8-SQRT((1-AW57)*($AN$8-$AL$8)*($AN$8-$AM$8))),$AM$8)</f>
        <v>0.910196993241691</v>
      </c>
      <c r="AO57" s="17" t="n">
        <f aca="false">IFERROR(IF(AX57&lt;($AM$9-$AL$9)/($AN$9-$AL$9),$AL$9+SQRT(AX57*($AN$9-$AL$9)*($AM$9-$AL$9)),$AN$9-SQRT((1-AX57)*($AN$9-$AL$9)*($AN$9-$AM$9))),$AM$9)</f>
        <v>1.35884260854924</v>
      </c>
      <c r="AP57" s="17" t="n">
        <f aca="false">IFERROR(IF(AY57&lt;($AM$10-$AL$10)/($AN$10-$AL$10),$AL$10+SQRT(AY57*($AN$10-$AL$10)*($AM$10-$AL$10)),$AN$10-SQRT((1-AY57)*($AN$10-$AL$10)*($AN$10-$AM$10))),$AM$10)</f>
        <v>0.984886793713973</v>
      </c>
      <c r="AQ57" s="17" t="n">
        <f aca="false">IFERROR(IF(AZ57&lt;($AM$11-$AL$11)/($AN$11-$AL$11),$AL$11+SQRT(AZ57*($AN$11-$AL$11)*($AM$11-$AL$11)),$AN$11-SQRT((1-AZ57)*($AN$11-$AL$11)*($AN$11-$AM$11))),$AM$11)</f>
        <v>0.541097794681957</v>
      </c>
      <c r="AR57" s="17" t="n">
        <f aca="false">SUMPRODUCT((B24:B31&lt;=$B$6)*(C24:C31*AM57+D24:D31*AO57*$B$8*AQ57)/(1+AL57/100)^B24:B31)+C32*AM57*AP57/(1+AL57/100)^$B$6</f>
        <v>0</v>
      </c>
      <c r="AS57" s="17" t="n">
        <f aca="false">SUMPRODUCT((K24:K26&lt;=$B$6)*(L24:L26*AN57+M24:M26*AO57*$B$8*AQ57)/(1+AL57/100)^K24:K26)+L27*AN57*AP57/(1+AL57/100)^$B$6</f>
        <v>0</v>
      </c>
      <c r="AT57" s="17" t="n">
        <f aca="false">AS57-AR57</f>
        <v>0</v>
      </c>
      <c r="AU57" s="17" t="n">
        <f aca="true">RAND()</f>
        <v>0.691509270615148</v>
      </c>
      <c r="AV57" s="17" t="n">
        <f aca="true">RAND()</f>
        <v>0.808997366969817</v>
      </c>
      <c r="AW57" s="17" t="n">
        <f aca="true">RAND()</f>
        <v>0.134926414661214</v>
      </c>
      <c r="AX57" s="17" t="n">
        <f aca="true">RAND()</f>
        <v>0.725944799592035</v>
      </c>
      <c r="AY57" s="17" t="n">
        <f aca="true">RAND()</f>
        <v>0.940460810872868</v>
      </c>
      <c r="AZ57" s="17" t="n">
        <f aca="true">RAND()</f>
        <v>0.237257741226544</v>
      </c>
    </row>
    <row r="58" customFormat="false" ht="15" hidden="false" customHeight="false" outlineLevel="0" collapsed="false">
      <c r="A58" s="24" t="s">
        <v>34</v>
      </c>
      <c r="B58" s="35" t="str">
        <f aca="false">IFERROR((P28-SUMPRODUCT((B24:B31&lt;=$B$6)*F24:F31/(1+$B$5/100)^B24:B31))/(((SUMPRODUCT((B24:B31&lt;=$B$6)*E24:E31/(1+$B$5/100)^B24:B31)+G32))/$B$11),"n/a")</f>
        <v>n/a</v>
      </c>
      <c r="C58" s="35" t="n">
        <f aca="false">$B$11</f>
        <v>1</v>
      </c>
      <c r="D58" s="5" t="s">
        <v>137</v>
      </c>
      <c r="AK58" s="0" t="n">
        <v>45</v>
      </c>
      <c r="AL58" s="17" t="n">
        <f aca="false">IFERROR(IF(AU58&lt;($AM$6-$AL$6)/($AN$6-$AL$6),$AL$6+SQRT(AU58*($AN$6-$AL$6)*($AM$6-$AL$6)),$AN$6-SQRT((1-AU58)*($AN$6-$AL$6)*($AN$6-$AM$6))),$AM$6)</f>
        <v>5.62040136550155</v>
      </c>
      <c r="AM58" s="17" t="n">
        <f aca="false">IFERROR(IF(AV58&lt;($AM$7-$AL$7)/($AN$7-$AL$7),$AL$7+SQRT(AV58*($AN$7-$AL$7)*($AM$7-$AL$7)),$AN$7-SQRT((1-AV58)*($AN$7-$AL$7)*($AN$7-$AM$7))),$AM$7)</f>
        <v>1.20020552044626</v>
      </c>
      <c r="AN58" s="17" t="n">
        <f aca="false">IFERROR(IF(AW58&lt;($AM$8-$AL$8)/($AN$8-$AL$8),$AL$8+SQRT(AW58*($AN$8-$AL$8)*($AM$8-$AL$8)),$AN$8-SQRT((1-AW58)*($AN$8-$AL$8)*($AN$8-$AM$8))),$AM$8)</f>
        <v>1.03719971779542</v>
      </c>
      <c r="AO58" s="17" t="n">
        <f aca="false">IFERROR(IF(AX58&lt;($AM$9-$AL$9)/($AN$9-$AL$9),$AL$9+SQRT(AX58*($AN$9-$AL$9)*($AM$9-$AL$9)),$AN$9-SQRT((1-AX58)*($AN$9-$AL$9)*($AN$9-$AM$9))),$AM$9)</f>
        <v>1.34929866528059</v>
      </c>
      <c r="AP58" s="17" t="n">
        <f aca="false">IFERROR(IF(AY58&lt;($AM$10-$AL$10)/($AN$10-$AL$10),$AL$10+SQRT(AY58*($AN$10-$AL$10)*($AM$10-$AL$10)),$AN$10-SQRT((1-AY58)*($AN$10-$AL$10)*($AN$10-$AM$10))),$AM$10)</f>
        <v>0.872509299500604</v>
      </c>
      <c r="AQ58" s="17" t="n">
        <f aca="false">IFERROR(IF(AZ58&lt;($AM$11-$AL$11)/($AN$11-$AL$11),$AL$11+SQRT(AZ58*($AN$11-$AL$11)*($AM$11-$AL$11)),$AN$11-SQRT((1-AZ58)*($AN$11-$AL$11)*($AN$11-$AM$11))),$AM$11)</f>
        <v>0.528838525609822</v>
      </c>
      <c r="AR58" s="17" t="n">
        <f aca="false">SUMPRODUCT((B24:B31&lt;=$B$6)*(C24:C31*AM58+D24:D31*AO58*$B$8*AQ58)/(1+AL58/100)^B24:B31)+C32*AM58*AP58/(1+AL58/100)^$B$6</f>
        <v>0</v>
      </c>
      <c r="AS58" s="17" t="n">
        <f aca="false">SUMPRODUCT((K24:K26&lt;=$B$6)*(L24:L26*AN58+M24:M26*AO58*$B$8*AQ58)/(1+AL58/100)^K24:K26)+L27*AN58*AP58/(1+AL58/100)^$B$6</f>
        <v>0</v>
      </c>
      <c r="AT58" s="17" t="n">
        <f aca="false">AS58-AR58</f>
        <v>0</v>
      </c>
      <c r="AU58" s="17" t="n">
        <f aca="true">RAND()</f>
        <v>0.904835380384501</v>
      </c>
      <c r="AV58" s="17" t="n">
        <f aca="true">RAND()</f>
        <v>0.977960087164196</v>
      </c>
      <c r="AW58" s="17" t="n">
        <f aca="true">RAND()</f>
        <v>0.597475910165774</v>
      </c>
      <c r="AX58" s="17" t="n">
        <f aca="true">RAND()</f>
        <v>0.717725181996252</v>
      </c>
      <c r="AY58" s="17" t="n">
        <f aca="true">RAND()</f>
        <v>0.555052712857722</v>
      </c>
      <c r="AZ58" s="17" t="n">
        <f aca="true">RAND()</f>
        <v>0.213743146135825</v>
      </c>
    </row>
    <row r="59" customFormat="false" ht="15" hidden="false" customHeight="false" outlineLevel="0" collapsed="false">
      <c r="A59" s="24" t="s">
        <v>138</v>
      </c>
      <c r="B59" s="26" t="str">
        <f aca="false">IFERROR((P28-P27-G33)/(N24/(1+$B$5/100)^$B$6),"n/a")</f>
        <v>n/a</v>
      </c>
      <c r="C59" s="26" t="n">
        <f aca="false">IFERROR(-L27*$B$13/L24,0)</f>
        <v>0</v>
      </c>
      <c r="D59" s="5" t="s">
        <v>139</v>
      </c>
      <c r="AK59" s="0" t="n">
        <v>46</v>
      </c>
      <c r="AL59" s="17" t="n">
        <f aca="false">IFERROR(IF(AU59&lt;($AM$6-$AL$6)/($AN$6-$AL$6),$AL$6+SQRT(AU59*($AN$6-$AL$6)*($AM$6-$AL$6)),$AN$6-SQRT((1-AU59)*($AN$6-$AL$6)*($AN$6-$AM$6))),$AM$6)</f>
        <v>2.1431701115916</v>
      </c>
      <c r="AM59" s="17" t="n">
        <f aca="false">IFERROR(IF(AV59&lt;($AM$7-$AL$7)/($AN$7-$AL$7),$AL$7+SQRT(AV59*($AN$7-$AL$7)*($AM$7-$AL$7)),$AN$7-SQRT((1-AV59)*($AN$7-$AL$7)*($AN$7-$AM$7))),$AM$7)</f>
        <v>1.15751015592812</v>
      </c>
      <c r="AN59" s="17" t="n">
        <f aca="false">IFERROR(IF(AW59&lt;($AM$8-$AL$8)/($AN$8-$AL$8),$AL$8+SQRT(AW59*($AN$8-$AL$8)*($AM$8-$AL$8)),$AN$8-SQRT((1-AW59)*($AN$8-$AL$8)*($AN$8-$AM$8))),$AM$8)</f>
        <v>0.933841267536785</v>
      </c>
      <c r="AO59" s="17" t="n">
        <f aca="false">IFERROR(IF(AX59&lt;($AM$9-$AL$9)/($AN$9-$AL$9),$AL$9+SQRT(AX59*($AN$9-$AL$9)*($AM$9-$AL$9)),$AN$9-SQRT((1-AX59)*($AN$9-$AL$9)*($AN$9-$AM$9))),$AM$9)</f>
        <v>0.968275481277001</v>
      </c>
      <c r="AP59" s="17" t="n">
        <f aca="false">IFERROR(IF(AY59&lt;($AM$10-$AL$10)/($AN$10-$AL$10),$AL$10+SQRT(AY59*($AN$10-$AL$10)*($AM$10-$AL$10)),$AN$10-SQRT((1-AY59)*($AN$10-$AL$10)*($AN$10-$AM$10))),$AM$10)</f>
        <v>0.851004021423131</v>
      </c>
      <c r="AQ59" s="17" t="n">
        <f aca="false">IFERROR(IF(AZ59&lt;($AM$11-$AL$11)/($AN$11-$AL$11),$AL$11+SQRT(AZ59*($AN$11-$AL$11)*($AM$11-$AL$11)),$AN$11-SQRT((1-AZ59)*($AN$11-$AL$11)*($AN$11-$AM$11))),$AM$11)</f>
        <v>0.460719755986345</v>
      </c>
      <c r="AR59" s="17" t="n">
        <f aca="false">SUMPRODUCT((B24:B31&lt;=$B$6)*(C24:C31*AM59+D24:D31*AO59*$B$8*AQ59)/(1+AL59/100)^B24:B31)+C32*AM59*AP59/(1+AL59/100)^$B$6</f>
        <v>0</v>
      </c>
      <c r="AS59" s="17" t="n">
        <f aca="false">SUMPRODUCT((K24:K26&lt;=$B$6)*(L24:L26*AN59+M24:M26*AO59*$B$8*AQ59)/(1+AL59/100)^K24:K26)+L27*AN59*AP59/(1+AL59/100)^$B$6</f>
        <v>0</v>
      </c>
      <c r="AT59" s="17" t="n">
        <f aca="false">AS59-AR59</f>
        <v>0</v>
      </c>
      <c r="AU59" s="17" t="n">
        <f aca="true">RAND()</f>
        <v>0.00409953617063048</v>
      </c>
      <c r="AV59" s="17" t="n">
        <f aca="true">RAND()</f>
        <v>0.923961144387192</v>
      </c>
      <c r="AW59" s="17" t="n">
        <f aca="true">RAND()</f>
        <v>0.199038721065035</v>
      </c>
      <c r="AX59" s="17" t="n">
        <f aca="true">RAND()</f>
        <v>0.292375901820276</v>
      </c>
      <c r="AY59" s="17" t="n">
        <f aca="true">RAND()</f>
        <v>0.49281529222084</v>
      </c>
      <c r="AZ59" s="17" t="n">
        <f aca="true">RAND()</f>
        <v>0.105431999854328</v>
      </c>
    </row>
    <row r="60" customFormat="false" ht="15" hidden="false" customHeight="false" outlineLevel="0" collapsed="false">
      <c r="A60" s="7" t="s">
        <v>23</v>
      </c>
      <c r="B60" s="36" t="str">
        <f aca="false">IFERROR(INDEX($A$65:$A$89,MATCH(TRUE(),INDEX($E$65:$E$89&lt;&gt;$E$65,0),0)),"none in 2-8%")</f>
        <v>none in 2-8%</v>
      </c>
      <c r="C60" s="36" t="n">
        <f aca="false">$B$5</f>
        <v>3</v>
      </c>
      <c r="D60" s="5" t="s">
        <v>140</v>
      </c>
      <c r="AK60" s="0" t="n">
        <v>47</v>
      </c>
      <c r="AL60" s="17" t="n">
        <f aca="false">IFERROR(IF(AU60&lt;($AM$6-$AL$6)/($AN$6-$AL$6),$AL$6+SQRT(AU60*($AN$6-$AL$6)*($AM$6-$AL$6)),$AN$6-SQRT((1-AU60)*($AN$6-$AL$6)*($AN$6-$AM$6))),$AM$6)</f>
        <v>4.77409692995906</v>
      </c>
      <c r="AM60" s="17" t="n">
        <f aca="false">IFERROR(IF(AV60&lt;($AM$7-$AL$7)/($AN$7-$AL$7),$AL$7+SQRT(AV60*($AN$7-$AL$7)*($AM$7-$AL$7)),$AN$7-SQRT((1-AV60)*($AN$7-$AL$7)*($AN$7-$AM$7))),$AM$7)</f>
        <v>0.926254221640937</v>
      </c>
      <c r="AN60" s="17" t="n">
        <f aca="false">IFERROR(IF(AW60&lt;($AM$8-$AL$8)/($AN$8-$AL$8),$AL$8+SQRT(AW60*($AN$8-$AL$8)*($AM$8-$AL$8)),$AN$8-SQRT((1-AW60)*($AN$8-$AL$8)*($AN$8-$AM$8))),$AM$8)</f>
        <v>0.919971147884694</v>
      </c>
      <c r="AO60" s="17" t="n">
        <f aca="false">IFERROR(IF(AX60&lt;($AM$9-$AL$9)/($AN$9-$AL$9),$AL$9+SQRT(AX60*($AN$9-$AL$9)*($AM$9-$AL$9)),$AN$9-SQRT((1-AX60)*($AN$9-$AL$9)*($AN$9-$AM$9))),$AM$9)</f>
        <v>1.69371921795194</v>
      </c>
      <c r="AP60" s="17" t="n">
        <f aca="false">IFERROR(IF(AY60&lt;($AM$10-$AL$10)/($AN$10-$AL$10),$AL$10+SQRT(AY60*($AN$10-$AL$10)*($AM$10-$AL$10)),$AN$10-SQRT((1-AY60)*($AN$10-$AL$10)*($AN$10-$AM$10))),$AM$10)</f>
        <v>0.591000622441788</v>
      </c>
      <c r="AQ60" s="17" t="n">
        <f aca="false">IFERROR(IF(AZ60&lt;($AM$11-$AL$11)/($AN$11-$AL$11),$AL$11+SQRT(AZ60*($AN$11-$AL$11)*($AM$11-$AL$11)),$AN$11-SQRT((1-AZ60)*($AN$11-$AL$11)*($AN$11-$AM$11))),$AM$11)</f>
        <v>0.531379885817728</v>
      </c>
      <c r="AR60" s="17" t="n">
        <f aca="false">SUMPRODUCT((B24:B31&lt;=$B$6)*(C24:C31*AM60+D24:D31*AO60*$B$8*AQ60)/(1+AL60/100)^B24:B31)+C32*AM60*AP60/(1+AL60/100)^$B$6</f>
        <v>0</v>
      </c>
      <c r="AS60" s="17" t="n">
        <f aca="false">SUMPRODUCT((K24:K26&lt;=$B$6)*(L24:L26*AN60+M24:M26*AO60*$B$8*AQ60)/(1+AL60/100)^K24:K26)+L27*AN60*AP60/(1+AL60/100)^$B$6</f>
        <v>0</v>
      </c>
      <c r="AT60" s="17" t="n">
        <f aca="false">AS60-AR60</f>
        <v>0</v>
      </c>
      <c r="AU60" s="17" t="n">
        <f aca="true">RAND()</f>
        <v>0.752267776139116</v>
      </c>
      <c r="AV60" s="17" t="n">
        <f aca="true">RAND()</f>
        <v>0.177112538690653</v>
      </c>
      <c r="AW60" s="17" t="n">
        <f aca="true">RAND()</f>
        <v>0.159923070275234</v>
      </c>
      <c r="AX60" s="17" t="n">
        <f aca="true">RAND()</f>
        <v>0.937461388365353</v>
      </c>
      <c r="AY60" s="17" t="n">
        <f aca="true">RAND()</f>
        <v>0.0331244531391712</v>
      </c>
      <c r="AZ60" s="17" t="n">
        <f aca="true">RAND()</f>
        <v>0.218516945147041</v>
      </c>
    </row>
    <row r="61" customFormat="false" ht="15" hidden="false" customHeight="false" outlineLevel="0" collapsed="false">
      <c r="AK61" s="0" t="n">
        <v>48</v>
      </c>
      <c r="AL61" s="0" t="n">
        <f aca="false">IFERROR(IF(AU61&lt;($AM$6-$AL$6)/($AN$6-$AL$6),$AL$6+SQRT(AU61*($AN$6-$AL$6)*($AM$6-$AL$6)),$AN$6-SQRT((1-AU61)*($AN$6-$AL$6)*($AN$6-$AM$6))),$AM$6)</f>
        <v>2.36862893147427</v>
      </c>
      <c r="AM61" s="0" t="n">
        <f aca="false">IFERROR(IF(AV61&lt;($AM$7-$AL$7)/($AN$7-$AL$7),$AL$7+SQRT(AV61*($AN$7-$AL$7)*($AM$7-$AL$7)),$AN$7-SQRT((1-AV61)*($AN$7-$AL$7)*($AN$7-$AM$7))),$AM$7)</f>
        <v>0.981738022115848</v>
      </c>
      <c r="AN61" s="0" t="n">
        <f aca="false">IFERROR(IF(AW61&lt;($AM$8-$AL$8)/($AN$8-$AL$8),$AL$8+SQRT(AW61*($AN$8-$AL$8)*($AM$8-$AL$8)),$AN$8-SQRT((1-AW61)*($AN$8-$AL$8)*($AN$8-$AM$8))),$AM$8)</f>
        <v>0.906669049558118</v>
      </c>
      <c r="AO61" s="0" t="n">
        <f aca="false">IFERROR(IF(AX61&lt;($AM$9-$AL$9)/($AN$9-$AL$9),$AL$9+SQRT(AX61*($AN$9-$AL$9)*($AM$9-$AL$9)),$AN$9-SQRT((1-AX61)*($AN$9-$AL$9)*($AN$9-$AM$9))),$AM$9)</f>
        <v>1.14704953096641</v>
      </c>
      <c r="AP61" s="0" t="n">
        <f aca="false">IFERROR(IF(AY61&lt;($AM$10-$AL$10)/($AN$10-$AL$10),$AL$10+SQRT(AY61*($AN$10-$AL$10)*($AM$10-$AL$10)),$AN$10-SQRT((1-AY61)*($AN$10-$AL$10)*($AN$10-$AM$10))),$AM$10)</f>
        <v>0.836845230045707</v>
      </c>
      <c r="AQ61" s="0" t="n">
        <f aca="false">IFERROR(IF(AZ61&lt;($AM$11-$AL$11)/($AN$11-$AL$11),$AL$11+SQRT(AZ61*($AN$11-$AL$11)*($AM$11-$AL$11)),$AN$11-SQRT((1-AZ61)*($AN$11-$AL$11)*($AN$11-$AM$11))),$AM$11)</f>
        <v>0.598653260713916</v>
      </c>
      <c r="AR61" s="0" t="n">
        <f aca="false">SUMPRODUCT((B24:B31&lt;=$B$6)*(C24:C31*AM61+D24:D31*AO61*$B$8*AQ61)/(1+AL61/100)^B24:B31)+C32*AM61*AP61/(1+AL61/100)^$B$6</f>
        <v>0</v>
      </c>
      <c r="AS61" s="0" t="n">
        <f aca="false">SUMPRODUCT((K24:K26&lt;=$B$6)*(L24:L26*AN61+M24:M26*AO61*$B$8*AQ61)/(1+AL61/100)^K24:K26)+L27*AN61*AP61/(1+AL61/100)^$B$6</f>
        <v>0</v>
      </c>
      <c r="AT61" s="0" t="n">
        <f aca="false">AS61-AR61</f>
        <v>0</v>
      </c>
      <c r="AU61" s="0" t="n">
        <f aca="true">RAND()</f>
        <v>0.0271774578239729</v>
      </c>
      <c r="AV61" s="0" t="n">
        <f aca="true">RAND()</f>
        <v>0.366985652028671</v>
      </c>
      <c r="AW61" s="0" t="n">
        <f aca="true">RAND()</f>
        <v>0.126425401484803</v>
      </c>
      <c r="AX61" s="0" t="n">
        <f aca="true">RAND()</f>
        <v>0.51498366491692</v>
      </c>
      <c r="AY61" s="0" t="n">
        <f aca="true">RAND()</f>
        <v>0.453858836018182</v>
      </c>
      <c r="AZ61" s="0" t="n">
        <f aca="true">RAND()</f>
        <v>0.364056204632874</v>
      </c>
    </row>
    <row r="62" customFormat="false" ht="15" hidden="false" customHeight="false" outlineLevel="0" collapsed="false">
      <c r="AK62" s="0" t="n">
        <v>49</v>
      </c>
      <c r="AL62" s="0" t="n">
        <f aca="false">IFERROR(IF(AU62&lt;($AM$6-$AL$6)/($AN$6-$AL$6),$AL$6+SQRT(AU62*($AN$6-$AL$6)*($AM$6-$AL$6)),$AN$6-SQRT((1-AU62)*($AN$6-$AL$6)*($AN$6-$AM$6))),$AM$6)</f>
        <v>2.9724759328971</v>
      </c>
      <c r="AM62" s="0" t="n">
        <f aca="false">IFERROR(IF(AV62&lt;($AM$7-$AL$7)/($AN$7-$AL$7),$AL$7+SQRT(AV62*($AN$7-$AL$7)*($AM$7-$AL$7)),$AN$7-SQRT((1-AV62)*($AN$7-$AL$7)*($AN$7-$AM$7))),$AM$7)</f>
        <v>1.0875702665469</v>
      </c>
      <c r="AN62" s="0" t="n">
        <f aca="false">IFERROR(IF(AW62&lt;($AM$8-$AL$8)/($AN$8-$AL$8),$AL$8+SQRT(AW62*($AN$8-$AL$8)*($AM$8-$AL$8)),$AN$8-SQRT((1-AW62)*($AN$8-$AL$8)*($AN$8-$AM$8))),$AM$8)</f>
        <v>1.02670637395285</v>
      </c>
      <c r="AO62" s="0" t="n">
        <f aca="false">IFERROR(IF(AX62&lt;($AM$9-$AL$9)/($AN$9-$AL$9),$AL$9+SQRT(AX62*($AN$9-$AL$9)*($AM$9-$AL$9)),$AN$9-SQRT((1-AX62)*($AN$9-$AL$9)*($AN$9-$AM$9))),$AM$9)</f>
        <v>0.943603999012024</v>
      </c>
      <c r="AP62" s="0" t="n">
        <f aca="false">IFERROR(IF(AY62&lt;($AM$10-$AL$10)/($AN$10-$AL$10),$AL$10+SQRT(AY62*($AN$10-$AL$10)*($AM$10-$AL$10)),$AN$10-SQRT((1-AY62)*($AN$10-$AL$10)*($AN$10-$AM$10))),$AM$10)</f>
        <v>0.873454882908982</v>
      </c>
      <c r="AQ62" s="0" t="n">
        <f aca="false">IFERROR(IF(AZ62&lt;($AM$11-$AL$11)/($AN$11-$AL$11),$AL$11+SQRT(AZ62*($AN$11-$AL$11)*($AM$11-$AL$11)),$AN$11-SQRT((1-AZ62)*($AN$11-$AL$11)*($AN$11-$AM$11))),$AM$11)</f>
        <v>0.686624282709874</v>
      </c>
      <c r="AR62" s="0" t="n">
        <f aca="false">SUMPRODUCT((B24:B31&lt;=$B$6)*(C24:C31*AM62+D24:D31*AO62*$B$8*AQ62)/(1+AL62/100)^B24:B31)+C32*AM62*AP62/(1+AL62/100)^$B$6</f>
        <v>0</v>
      </c>
      <c r="AS62" s="0" t="n">
        <f aca="false">SUMPRODUCT((K24:K26&lt;=$B$6)*(L24:L26*AN62+M24:M26*AO62*$B$8*AQ62)/(1+AL62/100)^K24:K26)+L27*AN62*AP62/(1+AL62/100)^$B$6</f>
        <v>0</v>
      </c>
      <c r="AT62" s="0" t="n">
        <f aca="false">AS62-AR62</f>
        <v>0</v>
      </c>
      <c r="AU62" s="0" t="n">
        <f aca="true">RAND()</f>
        <v>0.189141888012818</v>
      </c>
      <c r="AV62" s="0" t="n">
        <f aca="true">RAND()</f>
        <v>0.765480726136486</v>
      </c>
      <c r="AW62" s="0" t="n">
        <f aca="true">RAND()</f>
        <v>0.556799613926373</v>
      </c>
      <c r="AX62" s="0" t="n">
        <f aca="true">RAND()</f>
        <v>0.262379343919279</v>
      </c>
      <c r="AY62" s="0" t="n">
        <f aca="true">RAND()</f>
        <v>0.557874198274245</v>
      </c>
      <c r="AZ62" s="0" t="n">
        <f aca="true">RAND()</f>
        <v>0.599165958419995</v>
      </c>
    </row>
    <row r="63" customFormat="false" ht="17.35" hidden="false" customHeight="false" outlineLevel="0" collapsed="false">
      <c r="A63" s="4" t="s">
        <v>141</v>
      </c>
      <c r="AK63" s="0" t="n">
        <v>50</v>
      </c>
      <c r="AL63" s="17" t="n">
        <f aca="false">IFERROR(IF(AU63&lt;($AM$6-$AL$6)/($AN$6-$AL$6),$AL$6+SQRT(AU63*($AN$6-$AL$6)*($AM$6-$AL$6)),$AN$6-SQRT((1-AU63)*($AN$6-$AL$6)*($AN$6-$AM$6))),$AM$6)</f>
        <v>5.62453522662214</v>
      </c>
      <c r="AM63" s="17" t="n">
        <f aca="false">IFERROR(IF(AV63&lt;($AM$7-$AL$7)/($AN$7-$AL$7),$AL$7+SQRT(AV63*($AN$7-$AL$7)*($AM$7-$AL$7)),$AN$7-SQRT((1-AV63)*($AN$7-$AL$7)*($AN$7-$AM$7))),$AM$7)</f>
        <v>1.12208766809453</v>
      </c>
      <c r="AN63" s="17" t="n">
        <f aca="false">IFERROR(IF(AW63&lt;($AM$8-$AL$8)/($AN$8-$AL$8),$AL$8+SQRT(AW63*($AN$8-$AL$8)*($AM$8-$AL$8)),$AN$8-SQRT((1-AW63)*($AN$8-$AL$8)*($AN$8-$AM$8))),$AM$8)</f>
        <v>0.870026526353522</v>
      </c>
      <c r="AO63" s="17" t="n">
        <f aca="false">IFERROR(IF(AX63&lt;($AM$9-$AL$9)/($AN$9-$AL$9),$AL$9+SQRT(AX63*($AN$9-$AL$9)*($AM$9-$AL$9)),$AN$9-SQRT((1-AX63)*($AN$9-$AL$9)*($AN$9-$AM$9))),$AM$9)</f>
        <v>1.67277085777913</v>
      </c>
      <c r="AP63" s="17" t="n">
        <f aca="false">IFERROR(IF(AY63&lt;($AM$10-$AL$10)/($AN$10-$AL$10),$AL$10+SQRT(AY63*($AN$10-$AL$10)*($AM$10-$AL$10)),$AN$10-SQRT((1-AY63)*($AN$10-$AL$10)*($AN$10-$AM$10))),$AM$10)</f>
        <v>0.902444903987924</v>
      </c>
      <c r="AQ63" s="17" t="n">
        <f aca="false">IFERROR(IF(AZ63&lt;($AM$11-$AL$11)/($AN$11-$AL$11),$AL$11+SQRT(AZ63*($AN$11-$AL$11)*($AM$11-$AL$11)),$AN$11-SQRT((1-AZ63)*($AN$11-$AL$11)*($AN$11-$AM$11))),$AM$11)</f>
        <v>0.572215665837581</v>
      </c>
      <c r="AR63" s="17" t="n">
        <f aca="false">SUMPRODUCT((B24:B31&lt;=$B$6)*(C24:C31*AM63+D24:D31*AO63*$B$8*AQ63)/(1+AL63/100)^B24:B31)+C32*AM63*AP63/(1+AL63/100)^$B$6</f>
        <v>0</v>
      </c>
      <c r="AS63" s="17" t="n">
        <f aca="false">SUMPRODUCT((K24:K26&lt;=$B$6)*(L24:L26*AN63+M24:M26*AO63*$B$8*AQ63)/(1+AL63/100)^K24:K26)+L27*AN63*AP63/(1+AL63/100)^$B$6</f>
        <v>0</v>
      </c>
      <c r="AT63" s="17" t="n">
        <f aca="false">AS63-AR63</f>
        <v>0</v>
      </c>
      <c r="AU63" s="17" t="n">
        <f aca="true">RAND()</f>
        <v>0.90540483285983</v>
      </c>
      <c r="AV63" s="17" t="n">
        <f aca="true">RAND()</f>
        <v>0.854563869746713</v>
      </c>
      <c r="AW63" s="17" t="n">
        <f aca="true">RAND()</f>
        <v>0.0544857154793395</v>
      </c>
      <c r="AX63" s="17" t="n">
        <f aca="true">RAND()</f>
        <v>0.928614058987596</v>
      </c>
      <c r="AY63" s="17" t="n">
        <f aca="true">RAND()</f>
        <v>0.647847602983397</v>
      </c>
      <c r="AZ63" s="17" t="n">
        <f aca="true">RAND()</f>
        <v>0.302454566234276</v>
      </c>
    </row>
    <row r="64" customFormat="false" ht="15" hidden="false" customHeight="false" outlineLevel="0" collapsed="false">
      <c r="A64" s="6" t="s">
        <v>142</v>
      </c>
      <c r="B64" s="6" t="s">
        <v>59</v>
      </c>
      <c r="C64" s="6" t="s">
        <v>60</v>
      </c>
      <c r="D64" s="6" t="s">
        <v>61</v>
      </c>
      <c r="E64" s="6" t="s">
        <v>143</v>
      </c>
      <c r="AK64" s="0" t="n">
        <v>51</v>
      </c>
      <c r="AL64" s="17" t="n">
        <f aca="false">IFERROR(IF(AU64&lt;($AM$6-$AL$6)/($AN$6-$AL$6),$AL$6+SQRT(AU64*($AN$6-$AL$6)*($AM$6-$AL$6)),$AN$6-SQRT((1-AU64)*($AN$6-$AL$6)*($AN$6-$AM$6))),$AM$6)</f>
        <v>4.30500367468024</v>
      </c>
      <c r="AM64" s="17" t="n">
        <f aca="false">IFERROR(IF(AV64&lt;($AM$7-$AL$7)/($AN$7-$AL$7),$AL$7+SQRT(AV64*($AN$7-$AL$7)*($AM$7-$AL$7)),$AN$7-SQRT((1-AV64)*($AN$7-$AL$7)*($AN$7-$AM$7))),$AM$7)</f>
        <v>1.14909746886696</v>
      </c>
      <c r="AN64" s="17" t="n">
        <f aca="false">IFERROR(IF(AW64&lt;($AM$8-$AL$8)/($AN$8-$AL$8),$AL$8+SQRT(AW64*($AN$8-$AL$8)*($AM$8-$AL$8)),$AN$8-SQRT((1-AW64)*($AN$8-$AL$8)*($AN$8-$AM$8))),$AM$8)</f>
        <v>1.04040806026845</v>
      </c>
      <c r="AO64" s="17" t="n">
        <f aca="false">IFERROR(IF(AX64&lt;($AM$9-$AL$9)/($AN$9-$AL$9),$AL$9+SQRT(AX64*($AN$9-$AL$9)*($AM$9-$AL$9)),$AN$9-SQRT((1-AX64)*($AN$9-$AL$9)*($AN$9-$AM$9))),$AM$9)</f>
        <v>1.09269450842955</v>
      </c>
      <c r="AP64" s="17" t="n">
        <f aca="false">IFERROR(IF(AY64&lt;($AM$10-$AL$10)/($AN$10-$AL$10),$AL$10+SQRT(AY64*($AN$10-$AL$10)*($AM$10-$AL$10)),$AN$10-SQRT((1-AY64)*($AN$10-$AL$10)*($AN$10-$AM$10))),$AM$10)</f>
        <v>0.926763394924907</v>
      </c>
      <c r="AQ64" s="17" t="n">
        <f aca="false">IFERROR(IF(AZ64&lt;($AM$11-$AL$11)/($AN$11-$AL$11),$AL$11+SQRT(AZ64*($AN$11-$AL$11)*($AM$11-$AL$11)),$AN$11-SQRT((1-AZ64)*($AN$11-$AL$11)*($AN$11-$AM$11))),$AM$11)</f>
        <v>0.81283025671872</v>
      </c>
      <c r="AR64" s="17" t="n">
        <f aca="false">SUMPRODUCT((B24:B31&lt;=$B$6)*(C24:C31*AM64+D24:D31*AO64*$B$8*AQ64)/(1+AL64/100)^B24:B31)+C32*AM64*AP64/(1+AL64/100)^$B$6</f>
        <v>0</v>
      </c>
      <c r="AS64" s="17" t="n">
        <f aca="false">SUMPRODUCT((K24:K26&lt;=$B$6)*(L24:L26*AN64+M24:M26*AO64*$B$8*AQ64)/(1+AL64/100)^K24:K26)+L27*AN64*AP64/(1+AL64/100)^$B$6</f>
        <v>0</v>
      </c>
      <c r="AT64" s="17" t="n">
        <f aca="false">AS64-AR64</f>
        <v>0</v>
      </c>
      <c r="AU64" s="17" t="n">
        <f aca="true">RAND()</f>
        <v>0.636849740325651</v>
      </c>
      <c r="AV64" s="17" t="n">
        <f aca="true">RAND()</f>
        <v>0.909499370763968</v>
      </c>
      <c r="AW64" s="17" t="n">
        <f aca="true">RAND()</f>
        <v>0.609521944885047</v>
      </c>
      <c r="AX64" s="17" t="n">
        <f aca="true">RAND()</f>
        <v>0.451197829977401</v>
      </c>
      <c r="AY64" s="17" t="n">
        <f aca="true">RAND()</f>
        <v>0.728507980991329</v>
      </c>
      <c r="AZ64" s="17" t="n">
        <f aca="true">RAND()</f>
        <v>0.857010151836815</v>
      </c>
    </row>
    <row r="65" customFormat="false" ht="15" hidden="false" customHeight="false" outlineLevel="0" collapsed="false">
      <c r="A65" s="36" t="n">
        <v>2</v>
      </c>
      <c r="B65" s="14" t="n">
        <f aca="false">SUMPRODUCT((B24:B31&lt;=$B$6)*(C24:C31*$B$11+D24:D31*$B$10*$B$8*$B$9)/(1+$A65/100)^B24:B31)+C32*$B$11*$B$13/(1+$A65/100)^$B$6</f>
        <v>0</v>
      </c>
      <c r="C65" s="14" t="n">
        <f aca="false">SUMPRODUCT((K24:K26&lt;=$B$6)*(L24:L26*$B$12+M24:M26*$B$10*$B$8*$B$9)/(1+$A65/100)^K24:K26)+L27*$B$12*$B$13/(1+$A65/100)^$B$6</f>
        <v>0</v>
      </c>
      <c r="D65" s="14" t="n">
        <f aca="false">C65-B65</f>
        <v>0</v>
      </c>
      <c r="E65" s="0" t="str">
        <f aca="false">IF(D65&lt;0,"PCC","HMA")</f>
        <v>HMA</v>
      </c>
      <c r="AK65" s="0" t="n">
        <v>52</v>
      </c>
      <c r="AL65" s="17" t="n">
        <f aca="false">IFERROR(IF(AU65&lt;($AM$6-$AL$6)/($AN$6-$AL$6),$AL$6+SQRT(AU65*($AN$6-$AL$6)*($AM$6-$AL$6)),$AN$6-SQRT((1-AU65)*($AN$6-$AL$6)*($AN$6-$AM$6))),$AM$6)</f>
        <v>2.94467993254514</v>
      </c>
      <c r="AM65" s="17" t="n">
        <f aca="false">IFERROR(IF(AV65&lt;($AM$7-$AL$7)/($AN$7-$AL$7),$AL$7+SQRT(AV65*($AN$7-$AL$7)*($AM$7-$AL$7)),$AN$7-SQRT((1-AV65)*($AN$7-$AL$7)*($AN$7-$AM$7))),$AM$7)</f>
        <v>0.983395862676086</v>
      </c>
      <c r="AN65" s="17" t="n">
        <f aca="false">IFERROR(IF(AW65&lt;($AM$8-$AL$8)/($AN$8-$AL$8),$AL$8+SQRT(AW65*($AN$8-$AL$8)*($AM$8-$AL$8)),$AN$8-SQRT((1-AW65)*($AN$8-$AL$8)*($AN$8-$AM$8))),$AM$8)</f>
        <v>1.02644881170979</v>
      </c>
      <c r="AO65" s="17" t="n">
        <f aca="false">IFERROR(IF(AX65&lt;($AM$9-$AL$9)/($AN$9-$AL$9),$AL$9+SQRT(AX65*($AN$9-$AL$9)*($AM$9-$AL$9)),$AN$9-SQRT((1-AX65)*($AN$9-$AL$9)*($AN$9-$AM$9))),$AM$9)</f>
        <v>1.01309558886452</v>
      </c>
      <c r="AP65" s="17" t="n">
        <f aca="false">IFERROR(IF(AY65&lt;($AM$10-$AL$10)/($AN$10-$AL$10),$AL$10+SQRT(AY65*($AN$10-$AL$10)*($AM$10-$AL$10)),$AN$10-SQRT((1-AY65)*($AN$10-$AL$10)*($AN$10-$AM$10))),$AM$10)</f>
        <v>0.954335267565938</v>
      </c>
      <c r="AQ65" s="17" t="n">
        <f aca="false">IFERROR(IF(AZ65&lt;($AM$11-$AL$11)/($AN$11-$AL$11),$AL$11+SQRT(AZ65*($AN$11-$AL$11)*($AM$11-$AL$11)),$AN$11-SQRT((1-AZ65)*($AN$11-$AL$11)*($AN$11-$AM$11))),$AM$11)</f>
        <v>0.628915550368342</v>
      </c>
      <c r="AR65" s="17" t="n">
        <f aca="false">SUMPRODUCT((B24:B31&lt;=$B$6)*(C24:C31*AM65+D24:D31*AO65*$B$8*AQ65)/(1+AL65/100)^B24:B31)+C32*AM65*AP65/(1+AL65/100)^$B$6</f>
        <v>0</v>
      </c>
      <c r="AS65" s="17" t="n">
        <f aca="false">SUMPRODUCT((K24:K26&lt;=$B$6)*(L24:L26*AN65+M24:M26*AO65*$B$8*AQ65)/(1+AL65/100)^K24:K26)+L27*AN65*AP65/(1+AL65/100)^$B$6</f>
        <v>0</v>
      </c>
      <c r="AT65" s="17" t="n">
        <f aca="false">AS65-AR65</f>
        <v>0</v>
      </c>
      <c r="AU65" s="17" t="n">
        <f aca="true">RAND()</f>
        <v>0.178484034990697</v>
      </c>
      <c r="AV65" s="17" t="n">
        <f aca="true">RAND()</f>
        <v>0.373711582741174</v>
      </c>
      <c r="AW65" s="17" t="n">
        <f aca="true">RAND()</f>
        <v>0.55577658856921</v>
      </c>
      <c r="AX65" s="17" t="n">
        <f aca="true">RAND()</f>
        <v>0.350679788854219</v>
      </c>
      <c r="AY65" s="17" t="n">
        <f aca="true">RAND()</f>
        <v>0.825682141416851</v>
      </c>
      <c r="AZ65" s="17" t="n">
        <f aca="true">RAND()</f>
        <v>0.441573221526978</v>
      </c>
    </row>
    <row r="66" customFormat="false" ht="15" hidden="false" customHeight="false" outlineLevel="0" collapsed="false">
      <c r="A66" s="36" t="n">
        <v>2.25</v>
      </c>
      <c r="B66" s="14" t="n">
        <f aca="false">SUMPRODUCT((B24:B31&lt;=$B$6)*(C24:C31*$B$11+D24:D31*$B$10*$B$8*$B$9)/(1+$A66/100)^B24:B31)+C32*$B$11*$B$13/(1+$A66/100)^$B$6</f>
        <v>0</v>
      </c>
      <c r="C66" s="14" t="n">
        <f aca="false">SUMPRODUCT((K24:K26&lt;=$B$6)*(L24:L26*$B$12+M24:M26*$B$10*$B$8*$B$9)/(1+$A66/100)^K24:K26)+L27*$B$12*$B$13/(1+$A66/100)^$B$6</f>
        <v>0</v>
      </c>
      <c r="D66" s="14" t="n">
        <f aca="false">C66-B66</f>
        <v>0</v>
      </c>
      <c r="E66" s="0" t="str">
        <f aca="false">IF(D66&lt;0,"PCC","HMA")</f>
        <v>HMA</v>
      </c>
      <c r="AK66" s="0" t="n">
        <v>53</v>
      </c>
      <c r="AL66" s="17" t="n">
        <f aca="false">IFERROR(IF(AU66&lt;($AM$6-$AL$6)/($AN$6-$AL$6),$AL$6+SQRT(AU66*($AN$6-$AL$6)*($AM$6-$AL$6)),$AN$6-SQRT((1-AU66)*($AN$6-$AL$6)*($AN$6-$AM$6))),$AM$6)</f>
        <v>3.56781121768123</v>
      </c>
      <c r="AM66" s="17" t="n">
        <f aca="false">IFERROR(IF(AV66&lt;($AM$7-$AL$7)/($AN$7-$AL$7),$AL$7+SQRT(AV66*($AN$7-$AL$7)*($AM$7-$AL$7)),$AN$7-SQRT((1-AV66)*($AN$7-$AL$7)*($AN$7-$AM$7))),$AM$7)</f>
        <v>1.00977307812184</v>
      </c>
      <c r="AN66" s="17" t="n">
        <f aca="false">IFERROR(IF(AW66&lt;($AM$8-$AL$8)/($AN$8-$AL$8),$AL$8+SQRT(AW66*($AN$8-$AL$8)*($AM$8-$AL$8)),$AN$8-SQRT((1-AW66)*($AN$8-$AL$8)*($AN$8-$AM$8))),$AM$8)</f>
        <v>1.07529240945695</v>
      </c>
      <c r="AO66" s="17" t="n">
        <f aca="false">IFERROR(IF(AX66&lt;($AM$9-$AL$9)/($AN$9-$AL$9),$AL$9+SQRT(AX66*($AN$9-$AL$9)*($AM$9-$AL$9)),$AN$9-SQRT((1-AX66)*($AN$9-$AL$9)*($AN$9-$AM$9))),$AM$9)</f>
        <v>1.44112537770741</v>
      </c>
      <c r="AP66" s="17" t="n">
        <f aca="false">IFERROR(IF(AY66&lt;($AM$10-$AL$10)/($AN$10-$AL$10),$AL$10+SQRT(AY66*($AN$10-$AL$10)*($AM$10-$AL$10)),$AN$10-SQRT((1-AY66)*($AN$10-$AL$10)*($AN$10-$AM$10))),$AM$10)</f>
        <v>0.984470601604472</v>
      </c>
      <c r="AQ66" s="17" t="n">
        <f aca="false">IFERROR(IF(AZ66&lt;($AM$11-$AL$11)/($AN$11-$AL$11),$AL$11+SQRT(AZ66*($AN$11-$AL$11)*($AM$11-$AL$11)),$AN$11-SQRT((1-AZ66)*($AN$11-$AL$11)*($AN$11-$AM$11))),$AM$11)</f>
        <v>0.710357531088249</v>
      </c>
      <c r="AR66" s="17" t="n">
        <f aca="false">SUMPRODUCT((B24:B31&lt;=$B$6)*(C24:C31*AM66+D24:D31*AO66*$B$8*AQ66)/(1+AL66/100)^B24:B31)+C32*AM66*AP66/(1+AL66/100)^$B$6</f>
        <v>0</v>
      </c>
      <c r="AS66" s="17" t="n">
        <f aca="false">SUMPRODUCT((K24:K26&lt;=$B$6)*(L24:L26*AN66+M24:M26*AO66*$B$8*AQ66)/(1+AL66/100)^K24:K26)+L27*AN66*AP66/(1+AL66/100)^$B$6</f>
        <v>0</v>
      </c>
      <c r="AT66" s="17" t="n">
        <f aca="false">AS66-AR66</f>
        <v>0</v>
      </c>
      <c r="AU66" s="17" t="n">
        <f aca="true">RAND()</f>
        <v>0.411004008126261</v>
      </c>
      <c r="AV66" s="17" t="n">
        <f aca="true">RAND()</f>
        <v>0.487031342266182</v>
      </c>
      <c r="AW66" s="17" t="n">
        <f aca="true">RAND()</f>
        <v>0.728686736059038</v>
      </c>
      <c r="AX66" s="17" t="n">
        <f aca="true">RAND()</f>
        <v>0.791772771038212</v>
      </c>
      <c r="AY66" s="17" t="n">
        <f aca="true">RAND()</f>
        <v>0.938847055275997</v>
      </c>
      <c r="AZ66" s="17" t="n">
        <f aca="true">RAND()</f>
        <v>0.657580572255939</v>
      </c>
    </row>
    <row r="67" customFormat="false" ht="15" hidden="false" customHeight="false" outlineLevel="0" collapsed="false">
      <c r="A67" s="36" t="n">
        <v>2.5</v>
      </c>
      <c r="B67" s="14" t="n">
        <f aca="false">SUMPRODUCT((B24:B31&lt;=$B$6)*(C24:C31*$B$11+D24:D31*$B$10*$B$8*$B$9)/(1+$A67/100)^B24:B31)+C32*$B$11*$B$13/(1+$A67/100)^$B$6</f>
        <v>0</v>
      </c>
      <c r="C67" s="14" t="n">
        <f aca="false">SUMPRODUCT((K24:K26&lt;=$B$6)*(L24:L26*$B$12+M24:M26*$B$10*$B$8*$B$9)/(1+$A67/100)^K24:K26)+L27*$B$12*$B$13/(1+$A67/100)^$B$6</f>
        <v>0</v>
      </c>
      <c r="D67" s="14" t="n">
        <f aca="false">C67-B67</f>
        <v>0</v>
      </c>
      <c r="E67" s="0" t="str">
        <f aca="false">IF(D67&lt;0,"PCC","HMA")</f>
        <v>HMA</v>
      </c>
      <c r="AK67" s="0" t="n">
        <v>54</v>
      </c>
      <c r="AL67" s="17" t="n">
        <f aca="false">IFERROR(IF(AU67&lt;($AM$6-$AL$6)/($AN$6-$AL$6),$AL$6+SQRT(AU67*($AN$6-$AL$6)*($AM$6-$AL$6)),$AN$6-SQRT((1-AU67)*($AN$6-$AL$6)*($AN$6-$AM$6))),$AM$6)</f>
        <v>4.76812571416056</v>
      </c>
      <c r="AM67" s="17" t="n">
        <f aca="false">IFERROR(IF(AV67&lt;($AM$7-$AL$7)/($AN$7-$AL$7),$AL$7+SQRT(AV67*($AN$7-$AL$7)*($AM$7-$AL$7)),$AN$7-SQRT((1-AV67)*($AN$7-$AL$7)*($AN$7-$AM$7))),$AM$7)</f>
        <v>0.911536997500742</v>
      </c>
      <c r="AN67" s="17" t="n">
        <f aca="false">IFERROR(IF(AW67&lt;($AM$8-$AL$8)/($AN$8-$AL$8),$AL$8+SQRT(AW67*($AN$8-$AL$8)*($AM$8-$AL$8)),$AN$8-SQRT((1-AW67)*($AN$8-$AL$8)*($AN$8-$AM$8))),$AM$8)</f>
        <v>0.99109451992923</v>
      </c>
      <c r="AO67" s="17" t="n">
        <f aca="false">IFERROR(IF(AX67&lt;($AM$9-$AL$9)/($AN$9-$AL$9),$AL$9+SQRT(AX67*($AN$9-$AL$9)*($AM$9-$AL$9)),$AN$9-SQRT((1-AX67)*($AN$9-$AL$9)*($AN$9-$AM$9))),$AM$9)</f>
        <v>0.970969844778533</v>
      </c>
      <c r="AP67" s="17" t="n">
        <f aca="false">IFERROR(IF(AY67&lt;($AM$10-$AL$10)/($AN$10-$AL$10),$AL$10+SQRT(AY67*($AN$10-$AL$10)*($AM$10-$AL$10)),$AN$10-SQRT((1-AY67)*($AN$10-$AL$10)*($AN$10-$AM$10))),$AM$10)</f>
        <v>0.921029094036408</v>
      </c>
      <c r="AQ67" s="17" t="n">
        <f aca="false">IFERROR(IF(AZ67&lt;($AM$11-$AL$11)/($AN$11-$AL$11),$AL$11+SQRT(AZ67*($AN$11-$AL$11)*($AM$11-$AL$11)),$AN$11-SQRT((1-AZ67)*($AN$11-$AL$11)*($AN$11-$AM$11))),$AM$11)</f>
        <v>0.731569616646382</v>
      </c>
      <c r="AR67" s="17" t="n">
        <f aca="false">SUMPRODUCT((B24:B31&lt;=$B$6)*(C24:C31*AM67+D24:D31*AO67*$B$8*AQ67)/(1+AL67/100)^B24:B31)+C32*AM67*AP67/(1+AL67/100)^$B$6</f>
        <v>0</v>
      </c>
      <c r="AS67" s="17" t="n">
        <f aca="false">SUMPRODUCT((K24:K26&lt;=$B$6)*(L24:L26*AN67+M24:M26*AO67*$B$8*AQ67)/(1+AL67/100)^K24:K26)+L27*AN67*AP67/(1+AL67/100)^$B$6</f>
        <v>0</v>
      </c>
      <c r="AT67" s="17" t="n">
        <f aca="false">AS67-AR67</f>
        <v>0</v>
      </c>
      <c r="AU67" s="17" t="n">
        <f aca="true">RAND()</f>
        <v>0.750936858610434</v>
      </c>
      <c r="AV67" s="17" t="n">
        <f aca="true">RAND()</f>
        <v>0.138227797905339</v>
      </c>
      <c r="AW67" s="17" t="n">
        <f aca="true">RAND()</f>
        <v>0.40574572829981</v>
      </c>
      <c r="AX67" s="17" t="n">
        <f aca="true">RAND()</f>
        <v>0.295750126254287</v>
      </c>
      <c r="AY67" s="17" t="n">
        <f aca="true">RAND()</f>
        <v>0.709061992100474</v>
      </c>
      <c r="AZ67" s="17" t="n">
        <f aca="true">RAND()</f>
        <v>0.705898486908693</v>
      </c>
    </row>
    <row r="68" customFormat="false" ht="15" hidden="false" customHeight="false" outlineLevel="0" collapsed="false">
      <c r="A68" s="36" t="n">
        <v>2.75</v>
      </c>
      <c r="B68" s="14" t="n">
        <f aca="false">SUMPRODUCT((B24:B31&lt;=$B$6)*(C24:C31*$B$11+D24:D31*$B$10*$B$8*$B$9)/(1+$A68/100)^B24:B31)+C32*$B$11*$B$13/(1+$A68/100)^$B$6</f>
        <v>0</v>
      </c>
      <c r="C68" s="14" t="n">
        <f aca="false">SUMPRODUCT((K24:K26&lt;=$B$6)*(L24:L26*$B$12+M24:M26*$B$10*$B$8*$B$9)/(1+$A68/100)^K24:K26)+L27*$B$12*$B$13/(1+$A68/100)^$B$6</f>
        <v>0</v>
      </c>
      <c r="D68" s="14" t="n">
        <f aca="false">C68-B68</f>
        <v>0</v>
      </c>
      <c r="E68" s="0" t="str">
        <f aca="false">IF(D68&lt;0,"PCC","HMA")</f>
        <v>HMA</v>
      </c>
      <c r="AK68" s="0" t="n">
        <v>55</v>
      </c>
      <c r="AL68" s="17" t="n">
        <f aca="false">IFERROR(IF(AU68&lt;($AM$6-$AL$6)/($AN$6-$AL$6),$AL$6+SQRT(AU68*($AN$6-$AL$6)*($AM$6-$AL$6)),$AN$6-SQRT((1-AU68)*($AN$6-$AL$6)*($AN$6-$AM$6))),$AM$6)</f>
        <v>3.00989894740315</v>
      </c>
      <c r="AM68" s="17" t="n">
        <f aca="false">IFERROR(IF(AV68&lt;($AM$7-$AL$7)/($AN$7-$AL$7),$AL$7+SQRT(AV68*($AN$7-$AL$7)*($AM$7-$AL$7)),$AN$7-SQRT((1-AV68)*($AN$7-$AL$7)*($AN$7-$AM$7))),$AM$7)</f>
        <v>0.953626208401054</v>
      </c>
      <c r="AN68" s="17" t="n">
        <f aca="false">IFERROR(IF(AW68&lt;($AM$8-$AL$8)/($AN$8-$AL$8),$AL$8+SQRT(AW68*($AN$8-$AL$8)*($AM$8-$AL$8)),$AN$8-SQRT((1-AW68)*($AN$8-$AL$8)*($AN$8-$AM$8))),$AM$8)</f>
        <v>1.02652146714595</v>
      </c>
      <c r="AO68" s="17" t="n">
        <f aca="false">IFERROR(IF(AX68&lt;($AM$9-$AL$9)/($AN$9-$AL$9),$AL$9+SQRT(AX68*($AN$9-$AL$9)*($AM$9-$AL$9)),$AN$9-SQRT((1-AX68)*($AN$9-$AL$9)*($AN$9-$AM$9))),$AM$9)</f>
        <v>1.15965530058541</v>
      </c>
      <c r="AP68" s="17" t="n">
        <f aca="false">IFERROR(IF(AY68&lt;($AM$10-$AL$10)/($AN$10-$AL$10),$AL$10+SQRT(AY68*($AN$10-$AL$10)*($AM$10-$AL$10)),$AN$10-SQRT((1-AY68)*($AN$10-$AL$10)*($AN$10-$AM$10))),$AM$10)</f>
        <v>0.885576760785241</v>
      </c>
      <c r="AQ68" s="17" t="n">
        <f aca="false">IFERROR(IF(AZ68&lt;($AM$11-$AL$11)/($AN$11-$AL$11),$AL$11+SQRT(AZ68*($AN$11-$AL$11)*($AM$11-$AL$11)),$AN$11-SQRT((1-AZ68)*($AN$11-$AL$11)*($AN$11-$AM$11))),$AM$11)</f>
        <v>0.585462006496852</v>
      </c>
      <c r="AR68" s="17" t="n">
        <f aca="false">SUMPRODUCT((B24:B31&lt;=$B$6)*(C24:C31*AM68+D24:D31*AO68*$B$8*AQ68)/(1+AL68/100)^B24:B31)+C32*AM68*AP68/(1+AL68/100)^$B$6</f>
        <v>0</v>
      </c>
      <c r="AS68" s="17" t="n">
        <f aca="false">SUMPRODUCT((K24:K26&lt;=$B$6)*(L24:L26*AN68+M24:M26*AO68*$B$8*AQ68)/(1+AL68/100)^K24:K26)+L27*AN68*AP68/(1+AL68/100)^$B$6</f>
        <v>0</v>
      </c>
      <c r="AT68" s="17" t="n">
        <f aca="false">AS68-AR68</f>
        <v>0</v>
      </c>
      <c r="AU68" s="17" t="n">
        <f aca="true">RAND()</f>
        <v>0.203954679503277</v>
      </c>
      <c r="AV68" s="17" t="n">
        <f aca="true">RAND()</f>
        <v>0.262233465640935</v>
      </c>
      <c r="AW68" s="17" t="n">
        <f aca="true">RAND()</f>
        <v>0.556065292030242</v>
      </c>
      <c r="AX68" s="17" t="n">
        <f aca="true">RAND()</f>
        <v>0.529213857443865</v>
      </c>
      <c r="AY68" s="17" t="n">
        <f aca="true">RAND()</f>
        <v>0.594677753830556</v>
      </c>
      <c r="AZ68" s="17" t="n">
        <f aca="true">RAND()</f>
        <v>0.332606355727382</v>
      </c>
    </row>
    <row r="69" customFormat="false" ht="15" hidden="false" customHeight="false" outlineLevel="0" collapsed="false">
      <c r="A69" s="36" t="n">
        <v>3</v>
      </c>
      <c r="B69" s="14" t="n">
        <f aca="false">SUMPRODUCT((B24:B31&lt;=$B$6)*(C24:C31*$B$11+D24:D31*$B$10*$B$8*$B$9)/(1+$A69/100)^B24:B31)+C32*$B$11*$B$13/(1+$A69/100)^$B$6</f>
        <v>0</v>
      </c>
      <c r="C69" s="14" t="n">
        <f aca="false">SUMPRODUCT((K24:K26&lt;=$B$6)*(L24:L26*$B$12+M24:M26*$B$10*$B$8*$B$9)/(1+$A69/100)^K24:K26)+L27*$B$12*$B$13/(1+$A69/100)^$B$6</f>
        <v>0</v>
      </c>
      <c r="D69" s="14" t="n">
        <f aca="false">C69-B69</f>
        <v>0</v>
      </c>
      <c r="E69" s="0" t="str">
        <f aca="false">IF(D69&lt;0,"PCC","HMA")</f>
        <v>HMA</v>
      </c>
      <c r="AK69" s="0" t="n">
        <v>56</v>
      </c>
      <c r="AL69" s="17" t="n">
        <f aca="false">IFERROR(IF(AU69&lt;($AM$6-$AL$6)/($AN$6-$AL$6),$AL$6+SQRT(AU69*($AN$6-$AL$6)*($AM$6-$AL$6)),$AN$6-SQRT((1-AU69)*($AN$6-$AL$6)*($AN$6-$AM$6))),$AM$6)</f>
        <v>4.6710011191608</v>
      </c>
      <c r="AM69" s="17" t="n">
        <f aca="false">IFERROR(IF(AV69&lt;($AM$7-$AL$7)/($AN$7-$AL$7),$AL$7+SQRT(AV69*($AN$7-$AL$7)*($AM$7-$AL$7)),$AN$7-SQRT((1-AV69)*($AN$7-$AL$7)*($AN$7-$AM$7))),$AM$7)</f>
        <v>0.980573179816715</v>
      </c>
      <c r="AN69" s="17" t="n">
        <f aca="false">IFERROR(IF(AW69&lt;($AM$8-$AL$8)/($AN$8-$AL$8),$AL$8+SQRT(AW69*($AN$8-$AL$8)*($AM$8-$AL$8)),$AN$8-SQRT((1-AW69)*($AN$8-$AL$8)*($AN$8-$AM$8))),$AM$8)</f>
        <v>1.18225304300081</v>
      </c>
      <c r="AO69" s="17" t="n">
        <f aca="false">IFERROR(IF(AX69&lt;($AM$9-$AL$9)/($AN$9-$AL$9),$AL$9+SQRT(AX69*($AN$9-$AL$9)*($AM$9-$AL$9)),$AN$9-SQRT((1-AX69)*($AN$9-$AL$9)*($AN$9-$AM$9))),$AM$9)</f>
        <v>1.58156748603273</v>
      </c>
      <c r="AP69" s="17" t="n">
        <f aca="false">IFERROR(IF(AY69&lt;($AM$10-$AL$10)/($AN$10-$AL$10),$AL$10+SQRT(AY69*($AN$10-$AL$10)*($AM$10-$AL$10)),$AN$10-SQRT((1-AY69)*($AN$10-$AL$10)*($AN$10-$AM$10))),$AM$10)</f>
        <v>0.911921225858624</v>
      </c>
      <c r="AQ69" s="17" t="n">
        <f aca="false">IFERROR(IF(AZ69&lt;($AM$11-$AL$11)/($AN$11-$AL$11),$AL$11+SQRT(AZ69*($AN$11-$AL$11)*($AM$11-$AL$11)),$AN$11-SQRT((1-AZ69)*($AN$11-$AL$11)*($AN$11-$AM$11))),$AM$11)</f>
        <v>0.492518434982396</v>
      </c>
      <c r="AR69" s="17" t="n">
        <f aca="false">SUMPRODUCT((B24:B31&lt;=$B$6)*(C24:C31*AM69+D24:D31*AO69*$B$8*AQ69)/(1+AL69/100)^B24:B31)+C32*AM69*AP69/(1+AL69/100)^$B$6</f>
        <v>0</v>
      </c>
      <c r="AS69" s="17" t="n">
        <f aca="false">SUMPRODUCT((K24:K26&lt;=$B$6)*(L24:L26*AN69+M24:M26*AO69*$B$8*AQ69)/(1+AL69/100)^K24:K26)+L27*AN69*AP69/(1+AL69/100)^$B$6</f>
        <v>0</v>
      </c>
      <c r="AT69" s="17" t="n">
        <f aca="false">AS69-AR69</f>
        <v>0</v>
      </c>
      <c r="AU69" s="17" t="n">
        <f aca="true">RAND()</f>
        <v>0.728788210652487</v>
      </c>
      <c r="AV69" s="17" t="n">
        <f aca="true">RAND()</f>
        <v>0.362296369656884</v>
      </c>
      <c r="AW69" s="17" t="n">
        <f aca="true">RAND()</f>
        <v>0.959203109487552</v>
      </c>
      <c r="AX69" s="17" t="n">
        <f aca="true">RAND()</f>
        <v>0.88327615417002</v>
      </c>
      <c r="AY69" s="17" t="n">
        <f aca="true">RAND()</f>
        <v>0.678716385251486</v>
      </c>
      <c r="AZ69" s="17" t="n">
        <f aca="true">RAND()</f>
        <v>0.151278970645188</v>
      </c>
    </row>
    <row r="70" customFormat="false" ht="15" hidden="false" customHeight="false" outlineLevel="0" collapsed="false">
      <c r="A70" s="36" t="n">
        <v>3.25</v>
      </c>
      <c r="B70" s="14" t="n">
        <f aca="false">SUMPRODUCT((B24:B31&lt;=$B$6)*(C24:C31*$B$11+D24:D31*$B$10*$B$8*$B$9)/(1+$A70/100)^B24:B31)+C32*$B$11*$B$13/(1+$A70/100)^$B$6</f>
        <v>0</v>
      </c>
      <c r="C70" s="14" t="n">
        <f aca="false">SUMPRODUCT((K24:K26&lt;=$B$6)*(L24:L26*$B$12+M24:M26*$B$10*$B$8*$B$9)/(1+$A70/100)^K24:K26)+L27*$B$12*$B$13/(1+$A70/100)^$B$6</f>
        <v>0</v>
      </c>
      <c r="D70" s="14" t="n">
        <f aca="false">C70-B70</f>
        <v>0</v>
      </c>
      <c r="E70" s="0" t="str">
        <f aca="false">IF(D70&lt;0,"PCC","HMA")</f>
        <v>HMA</v>
      </c>
      <c r="AK70" s="0" t="n">
        <v>57</v>
      </c>
      <c r="AL70" s="17" t="n">
        <f aca="false">IFERROR(IF(AU70&lt;($AM$6-$AL$6)/($AN$6-$AL$6),$AL$6+SQRT(AU70*($AN$6-$AL$6)*($AM$6-$AL$6)),$AN$6-SQRT((1-AU70)*($AN$6-$AL$6)*($AN$6-$AM$6))),$AM$6)</f>
        <v>3.95104950797476</v>
      </c>
      <c r="AM70" s="17" t="n">
        <f aca="false">IFERROR(IF(AV70&lt;($AM$7-$AL$7)/($AN$7-$AL$7),$AL$7+SQRT(AV70*($AN$7-$AL$7)*($AM$7-$AL$7)),$AN$7-SQRT((1-AV70)*($AN$7-$AL$7)*($AN$7-$AM$7))),$AM$7)</f>
        <v>1.14735830138278</v>
      </c>
      <c r="AN70" s="17" t="n">
        <f aca="false">IFERROR(IF(AW70&lt;($AM$8-$AL$8)/($AN$8-$AL$8),$AL$8+SQRT(AW70*($AN$8-$AL$8)*($AM$8-$AL$8)),$AN$8-SQRT((1-AW70)*($AN$8-$AL$8)*($AN$8-$AM$8))),$AM$8)</f>
        <v>0.966559101733561</v>
      </c>
      <c r="AO70" s="17" t="n">
        <f aca="false">IFERROR(IF(AX70&lt;($AM$9-$AL$9)/($AN$9-$AL$9),$AL$9+SQRT(AX70*($AN$9-$AL$9)*($AM$9-$AL$9)),$AN$9-SQRT((1-AX70)*($AN$9-$AL$9)*($AN$9-$AM$9))),$AM$9)</f>
        <v>1.19774259260438</v>
      </c>
      <c r="AP70" s="17" t="n">
        <f aca="false">IFERROR(IF(AY70&lt;($AM$10-$AL$10)/($AN$10-$AL$10),$AL$10+SQRT(AY70*($AN$10-$AL$10)*($AM$10-$AL$10)),$AN$10-SQRT((1-AY70)*($AN$10-$AL$10)*($AN$10-$AM$10))),$AM$10)</f>
        <v>0.783986792013064</v>
      </c>
      <c r="AQ70" s="17" t="n">
        <f aca="false">IFERROR(IF(AZ70&lt;($AM$11-$AL$11)/($AN$11-$AL$11),$AL$11+SQRT(AZ70*($AN$11-$AL$11)*($AM$11-$AL$11)),$AN$11-SQRT((1-AZ70)*($AN$11-$AL$11)*($AN$11-$AM$11))),$AM$11)</f>
        <v>0.755921947737318</v>
      </c>
      <c r="AR70" s="17" t="n">
        <f aca="false">SUMPRODUCT((B24:B31&lt;=$B$6)*(C24:C31*AM70+D24:D31*AO70*$B$8*AQ70)/(1+AL70/100)^B24:B31)+C32*AM70*AP70/(1+AL70/100)^$B$6</f>
        <v>0</v>
      </c>
      <c r="AS70" s="17" t="n">
        <f aca="false">SUMPRODUCT((K24:K26&lt;=$B$6)*(L24:L26*AN70+M24:M26*AO70*$B$8*AQ70)/(1+AL70/100)^K24:K26)+L27*AN70*AP70/(1+AL70/100)^$B$6</f>
        <v>0</v>
      </c>
      <c r="AT70" s="17" t="n">
        <f aca="false">AS70-AR70</f>
        <v>0</v>
      </c>
      <c r="AU70" s="17" t="n">
        <f aca="true">RAND()</f>
        <v>0.535195044858952</v>
      </c>
      <c r="AV70" s="17" t="n">
        <f aca="true">RAND()</f>
        <v>0.906352726266414</v>
      </c>
      <c r="AW70" s="17" t="n">
        <f aca="true">RAND()</f>
        <v>0.308243715225453</v>
      </c>
      <c r="AX70" s="17" t="n">
        <f aca="true">RAND()</f>
        <v>0.570922034852575</v>
      </c>
      <c r="AY70" s="17" t="n">
        <f aca="true">RAND()</f>
        <v>0.322593992151485</v>
      </c>
      <c r="AZ70" s="17" t="n">
        <f aca="true">RAND()</f>
        <v>0.756840426137368</v>
      </c>
    </row>
    <row r="71" customFormat="false" ht="15" hidden="false" customHeight="false" outlineLevel="0" collapsed="false">
      <c r="A71" s="36" t="n">
        <v>3.5</v>
      </c>
      <c r="B71" s="14" t="n">
        <f aca="false">SUMPRODUCT((B24:B31&lt;=$B$6)*(C24:C31*$B$11+D24:D31*$B$10*$B$8*$B$9)/(1+$A71/100)^B24:B31)+C32*$B$11*$B$13/(1+$A71/100)^$B$6</f>
        <v>0</v>
      </c>
      <c r="C71" s="14" t="n">
        <f aca="false">SUMPRODUCT((K24:K26&lt;=$B$6)*(L24:L26*$B$12+M24:M26*$B$10*$B$8*$B$9)/(1+$A71/100)^K24:K26)+L27*$B$12*$B$13/(1+$A71/100)^$B$6</f>
        <v>0</v>
      </c>
      <c r="D71" s="14" t="n">
        <f aca="false">C71-B71</f>
        <v>0</v>
      </c>
      <c r="E71" s="0" t="str">
        <f aca="false">IF(D71&lt;0,"PCC","HMA")</f>
        <v>HMA</v>
      </c>
      <c r="AK71" s="0" t="n">
        <v>58</v>
      </c>
      <c r="AL71" s="17" t="n">
        <f aca="false">IFERROR(IF(AU71&lt;($AM$6-$AL$6)/($AN$6-$AL$6),$AL$6+SQRT(AU71*($AN$6-$AL$6)*($AM$6-$AL$6)),$AN$6-SQRT((1-AU71)*($AN$6-$AL$6)*($AN$6-$AM$6))),$AM$6)</f>
        <v>2.49713880718653</v>
      </c>
      <c r="AM71" s="17" t="n">
        <f aca="false">IFERROR(IF(AV71&lt;($AM$7-$AL$7)/($AN$7-$AL$7),$AL$7+SQRT(AV71*($AN$7-$AL$7)*($AM$7-$AL$7)),$AN$7-SQRT((1-AV71)*($AN$7-$AL$7)*($AN$7-$AM$7))),$AM$7)</f>
        <v>1.07188174884144</v>
      </c>
      <c r="AN71" s="17" t="n">
        <f aca="false">IFERROR(IF(AW71&lt;($AM$8-$AL$8)/($AN$8-$AL$8),$AL$8+SQRT(AW71*($AN$8-$AL$8)*($AM$8-$AL$8)),$AN$8-SQRT((1-AW71)*($AN$8-$AL$8)*($AN$8-$AM$8))),$AM$8)</f>
        <v>1.03480987704802</v>
      </c>
      <c r="AO71" s="17" t="n">
        <f aca="false">IFERROR(IF(AX71&lt;($AM$9-$AL$9)/($AN$9-$AL$9),$AL$9+SQRT(AX71*($AN$9-$AL$9)*($AM$9-$AL$9)),$AN$9-SQRT((1-AX71)*($AN$9-$AL$9)*($AN$9-$AM$9))),$AM$9)</f>
        <v>0.879436946331009</v>
      </c>
      <c r="AP71" s="17" t="n">
        <f aca="false">IFERROR(IF(AY71&lt;($AM$10-$AL$10)/($AN$10-$AL$10),$AL$10+SQRT(AY71*($AN$10-$AL$10)*($AM$10-$AL$10)),$AN$10-SQRT((1-AY71)*($AN$10-$AL$10)*($AN$10-$AM$10))),$AM$10)</f>
        <v>0.718112735353878</v>
      </c>
      <c r="AQ71" s="17" t="n">
        <f aca="false">IFERROR(IF(AZ71&lt;($AM$11-$AL$11)/($AN$11-$AL$11),$AL$11+SQRT(AZ71*($AN$11-$AL$11)*($AM$11-$AL$11)),$AN$11-SQRT((1-AZ71)*($AN$11-$AL$11)*($AN$11-$AM$11))),$AM$11)</f>
        <v>0.447914576808747</v>
      </c>
      <c r="AR71" s="17" t="n">
        <f aca="false">SUMPRODUCT((B24:B31&lt;=$B$6)*(C24:C31*AM71+D24:D31*AO71*$B$8*AQ71)/(1+AL71/100)^B24:B31)+C32*AM71*AP71/(1+AL71/100)^$B$6</f>
        <v>0</v>
      </c>
      <c r="AS71" s="17" t="n">
        <f aca="false">SUMPRODUCT((K24:K26&lt;=$B$6)*(L24:L26*AN71+M24:M26*AO71*$B$8*AQ71)/(1+AL71/100)^K24:K26)+L27*AN71*AP71/(1+AL71/100)^$B$6</f>
        <v>0</v>
      </c>
      <c r="AT71" s="17" t="n">
        <f aca="false">AS71-AR71</f>
        <v>0</v>
      </c>
      <c r="AU71" s="17" t="n">
        <f aca="true">RAND()</f>
        <v>0.0494293987221684</v>
      </c>
      <c r="AV71" s="17" t="n">
        <f aca="true">RAND()</f>
        <v>0.71799012092636</v>
      </c>
      <c r="AW71" s="17" t="n">
        <f aca="true">RAND()</f>
        <v>0.588384097634766</v>
      </c>
      <c r="AX71" s="17" t="n">
        <f aca="true">RAND()</f>
        <v>0.191963194988001</v>
      </c>
      <c r="AY71" s="17" t="n">
        <f aca="true">RAND()</f>
        <v>0.190292661294204</v>
      </c>
      <c r="AZ71" s="17" t="n">
        <f aca="true">RAND()</f>
        <v>0.0893009062551458</v>
      </c>
    </row>
    <row r="72" customFormat="false" ht="15" hidden="false" customHeight="false" outlineLevel="0" collapsed="false">
      <c r="A72" s="36" t="n">
        <v>3.75</v>
      </c>
      <c r="B72" s="14" t="n">
        <f aca="false">SUMPRODUCT((B24:B31&lt;=$B$6)*(C24:C31*$B$11+D24:D31*$B$10*$B$8*$B$9)/(1+$A72/100)^B24:B31)+C32*$B$11*$B$13/(1+$A72/100)^$B$6</f>
        <v>0</v>
      </c>
      <c r="C72" s="14" t="n">
        <f aca="false">SUMPRODUCT((K24:K26&lt;=$B$6)*(L24:L26*$B$12+M24:M26*$B$10*$B$8*$B$9)/(1+$A72/100)^K24:K26)+L27*$B$12*$B$13/(1+$A72/100)^$B$6</f>
        <v>0</v>
      </c>
      <c r="D72" s="14" t="n">
        <f aca="false">C72-B72</f>
        <v>0</v>
      </c>
      <c r="E72" s="0" t="str">
        <f aca="false">IF(D72&lt;0,"PCC","HMA")</f>
        <v>HMA</v>
      </c>
      <c r="AK72" s="0" t="n">
        <v>59</v>
      </c>
      <c r="AL72" s="17" t="n">
        <f aca="false">IFERROR(IF(AU72&lt;($AM$6-$AL$6)/($AN$6-$AL$6),$AL$6+SQRT(AU72*($AN$6-$AL$6)*($AM$6-$AL$6)),$AN$6-SQRT((1-AU72)*($AN$6-$AL$6)*($AN$6-$AM$6))),$AM$6)</f>
        <v>2.65074718602205</v>
      </c>
      <c r="AM72" s="17" t="n">
        <f aca="false">IFERROR(IF(AV72&lt;($AM$7-$AL$7)/($AN$7-$AL$7),$AL$7+SQRT(AV72*($AN$7-$AL$7)*($AM$7-$AL$7)),$AN$7-SQRT((1-AV72)*($AN$7-$AL$7)*($AN$7-$AM$7))),$AM$7)</f>
        <v>1.11913500231181</v>
      </c>
      <c r="AN72" s="17" t="n">
        <f aca="false">IFERROR(IF(AW72&lt;($AM$8-$AL$8)/($AN$8-$AL$8),$AL$8+SQRT(AW72*($AN$8-$AL$8)*($AM$8-$AL$8)),$AN$8-SQRT((1-AW72)*($AN$8-$AL$8)*($AN$8-$AM$8))),$AM$8)</f>
        <v>1.16214276780079</v>
      </c>
      <c r="AO72" s="17" t="n">
        <f aca="false">IFERROR(IF(AX72&lt;($AM$9-$AL$9)/($AN$9-$AL$9),$AL$9+SQRT(AX72*($AN$9-$AL$9)*($AM$9-$AL$9)),$AN$9-SQRT((1-AX72)*($AN$9-$AL$9)*($AN$9-$AM$9))),$AM$9)</f>
        <v>1.00410575694586</v>
      </c>
      <c r="AP72" s="17" t="n">
        <f aca="false">IFERROR(IF(AY72&lt;($AM$10-$AL$10)/($AN$10-$AL$10),$AL$10+SQRT(AY72*($AN$10-$AL$10)*($AM$10-$AL$10)),$AN$10-SQRT((1-AY72)*($AN$10-$AL$10)*($AN$10-$AM$10))),$AM$10)</f>
        <v>0.969531884729925</v>
      </c>
      <c r="AQ72" s="17" t="n">
        <f aca="false">IFERROR(IF(AZ72&lt;($AM$11-$AL$11)/($AN$11-$AL$11),$AL$11+SQRT(AZ72*($AN$11-$AL$11)*($AM$11-$AL$11)),$AN$11-SQRT((1-AZ72)*($AN$11-$AL$11)*($AN$11-$AM$11))),$AM$11)</f>
        <v>0.610728702220776</v>
      </c>
      <c r="AR72" s="17" t="n">
        <f aca="false">SUMPRODUCT((B24:B31&lt;=$B$6)*(C24:C31*AM72+D24:D31*AO72*$B$8*AQ72)/(1+AL72/100)^B24:B31)+C32*AM72*AP72/(1+AL72/100)^$B$6</f>
        <v>0</v>
      </c>
      <c r="AS72" s="17" t="n">
        <f aca="false">SUMPRODUCT((K24:K26&lt;=$B$6)*(L24:L26*AN72+M24:M26*AO72*$B$8*AQ72)/(1+AL72/100)^K24:K26)+L27*AN72*AP72/(1+AL72/100)^$B$6</f>
        <v>0</v>
      </c>
      <c r="AT72" s="17" t="n">
        <f aca="false">AS72-AR72</f>
        <v>0</v>
      </c>
      <c r="AU72" s="17" t="n">
        <f aca="true">RAND()</f>
        <v>0.0846943800231225</v>
      </c>
      <c r="AV72" s="17" t="n">
        <f aca="true">RAND()</f>
        <v>0.847772021156189</v>
      </c>
      <c r="AW72" s="17" t="n">
        <f aca="true">RAND()</f>
        <v>0.931387615558164</v>
      </c>
      <c r="AX72" s="17" t="n">
        <f aca="true">RAND()</f>
        <v>0.338796437767751</v>
      </c>
      <c r="AY72" s="17" t="n">
        <f aca="true">RAND()</f>
        <v>0.881840763112143</v>
      </c>
      <c r="AZ72" s="17" t="n">
        <f aca="true">RAND()</f>
        <v>0.394091128097175</v>
      </c>
    </row>
    <row r="73" customFormat="false" ht="15" hidden="false" customHeight="false" outlineLevel="0" collapsed="false">
      <c r="A73" s="36" t="n">
        <v>4</v>
      </c>
      <c r="B73" s="14" t="n">
        <f aca="false">SUMPRODUCT((B24:B31&lt;=$B$6)*(C24:C31*$B$11+D24:D31*$B$10*$B$8*$B$9)/(1+$A73/100)^B24:B31)+C32*$B$11*$B$13/(1+$A73/100)^$B$6</f>
        <v>0</v>
      </c>
      <c r="C73" s="14" t="n">
        <f aca="false">SUMPRODUCT((K24:K26&lt;=$B$6)*(L24:L26*$B$12+M24:M26*$B$10*$B$8*$B$9)/(1+$A73/100)^K24:K26)+L27*$B$12*$B$13/(1+$A73/100)^$B$6</f>
        <v>0</v>
      </c>
      <c r="D73" s="14" t="n">
        <f aca="false">C73-B73</f>
        <v>0</v>
      </c>
      <c r="E73" s="0" t="str">
        <f aca="false">IF(D73&lt;0,"PCC","HMA")</f>
        <v>HMA</v>
      </c>
      <c r="AK73" s="0" t="n">
        <v>60</v>
      </c>
      <c r="AL73" s="17" t="n">
        <f aca="false">IFERROR(IF(AU73&lt;($AM$6-$AL$6)/($AN$6-$AL$6),$AL$6+SQRT(AU73*($AN$6-$AL$6)*($AM$6-$AL$6)),$AN$6-SQRT((1-AU73)*($AN$6-$AL$6)*($AN$6-$AM$6))),$AM$6)</f>
        <v>2.62531812899104</v>
      </c>
      <c r="AM73" s="17" t="n">
        <f aca="false">IFERROR(IF(AV73&lt;($AM$7-$AL$7)/($AN$7-$AL$7),$AL$7+SQRT(AV73*($AN$7-$AL$7)*($AM$7-$AL$7)),$AN$7-SQRT((1-AV73)*($AN$7-$AL$7)*($AN$7-$AM$7))),$AM$7)</f>
        <v>0.879295692807398</v>
      </c>
      <c r="AN73" s="17" t="n">
        <f aca="false">IFERROR(IF(AW73&lt;($AM$8-$AL$8)/($AN$8-$AL$8),$AL$8+SQRT(AW73*($AN$8-$AL$8)*($AM$8-$AL$8)),$AN$8-SQRT((1-AW73)*($AN$8-$AL$8)*($AN$8-$AM$8))),$AM$8)</f>
        <v>1.02525583101307</v>
      </c>
      <c r="AO73" s="17" t="n">
        <f aca="false">IFERROR(IF(AX73&lt;($AM$9-$AL$9)/($AN$9-$AL$9),$AL$9+SQRT(AX73*($AN$9-$AL$9)*($AM$9-$AL$9)),$AN$9-SQRT((1-AX73)*($AN$9-$AL$9)*($AN$9-$AM$9))),$AM$9)</f>
        <v>1.44860991759971</v>
      </c>
      <c r="AP73" s="17" t="n">
        <f aca="false">IFERROR(IF(AY73&lt;($AM$10-$AL$10)/($AN$10-$AL$10),$AL$10+SQRT(AY73*($AN$10-$AL$10)*($AM$10-$AL$10)),$AN$10-SQRT((1-AY73)*($AN$10-$AL$10)*($AN$10-$AM$10))),$AM$10)</f>
        <v>0.830982710304152</v>
      </c>
      <c r="AQ73" s="17" t="n">
        <f aca="false">IFERROR(IF(AZ73&lt;($AM$11-$AL$11)/($AN$11-$AL$11),$AL$11+SQRT(AZ73*($AN$11-$AL$11)*($AM$11-$AL$11)),$AN$11-SQRT((1-AZ73)*($AN$11-$AL$11)*($AN$11-$AM$11))),$AM$11)</f>
        <v>0.642289115010499</v>
      </c>
      <c r="AR73" s="17" t="n">
        <f aca="false">SUMPRODUCT((B24:B31&lt;=$B$6)*(C24:C31*AM73+D24:D31*AO73*$B$8*AQ73)/(1+AL73/100)^B24:B31)+C32*AM73*AP73/(1+AL73/100)^$B$6</f>
        <v>0</v>
      </c>
      <c r="AS73" s="17" t="n">
        <f aca="false">SUMPRODUCT((K24:K26&lt;=$B$6)*(L24:L26*AN73+M24:M26*AO73*$B$8*AQ73)/(1+AL73/100)^K24:K26)+L27*AN73*AP73/(1+AL73/100)^$B$6</f>
        <v>0</v>
      </c>
      <c r="AT73" s="17" t="n">
        <f aca="false">AS73-AR73</f>
        <v>0</v>
      </c>
      <c r="AU73" s="17" t="n">
        <f aca="true">RAND()</f>
        <v>0.0782045524889711</v>
      </c>
      <c r="AV73" s="17" t="n">
        <f aca="true">RAND()</f>
        <v>0.069864521086725</v>
      </c>
      <c r="AW73" s="17" t="n">
        <f aca="true">RAND()</f>
        <v>0.551022742278889</v>
      </c>
      <c r="AX73" s="17" t="n">
        <f aca="true">RAND()</f>
        <v>0.797312651353735</v>
      </c>
      <c r="AY73" s="17" t="n">
        <f aca="true">RAND()</f>
        <v>0.438198218081128</v>
      </c>
      <c r="AZ73" s="17" t="n">
        <f aca="true">RAND()</f>
        <v>0.478211584712942</v>
      </c>
    </row>
    <row r="74" customFormat="false" ht="15" hidden="false" customHeight="false" outlineLevel="0" collapsed="false">
      <c r="A74" s="36" t="n">
        <v>4.25</v>
      </c>
      <c r="B74" s="14" t="n">
        <f aca="false">SUMPRODUCT((B24:B31&lt;=$B$6)*(C24:C31*$B$11+D24:D31*$B$10*$B$8*$B$9)/(1+$A74/100)^B24:B31)+C32*$B$11*$B$13/(1+$A74/100)^$B$6</f>
        <v>0</v>
      </c>
      <c r="C74" s="14" t="n">
        <f aca="false">SUMPRODUCT((K24:K26&lt;=$B$6)*(L24:L26*$B$12+M24:M26*$B$10*$B$8*$B$9)/(1+$A74/100)^K24:K26)+L27*$B$12*$B$13/(1+$A74/100)^$B$6</f>
        <v>0</v>
      </c>
      <c r="D74" s="14" t="n">
        <f aca="false">C74-B74</f>
        <v>0</v>
      </c>
      <c r="E74" s="0" t="str">
        <f aca="false">IF(D74&lt;0,"PCC","HMA")</f>
        <v>HMA</v>
      </c>
      <c r="AK74" s="0" t="n">
        <v>61</v>
      </c>
      <c r="AL74" s="17" t="n">
        <f aca="false">IFERROR(IF(AU74&lt;($AM$6-$AL$6)/($AN$6-$AL$6),$AL$6+SQRT(AU74*($AN$6-$AL$6)*($AM$6-$AL$6)),$AN$6-SQRT((1-AU74)*($AN$6-$AL$6)*($AN$6-$AM$6))),$AM$6)</f>
        <v>4.41341620568889</v>
      </c>
      <c r="AM74" s="17" t="n">
        <f aca="false">IFERROR(IF(AV74&lt;($AM$7-$AL$7)/($AN$7-$AL$7),$AL$7+SQRT(AV74*($AN$7-$AL$7)*($AM$7-$AL$7)),$AN$7-SQRT((1-AV74)*($AN$7-$AL$7)*($AN$7-$AM$7))),$AM$7)</f>
        <v>0.847329181299303</v>
      </c>
      <c r="AN74" s="17" t="n">
        <f aca="false">IFERROR(IF(AW74&lt;($AM$8-$AL$8)/($AN$8-$AL$8),$AL$8+SQRT(AW74*($AN$8-$AL$8)*($AM$8-$AL$8)),$AN$8-SQRT((1-AW74)*($AN$8-$AL$8)*($AN$8-$AM$8))),$AM$8)</f>
        <v>0.844163893677094</v>
      </c>
      <c r="AO74" s="17" t="n">
        <f aca="false">IFERROR(IF(AX74&lt;($AM$9-$AL$9)/($AN$9-$AL$9),$AL$9+SQRT(AX74*($AN$9-$AL$9)*($AM$9-$AL$9)),$AN$9-SQRT((1-AX74)*($AN$9-$AL$9)*($AN$9-$AM$9))),$AM$9)</f>
        <v>1.57789510004223</v>
      </c>
      <c r="AP74" s="17" t="n">
        <f aca="false">IFERROR(IF(AY74&lt;($AM$10-$AL$10)/($AN$10-$AL$10),$AL$10+SQRT(AY74*($AN$10-$AL$10)*($AM$10-$AL$10)),$AN$10-SQRT((1-AY74)*($AN$10-$AL$10)*($AN$10-$AM$10))),$AM$10)</f>
        <v>0.908456034398294</v>
      </c>
      <c r="AQ74" s="17" t="n">
        <f aca="false">IFERROR(IF(AZ74&lt;($AM$11-$AL$11)/($AN$11-$AL$11),$AL$11+SQRT(AZ74*($AN$11-$AL$11)*($AM$11-$AL$11)),$AN$11-SQRT((1-AZ74)*($AN$11-$AL$11)*($AN$11-$AM$11))),$AM$11)</f>
        <v>0.502682672937342</v>
      </c>
      <c r="AR74" s="17" t="n">
        <f aca="false">SUMPRODUCT((B24:B31&lt;=$B$6)*(C24:C31*AM74+D24:D31*AO74*$B$8*AQ74)/(1+AL74/100)^B24:B31)+C32*AM74*AP74/(1+AL74/100)^$B$6</f>
        <v>0</v>
      </c>
      <c r="AS74" s="17" t="n">
        <f aca="false">SUMPRODUCT((K24:K26&lt;=$B$6)*(L24:L26*AN74+M24:M26*AO74*$B$8*AQ74)/(1+AL74/100)^K24:K26)+L27*AN74*AP74/(1+AL74/100)^$B$6</f>
        <v>0</v>
      </c>
      <c r="AT74" s="17" t="n">
        <f aca="false">AS74-AR74</f>
        <v>0</v>
      </c>
      <c r="AU74" s="17" t="n">
        <f aca="true">RAND()</f>
        <v>0.665479213750357</v>
      </c>
      <c r="AV74" s="17" t="n">
        <f aca="true">RAND()</f>
        <v>0.0248894600273582</v>
      </c>
      <c r="AW74" s="17" t="n">
        <f aca="true">RAND()</f>
        <v>0.0216716611635743</v>
      </c>
      <c r="AX74" s="17" t="n">
        <f aca="true">RAND()</f>
        <v>0.881218302287761</v>
      </c>
      <c r="AY74" s="17" t="n">
        <f aca="true">RAND()</f>
        <v>0.667345328145521</v>
      </c>
      <c r="AZ74" s="17" t="n">
        <f aca="true">RAND()</f>
        <v>0.167674554730716</v>
      </c>
    </row>
    <row r="75" customFormat="false" ht="15" hidden="false" customHeight="false" outlineLevel="0" collapsed="false">
      <c r="A75" s="36" t="n">
        <v>4.5</v>
      </c>
      <c r="B75" s="14" t="n">
        <f aca="false">SUMPRODUCT((B24:B31&lt;=$B$6)*(C24:C31*$B$11+D24:D31*$B$10*$B$8*$B$9)/(1+$A75/100)^B24:B31)+C32*$B$11*$B$13/(1+$A75/100)^$B$6</f>
        <v>0</v>
      </c>
      <c r="C75" s="14" t="n">
        <f aca="false">SUMPRODUCT((K24:K26&lt;=$B$6)*(L24:L26*$B$12+M24:M26*$B$10*$B$8*$B$9)/(1+$A75/100)^K24:K26)+L27*$B$12*$B$13/(1+$A75/100)^$B$6</f>
        <v>0</v>
      </c>
      <c r="D75" s="14" t="n">
        <f aca="false">C75-B75</f>
        <v>0</v>
      </c>
      <c r="E75" s="0" t="str">
        <f aca="false">IF(D75&lt;0,"PCC","HMA")</f>
        <v>HMA</v>
      </c>
      <c r="AK75" s="0" t="n">
        <v>62</v>
      </c>
      <c r="AL75" s="17" t="n">
        <f aca="false">IFERROR(IF(AU75&lt;($AM$6-$AL$6)/($AN$6-$AL$6),$AL$6+SQRT(AU75*($AN$6-$AL$6)*($AM$6-$AL$6)),$AN$6-SQRT((1-AU75)*($AN$6-$AL$6)*($AN$6-$AM$6))),$AM$6)</f>
        <v>4.26211498182664</v>
      </c>
      <c r="AM75" s="17" t="n">
        <f aca="false">IFERROR(IF(AV75&lt;($AM$7-$AL$7)/($AN$7-$AL$7),$AL$7+SQRT(AV75*($AN$7-$AL$7)*($AM$7-$AL$7)),$AN$7-SQRT((1-AV75)*($AN$7-$AL$7)*($AN$7-$AM$7))),$AM$7)</f>
        <v>0.927911350475159</v>
      </c>
      <c r="AN75" s="17" t="n">
        <f aca="false">IFERROR(IF(AW75&lt;($AM$8-$AL$8)/($AN$8-$AL$8),$AL$8+SQRT(AW75*($AN$8-$AL$8)*($AM$8-$AL$8)),$AN$8-SQRT((1-AW75)*($AN$8-$AL$8)*($AN$8-$AM$8))),$AM$8)</f>
        <v>0.969568024653452</v>
      </c>
      <c r="AO75" s="17" t="n">
        <f aca="false">IFERROR(IF(AX75&lt;($AM$9-$AL$9)/($AN$9-$AL$9),$AL$9+SQRT(AX75*($AN$9-$AL$9)*($AM$9-$AL$9)),$AN$9-SQRT((1-AX75)*($AN$9-$AL$9)*($AN$9-$AM$9))),$AM$9)</f>
        <v>0.984590622487738</v>
      </c>
      <c r="AP75" s="17" t="n">
        <f aca="false">IFERROR(IF(AY75&lt;($AM$10-$AL$10)/($AN$10-$AL$10),$AL$10+SQRT(AY75*($AN$10-$AL$10)*($AM$10-$AL$10)),$AN$10-SQRT((1-AY75)*($AN$10-$AL$10)*($AN$10-$AM$10))),$AM$10)</f>
        <v>0.968650554144852</v>
      </c>
      <c r="AQ75" s="17" t="n">
        <f aca="false">IFERROR(IF(AZ75&lt;($AM$11-$AL$11)/($AN$11-$AL$11),$AL$11+SQRT(AZ75*($AN$11-$AL$11)*($AM$11-$AL$11)),$AN$11-SQRT((1-AZ75)*($AN$11-$AL$11)*($AN$11-$AM$11))),$AM$11)</f>
        <v>0.725760538177376</v>
      </c>
      <c r="AR75" s="17" t="n">
        <f aca="false">SUMPRODUCT((B24:B31&lt;=$B$6)*(C24:C31*AM75+D24:D31*AO75*$B$8*AQ75)/(1+AL75/100)^B24:B31)+C32*AM75*AP75/(1+AL75/100)^$B$6</f>
        <v>0</v>
      </c>
      <c r="AS75" s="17" t="n">
        <f aca="false">SUMPRODUCT((K24:K26&lt;=$B$6)*(L24:L26*AN75+M24:M26*AO75*$B$8*AQ75)/(1+AL75/100)^K24:K26)+L27*AN75*AP75/(1+AL75/100)^$B$6</f>
        <v>0</v>
      </c>
      <c r="AT75" s="17" t="n">
        <f aca="false">AS75-AR75</f>
        <v>0</v>
      </c>
      <c r="AU75" s="17" t="n">
        <f aca="true">RAND()</f>
        <v>0.625199281363092</v>
      </c>
      <c r="AV75" s="17" t="n">
        <f aca="true">RAND()</f>
        <v>0.181792373115321</v>
      </c>
      <c r="AW75" s="17" t="n">
        <f aca="true">RAND()</f>
        <v>0.319481277609707</v>
      </c>
      <c r="AX75" s="17" t="n">
        <f aca="true">RAND()</f>
        <v>0.313104095204071</v>
      </c>
      <c r="AY75" s="17" t="n">
        <f aca="true">RAND()</f>
        <v>0.878533367601107</v>
      </c>
      <c r="AZ75" s="17" t="n">
        <f aca="true">RAND()</f>
        <v>0.693031500323419</v>
      </c>
    </row>
    <row r="76" customFormat="false" ht="15" hidden="false" customHeight="false" outlineLevel="0" collapsed="false">
      <c r="A76" s="36" t="n">
        <v>4.75</v>
      </c>
      <c r="B76" s="14" t="n">
        <f aca="false">SUMPRODUCT((B24:B31&lt;=$B$6)*(C24:C31*$B$11+D24:D31*$B$10*$B$8*$B$9)/(1+$A76/100)^B24:B31)+C32*$B$11*$B$13/(1+$A76/100)^$B$6</f>
        <v>0</v>
      </c>
      <c r="C76" s="14" t="n">
        <f aca="false">SUMPRODUCT((K24:K26&lt;=$B$6)*(L24:L26*$B$12+M24:M26*$B$10*$B$8*$B$9)/(1+$A76/100)^K24:K26)+L27*$B$12*$B$13/(1+$A76/100)^$B$6</f>
        <v>0</v>
      </c>
      <c r="D76" s="14" t="n">
        <f aca="false">C76-B76</f>
        <v>0</v>
      </c>
      <c r="E76" s="0" t="str">
        <f aca="false">IF(D76&lt;0,"PCC","HMA")</f>
        <v>HMA</v>
      </c>
      <c r="AK76" s="0" t="n">
        <v>63</v>
      </c>
      <c r="AL76" s="17" t="n">
        <f aca="false">IFERROR(IF(AU76&lt;($AM$6-$AL$6)/($AN$6-$AL$6),$AL$6+SQRT(AU76*($AN$6-$AL$6)*($AM$6-$AL$6)),$AN$6-SQRT((1-AU76)*($AN$6-$AL$6)*($AN$6-$AM$6))),$AM$6)</f>
        <v>5.02485537575704</v>
      </c>
      <c r="AM76" s="17" t="n">
        <f aca="false">IFERROR(IF(AV76&lt;($AM$7-$AL$7)/($AN$7-$AL$7),$AL$7+SQRT(AV76*($AN$7-$AL$7)*($AM$7-$AL$7)),$AN$7-SQRT((1-AV76)*($AN$7-$AL$7)*($AN$7-$AM$7))),$AM$7)</f>
        <v>0.95183484674596</v>
      </c>
      <c r="AN76" s="17" t="n">
        <f aca="false">IFERROR(IF(AW76&lt;($AM$8-$AL$8)/($AN$8-$AL$8),$AL$8+SQRT(AW76*($AN$8-$AL$8)*($AM$8-$AL$8)),$AN$8-SQRT((1-AW76)*($AN$8-$AL$8)*($AN$8-$AM$8))),$AM$8)</f>
        <v>1.00438373690302</v>
      </c>
      <c r="AO76" s="17" t="n">
        <f aca="false">IFERROR(IF(AX76&lt;($AM$9-$AL$9)/($AN$9-$AL$9),$AL$9+SQRT(AX76*($AN$9-$AL$9)*($AM$9-$AL$9)),$AN$9-SQRT((1-AX76)*($AN$9-$AL$9)*($AN$9-$AM$9))),$AM$9)</f>
        <v>0.863524396310587</v>
      </c>
      <c r="AP76" s="17" t="n">
        <f aca="false">IFERROR(IF(AY76&lt;($AM$10-$AL$10)/($AN$10-$AL$10),$AL$10+SQRT(AY76*($AN$10-$AL$10)*($AM$10-$AL$10)),$AN$10-SQRT((1-AY76)*($AN$10-$AL$10)*($AN$10-$AM$10))),$AM$10)</f>
        <v>0.92419112543201</v>
      </c>
      <c r="AQ76" s="17" t="n">
        <f aca="false">IFERROR(IF(AZ76&lt;($AM$11-$AL$11)/($AN$11-$AL$11),$AL$11+SQRT(AZ76*($AN$11-$AL$11)*($AM$11-$AL$11)),$AN$11-SQRT((1-AZ76)*($AN$11-$AL$11)*($AN$11-$AM$11))),$AM$11)</f>
        <v>0.677848971679531</v>
      </c>
      <c r="AR76" s="17" t="n">
        <f aca="false">SUMPRODUCT((B24:B31&lt;=$B$6)*(C24:C31*AM76+D24:D31*AO76*$B$8*AQ76)/(1+AL76/100)^B24:B31)+C32*AM76*AP76/(1+AL76/100)^$B$6</f>
        <v>0</v>
      </c>
      <c r="AS76" s="17" t="n">
        <f aca="false">SUMPRODUCT((K24:K26&lt;=$B$6)*(L24:L26*AN76+M24:M26*AO76*$B$8*AQ76)/(1+AL76/100)^K24:K26)+L27*AN76*AP76/(1+AL76/100)^$B$6</f>
        <v>0</v>
      </c>
      <c r="AT76" s="17" t="n">
        <f aca="false">AS76-AR76</f>
        <v>0</v>
      </c>
      <c r="AU76" s="17" t="n">
        <f aca="true">RAND()</f>
        <v>0.804940185666208</v>
      </c>
      <c r="AV76" s="17" t="n">
        <f aca="true">RAND()</f>
        <v>0.256153563181879</v>
      </c>
      <c r="AW76" s="17" t="n">
        <f aca="true">RAND()</f>
        <v>0.463756900464681</v>
      </c>
      <c r="AX76" s="17" t="n">
        <f aca="true">RAND()</f>
        <v>0.176199982283969</v>
      </c>
      <c r="AY76" s="17" t="n">
        <f aca="true">RAND()</f>
        <v>0.7197524435811</v>
      </c>
      <c r="AZ76" s="17" t="n">
        <f aca="true">RAND()</f>
        <v>0.576402918171692</v>
      </c>
    </row>
    <row r="77" customFormat="false" ht="15" hidden="false" customHeight="false" outlineLevel="0" collapsed="false">
      <c r="A77" s="36" t="n">
        <v>5</v>
      </c>
      <c r="B77" s="14" t="n">
        <f aca="false">SUMPRODUCT((B24:B31&lt;=$B$6)*(C24:C31*$B$11+D24:D31*$B$10*$B$8*$B$9)/(1+$A77/100)^B24:B31)+C32*$B$11*$B$13/(1+$A77/100)^$B$6</f>
        <v>0</v>
      </c>
      <c r="C77" s="14" t="n">
        <f aca="false">SUMPRODUCT((K24:K26&lt;=$B$6)*(L24:L26*$B$12+M24:M26*$B$10*$B$8*$B$9)/(1+$A77/100)^K24:K26)+L27*$B$12*$B$13/(1+$A77/100)^$B$6</f>
        <v>0</v>
      </c>
      <c r="D77" s="14" t="n">
        <f aca="false">C77-B77</f>
        <v>0</v>
      </c>
      <c r="E77" s="0" t="str">
        <f aca="false">IF(D77&lt;0,"PCC","HMA")</f>
        <v>HMA</v>
      </c>
      <c r="AK77" s="0" t="n">
        <v>64</v>
      </c>
      <c r="AL77" s="17" t="n">
        <f aca="false">IFERROR(IF(AU77&lt;($AM$6-$AL$6)/($AN$6-$AL$6),$AL$6+SQRT(AU77*($AN$6-$AL$6)*($AM$6-$AL$6)),$AN$6-SQRT((1-AU77)*($AN$6-$AL$6)*($AN$6-$AM$6))),$AM$6)</f>
        <v>3.52615252701442</v>
      </c>
      <c r="AM77" s="17" t="n">
        <f aca="false">IFERROR(IF(AV77&lt;($AM$7-$AL$7)/($AN$7-$AL$7),$AL$7+SQRT(AV77*($AN$7-$AL$7)*($AM$7-$AL$7)),$AN$7-SQRT((1-AV77)*($AN$7-$AL$7)*($AN$7-$AM$7))),$AM$7)</f>
        <v>0.984564732070886</v>
      </c>
      <c r="AN77" s="17" t="n">
        <f aca="false">IFERROR(IF(AW77&lt;($AM$8-$AL$8)/($AN$8-$AL$8),$AL$8+SQRT(AW77*($AN$8-$AL$8)*($AM$8-$AL$8)),$AN$8-SQRT((1-AW77)*($AN$8-$AL$8)*($AN$8-$AM$8))),$AM$8)</f>
        <v>1.14202489719559</v>
      </c>
      <c r="AO77" s="17" t="n">
        <f aca="false">IFERROR(IF(AX77&lt;($AM$9-$AL$9)/($AN$9-$AL$9),$AL$9+SQRT(AX77*($AN$9-$AL$9)*($AM$9-$AL$9)),$AN$9-SQRT((1-AX77)*($AN$9-$AL$9)*($AN$9-$AM$9))),$AM$9)</f>
        <v>1.1621297373895</v>
      </c>
      <c r="AP77" s="17" t="n">
        <f aca="false">IFERROR(IF(AY77&lt;($AM$10-$AL$10)/($AN$10-$AL$10),$AL$10+SQRT(AY77*($AN$10-$AL$10)*($AM$10-$AL$10)),$AN$10-SQRT((1-AY77)*($AN$10-$AL$10)*($AN$10-$AM$10))),$AM$10)</f>
        <v>0.991592165924696</v>
      </c>
      <c r="AQ77" s="17" t="n">
        <f aca="false">IFERROR(IF(AZ77&lt;($AM$11-$AL$11)/($AN$11-$AL$11),$AL$11+SQRT(AZ77*($AN$11-$AL$11)*($AM$11-$AL$11)),$AN$11-SQRT((1-AZ77)*($AN$11-$AL$11)*($AN$11-$AM$11))),$AM$11)</f>
        <v>0.636940960791427</v>
      </c>
      <c r="AR77" s="17" t="n">
        <f aca="false">SUMPRODUCT((B24:B31&lt;=$B$6)*(C24:C31*AM77+D24:D31*AO77*$B$8*AQ77)/(1+AL77/100)^B24:B31)+C32*AM77*AP77/(1+AL77/100)^$B$6</f>
        <v>0</v>
      </c>
      <c r="AS77" s="17" t="n">
        <f aca="false">SUMPRODUCT((K24:K26&lt;=$B$6)*(L24:L26*AN77+M24:M26*AO77*$B$8*AQ77)/(1+AL77/100)^K24:K26)+L27*AN77*AP77/(1+AL77/100)^$B$6</f>
        <v>0</v>
      </c>
      <c r="AT77" s="17" t="n">
        <f aca="false">AS77-AR77</f>
        <v>0</v>
      </c>
      <c r="AU77" s="17" t="n">
        <f aca="true">RAND()</f>
        <v>0.396619186721583</v>
      </c>
      <c r="AV77" s="17" t="n">
        <f aca="true">RAND()</f>
        <v>0.378490448048865</v>
      </c>
      <c r="AW77" s="17" t="n">
        <f aca="true">RAND()</f>
        <v>0.896367797105572</v>
      </c>
      <c r="AX77" s="17" t="n">
        <f aca="true">RAND()</f>
        <v>0.531982282022003</v>
      </c>
      <c r="AY77" s="17" t="n">
        <f aca="true">RAND()</f>
        <v>0.966651430394134</v>
      </c>
      <c r="AZ77" s="17" t="n">
        <f aca="true">RAND()</f>
        <v>0.463384534934897</v>
      </c>
    </row>
    <row r="78" customFormat="false" ht="15" hidden="false" customHeight="false" outlineLevel="0" collapsed="false">
      <c r="A78" s="36" t="n">
        <v>5.25</v>
      </c>
      <c r="B78" s="14" t="n">
        <f aca="false">SUMPRODUCT((B24:B31&lt;=$B$6)*(C24:C31*$B$11+D24:D31*$B$10*$B$8*$B$9)/(1+$A78/100)^B24:B31)+C32*$B$11*$B$13/(1+$A78/100)^$B$6</f>
        <v>0</v>
      </c>
      <c r="C78" s="14" t="n">
        <f aca="false">SUMPRODUCT((K24:K26&lt;=$B$6)*(L24:L26*$B$12+M24:M26*$B$10*$B$8*$B$9)/(1+$A78/100)^K24:K26)+L27*$B$12*$B$13/(1+$A78/100)^$B$6</f>
        <v>0</v>
      </c>
      <c r="D78" s="14" t="n">
        <f aca="false">C78-B78</f>
        <v>0</v>
      </c>
      <c r="E78" s="0" t="str">
        <f aca="false">IF(D78&lt;0,"PCC","HMA")</f>
        <v>HMA</v>
      </c>
      <c r="AK78" s="0" t="n">
        <v>65</v>
      </c>
      <c r="AL78" s="17" t="n">
        <f aca="false">IFERROR(IF(AU78&lt;($AM$6-$AL$6)/($AN$6-$AL$6),$AL$6+SQRT(AU78*($AN$6-$AL$6)*($AM$6-$AL$6)),$AN$6-SQRT((1-AU78)*($AN$6-$AL$6)*($AN$6-$AM$6))),$AM$6)</f>
        <v>3.89900679309182</v>
      </c>
      <c r="AM78" s="17" t="n">
        <f aca="false">IFERROR(IF(AV78&lt;($AM$7-$AL$7)/($AN$7-$AL$7),$AL$7+SQRT(AV78*($AN$7-$AL$7)*($AM$7-$AL$7)),$AN$7-SQRT((1-AV78)*($AN$7-$AL$7)*($AN$7-$AM$7))),$AM$7)</f>
        <v>0.929832427515643</v>
      </c>
      <c r="AN78" s="17" t="n">
        <f aca="false">IFERROR(IF(AW78&lt;($AM$8-$AL$8)/($AN$8-$AL$8),$AL$8+SQRT(AW78*($AN$8-$AL$8)*($AM$8-$AL$8)),$AN$8-SQRT((1-AW78)*($AN$8-$AL$8)*($AN$8-$AM$8))),$AM$8)</f>
        <v>0.833249879551143</v>
      </c>
      <c r="AO78" s="17" t="n">
        <f aca="false">IFERROR(IF(AX78&lt;($AM$9-$AL$9)/($AN$9-$AL$9),$AL$9+SQRT(AX78*($AN$9-$AL$9)*($AM$9-$AL$9)),$AN$9-SQRT((1-AX78)*($AN$9-$AL$9)*($AN$9-$AM$9))),$AM$9)</f>
        <v>1.56295680826381</v>
      </c>
      <c r="AP78" s="17" t="n">
        <f aca="false">IFERROR(IF(AY78&lt;($AM$10-$AL$10)/($AN$10-$AL$10),$AL$10+SQRT(AY78*($AN$10-$AL$10)*($AM$10-$AL$10)),$AN$10-SQRT((1-AY78)*($AN$10-$AL$10)*($AN$10-$AM$10))),$AM$10)</f>
        <v>0.959356626320269</v>
      </c>
      <c r="AQ78" s="17" t="n">
        <f aca="false">IFERROR(IF(AZ78&lt;($AM$11-$AL$11)/($AN$11-$AL$11),$AL$11+SQRT(AZ78*($AN$11-$AL$11)*($AM$11-$AL$11)),$AN$11-SQRT((1-AZ78)*($AN$11-$AL$11)*($AN$11-$AM$11))),$AM$11)</f>
        <v>0.771191093122936</v>
      </c>
      <c r="AR78" s="17" t="n">
        <f aca="false">SUMPRODUCT((B24:B31&lt;=$B$6)*(C24:C31*AM78+D24:D31*AO78*$B$8*AQ78)/(1+AL78/100)^B24:B31)+C32*AM78*AP78/(1+AL78/100)^$B$6</f>
        <v>0</v>
      </c>
      <c r="AS78" s="17" t="n">
        <f aca="false">SUMPRODUCT((K24:K26&lt;=$B$6)*(L24:L26*AN78+M24:M26*AO78*$B$8*AQ78)/(1+AL78/100)^K24:K26)+L27*AN78*AP78/(1+AL78/100)^$B$6</f>
        <v>0</v>
      </c>
      <c r="AT78" s="17" t="n">
        <f aca="false">AS78-AR78</f>
        <v>0</v>
      </c>
      <c r="AU78" s="17" t="n">
        <f aca="true">RAND()</f>
        <v>0.519192056535466</v>
      </c>
      <c r="AV78" s="17" t="n">
        <f aca="true">RAND()</f>
        <v>0.187293991495609</v>
      </c>
      <c r="AW78" s="17" t="n">
        <f aca="true">RAND()</f>
        <v>0.0122839387796166</v>
      </c>
      <c r="AX78" s="17" t="n">
        <f aca="true">RAND()</f>
        <v>0.872662165704695</v>
      </c>
      <c r="AY78" s="17" t="n">
        <f aca="true">RAND()</f>
        <v>0.844034040577357</v>
      </c>
      <c r="AZ78" s="17" t="n">
        <f aca="true">RAND()</f>
        <v>0.786312180137645</v>
      </c>
    </row>
    <row r="79" customFormat="false" ht="15" hidden="false" customHeight="false" outlineLevel="0" collapsed="false">
      <c r="A79" s="36" t="n">
        <v>5.5</v>
      </c>
      <c r="B79" s="14" t="n">
        <f aca="false">SUMPRODUCT((B24:B31&lt;=$B$6)*(C24:C31*$B$11+D24:D31*$B$10*$B$8*$B$9)/(1+$A79/100)^B24:B31)+C32*$B$11*$B$13/(1+$A79/100)^$B$6</f>
        <v>0</v>
      </c>
      <c r="C79" s="14" t="n">
        <f aca="false">SUMPRODUCT((K24:K26&lt;=$B$6)*(L24:L26*$B$12+M24:M26*$B$10*$B$8*$B$9)/(1+$A79/100)^K24:K26)+L27*$B$12*$B$13/(1+$A79/100)^$B$6</f>
        <v>0</v>
      </c>
      <c r="D79" s="14" t="n">
        <f aca="false">C79-B79</f>
        <v>0</v>
      </c>
      <c r="E79" s="0" t="str">
        <f aca="false">IF(D79&lt;0,"PCC","HMA")</f>
        <v>HMA</v>
      </c>
      <c r="AK79" s="0" t="n">
        <v>66</v>
      </c>
      <c r="AL79" s="17" t="n">
        <f aca="false">IFERROR(IF(AU79&lt;($AM$6-$AL$6)/($AN$6-$AL$6),$AL$6+SQRT(AU79*($AN$6-$AL$6)*($AM$6-$AL$6)),$AN$6-SQRT((1-AU79)*($AN$6-$AL$6)*($AN$6-$AM$6))),$AM$6)</f>
        <v>4.63391923690266</v>
      </c>
      <c r="AM79" s="17" t="n">
        <f aca="false">IFERROR(IF(AV79&lt;($AM$7-$AL$7)/($AN$7-$AL$7),$AL$7+SQRT(AV79*($AN$7-$AL$7)*($AM$7-$AL$7)),$AN$7-SQRT((1-AV79)*($AN$7-$AL$7)*($AN$7-$AM$7))),$AM$7)</f>
        <v>1.02524829237793</v>
      </c>
      <c r="AN79" s="17" t="n">
        <f aca="false">IFERROR(IF(AW79&lt;($AM$8-$AL$8)/($AN$8-$AL$8),$AL$8+SQRT(AW79*($AN$8-$AL$8)*($AM$8-$AL$8)),$AN$8-SQRT((1-AW79)*($AN$8-$AL$8)*($AN$8-$AM$8))),$AM$8)</f>
        <v>0.991927312205042</v>
      </c>
      <c r="AO79" s="17" t="n">
        <f aca="false">IFERROR(IF(AX79&lt;($AM$9-$AL$9)/($AN$9-$AL$9),$AL$9+SQRT(AX79*($AN$9-$AL$9)*($AM$9-$AL$9)),$AN$9-SQRT((1-AX79)*($AN$9-$AL$9)*($AN$9-$AM$9))),$AM$9)</f>
        <v>0.778765937789937</v>
      </c>
      <c r="AP79" s="17" t="n">
        <f aca="false">IFERROR(IF(AY79&lt;($AM$10-$AL$10)/($AN$10-$AL$10),$AL$10+SQRT(AY79*($AN$10-$AL$10)*($AM$10-$AL$10)),$AN$10-SQRT((1-AY79)*($AN$10-$AL$10)*($AN$10-$AM$10))),$AM$10)</f>
        <v>0.918188200850519</v>
      </c>
      <c r="AQ79" s="17" t="n">
        <f aca="false">IFERROR(IF(AZ79&lt;($AM$11-$AL$11)/($AN$11-$AL$11),$AL$11+SQRT(AZ79*($AN$11-$AL$11)*($AM$11-$AL$11)),$AN$11-SQRT((1-AZ79)*($AN$11-$AL$11)*($AN$11-$AM$11))),$AM$11)</f>
        <v>0.777151788079624</v>
      </c>
      <c r="AR79" s="17" t="n">
        <f aca="false">SUMPRODUCT((B24:B31&lt;=$B$6)*(C24:C31*AM79+D24:D31*AO79*$B$8*AQ79)/(1+AL79/100)^B24:B31)+C32*AM79*AP79/(1+AL79/100)^$B$6</f>
        <v>0</v>
      </c>
      <c r="AS79" s="17" t="n">
        <f aca="false">SUMPRODUCT((K24:K26&lt;=$B$6)*(L24:L26*AN79+M24:M26*AO79*$B$8*AQ79)/(1+AL79/100)^K24:K26)+L27*AN79*AP79/(1+AL79/100)^$B$6</f>
        <v>0</v>
      </c>
      <c r="AT79" s="17" t="n">
        <f aca="false">AS79-AR79</f>
        <v>0</v>
      </c>
      <c r="AU79" s="17" t="n">
        <f aca="true">RAND()</f>
        <v>0.720083091125035</v>
      </c>
      <c r="AV79" s="17" t="n">
        <f aca="true">RAND()</f>
        <v>0.550992621519674</v>
      </c>
      <c r="AW79" s="17" t="n">
        <f aca="true">RAND()</f>
        <v>0.409289924113906</v>
      </c>
      <c r="AX79" s="17" t="n">
        <f aca="true">RAND()</f>
        <v>0.103613930762537</v>
      </c>
      <c r="AY79" s="17" t="n">
        <f aca="true">RAND()</f>
        <v>0.699525485322375</v>
      </c>
      <c r="AZ79" s="17" t="n">
        <f aca="true">RAND()</f>
        <v>0.797300712015882</v>
      </c>
    </row>
    <row r="80" customFormat="false" ht="15" hidden="false" customHeight="false" outlineLevel="0" collapsed="false">
      <c r="A80" s="36" t="n">
        <v>5.75</v>
      </c>
      <c r="B80" s="14" t="n">
        <f aca="false">SUMPRODUCT((B24:B31&lt;=$B$6)*(C24:C31*$B$11+D24:D31*$B$10*$B$8*$B$9)/(1+$A80/100)^B24:B31)+C32*$B$11*$B$13/(1+$A80/100)^$B$6</f>
        <v>0</v>
      </c>
      <c r="C80" s="14" t="n">
        <f aca="false">SUMPRODUCT((K24:K26&lt;=$B$6)*(L24:L26*$B$12+M24:M26*$B$10*$B$8*$B$9)/(1+$A80/100)^K24:K26)+L27*$B$12*$B$13/(1+$A80/100)^$B$6</f>
        <v>0</v>
      </c>
      <c r="D80" s="14" t="n">
        <f aca="false">C80-B80</f>
        <v>0</v>
      </c>
      <c r="E80" s="0" t="str">
        <f aca="false">IF(D80&lt;0,"PCC","HMA")</f>
        <v>HMA</v>
      </c>
      <c r="AK80" s="0" t="n">
        <v>67</v>
      </c>
      <c r="AL80" s="17" t="n">
        <f aca="false">IFERROR(IF(AU80&lt;($AM$6-$AL$6)/($AN$6-$AL$6),$AL$6+SQRT(AU80*($AN$6-$AL$6)*($AM$6-$AL$6)),$AN$6-SQRT((1-AU80)*($AN$6-$AL$6)*($AN$6-$AM$6))),$AM$6)</f>
        <v>4.66031854630882</v>
      </c>
      <c r="AM80" s="17" t="n">
        <f aca="false">IFERROR(IF(AV80&lt;($AM$7-$AL$7)/($AN$7-$AL$7),$AL$7+SQRT(AV80*($AN$7-$AL$7)*($AM$7-$AL$7)),$AN$7-SQRT((1-AV80)*($AN$7-$AL$7)*($AN$7-$AM$7))),$AM$7)</f>
        <v>1.08955480469505</v>
      </c>
      <c r="AN80" s="17" t="n">
        <f aca="false">IFERROR(IF(AW80&lt;($AM$8-$AL$8)/($AN$8-$AL$8),$AL$8+SQRT(AW80*($AN$8-$AL$8)*($AM$8-$AL$8)),$AN$8-SQRT((1-AW80)*($AN$8-$AL$8)*($AN$8-$AM$8))),$AM$8)</f>
        <v>1.11077916280876</v>
      </c>
      <c r="AO80" s="17" t="n">
        <f aca="false">IFERROR(IF(AX80&lt;($AM$9-$AL$9)/($AN$9-$AL$9),$AL$9+SQRT(AX80*($AN$9-$AL$9)*($AM$9-$AL$9)),$AN$9-SQRT((1-AX80)*($AN$9-$AL$9)*($AN$9-$AM$9))),$AM$9)</f>
        <v>0.961899015249013</v>
      </c>
      <c r="AP80" s="17" t="n">
        <f aca="false">IFERROR(IF(AY80&lt;($AM$10-$AL$10)/($AN$10-$AL$10),$AL$10+SQRT(AY80*($AN$10-$AL$10)*($AM$10-$AL$10)),$AN$10-SQRT((1-AY80)*($AN$10-$AL$10)*($AN$10-$AM$10))),$AM$10)</f>
        <v>0.769185837968195</v>
      </c>
      <c r="AQ80" s="17" t="n">
        <f aca="false">IFERROR(IF(AZ80&lt;($AM$11-$AL$11)/($AN$11-$AL$11),$AL$11+SQRT(AZ80*($AN$11-$AL$11)*($AM$11-$AL$11)),$AN$11-SQRT((1-AZ80)*($AN$11-$AL$11)*($AN$11-$AM$11))),$AM$11)</f>
        <v>0.84074044657416</v>
      </c>
      <c r="AR80" s="17" t="n">
        <f aca="false">SUMPRODUCT((B24:B31&lt;=$B$6)*(C24:C31*AM80+D24:D31*AO80*$B$8*AQ80)/(1+AL80/100)^B24:B31)+C32*AM80*AP80/(1+AL80/100)^$B$6</f>
        <v>0</v>
      </c>
      <c r="AS80" s="17" t="n">
        <f aca="false">SUMPRODUCT((K24:K26&lt;=$B$6)*(L24:L26*AN80+M24:M26*AO80*$B$8*AQ80)/(1+AL80/100)^K24:K26)+L27*AN80*AP80/(1+AL80/100)^$B$6</f>
        <v>0</v>
      </c>
      <c r="AT80" s="17" t="n">
        <f aca="false">AS80-AR80</f>
        <v>0</v>
      </c>
      <c r="AU80" s="17" t="n">
        <f aca="true">RAND()</f>
        <v>0.726294534762676</v>
      </c>
      <c r="AV80" s="17" t="n">
        <f aca="true">RAND()</f>
        <v>0.771176349364941</v>
      </c>
      <c r="AW80" s="17" t="n">
        <f aca="true">RAND()</f>
        <v>0.827711631037966</v>
      </c>
      <c r="AX80" s="17" t="n">
        <f aca="true">RAND()</f>
        <v>0.284467600384011</v>
      </c>
      <c r="AY80" s="17" t="n">
        <f aca="true">RAND()</f>
        <v>0.289844061450557</v>
      </c>
      <c r="AZ80" s="17" t="n">
        <f aca="true">RAND()</f>
        <v>0.896475080173885</v>
      </c>
    </row>
    <row r="81" customFormat="false" ht="15" hidden="false" customHeight="false" outlineLevel="0" collapsed="false">
      <c r="A81" s="36" t="n">
        <v>6</v>
      </c>
      <c r="B81" s="14" t="n">
        <f aca="false">SUMPRODUCT((B24:B31&lt;=$B$6)*(C24:C31*$B$11+D24:D31*$B$10*$B$8*$B$9)/(1+$A81/100)^B24:B31)+C32*$B$11*$B$13/(1+$A81/100)^$B$6</f>
        <v>0</v>
      </c>
      <c r="C81" s="14" t="n">
        <f aca="false">SUMPRODUCT((K24:K26&lt;=$B$6)*(L24:L26*$B$12+M24:M26*$B$10*$B$8*$B$9)/(1+$A81/100)^K24:K26)+L27*$B$12*$B$13/(1+$A81/100)^$B$6</f>
        <v>0</v>
      </c>
      <c r="D81" s="14" t="n">
        <f aca="false">C81-B81</f>
        <v>0</v>
      </c>
      <c r="E81" s="0" t="str">
        <f aca="false">IF(D81&lt;0,"PCC","HMA")</f>
        <v>HMA</v>
      </c>
      <c r="AK81" s="0" t="n">
        <v>68</v>
      </c>
      <c r="AL81" s="17" t="n">
        <f aca="false">IFERROR(IF(AU81&lt;($AM$6-$AL$6)/($AN$6-$AL$6),$AL$6+SQRT(AU81*($AN$6-$AL$6)*($AM$6-$AL$6)),$AN$6-SQRT((1-AU81)*($AN$6-$AL$6)*($AN$6-$AM$6))),$AM$6)</f>
        <v>4.92657656888122</v>
      </c>
      <c r="AM81" s="17" t="n">
        <f aca="false">IFERROR(IF(AV81&lt;($AM$7-$AL$7)/($AN$7-$AL$7),$AL$7+SQRT(AV81*($AN$7-$AL$7)*($AM$7-$AL$7)),$AN$7-SQRT((1-AV81)*($AN$7-$AL$7)*($AN$7-$AM$7))),$AM$7)</f>
        <v>0.989658753266435</v>
      </c>
      <c r="AN81" s="17" t="n">
        <f aca="false">IFERROR(IF(AW81&lt;($AM$8-$AL$8)/($AN$8-$AL$8),$AL$8+SQRT(AW81*($AN$8-$AL$8)*($AM$8-$AL$8)),$AN$8-SQRT((1-AW81)*($AN$8-$AL$8)*($AN$8-$AM$8))),$AM$8)</f>
        <v>1.07100309350033</v>
      </c>
      <c r="AO81" s="17" t="n">
        <f aca="false">IFERROR(IF(AX81&lt;($AM$9-$AL$9)/($AN$9-$AL$9),$AL$9+SQRT(AX81*($AN$9-$AL$9)*($AM$9-$AL$9)),$AN$9-SQRT((1-AX81)*($AN$9-$AL$9)*($AN$9-$AM$9))),$AM$9)</f>
        <v>1.34065129629367</v>
      </c>
      <c r="AP81" s="17" t="n">
        <f aca="false">IFERROR(IF(AY81&lt;($AM$10-$AL$10)/($AN$10-$AL$10),$AL$10+SQRT(AY81*($AN$10-$AL$10)*($AM$10-$AL$10)),$AN$10-SQRT((1-AY81)*($AN$10-$AL$10)*($AN$10-$AM$10))),$AM$10)</f>
        <v>0.610781896314833</v>
      </c>
      <c r="AQ81" s="17" t="n">
        <f aca="false">IFERROR(IF(AZ81&lt;($AM$11-$AL$11)/($AN$11-$AL$11),$AL$11+SQRT(AZ81*($AN$11-$AL$11)*($AM$11-$AL$11)),$AN$11-SQRT((1-AZ81)*($AN$11-$AL$11)*($AN$11-$AM$11))),$AM$11)</f>
        <v>0.635882017660494</v>
      </c>
      <c r="AR81" s="17" t="n">
        <f aca="false">SUMPRODUCT((B24:B31&lt;=$B$6)*(C24:C31*AM81+D24:D31*AO81*$B$8*AQ81)/(1+AL81/100)^B24:B31)+C32*AM81*AP81/(1+AL81/100)^$B$6</f>
        <v>0</v>
      </c>
      <c r="AS81" s="17" t="n">
        <f aca="false">SUMPRODUCT((K24:K26&lt;=$B$6)*(L24:L26*AN81+M24:M26*AO81*$B$8*AQ81)/(1+AL81/100)^K24:K26)+L27*AN81*AP81/(1+AL81/100)^$B$6</f>
        <v>0</v>
      </c>
      <c r="AT81" s="17" t="n">
        <f aca="false">AS81-AR81</f>
        <v>0</v>
      </c>
      <c r="AU81" s="17" t="n">
        <f aca="true">RAND()</f>
        <v>0.78504576376438</v>
      </c>
      <c r="AV81" s="17" t="n">
        <f aca="true">RAND()</f>
        <v>0.399671585450871</v>
      </c>
      <c r="AW81" s="17" t="n">
        <f aca="true">RAND()</f>
        <v>0.715200955231534</v>
      </c>
      <c r="AX81" s="17" t="n">
        <f aca="true">RAND()</f>
        <v>0.71017285794719</v>
      </c>
      <c r="AY81" s="17" t="n">
        <f aca="true">RAND()</f>
        <v>0.0490905142044419</v>
      </c>
      <c r="AZ81" s="17" t="n">
        <f aca="true">RAND()</f>
        <v>0.460476448112997</v>
      </c>
    </row>
    <row r="82" customFormat="false" ht="15" hidden="false" customHeight="false" outlineLevel="0" collapsed="false">
      <c r="A82" s="36" t="n">
        <v>6.25</v>
      </c>
      <c r="B82" s="14" t="n">
        <f aca="false">SUMPRODUCT((B24:B31&lt;=$B$6)*(C24:C31*$B$11+D24:D31*$B$10*$B$8*$B$9)/(1+$A82/100)^B24:B31)+C32*$B$11*$B$13/(1+$A82/100)^$B$6</f>
        <v>0</v>
      </c>
      <c r="C82" s="14" t="n">
        <f aca="false">SUMPRODUCT((K24:K26&lt;=$B$6)*(L24:L26*$B$12+M24:M26*$B$10*$B$8*$B$9)/(1+$A82/100)^K24:K26)+L27*$B$12*$B$13/(1+$A82/100)^$B$6</f>
        <v>0</v>
      </c>
      <c r="D82" s="14" t="n">
        <f aca="false">C82-B82</f>
        <v>0</v>
      </c>
      <c r="E82" s="0" t="str">
        <f aca="false">IF(D82&lt;0,"PCC","HMA")</f>
        <v>HMA</v>
      </c>
      <c r="AK82" s="0" t="n">
        <v>69</v>
      </c>
      <c r="AL82" s="17" t="n">
        <f aca="false">IFERROR(IF(AU82&lt;($AM$6-$AL$6)/($AN$6-$AL$6),$AL$6+SQRT(AU82*($AN$6-$AL$6)*($AM$6-$AL$6)),$AN$6-SQRT((1-AU82)*($AN$6-$AL$6)*($AN$6-$AM$6))),$AM$6)</f>
        <v>3.12864937004742</v>
      </c>
      <c r="AM82" s="17" t="n">
        <f aca="false">IFERROR(IF(AV82&lt;($AM$7-$AL$7)/($AN$7-$AL$7),$AL$7+SQRT(AV82*($AN$7-$AL$7)*($AM$7-$AL$7)),$AN$7-SQRT((1-AV82)*($AN$7-$AL$7)*($AN$7-$AM$7))),$AM$7)</f>
        <v>1.00817350816484</v>
      </c>
      <c r="AN82" s="17" t="n">
        <f aca="false">IFERROR(IF(AW82&lt;($AM$8-$AL$8)/($AN$8-$AL$8),$AL$8+SQRT(AW82*($AN$8-$AL$8)*($AM$8-$AL$8)),$AN$8-SQRT((1-AW82)*($AN$8-$AL$8)*($AN$8-$AM$8))),$AM$8)</f>
        <v>0.964833170488801</v>
      </c>
      <c r="AO82" s="17" t="n">
        <f aca="false">IFERROR(IF(AX82&lt;($AM$9-$AL$9)/($AN$9-$AL$9),$AL$9+SQRT(AX82*($AN$9-$AL$9)*($AM$9-$AL$9)),$AN$9-SQRT((1-AX82)*($AN$9-$AL$9)*($AN$9-$AM$9))),$AM$9)</f>
        <v>1.40917956570378</v>
      </c>
      <c r="AP82" s="17" t="n">
        <f aca="false">IFERROR(IF(AY82&lt;($AM$10-$AL$10)/($AN$10-$AL$10),$AL$10+SQRT(AY82*($AN$10-$AL$10)*($AM$10-$AL$10)),$AN$10-SQRT((1-AY82)*($AN$10-$AL$10)*($AN$10-$AM$10))),$AM$10)</f>
        <v>0.761922111195525</v>
      </c>
      <c r="AQ82" s="17" t="n">
        <f aca="false">IFERROR(IF(AZ82&lt;($AM$11-$AL$11)/($AN$11-$AL$11),$AL$11+SQRT(AZ82*($AN$11-$AL$11)*($AM$11-$AL$11)),$AN$11-SQRT((1-AZ82)*($AN$11-$AL$11)*($AN$11-$AM$11))),$AM$11)</f>
        <v>0.769487252639668</v>
      </c>
      <c r="AR82" s="17" t="n">
        <f aca="false">SUMPRODUCT((B24:B31&lt;=$B$6)*(C24:C31*AM82+D24:D31*AO82*$B$8*AQ82)/(1+AL82/100)^B24:B31)+C32*AM82*AP82/(1+AL82/100)^$B$6</f>
        <v>0</v>
      </c>
      <c r="AS82" s="17" t="n">
        <f aca="false">SUMPRODUCT((K24:K26&lt;=$B$6)*(L24:L26*AN82+M24:M26*AO82*$B$8*AQ82)/(1+AL82/100)^K24:K26)+L27*AN82*AP82/(1+AL82/100)^$B$6</f>
        <v>0</v>
      </c>
      <c r="AT82" s="17" t="n">
        <f aca="false">AS82-AR82</f>
        <v>0</v>
      </c>
      <c r="AU82" s="17" t="n">
        <f aca="true">RAND()</f>
        <v>0.250632214998287</v>
      </c>
      <c r="AV82" s="17" t="n">
        <f aca="true">RAND()</f>
        <v>0.480177314192863</v>
      </c>
      <c r="AW82" s="17" t="n">
        <f aca="true">RAND()</f>
        <v>0.301888601037666</v>
      </c>
      <c r="AX82" s="17" t="n">
        <f aca="true">RAND()</f>
        <v>0.767287476278685</v>
      </c>
      <c r="AY82" s="17" t="n">
        <f aca="true">RAND()</f>
        <v>0.274412769332483</v>
      </c>
      <c r="AZ82" s="17" t="n">
        <f aca="true">RAND()</f>
        <v>0.783117850222007</v>
      </c>
    </row>
    <row r="83" customFormat="false" ht="15" hidden="false" customHeight="false" outlineLevel="0" collapsed="false">
      <c r="A83" s="36" t="n">
        <v>6.5</v>
      </c>
      <c r="B83" s="14" t="n">
        <f aca="false">SUMPRODUCT((B24:B31&lt;=$B$6)*(C24:C31*$B$11+D24:D31*$B$10*$B$8*$B$9)/(1+$A83/100)^B24:B31)+C32*$B$11*$B$13/(1+$A83/100)^$B$6</f>
        <v>0</v>
      </c>
      <c r="C83" s="14" t="n">
        <f aca="false">SUMPRODUCT((K24:K26&lt;=$B$6)*(L24:L26*$B$12+M24:M26*$B$10*$B$8*$B$9)/(1+$A83/100)^K24:K26)+L27*$B$12*$B$13/(1+$A83/100)^$B$6</f>
        <v>0</v>
      </c>
      <c r="D83" s="14" t="n">
        <f aca="false">C83-B83</f>
        <v>0</v>
      </c>
      <c r="E83" s="0" t="str">
        <f aca="false">IF(D83&lt;0,"PCC","HMA")</f>
        <v>HMA</v>
      </c>
      <c r="AK83" s="0" t="n">
        <v>70</v>
      </c>
      <c r="AL83" s="17" t="n">
        <f aca="false">IFERROR(IF(AU83&lt;($AM$6-$AL$6)/($AN$6-$AL$6),$AL$6+SQRT(AU83*($AN$6-$AL$6)*($AM$6-$AL$6)),$AN$6-SQRT((1-AU83)*($AN$6-$AL$6)*($AN$6-$AM$6))),$AM$6)</f>
        <v>6.1243547276526</v>
      </c>
      <c r="AM83" s="17" t="n">
        <f aca="false">IFERROR(IF(AV83&lt;($AM$7-$AL$7)/($AN$7-$AL$7),$AL$7+SQRT(AV83*($AN$7-$AL$7)*($AM$7-$AL$7)),$AN$7-SQRT((1-AV83)*($AN$7-$AL$7)*($AN$7-$AM$7))),$AM$7)</f>
        <v>1.1040330536937</v>
      </c>
      <c r="AN83" s="17" t="n">
        <f aca="false">IFERROR(IF(AW83&lt;($AM$8-$AL$8)/($AN$8-$AL$8),$AL$8+SQRT(AW83*($AN$8-$AL$8)*($AM$8-$AL$8)),$AN$8-SQRT((1-AW83)*($AN$8-$AL$8)*($AN$8-$AM$8))),$AM$8)</f>
        <v>1.06542650807531</v>
      </c>
      <c r="AO83" s="17" t="n">
        <f aca="false">IFERROR(IF(AX83&lt;($AM$9-$AL$9)/($AN$9-$AL$9),$AL$9+SQRT(AX83*($AN$9-$AL$9)*($AM$9-$AL$9)),$AN$9-SQRT((1-AX83)*($AN$9-$AL$9)*($AN$9-$AM$9))),$AM$9)</f>
        <v>1.13788859936338</v>
      </c>
      <c r="AP83" s="17" t="n">
        <f aca="false">IFERROR(IF(AY83&lt;($AM$10-$AL$10)/($AN$10-$AL$10),$AL$10+SQRT(AY83*($AN$10-$AL$10)*($AM$10-$AL$10)),$AN$10-SQRT((1-AY83)*($AN$10-$AL$10)*($AN$10-$AM$10))),$AM$10)</f>
        <v>0.68644440481232</v>
      </c>
      <c r="AQ83" s="17" t="n">
        <f aca="false">IFERROR(IF(AZ83&lt;($AM$11-$AL$11)/($AN$11-$AL$11),$AL$11+SQRT(AZ83*($AN$11-$AL$11)*($AM$11-$AL$11)),$AN$11-SQRT((1-AZ83)*($AN$11-$AL$11)*($AN$11-$AM$11))),$AM$11)</f>
        <v>0.629830770588287</v>
      </c>
      <c r="AR83" s="17" t="n">
        <f aca="false">SUMPRODUCT((B24:B31&lt;=$B$6)*(C24:C31*AM83+D24:D31*AO83*$B$8*AQ83)/(1+AL83/100)^B24:B31)+C32*AM83*AP83/(1+AL83/100)^$B$6</f>
        <v>0</v>
      </c>
      <c r="AS83" s="17" t="n">
        <f aca="false">SUMPRODUCT((K24:K26&lt;=$B$6)*(L24:L26*AN83+M24:M26*AO83*$B$8*AQ83)/(1+AL83/100)^K24:K26)+L27*AN83*AP83/(1+AL83/100)^$B$6</f>
        <v>0</v>
      </c>
      <c r="AT83" s="17" t="n">
        <f aca="false">AS83-AR83</f>
        <v>0</v>
      </c>
      <c r="AU83" s="17" t="n">
        <f aca="true">RAND()</f>
        <v>0.961662267850783</v>
      </c>
      <c r="AV83" s="17" t="n">
        <f aca="true">RAND()</f>
        <v>0.810610227431232</v>
      </c>
      <c r="AW83" s="17" t="n">
        <f aca="true">RAND()</f>
        <v>0.697178898477554</v>
      </c>
      <c r="AX83" s="17" t="n">
        <f aca="true">RAND()</f>
        <v>0.504509288594915</v>
      </c>
      <c r="AY83" s="17" t="n">
        <f aca="true">RAND()</f>
        <v>0.139046064343281</v>
      </c>
      <c r="AZ83" s="17" t="n">
        <f aca="true">RAND()</f>
        <v>0.4440340294974</v>
      </c>
    </row>
    <row r="84" customFormat="false" ht="15" hidden="false" customHeight="false" outlineLevel="0" collapsed="false">
      <c r="A84" s="36" t="n">
        <v>6.75</v>
      </c>
      <c r="B84" s="14" t="n">
        <f aca="false">SUMPRODUCT((B24:B31&lt;=$B$6)*(C24:C31*$B$11+D24:D31*$B$10*$B$8*$B$9)/(1+$A84/100)^B24:B31)+C32*$B$11*$B$13/(1+$A84/100)^$B$6</f>
        <v>0</v>
      </c>
      <c r="C84" s="14" t="n">
        <f aca="false">SUMPRODUCT((K24:K26&lt;=$B$6)*(L24:L26*$B$12+M24:M26*$B$10*$B$8*$B$9)/(1+$A84/100)^K24:K26)+L27*$B$12*$B$13/(1+$A84/100)^$B$6</f>
        <v>0</v>
      </c>
      <c r="D84" s="14" t="n">
        <f aca="false">C84-B84</f>
        <v>0</v>
      </c>
      <c r="E84" s="0" t="str">
        <f aca="false">IF(D84&lt;0,"PCC","HMA")</f>
        <v>HMA</v>
      </c>
      <c r="AK84" s="0" t="n">
        <v>71</v>
      </c>
      <c r="AL84" s="17" t="n">
        <f aca="false">IFERROR(IF(AU84&lt;($AM$6-$AL$6)/($AN$6-$AL$6),$AL$6+SQRT(AU84*($AN$6-$AL$6)*($AM$6-$AL$6)),$AN$6-SQRT((1-AU84)*($AN$6-$AL$6)*($AN$6-$AM$6))),$AM$6)</f>
        <v>5.00640955880718</v>
      </c>
      <c r="AM84" s="17" t="n">
        <f aca="false">IFERROR(IF(AV84&lt;($AM$7-$AL$7)/($AN$7-$AL$7),$AL$7+SQRT(AV84*($AN$7-$AL$7)*($AM$7-$AL$7)),$AN$7-SQRT((1-AV84)*($AN$7-$AL$7)*($AN$7-$AM$7))),$AM$7)</f>
        <v>0.945847677421806</v>
      </c>
      <c r="AN84" s="17" t="n">
        <f aca="false">IFERROR(IF(AW84&lt;($AM$8-$AL$8)/($AN$8-$AL$8),$AL$8+SQRT(AW84*($AN$8-$AL$8)*($AM$8-$AL$8)),$AN$8-SQRT((1-AW84)*($AN$8-$AL$8)*($AN$8-$AM$8))),$AM$8)</f>
        <v>0.834918202145679</v>
      </c>
      <c r="AO84" s="17" t="n">
        <f aca="false">IFERROR(IF(AX84&lt;($AM$9-$AL$9)/($AN$9-$AL$9),$AL$9+SQRT(AX84*($AN$9-$AL$9)*($AM$9-$AL$9)),$AN$9-SQRT((1-AX84)*($AN$9-$AL$9)*($AN$9-$AM$9))),$AM$9)</f>
        <v>1.25292377543807</v>
      </c>
      <c r="AP84" s="17" t="n">
        <f aca="false">IFERROR(IF(AY84&lt;($AM$10-$AL$10)/($AN$10-$AL$10),$AL$10+SQRT(AY84*($AN$10-$AL$10)*($AM$10-$AL$10)),$AN$10-SQRT((1-AY84)*($AN$10-$AL$10)*($AN$10-$AM$10))),$AM$10)</f>
        <v>0.96475364983213</v>
      </c>
      <c r="AQ84" s="17" t="n">
        <f aca="false">IFERROR(IF(AZ84&lt;($AM$11-$AL$11)/($AN$11-$AL$11),$AL$11+SQRT(AZ84*($AN$11-$AL$11)*($AM$11-$AL$11)),$AN$11-SQRT((1-AZ84)*($AN$11-$AL$11)*($AN$11-$AM$11))),$AM$11)</f>
        <v>0.433206742693101</v>
      </c>
      <c r="AR84" s="17" t="n">
        <f aca="false">SUMPRODUCT((B24:B31&lt;=$B$6)*(C24:C31*AM84+D24:D31*AO84*$B$8*AQ84)/(1+AL84/100)^B24:B31)+C32*AM84*AP84/(1+AL84/100)^$B$6</f>
        <v>0</v>
      </c>
      <c r="AS84" s="17" t="n">
        <f aca="false">SUMPRODUCT((K24:K26&lt;=$B$6)*(L24:L26*AN84+M24:M26*AO84*$B$8*AQ84)/(1+AL84/100)^K24:K26)+L27*AN84*AP84/(1+AL84/100)^$B$6</f>
        <v>0</v>
      </c>
      <c r="AT84" s="17" t="n">
        <f aca="false">AS84-AR84</f>
        <v>0</v>
      </c>
      <c r="AU84" s="17" t="n">
        <f aca="true">RAND()</f>
        <v>0.801279857639231</v>
      </c>
      <c r="AV84" s="17" t="n">
        <f aca="true">RAND()</f>
        <v>0.236350500103725</v>
      </c>
      <c r="AW84" s="17" t="n">
        <f aca="true">RAND()</f>
        <v>0.0135475649009611</v>
      </c>
      <c r="AX84" s="17" t="n">
        <f aca="true">RAND()</f>
        <v>0.627918076462862</v>
      </c>
      <c r="AY84" s="17" t="n">
        <f aca="true">RAND()</f>
        <v>0.863983820129146</v>
      </c>
      <c r="AZ84" s="17" t="n">
        <f aca="true">RAND()</f>
        <v>0.0724246379547182</v>
      </c>
    </row>
    <row r="85" customFormat="false" ht="15" hidden="false" customHeight="false" outlineLevel="0" collapsed="false">
      <c r="A85" s="36" t="n">
        <v>7</v>
      </c>
      <c r="B85" s="14" t="n">
        <f aca="false">SUMPRODUCT((B24:B31&lt;=$B$6)*(C24:C31*$B$11+D24:D31*$B$10*$B$8*$B$9)/(1+$A85/100)^B24:B31)+C32*$B$11*$B$13/(1+$A85/100)^$B$6</f>
        <v>0</v>
      </c>
      <c r="C85" s="14" t="n">
        <f aca="false">SUMPRODUCT((K24:K26&lt;=$B$6)*(L24:L26*$B$12+M24:M26*$B$10*$B$8*$B$9)/(1+$A85/100)^K24:K26)+L27*$B$12*$B$13/(1+$A85/100)^$B$6</f>
        <v>0</v>
      </c>
      <c r="D85" s="14" t="n">
        <f aca="false">C85-B85</f>
        <v>0</v>
      </c>
      <c r="E85" s="0" t="str">
        <f aca="false">IF(D85&lt;0,"PCC","HMA")</f>
        <v>HMA</v>
      </c>
      <c r="AK85" s="0" t="n">
        <v>72</v>
      </c>
      <c r="AL85" s="17" t="n">
        <f aca="false">IFERROR(IF(AU85&lt;($AM$6-$AL$6)/($AN$6-$AL$6),$AL$6+SQRT(AU85*($AN$6-$AL$6)*($AM$6-$AL$6)),$AN$6-SQRT((1-AU85)*($AN$6-$AL$6)*($AN$6-$AM$6))),$AM$6)</f>
        <v>3.55430714510085</v>
      </c>
      <c r="AM85" s="17" t="n">
        <f aca="false">IFERROR(IF(AV85&lt;($AM$7-$AL$7)/($AN$7-$AL$7),$AL$7+SQRT(AV85*($AN$7-$AL$7)*($AM$7-$AL$7)),$AN$7-SQRT((1-AV85)*($AN$7-$AL$7)*($AN$7-$AM$7))),$AM$7)</f>
        <v>1.05961298691993</v>
      </c>
      <c r="AN85" s="17" t="n">
        <f aca="false">IFERROR(IF(AW85&lt;($AM$8-$AL$8)/($AN$8-$AL$8),$AL$8+SQRT(AW85*($AN$8-$AL$8)*($AM$8-$AL$8)),$AN$8-SQRT((1-AW85)*($AN$8-$AL$8)*($AN$8-$AM$8))),$AM$8)</f>
        <v>1.11336023063113</v>
      </c>
      <c r="AO85" s="17" t="n">
        <f aca="false">IFERROR(IF(AX85&lt;($AM$9-$AL$9)/($AN$9-$AL$9),$AL$9+SQRT(AX85*($AN$9-$AL$9)*($AM$9-$AL$9)),$AN$9-SQRT((1-AX85)*($AN$9-$AL$9)*($AN$9-$AM$9))),$AM$9)</f>
        <v>0.954067720106544</v>
      </c>
      <c r="AP85" s="17" t="n">
        <f aca="false">IFERROR(IF(AY85&lt;($AM$10-$AL$10)/($AN$10-$AL$10),$AL$10+SQRT(AY85*($AN$10-$AL$10)*($AM$10-$AL$10)),$AN$10-SQRT((1-AY85)*($AN$10-$AL$10)*($AN$10-$AM$10))),$AM$10)</f>
        <v>0.75438156679367</v>
      </c>
      <c r="AQ85" s="17" t="n">
        <f aca="false">IFERROR(IF(AZ85&lt;($AM$11-$AL$11)/($AN$11-$AL$11),$AL$11+SQRT(AZ85*($AN$11-$AL$11)*($AM$11-$AL$11)),$AN$11-SQRT((1-AZ85)*($AN$11-$AL$11)*($AN$11-$AM$11))),$AM$11)</f>
        <v>0.842738078348439</v>
      </c>
      <c r="AR85" s="17" t="n">
        <f aca="false">SUMPRODUCT((B24:B31&lt;=$B$6)*(C24:C31*AM85+D24:D31*AO85*$B$8*AQ85)/(1+AL85/100)^B24:B31)+C32*AM85*AP85/(1+AL85/100)^$B$6</f>
        <v>0</v>
      </c>
      <c r="AS85" s="17" t="n">
        <f aca="false">SUMPRODUCT((K24:K26&lt;=$B$6)*(L24:L26*AN85+M24:M26*AO85*$B$8*AQ85)/(1+AL85/100)^K24:K26)+L27*AN85*AP85/(1+AL85/100)^$B$6</f>
        <v>0</v>
      </c>
      <c r="AT85" s="17" t="n">
        <f aca="false">AS85-AR85</f>
        <v>0</v>
      </c>
      <c r="AU85" s="17" t="n">
        <f aca="true">RAND()</f>
        <v>0.406360037484848</v>
      </c>
      <c r="AV85" s="17" t="n">
        <f aca="true">RAND()</f>
        <v>0.677802535559562</v>
      </c>
      <c r="AW85" s="17" t="n">
        <f aca="true">RAND()</f>
        <v>0.834040652682859</v>
      </c>
      <c r="AX85" s="17" t="n">
        <f aca="true">RAND()</f>
        <v>0.274903325923673</v>
      </c>
      <c r="AY85" s="17" t="n">
        <f aca="true">RAND()</f>
        <v>0.25883992609761</v>
      </c>
      <c r="AZ85" s="17" t="n">
        <f aca="true">RAND()</f>
        <v>0.899055869381463</v>
      </c>
    </row>
    <row r="86" customFormat="false" ht="15" hidden="false" customHeight="false" outlineLevel="0" collapsed="false">
      <c r="A86" s="36" t="n">
        <v>7.25</v>
      </c>
      <c r="B86" s="14" t="n">
        <f aca="false">SUMPRODUCT((B24:B31&lt;=$B$6)*(C24:C31*$B$11+D24:D31*$B$10*$B$8*$B$9)/(1+$A86/100)^B24:B31)+C32*$B$11*$B$13/(1+$A86/100)^$B$6</f>
        <v>0</v>
      </c>
      <c r="C86" s="14" t="n">
        <f aca="false">SUMPRODUCT((K24:K26&lt;=$B$6)*(L24:L26*$B$12+M24:M26*$B$10*$B$8*$B$9)/(1+$A86/100)^K24:K26)+L27*$B$12*$B$13/(1+$A86/100)^$B$6</f>
        <v>0</v>
      </c>
      <c r="D86" s="14" t="n">
        <f aca="false">C86-B86</f>
        <v>0</v>
      </c>
      <c r="E86" s="0" t="str">
        <f aca="false">IF(D86&lt;0,"PCC","HMA")</f>
        <v>HMA</v>
      </c>
      <c r="AK86" s="0" t="n">
        <v>73</v>
      </c>
      <c r="AL86" s="17" t="n">
        <f aca="false">IFERROR(IF(AU86&lt;($AM$6-$AL$6)/($AN$6-$AL$6),$AL$6+SQRT(AU86*($AN$6-$AL$6)*($AM$6-$AL$6)),$AN$6-SQRT((1-AU86)*($AN$6-$AL$6)*($AN$6-$AM$6))),$AM$6)</f>
        <v>5.10504370573945</v>
      </c>
      <c r="AM86" s="17" t="n">
        <f aca="false">IFERROR(IF(AV86&lt;($AM$7-$AL$7)/($AN$7-$AL$7),$AL$7+SQRT(AV86*($AN$7-$AL$7)*($AM$7-$AL$7)),$AN$7-SQRT((1-AV86)*($AN$7-$AL$7)*($AN$7-$AM$7))),$AM$7)</f>
        <v>1.10118551813174</v>
      </c>
      <c r="AN86" s="17" t="n">
        <f aca="false">IFERROR(IF(AW86&lt;($AM$8-$AL$8)/($AN$8-$AL$8),$AL$8+SQRT(AW86*($AN$8-$AL$8)*($AM$8-$AL$8)),$AN$8-SQRT((1-AW86)*($AN$8-$AL$8)*($AN$8-$AM$8))),$AM$8)</f>
        <v>0.928308395546123</v>
      </c>
      <c r="AO86" s="17" t="n">
        <f aca="false">IFERROR(IF(AX86&lt;($AM$9-$AL$9)/($AN$9-$AL$9),$AL$9+SQRT(AX86*($AN$9-$AL$9)*($AM$9-$AL$9)),$AN$9-SQRT((1-AX86)*($AN$9-$AL$9)*($AN$9-$AM$9))),$AM$9)</f>
        <v>1.34302315347884</v>
      </c>
      <c r="AP86" s="17" t="n">
        <f aca="false">IFERROR(IF(AY86&lt;($AM$10-$AL$10)/($AN$10-$AL$10),$AL$10+SQRT(AY86*($AN$10-$AL$10)*($AM$10-$AL$10)),$AN$10-SQRT((1-AY86)*($AN$10-$AL$10)*($AN$10-$AM$10))),$AM$10)</f>
        <v>0.746543497831469</v>
      </c>
      <c r="AQ86" s="17" t="n">
        <f aca="false">IFERROR(IF(AZ86&lt;($AM$11-$AL$11)/($AN$11-$AL$11),$AL$11+SQRT(AZ86*($AN$11-$AL$11)*($AM$11-$AL$11)),$AN$11-SQRT((1-AZ86)*($AN$11-$AL$11)*($AN$11-$AM$11))),$AM$11)</f>
        <v>0.458042089550956</v>
      </c>
      <c r="AR86" s="17" t="n">
        <f aca="false">SUMPRODUCT((B24:B31&lt;=$B$6)*(C24:C31*AM86+D24:D31*AO86*$B$8*AQ86)/(1+AL86/100)^B24:B31)+C32*AM86*AP86/(1+AL86/100)^$B$6</f>
        <v>0</v>
      </c>
      <c r="AS86" s="17" t="n">
        <f aca="false">SUMPRODUCT((K24:K26&lt;=$B$6)*(L24:L26*AN86+M24:M26*AO86*$B$8*AQ86)/(1+AL86/100)^K24:K26)+L27*AN86*AP86/(1+AL86/100)^$B$6</f>
        <v>0</v>
      </c>
      <c r="AT86" s="17" t="n">
        <f aca="false">AS86-AR86</f>
        <v>0</v>
      </c>
      <c r="AU86" s="17" t="n">
        <f aca="true">RAND()</f>
        <v>0.820457032142116</v>
      </c>
      <c r="AV86" s="17" t="n">
        <f aca="true">RAND()</f>
        <v>0.803148888766949</v>
      </c>
      <c r="AW86" s="17" t="n">
        <f aca="true">RAND()</f>
        <v>0.182922715195781</v>
      </c>
      <c r="AX86" s="17" t="n">
        <f aca="true">RAND()</f>
        <v>0.712254282090079</v>
      </c>
      <c r="AY86" s="17" t="n">
        <f aca="true">RAND()</f>
        <v>0.243134785291902</v>
      </c>
      <c r="AZ86" s="17" t="n">
        <f aca="true">RAND()</f>
        <v>0.101948171712785</v>
      </c>
    </row>
    <row r="87" customFormat="false" ht="15" hidden="false" customHeight="false" outlineLevel="0" collapsed="false">
      <c r="A87" s="36" t="n">
        <v>7.5</v>
      </c>
      <c r="B87" s="14" t="n">
        <f aca="false">SUMPRODUCT((B24:B31&lt;=$B$6)*(C24:C31*$B$11+D24:D31*$B$10*$B$8*$B$9)/(1+$A87/100)^B24:B31)+C32*$B$11*$B$13/(1+$A87/100)^$B$6</f>
        <v>0</v>
      </c>
      <c r="C87" s="14" t="n">
        <f aca="false">SUMPRODUCT((K24:K26&lt;=$B$6)*(L24:L26*$B$12+M24:M26*$B$10*$B$8*$B$9)/(1+$A87/100)^K24:K26)+L27*$B$12*$B$13/(1+$A87/100)^$B$6</f>
        <v>0</v>
      </c>
      <c r="D87" s="14" t="n">
        <f aca="false">C87-B87</f>
        <v>0</v>
      </c>
      <c r="E87" s="0" t="str">
        <f aca="false">IF(D87&lt;0,"PCC","HMA")</f>
        <v>HMA</v>
      </c>
      <c r="AK87" s="0" t="n">
        <v>74</v>
      </c>
      <c r="AL87" s="17" t="n">
        <f aca="false">IFERROR(IF(AU87&lt;($AM$6-$AL$6)/($AN$6-$AL$6),$AL$6+SQRT(AU87*($AN$6-$AL$6)*($AM$6-$AL$6)),$AN$6-SQRT((1-AU87)*($AN$6-$AL$6)*($AN$6-$AM$6))),$AM$6)</f>
        <v>2.65696921551575</v>
      </c>
      <c r="AM87" s="17" t="n">
        <f aca="false">IFERROR(IF(AV87&lt;($AM$7-$AL$7)/($AN$7-$AL$7),$AL$7+SQRT(AV87*($AN$7-$AL$7)*($AM$7-$AL$7)),$AN$7-SQRT((1-AV87)*($AN$7-$AL$7)*($AN$7-$AM$7))),$AM$7)</f>
        <v>1.22558787393462</v>
      </c>
      <c r="AN87" s="17" t="n">
        <f aca="false">IFERROR(IF(AW87&lt;($AM$8-$AL$8)/($AN$8-$AL$8),$AL$8+SQRT(AW87*($AN$8-$AL$8)*($AM$8-$AL$8)),$AN$8-SQRT((1-AW87)*($AN$8-$AL$8)*($AN$8-$AM$8))),$AM$8)</f>
        <v>0.845914239793414</v>
      </c>
      <c r="AO87" s="17" t="n">
        <f aca="false">IFERROR(IF(AX87&lt;($AM$9-$AL$9)/($AN$9-$AL$9),$AL$9+SQRT(AX87*($AN$9-$AL$9)*($AM$9-$AL$9)),$AN$9-SQRT((1-AX87)*($AN$9-$AL$9)*($AN$9-$AM$9))),$AM$9)</f>
        <v>0.78938387294816</v>
      </c>
      <c r="AP87" s="17" t="n">
        <f aca="false">IFERROR(IF(AY87&lt;($AM$10-$AL$10)/($AN$10-$AL$10),$AL$10+SQRT(AY87*($AN$10-$AL$10)*($AM$10-$AL$10)),$AN$10-SQRT((1-AY87)*($AN$10-$AL$10)*($AN$10-$AM$10))),$AM$10)</f>
        <v>0.699631226987637</v>
      </c>
      <c r="AQ87" s="17" t="n">
        <f aca="false">IFERROR(IF(AZ87&lt;($AM$11-$AL$11)/($AN$11-$AL$11),$AL$11+SQRT(AZ87*($AN$11-$AL$11)*($AM$11-$AL$11)),$AN$11-SQRT((1-AZ87)*($AN$11-$AL$11)*($AN$11-$AM$11))),$AM$11)</f>
        <v>0.748656968599052</v>
      </c>
      <c r="AR87" s="17" t="n">
        <f aca="false">SUMPRODUCT((B24:B31&lt;=$B$6)*(C24:C31*AM87+D24:D31*AO87*$B$8*AQ87)/(1+AL87/100)^B24:B31)+C32*AM87*AP87/(1+AL87/100)^$B$6</f>
        <v>0</v>
      </c>
      <c r="AS87" s="17" t="n">
        <f aca="false">SUMPRODUCT((K24:K26&lt;=$B$6)*(L24:L26*AN87+M24:M26*AO87*$B$8*AQ87)/(1+AL87/100)^K24:K26)+L27*AN87*AP87/(1+AL87/100)^$B$6</f>
        <v>0</v>
      </c>
      <c r="AT87" s="17" t="n">
        <f aca="false">AS87-AR87</f>
        <v>0</v>
      </c>
      <c r="AU87" s="17" t="n">
        <f aca="true">RAND()</f>
        <v>0.0863217100270757</v>
      </c>
      <c r="AV87" s="17" t="n">
        <f aca="true">RAND()</f>
        <v>0.994702649786383</v>
      </c>
      <c r="AW87" s="17" t="n">
        <f aca="true">RAND()</f>
        <v>0.0234235268423012</v>
      </c>
      <c r="AX87" s="17" t="n">
        <f aca="true">RAND()</f>
        <v>0.111657367896636</v>
      </c>
      <c r="AY87" s="17" t="n">
        <f aca="true">RAND()</f>
        <v>0.159410507154358</v>
      </c>
      <c r="AZ87" s="17" t="n">
        <f aca="true">RAND()</f>
        <v>0.742149716596661</v>
      </c>
    </row>
    <row r="88" customFormat="false" ht="15" hidden="false" customHeight="false" outlineLevel="0" collapsed="false">
      <c r="A88" s="36" t="n">
        <v>7.75</v>
      </c>
      <c r="B88" s="14" t="n">
        <f aca="false">SUMPRODUCT((B24:B31&lt;=$B$6)*(C24:C31*$B$11+D24:D31*$B$10*$B$8*$B$9)/(1+$A88/100)^B24:B31)+C32*$B$11*$B$13/(1+$A88/100)^$B$6</f>
        <v>0</v>
      </c>
      <c r="C88" s="14" t="n">
        <f aca="false">SUMPRODUCT((K24:K26&lt;=$B$6)*(L24:L26*$B$12+M24:M26*$B$10*$B$8*$B$9)/(1+$A88/100)^K24:K26)+L27*$B$12*$B$13/(1+$A88/100)^$B$6</f>
        <v>0</v>
      </c>
      <c r="D88" s="14" t="n">
        <f aca="false">C88-B88</f>
        <v>0</v>
      </c>
      <c r="E88" s="0" t="str">
        <f aca="false">IF(D88&lt;0,"PCC","HMA")</f>
        <v>HMA</v>
      </c>
      <c r="AK88" s="0" t="n">
        <v>75</v>
      </c>
      <c r="AL88" s="17" t="n">
        <f aca="false">IFERROR(IF(AU88&lt;($AM$6-$AL$6)/($AN$6-$AL$6),$AL$6+SQRT(AU88*($AN$6-$AL$6)*($AM$6-$AL$6)),$AN$6-SQRT((1-AU88)*($AN$6-$AL$6)*($AN$6-$AM$6))),$AM$6)</f>
        <v>3.02964831265735</v>
      </c>
      <c r="AM88" s="17" t="n">
        <f aca="false">IFERROR(IF(AV88&lt;($AM$7-$AL$7)/($AN$7-$AL$7),$AL$7+SQRT(AV88*($AN$7-$AL$7)*($AM$7-$AL$7)),$AN$7-SQRT((1-AV88)*($AN$7-$AL$7)*($AN$7-$AM$7))),$AM$7)</f>
        <v>0.934534694678103</v>
      </c>
      <c r="AN88" s="17" t="n">
        <f aca="false">IFERROR(IF(AW88&lt;($AM$8-$AL$8)/($AN$8-$AL$8),$AL$8+SQRT(AW88*($AN$8-$AL$8)*($AM$8-$AL$8)),$AN$8-SQRT((1-AW88)*($AN$8-$AL$8)*($AN$8-$AM$8))),$AM$8)</f>
        <v>1.00087845835145</v>
      </c>
      <c r="AO88" s="17" t="n">
        <f aca="false">IFERROR(IF(AX88&lt;($AM$9-$AL$9)/($AN$9-$AL$9),$AL$9+SQRT(AX88*($AN$9-$AL$9)*($AM$9-$AL$9)),$AN$9-SQRT((1-AX88)*($AN$9-$AL$9)*($AN$9-$AM$9))),$AM$9)</f>
        <v>1.62513963071502</v>
      </c>
      <c r="AP88" s="17" t="n">
        <f aca="false">IFERROR(IF(AY88&lt;($AM$10-$AL$10)/($AN$10-$AL$10),$AL$10+SQRT(AY88*($AN$10-$AL$10)*($AM$10-$AL$10)),$AN$10-SQRT((1-AY88)*($AN$10-$AL$10)*($AN$10-$AM$10))),$AM$10)</f>
        <v>0.896905412792001</v>
      </c>
      <c r="AQ88" s="17" t="n">
        <f aca="false">IFERROR(IF(AZ88&lt;($AM$11-$AL$11)/($AN$11-$AL$11),$AL$11+SQRT(AZ88*($AN$11-$AL$11)*($AM$11-$AL$11)),$AN$11-SQRT((1-AZ88)*($AN$11-$AL$11)*($AN$11-$AM$11))),$AM$11)</f>
        <v>0.429540016693551</v>
      </c>
      <c r="AR88" s="17" t="n">
        <f aca="false">SUMPRODUCT((B24:B31&lt;=$B$6)*(C24:C31*AM88+D24:D31*AO88*$B$8*AQ88)/(1+AL88/100)^B24:B31)+C32*AM88*AP88/(1+AL88/100)^$B$6</f>
        <v>0</v>
      </c>
      <c r="AS88" s="17" t="n">
        <f aca="false">SUMPRODUCT((K24:K26&lt;=$B$6)*(L24:L26*AN88+M24:M26*AO88*$B$8*AQ88)/(1+AL88/100)^K24:K26)+L27*AN88*AP88/(1+AL88/100)^$B$6</f>
        <v>0</v>
      </c>
      <c r="AT88" s="17" t="n">
        <f aca="false">AS88-AR88</f>
        <v>0</v>
      </c>
      <c r="AU88" s="17" t="n">
        <f aca="true">RAND()</f>
        <v>0.211815373940767</v>
      </c>
      <c r="AV88" s="17" t="n">
        <f aca="true">RAND()</f>
        <v>0.201106489690338</v>
      </c>
      <c r="AW88" s="17" t="n">
        <f aca="true">RAND()</f>
        <v>0.448341844325783</v>
      </c>
      <c r="AX88" s="17" t="n">
        <f aca="true">RAND()</f>
        <v>0.906319802359688</v>
      </c>
      <c r="AY88" s="17" t="n">
        <f aca="true">RAND()</f>
        <v>0.630135626814355</v>
      </c>
      <c r="AZ88" s="17" t="n">
        <f aca="true">RAND()</f>
        <v>0.0684923098978179</v>
      </c>
    </row>
    <row r="89" customFormat="false" ht="15" hidden="false" customHeight="false" outlineLevel="0" collapsed="false">
      <c r="A89" s="36" t="n">
        <v>8</v>
      </c>
      <c r="B89" s="14" t="n">
        <f aca="false">SUMPRODUCT((B24:B31&lt;=$B$6)*(C24:C31*$B$11+D24:D31*$B$10*$B$8*$B$9)/(1+$A89/100)^B24:B31)+C32*$B$11*$B$13/(1+$A89/100)^$B$6</f>
        <v>0</v>
      </c>
      <c r="C89" s="14" t="n">
        <f aca="false">SUMPRODUCT((K24:K26&lt;=$B$6)*(L24:L26*$B$12+M24:M26*$B$10*$B$8*$B$9)/(1+$A89/100)^K24:K26)+L27*$B$12*$B$13/(1+$A89/100)^$B$6</f>
        <v>0</v>
      </c>
      <c r="D89" s="14" t="n">
        <f aca="false">C89-B89</f>
        <v>0</v>
      </c>
      <c r="E89" s="0" t="str">
        <f aca="false">IF(D89&lt;0,"PCC","HMA")</f>
        <v>HMA</v>
      </c>
      <c r="AK89" s="0" t="n">
        <v>76</v>
      </c>
      <c r="AL89" s="17" t="n">
        <f aca="false">IFERROR(IF(AU89&lt;($AM$6-$AL$6)/($AN$6-$AL$6),$AL$6+SQRT(AU89*($AN$6-$AL$6)*($AM$6-$AL$6)),$AN$6-SQRT((1-AU89)*($AN$6-$AL$6)*($AN$6-$AM$6))),$AM$6)</f>
        <v>3.30469057604529</v>
      </c>
      <c r="AM89" s="17" t="n">
        <f aca="false">IFERROR(IF(AV89&lt;($AM$7-$AL$7)/($AN$7-$AL$7),$AL$7+SQRT(AV89*($AN$7-$AL$7)*($AM$7-$AL$7)),$AN$7-SQRT((1-AV89)*($AN$7-$AL$7)*($AN$7-$AM$7))),$AM$7)</f>
        <v>1.20931919698439</v>
      </c>
      <c r="AN89" s="17" t="n">
        <f aca="false">IFERROR(IF(AW89&lt;($AM$8-$AL$8)/($AN$8-$AL$8),$AL$8+SQRT(AW89*($AN$8-$AL$8)*($AM$8-$AL$8)),$AN$8-SQRT((1-AW89)*($AN$8-$AL$8)*($AN$8-$AM$8))),$AM$8)</f>
        <v>1.10411124193769</v>
      </c>
      <c r="AO89" s="17" t="n">
        <f aca="false">IFERROR(IF(AX89&lt;($AM$9-$AL$9)/($AN$9-$AL$9),$AL$9+SQRT(AX89*($AN$9-$AL$9)*($AM$9-$AL$9)),$AN$9-SQRT((1-AX89)*($AN$9-$AL$9)*($AN$9-$AM$9))),$AM$9)</f>
        <v>1.42171526201897</v>
      </c>
      <c r="AP89" s="17" t="n">
        <f aca="false">IFERROR(IF(AY89&lt;($AM$10-$AL$10)/($AN$10-$AL$10),$AL$10+SQRT(AY89*($AN$10-$AL$10)*($AM$10-$AL$10)),$AN$10-SQRT((1-AY89)*($AN$10-$AL$10)*($AN$10-$AM$10))),$AM$10)</f>
        <v>0.943480390617698</v>
      </c>
      <c r="AQ89" s="17" t="n">
        <f aca="false">IFERROR(IF(AZ89&lt;($AM$11-$AL$11)/($AN$11-$AL$11),$AL$11+SQRT(AZ89*($AN$11-$AL$11)*($AM$11-$AL$11)),$AN$11-SQRT((1-AZ89)*($AN$11-$AL$11)*($AN$11-$AM$11))),$AM$11)</f>
        <v>0.735513623016917</v>
      </c>
      <c r="AR89" s="17" t="n">
        <f aca="false">SUMPRODUCT((B24:B31&lt;=$B$6)*(C24:C31*AM89+D24:D31*AO89*$B$8*AQ89)/(1+AL89/100)^B24:B31)+C32*AM89*AP89/(1+AL89/100)^$B$6</f>
        <v>0</v>
      </c>
      <c r="AS89" s="17" t="n">
        <f aca="false">SUMPRODUCT((K24:K26&lt;=$B$6)*(L24:L26*AN89+M24:M26*AO89*$B$8*AQ89)/(1+AL89/100)^K24:K26)+L27*AN89*AP89/(1+AL89/100)^$B$6</f>
        <v>0</v>
      </c>
      <c r="AT89" s="17" t="n">
        <f aca="false">AS89-AR89</f>
        <v>0</v>
      </c>
      <c r="AU89" s="17" t="n">
        <f aca="true">RAND()</f>
        <v>0.317234413061576</v>
      </c>
      <c r="AV89" s="17" t="n">
        <f aca="true">RAND()</f>
        <v>0.985289531253378</v>
      </c>
      <c r="AW89" s="17" t="n">
        <f aca="true">RAND()</f>
        <v>0.810813069075872</v>
      </c>
      <c r="AX89" s="17" t="n">
        <f aca="true">RAND()</f>
        <v>0.777057841212137</v>
      </c>
      <c r="AY89" s="17" t="n">
        <f aca="true">RAND()</f>
        <v>0.786699427449705</v>
      </c>
      <c r="AZ89" s="17" t="n">
        <f aca="true">RAND()</f>
        <v>0.714477373021887</v>
      </c>
    </row>
    <row r="90" customFormat="false" ht="15" hidden="false" customHeight="false" outlineLevel="0" collapsed="false">
      <c r="AK90" s="0" t="n">
        <v>77</v>
      </c>
      <c r="AL90" s="0" t="n">
        <f aca="false">IFERROR(IF(AU90&lt;($AM$6-$AL$6)/($AN$6-$AL$6),$AL$6+SQRT(AU90*($AN$6-$AL$6)*($AM$6-$AL$6)),$AN$6-SQRT((1-AU90)*($AN$6-$AL$6)*($AN$6-$AM$6))),$AM$6)</f>
        <v>2.79197599430727</v>
      </c>
      <c r="AM90" s="0" t="n">
        <f aca="false">IFERROR(IF(AV90&lt;($AM$7-$AL$7)/($AN$7-$AL$7),$AL$7+SQRT(AV90*($AN$7-$AL$7)*($AM$7-$AL$7)),$AN$7-SQRT((1-AV90)*($AN$7-$AL$7)*($AN$7-$AM$7))),$AM$7)</f>
        <v>1.03210335024437</v>
      </c>
      <c r="AN90" s="0" t="n">
        <f aca="false">IFERROR(IF(AW90&lt;($AM$8-$AL$8)/($AN$8-$AL$8),$AL$8+SQRT(AW90*($AN$8-$AL$8)*($AM$8-$AL$8)),$AN$8-SQRT((1-AW90)*($AN$8-$AL$8)*($AN$8-$AM$8))),$AM$8)</f>
        <v>0.927678451867386</v>
      </c>
      <c r="AO90" s="0" t="n">
        <f aca="false">IFERROR(IF(AX90&lt;($AM$9-$AL$9)/($AN$9-$AL$9),$AL$9+SQRT(AX90*($AN$9-$AL$9)*($AM$9-$AL$9)),$AN$9-SQRT((1-AX90)*($AN$9-$AL$9)*($AN$9-$AM$9))),$AM$9)</f>
        <v>0.82047545825782</v>
      </c>
      <c r="AP90" s="0" t="n">
        <f aca="false">IFERROR(IF(AY90&lt;($AM$10-$AL$10)/($AN$10-$AL$10),$AL$10+SQRT(AY90*($AN$10-$AL$10)*($AM$10-$AL$10)),$AN$10-SQRT((1-AY90)*($AN$10-$AL$10)*($AN$10-$AM$10))),$AM$10)</f>
        <v>0.684485283681576</v>
      </c>
      <c r="AQ90" s="0" t="n">
        <f aca="false">IFERROR(IF(AZ90&lt;($AM$11-$AL$11)/($AN$11-$AL$11),$AL$11+SQRT(AZ90*($AN$11-$AL$11)*($AM$11-$AL$11)),$AN$11-SQRT((1-AZ90)*($AN$11-$AL$11)*($AN$11-$AM$11))),$AM$11)</f>
        <v>0.743502419822507</v>
      </c>
      <c r="AR90" s="0" t="n">
        <f aca="false">SUMPRODUCT((B24:B31&lt;=$B$6)*(C24:C31*AM90+D24:D31*AO90*$B$8*AQ90)/(1+AL90/100)^B24:B31)+C32*AM90*AP90/(1+AL90/100)^$B$6</f>
        <v>0</v>
      </c>
      <c r="AS90" s="0" t="n">
        <f aca="false">SUMPRODUCT((K24:K26&lt;=$B$6)*(L24:L26*AN90+M24:M26*AO90*$B$8*AQ90)/(1+AL90/100)^K24:K26)+L27*AN90*AP90/(1+AL90/100)^$B$6</f>
        <v>0</v>
      </c>
      <c r="AT90" s="0" t="n">
        <f aca="false">AS90-AR90</f>
        <v>0</v>
      </c>
      <c r="AU90" s="0" t="n">
        <f aca="true">RAND()</f>
        <v>0.125445195111798</v>
      </c>
      <c r="AV90" s="0" t="n">
        <f aca="true">RAND()</f>
        <v>0.577964889113529</v>
      </c>
      <c r="AW90" s="0" t="n">
        <f aca="true">RAND()</f>
        <v>0.181130967458359</v>
      </c>
      <c r="AX90" s="0" t="n">
        <f aca="true">RAND()</f>
        <v>0.136939359127413</v>
      </c>
      <c r="AY90" s="0" t="n">
        <f aca="true">RAND()</f>
        <v>0.136139279580286</v>
      </c>
      <c r="AZ90" s="0" t="n">
        <f aca="true">RAND()</f>
        <v>0.731465270869756</v>
      </c>
    </row>
    <row r="91" customFormat="false" ht="15" hidden="false" customHeight="false" outlineLevel="0" collapsed="false">
      <c r="AK91" s="0" t="n">
        <v>78</v>
      </c>
      <c r="AL91" s="0" t="n">
        <f aca="false">IFERROR(IF(AU91&lt;($AM$6-$AL$6)/($AN$6-$AL$6),$AL$6+SQRT(AU91*($AN$6-$AL$6)*($AM$6-$AL$6)),$AN$6-SQRT((1-AU91)*($AN$6-$AL$6)*($AN$6-$AM$6))),$AM$6)</f>
        <v>2.88311759402137</v>
      </c>
      <c r="AM91" s="0" t="n">
        <f aca="false">IFERROR(IF(AV91&lt;($AM$7-$AL$7)/($AN$7-$AL$7),$AL$7+SQRT(AV91*($AN$7-$AL$7)*($AM$7-$AL$7)),$AN$7-SQRT((1-AV91)*($AN$7-$AL$7)*($AN$7-$AM$7))),$AM$7)</f>
        <v>1.00381289012344</v>
      </c>
      <c r="AN91" s="0" t="n">
        <f aca="false">IFERROR(IF(AW91&lt;($AM$8-$AL$8)/($AN$8-$AL$8),$AL$8+SQRT(AW91*($AN$8-$AL$8)*($AM$8-$AL$8)),$AN$8-SQRT((1-AW91)*($AN$8-$AL$8)*($AN$8-$AM$8))),$AM$8)</f>
        <v>0.941065272973995</v>
      </c>
      <c r="AO91" s="0" t="n">
        <f aca="false">IFERROR(IF(AX91&lt;($AM$9-$AL$9)/($AN$9-$AL$9),$AL$9+SQRT(AX91*($AN$9-$AL$9)*($AM$9-$AL$9)),$AN$9-SQRT((1-AX91)*($AN$9-$AL$9)*($AN$9-$AM$9))),$AM$9)</f>
        <v>1.77115722430138</v>
      </c>
      <c r="AP91" s="0" t="n">
        <f aca="false">IFERROR(IF(AY91&lt;($AM$10-$AL$10)/($AN$10-$AL$10),$AL$10+SQRT(AY91*($AN$10-$AL$10)*($AM$10-$AL$10)),$AN$10-SQRT((1-AY91)*($AN$10-$AL$10)*($AN$10-$AM$10))),$AM$10)</f>
        <v>0.979656816630805</v>
      </c>
      <c r="AQ91" s="0" t="n">
        <f aca="false">IFERROR(IF(AZ91&lt;($AM$11-$AL$11)/($AN$11-$AL$11),$AL$11+SQRT(AZ91*($AN$11-$AL$11)*($AM$11-$AL$11)),$AN$11-SQRT((1-AZ91)*($AN$11-$AL$11)*($AN$11-$AM$11))),$AM$11)</f>
        <v>0.616764792580992</v>
      </c>
      <c r="AR91" s="0" t="n">
        <f aca="false">SUMPRODUCT((B24:B31&lt;=$B$6)*(C24:C31*AM91+D24:D31*AO91*$B$8*AQ91)/(1+AL91/100)^B24:B31)+C32*AM91*AP91/(1+AL91/100)^$B$6</f>
        <v>0</v>
      </c>
      <c r="AS91" s="0" t="n">
        <f aca="false">SUMPRODUCT((K24:K26&lt;=$B$6)*(L24:L26*AN91+M24:M26*AO91*$B$8*AQ91)/(1+AL91/100)^K24:K26)+L27*AN91*AP91/(1+AL91/100)^$B$6</f>
        <v>0</v>
      </c>
      <c r="AT91" s="0" t="n">
        <f aca="false">AS91-AR91</f>
        <v>0</v>
      </c>
      <c r="AU91" s="0" t="n">
        <f aca="true">RAND()</f>
        <v>0.155979336974018</v>
      </c>
      <c r="AV91" s="0" t="n">
        <f aca="true">RAND()</f>
        <v>0.461261394938888</v>
      </c>
      <c r="AW91" s="0" t="n">
        <f aca="true">RAND()</f>
        <v>0.221104569324751</v>
      </c>
      <c r="AX91" s="0" t="n">
        <f aca="true">RAND()</f>
        <v>0.965087322673702</v>
      </c>
      <c r="AY91" s="0" t="n">
        <f aca="true">RAND()</f>
        <v>0.92028264696159</v>
      </c>
      <c r="AZ91" s="0" t="n">
        <f aca="true">RAND()</f>
        <v>0.409550750281137</v>
      </c>
    </row>
    <row r="92" customFormat="false" ht="17.35" hidden="false" customHeight="false" outlineLevel="0" collapsed="false">
      <c r="A92" s="4" t="s">
        <v>144</v>
      </c>
      <c r="AK92" s="0" t="n">
        <v>79</v>
      </c>
      <c r="AL92" s="17" t="n">
        <f aca="false">IFERROR(IF(AU92&lt;($AM$6-$AL$6)/($AN$6-$AL$6),$AL$6+SQRT(AU92*($AN$6-$AL$6)*($AM$6-$AL$6)),$AN$6-SQRT((1-AU92)*($AN$6-$AL$6)*($AN$6-$AM$6))),$AM$6)</f>
        <v>3.51652724222649</v>
      </c>
      <c r="AM92" s="17" t="n">
        <f aca="false">IFERROR(IF(AV92&lt;($AM$7-$AL$7)/($AN$7-$AL$7),$AL$7+SQRT(AV92*($AN$7-$AL$7)*($AM$7-$AL$7)),$AN$7-SQRT((1-AV92)*($AN$7-$AL$7)*($AN$7-$AM$7))),$AM$7)</f>
        <v>1.05796961259221</v>
      </c>
      <c r="AN92" s="17" t="n">
        <f aca="false">IFERROR(IF(AW92&lt;($AM$8-$AL$8)/($AN$8-$AL$8),$AL$8+SQRT(AW92*($AN$8-$AL$8)*($AM$8-$AL$8)),$AN$8-SQRT((1-AW92)*($AN$8-$AL$8)*($AN$8-$AM$8))),$AM$8)</f>
        <v>0.944550620374566</v>
      </c>
      <c r="AO92" s="17" t="n">
        <f aca="false">IFERROR(IF(AX92&lt;($AM$9-$AL$9)/($AN$9-$AL$9),$AL$9+SQRT(AX92*($AN$9-$AL$9)*($AM$9-$AL$9)),$AN$9-SQRT((1-AX92)*($AN$9-$AL$9)*($AN$9-$AM$9))),$AM$9)</f>
        <v>1.17396391835608</v>
      </c>
      <c r="AP92" s="17" t="n">
        <f aca="false">IFERROR(IF(AY92&lt;($AM$10-$AL$10)/($AN$10-$AL$10),$AL$10+SQRT(AY92*($AN$10-$AL$10)*($AM$10-$AL$10)),$AN$10-SQRT((1-AY92)*($AN$10-$AL$10)*($AN$10-$AM$10))),$AM$10)</f>
        <v>0.636963955383609</v>
      </c>
      <c r="AQ92" s="17" t="n">
        <f aca="false">IFERROR(IF(AZ92&lt;($AM$11-$AL$11)/($AN$11-$AL$11),$AL$11+SQRT(AZ92*($AN$11-$AL$11)*($AM$11-$AL$11)),$AN$11-SQRT((1-AZ92)*($AN$11-$AL$11)*($AN$11-$AM$11))),$AM$11)</f>
        <v>0.523841542428748</v>
      </c>
      <c r="AR92" s="17" t="n">
        <f aca="false">SUMPRODUCT((B24:B31&lt;=$B$6)*(C24:C31*AM92+D24:D31*AO92*$B$8*AQ92)/(1+AL92/100)^B24:B31)+C32*AM92*AP92/(1+AL92/100)^$B$6</f>
        <v>0</v>
      </c>
      <c r="AS92" s="17" t="n">
        <f aca="false">SUMPRODUCT((K24:K26&lt;=$B$6)*(L24:L26*AN92+M24:M26*AO92*$B$8*AQ92)/(1+AL92/100)^K24:K26)+L27*AN92*AP92/(1+AL92/100)^$B$6</f>
        <v>0</v>
      </c>
      <c r="AT92" s="17" t="n">
        <f aca="false">AS92-AR92</f>
        <v>0</v>
      </c>
      <c r="AU92" s="17" t="n">
        <f aca="true">RAND()</f>
        <v>0.393270877292491</v>
      </c>
      <c r="AV92" s="17" t="n">
        <f aca="true">RAND()</f>
        <v>0.672216269440113</v>
      </c>
      <c r="AW92" s="17" t="n">
        <f aca="true">RAND()</f>
        <v>0.232165353896353</v>
      </c>
      <c r="AX92" s="17" t="n">
        <f aca="true">RAND()</f>
        <v>0.545109594548241</v>
      </c>
      <c r="AY92" s="17" t="n">
        <f aca="true">RAND()</f>
        <v>0.0750365002972924</v>
      </c>
      <c r="AZ92" s="17" t="n">
        <f aca="true">RAND()</f>
        <v>0.204510351497474</v>
      </c>
    </row>
    <row r="93" customFormat="false" ht="23.85" hidden="false" customHeight="false" outlineLevel="0" collapsed="false">
      <c r="A93" s="6" t="s">
        <v>86</v>
      </c>
      <c r="B93" s="6" t="s">
        <v>145</v>
      </c>
      <c r="C93" s="6" t="s">
        <v>146</v>
      </c>
      <c r="D93" s="6" t="s">
        <v>147</v>
      </c>
      <c r="E93" s="6" t="s">
        <v>148</v>
      </c>
      <c r="F93" s="6" t="s">
        <v>149</v>
      </c>
      <c r="G93" s="6" t="s">
        <v>150</v>
      </c>
      <c r="H93" s="6" t="s">
        <v>151</v>
      </c>
      <c r="I93" s="6" t="s">
        <v>152</v>
      </c>
      <c r="J93" s="6" t="s">
        <v>153</v>
      </c>
      <c r="M93" s="17" t="s">
        <v>154</v>
      </c>
      <c r="N93" s="17" t="s">
        <v>155</v>
      </c>
      <c r="AK93" s="0" t="n">
        <v>80</v>
      </c>
      <c r="AL93" s="17" t="n">
        <f aca="false">IFERROR(IF(AU93&lt;($AM$6-$AL$6)/($AN$6-$AL$6),$AL$6+SQRT(AU93*($AN$6-$AL$6)*($AM$6-$AL$6)),$AN$6-SQRT((1-AU93)*($AN$6-$AL$6)*($AN$6-$AM$6))),$AM$6)</f>
        <v>2.38774268704112</v>
      </c>
      <c r="AM93" s="17" t="n">
        <f aca="false">IFERROR(IF(AV93&lt;($AM$7-$AL$7)/($AN$7-$AL$7),$AL$7+SQRT(AV93*($AN$7-$AL$7)*($AM$7-$AL$7)),$AN$7-SQRT((1-AV93)*($AN$7-$AL$7)*($AN$7-$AM$7))),$AM$7)</f>
        <v>1.10825500112623</v>
      </c>
      <c r="AN93" s="17" t="n">
        <f aca="false">IFERROR(IF(AW93&lt;($AM$8-$AL$8)/($AN$8-$AL$8),$AL$8+SQRT(AW93*($AN$8-$AL$8)*($AM$8-$AL$8)),$AN$8-SQRT((1-AW93)*($AN$8-$AL$8)*($AN$8-$AM$8))),$AM$8)</f>
        <v>1.0555079940114</v>
      </c>
      <c r="AO93" s="17" t="n">
        <f aca="false">IFERROR(IF(AX93&lt;($AM$9-$AL$9)/($AN$9-$AL$9),$AL$9+SQRT(AX93*($AN$9-$AL$9)*($AM$9-$AL$9)),$AN$9-SQRT((1-AX93)*($AN$9-$AL$9)*($AN$9-$AM$9))),$AM$9)</f>
        <v>1.180015807189</v>
      </c>
      <c r="AP93" s="17" t="n">
        <f aca="false">IFERROR(IF(AY93&lt;($AM$10-$AL$10)/($AN$10-$AL$10),$AL$10+SQRT(AY93*($AN$10-$AL$10)*($AM$10-$AL$10)),$AN$10-SQRT((1-AY93)*($AN$10-$AL$10)*($AN$10-$AM$10))),$AM$10)</f>
        <v>0.895750348059859</v>
      </c>
      <c r="AQ93" s="17" t="n">
        <f aca="false">IFERROR(IF(AZ93&lt;($AM$11-$AL$11)/($AN$11-$AL$11),$AL$11+SQRT(AZ93*($AN$11-$AL$11)*($AM$11-$AL$11)),$AN$11-SQRT((1-AZ93)*($AN$11-$AL$11)*($AN$11-$AM$11))),$AM$11)</f>
        <v>0.79374072793359</v>
      </c>
      <c r="AR93" s="17" t="n">
        <f aca="false">SUMPRODUCT((B24:B31&lt;=$B$6)*(C24:C31*AM93+D24:D31*AO93*$B$8*AQ93)/(1+AL93/100)^B24:B31)+C32*AM93*AP93/(1+AL93/100)^$B$6</f>
        <v>0</v>
      </c>
      <c r="AS93" s="17" t="n">
        <f aca="false">SUMPRODUCT((K24:K26&lt;=$B$6)*(L24:L26*AN93+M24:M26*AO93*$B$8*AQ93)/(1+AL93/100)^K24:K26)+L27*AN93*AP93/(1+AL93/100)^$B$6</f>
        <v>0</v>
      </c>
      <c r="AT93" s="17" t="n">
        <f aca="false">AS93-AR93</f>
        <v>0</v>
      </c>
      <c r="AU93" s="17" t="n">
        <f aca="true">RAND()</f>
        <v>0.0300688782707742</v>
      </c>
      <c r="AV93" s="17" t="n">
        <f aca="true">RAND()</f>
        <v>0.821407602615789</v>
      </c>
      <c r="AW93" s="17" t="n">
        <f aca="true">RAND()</f>
        <v>0.663758752058036</v>
      </c>
      <c r="AX93" s="17" t="n">
        <f aca="true">RAND()</f>
        <v>0.551750615693396</v>
      </c>
      <c r="AY93" s="17" t="n">
        <f aca="true">RAND()</f>
        <v>0.626473351957997</v>
      </c>
      <c r="AZ93" s="17" t="n">
        <f aca="true">RAND()</f>
        <v>0.826355561986263</v>
      </c>
    </row>
    <row r="94" customFormat="false" ht="15" hidden="false" customHeight="false" outlineLevel="0" collapsed="false">
      <c r="A94" s="0" t="n">
        <v>0</v>
      </c>
      <c r="B94" s="0" t="n">
        <f aca="false">$B$7+A94</f>
        <v>2027</v>
      </c>
      <c r="C94" s="14" t="n">
        <f aca="false">IF(A94&gt;$B$6,0,SUMIF(B24:B31,A94,E24:E31)+IF(A94=$B$6,E32,0))</f>
        <v>0</v>
      </c>
      <c r="D94" s="14" t="n">
        <f aca="false">IF(A94&gt;$B$6,0,SUMIF(B24:B31,A94,F24:F31))</f>
        <v>0</v>
      </c>
      <c r="E94" s="14" t="n">
        <f aca="false">IF(A94&gt;$B$6,0,SUMIF(K24:K26,A94,N24:N26)+IF(A94=$B$6,N27,0))</f>
        <v>0</v>
      </c>
      <c r="F94" s="14" t="n">
        <f aca="false">IF(A94&gt;$B$6,0,SUMIF(K24:K26,A94,O24:O26))</f>
        <v>0</v>
      </c>
      <c r="G94" s="14" t="n">
        <f aca="false">IF(A94&gt;$B$6,0,SUMIF(B24:B31,A94,G24:G31)+IF(A94=$B$6,G32,0))</f>
        <v>0</v>
      </c>
      <c r="H94" s="14" t="n">
        <f aca="false">IF(A94&gt;$B$6,0,SUMIF(K24:K26,A94,P24:P26)+IF(A94=$B$6,P27,0))</f>
        <v>0</v>
      </c>
      <c r="I94" s="17" t="n">
        <f aca="false">IF(A94&gt;$B$6,0,SUMIF(B24:B31,A94,D24:D31)*$B$10)</f>
        <v>0</v>
      </c>
      <c r="J94" s="17" t="n">
        <f aca="false">IF(A94&gt;$B$6,0,SUMIF(K24:K26,A94,M24:M26)*$B$10)</f>
        <v>0</v>
      </c>
      <c r="M94" s="14" t="n">
        <f aca="false">C94+D94</f>
        <v>0</v>
      </c>
      <c r="N94" s="14" t="n">
        <f aca="false">E94+F94</f>
        <v>0</v>
      </c>
      <c r="AK94" s="0" t="n">
        <v>81</v>
      </c>
      <c r="AL94" s="17" t="n">
        <f aca="false">IFERROR(IF(AU94&lt;($AM$6-$AL$6)/($AN$6-$AL$6),$AL$6+SQRT(AU94*($AN$6-$AL$6)*($AM$6-$AL$6)),$AN$6-SQRT((1-AU94)*($AN$6-$AL$6)*($AN$6-$AM$6))),$AM$6)</f>
        <v>4.11585149188771</v>
      </c>
      <c r="AM94" s="17" t="n">
        <f aca="false">IFERROR(IF(AV94&lt;($AM$7-$AL$7)/($AN$7-$AL$7),$AL$7+SQRT(AV94*($AN$7-$AL$7)*($AM$7-$AL$7)),$AN$7-SQRT((1-AV94)*($AN$7-$AL$7)*($AN$7-$AM$7))),$AM$7)</f>
        <v>0.990588271252293</v>
      </c>
      <c r="AN94" s="17" t="n">
        <f aca="false">IFERROR(IF(AW94&lt;($AM$8-$AL$8)/($AN$8-$AL$8),$AL$8+SQRT(AW94*($AN$8-$AL$8)*($AM$8-$AL$8)),$AN$8-SQRT((1-AW94)*($AN$8-$AL$8)*($AN$8-$AM$8))),$AM$8)</f>
        <v>1.14507353203491</v>
      </c>
      <c r="AO94" s="17" t="n">
        <f aca="false">IFERROR(IF(AX94&lt;($AM$9-$AL$9)/($AN$9-$AL$9),$AL$9+SQRT(AX94*($AN$9-$AL$9)*($AM$9-$AL$9)),$AN$9-SQRT((1-AX94)*($AN$9-$AL$9)*($AN$9-$AM$9))),$AM$9)</f>
        <v>1.46693828692086</v>
      </c>
      <c r="AP94" s="17" t="n">
        <f aca="false">IFERROR(IF(AY94&lt;($AM$10-$AL$10)/($AN$10-$AL$10),$AL$10+SQRT(AY94*($AN$10-$AL$10)*($AM$10-$AL$10)),$AN$10-SQRT((1-AY94)*($AN$10-$AL$10)*($AN$10-$AM$10))),$AM$10)</f>
        <v>0.922448423341959</v>
      </c>
      <c r="AQ94" s="17" t="n">
        <f aca="false">IFERROR(IF(AZ94&lt;($AM$11-$AL$11)/($AN$11-$AL$11),$AL$11+SQRT(AZ94*($AN$11-$AL$11)*($AM$11-$AL$11)),$AN$11-SQRT((1-AZ94)*($AN$11-$AL$11)*($AN$11-$AM$11))),$AM$11)</f>
        <v>0.514111149971003</v>
      </c>
      <c r="AR94" s="17" t="n">
        <f aca="false">SUMPRODUCT((B24:B31&lt;=$B$6)*(C24:C31*AM94+D24:D31*AO94*$B$8*AQ94)/(1+AL94/100)^B24:B31)+C32*AM94*AP94/(1+AL94/100)^$B$6</f>
        <v>0</v>
      </c>
      <c r="AS94" s="17" t="n">
        <f aca="false">SUMPRODUCT((K24:K26&lt;=$B$6)*(L24:L26*AN94+M24:M26*AO94*$B$8*AQ94)/(1+AL94/100)^K24:K26)+L27*AN94*AP94/(1+AL94/100)^$B$6</f>
        <v>0</v>
      </c>
      <c r="AT94" s="17" t="n">
        <f aca="false">AS94-AR94</f>
        <v>0</v>
      </c>
      <c r="AU94" s="17" t="n">
        <f aca="true">RAND()</f>
        <v>0.584084369157683</v>
      </c>
      <c r="AV94" s="17" t="n">
        <f aca="true">RAND()</f>
        <v>0.403598768210418</v>
      </c>
      <c r="AW94" s="17" t="n">
        <f aca="true">RAND()</f>
        <v>0.902137211736624</v>
      </c>
      <c r="AX94" s="17" t="n">
        <f aca="true">RAND()</f>
        <v>0.81056347336609</v>
      </c>
      <c r="AY94" s="17" t="n">
        <f aca="true">RAND()</f>
        <v>0.713850681536428</v>
      </c>
      <c r="AZ94" s="17" t="n">
        <f aca="true">RAND()</f>
        <v>0.187116671599613</v>
      </c>
    </row>
    <row r="95" customFormat="false" ht="15" hidden="false" customHeight="false" outlineLevel="0" collapsed="false">
      <c r="A95" s="0" t="n">
        <v>1</v>
      </c>
      <c r="B95" s="0" t="n">
        <f aca="false">$B$7+A95</f>
        <v>2028</v>
      </c>
      <c r="C95" s="14" t="n">
        <f aca="false">IF(A95&gt;$B$6,0,SUMIF(B24:B31,A95,E24:E31)+IF(A95=$B$6,E32,0))</f>
        <v>0</v>
      </c>
      <c r="D95" s="14" t="n">
        <f aca="false">IF(A95&gt;$B$6,0,SUMIF(B24:B31,A95,F24:F31))</f>
        <v>0</v>
      </c>
      <c r="E95" s="14" t="n">
        <f aca="false">IF(A95&gt;$B$6,0,SUMIF(K24:K26,A95,N24:N26)+IF(A95=$B$6,N27,0))</f>
        <v>0</v>
      </c>
      <c r="F95" s="14" t="n">
        <f aca="false">IF(A95&gt;$B$6,0,SUMIF(K24:K26,A95,O24:O26))</f>
        <v>0</v>
      </c>
      <c r="G95" s="14" t="n">
        <f aca="false">G94+IF(A95&gt;$B$6,0,SUMIF(B24:B31,A95,G24:G31)+IF(A95=$B$6,G32,0))</f>
        <v>0</v>
      </c>
      <c r="H95" s="14" t="n">
        <f aca="false">H94+IF(A95&gt;$B$6,0,SUMIF(K24:K26,A95,P24:P26)+IF(A95=$B$6,P27,0))</f>
        <v>0</v>
      </c>
      <c r="I95" s="17" t="n">
        <f aca="false">IF(A95&gt;$B$6,0,SUMIF(B24:B31,A95,D24:D31)*$B$10)</f>
        <v>0</v>
      </c>
      <c r="J95" s="17" t="n">
        <f aca="false">IF(A95&gt;$B$6,0,SUMIF(K24:K26,A95,M24:M26)*$B$10)</f>
        <v>0</v>
      </c>
      <c r="M95" s="14" t="n">
        <f aca="false">C95+D95</f>
        <v>0</v>
      </c>
      <c r="N95" s="14" t="n">
        <f aca="false">E95+F95</f>
        <v>0</v>
      </c>
      <c r="AK95" s="0" t="n">
        <v>82</v>
      </c>
      <c r="AL95" s="17" t="n">
        <f aca="false">IFERROR(IF(AU95&lt;($AM$6-$AL$6)/($AN$6-$AL$6),$AL$6+SQRT(AU95*($AN$6-$AL$6)*($AM$6-$AL$6)),$AN$6-SQRT((1-AU95)*($AN$6-$AL$6)*($AN$6-$AM$6))),$AM$6)</f>
        <v>3.42762197934667</v>
      </c>
      <c r="AM95" s="17" t="n">
        <f aca="false">IFERROR(IF(AV95&lt;($AM$7-$AL$7)/($AN$7-$AL$7),$AL$7+SQRT(AV95*($AN$7-$AL$7)*($AM$7-$AL$7)),$AN$7-SQRT((1-AV95)*($AN$7-$AL$7)*($AN$7-$AM$7))),$AM$7)</f>
        <v>1.10284420723658</v>
      </c>
      <c r="AN95" s="17" t="n">
        <f aca="false">IFERROR(IF(AW95&lt;($AM$8-$AL$8)/($AN$8-$AL$8),$AL$8+SQRT(AW95*($AN$8-$AL$8)*($AM$8-$AL$8)),$AN$8-SQRT((1-AW95)*($AN$8-$AL$8)*($AN$8-$AM$8))),$AM$8)</f>
        <v>1.12485084010703</v>
      </c>
      <c r="AO95" s="17" t="n">
        <f aca="false">IFERROR(IF(AX95&lt;($AM$9-$AL$9)/($AN$9-$AL$9),$AL$9+SQRT(AX95*($AN$9-$AL$9)*($AM$9-$AL$9)),$AN$9-SQRT((1-AX95)*($AN$9-$AL$9)*($AN$9-$AM$9))),$AM$9)</f>
        <v>1.73989010050871</v>
      </c>
      <c r="AP95" s="17" t="n">
        <f aca="false">IFERROR(IF(AY95&lt;($AM$10-$AL$10)/($AN$10-$AL$10),$AL$10+SQRT(AY95*($AN$10-$AL$10)*($AM$10-$AL$10)),$AN$10-SQRT((1-AY95)*($AN$10-$AL$10)*($AN$10-$AM$10))),$AM$10)</f>
        <v>0.61738045325859</v>
      </c>
      <c r="AQ95" s="17" t="n">
        <f aca="false">IFERROR(IF(AZ95&lt;($AM$11-$AL$11)/($AN$11-$AL$11),$AL$11+SQRT(AZ95*($AN$11-$AL$11)*($AM$11-$AL$11)),$AN$11-SQRT((1-AZ95)*($AN$11-$AL$11)*($AN$11-$AM$11))),$AM$11)</f>
        <v>0.643280656393635</v>
      </c>
      <c r="AR95" s="17" t="n">
        <f aca="false">SUMPRODUCT((B24:B31&lt;=$B$6)*(C24:C31*AM95+D24:D31*AO95*$B$8*AQ95)/(1+AL95/100)^B24:B31)+C32*AM95*AP95/(1+AL95/100)^$B$6</f>
        <v>0</v>
      </c>
      <c r="AS95" s="17" t="n">
        <f aca="false">SUMPRODUCT((K24:K26&lt;=$B$6)*(L24:L26*AN95+M24:M26*AO95*$B$8*AQ95)/(1+AL95/100)^K24:K26)+L27*AN95*AP95/(1+AL95/100)^$B$6</f>
        <v>0</v>
      </c>
      <c r="AT95" s="17" t="n">
        <f aca="false">AS95-AR95</f>
        <v>0</v>
      </c>
      <c r="AU95" s="17" t="n">
        <f aca="true">RAND()</f>
        <v>0.361905763877649</v>
      </c>
      <c r="AV95" s="17" t="n">
        <f aca="true">RAND()</f>
        <v>0.807512645832604</v>
      </c>
      <c r="AW95" s="17" t="n">
        <f aca="true">RAND()</f>
        <v>0.860779446916309</v>
      </c>
      <c r="AX95" s="17" t="n">
        <f aca="true">RAND()</f>
        <v>0.954895226791087</v>
      </c>
      <c r="AY95" s="17" t="n">
        <f aca="true">RAND()</f>
        <v>0.055112683228768</v>
      </c>
      <c r="AZ95" s="17" t="n">
        <f aca="true">RAND()</f>
        <v>0.480986159404266</v>
      </c>
    </row>
    <row r="96" customFormat="false" ht="15" hidden="false" customHeight="false" outlineLevel="0" collapsed="false">
      <c r="A96" s="0" t="n">
        <v>2</v>
      </c>
      <c r="B96" s="0" t="n">
        <f aca="false">$B$7+A96</f>
        <v>2029</v>
      </c>
      <c r="C96" s="14" t="n">
        <f aca="false">IF(A96&gt;$B$6,0,SUMIF(B24:B31,A96,E24:E31)+IF(A96=$B$6,E32,0))</f>
        <v>0</v>
      </c>
      <c r="D96" s="14" t="n">
        <f aca="false">IF(A96&gt;$B$6,0,SUMIF(B24:B31,A96,F24:F31))</f>
        <v>0</v>
      </c>
      <c r="E96" s="14" t="n">
        <f aca="false">IF(A96&gt;$B$6,0,SUMIF(K24:K26,A96,N24:N26)+IF(A96=$B$6,N27,0))</f>
        <v>0</v>
      </c>
      <c r="F96" s="14" t="n">
        <f aca="false">IF(A96&gt;$B$6,0,SUMIF(K24:K26,A96,O24:O26))</f>
        <v>0</v>
      </c>
      <c r="G96" s="14" t="n">
        <f aca="false">G95+IF(A96&gt;$B$6,0,SUMIF(B24:B31,A96,G24:G31)+IF(A96=$B$6,G32,0))</f>
        <v>0</v>
      </c>
      <c r="H96" s="14" t="n">
        <f aca="false">H95+IF(A96&gt;$B$6,0,SUMIF(K24:K26,A96,P24:P26)+IF(A96=$B$6,P27,0))</f>
        <v>0</v>
      </c>
      <c r="I96" s="17" t="n">
        <f aca="false">IF(A96&gt;$B$6,0,SUMIF(B24:B31,A96,D24:D31)*$B$10)</f>
        <v>0</v>
      </c>
      <c r="J96" s="17" t="n">
        <f aca="false">IF(A96&gt;$B$6,0,SUMIF(K24:K26,A96,M24:M26)*$B$10)</f>
        <v>0</v>
      </c>
      <c r="M96" s="14" t="n">
        <f aca="false">C96+D96</f>
        <v>0</v>
      </c>
      <c r="N96" s="14" t="n">
        <f aca="false">E96+F96</f>
        <v>0</v>
      </c>
      <c r="AK96" s="0" t="n">
        <v>83</v>
      </c>
      <c r="AL96" s="17" t="n">
        <f aca="false">IFERROR(IF(AU96&lt;($AM$6-$AL$6)/($AN$6-$AL$6),$AL$6+SQRT(AU96*($AN$6-$AL$6)*($AM$6-$AL$6)),$AN$6-SQRT((1-AU96)*($AN$6-$AL$6)*($AN$6-$AM$6))),$AM$6)</f>
        <v>4.93295596793388</v>
      </c>
      <c r="AM96" s="17" t="n">
        <f aca="false">IFERROR(IF(AV96&lt;($AM$7-$AL$7)/($AN$7-$AL$7),$AL$7+SQRT(AV96*($AN$7-$AL$7)*($AM$7-$AL$7)),$AN$7-SQRT((1-AV96)*($AN$7-$AL$7)*($AN$7-$AM$7))),$AM$7)</f>
        <v>1.08130176088373</v>
      </c>
      <c r="AN96" s="17" t="n">
        <f aca="false">IFERROR(IF(AW96&lt;($AM$8-$AL$8)/($AN$8-$AL$8),$AL$8+SQRT(AW96*($AN$8-$AL$8)*($AM$8-$AL$8)),$AN$8-SQRT((1-AW96)*($AN$8-$AL$8)*($AN$8-$AM$8))),$AM$8)</f>
        <v>1.06773373490527</v>
      </c>
      <c r="AO96" s="17" t="n">
        <f aca="false">IFERROR(IF(AX96&lt;($AM$9-$AL$9)/($AN$9-$AL$9),$AL$9+SQRT(AX96*($AN$9-$AL$9)*($AM$9-$AL$9)),$AN$9-SQRT((1-AX96)*($AN$9-$AL$9)*($AN$9-$AM$9))),$AM$9)</f>
        <v>1.38694695081754</v>
      </c>
      <c r="AP96" s="17" t="n">
        <f aca="false">IFERROR(IF(AY96&lt;($AM$10-$AL$10)/($AN$10-$AL$10),$AL$10+SQRT(AY96*($AN$10-$AL$10)*($AM$10-$AL$10)),$AN$10-SQRT((1-AY96)*($AN$10-$AL$10)*($AN$10-$AM$10))),$AM$10)</f>
        <v>0.858479082978102</v>
      </c>
      <c r="AQ96" s="17" t="n">
        <f aca="false">IFERROR(IF(AZ96&lt;($AM$11-$AL$11)/($AN$11-$AL$11),$AL$11+SQRT(AZ96*($AN$11-$AL$11)*($AM$11-$AL$11)),$AN$11-SQRT((1-AZ96)*($AN$11-$AL$11)*($AN$11-$AM$11))),$AM$11)</f>
        <v>0.438669744084006</v>
      </c>
      <c r="AR96" s="17" t="n">
        <f aca="false">SUMPRODUCT((B24:B31&lt;=$B$6)*(C24:C31*AM96+D24:D31*AO96*$B$8*AQ96)/(1+AL96/100)^B24:B31)+C32*AM96*AP96/(1+AL96/100)^$B$6</f>
        <v>0</v>
      </c>
      <c r="AS96" s="17" t="n">
        <f aca="false">SUMPRODUCT((K24:K26&lt;=$B$6)*(L24:L26*AN96+M24:M26*AO96*$B$8*AQ96)/(1+AL96/100)^K24:K26)+L27*AN96*AP96/(1+AL96/100)^$B$6</f>
        <v>0</v>
      </c>
      <c r="AT96" s="17" t="n">
        <f aca="false">AS96-AR96</f>
        <v>0</v>
      </c>
      <c r="AU96" s="17" t="n">
        <f aca="true">RAND()</f>
        <v>0.786366448474991</v>
      </c>
      <c r="AV96" s="17" t="n">
        <f aca="true">RAND()</f>
        <v>0.747030258836179</v>
      </c>
      <c r="AW96" s="17" t="n">
        <f aca="true">RAND()</f>
        <v>0.704702298741475</v>
      </c>
      <c r="AX96" s="17" t="n">
        <f aca="true">RAND()</f>
        <v>0.749443972592056</v>
      </c>
      <c r="AY96" s="17" t="n">
        <f aca="true">RAND()</f>
        <v>0.514029011731284</v>
      </c>
      <c r="AZ96" s="17" t="n">
        <f aca="true">RAND()</f>
        <v>0.0784869303033624</v>
      </c>
    </row>
    <row r="97" customFormat="false" ht="15" hidden="false" customHeight="false" outlineLevel="0" collapsed="false">
      <c r="A97" s="0" t="n">
        <v>3</v>
      </c>
      <c r="B97" s="0" t="n">
        <f aca="false">$B$7+A97</f>
        <v>2030</v>
      </c>
      <c r="C97" s="14" t="n">
        <f aca="false">IF(A97&gt;$B$6,0,SUMIF(B24:B31,A97,E24:E31)+IF(A97=$B$6,E32,0))</f>
        <v>0</v>
      </c>
      <c r="D97" s="14" t="n">
        <f aca="false">IF(A97&gt;$B$6,0,SUMIF(B24:B31,A97,F24:F31))</f>
        <v>0</v>
      </c>
      <c r="E97" s="14" t="n">
        <f aca="false">IF(A97&gt;$B$6,0,SUMIF(K24:K26,A97,N24:N26)+IF(A97=$B$6,N27,0))</f>
        <v>0</v>
      </c>
      <c r="F97" s="14" t="n">
        <f aca="false">IF(A97&gt;$B$6,0,SUMIF(K24:K26,A97,O24:O26))</f>
        <v>0</v>
      </c>
      <c r="G97" s="14" t="n">
        <f aca="false">G96+IF(A97&gt;$B$6,0,SUMIF(B24:B31,A97,G24:G31)+IF(A97=$B$6,G32,0))</f>
        <v>0</v>
      </c>
      <c r="H97" s="14" t="n">
        <f aca="false">H96+IF(A97&gt;$B$6,0,SUMIF(K24:K26,A97,P24:P26)+IF(A97=$B$6,P27,0))</f>
        <v>0</v>
      </c>
      <c r="I97" s="17" t="n">
        <f aca="false">IF(A97&gt;$B$6,0,SUMIF(B24:B31,A97,D24:D31)*$B$10)</f>
        <v>0</v>
      </c>
      <c r="J97" s="17" t="n">
        <f aca="false">IF(A97&gt;$B$6,0,SUMIF(K24:K26,A97,M24:M26)*$B$10)</f>
        <v>0</v>
      </c>
      <c r="M97" s="14" t="n">
        <f aca="false">C97+D97</f>
        <v>0</v>
      </c>
      <c r="N97" s="14" t="n">
        <f aca="false">E97+F97</f>
        <v>0</v>
      </c>
      <c r="AK97" s="0" t="n">
        <v>84</v>
      </c>
      <c r="AL97" s="17" t="n">
        <f aca="false">IFERROR(IF(AU97&lt;($AM$6-$AL$6)/($AN$6-$AL$6),$AL$6+SQRT(AU97*($AN$6-$AL$6)*($AM$6-$AL$6)),$AN$6-SQRT((1-AU97)*($AN$6-$AL$6)*($AN$6-$AM$6))),$AM$6)</f>
        <v>4.06955609568927</v>
      </c>
      <c r="AM97" s="17" t="n">
        <f aca="false">IFERROR(IF(AV97&lt;($AM$7-$AL$7)/($AN$7-$AL$7),$AL$7+SQRT(AV97*($AN$7-$AL$7)*($AM$7-$AL$7)),$AN$7-SQRT((1-AV97)*($AN$7-$AL$7)*($AN$7-$AM$7))),$AM$7)</f>
        <v>1.03482485377961</v>
      </c>
      <c r="AN97" s="17" t="n">
        <f aca="false">IFERROR(IF(AW97&lt;($AM$8-$AL$8)/($AN$8-$AL$8),$AL$8+SQRT(AW97*($AN$8-$AL$8)*($AM$8-$AL$8)),$AN$8-SQRT((1-AW97)*($AN$8-$AL$8)*($AN$8-$AM$8))),$AM$8)</f>
        <v>1.05823916927271</v>
      </c>
      <c r="AO97" s="17" t="n">
        <f aca="false">IFERROR(IF(AX97&lt;($AM$9-$AL$9)/($AN$9-$AL$9),$AL$9+SQRT(AX97*($AN$9-$AL$9)*($AM$9-$AL$9)),$AN$9-SQRT((1-AX97)*($AN$9-$AL$9)*($AN$9-$AM$9))),$AM$9)</f>
        <v>1.07348140936096</v>
      </c>
      <c r="AP97" s="17" t="n">
        <f aca="false">IFERROR(IF(AY97&lt;($AM$10-$AL$10)/($AN$10-$AL$10),$AL$10+SQRT(AY97*($AN$10-$AL$10)*($AM$10-$AL$10)),$AN$10-SQRT((1-AY97)*($AN$10-$AL$10)*($AN$10-$AM$10))),$AM$10)</f>
        <v>0.961214963307645</v>
      </c>
      <c r="AQ97" s="17" t="n">
        <f aca="false">IFERROR(IF(AZ97&lt;($AM$11-$AL$11)/($AN$11-$AL$11),$AL$11+SQRT(AZ97*($AN$11-$AL$11)*($AM$11-$AL$11)),$AN$11-SQRT((1-AZ97)*($AN$11-$AL$11)*($AN$11-$AM$11))),$AM$11)</f>
        <v>0.794393174838985</v>
      </c>
      <c r="AR97" s="17" t="n">
        <f aca="false">SUMPRODUCT((B24:B31&lt;=$B$6)*(C24:C31*AM97+D24:D31*AO97*$B$8*AQ97)/(1+AL97/100)^B24:B31)+C32*AM97*AP97/(1+AL97/100)^$B$6</f>
        <v>0</v>
      </c>
      <c r="AS97" s="17" t="n">
        <f aca="false">SUMPRODUCT((K24:K26&lt;=$B$6)*(L24:L26*AN97+M24:M26*AO97*$B$8*AQ97)/(1+AL97/100)^K24:K26)+L27*AN97*AP97/(1+AL97/100)^$B$6</f>
        <v>0</v>
      </c>
      <c r="AT97" s="17" t="n">
        <f aca="false">AS97-AR97</f>
        <v>0</v>
      </c>
      <c r="AU97" s="17" t="n">
        <f aca="true">RAND()</f>
        <v>0.570624926184404</v>
      </c>
      <c r="AV97" s="17" t="n">
        <f aca="true">RAND()</f>
        <v>0.588441390658081</v>
      </c>
      <c r="AW97" s="17" t="n">
        <f aca="true">RAND()</f>
        <v>0.673135855989157</v>
      </c>
      <c r="AX97" s="17" t="n">
        <f aca="true">RAND()</f>
        <v>0.42770886746683</v>
      </c>
      <c r="AY97" s="17" t="n">
        <f aca="true">RAND()</f>
        <v>0.85087696951549</v>
      </c>
      <c r="AZ97" s="17" t="n">
        <f aca="true">RAND()</f>
        <v>0.827452381417176</v>
      </c>
    </row>
    <row r="98" customFormat="false" ht="15" hidden="false" customHeight="false" outlineLevel="0" collapsed="false">
      <c r="A98" s="0" t="n">
        <v>4</v>
      </c>
      <c r="B98" s="0" t="n">
        <f aca="false">$B$7+A98</f>
        <v>2031</v>
      </c>
      <c r="C98" s="14" t="n">
        <f aca="false">IF(A98&gt;$B$6,0,SUMIF(B24:B31,A98,E24:E31)+IF(A98=$B$6,E32,0))</f>
        <v>0</v>
      </c>
      <c r="D98" s="14" t="n">
        <f aca="false">IF(A98&gt;$B$6,0,SUMIF(B24:B31,A98,F24:F31))</f>
        <v>0</v>
      </c>
      <c r="E98" s="14" t="n">
        <f aca="false">IF(A98&gt;$B$6,0,SUMIF(K24:K26,A98,N24:N26)+IF(A98=$B$6,N27,0))</f>
        <v>0</v>
      </c>
      <c r="F98" s="14" t="n">
        <f aca="false">IF(A98&gt;$B$6,0,SUMIF(K24:K26,A98,O24:O26))</f>
        <v>0</v>
      </c>
      <c r="G98" s="14" t="n">
        <f aca="false">G97+IF(A98&gt;$B$6,0,SUMIF(B24:B31,A98,G24:G31)+IF(A98=$B$6,G32,0))</f>
        <v>0</v>
      </c>
      <c r="H98" s="14" t="n">
        <f aca="false">H97+IF(A98&gt;$B$6,0,SUMIF(K24:K26,A98,P24:P26)+IF(A98=$B$6,P27,0))</f>
        <v>0</v>
      </c>
      <c r="I98" s="17" t="n">
        <f aca="false">IF(A98&gt;$B$6,0,SUMIF(B24:B31,A98,D24:D31)*$B$10)</f>
        <v>0</v>
      </c>
      <c r="J98" s="17" t="n">
        <f aca="false">IF(A98&gt;$B$6,0,SUMIF(K24:K26,A98,M24:M26)*$B$10)</f>
        <v>0</v>
      </c>
      <c r="M98" s="14" t="n">
        <f aca="false">C98+D98</f>
        <v>0</v>
      </c>
      <c r="N98" s="14" t="n">
        <f aca="false">E98+F98</f>
        <v>0</v>
      </c>
      <c r="AK98" s="0" t="n">
        <v>85</v>
      </c>
      <c r="AL98" s="17" t="n">
        <f aca="false">IFERROR(IF(AU98&lt;($AM$6-$AL$6)/($AN$6-$AL$6),$AL$6+SQRT(AU98*($AN$6-$AL$6)*($AM$6-$AL$6)),$AN$6-SQRT((1-AU98)*($AN$6-$AL$6)*($AN$6-$AM$6))),$AM$6)</f>
        <v>3.07062234433885</v>
      </c>
      <c r="AM98" s="17" t="n">
        <f aca="false">IFERROR(IF(AV98&lt;($AM$7-$AL$7)/($AN$7-$AL$7),$AL$7+SQRT(AV98*($AN$7-$AL$7)*($AM$7-$AL$7)),$AN$7-SQRT((1-AV98)*($AN$7-$AL$7)*($AN$7-$AM$7))),$AM$7)</f>
        <v>0.924390232403266</v>
      </c>
      <c r="AN98" s="17" t="n">
        <f aca="false">IFERROR(IF(AW98&lt;($AM$8-$AL$8)/($AN$8-$AL$8),$AL$8+SQRT(AW98*($AN$8-$AL$8)*($AM$8-$AL$8)),$AN$8-SQRT((1-AW98)*($AN$8-$AL$8)*($AN$8-$AM$8))),$AM$8)</f>
        <v>1.02316073037313</v>
      </c>
      <c r="AO98" s="17" t="n">
        <f aca="false">IFERROR(IF(AX98&lt;($AM$9-$AL$9)/($AN$9-$AL$9),$AL$9+SQRT(AX98*($AN$9-$AL$9)*($AM$9-$AL$9)),$AN$9-SQRT((1-AX98)*($AN$9-$AL$9)*($AN$9-$AM$9))),$AM$9)</f>
        <v>1.78030358838815</v>
      </c>
      <c r="AP98" s="17" t="n">
        <f aca="false">IFERROR(IF(AY98&lt;($AM$10-$AL$10)/($AN$10-$AL$10),$AL$10+SQRT(AY98*($AN$10-$AL$10)*($AM$10-$AL$10)),$AN$10-SQRT((1-AY98)*($AN$10-$AL$10)*($AN$10-$AM$10))),$AM$10)</f>
        <v>0.632726429765271</v>
      </c>
      <c r="AQ98" s="17" t="n">
        <f aca="false">IFERROR(IF(AZ98&lt;($AM$11-$AL$11)/($AN$11-$AL$11),$AL$11+SQRT(AZ98*($AN$11-$AL$11)*($AM$11-$AL$11)),$AN$11-SQRT((1-AZ98)*($AN$11-$AL$11)*($AN$11-$AM$11))),$AM$11)</f>
        <v>0.66956329924875</v>
      </c>
      <c r="AR98" s="17" t="n">
        <f aca="false">SUMPRODUCT((B24:B31&lt;=$B$6)*(C24:C31*AM98+D24:D31*AO98*$B$8*AQ98)/(1+AL98/100)^B24:B31)+C32*AM98*AP98/(1+AL98/100)^$B$6</f>
        <v>0</v>
      </c>
      <c r="AS98" s="17" t="n">
        <f aca="false">SUMPRODUCT((K24:K26&lt;=$B$6)*(L24:L26*AN98+M24:M26*AO98*$B$8*AQ98)/(1+AL98/100)^K24:K26)+L27*AN98*AP98/(1+AL98/100)^$B$6</f>
        <v>0</v>
      </c>
      <c r="AT98" s="17" t="n">
        <f aca="false">AS98-AR98</f>
        <v>0</v>
      </c>
      <c r="AU98" s="17" t="n">
        <f aca="true">RAND()</f>
        <v>0.227999561959543</v>
      </c>
      <c r="AV98" s="17" t="n">
        <f aca="true">RAND()</f>
        <v>0.171921443525983</v>
      </c>
      <c r="AW98" s="17" t="n">
        <f aca="true">RAND()</f>
        <v>0.542612851156866</v>
      </c>
      <c r="AX98" s="17" t="n">
        <f aca="true">RAND()</f>
        <v>0.96782232448325</v>
      </c>
      <c r="AY98" s="17" t="n">
        <f aca="true">RAND()</f>
        <v>0.0704652206329412</v>
      </c>
      <c r="AZ98" s="17" t="n">
        <f aca="true">RAND()</f>
        <v>0.554333007333178</v>
      </c>
    </row>
    <row r="99" customFormat="false" ht="15" hidden="false" customHeight="false" outlineLevel="0" collapsed="false">
      <c r="A99" s="0" t="n">
        <v>5</v>
      </c>
      <c r="B99" s="0" t="n">
        <f aca="false">$B$7+A99</f>
        <v>2032</v>
      </c>
      <c r="C99" s="14" t="n">
        <f aca="false">IF(A99&gt;$B$6,0,SUMIF(B24:B31,A99,E24:E31)+IF(A99=$B$6,E32,0))</f>
        <v>0</v>
      </c>
      <c r="D99" s="14" t="n">
        <f aca="false">IF(A99&gt;$B$6,0,SUMIF(B24:B31,A99,F24:F31))</f>
        <v>0</v>
      </c>
      <c r="E99" s="14" t="n">
        <f aca="false">IF(A99&gt;$B$6,0,SUMIF(K24:K26,A99,N24:N26)+IF(A99=$B$6,N27,0))</f>
        <v>0</v>
      </c>
      <c r="F99" s="14" t="n">
        <f aca="false">IF(A99&gt;$B$6,0,SUMIF(K24:K26,A99,O24:O26))</f>
        <v>0</v>
      </c>
      <c r="G99" s="14" t="n">
        <f aca="false">G98+IF(A99&gt;$B$6,0,SUMIF(B24:B31,A99,G24:G31)+IF(A99=$B$6,G32,0))</f>
        <v>0</v>
      </c>
      <c r="H99" s="14" t="n">
        <f aca="false">H98+IF(A99&gt;$B$6,0,SUMIF(K24:K26,A99,P24:P26)+IF(A99=$B$6,P27,0))</f>
        <v>0</v>
      </c>
      <c r="I99" s="17" t="n">
        <f aca="false">IF(A99&gt;$B$6,0,SUMIF(B24:B31,A99,D24:D31)*$B$10)</f>
        <v>0</v>
      </c>
      <c r="J99" s="17" t="n">
        <f aca="false">IF(A99&gt;$B$6,0,SUMIF(K24:K26,A99,M24:M26)*$B$10)</f>
        <v>0</v>
      </c>
      <c r="M99" s="14" t="n">
        <f aca="false">C99+D99</f>
        <v>0</v>
      </c>
      <c r="N99" s="14" t="n">
        <f aca="false">E99+F99</f>
        <v>0</v>
      </c>
      <c r="AK99" s="0" t="n">
        <v>86</v>
      </c>
      <c r="AL99" s="17" t="n">
        <f aca="false">IFERROR(IF(AU99&lt;($AM$6-$AL$6)/($AN$6-$AL$6),$AL$6+SQRT(AU99*($AN$6-$AL$6)*($AM$6-$AL$6)),$AN$6-SQRT((1-AU99)*($AN$6-$AL$6)*($AN$6-$AM$6))),$AM$6)</f>
        <v>2.62775641358964</v>
      </c>
      <c r="AM99" s="17" t="n">
        <f aca="false">IFERROR(IF(AV99&lt;($AM$7-$AL$7)/($AN$7-$AL$7),$AL$7+SQRT(AV99*($AN$7-$AL$7)*($AM$7-$AL$7)),$AN$7-SQRT((1-AV99)*($AN$7-$AL$7)*($AN$7-$AM$7))),$AM$7)</f>
        <v>1.15070585847033</v>
      </c>
      <c r="AN99" s="17" t="n">
        <f aca="false">IFERROR(IF(AW99&lt;($AM$8-$AL$8)/($AN$8-$AL$8),$AL$8+SQRT(AW99*($AN$8-$AL$8)*($AM$8-$AL$8)),$AN$8-SQRT((1-AW99)*($AN$8-$AL$8)*($AN$8-$AM$8))),$AM$8)</f>
        <v>0.879561580179625</v>
      </c>
      <c r="AO99" s="17" t="n">
        <f aca="false">IFERROR(IF(AX99&lt;($AM$9-$AL$9)/($AN$9-$AL$9),$AL$9+SQRT(AX99*($AN$9-$AL$9)*($AM$9-$AL$9)),$AN$9-SQRT((1-AX99)*($AN$9-$AL$9)*($AN$9-$AM$9))),$AM$9)</f>
        <v>1.36027158326668</v>
      </c>
      <c r="AP99" s="17" t="n">
        <f aca="false">IFERROR(IF(AY99&lt;($AM$10-$AL$10)/($AN$10-$AL$10),$AL$10+SQRT(AY99*($AN$10-$AL$10)*($AM$10-$AL$10)),$AN$10-SQRT((1-AY99)*($AN$10-$AL$10)*($AN$10-$AM$10))),$AM$10)</f>
        <v>0.778817263899792</v>
      </c>
      <c r="AQ99" s="17" t="n">
        <f aca="false">IFERROR(IF(AZ99&lt;($AM$11-$AL$11)/($AN$11-$AL$11),$AL$11+SQRT(AZ99*($AN$11-$AL$11)*($AM$11-$AL$11)),$AN$11-SQRT((1-AZ99)*($AN$11-$AL$11)*($AN$11-$AM$11))),$AM$11)</f>
        <v>0.818362516373367</v>
      </c>
      <c r="AR99" s="17" t="n">
        <f aca="false">SUMPRODUCT((B24:B31&lt;=$B$6)*(C24:C31*AM99+D24:D31*AO99*$B$8*AQ99)/(1+AL99/100)^B24:B31)+C32*AM99*AP99/(1+AL99/100)^$B$6</f>
        <v>0</v>
      </c>
      <c r="AS99" s="17" t="n">
        <f aca="false">SUMPRODUCT((K24:K26&lt;=$B$6)*(L24:L26*AN99+M24:M26*AO99*$B$8*AQ99)/(1+AL99/100)^K24:K26)+L27*AN99*AP99/(1+AL99/100)^$B$6</f>
        <v>0</v>
      </c>
      <c r="AT99" s="17" t="n">
        <f aca="false">AS99-AR99</f>
        <v>0</v>
      </c>
      <c r="AU99" s="17" t="n">
        <f aca="true">RAND()</f>
        <v>0.0788156229605856</v>
      </c>
      <c r="AV99" s="17" t="n">
        <f aca="true">RAND()</f>
        <v>0.912361541847875</v>
      </c>
      <c r="AW99" s="17" t="n">
        <f aca="true">RAND()</f>
        <v>0.0703338337853215</v>
      </c>
      <c r="AX99" s="17" t="n">
        <f aca="true">RAND()</f>
        <v>0.727165035215923</v>
      </c>
      <c r="AY99" s="17" t="n">
        <f aca="true">RAND()</f>
        <v>0.310956266594264</v>
      </c>
      <c r="AZ99" s="17" t="n">
        <f aca="true">RAND()</f>
        <v>0.865338059354222</v>
      </c>
    </row>
    <row r="100" customFormat="false" ht="15" hidden="false" customHeight="false" outlineLevel="0" collapsed="false">
      <c r="A100" s="0" t="n">
        <v>6</v>
      </c>
      <c r="B100" s="0" t="n">
        <f aca="false">$B$7+A100</f>
        <v>2033</v>
      </c>
      <c r="C100" s="14" t="n">
        <f aca="false">IF(A100&gt;$B$6,0,SUMIF(B24:B31,A100,E24:E31)+IF(A100=$B$6,E32,0))</f>
        <v>0</v>
      </c>
      <c r="D100" s="14" t="n">
        <f aca="false">IF(A100&gt;$B$6,0,SUMIF(B24:B31,A100,F24:F31))</f>
        <v>0</v>
      </c>
      <c r="E100" s="14" t="n">
        <f aca="false">IF(A100&gt;$B$6,0,SUMIF(K24:K26,A100,N24:N26)+IF(A100=$B$6,N27,0))</f>
        <v>0</v>
      </c>
      <c r="F100" s="14" t="n">
        <f aca="false">IF(A100&gt;$B$6,0,SUMIF(K24:K26,A100,O24:O26))</f>
        <v>0</v>
      </c>
      <c r="G100" s="14" t="n">
        <f aca="false">G99+IF(A100&gt;$B$6,0,SUMIF(B24:B31,A100,G24:G31)+IF(A100=$B$6,G32,0))</f>
        <v>0</v>
      </c>
      <c r="H100" s="14" t="n">
        <f aca="false">H99+IF(A100&gt;$B$6,0,SUMIF(K24:K26,A100,P24:P26)+IF(A100=$B$6,P27,0))</f>
        <v>0</v>
      </c>
      <c r="I100" s="17" t="n">
        <f aca="false">IF(A100&gt;$B$6,0,SUMIF(B24:B31,A100,D24:D31)*$B$10)</f>
        <v>0</v>
      </c>
      <c r="J100" s="17" t="n">
        <f aca="false">IF(A100&gt;$B$6,0,SUMIF(K24:K26,A100,M24:M26)*$B$10)</f>
        <v>0</v>
      </c>
      <c r="M100" s="14" t="n">
        <f aca="false">C100+D100</f>
        <v>0</v>
      </c>
      <c r="N100" s="14" t="n">
        <f aca="false">E100+F100</f>
        <v>0</v>
      </c>
      <c r="AK100" s="0" t="n">
        <v>87</v>
      </c>
      <c r="AL100" s="17" t="n">
        <f aca="false">IFERROR(IF(AU100&lt;($AM$6-$AL$6)/($AN$6-$AL$6),$AL$6+SQRT(AU100*($AN$6-$AL$6)*($AM$6-$AL$6)),$AN$6-SQRT((1-AU100)*($AN$6-$AL$6)*($AN$6-$AM$6))),$AM$6)</f>
        <v>5.92269653259242</v>
      </c>
      <c r="AM100" s="17" t="n">
        <f aca="false">IFERROR(IF(AV100&lt;($AM$7-$AL$7)/($AN$7-$AL$7),$AL$7+SQRT(AV100*($AN$7-$AL$7)*($AM$7-$AL$7)),$AN$7-SQRT((1-AV100)*($AN$7-$AL$7)*($AN$7-$AM$7))),$AM$7)</f>
        <v>1.01389745070262</v>
      </c>
      <c r="AN100" s="17" t="n">
        <f aca="false">IFERROR(IF(AW100&lt;($AM$8-$AL$8)/($AN$8-$AL$8),$AL$8+SQRT(AW100*($AN$8-$AL$8)*($AM$8-$AL$8)),$AN$8-SQRT((1-AW100)*($AN$8-$AL$8)*($AN$8-$AM$8))),$AM$8)</f>
        <v>1.13815170855748</v>
      </c>
      <c r="AO100" s="17" t="n">
        <f aca="false">IFERROR(IF(AX100&lt;($AM$9-$AL$9)/($AN$9-$AL$9),$AL$9+SQRT(AX100*($AN$9-$AL$9)*($AM$9-$AL$9)),$AN$9-SQRT((1-AX100)*($AN$9-$AL$9)*($AN$9-$AM$9))),$AM$9)</f>
        <v>1.66228474345357</v>
      </c>
      <c r="AP100" s="17" t="n">
        <f aca="false">IFERROR(IF(AY100&lt;($AM$10-$AL$10)/($AN$10-$AL$10),$AL$10+SQRT(AY100*($AN$10-$AL$10)*($AM$10-$AL$10)),$AN$10-SQRT((1-AY100)*($AN$10-$AL$10)*($AN$10-$AM$10))),$AM$10)</f>
        <v>0.858547299094379</v>
      </c>
      <c r="AQ100" s="17" t="n">
        <f aca="false">IFERROR(IF(AZ100&lt;($AM$11-$AL$11)/($AN$11-$AL$11),$AL$11+SQRT(AZ100*($AN$11-$AL$11)*($AM$11-$AL$11)),$AN$11-SQRT((1-AZ100)*($AN$11-$AL$11)*($AN$11-$AM$11))),$AM$11)</f>
        <v>0.739980151488968</v>
      </c>
      <c r="AR100" s="17" t="n">
        <f aca="false">SUMPRODUCT((B24:B31&lt;=$B$6)*(C24:C31*AM100+D24:D31*AO100*$B$8*AQ100)/(1+AL100/100)^B24:B31)+C32*AM100*AP100/(1+AL100/100)^$B$6</f>
        <v>0</v>
      </c>
      <c r="AS100" s="17" t="n">
        <f aca="false">SUMPRODUCT((K24:K26&lt;=$B$6)*(L24:L26*AN100+M24:M26*AO100*$B$8*AQ100)/(1+AL100/100)^K24:K26)+L27*AN100*AP100/(1+AL100/100)^$B$6</f>
        <v>0</v>
      </c>
      <c r="AT100" s="17" t="n">
        <f aca="false">AS100-AR100</f>
        <v>0</v>
      </c>
      <c r="AU100" s="17" t="n">
        <f aca="true">RAND()</f>
        <v>0.94197086195558</v>
      </c>
      <c r="AV100" s="17" t="n">
        <f aca="true">RAND()</f>
        <v>0.504494099691347</v>
      </c>
      <c r="AW100" s="17" t="n">
        <f aca="true">RAND()</f>
        <v>0.888799641790121</v>
      </c>
      <c r="AX100" s="17" t="n">
        <f aca="true">RAND()</f>
        <v>0.923965603663853</v>
      </c>
      <c r="AY100" s="17" t="n">
        <f aca="true">RAND()</f>
        <v>0.514224662751496</v>
      </c>
      <c r="AZ100" s="17" t="n">
        <f aca="true">RAND()</f>
        <v>0.724039503593062</v>
      </c>
    </row>
    <row r="101" customFormat="false" ht="15" hidden="false" customHeight="false" outlineLevel="0" collapsed="false">
      <c r="A101" s="0" t="n">
        <v>7</v>
      </c>
      <c r="B101" s="0" t="n">
        <f aca="false">$B$7+A101</f>
        <v>2034</v>
      </c>
      <c r="C101" s="14" t="n">
        <f aca="false">IF(A101&gt;$B$6,0,SUMIF(B24:B31,A101,E24:E31)+IF(A101=$B$6,E32,0))</f>
        <v>0</v>
      </c>
      <c r="D101" s="14" t="n">
        <f aca="false">IF(A101&gt;$B$6,0,SUMIF(B24:B31,A101,F24:F31))</f>
        <v>0</v>
      </c>
      <c r="E101" s="14" t="n">
        <f aca="false">IF(A101&gt;$B$6,0,SUMIF(K24:K26,A101,N24:N26)+IF(A101=$B$6,N27,0))</f>
        <v>0</v>
      </c>
      <c r="F101" s="14" t="n">
        <f aca="false">IF(A101&gt;$B$6,0,SUMIF(K24:K26,A101,O24:O26))</f>
        <v>0</v>
      </c>
      <c r="G101" s="14" t="n">
        <f aca="false">G100+IF(A101&gt;$B$6,0,SUMIF(B24:B31,A101,G24:G31)+IF(A101=$B$6,G32,0))</f>
        <v>0</v>
      </c>
      <c r="H101" s="14" t="n">
        <f aca="false">H100+IF(A101&gt;$B$6,0,SUMIF(K24:K26,A101,P24:P26)+IF(A101=$B$6,P27,0))</f>
        <v>0</v>
      </c>
      <c r="I101" s="17" t="n">
        <f aca="false">IF(A101&gt;$B$6,0,SUMIF(B24:B31,A101,D24:D31)*$B$10)</f>
        <v>0</v>
      </c>
      <c r="J101" s="17" t="n">
        <f aca="false">IF(A101&gt;$B$6,0,SUMIF(K24:K26,A101,M24:M26)*$B$10)</f>
        <v>0</v>
      </c>
      <c r="M101" s="14" t="n">
        <f aca="false">C101+D101</f>
        <v>0</v>
      </c>
      <c r="N101" s="14" t="n">
        <f aca="false">E101+F101</f>
        <v>0</v>
      </c>
      <c r="AK101" s="0" t="n">
        <v>88</v>
      </c>
      <c r="AL101" s="17" t="n">
        <f aca="false">IFERROR(IF(AU101&lt;($AM$6-$AL$6)/($AN$6-$AL$6),$AL$6+SQRT(AU101*($AN$6-$AL$6)*($AM$6-$AL$6)),$AN$6-SQRT((1-AU101)*($AN$6-$AL$6)*($AN$6-$AM$6))),$AM$6)</f>
        <v>2.63927246159943</v>
      </c>
      <c r="AM101" s="17" t="n">
        <f aca="false">IFERROR(IF(AV101&lt;($AM$7-$AL$7)/($AN$7-$AL$7),$AL$7+SQRT(AV101*($AN$7-$AL$7)*($AM$7-$AL$7)),$AN$7-SQRT((1-AV101)*($AN$7-$AL$7)*($AN$7-$AM$7))),$AM$7)</f>
        <v>1.0780713624572</v>
      </c>
      <c r="AN101" s="17" t="n">
        <f aca="false">IFERROR(IF(AW101&lt;($AM$8-$AL$8)/($AN$8-$AL$8),$AL$8+SQRT(AW101*($AN$8-$AL$8)*($AM$8-$AL$8)),$AN$8-SQRT((1-AW101)*($AN$8-$AL$8)*($AN$8-$AM$8))),$AM$8)</f>
        <v>1.0182679285289</v>
      </c>
      <c r="AO101" s="17" t="n">
        <f aca="false">IFERROR(IF(AX101&lt;($AM$9-$AL$9)/($AN$9-$AL$9),$AL$9+SQRT(AX101*($AN$9-$AL$9)*($AM$9-$AL$9)),$AN$9-SQRT((1-AX101)*($AN$9-$AL$9)*($AN$9-$AM$9))),$AM$9)</f>
        <v>1.16420040337755</v>
      </c>
      <c r="AP101" s="17" t="n">
        <f aca="false">IFERROR(IF(AY101&lt;($AM$10-$AL$10)/($AN$10-$AL$10),$AL$10+SQRT(AY101*($AN$10-$AL$10)*($AM$10-$AL$10)),$AN$10-SQRT((1-AY101)*($AN$10-$AL$10)*($AN$10-$AM$10))),$AM$10)</f>
        <v>0.798905982783441</v>
      </c>
      <c r="AQ101" s="17" t="n">
        <f aca="false">IFERROR(IF(AZ101&lt;($AM$11-$AL$11)/($AN$11-$AL$11),$AL$11+SQRT(AZ101*($AN$11-$AL$11)*($AM$11-$AL$11)),$AN$11-SQRT((1-AZ101)*($AN$11-$AL$11)*($AN$11-$AM$11))),$AM$11)</f>
        <v>0.850097632802196</v>
      </c>
      <c r="AR101" s="17" t="n">
        <f aca="false">SUMPRODUCT((B24:B31&lt;=$B$6)*(C24:C31*AM101+D24:D31*AO101*$B$8*AQ101)/(1+AL101/100)^B24:B31)+C32*AM101*AP101/(1+AL101/100)^$B$6</f>
        <v>0</v>
      </c>
      <c r="AS101" s="17" t="n">
        <f aca="false">SUMPRODUCT((K24:K26&lt;=$B$6)*(L24:L26*AN101+M24:M26*AO101*$B$8*AQ101)/(1+AL101/100)^K24:K26)+L27*AN101*AP101/(1+AL101/100)^$B$6</f>
        <v>0</v>
      </c>
      <c r="AT101" s="17" t="n">
        <f aca="false">AS101-AR101</f>
        <v>0</v>
      </c>
      <c r="AU101" s="17" t="n">
        <f aca="true">RAND()</f>
        <v>0.0817338560318801</v>
      </c>
      <c r="AV101" s="17" t="n">
        <f aca="true">RAND()</f>
        <v>0.737249276379342</v>
      </c>
      <c r="AW101" s="17" t="n">
        <f aca="true">RAND()</f>
        <v>0.522668862681883</v>
      </c>
      <c r="AX101" s="17" t="n">
        <f aca="true">RAND()</f>
        <v>0.534292689523834</v>
      </c>
      <c r="AY101" s="17" t="n">
        <f aca="true">RAND()</f>
        <v>0.357379146174938</v>
      </c>
      <c r="AZ101" s="17" t="n">
        <f aca="true">RAND()</f>
        <v>0.908282776769366</v>
      </c>
    </row>
    <row r="102" customFormat="false" ht="15" hidden="false" customHeight="false" outlineLevel="0" collapsed="false">
      <c r="A102" s="0" t="n">
        <v>8</v>
      </c>
      <c r="B102" s="0" t="n">
        <f aca="false">$B$7+A102</f>
        <v>2035</v>
      </c>
      <c r="C102" s="14" t="n">
        <f aca="false">IF(A102&gt;$B$6,0,SUMIF(B24:B31,A102,E24:E31)+IF(A102=$B$6,E32,0))</f>
        <v>0</v>
      </c>
      <c r="D102" s="14" t="n">
        <f aca="false">IF(A102&gt;$B$6,0,SUMIF(B24:B31,A102,F24:F31))</f>
        <v>0</v>
      </c>
      <c r="E102" s="14" t="n">
        <f aca="false">IF(A102&gt;$B$6,0,SUMIF(K24:K26,A102,N24:N26)+IF(A102=$B$6,N27,0))</f>
        <v>0</v>
      </c>
      <c r="F102" s="14" t="n">
        <f aca="false">IF(A102&gt;$B$6,0,SUMIF(K24:K26,A102,O24:O26))</f>
        <v>0</v>
      </c>
      <c r="G102" s="14" t="n">
        <f aca="false">G101+IF(A102&gt;$B$6,0,SUMIF(B24:B31,A102,G24:G31)+IF(A102=$B$6,G32,0))</f>
        <v>0</v>
      </c>
      <c r="H102" s="14" t="n">
        <f aca="false">H101+IF(A102&gt;$B$6,0,SUMIF(K24:K26,A102,P24:P26)+IF(A102=$B$6,P27,0))</f>
        <v>0</v>
      </c>
      <c r="I102" s="17" t="n">
        <f aca="false">IF(A102&gt;$B$6,0,SUMIF(B24:B31,A102,D24:D31)*$B$10)</f>
        <v>0</v>
      </c>
      <c r="J102" s="17" t="n">
        <f aca="false">IF(A102&gt;$B$6,0,SUMIF(K24:K26,A102,M24:M26)*$B$10)</f>
        <v>0</v>
      </c>
      <c r="M102" s="14" t="n">
        <f aca="false">C102+D102</f>
        <v>0</v>
      </c>
      <c r="N102" s="14" t="n">
        <f aca="false">E102+F102</f>
        <v>0</v>
      </c>
      <c r="AK102" s="0" t="n">
        <v>89</v>
      </c>
      <c r="AL102" s="17" t="n">
        <f aca="false">IFERROR(IF(AU102&lt;($AM$6-$AL$6)/($AN$6-$AL$6),$AL$6+SQRT(AU102*($AN$6-$AL$6)*($AM$6-$AL$6)),$AN$6-SQRT((1-AU102)*($AN$6-$AL$6)*($AN$6-$AM$6))),$AM$6)</f>
        <v>5.33195347337458</v>
      </c>
      <c r="AM102" s="17" t="n">
        <f aca="false">IFERROR(IF(AV102&lt;($AM$7-$AL$7)/($AN$7-$AL$7),$AL$7+SQRT(AV102*($AN$7-$AL$7)*($AM$7-$AL$7)),$AN$7-SQRT((1-AV102)*($AN$7-$AL$7)*($AN$7-$AM$7))),$AM$7)</f>
        <v>0.879784425700749</v>
      </c>
      <c r="AN102" s="17" t="n">
        <f aca="false">IFERROR(IF(AW102&lt;($AM$8-$AL$8)/($AN$8-$AL$8),$AL$8+SQRT(AW102*($AN$8-$AL$8)*($AM$8-$AL$8)),$AN$8-SQRT((1-AW102)*($AN$8-$AL$8)*($AN$8-$AM$8))),$AM$8)</f>
        <v>1.07002275593548</v>
      </c>
      <c r="AO102" s="17" t="n">
        <f aca="false">IFERROR(IF(AX102&lt;($AM$9-$AL$9)/($AN$9-$AL$9),$AL$9+SQRT(AX102*($AN$9-$AL$9)*($AM$9-$AL$9)),$AN$9-SQRT((1-AX102)*($AN$9-$AL$9)*($AN$9-$AM$9))),$AM$9)</f>
        <v>1.30509821848734</v>
      </c>
      <c r="AP102" s="17" t="n">
        <f aca="false">IFERROR(IF(AY102&lt;($AM$10-$AL$10)/($AN$10-$AL$10),$AL$10+SQRT(AY102*($AN$10-$AL$10)*($AM$10-$AL$10)),$AN$10-SQRT((1-AY102)*($AN$10-$AL$10)*($AN$10-$AM$10))),$AM$10)</f>
        <v>0.706339889981215</v>
      </c>
      <c r="AQ102" s="17" t="n">
        <f aca="false">IFERROR(IF(AZ102&lt;($AM$11-$AL$11)/($AN$11-$AL$11),$AL$11+SQRT(AZ102*($AN$11-$AL$11)*($AM$11-$AL$11)),$AN$11-SQRT((1-AZ102)*($AN$11-$AL$11)*($AN$11-$AM$11))),$AM$11)</f>
        <v>0.838305526541182</v>
      </c>
      <c r="AR102" s="17" t="n">
        <f aca="false">SUMPRODUCT((B24:B31&lt;=$B$6)*(C24:C31*AM102+D24:D31*AO102*$B$8*AQ102)/(1+AL102/100)^B24:B31)+C32*AM102*AP102/(1+AL102/100)^$B$6</f>
        <v>0</v>
      </c>
      <c r="AS102" s="17" t="n">
        <f aca="false">SUMPRODUCT((K24:K26&lt;=$B$6)*(L24:L26*AN102+M24:M26*AO102*$B$8*AQ102)/(1+AL102/100)^K24:K26)+L27*AN102*AP102/(1+AL102/100)^$B$6</f>
        <v>0</v>
      </c>
      <c r="AT102" s="17" t="n">
        <f aca="false">AS102-AR102</f>
        <v>0</v>
      </c>
      <c r="AU102" s="17" t="n">
        <f aca="true">RAND()</f>
        <v>0.860881039250644</v>
      </c>
      <c r="AV102" s="17" t="n">
        <f aca="true">RAND()</f>
        <v>0.0707283842710928</v>
      </c>
      <c r="AW102" s="17" t="n">
        <f aca="true">RAND()</f>
        <v>0.712072814390574</v>
      </c>
      <c r="AX102" s="17" t="n">
        <f aca="true">RAND()</f>
        <v>0.678074342700357</v>
      </c>
      <c r="AY102" s="17" t="n">
        <f aca="true">RAND()</f>
        <v>0.17030460078984</v>
      </c>
      <c r="AZ102" s="17" t="n">
        <f aca="true">RAND()</f>
        <v>0.893285294909697</v>
      </c>
    </row>
    <row r="103" customFormat="false" ht="15" hidden="false" customHeight="false" outlineLevel="0" collapsed="false">
      <c r="A103" s="0" t="n">
        <v>9</v>
      </c>
      <c r="B103" s="0" t="n">
        <f aca="false">$B$7+A103</f>
        <v>2036</v>
      </c>
      <c r="C103" s="14" t="n">
        <f aca="false">IF(A103&gt;$B$6,0,SUMIF(B24:B31,A103,E24:E31)+IF(A103=$B$6,E32,0))</f>
        <v>0</v>
      </c>
      <c r="D103" s="14" t="n">
        <f aca="false">IF(A103&gt;$B$6,0,SUMIF(B24:B31,A103,F24:F31))</f>
        <v>0</v>
      </c>
      <c r="E103" s="14" t="n">
        <f aca="false">IF(A103&gt;$B$6,0,SUMIF(K24:K26,A103,N24:N26)+IF(A103=$B$6,N27,0))</f>
        <v>0</v>
      </c>
      <c r="F103" s="14" t="n">
        <f aca="false">IF(A103&gt;$B$6,0,SUMIF(K24:K26,A103,O24:O26))</f>
        <v>0</v>
      </c>
      <c r="G103" s="14" t="n">
        <f aca="false">G102+IF(A103&gt;$B$6,0,SUMIF(B24:B31,A103,G24:G31)+IF(A103=$B$6,G32,0))</f>
        <v>0</v>
      </c>
      <c r="H103" s="14" t="n">
        <f aca="false">H102+IF(A103&gt;$B$6,0,SUMIF(K24:K26,A103,P24:P26)+IF(A103=$B$6,P27,0))</f>
        <v>0</v>
      </c>
      <c r="I103" s="17" t="n">
        <f aca="false">IF(A103&gt;$B$6,0,SUMIF(B24:B31,A103,D24:D31)*$B$10)</f>
        <v>0</v>
      </c>
      <c r="J103" s="17" t="n">
        <f aca="false">IF(A103&gt;$B$6,0,SUMIF(K24:K26,A103,M24:M26)*$B$10)</f>
        <v>0</v>
      </c>
      <c r="M103" s="14" t="n">
        <f aca="false">C103+D103</f>
        <v>0</v>
      </c>
      <c r="N103" s="14" t="n">
        <f aca="false">E103+F103</f>
        <v>0</v>
      </c>
      <c r="AK103" s="0" t="n">
        <v>90</v>
      </c>
      <c r="AL103" s="17" t="n">
        <f aca="false">IFERROR(IF(AU103&lt;($AM$6-$AL$6)/($AN$6-$AL$6),$AL$6+SQRT(AU103*($AN$6-$AL$6)*($AM$6-$AL$6)),$AN$6-SQRT((1-AU103)*($AN$6-$AL$6)*($AN$6-$AM$6))),$AM$6)</f>
        <v>4.95545443910026</v>
      </c>
      <c r="AM103" s="17" t="n">
        <f aca="false">IFERROR(IF(AV103&lt;($AM$7-$AL$7)/($AN$7-$AL$7),$AL$7+SQRT(AV103*($AN$7-$AL$7)*($AM$7-$AL$7)),$AN$7-SQRT((1-AV103)*($AN$7-$AL$7)*($AN$7-$AM$7))),$AM$7)</f>
        <v>1.11091063881539</v>
      </c>
      <c r="AN103" s="17" t="n">
        <f aca="false">IFERROR(IF(AW103&lt;($AM$8-$AL$8)/($AN$8-$AL$8),$AL$8+SQRT(AW103*($AN$8-$AL$8)*($AM$8-$AL$8)),$AN$8-SQRT((1-AW103)*($AN$8-$AL$8)*($AN$8-$AM$8))),$AM$8)</f>
        <v>0.999758458235617</v>
      </c>
      <c r="AO103" s="17" t="n">
        <f aca="false">IFERROR(IF(AX103&lt;($AM$9-$AL$9)/($AN$9-$AL$9),$AL$9+SQRT(AX103*($AN$9-$AL$9)*($AM$9-$AL$9)),$AN$9-SQRT((1-AX103)*($AN$9-$AL$9)*($AN$9-$AM$9))),$AM$9)</f>
        <v>1.29767532058243</v>
      </c>
      <c r="AP103" s="17" t="n">
        <f aca="false">IFERROR(IF(AY103&lt;($AM$10-$AL$10)/($AN$10-$AL$10),$AL$10+SQRT(AY103*($AN$10-$AL$10)*($AM$10-$AL$10)),$AN$10-SQRT((1-AY103)*($AN$10-$AL$10)*($AN$10-$AM$10))),$AM$10)</f>
        <v>0.820796595838951</v>
      </c>
      <c r="AQ103" s="17" t="n">
        <f aca="false">IFERROR(IF(AZ103&lt;($AM$11-$AL$11)/($AN$11-$AL$11),$AL$11+SQRT(AZ103*($AN$11-$AL$11)*($AM$11-$AL$11)),$AN$11-SQRT((1-AZ103)*($AN$11-$AL$11)*($AN$11-$AM$11))),$AM$11)</f>
        <v>0.577752873900935</v>
      </c>
      <c r="AR103" s="17" t="n">
        <f aca="false">SUMPRODUCT((B24:B31&lt;=$B$6)*(C24:C31*AM103+D24:D31*AO103*$B$8*AQ103)/(1+AL103/100)^B24:B31)+C32*AM103*AP103/(1+AL103/100)^$B$6</f>
        <v>0</v>
      </c>
      <c r="AS103" s="17" t="n">
        <f aca="false">SUMPRODUCT((K24:K26&lt;=$B$6)*(L24:L26*AN103+M24:M26*AO103*$B$8*AQ103)/(1+AL103/100)^K24:K26)+L27*AN103*AP103/(1+AL103/100)^$B$6</f>
        <v>0</v>
      </c>
      <c r="AT103" s="17" t="n">
        <f aca="false">AS103-AR103</f>
        <v>0</v>
      </c>
      <c r="AU103" s="17" t="n">
        <f aca="true">RAND()</f>
        <v>0.790991672470258</v>
      </c>
      <c r="AV103" s="17" t="n">
        <f aca="true">RAND()</f>
        <v>0.828036885380053</v>
      </c>
      <c r="AW103" s="17" t="n">
        <f aca="true">RAND()</f>
        <v>0.443371573740787</v>
      </c>
      <c r="AX103" s="17" t="n">
        <f aca="true">RAND()</f>
        <v>0.671160029787336</v>
      </c>
      <c r="AY103" s="17" t="n">
        <f aca="true">RAND()</f>
        <v>0.411641823607436</v>
      </c>
      <c r="AZ103" s="17" t="n">
        <f aca="true">RAND()</f>
        <v>0.314884322286648</v>
      </c>
    </row>
    <row r="104" customFormat="false" ht="15" hidden="false" customHeight="false" outlineLevel="0" collapsed="false">
      <c r="A104" s="0" t="n">
        <v>10</v>
      </c>
      <c r="B104" s="0" t="n">
        <f aca="false">$B$7+A104</f>
        <v>2037</v>
      </c>
      <c r="C104" s="14" t="n">
        <f aca="false">IF(A104&gt;$B$6,0,SUMIF(B24:B31,A104,E24:E31)+IF(A104=$B$6,E32,0))</f>
        <v>0</v>
      </c>
      <c r="D104" s="14" t="n">
        <f aca="false">IF(A104&gt;$B$6,0,SUMIF(B24:B31,A104,F24:F31))</f>
        <v>0</v>
      </c>
      <c r="E104" s="14" t="n">
        <f aca="false">IF(A104&gt;$B$6,0,SUMIF(K24:K26,A104,N24:N26)+IF(A104=$B$6,N27,0))</f>
        <v>0</v>
      </c>
      <c r="F104" s="14" t="n">
        <f aca="false">IF(A104&gt;$B$6,0,SUMIF(K24:K26,A104,O24:O26))</f>
        <v>0</v>
      </c>
      <c r="G104" s="14" t="n">
        <f aca="false">G103+IF(A104&gt;$B$6,0,SUMIF(B24:B31,A104,G24:G31)+IF(A104=$B$6,G32,0))</f>
        <v>0</v>
      </c>
      <c r="H104" s="14" t="n">
        <f aca="false">H103+IF(A104&gt;$B$6,0,SUMIF(K24:K26,A104,P24:P26)+IF(A104=$B$6,P27,0))</f>
        <v>0</v>
      </c>
      <c r="I104" s="17" t="n">
        <f aca="false">IF(A104&gt;$B$6,0,SUMIF(B24:B31,A104,D24:D31)*$B$10)</f>
        <v>0</v>
      </c>
      <c r="J104" s="17" t="n">
        <f aca="false">IF(A104&gt;$B$6,0,SUMIF(K24:K26,A104,M24:M26)*$B$10)</f>
        <v>0</v>
      </c>
      <c r="M104" s="14" t="n">
        <f aca="false">C104+D104</f>
        <v>0</v>
      </c>
      <c r="N104" s="14" t="n">
        <f aca="false">E104+F104</f>
        <v>0</v>
      </c>
      <c r="AK104" s="0" t="n">
        <v>91</v>
      </c>
      <c r="AL104" s="17" t="n">
        <f aca="false">IFERROR(IF(AU104&lt;($AM$6-$AL$6)/($AN$6-$AL$6),$AL$6+SQRT(AU104*($AN$6-$AL$6)*($AM$6-$AL$6)),$AN$6-SQRT((1-AU104)*($AN$6-$AL$6)*($AN$6-$AM$6))),$AM$6)</f>
        <v>2.51234403084587</v>
      </c>
      <c r="AM104" s="17" t="n">
        <f aca="false">IFERROR(IF(AV104&lt;($AM$7-$AL$7)/($AN$7-$AL$7),$AL$7+SQRT(AV104*($AN$7-$AL$7)*($AM$7-$AL$7)),$AN$7-SQRT((1-AV104)*($AN$7-$AL$7)*($AN$7-$AM$7))),$AM$7)</f>
        <v>0.909166176896926</v>
      </c>
      <c r="AN104" s="17" t="n">
        <f aca="false">IFERROR(IF(AW104&lt;($AM$8-$AL$8)/($AN$8-$AL$8),$AL$8+SQRT(AW104*($AN$8-$AL$8)*($AM$8-$AL$8)),$AN$8-SQRT((1-AW104)*($AN$8-$AL$8)*($AN$8-$AM$8))),$AM$8)</f>
        <v>1.1280507344024</v>
      </c>
      <c r="AO104" s="17" t="n">
        <f aca="false">IFERROR(IF(AX104&lt;($AM$9-$AL$9)/($AN$9-$AL$9),$AL$9+SQRT(AX104*($AN$9-$AL$9)*($AM$9-$AL$9)),$AN$9-SQRT((1-AX104)*($AN$9-$AL$9)*($AN$9-$AM$9))),$AM$9)</f>
        <v>1.51714006509415</v>
      </c>
      <c r="AP104" s="17" t="n">
        <f aca="false">IFERROR(IF(AY104&lt;($AM$10-$AL$10)/($AN$10-$AL$10),$AL$10+SQRT(AY104*($AN$10-$AL$10)*($AM$10-$AL$10)),$AN$10-SQRT((1-AY104)*($AN$10-$AL$10)*($AN$10-$AM$10))),$AM$10)</f>
        <v>0.963896434139543</v>
      </c>
      <c r="AQ104" s="17" t="n">
        <f aca="false">IFERROR(IF(AZ104&lt;($AM$11-$AL$11)/($AN$11-$AL$11),$AL$11+SQRT(AZ104*($AN$11-$AL$11)*($AM$11-$AL$11)),$AN$11-SQRT((1-AZ104)*($AN$11-$AL$11)*($AN$11-$AM$11))),$AM$11)</f>
        <v>0.539399087441223</v>
      </c>
      <c r="AR104" s="17" t="n">
        <f aca="false">SUMPRODUCT((B24:B31&lt;=$B$6)*(C24:C31*AM104+D24:D31*AO104*$B$8*AQ104)/(1+AL104/100)^B24:B31)+C32*AM104*AP104/(1+AL104/100)^$B$6</f>
        <v>0</v>
      </c>
      <c r="AS104" s="17" t="n">
        <f aca="false">SUMPRODUCT((K24:K26&lt;=$B$6)*(L24:L26*AN104+M24:M26*AO104*$B$8*AQ104)/(1+AL104/100)^K24:K26)+L27*AN104*AP104/(1+AL104/100)^$B$6</f>
        <v>0</v>
      </c>
      <c r="AT104" s="17" t="n">
        <f aca="false">AS104-AR104</f>
        <v>0</v>
      </c>
      <c r="AU104" s="17" t="n">
        <f aca="true">RAND()</f>
        <v>0.0524992811886777</v>
      </c>
      <c r="AV104" s="17" t="n">
        <f aca="true">RAND()</f>
        <v>0.132413935314344</v>
      </c>
      <c r="AW104" s="17" t="n">
        <f aca="true">RAND()</f>
        <v>0.867807792179616</v>
      </c>
      <c r="AX104" s="17" t="n">
        <f aca="true">RAND()</f>
        <v>0.844564188841811</v>
      </c>
      <c r="AY104" s="17" t="n">
        <f aca="true">RAND()</f>
        <v>0.860799606429533</v>
      </c>
      <c r="AZ104" s="17" t="n">
        <f aca="true">RAND()</f>
        <v>0.233926216602818</v>
      </c>
    </row>
    <row r="105" customFormat="false" ht="15" hidden="false" customHeight="false" outlineLevel="0" collapsed="false">
      <c r="A105" s="0" t="n">
        <v>11</v>
      </c>
      <c r="B105" s="0" t="n">
        <f aca="false">$B$7+A105</f>
        <v>2038</v>
      </c>
      <c r="C105" s="14" t="n">
        <f aca="false">IF(A105&gt;$B$6,0,SUMIF(B24:B31,A105,E24:E31)+IF(A105=$B$6,E32,0))</f>
        <v>0</v>
      </c>
      <c r="D105" s="14" t="n">
        <f aca="false">IF(A105&gt;$B$6,0,SUMIF(B24:B31,A105,F24:F31))</f>
        <v>0</v>
      </c>
      <c r="E105" s="14" t="n">
        <f aca="false">IF(A105&gt;$B$6,0,SUMIF(K24:K26,A105,N24:N26)+IF(A105=$B$6,N27,0))</f>
        <v>0</v>
      </c>
      <c r="F105" s="14" t="n">
        <f aca="false">IF(A105&gt;$B$6,0,SUMIF(K24:K26,A105,O24:O26))</f>
        <v>0</v>
      </c>
      <c r="G105" s="14" t="n">
        <f aca="false">G104+IF(A105&gt;$B$6,0,SUMIF(B24:B31,A105,G24:G31)+IF(A105=$B$6,G32,0))</f>
        <v>0</v>
      </c>
      <c r="H105" s="14" t="n">
        <f aca="false">H104+IF(A105&gt;$B$6,0,SUMIF(K24:K26,A105,P24:P26)+IF(A105=$B$6,P27,0))</f>
        <v>0</v>
      </c>
      <c r="I105" s="17" t="n">
        <f aca="false">IF(A105&gt;$B$6,0,SUMIF(B24:B31,A105,D24:D31)*$B$10)</f>
        <v>0</v>
      </c>
      <c r="J105" s="17" t="n">
        <f aca="false">IF(A105&gt;$B$6,0,SUMIF(K24:K26,A105,M24:M26)*$B$10)</f>
        <v>0</v>
      </c>
      <c r="M105" s="14" t="n">
        <f aca="false">C105+D105</f>
        <v>0</v>
      </c>
      <c r="N105" s="14" t="n">
        <f aca="false">E105+F105</f>
        <v>0</v>
      </c>
      <c r="AK105" s="0" t="n">
        <v>92</v>
      </c>
      <c r="AL105" s="17" t="n">
        <f aca="false">IFERROR(IF(AU105&lt;($AM$6-$AL$6)/($AN$6-$AL$6),$AL$6+SQRT(AU105*($AN$6-$AL$6)*($AM$6-$AL$6)),$AN$6-SQRT((1-AU105)*($AN$6-$AL$6)*($AN$6-$AM$6))),$AM$6)</f>
        <v>5.9494643926012</v>
      </c>
      <c r="AM105" s="17" t="n">
        <f aca="false">IFERROR(IF(AV105&lt;($AM$7-$AL$7)/($AN$7-$AL$7),$AL$7+SQRT(AV105*($AN$7-$AL$7)*($AM$7-$AL$7)),$AN$7-SQRT((1-AV105)*($AN$7-$AL$7)*($AN$7-$AM$7))),$AM$7)</f>
        <v>1.01790012564557</v>
      </c>
      <c r="AN105" s="17" t="n">
        <f aca="false">IFERROR(IF(AW105&lt;($AM$8-$AL$8)/($AN$8-$AL$8),$AL$8+SQRT(AW105*($AN$8-$AL$8)*($AM$8-$AL$8)),$AN$8-SQRT((1-AW105)*($AN$8-$AL$8)*($AN$8-$AM$8))),$AM$8)</f>
        <v>1.07950653195451</v>
      </c>
      <c r="AO105" s="17" t="n">
        <f aca="false">IFERROR(IF(AX105&lt;($AM$9-$AL$9)/($AN$9-$AL$9),$AL$9+SQRT(AX105*($AN$9-$AL$9)*($AM$9-$AL$9)),$AN$9-SQRT((1-AX105)*($AN$9-$AL$9)*($AN$9-$AM$9))),$AM$9)</f>
        <v>0.687778927341855</v>
      </c>
      <c r="AP105" s="17" t="n">
        <f aca="false">IFERROR(IF(AY105&lt;($AM$10-$AL$10)/($AN$10-$AL$10),$AL$10+SQRT(AY105*($AN$10-$AL$10)*($AM$10-$AL$10)),$AN$10-SQRT((1-AY105)*($AN$10-$AL$10)*($AN$10-$AM$10))),$AM$10)</f>
        <v>0.629019575500921</v>
      </c>
      <c r="AQ105" s="17" t="n">
        <f aca="false">IFERROR(IF(AZ105&lt;($AM$11-$AL$11)/($AN$11-$AL$11),$AL$11+SQRT(AZ105*($AN$11-$AL$11)*($AM$11-$AL$11)),$AN$11-SQRT((1-AZ105)*($AN$11-$AL$11)*($AN$11-$AM$11))),$AM$11)</f>
        <v>0.812227752676839</v>
      </c>
      <c r="AR105" s="17" t="n">
        <f aca="false">SUMPRODUCT((B24:B31&lt;=$B$6)*(C24:C31*AM105+D24:D31*AO105*$B$8*AQ105)/(1+AL105/100)^B24:B31)+C32*AM105*AP105/(1+AL105/100)^$B$6</f>
        <v>0</v>
      </c>
      <c r="AS105" s="17" t="n">
        <f aca="false">SUMPRODUCT((K24:K26&lt;=$B$6)*(L24:L26*AN105+M24:M26*AO105*$B$8*AQ105)/(1+AL105/100)^K24:K26)+L27*AN105*AP105/(1+AL105/100)^$B$6</f>
        <v>0</v>
      </c>
      <c r="AT105" s="17" t="n">
        <f aca="false">AS105-AR105</f>
        <v>0</v>
      </c>
      <c r="AU105" s="17" t="n">
        <f aca="true">RAND()</f>
        <v>0.944818746879361</v>
      </c>
      <c r="AV105" s="17" t="n">
        <f aca="true">RAND()</f>
        <v>0.521152429552513</v>
      </c>
      <c r="AW105" s="17" t="n">
        <f aca="true">RAND()</f>
        <v>0.741617576478398</v>
      </c>
      <c r="AX105" s="17" t="n">
        <f aca="true">RAND()</f>
        <v>0.0470145674048768</v>
      </c>
      <c r="AY105" s="17" t="n">
        <f aca="true">RAND()</f>
        <v>0.0665842034497517</v>
      </c>
      <c r="AZ105" s="17" t="n">
        <f aca="true">RAND()</f>
        <v>0.856088094429428</v>
      </c>
    </row>
    <row r="106" customFormat="false" ht="15" hidden="false" customHeight="false" outlineLevel="0" collapsed="false">
      <c r="A106" s="0" t="n">
        <v>12</v>
      </c>
      <c r="B106" s="0" t="n">
        <f aca="false">$B$7+A106</f>
        <v>2039</v>
      </c>
      <c r="C106" s="14" t="n">
        <f aca="false">IF(A106&gt;$B$6,0,SUMIF(B24:B31,A106,E24:E31)+IF(A106=$B$6,E32,0))</f>
        <v>0</v>
      </c>
      <c r="D106" s="14" t="n">
        <f aca="false">IF(A106&gt;$B$6,0,SUMIF(B24:B31,A106,F24:F31))</f>
        <v>0</v>
      </c>
      <c r="E106" s="14" t="n">
        <f aca="false">IF(A106&gt;$B$6,0,SUMIF(K24:K26,A106,N24:N26)+IF(A106=$B$6,N27,0))</f>
        <v>0</v>
      </c>
      <c r="F106" s="14" t="n">
        <f aca="false">IF(A106&gt;$B$6,0,SUMIF(K24:K26,A106,O24:O26))</f>
        <v>0</v>
      </c>
      <c r="G106" s="14" t="n">
        <f aca="false">G105+IF(A106&gt;$B$6,0,SUMIF(B24:B31,A106,G24:G31)+IF(A106=$B$6,G32,0))</f>
        <v>0</v>
      </c>
      <c r="H106" s="14" t="n">
        <f aca="false">H105+IF(A106&gt;$B$6,0,SUMIF(K24:K26,A106,P24:P26)+IF(A106=$B$6,P27,0))</f>
        <v>0</v>
      </c>
      <c r="I106" s="17" t="n">
        <f aca="false">IF(A106&gt;$B$6,0,SUMIF(B24:B31,A106,D24:D31)*$B$10)</f>
        <v>0</v>
      </c>
      <c r="J106" s="17" t="n">
        <f aca="false">IF(A106&gt;$B$6,0,SUMIF(K24:K26,A106,M24:M26)*$B$10)</f>
        <v>0</v>
      </c>
      <c r="M106" s="14" t="n">
        <f aca="false">C106+D106</f>
        <v>0</v>
      </c>
      <c r="N106" s="14" t="n">
        <f aca="false">E106+F106</f>
        <v>0</v>
      </c>
      <c r="AK106" s="0" t="n">
        <v>93</v>
      </c>
      <c r="AL106" s="17" t="n">
        <f aca="false">IFERROR(IF(AU106&lt;($AM$6-$AL$6)/($AN$6-$AL$6),$AL$6+SQRT(AU106*($AN$6-$AL$6)*($AM$6-$AL$6)),$AN$6-SQRT((1-AU106)*($AN$6-$AL$6)*($AN$6-$AM$6))),$AM$6)</f>
        <v>3.85697510167972</v>
      </c>
      <c r="AM106" s="17" t="n">
        <f aca="false">IFERROR(IF(AV106&lt;($AM$7-$AL$7)/($AN$7-$AL$7),$AL$7+SQRT(AV106*($AN$7-$AL$7)*($AM$7-$AL$7)),$AN$7-SQRT((1-AV106)*($AN$7-$AL$7)*($AN$7-$AM$7))),$AM$7)</f>
        <v>1.15613156204755</v>
      </c>
      <c r="AN106" s="17" t="n">
        <f aca="false">IFERROR(IF(AW106&lt;($AM$8-$AL$8)/($AN$8-$AL$8),$AL$8+SQRT(AW106*($AN$8-$AL$8)*($AM$8-$AL$8)),$AN$8-SQRT((1-AW106)*($AN$8-$AL$8)*($AN$8-$AM$8))),$AM$8)</f>
        <v>0.986266741136814</v>
      </c>
      <c r="AO106" s="17" t="n">
        <f aca="false">IFERROR(IF(AX106&lt;($AM$9-$AL$9)/($AN$9-$AL$9),$AL$9+SQRT(AX106*($AN$9-$AL$9)*($AM$9-$AL$9)),$AN$9-SQRT((1-AX106)*($AN$9-$AL$9)*($AN$9-$AM$9))),$AM$9)</f>
        <v>1.48865467838604</v>
      </c>
      <c r="AP106" s="17" t="n">
        <f aca="false">IFERROR(IF(AY106&lt;($AM$10-$AL$10)/($AN$10-$AL$10),$AL$10+SQRT(AY106*($AN$10-$AL$10)*($AM$10-$AL$10)),$AN$10-SQRT((1-AY106)*($AN$10-$AL$10)*($AN$10-$AM$10))),$AM$10)</f>
        <v>0.938052310920776</v>
      </c>
      <c r="AQ106" s="17" t="n">
        <f aca="false">IFERROR(IF(AZ106&lt;($AM$11-$AL$11)/($AN$11-$AL$11),$AL$11+SQRT(AZ106*($AN$11-$AL$11)*($AM$11-$AL$11)),$AN$11-SQRT((1-AZ106)*($AN$11-$AL$11)*($AN$11-$AM$11))),$AM$11)</f>
        <v>0.562131302695043</v>
      </c>
      <c r="AR106" s="17" t="n">
        <f aca="false">SUMPRODUCT((B24:B31&lt;=$B$6)*(C24:C31*AM106+D24:D31*AO106*$B$8*AQ106)/(1+AL106/100)^B24:B31)+C32*AM106*AP106/(1+AL106/100)^$B$6</f>
        <v>0</v>
      </c>
      <c r="AS106" s="17" t="n">
        <f aca="false">SUMPRODUCT((K24:K26&lt;=$B$6)*(L24:L26*AN106+M24:M26*AO106*$B$8*AQ106)/(1+AL106/100)^K24:K26)+L27*AN106*AP106/(1+AL106/100)^$B$6</f>
        <v>0</v>
      </c>
      <c r="AT106" s="17" t="n">
        <f aca="false">AS106-AR106</f>
        <v>0</v>
      </c>
      <c r="AU106" s="17" t="n">
        <f aca="true">RAND()</f>
        <v>0.50606972442694</v>
      </c>
      <c r="AV106" s="17" t="n">
        <f aca="true">RAND()</f>
        <v>0.921677478723256</v>
      </c>
      <c r="AW106" s="17" t="n">
        <f aca="true">RAND()</f>
        <v>0.385503320596986</v>
      </c>
      <c r="AX106" s="17" t="n">
        <f aca="true">RAND()</f>
        <v>0.825683974709013</v>
      </c>
      <c r="AY106" s="17" t="n">
        <f aca="true">RAND()</f>
        <v>0.76755930841213</v>
      </c>
      <c r="AZ106" s="17" t="n">
        <f aca="true">RAND()</f>
        <v>0.280460489194287</v>
      </c>
    </row>
    <row r="107" customFormat="false" ht="15" hidden="false" customHeight="false" outlineLevel="0" collapsed="false">
      <c r="A107" s="0" t="n">
        <v>13</v>
      </c>
      <c r="B107" s="0" t="n">
        <f aca="false">$B$7+A107</f>
        <v>2040</v>
      </c>
      <c r="C107" s="14" t="n">
        <f aca="false">IF(A107&gt;$B$6,0,SUMIF(B24:B31,A107,E24:E31)+IF(A107=$B$6,E32,0))</f>
        <v>0</v>
      </c>
      <c r="D107" s="14" t="n">
        <f aca="false">IF(A107&gt;$B$6,0,SUMIF(B24:B31,A107,F24:F31))</f>
        <v>0</v>
      </c>
      <c r="E107" s="14" t="n">
        <f aca="false">IF(A107&gt;$B$6,0,SUMIF(K24:K26,A107,N24:N26)+IF(A107=$B$6,N27,0))</f>
        <v>0</v>
      </c>
      <c r="F107" s="14" t="n">
        <f aca="false">IF(A107&gt;$B$6,0,SUMIF(K24:K26,A107,O24:O26))</f>
        <v>0</v>
      </c>
      <c r="G107" s="14" t="n">
        <f aca="false">G106+IF(A107&gt;$B$6,0,SUMIF(B24:B31,A107,G24:G31)+IF(A107=$B$6,G32,0))</f>
        <v>0</v>
      </c>
      <c r="H107" s="14" t="n">
        <f aca="false">H106+IF(A107&gt;$B$6,0,SUMIF(K24:K26,A107,P24:P26)+IF(A107=$B$6,P27,0))</f>
        <v>0</v>
      </c>
      <c r="I107" s="17" t="n">
        <f aca="false">IF(A107&gt;$B$6,0,SUMIF(B24:B31,A107,D24:D31)*$B$10)</f>
        <v>0</v>
      </c>
      <c r="J107" s="17" t="n">
        <f aca="false">IF(A107&gt;$B$6,0,SUMIF(K24:K26,A107,M24:M26)*$B$10)</f>
        <v>0</v>
      </c>
      <c r="M107" s="14" t="n">
        <f aca="false">C107+D107</f>
        <v>0</v>
      </c>
      <c r="N107" s="14" t="n">
        <f aca="false">E107+F107</f>
        <v>0</v>
      </c>
      <c r="AK107" s="0" t="n">
        <v>94</v>
      </c>
      <c r="AL107" s="17" t="n">
        <f aca="false">IFERROR(IF(AU107&lt;($AM$6-$AL$6)/($AN$6-$AL$6),$AL$6+SQRT(AU107*($AN$6-$AL$6)*($AM$6-$AL$6)),$AN$6-SQRT((1-AU107)*($AN$6-$AL$6)*($AN$6-$AM$6))),$AM$6)</f>
        <v>4.21737695163755</v>
      </c>
      <c r="AM107" s="17" t="n">
        <f aca="false">IFERROR(IF(AV107&lt;($AM$7-$AL$7)/($AN$7-$AL$7),$AL$7+SQRT(AV107*($AN$7-$AL$7)*($AM$7-$AL$7)),$AN$7-SQRT((1-AV107)*($AN$7-$AL$7)*($AN$7-$AM$7))),$AM$7)</f>
        <v>0.934980814518104</v>
      </c>
      <c r="AN107" s="17" t="n">
        <f aca="false">IFERROR(IF(AW107&lt;($AM$8-$AL$8)/($AN$8-$AL$8),$AL$8+SQRT(AW107*($AN$8-$AL$8)*($AM$8-$AL$8)),$AN$8-SQRT((1-AW107)*($AN$8-$AL$8)*($AN$8-$AM$8))),$AM$8)</f>
        <v>1.22487393534786</v>
      </c>
      <c r="AO107" s="17" t="n">
        <f aca="false">IFERROR(IF(AX107&lt;($AM$9-$AL$9)/($AN$9-$AL$9),$AL$9+SQRT(AX107*($AN$9-$AL$9)*($AM$9-$AL$9)),$AN$9-SQRT((1-AX107)*($AN$9-$AL$9)*($AN$9-$AM$9))),$AM$9)</f>
        <v>1.43552710184745</v>
      </c>
      <c r="AP107" s="17" t="n">
        <f aca="false">IFERROR(IF(AY107&lt;($AM$10-$AL$10)/($AN$10-$AL$10),$AL$10+SQRT(AY107*($AN$10-$AL$10)*($AM$10-$AL$10)),$AN$10-SQRT((1-AY107)*($AN$10-$AL$10)*($AN$10-$AM$10))),$AM$10)</f>
        <v>0.821063026408508</v>
      </c>
      <c r="AQ107" s="17" t="n">
        <f aca="false">IFERROR(IF(AZ107&lt;($AM$11-$AL$11)/($AN$11-$AL$11),$AL$11+SQRT(AZ107*($AN$11-$AL$11)*($AM$11-$AL$11)),$AN$11-SQRT((1-AZ107)*($AN$11-$AL$11)*($AN$11-$AM$11))),$AM$11)</f>
        <v>0.709663330698339</v>
      </c>
      <c r="AR107" s="17" t="n">
        <f aca="false">SUMPRODUCT((B24:B31&lt;=$B$6)*(C24:C31*AM107+D24:D31*AO107*$B$8*AQ107)/(1+AL107/100)^B24:B31)+C32*AM107*AP107/(1+AL107/100)^$B$6</f>
        <v>0</v>
      </c>
      <c r="AS107" s="17" t="n">
        <f aca="false">SUMPRODUCT((K24:K26&lt;=$B$6)*(L24:L26*AN107+M24:M26*AO107*$B$8*AQ107)/(1+AL107/100)^K24:K26)+L27*AN107*AP107/(1+AL107/100)^$B$6</f>
        <v>0</v>
      </c>
      <c r="AT107" s="17" t="n">
        <f aca="false">AS107-AR107</f>
        <v>0</v>
      </c>
      <c r="AU107" s="17" t="n">
        <f aca="true">RAND()</f>
        <v>0.612850448536103</v>
      </c>
      <c r="AV107" s="17" t="n">
        <f aca="true">RAND()</f>
        <v>0.20244244764412</v>
      </c>
      <c r="AW107" s="17" t="n">
        <f aca="true">RAND()</f>
        <v>0.994388274445303</v>
      </c>
      <c r="AX107" s="17" t="n">
        <f aca="true">RAND()</f>
        <v>0.787580231500842</v>
      </c>
      <c r="AY107" s="17" t="n">
        <f aca="true">RAND()</f>
        <v>0.412325867706362</v>
      </c>
      <c r="AZ107" s="17" t="n">
        <f aca="true">RAND()</f>
        <v>0.655937218199256</v>
      </c>
    </row>
    <row r="108" customFormat="false" ht="15" hidden="false" customHeight="false" outlineLevel="0" collapsed="false">
      <c r="A108" s="0" t="n">
        <v>14</v>
      </c>
      <c r="B108" s="0" t="n">
        <f aca="false">$B$7+A108</f>
        <v>2041</v>
      </c>
      <c r="C108" s="14" t="n">
        <f aca="false">IF(A108&gt;$B$6,0,SUMIF(B24:B31,A108,E24:E31)+IF(A108=$B$6,E32,0))</f>
        <v>0</v>
      </c>
      <c r="D108" s="14" t="n">
        <f aca="false">IF(A108&gt;$B$6,0,SUMIF(B24:B31,A108,F24:F31))</f>
        <v>0</v>
      </c>
      <c r="E108" s="14" t="n">
        <f aca="false">IF(A108&gt;$B$6,0,SUMIF(K24:K26,A108,N24:N26)+IF(A108=$B$6,N27,0))</f>
        <v>0</v>
      </c>
      <c r="F108" s="14" t="n">
        <f aca="false">IF(A108&gt;$B$6,0,SUMIF(K24:K26,A108,O24:O26))</f>
        <v>0</v>
      </c>
      <c r="G108" s="14" t="n">
        <f aca="false">G107+IF(A108&gt;$B$6,0,SUMIF(B24:B31,A108,G24:G31)+IF(A108=$B$6,G32,0))</f>
        <v>0</v>
      </c>
      <c r="H108" s="14" t="n">
        <f aca="false">H107+IF(A108&gt;$B$6,0,SUMIF(K24:K26,A108,P24:P26)+IF(A108=$B$6,P27,0))</f>
        <v>0</v>
      </c>
      <c r="I108" s="17" t="n">
        <f aca="false">IF(A108&gt;$B$6,0,SUMIF(B24:B31,A108,D24:D31)*$B$10)</f>
        <v>0</v>
      </c>
      <c r="J108" s="17" t="n">
        <f aca="false">IF(A108&gt;$B$6,0,SUMIF(K24:K26,A108,M24:M26)*$B$10)</f>
        <v>0</v>
      </c>
      <c r="M108" s="14" t="n">
        <f aca="false">C108+D108</f>
        <v>0</v>
      </c>
      <c r="N108" s="14" t="n">
        <f aca="false">E108+F108</f>
        <v>0</v>
      </c>
      <c r="AK108" s="0" t="n">
        <v>95</v>
      </c>
      <c r="AL108" s="17" t="n">
        <f aca="false">IFERROR(IF(AU108&lt;($AM$6-$AL$6)/($AN$6-$AL$6),$AL$6+SQRT(AU108*($AN$6-$AL$6)*($AM$6-$AL$6)),$AN$6-SQRT((1-AU108)*($AN$6-$AL$6)*($AN$6-$AM$6))),$AM$6)</f>
        <v>3.7220928829975</v>
      </c>
      <c r="AM108" s="17" t="n">
        <f aca="false">IFERROR(IF(AV108&lt;($AM$7-$AL$7)/($AN$7-$AL$7),$AL$7+SQRT(AV108*($AN$7-$AL$7)*($AM$7-$AL$7)),$AN$7-SQRT((1-AV108)*($AN$7-$AL$7)*($AN$7-$AM$7))),$AM$7)</f>
        <v>1.03155370395921</v>
      </c>
      <c r="AN108" s="17" t="n">
        <f aca="false">IFERROR(IF(AW108&lt;($AM$8-$AL$8)/($AN$8-$AL$8),$AL$8+SQRT(AW108*($AN$8-$AL$8)*($AM$8-$AL$8)),$AN$8-SQRT((1-AW108)*($AN$8-$AL$8)*($AN$8-$AM$8))),$AM$8)</f>
        <v>0.852123490434619</v>
      </c>
      <c r="AO108" s="17" t="n">
        <f aca="false">IFERROR(IF(AX108&lt;($AM$9-$AL$9)/($AN$9-$AL$9),$AL$9+SQRT(AX108*($AN$9-$AL$9)*($AM$9-$AL$9)),$AN$9-SQRT((1-AX108)*($AN$9-$AL$9)*($AN$9-$AM$9))),$AM$9)</f>
        <v>1.3479625021631</v>
      </c>
      <c r="AP108" s="17" t="n">
        <f aca="false">IFERROR(IF(AY108&lt;($AM$10-$AL$10)/($AN$10-$AL$10),$AL$10+SQRT(AY108*($AN$10-$AL$10)*($AM$10-$AL$10)),$AN$10-SQRT((1-AY108)*($AN$10-$AL$10)*($AN$10-$AM$10))),$AM$10)</f>
        <v>0.89086317184136</v>
      </c>
      <c r="AQ108" s="17" t="n">
        <f aca="false">IFERROR(IF(AZ108&lt;($AM$11-$AL$11)/($AN$11-$AL$11),$AL$11+SQRT(AZ108*($AN$11-$AL$11)*($AM$11-$AL$11)),$AN$11-SQRT((1-AZ108)*($AN$11-$AL$11)*($AN$11-$AM$11))),$AM$11)</f>
        <v>0.671184638481879</v>
      </c>
      <c r="AR108" s="17" t="n">
        <f aca="false">SUMPRODUCT((B24:B31&lt;=$B$6)*(C24:C31*AM108+D24:D31*AO108*$B$8*AQ108)/(1+AL108/100)^B24:B31)+C32*AM108*AP108/(1+AL108/100)^$B$6</f>
        <v>0</v>
      </c>
      <c r="AS108" s="17" t="n">
        <f aca="false">SUMPRODUCT((K24:K26&lt;=$B$6)*(L24:L26*AN108+M24:M26*AO108*$B$8*AQ108)/(1+AL108/100)^K24:K26)+L27*AN108*AP108/(1+AL108/100)^$B$6</f>
        <v>0</v>
      </c>
      <c r="AT108" s="17" t="n">
        <f aca="false">AS108-AR108</f>
        <v>0</v>
      </c>
      <c r="AU108" s="17" t="n">
        <f aca="true">RAND()</f>
        <v>0.462766246615217</v>
      </c>
      <c r="AV108" s="17" t="n">
        <f aca="true">RAND()</f>
        <v>0.575833028853855</v>
      </c>
      <c r="AW108" s="17" t="n">
        <f aca="true">RAND()</f>
        <v>0.0301873139454206</v>
      </c>
      <c r="AX108" s="17" t="n">
        <f aca="true">RAND()</f>
        <v>0.716564734276395</v>
      </c>
      <c r="AY108" s="17" t="n">
        <f aca="true">RAND()</f>
        <v>0.611096076407555</v>
      </c>
      <c r="AZ108" s="17" t="n">
        <f aca="true">RAND()</f>
        <v>0.558695747060029</v>
      </c>
    </row>
    <row r="109" customFormat="false" ht="15" hidden="false" customHeight="false" outlineLevel="0" collapsed="false">
      <c r="A109" s="0" t="n">
        <v>15</v>
      </c>
      <c r="B109" s="0" t="n">
        <f aca="false">$B$7+A109</f>
        <v>2042</v>
      </c>
      <c r="C109" s="14" t="n">
        <f aca="false">IF(A109&gt;$B$6,0,SUMIF(B24:B31,A109,E24:E31)+IF(A109=$B$6,E32,0))</f>
        <v>0</v>
      </c>
      <c r="D109" s="14" t="n">
        <f aca="false">IF(A109&gt;$B$6,0,SUMIF(B24:B31,A109,F24:F31))</f>
        <v>0</v>
      </c>
      <c r="E109" s="14" t="n">
        <f aca="false">IF(A109&gt;$B$6,0,SUMIF(K24:K26,A109,N24:N26)+IF(A109=$B$6,N27,0))</f>
        <v>0</v>
      </c>
      <c r="F109" s="14" t="n">
        <f aca="false">IF(A109&gt;$B$6,0,SUMIF(K24:K26,A109,O24:O26))</f>
        <v>0</v>
      </c>
      <c r="G109" s="14" t="n">
        <f aca="false">G108+IF(A109&gt;$B$6,0,SUMIF(B24:B31,A109,G24:G31)+IF(A109=$B$6,G32,0))</f>
        <v>0</v>
      </c>
      <c r="H109" s="14" t="n">
        <f aca="false">H108+IF(A109&gt;$B$6,0,SUMIF(K24:K26,A109,P24:P26)+IF(A109=$B$6,P27,0))</f>
        <v>0</v>
      </c>
      <c r="I109" s="17" t="n">
        <f aca="false">IF(A109&gt;$B$6,0,SUMIF(B24:B31,A109,D24:D31)*$B$10)</f>
        <v>0</v>
      </c>
      <c r="J109" s="17" t="n">
        <f aca="false">IF(A109&gt;$B$6,0,SUMIF(K24:K26,A109,M24:M26)*$B$10)</f>
        <v>0</v>
      </c>
      <c r="M109" s="14" t="n">
        <f aca="false">C109+D109</f>
        <v>0</v>
      </c>
      <c r="N109" s="14" t="n">
        <f aca="false">E109+F109</f>
        <v>0</v>
      </c>
      <c r="AK109" s="0" t="n">
        <v>96</v>
      </c>
      <c r="AL109" s="17" t="n">
        <f aca="false">IFERROR(IF(AU109&lt;($AM$6-$AL$6)/($AN$6-$AL$6),$AL$6+SQRT(AU109*($AN$6-$AL$6)*($AM$6-$AL$6)),$AN$6-SQRT((1-AU109)*($AN$6-$AL$6)*($AN$6-$AM$6))),$AM$6)</f>
        <v>5.39932965350707</v>
      </c>
      <c r="AM109" s="17" t="n">
        <f aca="false">IFERROR(IF(AV109&lt;($AM$7-$AL$7)/($AN$7-$AL$7),$AL$7+SQRT(AV109*($AN$7-$AL$7)*($AM$7-$AL$7)),$AN$7-SQRT((1-AV109)*($AN$7-$AL$7)*($AN$7-$AM$7))),$AM$7)</f>
        <v>1.05074490389611</v>
      </c>
      <c r="AN109" s="17" t="n">
        <f aca="false">IFERROR(IF(AW109&lt;($AM$8-$AL$8)/($AN$8-$AL$8),$AL$8+SQRT(AW109*($AN$8-$AL$8)*($AM$8-$AL$8)),$AN$8-SQRT((1-AW109)*($AN$8-$AL$8)*($AN$8-$AM$8))),$AM$8)</f>
        <v>1.01689790937696</v>
      </c>
      <c r="AO109" s="17" t="n">
        <f aca="false">IFERROR(IF(AX109&lt;($AM$9-$AL$9)/($AN$9-$AL$9),$AL$9+SQRT(AX109*($AN$9-$AL$9)*($AM$9-$AL$9)),$AN$9-SQRT((1-AX109)*($AN$9-$AL$9)*($AN$9-$AM$9))),$AM$9)</f>
        <v>1.014120704259</v>
      </c>
      <c r="AP109" s="17" t="n">
        <f aca="false">IFERROR(IF(AY109&lt;($AM$10-$AL$10)/($AN$10-$AL$10),$AL$10+SQRT(AY109*($AN$10-$AL$10)*($AM$10-$AL$10)),$AN$10-SQRT((1-AY109)*($AN$10-$AL$10)*($AN$10-$AM$10))),$AM$10)</f>
        <v>0.979370859095928</v>
      </c>
      <c r="AQ109" s="17" t="n">
        <f aca="false">IFERROR(IF(AZ109&lt;($AM$11-$AL$11)/($AN$11-$AL$11),$AL$11+SQRT(AZ109*($AN$11-$AL$11)*($AM$11-$AL$11)),$AN$11-SQRT((1-AZ109)*($AN$11-$AL$11)*($AN$11-$AM$11))),$AM$11)</f>
        <v>0.786246758064239</v>
      </c>
      <c r="AR109" s="17" t="n">
        <f aca="false">SUMPRODUCT((B24:B31&lt;=$B$6)*(C24:C31*AM109+D24:D31*AO109*$B$8*AQ109)/(1+AL109/100)^B24:B31)+C32*AM109*AP109/(1+AL109/100)^$B$6</f>
        <v>0</v>
      </c>
      <c r="AS109" s="17" t="n">
        <f aca="false">SUMPRODUCT((K24:K26&lt;=$B$6)*(L24:L26*AN109+M24:M26*AO109*$B$8*AQ109)/(1+AL109/100)^K24:K26)+L27*AN109*AP109/(1+AL109/100)^$B$6</f>
        <v>0</v>
      </c>
      <c r="AT109" s="17" t="n">
        <f aca="false">AS109-AR109</f>
        <v>0</v>
      </c>
      <c r="AU109" s="17" t="n">
        <f aca="true">RAND()</f>
        <v>0.87189272209291</v>
      </c>
      <c r="AV109" s="17" t="n">
        <f aca="true">RAND()</f>
        <v>0.64708805934781</v>
      </c>
      <c r="AW109" s="17" t="n">
        <f aca="true">RAND()</f>
        <v>0.51700813641927</v>
      </c>
      <c r="AX109" s="17" t="n">
        <f aca="true">RAND()</f>
        <v>0.35202800948616</v>
      </c>
      <c r="AY109" s="17" t="n">
        <f aca="true">RAND()</f>
        <v>0.919185682201471</v>
      </c>
      <c r="AZ109" s="17" t="n">
        <f aca="true">RAND()</f>
        <v>0.813508373722253</v>
      </c>
    </row>
    <row r="110" customFormat="false" ht="15" hidden="false" customHeight="false" outlineLevel="0" collapsed="false">
      <c r="A110" s="0" t="n">
        <v>16</v>
      </c>
      <c r="B110" s="0" t="n">
        <f aca="false">$B$7+A110</f>
        <v>2043</v>
      </c>
      <c r="C110" s="14" t="n">
        <f aca="false">IF(A110&gt;$B$6,0,SUMIF(B24:B31,A110,E24:E31)+IF(A110=$B$6,E32,0))</f>
        <v>0</v>
      </c>
      <c r="D110" s="14" t="n">
        <f aca="false">IF(A110&gt;$B$6,0,SUMIF(B24:B31,A110,F24:F31))</f>
        <v>0</v>
      </c>
      <c r="E110" s="14" t="n">
        <f aca="false">IF(A110&gt;$B$6,0,SUMIF(K24:K26,A110,N24:N26)+IF(A110=$B$6,N27,0))</f>
        <v>0</v>
      </c>
      <c r="F110" s="14" t="n">
        <f aca="false">IF(A110&gt;$B$6,0,SUMIF(K24:K26,A110,O24:O26))</f>
        <v>0</v>
      </c>
      <c r="G110" s="14" t="n">
        <f aca="false">G109+IF(A110&gt;$B$6,0,SUMIF(B24:B31,A110,G24:G31)+IF(A110=$B$6,G32,0))</f>
        <v>0</v>
      </c>
      <c r="H110" s="14" t="n">
        <f aca="false">H109+IF(A110&gt;$B$6,0,SUMIF(K24:K26,A110,P24:P26)+IF(A110=$B$6,P27,0))</f>
        <v>0</v>
      </c>
      <c r="I110" s="17" t="n">
        <f aca="false">IF(A110&gt;$B$6,0,SUMIF(B24:B31,A110,D24:D31)*$B$10)</f>
        <v>0</v>
      </c>
      <c r="J110" s="17" t="n">
        <f aca="false">IF(A110&gt;$B$6,0,SUMIF(K24:K26,A110,M24:M26)*$B$10)</f>
        <v>0</v>
      </c>
      <c r="M110" s="14" t="n">
        <f aca="false">C110+D110</f>
        <v>0</v>
      </c>
      <c r="N110" s="14" t="n">
        <f aca="false">E110+F110</f>
        <v>0</v>
      </c>
      <c r="AK110" s="0" t="n">
        <v>97</v>
      </c>
      <c r="AL110" s="17" t="n">
        <f aca="false">IFERROR(IF(AU110&lt;($AM$6-$AL$6)/($AN$6-$AL$6),$AL$6+SQRT(AU110*($AN$6-$AL$6)*($AM$6-$AL$6)),$AN$6-SQRT((1-AU110)*($AN$6-$AL$6)*($AN$6-$AM$6))),$AM$6)</f>
        <v>3.02990537650667</v>
      </c>
      <c r="AM110" s="17" t="n">
        <f aca="false">IFERROR(IF(AV110&lt;($AM$7-$AL$7)/($AN$7-$AL$7),$AL$7+SQRT(AV110*($AN$7-$AL$7)*($AM$7-$AL$7)),$AN$7-SQRT((1-AV110)*($AN$7-$AL$7)*($AN$7-$AM$7))),$AM$7)</f>
        <v>0.875581981430136</v>
      </c>
      <c r="AN110" s="17" t="n">
        <f aca="false">IFERROR(IF(AW110&lt;($AM$8-$AL$8)/($AN$8-$AL$8),$AL$8+SQRT(AW110*($AN$8-$AL$8)*($AM$8-$AL$8)),$AN$8-SQRT((1-AW110)*($AN$8-$AL$8)*($AN$8-$AM$8))),$AM$8)</f>
        <v>1.06108217682293</v>
      </c>
      <c r="AO110" s="17" t="n">
        <f aca="false">IFERROR(IF(AX110&lt;($AM$9-$AL$9)/($AN$9-$AL$9),$AL$9+SQRT(AX110*($AN$9-$AL$9)*($AM$9-$AL$9)),$AN$9-SQRT((1-AX110)*($AN$9-$AL$9)*($AN$9-$AM$9))),$AM$9)</f>
        <v>1.36194797151412</v>
      </c>
      <c r="AP110" s="17" t="n">
        <f aca="false">IFERROR(IF(AY110&lt;($AM$10-$AL$10)/($AN$10-$AL$10),$AL$10+SQRT(AY110*($AN$10-$AL$10)*($AM$10-$AL$10)),$AN$10-SQRT((1-AY110)*($AN$10-$AL$10)*($AN$10-$AM$10))),$AM$10)</f>
        <v>0.687878288120914</v>
      </c>
      <c r="AQ110" s="17" t="n">
        <f aca="false">IFERROR(IF(AZ110&lt;($AM$11-$AL$11)/($AN$11-$AL$11),$AL$11+SQRT(AZ110*($AN$11-$AL$11)*($AM$11-$AL$11)),$AN$11-SQRT((1-AZ110)*($AN$11-$AL$11)*($AN$11-$AM$11))),$AM$11)</f>
        <v>0.536527163512995</v>
      </c>
      <c r="AR110" s="17" t="n">
        <f aca="false">SUMPRODUCT((B24:B31&lt;=$B$6)*(C24:C31*AM110+D24:D31*AO110*$B$8*AQ110)/(1+AL110/100)^B24:B31)+C32*AM110*AP110/(1+AL110/100)^$B$6</f>
        <v>0</v>
      </c>
      <c r="AS110" s="17" t="n">
        <f aca="false">SUMPRODUCT((K24:K26&lt;=$B$6)*(L24:L26*AN110+M24:M26*AO110*$B$8*AQ110)/(1+AL110/100)^K24:K26)+L27*AN110*AP110/(1+AL110/100)^$B$6</f>
        <v>0</v>
      </c>
      <c r="AT110" s="17" t="n">
        <f aca="false">AS110-AR110</f>
        <v>0</v>
      </c>
      <c r="AU110" s="17" t="n">
        <f aca="true">RAND()</f>
        <v>0.211917434025467</v>
      </c>
      <c r="AV110" s="17" t="n">
        <f aca="true">RAND()</f>
        <v>0.0634737324100593</v>
      </c>
      <c r="AW110" s="17" t="n">
        <f aca="true">RAND()</f>
        <v>0.682756054098122</v>
      </c>
      <c r="AX110" s="17" t="n">
        <f aca="true">RAND()</f>
        <v>0.728593072630034</v>
      </c>
      <c r="AY110" s="17" t="n">
        <f aca="true">RAND()</f>
        <v>0.141193004588981</v>
      </c>
      <c r="AZ110" s="17" t="n">
        <f aca="true">RAND()</f>
        <v>0.228347343181645</v>
      </c>
    </row>
    <row r="111" customFormat="false" ht="15" hidden="false" customHeight="false" outlineLevel="0" collapsed="false">
      <c r="A111" s="0" t="n">
        <v>17</v>
      </c>
      <c r="B111" s="0" t="n">
        <f aca="false">$B$7+A111</f>
        <v>2044</v>
      </c>
      <c r="C111" s="14" t="n">
        <f aca="false">IF(A111&gt;$B$6,0,SUMIF(B24:B31,A111,E24:E31)+IF(A111=$B$6,E32,0))</f>
        <v>0</v>
      </c>
      <c r="D111" s="14" t="n">
        <f aca="false">IF(A111&gt;$B$6,0,SUMIF(B24:B31,A111,F24:F31))</f>
        <v>0</v>
      </c>
      <c r="E111" s="14" t="n">
        <f aca="false">IF(A111&gt;$B$6,0,SUMIF(K24:K26,A111,N24:N26)+IF(A111=$B$6,N27,0))</f>
        <v>0</v>
      </c>
      <c r="F111" s="14" t="n">
        <f aca="false">IF(A111&gt;$B$6,0,SUMIF(K24:K26,A111,O24:O26))</f>
        <v>0</v>
      </c>
      <c r="G111" s="14" t="n">
        <f aca="false">G110+IF(A111&gt;$B$6,0,SUMIF(B24:B31,A111,G24:G31)+IF(A111=$B$6,G32,0))</f>
        <v>0</v>
      </c>
      <c r="H111" s="14" t="n">
        <f aca="false">H110+IF(A111&gt;$B$6,0,SUMIF(K24:K26,A111,P24:P26)+IF(A111=$B$6,P27,0))</f>
        <v>0</v>
      </c>
      <c r="I111" s="17" t="n">
        <f aca="false">IF(A111&gt;$B$6,0,SUMIF(B24:B31,A111,D24:D31)*$B$10)</f>
        <v>0</v>
      </c>
      <c r="J111" s="17" t="n">
        <f aca="false">IF(A111&gt;$B$6,0,SUMIF(K24:K26,A111,M24:M26)*$B$10)</f>
        <v>0</v>
      </c>
      <c r="M111" s="14" t="n">
        <f aca="false">C111+D111</f>
        <v>0</v>
      </c>
      <c r="N111" s="14" t="n">
        <f aca="false">E111+F111</f>
        <v>0</v>
      </c>
      <c r="AK111" s="0" t="n">
        <v>98</v>
      </c>
      <c r="AL111" s="17" t="n">
        <f aca="false">IFERROR(IF(AU111&lt;($AM$6-$AL$6)/($AN$6-$AL$6),$AL$6+SQRT(AU111*($AN$6-$AL$6)*($AM$6-$AL$6)),$AN$6-SQRT((1-AU111)*($AN$6-$AL$6)*($AN$6-$AM$6))),$AM$6)</f>
        <v>4.49224508226937</v>
      </c>
      <c r="AM111" s="17" t="n">
        <f aca="false">IFERROR(IF(AV111&lt;($AM$7-$AL$7)/($AN$7-$AL$7),$AL$7+SQRT(AV111*($AN$7-$AL$7)*($AM$7-$AL$7)),$AN$7-SQRT((1-AV111)*($AN$7-$AL$7)*($AN$7-$AM$7))),$AM$7)</f>
        <v>1.04706643529083</v>
      </c>
      <c r="AN111" s="17" t="n">
        <f aca="false">IFERROR(IF(AW111&lt;($AM$8-$AL$8)/($AN$8-$AL$8),$AL$8+SQRT(AW111*($AN$8-$AL$8)*($AM$8-$AL$8)),$AN$8-SQRT((1-AW111)*($AN$8-$AL$8)*($AN$8-$AM$8))),$AM$8)</f>
        <v>0.961605535490142</v>
      </c>
      <c r="AO111" s="17" t="n">
        <f aca="false">IFERROR(IF(AX111&lt;($AM$9-$AL$9)/($AN$9-$AL$9),$AL$9+SQRT(AX111*($AN$9-$AL$9)*($AM$9-$AL$9)),$AN$9-SQRT((1-AX111)*($AN$9-$AL$9)*($AN$9-$AM$9))),$AM$9)</f>
        <v>0.927705290300389</v>
      </c>
      <c r="AP111" s="17" t="n">
        <f aca="false">IFERROR(IF(AY111&lt;($AM$10-$AL$10)/($AN$10-$AL$10),$AL$10+SQRT(AY111*($AN$10-$AL$10)*($AM$10-$AL$10)),$AN$10-SQRT((1-AY111)*($AN$10-$AL$10)*($AN$10-$AM$10))),$AM$10)</f>
        <v>0.982805175773232</v>
      </c>
      <c r="AQ111" s="17" t="n">
        <f aca="false">IFERROR(IF(AZ111&lt;($AM$11-$AL$11)/($AN$11-$AL$11),$AL$11+SQRT(AZ111*($AN$11-$AL$11)*($AM$11-$AL$11)),$AN$11-SQRT((1-AZ111)*($AN$11-$AL$11)*($AN$11-$AM$11))),$AM$11)</f>
        <v>0.754037473502471</v>
      </c>
      <c r="AR111" s="17" t="n">
        <f aca="false">SUMPRODUCT((B24:B31&lt;=$B$6)*(C24:C31*AM111+D24:D31*AO111*$B$8*AQ111)/(1+AL111/100)^B24:B31)+C32*AM111*AP111/(1+AL111/100)^$B$6</f>
        <v>0</v>
      </c>
      <c r="AS111" s="17" t="n">
        <f aca="false">SUMPRODUCT((K24:K26&lt;=$B$6)*(L24:L26*AN111+M24:M26*AO111*$B$8*AQ111)/(1+AL111/100)^K24:K26)+L27*AN111*AP111/(1+AL111/100)^$B$6</f>
        <v>0</v>
      </c>
      <c r="AT111" s="17" t="n">
        <f aca="false">AS111-AR111</f>
        <v>0</v>
      </c>
      <c r="AU111" s="17" t="n">
        <f aca="true">RAND()</f>
        <v>0.685558263629893</v>
      </c>
      <c r="AV111" s="17" t="n">
        <f aca="true">RAND()</f>
        <v>0.633937496128243</v>
      </c>
      <c r="AW111" s="17" t="n">
        <f aca="true">RAND()</f>
        <v>0.290181656678393</v>
      </c>
      <c r="AX111" s="17" t="n">
        <f aca="true">RAND()</f>
        <v>0.243909087134587</v>
      </c>
      <c r="AY111" s="17" t="n">
        <f aca="true">RAND()</f>
        <v>0.932403351013684</v>
      </c>
      <c r="AZ111" s="17" t="n">
        <f aca="true">RAND()</f>
        <v>0.753071165546744</v>
      </c>
    </row>
    <row r="112" customFormat="false" ht="15" hidden="false" customHeight="false" outlineLevel="0" collapsed="false">
      <c r="A112" s="0" t="n">
        <v>18</v>
      </c>
      <c r="B112" s="0" t="n">
        <f aca="false">$B$7+A112</f>
        <v>2045</v>
      </c>
      <c r="C112" s="14" t="n">
        <f aca="false">IF(A112&gt;$B$6,0,SUMIF(B24:B31,A112,E24:E31)+IF(A112=$B$6,E32,0))</f>
        <v>0</v>
      </c>
      <c r="D112" s="14" t="n">
        <f aca="false">IF(A112&gt;$B$6,0,SUMIF(B24:B31,A112,F24:F31))</f>
        <v>0</v>
      </c>
      <c r="E112" s="14" t="n">
        <f aca="false">IF(A112&gt;$B$6,0,SUMIF(K24:K26,A112,N24:N26)+IF(A112=$B$6,N27,0))</f>
        <v>0</v>
      </c>
      <c r="F112" s="14" t="n">
        <f aca="false">IF(A112&gt;$B$6,0,SUMIF(K24:K26,A112,O24:O26))</f>
        <v>0</v>
      </c>
      <c r="G112" s="14" t="n">
        <f aca="false">G111+IF(A112&gt;$B$6,0,SUMIF(B24:B31,A112,G24:G31)+IF(A112=$B$6,G32,0))</f>
        <v>0</v>
      </c>
      <c r="H112" s="14" t="n">
        <f aca="false">H111+IF(A112&gt;$B$6,0,SUMIF(K24:K26,A112,P24:P26)+IF(A112=$B$6,P27,0))</f>
        <v>0</v>
      </c>
      <c r="I112" s="17" t="n">
        <f aca="false">IF(A112&gt;$B$6,0,SUMIF(B24:B31,A112,D24:D31)*$B$10)</f>
        <v>0</v>
      </c>
      <c r="J112" s="17" t="n">
        <f aca="false">IF(A112&gt;$B$6,0,SUMIF(K24:K26,A112,M24:M26)*$B$10)</f>
        <v>0</v>
      </c>
      <c r="M112" s="14" t="n">
        <f aca="false">C112+D112</f>
        <v>0</v>
      </c>
      <c r="N112" s="14" t="n">
        <f aca="false">E112+F112</f>
        <v>0</v>
      </c>
      <c r="AK112" s="0" t="n">
        <v>99</v>
      </c>
      <c r="AL112" s="17" t="n">
        <f aca="false">IFERROR(IF(AU112&lt;($AM$6-$AL$6)/($AN$6-$AL$6),$AL$6+SQRT(AU112*($AN$6-$AL$6)*($AM$6-$AL$6)),$AN$6-SQRT((1-AU112)*($AN$6-$AL$6)*($AN$6-$AM$6))),$AM$6)</f>
        <v>4.11870914110492</v>
      </c>
      <c r="AM112" s="17" t="n">
        <f aca="false">IFERROR(IF(AV112&lt;($AM$7-$AL$7)/($AN$7-$AL$7),$AL$7+SQRT(AV112*($AN$7-$AL$7)*($AM$7-$AL$7)),$AN$7-SQRT((1-AV112)*($AN$7-$AL$7)*($AN$7-$AM$7))),$AM$7)</f>
        <v>1.12154650606627</v>
      </c>
      <c r="AN112" s="17" t="n">
        <f aca="false">IFERROR(IF(AW112&lt;($AM$8-$AL$8)/($AN$8-$AL$8),$AL$8+SQRT(AW112*($AN$8-$AL$8)*($AM$8-$AL$8)),$AN$8-SQRT((1-AW112)*($AN$8-$AL$8)*($AN$8-$AM$8))),$AM$8)</f>
        <v>1.07014995960112</v>
      </c>
      <c r="AO112" s="17" t="n">
        <f aca="false">IFERROR(IF(AX112&lt;($AM$9-$AL$9)/($AN$9-$AL$9),$AL$9+SQRT(AX112*($AN$9-$AL$9)*($AM$9-$AL$9)),$AN$9-SQRT((1-AX112)*($AN$9-$AL$9)*($AN$9-$AM$9))),$AM$9)</f>
        <v>1.7708431827057</v>
      </c>
      <c r="AP112" s="17" t="n">
        <f aca="false">IFERROR(IF(AY112&lt;($AM$10-$AL$10)/($AN$10-$AL$10),$AL$10+SQRT(AY112*($AN$10-$AL$10)*($AM$10-$AL$10)),$AN$10-SQRT((1-AY112)*($AN$10-$AL$10)*($AN$10-$AM$10))),$AM$10)</f>
        <v>0.649673676356829</v>
      </c>
      <c r="AQ112" s="17" t="n">
        <f aca="false">IFERROR(IF(AZ112&lt;($AM$11-$AL$11)/($AN$11-$AL$11),$AL$11+SQRT(AZ112*($AN$11-$AL$11)*($AM$11-$AL$11)),$AN$11-SQRT((1-AZ112)*($AN$11-$AL$11)*($AN$11-$AM$11))),$AM$11)</f>
        <v>0.739294935177288</v>
      </c>
      <c r="AR112" s="17" t="n">
        <f aca="false">SUMPRODUCT((B24:B31&lt;=$B$6)*(C24:C31*AM112+D24:D31*AO112*$B$8*AQ112)/(1+AL112/100)^B24:B31)+C32*AM112*AP112/(1+AL112/100)^$B$6</f>
        <v>0</v>
      </c>
      <c r="AS112" s="17" t="n">
        <f aca="false">SUMPRODUCT((K24:K26&lt;=$B$6)*(L24:L26*AN112+M24:M26*AO112*$B$8*AQ112)/(1+AL112/100)^K24:K26)+L27*AN112*AP112/(1+AL112/100)^$B$6</f>
        <v>0</v>
      </c>
      <c r="AT112" s="17" t="n">
        <f aca="false">AS112-AR112</f>
        <v>0</v>
      </c>
      <c r="AU112" s="17" t="n">
        <f aca="true">RAND()</f>
        <v>0.584908149322382</v>
      </c>
      <c r="AV112" s="17" t="n">
        <f aca="true">RAND()</f>
        <v>0.853330665744149</v>
      </c>
      <c r="AW112" s="17" t="n">
        <f aca="true">RAND()</f>
        <v>0.712479670831291</v>
      </c>
      <c r="AX112" s="17" t="n">
        <f aca="true">RAND()</f>
        <v>0.964991435391699</v>
      </c>
      <c r="AY112" s="17" t="n">
        <f aca="true">RAND()</f>
        <v>0.0896088375766752</v>
      </c>
      <c r="AZ112" s="17" t="n">
        <f aca="true">RAND()</f>
        <v>0.722583139493001</v>
      </c>
    </row>
    <row r="113" customFormat="false" ht="15" hidden="false" customHeight="false" outlineLevel="0" collapsed="false">
      <c r="A113" s="0" t="n">
        <v>19</v>
      </c>
      <c r="B113" s="0" t="n">
        <f aca="false">$B$7+A113</f>
        <v>2046</v>
      </c>
      <c r="C113" s="14" t="n">
        <f aca="false">IF(A113&gt;$B$6,0,SUMIF(B24:B31,A113,E24:E31)+IF(A113=$B$6,E32,0))</f>
        <v>0</v>
      </c>
      <c r="D113" s="14" t="n">
        <f aca="false">IF(A113&gt;$B$6,0,SUMIF(B24:B31,A113,F24:F31))</f>
        <v>0</v>
      </c>
      <c r="E113" s="14" t="n">
        <f aca="false">IF(A113&gt;$B$6,0,SUMIF(K24:K26,A113,N24:N26)+IF(A113=$B$6,N27,0))</f>
        <v>0</v>
      </c>
      <c r="F113" s="14" t="n">
        <f aca="false">IF(A113&gt;$B$6,0,SUMIF(K24:K26,A113,O24:O26))</f>
        <v>0</v>
      </c>
      <c r="G113" s="14" t="n">
        <f aca="false">G112+IF(A113&gt;$B$6,0,SUMIF(B24:B31,A113,G24:G31)+IF(A113=$B$6,G32,0))</f>
        <v>0</v>
      </c>
      <c r="H113" s="14" t="n">
        <f aca="false">H112+IF(A113&gt;$B$6,0,SUMIF(K24:K26,A113,P24:P26)+IF(A113=$B$6,P27,0))</f>
        <v>0</v>
      </c>
      <c r="I113" s="17" t="n">
        <f aca="false">IF(A113&gt;$B$6,0,SUMIF(B24:B31,A113,D24:D31)*$B$10)</f>
        <v>0</v>
      </c>
      <c r="J113" s="17" t="n">
        <f aca="false">IF(A113&gt;$B$6,0,SUMIF(K24:K26,A113,M24:M26)*$B$10)</f>
        <v>0</v>
      </c>
      <c r="M113" s="14" t="n">
        <f aca="false">C113+D113</f>
        <v>0</v>
      </c>
      <c r="N113" s="14" t="n">
        <f aca="false">E113+F113</f>
        <v>0</v>
      </c>
      <c r="AK113" s="0" t="n">
        <v>100</v>
      </c>
      <c r="AL113" s="17" t="n">
        <f aca="false">IFERROR(IF(AU113&lt;($AM$6-$AL$6)/($AN$6-$AL$6),$AL$6+SQRT(AU113*($AN$6-$AL$6)*($AM$6-$AL$6)),$AN$6-SQRT((1-AU113)*($AN$6-$AL$6)*($AN$6-$AM$6))),$AM$6)</f>
        <v>3.91021336484465</v>
      </c>
      <c r="AM113" s="17" t="n">
        <f aca="false">IFERROR(IF(AV113&lt;($AM$7-$AL$7)/($AN$7-$AL$7),$AL$7+SQRT(AV113*($AN$7-$AL$7)*($AM$7-$AL$7)),$AN$7-SQRT((1-AV113)*($AN$7-$AL$7)*($AN$7-$AM$7))),$AM$7)</f>
        <v>0.98003341181068</v>
      </c>
      <c r="AN113" s="17" t="n">
        <f aca="false">IFERROR(IF(AW113&lt;($AM$8-$AL$8)/($AN$8-$AL$8),$AL$8+SQRT(AW113*($AN$8-$AL$8)*($AM$8-$AL$8)),$AN$8-SQRT((1-AW113)*($AN$8-$AL$8)*($AN$8-$AM$8))),$AM$8)</f>
        <v>1.17867533156578</v>
      </c>
      <c r="AO113" s="17" t="n">
        <f aca="false">IFERROR(IF(AX113&lt;($AM$9-$AL$9)/($AN$9-$AL$9),$AL$9+SQRT(AX113*($AN$9-$AL$9)*($AM$9-$AL$9)),$AN$9-SQRT((1-AX113)*($AN$9-$AL$9)*($AN$9-$AM$9))),$AM$9)</f>
        <v>1.28655538748202</v>
      </c>
      <c r="AP113" s="17" t="n">
        <f aca="false">IFERROR(IF(AY113&lt;($AM$10-$AL$10)/($AN$10-$AL$10),$AL$10+SQRT(AY113*($AN$10-$AL$10)*($AM$10-$AL$10)),$AN$10-SQRT((1-AY113)*($AN$10-$AL$10)*($AN$10-$AM$10))),$AM$10)</f>
        <v>0.67370253057635</v>
      </c>
      <c r="AQ113" s="17" t="n">
        <f aca="false">IFERROR(IF(AZ113&lt;($AM$11-$AL$11)/($AN$11-$AL$11),$AL$11+SQRT(AZ113*($AN$11-$AL$11)*($AM$11-$AL$11)),$AN$11-SQRT((1-AZ113)*($AN$11-$AL$11)*($AN$11-$AM$11))),$AM$11)</f>
        <v>0.889000790137225</v>
      </c>
      <c r="AR113" s="17" t="n">
        <f aca="false">SUMPRODUCT((B24:B31&lt;=$B$6)*(C24:C31*AM113+D24:D31*AO113*$B$8*AQ113)/(1+AL113/100)^B24:B31)+C32*AM113*AP113/(1+AL113/100)^$B$6</f>
        <v>0</v>
      </c>
      <c r="AS113" s="17" t="n">
        <f aca="false">SUMPRODUCT((K24:K26&lt;=$B$6)*(L24:L26*AN113+M24:M26*AO113*$B$8*AQ113)/(1+AL113/100)^K24:K26)+L27*AN113*AP113/(1+AL113/100)^$B$6</f>
        <v>0</v>
      </c>
      <c r="AT113" s="17" t="n">
        <f aca="false">AS113-AR113</f>
        <v>0</v>
      </c>
      <c r="AU113" s="17" t="n">
        <f aca="true">RAND()</f>
        <v>0.522660927460769</v>
      </c>
      <c r="AV113" s="17" t="n">
        <f aca="true">RAND()</f>
        <v>0.360133659646599</v>
      </c>
      <c r="AW113" s="17" t="n">
        <f aca="true">RAND()</f>
        <v>0.954780370424436</v>
      </c>
      <c r="AX113" s="17" t="n">
        <f aca="true">RAND()</f>
        <v>0.660664523246042</v>
      </c>
      <c r="AY113" s="17" t="n">
        <f aca="true">RAND()</f>
        <v>0.120690276514511</v>
      </c>
      <c r="AZ113" s="17" t="n">
        <f aca="true">RAND()</f>
        <v>0.949710920040162</v>
      </c>
    </row>
    <row r="114" customFormat="false" ht="15" hidden="false" customHeight="false" outlineLevel="0" collapsed="false">
      <c r="A114" s="0" t="n">
        <v>20</v>
      </c>
      <c r="B114" s="0" t="n">
        <f aca="false">$B$7+A114</f>
        <v>2047</v>
      </c>
      <c r="C114" s="14" t="n">
        <f aca="false">IF(A114&gt;$B$6,0,SUMIF(B24:B31,A114,E24:E31)+IF(A114=$B$6,E32,0))</f>
        <v>0</v>
      </c>
      <c r="D114" s="14" t="n">
        <f aca="false">IF(A114&gt;$B$6,0,SUMIF(B24:B31,A114,F24:F31))</f>
        <v>0</v>
      </c>
      <c r="E114" s="14" t="n">
        <f aca="false">IF(A114&gt;$B$6,0,SUMIF(K24:K26,A114,N24:N26)+IF(A114=$B$6,N27,0))</f>
        <v>0</v>
      </c>
      <c r="F114" s="14" t="n">
        <f aca="false">IF(A114&gt;$B$6,0,SUMIF(K24:K26,A114,O24:O26))</f>
        <v>0</v>
      </c>
      <c r="G114" s="14" t="n">
        <f aca="false">G113+IF(A114&gt;$B$6,0,SUMIF(B24:B31,A114,G24:G31)+IF(A114=$B$6,G32,0))</f>
        <v>0</v>
      </c>
      <c r="H114" s="14" t="n">
        <f aca="false">H113+IF(A114&gt;$B$6,0,SUMIF(K24:K26,A114,P24:P26)+IF(A114=$B$6,P27,0))</f>
        <v>0</v>
      </c>
      <c r="I114" s="17" t="n">
        <f aca="false">IF(A114&gt;$B$6,0,SUMIF(B24:B31,A114,D24:D31)*$B$10)</f>
        <v>0</v>
      </c>
      <c r="J114" s="17" t="n">
        <f aca="false">IF(A114&gt;$B$6,0,SUMIF(K24:K26,A114,M24:M26)*$B$10)</f>
        <v>0</v>
      </c>
      <c r="M114" s="14" t="n">
        <f aca="false">C114+D114</f>
        <v>0</v>
      </c>
      <c r="N114" s="14" t="n">
        <f aca="false">E114+F114</f>
        <v>0</v>
      </c>
      <c r="AK114" s="0" t="n">
        <v>101</v>
      </c>
      <c r="AL114" s="17" t="n">
        <f aca="false">IFERROR(IF(AU114&lt;($AM$6-$AL$6)/($AN$6-$AL$6),$AL$6+SQRT(AU114*($AN$6-$AL$6)*($AM$6-$AL$6)),$AN$6-SQRT((1-AU114)*($AN$6-$AL$6)*($AN$6-$AM$6))),$AM$6)</f>
        <v>5.6030224082254</v>
      </c>
      <c r="AM114" s="17" t="n">
        <f aca="false">IFERROR(IF(AV114&lt;($AM$7-$AL$7)/($AN$7-$AL$7),$AL$7+SQRT(AV114*($AN$7-$AL$7)*($AM$7-$AL$7)),$AN$7-SQRT((1-AV114)*($AN$7-$AL$7)*($AN$7-$AM$7))),$AM$7)</f>
        <v>0.990112839077446</v>
      </c>
      <c r="AN114" s="17" t="n">
        <f aca="false">IFERROR(IF(AW114&lt;($AM$8-$AL$8)/($AN$8-$AL$8),$AL$8+SQRT(AW114*($AN$8-$AL$8)*($AM$8-$AL$8)),$AN$8-SQRT((1-AW114)*($AN$8-$AL$8)*($AN$8-$AM$8))),$AM$8)</f>
        <v>1.01311433564861</v>
      </c>
      <c r="AO114" s="17" t="n">
        <f aca="false">IFERROR(IF(AX114&lt;($AM$9-$AL$9)/($AN$9-$AL$9),$AL$9+SQRT(AX114*($AN$9-$AL$9)*($AM$9-$AL$9)),$AN$9-SQRT((1-AX114)*($AN$9-$AL$9)*($AN$9-$AM$9))),$AM$9)</f>
        <v>1.34337279084028</v>
      </c>
      <c r="AP114" s="17" t="n">
        <f aca="false">IFERROR(IF(AY114&lt;($AM$10-$AL$10)/($AN$10-$AL$10),$AL$10+SQRT(AY114*($AN$10-$AL$10)*($AM$10-$AL$10)),$AN$10-SQRT((1-AY114)*($AN$10-$AL$10)*($AN$10-$AM$10))),$AM$10)</f>
        <v>0.746669551228882</v>
      </c>
      <c r="AQ114" s="17" t="n">
        <f aca="false">IFERROR(IF(AZ114&lt;($AM$11-$AL$11)/($AN$11-$AL$11),$AL$11+SQRT(AZ114*($AN$11-$AL$11)*($AM$11-$AL$11)),$AN$11-SQRT((1-AZ114)*($AN$11-$AL$11)*($AN$11-$AM$11))),$AM$11)</f>
        <v>0.658898487545603</v>
      </c>
      <c r="AR114" s="17" t="n">
        <f aca="false">SUMPRODUCT((B24:B31&lt;=$B$6)*(C24:C31*AM114+D24:D31*AO114*$B$8*AQ114)/(1+AL114/100)^B24:B31)+C32*AM114*AP114/(1+AL114/100)^$B$6</f>
        <v>0</v>
      </c>
      <c r="AS114" s="17" t="n">
        <f aca="false">SUMPRODUCT((K24:K26&lt;=$B$6)*(L24:L26*AN114+M24:M26*AO114*$B$8*AQ114)/(1+AL114/100)^K24:K26)+L27*AN114*AP114/(1+AL114/100)^$B$6</f>
        <v>0</v>
      </c>
      <c r="AT114" s="17" t="n">
        <f aca="false">AS114-AR114</f>
        <v>0</v>
      </c>
      <c r="AU114" s="17" t="n">
        <f aca="true">RAND()</f>
        <v>0.902422680403981</v>
      </c>
      <c r="AV114" s="17" t="n">
        <f aca="true">RAND()</f>
        <v>0.40158768424541</v>
      </c>
      <c r="AW114" s="17" t="n">
        <f aca="true">RAND()</f>
        <v>0.501201617998247</v>
      </c>
      <c r="AX114" s="17" t="n">
        <f aca="true">RAND()</f>
        <v>0.712560472127409</v>
      </c>
      <c r="AY114" s="17" t="n">
        <f aca="true">RAND()</f>
        <v>0.243383470013832</v>
      </c>
      <c r="AZ114" s="17" t="n">
        <f aca="true">RAND()</f>
        <v>0.525101053882949</v>
      </c>
    </row>
    <row r="115" customFormat="false" ht="15" hidden="false" customHeight="false" outlineLevel="0" collapsed="false">
      <c r="A115" s="0" t="n">
        <v>21</v>
      </c>
      <c r="B115" s="0" t="n">
        <f aca="false">$B$7+A115</f>
        <v>2048</v>
      </c>
      <c r="C115" s="14" t="n">
        <f aca="false">IF(A115&gt;$B$6,0,SUMIF(B24:B31,A115,E24:E31)+IF(A115=$B$6,E32,0))</f>
        <v>0</v>
      </c>
      <c r="D115" s="14" t="n">
        <f aca="false">IF(A115&gt;$B$6,0,SUMIF(B24:B31,A115,F24:F31))</f>
        <v>0</v>
      </c>
      <c r="E115" s="14" t="n">
        <f aca="false">IF(A115&gt;$B$6,0,SUMIF(K24:K26,A115,N24:N26)+IF(A115=$B$6,N27,0))</f>
        <v>0</v>
      </c>
      <c r="F115" s="14" t="n">
        <f aca="false">IF(A115&gt;$B$6,0,SUMIF(K24:K26,A115,O24:O26))</f>
        <v>0</v>
      </c>
      <c r="G115" s="14" t="n">
        <f aca="false">G114+IF(A115&gt;$B$6,0,SUMIF(B24:B31,A115,G24:G31)+IF(A115=$B$6,G32,0))</f>
        <v>0</v>
      </c>
      <c r="H115" s="14" t="n">
        <f aca="false">H114+IF(A115&gt;$B$6,0,SUMIF(K24:K26,A115,P24:P26)+IF(A115=$B$6,P27,0))</f>
        <v>0</v>
      </c>
      <c r="I115" s="17" t="n">
        <f aca="false">IF(A115&gt;$B$6,0,SUMIF(B24:B31,A115,D24:D31)*$B$10)</f>
        <v>0</v>
      </c>
      <c r="J115" s="17" t="n">
        <f aca="false">IF(A115&gt;$B$6,0,SUMIF(K24:K26,A115,M24:M26)*$B$10)</f>
        <v>0</v>
      </c>
      <c r="M115" s="14" t="n">
        <f aca="false">C115+D115</f>
        <v>0</v>
      </c>
      <c r="N115" s="14" t="n">
        <f aca="false">E115+F115</f>
        <v>0</v>
      </c>
      <c r="AK115" s="0" t="n">
        <v>102</v>
      </c>
      <c r="AL115" s="17" t="n">
        <f aca="false">IFERROR(IF(AU115&lt;($AM$6-$AL$6)/($AN$6-$AL$6),$AL$6+SQRT(AU115*($AN$6-$AL$6)*($AM$6-$AL$6)),$AN$6-SQRT((1-AU115)*($AN$6-$AL$6)*($AN$6-$AM$6))),$AM$6)</f>
        <v>4.20793631320731</v>
      </c>
      <c r="AM115" s="17" t="n">
        <f aca="false">IFERROR(IF(AV115&lt;($AM$7-$AL$7)/($AN$7-$AL$7),$AL$7+SQRT(AV115*($AN$7-$AL$7)*($AM$7-$AL$7)),$AN$7-SQRT((1-AV115)*($AN$7-$AL$7)*($AN$7-$AM$7))),$AM$7)</f>
        <v>0.877188929234561</v>
      </c>
      <c r="AN115" s="17" t="n">
        <f aca="false">IFERROR(IF(AW115&lt;($AM$8-$AL$8)/($AN$8-$AL$8),$AL$8+SQRT(AW115*($AN$8-$AL$8)*($AM$8-$AL$8)),$AN$8-SQRT((1-AW115)*($AN$8-$AL$8)*($AN$8-$AM$8))),$AM$8)</f>
        <v>0.972294776961181</v>
      </c>
      <c r="AO115" s="17" t="n">
        <f aca="false">IFERROR(IF(AX115&lt;($AM$9-$AL$9)/($AN$9-$AL$9),$AL$9+SQRT(AX115*($AN$9-$AL$9)*($AM$9-$AL$9)),$AN$9-SQRT((1-AX115)*($AN$9-$AL$9)*($AN$9-$AM$9))),$AM$9)</f>
        <v>0.833607301767198</v>
      </c>
      <c r="AP115" s="17" t="n">
        <f aca="false">IFERROR(IF(AY115&lt;($AM$10-$AL$10)/($AN$10-$AL$10),$AL$10+SQRT(AY115*($AN$10-$AL$10)*($AM$10-$AL$10)),$AN$10-SQRT((1-AY115)*($AN$10-$AL$10)*($AN$10-$AM$10))),$AM$10)</f>
        <v>0.869513903523299</v>
      </c>
      <c r="AQ115" s="17" t="n">
        <f aca="false">IFERROR(IF(AZ115&lt;($AM$11-$AL$11)/($AN$11-$AL$11),$AL$11+SQRT(AZ115*($AN$11-$AL$11)*($AM$11-$AL$11)),$AN$11-SQRT((1-AZ115)*($AN$11-$AL$11)*($AN$11-$AM$11))),$AM$11)</f>
        <v>0.465697282130064</v>
      </c>
      <c r="AR115" s="17" t="n">
        <f aca="false">SUMPRODUCT((B24:B31&lt;=$B$6)*(C24:C31*AM115+D24:D31*AO115*$B$8*AQ115)/(1+AL115/100)^B24:B31)+C32*AM115*AP115/(1+AL115/100)^$B$6</f>
        <v>0</v>
      </c>
      <c r="AS115" s="17" t="n">
        <f aca="false">SUMPRODUCT((K24:K26&lt;=$B$6)*(L24:L26*AN115+M24:M26*AO115*$B$8*AQ115)/(1+AL115/100)^K24:K26)+L27*AN115*AP115/(1+AL115/100)^$B$6</f>
        <v>0</v>
      </c>
      <c r="AT115" s="17" t="n">
        <f aca="false">AS115-AR115</f>
        <v>0</v>
      </c>
      <c r="AU115" s="17" t="n">
        <f aca="true">RAND()</f>
        <v>0.610219018444681</v>
      </c>
      <c r="AV115" s="17" t="n">
        <f aca="true">RAND()</f>
        <v>0.0662014532930889</v>
      </c>
      <c r="AW115" s="17" t="n">
        <f aca="true">RAND()</f>
        <v>0.329838779645588</v>
      </c>
      <c r="AX115" s="17" t="n">
        <f aca="true">RAND()</f>
        <v>0.148391775723187</v>
      </c>
      <c r="AY115" s="17" t="n">
        <f aca="true">RAND()</f>
        <v>0.546162099588103</v>
      </c>
      <c r="AZ115" s="17" t="n">
        <f aca="true">RAND()</f>
        <v>0.11206362981751</v>
      </c>
    </row>
    <row r="116" customFormat="false" ht="15" hidden="false" customHeight="false" outlineLevel="0" collapsed="false">
      <c r="A116" s="0" t="n">
        <v>22</v>
      </c>
      <c r="B116" s="0" t="n">
        <f aca="false">$B$7+A116</f>
        <v>2049</v>
      </c>
      <c r="C116" s="14" t="n">
        <f aca="false">IF(A116&gt;$B$6,0,SUMIF(B24:B31,A116,E24:E31)+IF(A116=$B$6,E32,0))</f>
        <v>0</v>
      </c>
      <c r="D116" s="14" t="n">
        <f aca="false">IF(A116&gt;$B$6,0,SUMIF(B24:B31,A116,F24:F31))</f>
        <v>0</v>
      </c>
      <c r="E116" s="14" t="n">
        <f aca="false">IF(A116&gt;$B$6,0,SUMIF(K24:K26,A116,N24:N26)+IF(A116=$B$6,N27,0))</f>
        <v>0</v>
      </c>
      <c r="F116" s="14" t="n">
        <f aca="false">IF(A116&gt;$B$6,0,SUMIF(K24:K26,A116,O24:O26))</f>
        <v>0</v>
      </c>
      <c r="G116" s="14" t="n">
        <f aca="false">G115+IF(A116&gt;$B$6,0,SUMIF(B24:B31,A116,G24:G31)+IF(A116=$B$6,G32,0))</f>
        <v>0</v>
      </c>
      <c r="H116" s="14" t="n">
        <f aca="false">H115+IF(A116&gt;$B$6,0,SUMIF(K24:K26,A116,P24:P26)+IF(A116=$B$6,P27,0))</f>
        <v>0</v>
      </c>
      <c r="I116" s="17" t="n">
        <f aca="false">IF(A116&gt;$B$6,0,SUMIF(B24:B31,A116,D24:D31)*$B$10)</f>
        <v>0</v>
      </c>
      <c r="J116" s="17" t="n">
        <f aca="false">IF(A116&gt;$B$6,0,SUMIF(K24:K26,A116,M24:M26)*$B$10)</f>
        <v>0</v>
      </c>
      <c r="M116" s="14" t="n">
        <f aca="false">C116+D116</f>
        <v>0</v>
      </c>
      <c r="N116" s="14" t="n">
        <f aca="false">E116+F116</f>
        <v>0</v>
      </c>
      <c r="AK116" s="0" t="n">
        <v>103</v>
      </c>
      <c r="AL116" s="17" t="n">
        <f aca="false">IFERROR(IF(AU116&lt;($AM$6-$AL$6)/($AN$6-$AL$6),$AL$6+SQRT(AU116*($AN$6-$AL$6)*($AM$6-$AL$6)),$AN$6-SQRT((1-AU116)*($AN$6-$AL$6)*($AN$6-$AM$6))),$AM$6)</f>
        <v>3.57807757536336</v>
      </c>
      <c r="AM116" s="17" t="n">
        <f aca="false">IFERROR(IF(AV116&lt;($AM$7-$AL$7)/($AN$7-$AL$7),$AL$7+SQRT(AV116*($AN$7-$AL$7)*($AM$7-$AL$7)),$AN$7-SQRT((1-AV116)*($AN$7-$AL$7)*($AN$7-$AM$7))),$AM$7)</f>
        <v>1.14260347677001</v>
      </c>
      <c r="AN116" s="17" t="n">
        <f aca="false">IFERROR(IF(AW116&lt;($AM$8-$AL$8)/($AN$8-$AL$8),$AL$8+SQRT(AW116*($AN$8-$AL$8)*($AM$8-$AL$8)),$AN$8-SQRT((1-AW116)*($AN$8-$AL$8)*($AN$8-$AM$8))),$AM$8)</f>
        <v>1.12749179889098</v>
      </c>
      <c r="AO116" s="17" t="n">
        <f aca="false">IFERROR(IF(AX116&lt;($AM$9-$AL$9)/($AN$9-$AL$9),$AL$9+SQRT(AX116*($AN$9-$AL$9)*($AM$9-$AL$9)),$AN$9-SQRT((1-AX116)*($AN$9-$AL$9)*($AN$9-$AM$9))),$AM$9)</f>
        <v>1.32544261475219</v>
      </c>
      <c r="AP116" s="17" t="n">
        <f aca="false">IFERROR(IF(AY116&lt;($AM$10-$AL$10)/($AN$10-$AL$10),$AL$10+SQRT(AY116*($AN$10-$AL$10)*($AM$10-$AL$10)),$AN$10-SQRT((1-AY116)*($AN$10-$AL$10)*($AN$10-$AM$10))),$AM$10)</f>
        <v>0.926646788440801</v>
      </c>
      <c r="AQ116" s="17" t="n">
        <f aca="false">IFERROR(IF(AZ116&lt;($AM$11-$AL$11)/($AN$11-$AL$11),$AL$11+SQRT(AZ116*($AN$11-$AL$11)*($AM$11-$AL$11)),$AN$11-SQRT((1-AZ116)*($AN$11-$AL$11)*($AN$11-$AM$11))),$AM$11)</f>
        <v>0.675699938304559</v>
      </c>
      <c r="AR116" s="17" t="n">
        <f aca="false">SUMPRODUCT((B24:B31&lt;=$B$6)*(C24:C31*AM116+D24:D31*AO116*$B$8*AQ116)/(1+AL116/100)^B24:B31)+C32*AM116*AP116/(1+AL116/100)^$B$6</f>
        <v>0</v>
      </c>
      <c r="AS116" s="17" t="n">
        <f aca="false">SUMPRODUCT((K24:K26&lt;=$B$6)*(L24:L26*AN116+M24:M26*AO116*$B$8*AQ116)/(1+AL116/100)^K24:K26)+L27*AN116*AP116/(1+AL116/100)^$B$6</f>
        <v>0</v>
      </c>
      <c r="AT116" s="17" t="n">
        <f aca="false">AS116-AR116</f>
        <v>0</v>
      </c>
      <c r="AU116" s="17" t="n">
        <f aca="true">RAND()</f>
        <v>0.414522345988445</v>
      </c>
      <c r="AV116" s="17" t="n">
        <f aca="true">RAND()</f>
        <v>0.897475438205433</v>
      </c>
      <c r="AW116" s="17" t="n">
        <f aca="true">RAND()</f>
        <v>0.866593250320293</v>
      </c>
      <c r="AX116" s="17" t="n">
        <f aca="true">RAND()</f>
        <v>0.696648222671757</v>
      </c>
      <c r="AY116" s="17" t="n">
        <f aca="true">RAND()</f>
        <v>0.7281099283474</v>
      </c>
      <c r="AZ116" s="17" t="n">
        <f aca="true">RAND()</f>
        <v>0.570732530548297</v>
      </c>
    </row>
    <row r="117" customFormat="false" ht="15" hidden="false" customHeight="false" outlineLevel="0" collapsed="false">
      <c r="A117" s="0" t="n">
        <v>23</v>
      </c>
      <c r="B117" s="0" t="n">
        <f aca="false">$B$7+A117</f>
        <v>2050</v>
      </c>
      <c r="C117" s="14" t="n">
        <f aca="false">IF(A117&gt;$B$6,0,SUMIF(B24:B31,A117,E24:E31)+IF(A117=$B$6,E32,0))</f>
        <v>0</v>
      </c>
      <c r="D117" s="14" t="n">
        <f aca="false">IF(A117&gt;$B$6,0,SUMIF(B24:B31,A117,F24:F31))</f>
        <v>0</v>
      </c>
      <c r="E117" s="14" t="n">
        <f aca="false">IF(A117&gt;$B$6,0,SUMIF(K24:K26,A117,N24:N26)+IF(A117=$B$6,N27,0))</f>
        <v>0</v>
      </c>
      <c r="F117" s="14" t="n">
        <f aca="false">IF(A117&gt;$B$6,0,SUMIF(K24:K26,A117,O24:O26))</f>
        <v>0</v>
      </c>
      <c r="G117" s="14" t="n">
        <f aca="false">G116+IF(A117&gt;$B$6,0,SUMIF(B24:B31,A117,G24:G31)+IF(A117=$B$6,G32,0))</f>
        <v>0</v>
      </c>
      <c r="H117" s="14" t="n">
        <f aca="false">H116+IF(A117&gt;$B$6,0,SUMIF(K24:K26,A117,P24:P26)+IF(A117=$B$6,P27,0))</f>
        <v>0</v>
      </c>
      <c r="I117" s="17" t="n">
        <f aca="false">IF(A117&gt;$B$6,0,SUMIF(B24:B31,A117,D24:D31)*$B$10)</f>
        <v>0</v>
      </c>
      <c r="J117" s="17" t="n">
        <f aca="false">IF(A117&gt;$B$6,0,SUMIF(K24:K26,A117,M24:M26)*$B$10)</f>
        <v>0</v>
      </c>
      <c r="M117" s="14" t="n">
        <f aca="false">C117+D117</f>
        <v>0</v>
      </c>
      <c r="N117" s="14" t="n">
        <f aca="false">E117+F117</f>
        <v>0</v>
      </c>
      <c r="AK117" s="0" t="n">
        <v>104</v>
      </c>
      <c r="AL117" s="17" t="n">
        <f aca="false">IFERROR(IF(AU117&lt;($AM$6-$AL$6)/($AN$6-$AL$6),$AL$6+SQRT(AU117*($AN$6-$AL$6)*($AM$6-$AL$6)),$AN$6-SQRT((1-AU117)*($AN$6-$AL$6)*($AN$6-$AM$6))),$AM$6)</f>
        <v>3.21978745569035</v>
      </c>
      <c r="AM117" s="17" t="n">
        <f aca="false">IFERROR(IF(AV117&lt;($AM$7-$AL$7)/($AN$7-$AL$7),$AL$7+SQRT(AV117*($AN$7-$AL$7)*($AM$7-$AL$7)),$AN$7-SQRT((1-AV117)*($AN$7-$AL$7)*($AN$7-$AM$7))),$AM$7)</f>
        <v>1.09498387785071</v>
      </c>
      <c r="AN117" s="17" t="n">
        <f aca="false">IFERROR(IF(AW117&lt;($AM$8-$AL$8)/($AN$8-$AL$8),$AL$8+SQRT(AW117*($AN$8-$AL$8)*($AM$8-$AL$8)),$AN$8-SQRT((1-AW117)*($AN$8-$AL$8)*($AN$8-$AM$8))),$AM$8)</f>
        <v>0.9865484944113</v>
      </c>
      <c r="AO117" s="17" t="n">
        <f aca="false">IFERROR(IF(AX117&lt;($AM$9-$AL$9)/($AN$9-$AL$9),$AL$9+SQRT(AX117*($AN$9-$AL$9)*($AM$9-$AL$9)),$AN$9-SQRT((1-AX117)*($AN$9-$AL$9)*($AN$9-$AM$9))),$AM$9)</f>
        <v>1.6761638607266</v>
      </c>
      <c r="AP117" s="17" t="n">
        <f aca="false">IFERROR(IF(AY117&lt;($AM$10-$AL$10)/($AN$10-$AL$10),$AL$10+SQRT(AY117*($AN$10-$AL$10)*($AM$10-$AL$10)),$AN$10-SQRT((1-AY117)*($AN$10-$AL$10)*($AN$10-$AM$10))),$AM$10)</f>
        <v>0.963046623507281</v>
      </c>
      <c r="AQ117" s="17" t="n">
        <f aca="false">IFERROR(IF(AZ117&lt;($AM$11-$AL$11)/($AN$11-$AL$11),$AL$11+SQRT(AZ117*($AN$11-$AL$11)*($AM$11-$AL$11)),$AN$11-SQRT((1-AZ117)*($AN$11-$AL$11)*($AN$11-$AM$11))),$AM$11)</f>
        <v>0.556553250365</v>
      </c>
      <c r="AR117" s="17" t="n">
        <f aca="false">SUMPRODUCT((B24:B31&lt;=$B$6)*(C24:C31*AM117+D24:D31*AO117*$B$8*AQ117)/(1+AL117/100)^B24:B31)+C32*AM117*AP117/(1+AL117/100)^$B$6</f>
        <v>0</v>
      </c>
      <c r="AS117" s="17" t="n">
        <f aca="false">SUMPRODUCT((K24:K26&lt;=$B$6)*(L24:L26*AN117+M24:M26*AO117*$B$8*AQ117)/(1+AL117/100)^K24:K26)+L27*AN117*AP117/(1+AL117/100)^$B$6</f>
        <v>0</v>
      </c>
      <c r="AT117" s="17" t="n">
        <f aca="false">AS117-AR117</f>
        <v>0</v>
      </c>
      <c r="AU117" s="17" t="n">
        <f aca="true">RAND()</f>
        <v>0.285499655992197</v>
      </c>
      <c r="AV117" s="17" t="n">
        <f aca="true">RAND()</f>
        <v>0.786400016655977</v>
      </c>
      <c r="AW117" s="17" t="n">
        <f aca="true">RAND()</f>
        <v>0.386670452968032</v>
      </c>
      <c r="AX117" s="17" t="n">
        <f aca="true">RAND()</f>
        <v>0.930086769933667</v>
      </c>
      <c r="AY117" s="17" t="n">
        <f aca="true">RAND()</f>
        <v>0.857648702165974</v>
      </c>
      <c r="AZ117" s="17" t="n">
        <f aca="true">RAND()</f>
        <v>0.268651307236108</v>
      </c>
    </row>
    <row r="118" customFormat="false" ht="15" hidden="false" customHeight="false" outlineLevel="0" collapsed="false">
      <c r="A118" s="0" t="n">
        <v>24</v>
      </c>
      <c r="B118" s="0" t="n">
        <f aca="false">$B$7+A118</f>
        <v>2051</v>
      </c>
      <c r="C118" s="14" t="n">
        <f aca="false">IF(A118&gt;$B$6,0,SUMIF(B24:B31,A118,E24:E31)+IF(A118=$B$6,E32,0))</f>
        <v>0</v>
      </c>
      <c r="D118" s="14" t="n">
        <f aca="false">IF(A118&gt;$B$6,0,SUMIF(B24:B31,A118,F24:F31))</f>
        <v>0</v>
      </c>
      <c r="E118" s="14" t="n">
        <f aca="false">IF(A118&gt;$B$6,0,SUMIF(K24:K26,A118,N24:N26)+IF(A118=$B$6,N27,0))</f>
        <v>0</v>
      </c>
      <c r="F118" s="14" t="n">
        <f aca="false">IF(A118&gt;$B$6,0,SUMIF(K24:K26,A118,O24:O26))</f>
        <v>0</v>
      </c>
      <c r="G118" s="14" t="n">
        <f aca="false">G117+IF(A118&gt;$B$6,0,SUMIF(B24:B31,A118,G24:G31)+IF(A118=$B$6,G32,0))</f>
        <v>0</v>
      </c>
      <c r="H118" s="14" t="n">
        <f aca="false">H117+IF(A118&gt;$B$6,0,SUMIF(K24:K26,A118,P24:P26)+IF(A118=$B$6,P27,0))</f>
        <v>0</v>
      </c>
      <c r="I118" s="17" t="n">
        <f aca="false">IF(A118&gt;$B$6,0,SUMIF(B24:B31,A118,D24:D31)*$B$10)</f>
        <v>0</v>
      </c>
      <c r="J118" s="17" t="n">
        <f aca="false">IF(A118&gt;$B$6,0,SUMIF(K24:K26,A118,M24:M26)*$B$10)</f>
        <v>0</v>
      </c>
      <c r="M118" s="14" t="n">
        <f aca="false">C118+D118</f>
        <v>0</v>
      </c>
      <c r="N118" s="14" t="n">
        <f aca="false">E118+F118</f>
        <v>0</v>
      </c>
      <c r="AK118" s="0" t="n">
        <v>105</v>
      </c>
      <c r="AL118" s="17" t="n">
        <f aca="false">IFERROR(IF(AU118&lt;($AM$6-$AL$6)/($AN$6-$AL$6),$AL$6+SQRT(AU118*($AN$6-$AL$6)*($AM$6-$AL$6)),$AN$6-SQRT((1-AU118)*($AN$6-$AL$6)*($AN$6-$AM$6))),$AM$6)</f>
        <v>5.29034363350029</v>
      </c>
      <c r="AM118" s="17" t="n">
        <f aca="false">IFERROR(IF(AV118&lt;($AM$7-$AL$7)/($AN$7-$AL$7),$AL$7+SQRT(AV118*($AN$7-$AL$7)*($AM$7-$AL$7)),$AN$7-SQRT((1-AV118)*($AN$7-$AL$7)*($AN$7-$AM$7))),$AM$7)</f>
        <v>1.01568935667156</v>
      </c>
      <c r="AN118" s="17" t="n">
        <f aca="false">IFERROR(IF(AW118&lt;($AM$8-$AL$8)/($AN$8-$AL$8),$AL$8+SQRT(AW118*($AN$8-$AL$8)*($AM$8-$AL$8)),$AN$8-SQRT((1-AW118)*($AN$8-$AL$8)*($AN$8-$AM$8))),$AM$8)</f>
        <v>0.975715441069581</v>
      </c>
      <c r="AO118" s="17" t="n">
        <f aca="false">IFERROR(IF(AX118&lt;($AM$9-$AL$9)/($AN$9-$AL$9),$AL$9+SQRT(AX118*($AN$9-$AL$9)*($AM$9-$AL$9)),$AN$9-SQRT((1-AX118)*($AN$9-$AL$9)*($AN$9-$AM$9))),$AM$9)</f>
        <v>1.10558675828943</v>
      </c>
      <c r="AP118" s="17" t="n">
        <f aca="false">IFERROR(IF(AY118&lt;($AM$10-$AL$10)/($AN$10-$AL$10),$AL$10+SQRT(AY118*($AN$10-$AL$10)*($AM$10-$AL$10)),$AN$10-SQRT((1-AY118)*($AN$10-$AL$10)*($AN$10-$AM$10))),$AM$10)</f>
        <v>0.651174173145391</v>
      </c>
      <c r="AQ118" s="17" t="n">
        <f aca="false">IFERROR(IF(AZ118&lt;($AM$11-$AL$11)/($AN$11-$AL$11),$AL$11+SQRT(AZ118*($AN$11-$AL$11)*($AM$11-$AL$11)),$AN$11-SQRT((1-AZ118)*($AN$11-$AL$11)*($AN$11-$AM$11))),$AM$11)</f>
        <v>0.908219962079817</v>
      </c>
      <c r="AR118" s="17" t="n">
        <f aca="false">SUMPRODUCT((B24:B31&lt;=$B$6)*(C24:C31*AM118+D24:D31*AO118*$B$8*AQ118)/(1+AL118/100)^B24:B31)+C32*AM118*AP118/(1+AL118/100)^$B$6</f>
        <v>0</v>
      </c>
      <c r="AS118" s="17" t="n">
        <f aca="false">SUMPRODUCT((K24:K26&lt;=$B$6)*(L24:L26*AN118+M24:M26*AO118*$B$8*AQ118)/(1+AL118/100)^K24:K26)+L27*AN118*AP118/(1+AL118/100)^$B$6</f>
        <v>0</v>
      </c>
      <c r="AT118" s="17" t="n">
        <f aca="false">AS118-AR118</f>
        <v>0</v>
      </c>
      <c r="AU118" s="17" t="n">
        <f aca="true">RAND()</f>
        <v>0.853853755424351</v>
      </c>
      <c r="AV118" s="17" t="n">
        <f aca="true">RAND()</f>
        <v>0.511986865982322</v>
      </c>
      <c r="AW118" s="17" t="n">
        <f aca="true">RAND()</f>
        <v>0.343065735891971</v>
      </c>
      <c r="AX118" s="17" t="n">
        <f aca="true">RAND()</f>
        <v>0.466683302035194</v>
      </c>
      <c r="AY118" s="17" t="n">
        <f aca="true">RAND()</f>
        <v>0.0914145225047703</v>
      </c>
      <c r="AZ118" s="17" t="n">
        <f aca="true">RAND()</f>
        <v>0.965618059752529</v>
      </c>
    </row>
    <row r="119" customFormat="false" ht="15" hidden="false" customHeight="false" outlineLevel="0" collapsed="false">
      <c r="A119" s="0" t="n">
        <v>25</v>
      </c>
      <c r="B119" s="0" t="n">
        <f aca="false">$B$7+A119</f>
        <v>2052</v>
      </c>
      <c r="C119" s="14" t="n">
        <f aca="false">IF(A119&gt;$B$6,0,SUMIF(B24:B31,A119,E24:E31)+IF(A119=$B$6,E32,0))</f>
        <v>0</v>
      </c>
      <c r="D119" s="14" t="n">
        <f aca="false">IF(A119&gt;$B$6,0,SUMIF(B24:B31,A119,F24:F31))</f>
        <v>0</v>
      </c>
      <c r="E119" s="14" t="n">
        <f aca="false">IF(A119&gt;$B$6,0,SUMIF(K24:K26,A119,N24:N26)+IF(A119=$B$6,N27,0))</f>
        <v>0</v>
      </c>
      <c r="F119" s="14" t="n">
        <f aca="false">IF(A119&gt;$B$6,0,SUMIF(K24:K26,A119,O24:O26))</f>
        <v>0</v>
      </c>
      <c r="G119" s="14" t="n">
        <f aca="false">G118+IF(A119&gt;$B$6,0,SUMIF(B24:B31,A119,G24:G31)+IF(A119=$B$6,G32,0))</f>
        <v>0</v>
      </c>
      <c r="H119" s="14" t="n">
        <f aca="false">H118+IF(A119&gt;$B$6,0,SUMIF(K24:K26,A119,P24:P26)+IF(A119=$B$6,P27,0))</f>
        <v>0</v>
      </c>
      <c r="I119" s="17" t="n">
        <f aca="false">IF(A119&gt;$B$6,0,SUMIF(B24:B31,A119,D24:D31)*$B$10)</f>
        <v>0</v>
      </c>
      <c r="J119" s="17" t="n">
        <f aca="false">IF(A119&gt;$B$6,0,SUMIF(K24:K26,A119,M24:M26)*$B$10)</f>
        <v>0</v>
      </c>
      <c r="M119" s="14" t="n">
        <f aca="false">C119+D119</f>
        <v>0</v>
      </c>
      <c r="N119" s="14" t="n">
        <f aca="false">E119+F119</f>
        <v>0</v>
      </c>
      <c r="AK119" s="0" t="n">
        <v>106</v>
      </c>
      <c r="AL119" s="17" t="n">
        <f aca="false">IFERROR(IF(AU119&lt;($AM$6-$AL$6)/($AN$6-$AL$6),$AL$6+SQRT(AU119*($AN$6-$AL$6)*($AM$6-$AL$6)),$AN$6-SQRT((1-AU119)*($AN$6-$AL$6)*($AN$6-$AM$6))),$AM$6)</f>
        <v>5.09824494115707</v>
      </c>
      <c r="AM119" s="17" t="n">
        <f aca="false">IFERROR(IF(AV119&lt;($AM$7-$AL$7)/($AN$7-$AL$7),$AL$7+SQRT(AV119*($AN$7-$AL$7)*($AM$7-$AL$7)),$AN$7-SQRT((1-AV119)*($AN$7-$AL$7)*($AN$7-$AM$7))),$AM$7)</f>
        <v>1.09814981997159</v>
      </c>
      <c r="AN119" s="17" t="n">
        <f aca="false">IFERROR(IF(AW119&lt;($AM$8-$AL$8)/($AN$8-$AL$8),$AL$8+SQRT(AW119*($AN$8-$AL$8)*($AM$8-$AL$8)),$AN$8-SQRT((1-AW119)*($AN$8-$AL$8)*($AN$8-$AM$8))),$AM$8)</f>
        <v>0.996212723951548</v>
      </c>
      <c r="AO119" s="17" t="n">
        <f aca="false">IFERROR(IF(AX119&lt;($AM$9-$AL$9)/($AN$9-$AL$9),$AL$9+SQRT(AX119*($AN$9-$AL$9)*($AM$9-$AL$9)),$AN$9-SQRT((1-AX119)*($AN$9-$AL$9)*($AN$9-$AM$9))),$AM$9)</f>
        <v>0.775698291567115</v>
      </c>
      <c r="AP119" s="17" t="n">
        <f aca="false">IFERROR(IF(AY119&lt;($AM$10-$AL$10)/($AN$10-$AL$10),$AL$10+SQRT(AY119*($AN$10-$AL$10)*($AM$10-$AL$10)),$AN$10-SQRT((1-AY119)*($AN$10-$AL$10)*($AN$10-$AM$10))),$AM$10)</f>
        <v>0.930262819597097</v>
      </c>
      <c r="AQ119" s="17" t="n">
        <f aca="false">IFERROR(IF(AZ119&lt;($AM$11-$AL$11)/($AN$11-$AL$11),$AL$11+SQRT(AZ119*($AN$11-$AL$11)*($AM$11-$AL$11)),$AN$11-SQRT((1-AZ119)*($AN$11-$AL$11)*($AN$11-$AM$11))),$AM$11)</f>
        <v>0.904438163576061</v>
      </c>
      <c r="AR119" s="17" t="n">
        <f aca="false">SUMPRODUCT((B24:B31&lt;=$B$6)*(C24:C31*AM119+D24:D31*AO119*$B$8*AQ119)/(1+AL119/100)^B24:B31)+C32*AM119*AP119/(1+AL119/100)^$B$6</f>
        <v>0</v>
      </c>
      <c r="AS119" s="17" t="n">
        <f aca="false">SUMPRODUCT((K24:K26&lt;=$B$6)*(L24:L26*AN119+M24:M26*AO119*$B$8*AQ119)/(1+AL119/100)^K24:K26)+L27*AN119*AP119/(1+AL119/100)^$B$6</f>
        <v>0</v>
      </c>
      <c r="AT119" s="17" t="n">
        <f aca="false">AS119-AR119</f>
        <v>0</v>
      </c>
      <c r="AU119" s="17" t="n">
        <f aca="true">RAND()</f>
        <v>0.819166384808266</v>
      </c>
      <c r="AV119" s="17" t="n">
        <f aca="true">RAND()</f>
        <v>0.79503575844746</v>
      </c>
      <c r="AW119" s="17" t="n">
        <f aca="true">RAND()</f>
        <v>0.427771478227626</v>
      </c>
      <c r="AX119" s="17" t="n">
        <f aca="true">RAND()</f>
        <v>0.101346063964035</v>
      </c>
      <c r="AY119" s="17" t="n">
        <f aca="true">RAND()</f>
        <v>0.740504375710577</v>
      </c>
      <c r="AZ119" s="17" t="n">
        <f aca="true">RAND()</f>
        <v>0.962726267017487</v>
      </c>
    </row>
    <row r="120" customFormat="false" ht="15" hidden="false" customHeight="false" outlineLevel="0" collapsed="false">
      <c r="A120" s="0" t="n">
        <v>26</v>
      </c>
      <c r="B120" s="0" t="n">
        <f aca="false">$B$7+A120</f>
        <v>2053</v>
      </c>
      <c r="C120" s="14" t="n">
        <f aca="false">IF(A120&gt;$B$6,0,SUMIF(B24:B31,A120,E24:E31)+IF(A120=$B$6,E32,0))</f>
        <v>0</v>
      </c>
      <c r="D120" s="14" t="n">
        <f aca="false">IF(A120&gt;$B$6,0,SUMIF(B24:B31,A120,F24:F31))</f>
        <v>0</v>
      </c>
      <c r="E120" s="14" t="n">
        <f aca="false">IF(A120&gt;$B$6,0,SUMIF(K24:K26,A120,N24:N26)+IF(A120=$B$6,N27,0))</f>
        <v>0</v>
      </c>
      <c r="F120" s="14" t="n">
        <f aca="false">IF(A120&gt;$B$6,0,SUMIF(K24:K26,A120,O24:O26))</f>
        <v>0</v>
      </c>
      <c r="G120" s="14" t="n">
        <f aca="false">G119+IF(A120&gt;$B$6,0,SUMIF(B24:B31,A120,G24:G31)+IF(A120=$B$6,G32,0))</f>
        <v>0</v>
      </c>
      <c r="H120" s="14" t="n">
        <f aca="false">H119+IF(A120&gt;$B$6,0,SUMIF(K24:K26,A120,P24:P26)+IF(A120=$B$6,P27,0))</f>
        <v>0</v>
      </c>
      <c r="I120" s="17" t="n">
        <f aca="false">IF(A120&gt;$B$6,0,SUMIF(B24:B31,A120,D24:D31)*$B$10)</f>
        <v>0</v>
      </c>
      <c r="J120" s="17" t="n">
        <f aca="false">IF(A120&gt;$B$6,0,SUMIF(K24:K26,A120,M24:M26)*$B$10)</f>
        <v>0</v>
      </c>
      <c r="M120" s="14" t="n">
        <f aca="false">C120+D120</f>
        <v>0</v>
      </c>
      <c r="N120" s="14" t="n">
        <f aca="false">E120+F120</f>
        <v>0</v>
      </c>
      <c r="AK120" s="0" t="n">
        <v>107</v>
      </c>
      <c r="AL120" s="17" t="n">
        <f aca="false">IFERROR(IF(AU120&lt;($AM$6-$AL$6)/($AN$6-$AL$6),$AL$6+SQRT(AU120*($AN$6-$AL$6)*($AM$6-$AL$6)),$AN$6-SQRT((1-AU120)*($AN$6-$AL$6)*($AN$6-$AM$6))),$AM$6)</f>
        <v>5.13223638134175</v>
      </c>
      <c r="AM120" s="17" t="n">
        <f aca="false">IFERROR(IF(AV120&lt;($AM$7-$AL$7)/($AN$7-$AL$7),$AL$7+SQRT(AV120*($AN$7-$AL$7)*($AM$7-$AL$7)),$AN$7-SQRT((1-AV120)*($AN$7-$AL$7)*($AN$7-$AM$7))),$AM$7)</f>
        <v>1.00196971442437</v>
      </c>
      <c r="AN120" s="17" t="n">
        <f aca="false">IFERROR(IF(AW120&lt;($AM$8-$AL$8)/($AN$8-$AL$8),$AL$8+SQRT(AW120*($AN$8-$AL$8)*($AM$8-$AL$8)),$AN$8-SQRT((1-AW120)*($AN$8-$AL$8)*($AN$8-$AM$8))),$AM$8)</f>
        <v>1.08511525492987</v>
      </c>
      <c r="AO120" s="17" t="n">
        <f aca="false">IFERROR(IF(AX120&lt;($AM$9-$AL$9)/($AN$9-$AL$9),$AL$9+SQRT(AX120*($AN$9-$AL$9)*($AM$9-$AL$9)),$AN$9-SQRT((1-AX120)*($AN$9-$AL$9)*($AN$9-$AM$9))),$AM$9)</f>
        <v>0.699455438177732</v>
      </c>
      <c r="AP120" s="17" t="n">
        <f aca="false">IFERROR(IF(AY120&lt;($AM$10-$AL$10)/($AN$10-$AL$10),$AL$10+SQRT(AY120*($AN$10-$AL$10)*($AM$10-$AL$10)),$AN$10-SQRT((1-AY120)*($AN$10-$AL$10)*($AN$10-$AM$10))),$AM$10)</f>
        <v>0.881373897501699</v>
      </c>
      <c r="AQ120" s="17" t="n">
        <f aca="false">IFERROR(IF(AZ120&lt;($AM$11-$AL$11)/($AN$11-$AL$11),$AL$11+SQRT(AZ120*($AN$11-$AL$11)*($AM$11-$AL$11)),$AN$11-SQRT((1-AZ120)*($AN$11-$AL$11)*($AN$11-$AM$11))),$AM$11)</f>
        <v>0.375614131342168</v>
      </c>
      <c r="AR120" s="17" t="n">
        <f aca="false">SUMPRODUCT((B24:B31&lt;=$B$6)*(C24:C31*AM120+D24:D31*AO120*$B$8*AQ120)/(1+AL120/100)^B24:B31)+C32*AM120*AP120/(1+AL120/100)^$B$6</f>
        <v>0</v>
      </c>
      <c r="AS120" s="17" t="n">
        <f aca="false">SUMPRODUCT((K24:K26&lt;=$B$6)*(L24:L26*AN120+M24:M26*AO120*$B$8*AQ120)/(1+AL120/100)^K24:K26)+L27*AN120*AP120/(1+AL120/100)^$B$6</f>
        <v>0</v>
      </c>
      <c r="AT120" s="17" t="n">
        <f aca="false">AS120-AR120</f>
        <v>0</v>
      </c>
      <c r="AU120" s="17" t="n">
        <f aca="true">RAND()</f>
        <v>0.825572953240831</v>
      </c>
      <c r="AV120" s="17" t="n">
        <f aca="true">RAND()</f>
        <v>0.453164243886836</v>
      </c>
      <c r="AW120" s="17" t="n">
        <f aca="true">RAND()</f>
        <v>0.758337963050287</v>
      </c>
      <c r="AX120" s="17" t="n">
        <f aca="true">RAND()</f>
        <v>0.053043295758228</v>
      </c>
      <c r="AY120" s="17" t="n">
        <f aca="true">RAND()</f>
        <v>0.581784198782545</v>
      </c>
      <c r="AZ120" s="17" t="n">
        <f aca="true">RAND()</f>
        <v>0.0233367218719618</v>
      </c>
    </row>
    <row r="121" customFormat="false" ht="15" hidden="false" customHeight="false" outlineLevel="0" collapsed="false">
      <c r="A121" s="0" t="n">
        <v>27</v>
      </c>
      <c r="B121" s="0" t="n">
        <f aca="false">$B$7+A121</f>
        <v>2054</v>
      </c>
      <c r="C121" s="14" t="n">
        <f aca="false">IF(A121&gt;$B$6,0,SUMIF(B24:B31,A121,E24:E31)+IF(A121=$B$6,E32,0))</f>
        <v>0</v>
      </c>
      <c r="D121" s="14" t="n">
        <f aca="false">IF(A121&gt;$B$6,0,SUMIF(B24:B31,A121,F24:F31))</f>
        <v>0</v>
      </c>
      <c r="E121" s="14" t="n">
        <f aca="false">IF(A121&gt;$B$6,0,SUMIF(K24:K26,A121,N24:N26)+IF(A121=$B$6,N27,0))</f>
        <v>0</v>
      </c>
      <c r="F121" s="14" t="n">
        <f aca="false">IF(A121&gt;$B$6,0,SUMIF(K24:K26,A121,O24:O26))</f>
        <v>0</v>
      </c>
      <c r="G121" s="14" t="n">
        <f aca="false">G120+IF(A121&gt;$B$6,0,SUMIF(B24:B31,A121,G24:G31)+IF(A121=$B$6,G32,0))</f>
        <v>0</v>
      </c>
      <c r="H121" s="14" t="n">
        <f aca="false">H120+IF(A121&gt;$B$6,0,SUMIF(K24:K26,A121,P24:P26)+IF(A121=$B$6,P27,0))</f>
        <v>0</v>
      </c>
      <c r="I121" s="17" t="n">
        <f aca="false">IF(A121&gt;$B$6,0,SUMIF(B24:B31,A121,D24:D31)*$B$10)</f>
        <v>0</v>
      </c>
      <c r="J121" s="17" t="n">
        <f aca="false">IF(A121&gt;$B$6,0,SUMIF(K24:K26,A121,M24:M26)*$B$10)</f>
        <v>0</v>
      </c>
      <c r="M121" s="14" t="n">
        <f aca="false">C121+D121</f>
        <v>0</v>
      </c>
      <c r="N121" s="14" t="n">
        <f aca="false">E121+F121</f>
        <v>0</v>
      </c>
      <c r="AK121" s="0" t="n">
        <v>108</v>
      </c>
      <c r="AL121" s="17" t="n">
        <f aca="false">IFERROR(IF(AU121&lt;($AM$6-$AL$6)/($AN$6-$AL$6),$AL$6+SQRT(AU121*($AN$6-$AL$6)*($AM$6-$AL$6)),$AN$6-SQRT((1-AU121)*($AN$6-$AL$6)*($AN$6-$AM$6))),$AM$6)</f>
        <v>3.16064402638529</v>
      </c>
      <c r="AM121" s="17" t="n">
        <f aca="false">IFERROR(IF(AV121&lt;($AM$7-$AL$7)/($AN$7-$AL$7),$AL$7+SQRT(AV121*($AN$7-$AL$7)*($AM$7-$AL$7)),$AN$7-SQRT((1-AV121)*($AN$7-$AL$7)*($AN$7-$AM$7))),$AM$7)</f>
        <v>1.02269875300229</v>
      </c>
      <c r="AN121" s="17" t="n">
        <f aca="false">IFERROR(IF(AW121&lt;($AM$8-$AL$8)/($AN$8-$AL$8),$AL$8+SQRT(AW121*($AN$8-$AL$8)*($AM$8-$AL$8)),$AN$8-SQRT((1-AW121)*($AN$8-$AL$8)*($AN$8-$AM$8))),$AM$8)</f>
        <v>1.0854533017128</v>
      </c>
      <c r="AO121" s="17" t="n">
        <f aca="false">IFERROR(IF(AX121&lt;($AM$9-$AL$9)/($AN$9-$AL$9),$AL$9+SQRT(AX121*($AN$9-$AL$9)*($AM$9-$AL$9)),$AN$9-SQRT((1-AX121)*($AN$9-$AL$9)*($AN$9-$AM$9))),$AM$9)</f>
        <v>1.30058713236993</v>
      </c>
      <c r="AP121" s="17" t="n">
        <f aca="false">IFERROR(IF(AY121&lt;($AM$10-$AL$10)/($AN$10-$AL$10),$AL$10+SQRT(AY121*($AN$10-$AL$10)*($AM$10-$AL$10)),$AN$10-SQRT((1-AY121)*($AN$10-$AL$10)*($AN$10-$AM$10))),$AM$10)</f>
        <v>0.880029228703799</v>
      </c>
      <c r="AQ121" s="17" t="n">
        <f aca="false">IFERROR(IF(AZ121&lt;($AM$11-$AL$11)/($AN$11-$AL$11),$AL$11+SQRT(AZ121*($AN$11-$AL$11)*($AM$11-$AL$11)),$AN$11-SQRT((1-AZ121)*($AN$11-$AL$11)*($AN$11-$AM$11))),$AM$11)</f>
        <v>0.390431931190975</v>
      </c>
      <c r="AR121" s="17" t="n">
        <f aca="false">SUMPRODUCT((B24:B31&lt;=$B$6)*(C24:C31*AM121+D24:D31*AO121*$B$8*AQ121)/(1+AL121/100)^B24:B31)+C32*AM121*AP121/(1+AL121/100)^$B$6</f>
        <v>0</v>
      </c>
      <c r="AS121" s="17" t="n">
        <f aca="false">SUMPRODUCT((K24:K26&lt;=$B$6)*(L24:L26*AN121+M24:M26*AO121*$B$8*AQ121)/(1+AL121/100)^K24:K26)+L27*AN121*AP121/(1+AL121/100)^$B$6</f>
        <v>0</v>
      </c>
      <c r="AT121" s="17" t="n">
        <f aca="false">AS121-AR121</f>
        <v>0</v>
      </c>
      <c r="AU121" s="17" t="n">
        <f aca="true">RAND()</f>
        <v>0.262967285393451</v>
      </c>
      <c r="AV121" s="17" t="n">
        <f aca="true">RAND()</f>
        <v>0.540747938784763</v>
      </c>
      <c r="AW121" s="17" t="n">
        <f aca="true">RAND()</f>
        <v>0.75932785851361</v>
      </c>
      <c r="AX121" s="17" t="n">
        <f aca="true">RAND()</f>
        <v>0.673881093728986</v>
      </c>
      <c r="AY121" s="17" t="n">
        <f aca="true">RAND()</f>
        <v>0.577688858676816</v>
      </c>
      <c r="AZ121" s="17" t="n">
        <f aca="true">RAND()</f>
        <v>0.033379323179303</v>
      </c>
    </row>
    <row r="122" customFormat="false" ht="15" hidden="false" customHeight="false" outlineLevel="0" collapsed="false">
      <c r="A122" s="0" t="n">
        <v>28</v>
      </c>
      <c r="B122" s="0" t="n">
        <f aca="false">$B$7+A122</f>
        <v>2055</v>
      </c>
      <c r="C122" s="14" t="n">
        <f aca="false">IF(A122&gt;$B$6,0,SUMIF(B24:B31,A122,E24:E31)+IF(A122=$B$6,E32,0))</f>
        <v>0</v>
      </c>
      <c r="D122" s="14" t="n">
        <f aca="false">IF(A122&gt;$B$6,0,SUMIF(B24:B31,A122,F24:F31))</f>
        <v>0</v>
      </c>
      <c r="E122" s="14" t="n">
        <f aca="false">IF(A122&gt;$B$6,0,SUMIF(K24:K26,A122,N24:N26)+IF(A122=$B$6,N27,0))</f>
        <v>0</v>
      </c>
      <c r="F122" s="14" t="n">
        <f aca="false">IF(A122&gt;$B$6,0,SUMIF(K24:K26,A122,O24:O26))</f>
        <v>0</v>
      </c>
      <c r="G122" s="14" t="n">
        <f aca="false">G121+IF(A122&gt;$B$6,0,SUMIF(B24:B31,A122,G24:G31)+IF(A122=$B$6,G32,0))</f>
        <v>0</v>
      </c>
      <c r="H122" s="14" t="n">
        <f aca="false">H121+IF(A122&gt;$B$6,0,SUMIF(K24:K26,A122,P24:P26)+IF(A122=$B$6,P27,0))</f>
        <v>0</v>
      </c>
      <c r="I122" s="17" t="n">
        <f aca="false">IF(A122&gt;$B$6,0,SUMIF(B24:B31,A122,D24:D31)*$B$10)</f>
        <v>0</v>
      </c>
      <c r="J122" s="17" t="n">
        <f aca="false">IF(A122&gt;$B$6,0,SUMIF(K24:K26,A122,M24:M26)*$B$10)</f>
        <v>0</v>
      </c>
      <c r="M122" s="14" t="n">
        <f aca="false">C122+D122</f>
        <v>0</v>
      </c>
      <c r="N122" s="14" t="n">
        <f aca="false">E122+F122</f>
        <v>0</v>
      </c>
      <c r="AK122" s="0" t="n">
        <v>109</v>
      </c>
      <c r="AL122" s="17" t="n">
        <f aca="false">IFERROR(IF(AU122&lt;($AM$6-$AL$6)/($AN$6-$AL$6),$AL$6+SQRT(AU122*($AN$6-$AL$6)*($AM$6-$AL$6)),$AN$6-SQRT((1-AU122)*($AN$6-$AL$6)*($AN$6-$AM$6))),$AM$6)</f>
        <v>2.69349654479454</v>
      </c>
      <c r="AM122" s="17" t="n">
        <f aca="false">IFERROR(IF(AV122&lt;($AM$7-$AL$7)/($AN$7-$AL$7),$AL$7+SQRT(AV122*($AN$7-$AL$7)*($AM$7-$AL$7)),$AN$7-SQRT((1-AV122)*($AN$7-$AL$7)*($AN$7-$AM$7))),$AM$7)</f>
        <v>1.01326941215163</v>
      </c>
      <c r="AN122" s="17" t="n">
        <f aca="false">IFERROR(IF(AW122&lt;($AM$8-$AL$8)/($AN$8-$AL$8),$AL$8+SQRT(AW122*($AN$8-$AL$8)*($AM$8-$AL$8)),$AN$8-SQRT((1-AW122)*($AN$8-$AL$8)*($AN$8-$AM$8))),$AM$8)</f>
        <v>1.18482493415061</v>
      </c>
      <c r="AO122" s="17" t="n">
        <f aca="false">IFERROR(IF(AX122&lt;($AM$9-$AL$9)/($AN$9-$AL$9),$AL$9+SQRT(AX122*($AN$9-$AL$9)*($AM$9-$AL$9)),$AN$9-SQRT((1-AX122)*($AN$9-$AL$9)*($AN$9-$AM$9))),$AM$9)</f>
        <v>0.832892897343127</v>
      </c>
      <c r="AP122" s="17" t="n">
        <f aca="false">IFERROR(IF(AY122&lt;($AM$10-$AL$10)/($AN$10-$AL$10),$AL$10+SQRT(AY122*($AN$10-$AL$10)*($AM$10-$AL$10)),$AN$10-SQRT((1-AY122)*($AN$10-$AL$10)*($AN$10-$AM$10))),$AM$10)</f>
        <v>0.697437260480797</v>
      </c>
      <c r="AQ122" s="17" t="n">
        <f aca="false">IFERROR(IF(AZ122&lt;($AM$11-$AL$11)/($AN$11-$AL$11),$AL$11+SQRT(AZ122*($AN$11-$AL$11)*($AM$11-$AL$11)),$AN$11-SQRT((1-AZ122)*($AN$11-$AL$11)*($AN$11-$AM$11))),$AM$11)</f>
        <v>0.353781067841174</v>
      </c>
      <c r="AR122" s="17" t="n">
        <f aca="false">SUMPRODUCT((B24:B31&lt;=$B$6)*(C24:C31*AM122+D24:D31*AO122*$B$8*AQ122)/(1+AL122/100)^B24:B31)+C32*AM122*AP122/(1+AL122/100)^$B$6</f>
        <v>0</v>
      </c>
      <c r="AS122" s="17" t="n">
        <f aca="false">SUMPRODUCT((K24:K26&lt;=$B$6)*(L24:L26*AN122+M24:M26*AO122*$B$8*AQ122)/(1+AL122/100)^K24:K26)+L27*AN122*AP122/(1+AL122/100)^$B$6</f>
        <v>0</v>
      </c>
      <c r="AT122" s="17" t="n">
        <f aca="false">AS122-AR122</f>
        <v>0</v>
      </c>
      <c r="AU122" s="17" t="n">
        <f aca="true">RAND()</f>
        <v>0.096187491528392</v>
      </c>
      <c r="AV122" s="17" t="n">
        <f aca="true">RAND()</f>
        <v>0.501854478017462</v>
      </c>
      <c r="AW122" s="17" t="n">
        <f aca="true">RAND()</f>
        <v>0.962241873702464</v>
      </c>
      <c r="AX122" s="17" t="n">
        <f aca="true">RAND()</f>
        <v>0.147756908135336</v>
      </c>
      <c r="AY122" s="17" t="n">
        <f aca="true">RAND()</f>
        <v>0.155925887304649</v>
      </c>
      <c r="AZ122" s="17" t="n">
        <f aca="true">RAND()</f>
        <v>0.0118057275842326</v>
      </c>
    </row>
    <row r="123" customFormat="false" ht="15" hidden="false" customHeight="false" outlineLevel="0" collapsed="false">
      <c r="A123" s="0" t="n">
        <v>29</v>
      </c>
      <c r="B123" s="0" t="n">
        <f aca="false">$B$7+A123</f>
        <v>2056</v>
      </c>
      <c r="C123" s="14" t="n">
        <f aca="false">IF(A123&gt;$B$6,0,SUMIF(B24:B31,A123,E24:E31)+IF(A123=$B$6,E32,0))</f>
        <v>0</v>
      </c>
      <c r="D123" s="14" t="n">
        <f aca="false">IF(A123&gt;$B$6,0,SUMIF(B24:B31,A123,F24:F31))</f>
        <v>0</v>
      </c>
      <c r="E123" s="14" t="n">
        <f aca="false">IF(A123&gt;$B$6,0,SUMIF(K24:K26,A123,N24:N26)+IF(A123=$B$6,N27,0))</f>
        <v>0</v>
      </c>
      <c r="F123" s="14" t="n">
        <f aca="false">IF(A123&gt;$B$6,0,SUMIF(K24:K26,A123,O24:O26))</f>
        <v>0</v>
      </c>
      <c r="G123" s="14" t="n">
        <f aca="false">G122+IF(A123&gt;$B$6,0,SUMIF(B24:B31,A123,G24:G31)+IF(A123=$B$6,G32,0))</f>
        <v>0</v>
      </c>
      <c r="H123" s="14" t="n">
        <f aca="false">H122+IF(A123&gt;$B$6,0,SUMIF(K24:K26,A123,P24:P26)+IF(A123=$B$6,P27,0))</f>
        <v>0</v>
      </c>
      <c r="I123" s="17" t="n">
        <f aca="false">IF(A123&gt;$B$6,0,SUMIF(B24:B31,A123,D24:D31)*$B$10)</f>
        <v>0</v>
      </c>
      <c r="J123" s="17" t="n">
        <f aca="false">IF(A123&gt;$B$6,0,SUMIF(K24:K26,A123,M24:M26)*$B$10)</f>
        <v>0</v>
      </c>
      <c r="M123" s="14" t="n">
        <f aca="false">C123+D123</f>
        <v>0</v>
      </c>
      <c r="N123" s="14" t="n">
        <f aca="false">E123+F123</f>
        <v>0</v>
      </c>
      <c r="AK123" s="0" t="n">
        <v>110</v>
      </c>
      <c r="AL123" s="17" t="n">
        <f aca="false">IFERROR(IF(AU123&lt;($AM$6-$AL$6)/($AN$6-$AL$6),$AL$6+SQRT(AU123*($AN$6-$AL$6)*($AM$6-$AL$6)),$AN$6-SQRT((1-AU123)*($AN$6-$AL$6)*($AN$6-$AM$6))),$AM$6)</f>
        <v>3.10064068558054</v>
      </c>
      <c r="AM123" s="17" t="n">
        <f aca="false">IFERROR(IF(AV123&lt;($AM$7-$AL$7)/($AN$7-$AL$7),$AL$7+SQRT(AV123*($AN$7-$AL$7)*($AM$7-$AL$7)),$AN$7-SQRT((1-AV123)*($AN$7-$AL$7)*($AN$7-$AM$7))),$AM$7)</f>
        <v>1.09104249621372</v>
      </c>
      <c r="AN123" s="17" t="n">
        <f aca="false">IFERROR(IF(AW123&lt;($AM$8-$AL$8)/($AN$8-$AL$8),$AL$8+SQRT(AW123*($AN$8-$AL$8)*($AM$8-$AL$8)),$AN$8-SQRT((1-AW123)*($AN$8-$AL$8)*($AN$8-$AM$8))),$AM$8)</f>
        <v>0.953136774539227</v>
      </c>
      <c r="AO123" s="17" t="n">
        <f aca="false">IFERROR(IF(AX123&lt;($AM$9-$AL$9)/($AN$9-$AL$9),$AL$9+SQRT(AX123*($AN$9-$AL$9)*($AM$9-$AL$9)),$AN$9-SQRT((1-AX123)*($AN$9-$AL$9)*($AN$9-$AM$9))),$AM$9)</f>
        <v>1.07764943504922</v>
      </c>
      <c r="AP123" s="17" t="n">
        <f aca="false">IFERROR(IF(AY123&lt;($AM$10-$AL$10)/($AN$10-$AL$10),$AL$10+SQRT(AY123*($AN$10-$AL$10)*($AM$10-$AL$10)),$AN$10-SQRT((1-AY123)*($AN$10-$AL$10)*($AN$10-$AM$10))),$AM$10)</f>
        <v>0.839065446121582</v>
      </c>
      <c r="AQ123" s="17" t="n">
        <f aca="false">IFERROR(IF(AZ123&lt;($AM$11-$AL$11)/($AN$11-$AL$11),$AL$11+SQRT(AZ123*($AN$11-$AL$11)*($AM$11-$AL$11)),$AN$11-SQRT((1-AZ123)*($AN$11-$AL$11)*($AN$11-$AM$11))),$AM$11)</f>
        <v>0.339867467819737</v>
      </c>
      <c r="AR123" s="17" t="n">
        <f aca="false">SUMPRODUCT((B24:B31&lt;=$B$6)*(C24:C31*AM123+D24:D31*AO123*$B$8*AQ123)/(1+AL123/100)^B24:B31)+C32*AM123*AP123/(1+AL123/100)^$B$6</f>
        <v>0</v>
      </c>
      <c r="AS123" s="17" t="n">
        <f aca="false">SUMPRODUCT((K24:K26&lt;=$B$6)*(L24:L26*AN123+M24:M26*AO123*$B$8*AQ123)/(1+AL123/100)^K24:K26)+L27*AN123*AP123/(1+AL123/100)^$B$6</f>
        <v>0</v>
      </c>
      <c r="AT123" s="17" t="n">
        <f aca="false">AS123-AR123</f>
        <v>0</v>
      </c>
      <c r="AU123" s="17" t="n">
        <f aca="true">RAND()</f>
        <v>0.239749846852509</v>
      </c>
      <c r="AV123" s="17" t="n">
        <f aca="true">RAND()</f>
        <v>0.775400106578094</v>
      </c>
      <c r="AW123" s="17" t="n">
        <f aca="true">RAND()</f>
        <v>0.260565241291979</v>
      </c>
      <c r="AX123" s="17" t="n">
        <f aca="true">RAND()</f>
        <v>0.432846290223321</v>
      </c>
      <c r="AY123" s="17" t="n">
        <f aca="true">RAND()</f>
        <v>0.45986150701451</v>
      </c>
      <c r="AZ123" s="17" t="n">
        <f aca="true">RAND()</f>
        <v>0.00648740812390934</v>
      </c>
    </row>
    <row r="124" customFormat="false" ht="15" hidden="false" customHeight="false" outlineLevel="0" collapsed="false">
      <c r="A124" s="0" t="n">
        <v>30</v>
      </c>
      <c r="B124" s="0" t="n">
        <f aca="false">$B$7+A124</f>
        <v>2057</v>
      </c>
      <c r="C124" s="14" t="n">
        <f aca="false">IF(A124&gt;$B$6,0,SUMIF(B24:B31,A124,E24:E31)+IF(A124=$B$6,E32,0))</f>
        <v>0</v>
      </c>
      <c r="D124" s="14" t="n">
        <f aca="false">IF(A124&gt;$B$6,0,SUMIF(B24:B31,A124,F24:F31))</f>
        <v>0</v>
      </c>
      <c r="E124" s="14" t="n">
        <f aca="false">IF(A124&gt;$B$6,0,SUMIF(K24:K26,A124,N24:N26)+IF(A124=$B$6,N27,0))</f>
        <v>0</v>
      </c>
      <c r="F124" s="14" t="n">
        <f aca="false">IF(A124&gt;$B$6,0,SUMIF(K24:K26,A124,O24:O26))</f>
        <v>0</v>
      </c>
      <c r="G124" s="14" t="n">
        <f aca="false">G123+IF(A124&gt;$B$6,0,SUMIF(B24:B31,A124,G24:G31)+IF(A124=$B$6,G32,0))</f>
        <v>0</v>
      </c>
      <c r="H124" s="14" t="n">
        <f aca="false">H123+IF(A124&gt;$B$6,0,SUMIF(K24:K26,A124,P24:P26)+IF(A124=$B$6,P27,0))</f>
        <v>0</v>
      </c>
      <c r="I124" s="17" t="n">
        <f aca="false">IF(A124&gt;$B$6,0,SUMIF(B24:B31,A124,D24:D31)*$B$10)</f>
        <v>0</v>
      </c>
      <c r="J124" s="17" t="n">
        <f aca="false">IF(A124&gt;$B$6,0,SUMIF(K24:K26,A124,M24:M26)*$B$10)</f>
        <v>0</v>
      </c>
      <c r="M124" s="14" t="n">
        <f aca="false">C124+D124</f>
        <v>0</v>
      </c>
      <c r="N124" s="14" t="n">
        <f aca="false">E124+F124</f>
        <v>0</v>
      </c>
      <c r="AK124" s="0" t="n">
        <v>111</v>
      </c>
      <c r="AL124" s="17" t="n">
        <f aca="false">IFERROR(IF(AU124&lt;($AM$6-$AL$6)/($AN$6-$AL$6),$AL$6+SQRT(AU124*($AN$6-$AL$6)*($AM$6-$AL$6)),$AN$6-SQRT((1-AU124)*($AN$6-$AL$6)*($AN$6-$AM$6))),$AM$6)</f>
        <v>5.17865147643958</v>
      </c>
      <c r="AM124" s="17" t="n">
        <f aca="false">IFERROR(IF(AV124&lt;($AM$7-$AL$7)/($AN$7-$AL$7),$AL$7+SQRT(AV124*($AN$7-$AL$7)*($AM$7-$AL$7)),$AN$7-SQRT((1-AV124)*($AN$7-$AL$7)*($AN$7-$AM$7))),$AM$7)</f>
        <v>1.10910239424576</v>
      </c>
      <c r="AN124" s="17" t="n">
        <f aca="false">IFERROR(IF(AW124&lt;($AM$8-$AL$8)/($AN$8-$AL$8),$AL$8+SQRT(AW124*($AN$8-$AL$8)*($AM$8-$AL$8)),$AN$8-SQRT((1-AW124)*($AN$8-$AL$8)*($AN$8-$AM$8))),$AM$8)</f>
        <v>1.0152799135905</v>
      </c>
      <c r="AO124" s="17" t="n">
        <f aca="false">IFERROR(IF(AX124&lt;($AM$9-$AL$9)/($AN$9-$AL$9),$AL$9+SQRT(AX124*($AN$9-$AL$9)*($AM$9-$AL$9)),$AN$9-SQRT((1-AX124)*($AN$9-$AL$9)*($AN$9-$AM$9))),$AM$9)</f>
        <v>0.703530855203466</v>
      </c>
      <c r="AP124" s="17" t="n">
        <f aca="false">IFERROR(IF(AY124&lt;($AM$10-$AL$10)/($AN$10-$AL$10),$AL$10+SQRT(AY124*($AN$10-$AL$10)*($AM$10-$AL$10)),$AN$10-SQRT((1-AY124)*($AN$10-$AL$10)*($AN$10-$AM$10))),$AM$10)</f>
        <v>0.907611867920844</v>
      </c>
      <c r="AQ124" s="17" t="n">
        <f aca="false">IFERROR(IF(AZ124&lt;($AM$11-$AL$11)/($AN$11-$AL$11),$AL$11+SQRT(AZ124*($AN$11-$AL$11)*($AM$11-$AL$11)),$AN$11-SQRT((1-AZ124)*($AN$11-$AL$11)*($AN$11-$AM$11))),$AM$11)</f>
        <v>0.727585953914215</v>
      </c>
      <c r="AR124" s="17" t="n">
        <f aca="false">SUMPRODUCT((B24:B31&lt;=$B$6)*(C24:C31*AM124+D24:D31*AO124*$B$8*AQ124)/(1+AL124/100)^B24:B31)+C32*AM124*AP124/(1+AL124/100)^$B$6</f>
        <v>0</v>
      </c>
      <c r="AS124" s="17" t="n">
        <f aca="false">SUMPRODUCT((K24:K26&lt;=$B$6)*(L24:L26*AN124+M24:M26*AO124*$B$8*AQ124)/(1+AL124/100)^K24:K26)+L27*AN124*AP124/(1+AL124/100)^$B$6</f>
        <v>0</v>
      </c>
      <c r="AT124" s="17" t="n">
        <f aca="false">AS124-AR124</f>
        <v>0</v>
      </c>
      <c r="AU124" s="17" t="n">
        <f aca="true">RAND()</f>
        <v>0.834134477786215</v>
      </c>
      <c r="AV124" s="17" t="n">
        <f aca="true">RAND()</f>
        <v>0.823536575046415</v>
      </c>
      <c r="AW124" s="17" t="n">
        <f aca="true">RAND()</f>
        <v>0.51027983143036</v>
      </c>
      <c r="AX124" s="17" t="n">
        <f aca="true">RAND()</f>
        <v>0.055233078693139</v>
      </c>
      <c r="AY124" s="17" t="n">
        <f aca="true">RAND()</f>
        <v>0.664589739479678</v>
      </c>
      <c r="AZ124" s="17" t="n">
        <f aca="true">RAND()</f>
        <v>0.697104438755804</v>
      </c>
    </row>
    <row r="125" customFormat="false" ht="15" hidden="false" customHeight="false" outlineLevel="0" collapsed="false">
      <c r="A125" s="7" t="s">
        <v>156</v>
      </c>
      <c r="B125" s="0" t="str">
        <f aca="false">IFERROR(INDEX($B$95:$B$124,MATCH(TRUE(),INDEX(SIGN($H$95:$H$124-$G$95:$G$124)&lt;&gt;SIGN($H$94-$G$94),0),0)),"no crossover")</f>
        <v>no crossover</v>
      </c>
      <c r="AK125" s="0" t="n">
        <v>112</v>
      </c>
      <c r="AL125" s="17" t="n">
        <f aca="false">IFERROR(IF(AU125&lt;($AM$6-$AL$6)/($AN$6-$AL$6),$AL$6+SQRT(AU125*($AN$6-$AL$6)*($AM$6-$AL$6)),$AN$6-SQRT((1-AU125)*($AN$6-$AL$6)*($AN$6-$AM$6))),$AM$6)</f>
        <v>3.69689346075457</v>
      </c>
      <c r="AM125" s="17" t="n">
        <f aca="false">IFERROR(IF(AV125&lt;($AM$7-$AL$7)/($AN$7-$AL$7),$AL$7+SQRT(AV125*($AN$7-$AL$7)*($AM$7-$AL$7)),$AN$7-SQRT((1-AV125)*($AN$7-$AL$7)*($AN$7-$AM$7))),$AM$7)</f>
        <v>1.1473371251693</v>
      </c>
      <c r="AN125" s="17" t="n">
        <f aca="false">IFERROR(IF(AW125&lt;($AM$8-$AL$8)/($AN$8-$AL$8),$AL$8+SQRT(AW125*($AN$8-$AL$8)*($AM$8-$AL$8)),$AN$8-SQRT((1-AW125)*($AN$8-$AL$8)*($AN$8-$AM$8))),$AM$8)</f>
        <v>0.914730486378484</v>
      </c>
      <c r="AO125" s="17" t="n">
        <f aca="false">IFERROR(IF(AX125&lt;($AM$9-$AL$9)/($AN$9-$AL$9),$AL$9+SQRT(AX125*($AN$9-$AL$9)*($AM$9-$AL$9)),$AN$9-SQRT((1-AX125)*($AN$9-$AL$9)*($AN$9-$AM$9))),$AM$9)</f>
        <v>1.34610876531559</v>
      </c>
      <c r="AP125" s="17" t="n">
        <f aca="false">IFERROR(IF(AY125&lt;($AM$10-$AL$10)/($AN$10-$AL$10),$AL$10+SQRT(AY125*($AN$10-$AL$10)*($AM$10-$AL$10)),$AN$10-SQRT((1-AY125)*($AN$10-$AL$10)*($AN$10-$AM$10))),$AM$10)</f>
        <v>0.941433393006768</v>
      </c>
      <c r="AQ125" s="17" t="n">
        <f aca="false">IFERROR(IF(AZ125&lt;($AM$11-$AL$11)/($AN$11-$AL$11),$AL$11+SQRT(AZ125*($AN$11-$AL$11)*($AM$11-$AL$11)),$AN$11-SQRT((1-AZ125)*($AN$11-$AL$11)*($AN$11-$AM$11))),$AM$11)</f>
        <v>0.560267263382647</v>
      </c>
      <c r="AR125" s="17" t="n">
        <f aca="false">SUMPRODUCT((B24:B31&lt;=$B$6)*(C24:C31*AM125+D24:D31*AO125*$B$8*AQ125)/(1+AL125/100)^B24:B31)+C32*AM125*AP125/(1+AL125/100)^$B$6</f>
        <v>0</v>
      </c>
      <c r="AS125" s="17" t="n">
        <f aca="false">SUMPRODUCT((K24:K26&lt;=$B$6)*(L24:L26*AN125+M24:M26*AO125*$B$8*AQ125)/(1+AL125/100)^K24:K26)+L27*AN125*AP125/(1+AL125/100)^$B$6</f>
        <v>0</v>
      </c>
      <c r="AT125" s="17" t="n">
        <f aca="false">AS125-AR125</f>
        <v>0</v>
      </c>
      <c r="AU125" s="17" t="n">
        <f aca="true">RAND()</f>
        <v>0.454474359519705</v>
      </c>
      <c r="AV125" s="17" t="n">
        <f aca="true">RAND()</f>
        <v>0.90631408116885</v>
      </c>
      <c r="AW125" s="17" t="n">
        <f aca="true">RAND()</f>
        <v>0.14625649449604</v>
      </c>
      <c r="AX125" s="17" t="n">
        <f aca="true">RAND()</f>
        <v>0.7149508354686</v>
      </c>
      <c r="AY125" s="17" t="n">
        <f aca="true">RAND()</f>
        <v>0.779453761845871</v>
      </c>
      <c r="AZ125" s="17" t="n">
        <f aca="true">RAND()</f>
        <v>0.276485911790581</v>
      </c>
    </row>
    <row r="126" customFormat="false" ht="15" hidden="false" customHeight="false" outlineLevel="0" collapsed="false">
      <c r="AK126" s="0" t="n">
        <v>113</v>
      </c>
      <c r="AL126" s="0" t="n">
        <f aca="false">IFERROR(IF(AU126&lt;($AM$6-$AL$6)/($AN$6-$AL$6),$AL$6+SQRT(AU126*($AN$6-$AL$6)*($AM$6-$AL$6)),$AN$6-SQRT((1-AU126)*($AN$6-$AL$6)*($AN$6-$AM$6))),$AM$6)</f>
        <v>3.618739179733</v>
      </c>
      <c r="AM126" s="0" t="n">
        <f aca="false">IFERROR(IF(AV126&lt;($AM$7-$AL$7)/($AN$7-$AL$7),$AL$7+SQRT(AV126*($AN$7-$AL$7)*($AM$7-$AL$7)),$AN$7-SQRT((1-AV126)*($AN$7-$AL$7)*($AN$7-$AM$7))),$AM$7)</f>
        <v>1.04672368111293</v>
      </c>
      <c r="AN126" s="0" t="n">
        <f aca="false">IFERROR(IF(AW126&lt;($AM$8-$AL$8)/($AN$8-$AL$8),$AL$8+SQRT(AW126*($AN$8-$AL$8)*($AM$8-$AL$8)),$AN$8-SQRT((1-AW126)*($AN$8-$AL$8)*($AN$8-$AM$8))),$AM$8)</f>
        <v>1.09177909970047</v>
      </c>
      <c r="AO126" s="0" t="n">
        <f aca="false">IFERROR(IF(AX126&lt;($AM$9-$AL$9)/($AN$9-$AL$9),$AL$9+SQRT(AX126*($AN$9-$AL$9)*($AM$9-$AL$9)),$AN$9-SQRT((1-AX126)*($AN$9-$AL$9)*($AN$9-$AM$9))),$AM$9)</f>
        <v>1.0294101656407</v>
      </c>
      <c r="AP126" s="0" t="n">
        <f aca="false">IFERROR(IF(AY126&lt;($AM$10-$AL$10)/($AN$10-$AL$10),$AL$10+SQRT(AY126*($AN$10-$AL$10)*($AM$10-$AL$10)),$AN$10-SQRT((1-AY126)*($AN$10-$AL$10)*($AN$10-$AM$10))),$AM$10)</f>
        <v>0.820704004073039</v>
      </c>
      <c r="AQ126" s="0" t="n">
        <f aca="false">IFERROR(IF(AZ126&lt;($AM$11-$AL$11)/($AN$11-$AL$11),$AL$11+SQRT(AZ126*($AN$11-$AL$11)*($AM$11-$AL$11)),$AN$11-SQRT((1-AZ126)*($AN$11-$AL$11)*($AN$11-$AM$11))),$AM$11)</f>
        <v>0.726071107067266</v>
      </c>
      <c r="AR126" s="0" t="n">
        <f aca="false">SUMPRODUCT((B24:B31&lt;=$B$6)*(C24:C31*AM126+D24:D31*AO126*$B$8*AQ126)/(1+AL126/100)^B24:B31)+C32*AM126*AP126/(1+AL126/100)^$B$6</f>
        <v>0</v>
      </c>
      <c r="AS126" s="0" t="n">
        <f aca="false">SUMPRODUCT((K24:K26&lt;=$B$6)*(L24:L26*AN126+M24:M26*AO126*$B$8*AQ126)/(1+AL126/100)^K24:K26)+L27*AN126*AP126/(1+AL126/100)^$B$6</f>
        <v>0</v>
      </c>
      <c r="AT126" s="0" t="n">
        <f aca="false">AS126-AR126</f>
        <v>0</v>
      </c>
      <c r="AU126" s="0" t="n">
        <f aca="true">RAND()</f>
        <v>0.428353763266365</v>
      </c>
      <c r="AV126" s="0" t="n">
        <f aca="true">RAND()</f>
        <v>0.632699894930852</v>
      </c>
      <c r="AW126" s="0" t="n">
        <f aca="true">RAND()</f>
        <v>0.77747685963028</v>
      </c>
      <c r="AX126" s="0" t="n">
        <f aca="true">RAND()</f>
        <v>0.371970248958919</v>
      </c>
      <c r="AY126" s="0" t="n">
        <f aca="true">RAND()</f>
        <v>0.411404232913919</v>
      </c>
      <c r="AZ126" s="0" t="n">
        <f aca="true">RAND()</f>
        <v>0.693726373945497</v>
      </c>
    </row>
    <row r="127" customFormat="false" ht="15" hidden="false" customHeight="false" outlineLevel="0" collapsed="false">
      <c r="AK127" s="0" t="n">
        <v>114</v>
      </c>
      <c r="AL127" s="0" t="n">
        <f aca="false">IFERROR(IF(AU127&lt;($AM$6-$AL$6)/($AN$6-$AL$6),$AL$6+SQRT(AU127*($AN$6-$AL$6)*($AM$6-$AL$6)),$AN$6-SQRT((1-AU127)*($AN$6-$AL$6)*($AN$6-$AM$6))),$AM$6)</f>
        <v>4.98859977636481</v>
      </c>
      <c r="AM127" s="0" t="n">
        <f aca="false">IFERROR(IF(AV127&lt;($AM$7-$AL$7)/($AN$7-$AL$7),$AL$7+SQRT(AV127*($AN$7-$AL$7)*($AM$7-$AL$7)),$AN$7-SQRT((1-AV127)*($AN$7-$AL$7)*($AN$7-$AM$7))),$AM$7)</f>
        <v>1.0816786656335</v>
      </c>
      <c r="AN127" s="0" t="n">
        <f aca="false">IFERROR(IF(AW127&lt;($AM$8-$AL$8)/($AN$8-$AL$8),$AL$8+SQRT(AW127*($AN$8-$AL$8)*($AM$8-$AL$8)),$AN$8-SQRT((1-AW127)*($AN$8-$AL$8)*($AN$8-$AM$8))),$AM$8)</f>
        <v>0.984473875258563</v>
      </c>
      <c r="AO127" s="0" t="n">
        <f aca="false">IFERROR(IF(AX127&lt;($AM$9-$AL$9)/($AN$9-$AL$9),$AL$9+SQRT(AX127*($AN$9-$AL$9)*($AM$9-$AL$9)),$AN$9-SQRT((1-AX127)*($AN$9-$AL$9)*($AN$9-$AM$9))),$AM$9)</f>
        <v>1.60430481191379</v>
      </c>
      <c r="AP127" s="0" t="n">
        <f aca="false">IFERROR(IF(AY127&lt;($AM$10-$AL$10)/($AN$10-$AL$10),$AL$10+SQRT(AY127*($AN$10-$AL$10)*($AM$10-$AL$10)),$AN$10-SQRT((1-AY127)*($AN$10-$AL$10)*($AN$10-$AM$10))),$AM$10)</f>
        <v>0.735938590917212</v>
      </c>
      <c r="AQ127" s="0" t="n">
        <f aca="false">IFERROR(IF(AZ127&lt;($AM$11-$AL$11)/($AN$11-$AL$11),$AL$11+SQRT(AZ127*($AN$11-$AL$11)*($AM$11-$AL$11)),$AN$11-SQRT((1-AZ127)*($AN$11-$AL$11)*($AN$11-$AM$11))),$AM$11)</f>
        <v>0.482668757973181</v>
      </c>
      <c r="AR127" s="0" t="n">
        <f aca="false">SUMPRODUCT((B24:B31&lt;=$B$6)*(C24:C31*AM127+D24:D31*AO127*$B$8*AQ127)/(1+AL127/100)^B24:B31)+C32*AM127*AP127/(1+AL127/100)^$B$6</f>
        <v>0</v>
      </c>
      <c r="AS127" s="0" t="n">
        <f aca="false">SUMPRODUCT((K24:K26&lt;=$B$6)*(L24:L26*AN127+M24:M26*AO127*$B$8*AQ127)/(1+AL127/100)^K24:K26)+L27*AN127*AP127/(1+AL127/100)^$B$6</f>
        <v>0</v>
      </c>
      <c r="AT127" s="0" t="n">
        <f aca="false">AS127-AR127</f>
        <v>0</v>
      </c>
      <c r="AU127" s="0" t="n">
        <f aca="true">RAND()</f>
        <v>0.797713457018016</v>
      </c>
      <c r="AV127" s="0" t="n">
        <f aca="true">RAND()</f>
        <v>0.748159363529608</v>
      </c>
      <c r="AW127" s="0" t="n">
        <f aca="true">RAND()</f>
        <v>0.378117896143466</v>
      </c>
      <c r="AX127" s="0" t="n">
        <f aca="true">RAND()</f>
        <v>0.89561687875028</v>
      </c>
      <c r="AY127" s="0" t="n">
        <f aca="true">RAND()</f>
        <v>0.222668074735998</v>
      </c>
      <c r="AZ127" s="0" t="n">
        <f aca="true">RAND()</f>
        <v>0.136195408732509</v>
      </c>
    </row>
    <row r="128" customFormat="false" ht="17.35" hidden="false" customHeight="false" outlineLevel="0" collapsed="false">
      <c r="A128" s="4" t="s">
        <v>157</v>
      </c>
      <c r="AK128" s="0" t="n">
        <v>115</v>
      </c>
      <c r="AL128" s="17" t="n">
        <f aca="false">IFERROR(IF(AU128&lt;($AM$6-$AL$6)/($AN$6-$AL$6),$AL$6+SQRT(AU128*($AN$6-$AL$6)*($AM$6-$AL$6)),$AN$6-SQRT((1-AU128)*($AN$6-$AL$6)*($AN$6-$AM$6))),$AM$6)</f>
        <v>2.57526404549516</v>
      </c>
      <c r="AM128" s="17" t="n">
        <f aca="false">IFERROR(IF(AV128&lt;($AM$7-$AL$7)/($AN$7-$AL$7),$AL$7+SQRT(AV128*($AN$7-$AL$7)*($AM$7-$AL$7)),$AN$7-SQRT((1-AV128)*($AN$7-$AL$7)*($AN$7-$AM$7))),$AM$7)</f>
        <v>0.960540526041094</v>
      </c>
      <c r="AN128" s="17" t="n">
        <f aca="false">IFERROR(IF(AW128&lt;($AM$8-$AL$8)/($AN$8-$AL$8),$AL$8+SQRT(AW128*($AN$8-$AL$8)*($AM$8-$AL$8)),$AN$8-SQRT((1-AW128)*($AN$8-$AL$8)*($AN$8-$AM$8))),$AM$8)</f>
        <v>1.00987711718834</v>
      </c>
      <c r="AO128" s="17" t="n">
        <f aca="false">IFERROR(IF(AX128&lt;($AM$9-$AL$9)/($AN$9-$AL$9),$AL$9+SQRT(AX128*($AN$9-$AL$9)*($AM$9-$AL$9)),$AN$9-SQRT((1-AX128)*($AN$9-$AL$9)*($AN$9-$AM$9))),$AM$9)</f>
        <v>1.26056176186369</v>
      </c>
      <c r="AP128" s="17" t="n">
        <f aca="false">IFERROR(IF(AY128&lt;($AM$10-$AL$10)/($AN$10-$AL$10),$AL$10+SQRT(AY128*($AN$10-$AL$10)*($AM$10-$AL$10)),$AN$10-SQRT((1-AY128)*($AN$10-$AL$10)*($AN$10-$AM$10))),$AM$10)</f>
        <v>0.88392520282008</v>
      </c>
      <c r="AQ128" s="17" t="n">
        <f aca="false">IFERROR(IF(AZ128&lt;($AM$11-$AL$11)/($AN$11-$AL$11),$AL$11+SQRT(AZ128*($AN$11-$AL$11)*($AM$11-$AL$11)),$AN$11-SQRT((1-AZ128)*($AN$11-$AL$11)*($AN$11-$AM$11))),$AM$11)</f>
        <v>0.465482822860167</v>
      </c>
      <c r="AR128" s="17" t="n">
        <f aca="false">SUMPRODUCT((B24:B31&lt;=$B$6)*(C24:C31*AM128+D24:D31*AO128*$B$8*AQ128)/(1+AL128/100)^B24:B31)+C32*AM128*AP128/(1+AL128/100)^$B$6</f>
        <v>0</v>
      </c>
      <c r="AS128" s="17" t="n">
        <f aca="false">SUMPRODUCT((K24:K26&lt;=$B$6)*(L24:L26*AN128+M24:M26*AO128*$B$8*AQ128)/(1+AL128/100)^K24:K26)+L27*AN128*AP128/(1+AL128/100)^$B$6</f>
        <v>0</v>
      </c>
      <c r="AT128" s="17" t="n">
        <f aca="false">AS128-AR128</f>
        <v>0</v>
      </c>
      <c r="AU128" s="17" t="n">
        <f aca="true">RAND()</f>
        <v>0.0661857444078915</v>
      </c>
      <c r="AV128" s="17" t="n">
        <f aca="true">RAND()</f>
        <v>0.286369561128346</v>
      </c>
      <c r="AW128" s="17" t="n">
        <f aca="true">RAND()</f>
        <v>0.487475565779706</v>
      </c>
      <c r="AX128" s="17" t="n">
        <f aca="true">RAND()</f>
        <v>0.635487394654584</v>
      </c>
      <c r="AY128" s="17" t="n">
        <f aca="true">RAND()</f>
        <v>0.589594245441759</v>
      </c>
      <c r="AZ128" s="17" t="n">
        <f aca="true">RAND()</f>
        <v>0.111773733313345</v>
      </c>
    </row>
    <row r="129" customFormat="false" ht="15" hidden="false" customHeight="false" outlineLevel="0" collapsed="false">
      <c r="A129" s="6" t="s">
        <v>158</v>
      </c>
      <c r="B129" s="6" t="s">
        <v>159</v>
      </c>
      <c r="C129" s="6" t="s">
        <v>160</v>
      </c>
      <c r="D129" s="6" t="s">
        <v>161</v>
      </c>
      <c r="E129" s="6" t="s">
        <v>162</v>
      </c>
      <c r="F129" s="6" t="s">
        <v>163</v>
      </c>
      <c r="G129" s="6" t="s">
        <v>164</v>
      </c>
      <c r="AK129" s="0" t="n">
        <v>116</v>
      </c>
      <c r="AL129" s="17" t="n">
        <f aca="false">IFERROR(IF(AU129&lt;($AM$6-$AL$6)/($AN$6-$AL$6),$AL$6+SQRT(AU129*($AN$6-$AL$6)*($AM$6-$AL$6)),$AN$6-SQRT((1-AU129)*($AN$6-$AL$6)*($AN$6-$AM$6))),$AM$6)</f>
        <v>6.66692576901414</v>
      </c>
      <c r="AM129" s="17" t="n">
        <f aca="false">IFERROR(IF(AV129&lt;($AM$7-$AL$7)/($AN$7-$AL$7),$AL$7+SQRT(AV129*($AN$7-$AL$7)*($AM$7-$AL$7)),$AN$7-SQRT((1-AV129)*($AN$7-$AL$7)*($AN$7-$AM$7))),$AM$7)</f>
        <v>1.00176253640609</v>
      </c>
      <c r="AN129" s="17" t="n">
        <f aca="false">IFERROR(IF(AW129&lt;($AM$8-$AL$8)/($AN$8-$AL$8),$AL$8+SQRT(AW129*($AN$8-$AL$8)*($AM$8-$AL$8)),$AN$8-SQRT((1-AW129)*($AN$8-$AL$8)*($AN$8-$AM$8))),$AM$8)</f>
        <v>0.9111372258301</v>
      </c>
      <c r="AO129" s="17" t="n">
        <f aca="false">IFERROR(IF(AX129&lt;($AM$9-$AL$9)/($AN$9-$AL$9),$AL$9+SQRT(AX129*($AN$9-$AL$9)*($AM$9-$AL$9)),$AN$9-SQRT((1-AX129)*($AN$9-$AL$9)*($AN$9-$AM$9))),$AM$9)</f>
        <v>1.10990473805803</v>
      </c>
      <c r="AP129" s="17" t="n">
        <f aca="false">IFERROR(IF(AY129&lt;($AM$10-$AL$10)/($AN$10-$AL$10),$AL$10+SQRT(AY129*($AN$10-$AL$10)*($AM$10-$AL$10)),$AN$10-SQRT((1-AY129)*($AN$10-$AL$10)*($AN$10-$AM$10))),$AM$10)</f>
        <v>0.987816705031214</v>
      </c>
      <c r="AQ129" s="17" t="n">
        <f aca="false">IFERROR(IF(AZ129&lt;($AM$11-$AL$11)/($AN$11-$AL$11),$AL$11+SQRT(AZ129*($AN$11-$AL$11)*($AM$11-$AL$11)),$AN$11-SQRT((1-AZ129)*($AN$11-$AL$11)*($AN$11-$AM$11))),$AM$11)</f>
        <v>0.608299416834945</v>
      </c>
      <c r="AR129" s="17" t="n">
        <f aca="false">SUMPRODUCT((B24:B31&lt;=$B$6)*(C24:C31*AM129+D24:D31*AO129*$B$8*AQ129)/(1+AL129/100)^B24:B31)+C32*AM129*AP129/(1+AL129/100)^$B$6</f>
        <v>0</v>
      </c>
      <c r="AS129" s="17" t="n">
        <f aca="false">SUMPRODUCT((K24:K26&lt;=$B$6)*(L24:L26*AN129+M24:M26*AO129*$B$8*AQ129)/(1+AL129/100)^K24:K26)+L27*AN129*AP129/(1+AL129/100)^$B$6</f>
        <v>0</v>
      </c>
      <c r="AT129" s="17" t="n">
        <f aca="false">AS129-AR129</f>
        <v>0</v>
      </c>
      <c r="AU129" s="17" t="n">
        <f aca="true">RAND()</f>
        <v>0.994453077832659</v>
      </c>
      <c r="AV129" s="17" t="n">
        <f aca="true">RAND()</f>
        <v>0.452250325941864</v>
      </c>
      <c r="AW129" s="17" t="n">
        <f aca="true">RAND()</f>
        <v>0.137238699613451</v>
      </c>
      <c r="AX129" s="17" t="n">
        <f aca="true">RAND()</f>
        <v>0.471820283112307</v>
      </c>
      <c r="AY129" s="17" t="n">
        <f aca="true">RAND()</f>
        <v>0.951860550830043</v>
      </c>
      <c r="AZ129" s="17" t="n">
        <f aca="true">RAND()</f>
        <v>0.387953185390887</v>
      </c>
    </row>
    <row r="130" customFormat="false" ht="15" hidden="false" customHeight="false" outlineLevel="0" collapsed="false">
      <c r="A130" s="7" t="s">
        <v>165</v>
      </c>
      <c r="B130" s="17" t="s">
        <v>166</v>
      </c>
      <c r="C130" s="17" t="s">
        <v>167</v>
      </c>
      <c r="D130" s="14" t="n">
        <f aca="false">(SUMPRODUCT((K24:K26&lt;=$B$6)*(L24:L26*$B$12+M24:M26*$B$10*$B$8*$B$9)/(1+2/100)^K24:K26)+L27*$B$12*$B$13/(1+2/100)^$B$6)-(SUMPRODUCT((B24:B31&lt;=$B$6)*(C24:C31*$B$11+D24:D31*$B$10*$B$8*$B$9)/(1+2/100)^B24:B31)+C32*$B$11*$B$13/(1+2/100)^$B$6)</f>
        <v>0</v>
      </c>
      <c r="E130" s="14" t="n">
        <f aca="false">(SUMPRODUCT((K24:K26&lt;=$B$6)*(L24:L26*$B$12+M24:M26*$B$10*$B$8*$B$9)/(1+8/100)^K24:K26)+L27*$B$12*$B$13/(1+8/100)^$B$6)-(SUMPRODUCT((B24:B31&lt;=$B$6)*(C24:C31*$B$11+D24:D31*$B$10*$B$8*$B$9)/(1+8/100)^B24:B31)+C32*$B$11*$B$13/(1+8/100)^$B$6)</f>
        <v>0</v>
      </c>
      <c r="F130" s="14" t="n">
        <f aca="false">ABS(E130-D130)</f>
        <v>0</v>
      </c>
      <c r="G130" s="0" t="str">
        <f aca="false">IF(SIGN(D130)&lt;&gt;SIGN(E130),"YES","no")</f>
        <v>no</v>
      </c>
      <c r="AK130" s="0" t="n">
        <v>117</v>
      </c>
      <c r="AL130" s="17" t="n">
        <f aca="false">IFERROR(IF(AU130&lt;($AM$6-$AL$6)/($AN$6-$AL$6),$AL$6+SQRT(AU130*($AN$6-$AL$6)*($AM$6-$AL$6)),$AN$6-SQRT((1-AU130)*($AN$6-$AL$6)*($AN$6-$AM$6))),$AM$6)</f>
        <v>6.13815126824831</v>
      </c>
      <c r="AM130" s="17" t="n">
        <f aca="false">IFERROR(IF(AV130&lt;($AM$7-$AL$7)/($AN$7-$AL$7),$AL$7+SQRT(AV130*($AN$7-$AL$7)*($AM$7-$AL$7)),$AN$7-SQRT((1-AV130)*($AN$7-$AL$7)*($AN$7-$AM$7))),$AM$7)</f>
        <v>1.01003493637681</v>
      </c>
      <c r="AN130" s="17" t="n">
        <f aca="false">IFERROR(IF(AW130&lt;($AM$8-$AL$8)/($AN$8-$AL$8),$AL$8+SQRT(AW130*($AN$8-$AL$8)*($AM$8-$AL$8)),$AN$8-SQRT((1-AW130)*($AN$8-$AL$8)*($AN$8-$AM$8))),$AM$8)</f>
        <v>1.05632984898352</v>
      </c>
      <c r="AO130" s="17" t="n">
        <f aca="false">IFERROR(IF(AX130&lt;($AM$9-$AL$9)/($AN$9-$AL$9),$AL$9+SQRT(AX130*($AN$9-$AL$9)*($AM$9-$AL$9)),$AN$9-SQRT((1-AX130)*($AN$9-$AL$9)*($AN$9-$AM$9))),$AM$9)</f>
        <v>1.10595443726109</v>
      </c>
      <c r="AP130" s="17" t="n">
        <f aca="false">IFERROR(IF(AY130&lt;($AM$10-$AL$10)/($AN$10-$AL$10),$AL$10+SQRT(AY130*($AN$10-$AL$10)*($AM$10-$AL$10)),$AN$10-SQRT((1-AY130)*($AN$10-$AL$10)*($AN$10-$AM$10))),$AM$10)</f>
        <v>0.641391953177886</v>
      </c>
      <c r="AQ130" s="17" t="n">
        <f aca="false">IFERROR(IF(AZ130&lt;($AM$11-$AL$11)/($AN$11-$AL$11),$AL$11+SQRT(AZ130*($AN$11-$AL$11)*($AM$11-$AL$11)),$AN$11-SQRT((1-AZ130)*($AN$11-$AL$11)*($AN$11-$AM$11))),$AM$11)</f>
        <v>0.789514772902371</v>
      </c>
      <c r="AR130" s="17" t="n">
        <f aca="false">SUMPRODUCT((B24:B31&lt;=$B$6)*(C24:C31*AM130+D24:D31*AO130*$B$8*AQ130)/(1+AL130/100)^B24:B31)+C32*AM130*AP130/(1+AL130/100)^$B$6</f>
        <v>0</v>
      </c>
      <c r="AS130" s="17" t="n">
        <f aca="false">SUMPRODUCT((K24:K26&lt;=$B$6)*(L24:L26*AN130+M24:M26*AO130*$B$8*AQ130)/(1+AL130/100)^K24:K26)+L27*AN130*AP130/(1+AL130/100)^$B$6</f>
        <v>0</v>
      </c>
      <c r="AT130" s="17" t="n">
        <f aca="false">AS130-AR130</f>
        <v>0</v>
      </c>
      <c r="AU130" s="17" t="n">
        <f aca="true">RAND()</f>
        <v>0.9628608381789</v>
      </c>
      <c r="AV130" s="17" t="n">
        <f aca="true">RAND()</f>
        <v>0.488149051025068</v>
      </c>
      <c r="AW130" s="17" t="n">
        <f aca="true">RAND()</f>
        <v>0.666594423157817</v>
      </c>
      <c r="AX130" s="17" t="n">
        <f aca="true">RAND()</f>
        <v>0.467121687831239</v>
      </c>
      <c r="AY130" s="17" t="n">
        <f aca="true">RAND()</f>
        <v>0.0799667376938296</v>
      </c>
      <c r="AZ130" s="17" t="n">
        <f aca="true">RAND()</f>
        <v>0.819167221116978</v>
      </c>
    </row>
    <row r="131" customFormat="false" ht="15" hidden="false" customHeight="false" outlineLevel="0" collapsed="false">
      <c r="A131" s="7" t="s">
        <v>168</v>
      </c>
      <c r="B131" s="17" t="s">
        <v>169</v>
      </c>
      <c r="C131" s="17" t="s">
        <v>170</v>
      </c>
      <c r="D131" s="14" t="n">
        <f aca="false">(SUMPRODUCT((K24:K26&lt;=$B$6)*(L24:L26*$B$12+M24:M26*$B$10*$B$8*$B$9)/(1+$B$5/100)^K24:K26)+L27*$B$12*0/(1+$B$5/100)^$B$6)-(SUMPRODUCT((B24:B31&lt;=$B$6)*(C24:C31*$B$11+D24:D31*$B$10*$B$8*$B$9)/(1+$B$5/100)^B24:B31)+C32*$B$11*$B$13/(1+$B$5/100)^$B$6)</f>
        <v>0</v>
      </c>
      <c r="E131" s="14" t="n">
        <f aca="false">$D$44</f>
        <v>0</v>
      </c>
      <c r="F131" s="14" t="n">
        <f aca="false">ABS(E131-D131)</f>
        <v>0</v>
      </c>
      <c r="G131" s="0" t="str">
        <f aca="false">IF(SIGN(D131)&lt;&gt;SIGN(E131),"YES","no")</f>
        <v>no</v>
      </c>
      <c r="AK131" s="0" t="n">
        <v>118</v>
      </c>
      <c r="AL131" s="17" t="n">
        <f aca="false">IFERROR(IF(AU131&lt;($AM$6-$AL$6)/($AN$6-$AL$6),$AL$6+SQRT(AU131*($AN$6-$AL$6)*($AM$6-$AL$6)),$AN$6-SQRT((1-AU131)*($AN$6-$AL$6)*($AN$6-$AM$6))),$AM$6)</f>
        <v>5.99919874454415</v>
      </c>
      <c r="AM131" s="17" t="n">
        <f aca="false">IFERROR(IF(AV131&lt;($AM$7-$AL$7)/($AN$7-$AL$7),$AL$7+SQRT(AV131*($AN$7-$AL$7)*($AM$7-$AL$7)),$AN$7-SQRT((1-AV131)*($AN$7-$AL$7)*($AN$7-$AM$7))),$AM$7)</f>
        <v>1.00894465809488</v>
      </c>
      <c r="AN131" s="17" t="n">
        <f aca="false">IFERROR(IF(AW131&lt;($AM$8-$AL$8)/($AN$8-$AL$8),$AL$8+SQRT(AW131*($AN$8-$AL$8)*($AM$8-$AL$8)),$AN$8-SQRT((1-AW131)*($AN$8-$AL$8)*($AN$8-$AM$8))),$AM$8)</f>
        <v>1.13509101178977</v>
      </c>
      <c r="AO131" s="17" t="n">
        <f aca="false">IFERROR(IF(AX131&lt;($AM$9-$AL$9)/($AN$9-$AL$9),$AL$9+SQRT(AX131*($AN$9-$AL$9)*($AM$9-$AL$9)),$AN$9-SQRT((1-AX131)*($AN$9-$AL$9)*($AN$9-$AM$9))),$AM$9)</f>
        <v>0.576158652522561</v>
      </c>
      <c r="AP131" s="17" t="n">
        <f aca="false">IFERROR(IF(AY131&lt;($AM$10-$AL$10)/($AN$10-$AL$10),$AL$10+SQRT(AY131*($AN$10-$AL$10)*($AM$10-$AL$10)),$AN$10-SQRT((1-AY131)*($AN$10-$AL$10)*($AN$10-$AM$10))),$AM$10)</f>
        <v>0.902710936375702</v>
      </c>
      <c r="AQ131" s="17" t="n">
        <f aca="false">IFERROR(IF(AZ131&lt;($AM$11-$AL$11)/($AN$11-$AL$11),$AL$11+SQRT(AZ131*($AN$11-$AL$11)*($AM$11-$AL$11)),$AN$11-SQRT((1-AZ131)*($AN$11-$AL$11)*($AN$11-$AM$11))),$AM$11)</f>
        <v>0.655437974043178</v>
      </c>
      <c r="AR131" s="17" t="n">
        <f aca="false">SUMPRODUCT((B24:B31&lt;=$B$6)*(C24:C31*AM131+D24:D31*AO131*$B$8*AQ131)/(1+AL131/100)^B24:B31)+C32*AM131*AP131/(1+AL131/100)^$B$6</f>
        <v>0</v>
      </c>
      <c r="AS131" s="17" t="n">
        <f aca="false">SUMPRODUCT((K24:K26&lt;=$B$6)*(L24:L26*AN131+M24:M26*AO131*$B$8*AQ131)/(1+AL131/100)^K24:K26)+L27*AN131*AP131/(1+AL131/100)^$B$6</f>
        <v>0</v>
      </c>
      <c r="AT131" s="17" t="n">
        <f aca="false">AS131-AR131</f>
        <v>0</v>
      </c>
      <c r="AU131" s="17" t="n">
        <f aca="true">RAND()</f>
        <v>0.9499198423539</v>
      </c>
      <c r="AV131" s="17" t="n">
        <f aca="true">RAND()</f>
        <v>0.483487307902267</v>
      </c>
      <c r="AW131" s="17" t="n">
        <f aca="true">RAND()</f>
        <v>0.882630439364448</v>
      </c>
      <c r="AX131" s="17" t="n">
        <f aca="true">RAND()</f>
        <v>0.00773352047206958</v>
      </c>
      <c r="AY131" s="17" t="n">
        <f aca="true">RAND()</f>
        <v>0.64870439310638</v>
      </c>
      <c r="AZ131" s="17" t="n">
        <f aca="true">RAND()</f>
        <v>0.51541636844298</v>
      </c>
    </row>
    <row r="132" customFormat="false" ht="15" hidden="false" customHeight="false" outlineLevel="0" collapsed="false">
      <c r="A132" s="7" t="s">
        <v>171</v>
      </c>
      <c r="B132" s="17" t="s">
        <v>169</v>
      </c>
      <c r="C132" s="17" t="s">
        <v>170</v>
      </c>
      <c r="D132" s="14" t="n">
        <f aca="false">(SUMPRODUCT((K24:K26&lt;=$B$6)*(L24:L26*$B$12+M24:M26*$B$10*$B$8*$B$9)/(1+$B$5/100)^K24:K26)+L27*$B$12*$B$13/(1+$B$5/100)^$B$6)-(SUMPRODUCT((B24:B31&lt;=$B$6)*(C24:C31*$B$11+D24:D31*$B$10*$B$8*$B$9)/(1+$B$5/100)^B24:B31)+C32*$B$11*0/(1+$B$5/100)^$B$6)</f>
        <v>0</v>
      </c>
      <c r="E132" s="14" t="n">
        <f aca="false">$D$44</f>
        <v>0</v>
      </c>
      <c r="F132" s="14" t="n">
        <f aca="false">ABS(E132-D132)</f>
        <v>0</v>
      </c>
      <c r="G132" s="0" t="str">
        <f aca="false">IF(SIGN(D132)&lt;&gt;SIGN(E132),"YES","no")</f>
        <v>no</v>
      </c>
      <c r="AK132" s="0" t="n">
        <v>119</v>
      </c>
      <c r="AL132" s="17" t="n">
        <f aca="false">IFERROR(IF(AU132&lt;($AM$6-$AL$6)/($AN$6-$AL$6),$AL$6+SQRT(AU132*($AN$6-$AL$6)*($AM$6-$AL$6)),$AN$6-SQRT((1-AU132)*($AN$6-$AL$6)*($AN$6-$AM$6))),$AM$6)</f>
        <v>3.7900201438243</v>
      </c>
      <c r="AM132" s="17" t="n">
        <f aca="false">IFERROR(IF(AV132&lt;($AM$7-$AL$7)/($AN$7-$AL$7),$AL$7+SQRT(AV132*($AN$7-$AL$7)*($AM$7-$AL$7)),$AN$7-SQRT((1-AV132)*($AN$7-$AL$7)*($AN$7-$AM$7))),$AM$7)</f>
        <v>0.969562994979668</v>
      </c>
      <c r="AN132" s="17" t="n">
        <f aca="false">IFERROR(IF(AW132&lt;($AM$8-$AL$8)/($AN$8-$AL$8),$AL$8+SQRT(AW132*($AN$8-$AL$8)*($AM$8-$AL$8)),$AN$8-SQRT((1-AW132)*($AN$8-$AL$8)*($AN$8-$AM$8))),$AM$8)</f>
        <v>1.0512363685842</v>
      </c>
      <c r="AO132" s="17" t="n">
        <f aca="false">IFERROR(IF(AX132&lt;($AM$9-$AL$9)/($AN$9-$AL$9),$AL$9+SQRT(AX132*($AN$9-$AL$9)*($AM$9-$AL$9)),$AN$9-SQRT((1-AX132)*($AN$9-$AL$9)*($AN$9-$AM$9))),$AM$9)</f>
        <v>1.53439015326562</v>
      </c>
      <c r="AP132" s="17" t="n">
        <f aca="false">IFERROR(IF(AY132&lt;($AM$10-$AL$10)/($AN$10-$AL$10),$AL$10+SQRT(AY132*($AN$10-$AL$10)*($AM$10-$AL$10)),$AN$10-SQRT((1-AY132)*($AN$10-$AL$10)*($AN$10-$AM$10))),$AM$10)</f>
        <v>0.927410599898493</v>
      </c>
      <c r="AQ132" s="17" t="n">
        <f aca="false">IFERROR(IF(AZ132&lt;($AM$11-$AL$11)/($AN$11-$AL$11),$AL$11+SQRT(AZ132*($AN$11-$AL$11)*($AM$11-$AL$11)),$AN$11-SQRT((1-AZ132)*($AN$11-$AL$11)*($AN$11-$AM$11))),$AM$11)</f>
        <v>0.353547907368497</v>
      </c>
      <c r="AR132" s="17" t="n">
        <f aca="false">SUMPRODUCT((B24:B31&lt;=$B$6)*(C24:C31*AM132+D24:D31*AO132*$B$8*AQ132)/(1+AL132/100)^B24:B31)+C32*AM132*AP132/(1+AL132/100)^$B$6</f>
        <v>0</v>
      </c>
      <c r="AS132" s="17" t="n">
        <f aca="false">SUMPRODUCT((K24:K26&lt;=$B$6)*(L24:L26*AN132+M24:M26*AO132*$B$8*AQ132)/(1+AL132/100)^K24:K26)+L27*AN132*AP132/(1+AL132/100)^$B$6</f>
        <v>0</v>
      </c>
      <c r="AT132" s="17" t="n">
        <f aca="false">AS132-AR132</f>
        <v>0</v>
      </c>
      <c r="AU132" s="17" t="n">
        <f aca="true">RAND()</f>
        <v>0.484801466147311</v>
      </c>
      <c r="AV132" s="17" t="n">
        <f aca="true">RAND()</f>
        <v>0.319462325183054</v>
      </c>
      <c r="AW132" s="17" t="n">
        <f aca="true">RAND()</f>
        <v>0.648826834012488</v>
      </c>
      <c r="AX132" s="17" t="n">
        <f aca="true">RAND()</f>
        <v>0.855471647082661</v>
      </c>
      <c r="AY132" s="17" t="n">
        <f aca="true">RAND()</f>
        <v>0.730719283622358</v>
      </c>
      <c r="AZ132" s="17" t="n">
        <f aca="true">RAND()</f>
        <v>0.0117035852389597</v>
      </c>
    </row>
    <row r="133" customFormat="false" ht="15" hidden="false" customHeight="false" outlineLevel="0" collapsed="false">
      <c r="A133" s="7" t="s">
        <v>172</v>
      </c>
      <c r="B133" s="17" t="s">
        <v>173</v>
      </c>
      <c r="C133" s="17" t="s">
        <v>174</v>
      </c>
      <c r="D133" s="14" t="n">
        <f aca="false">(SUMPRODUCT((K24:K26&lt;=$B$6)*(L24:L26*($B$12*0.8)+M24:M26*$B$10*$B$8*$B$9)/(1+$B$5/100)^K24:K26)+L27*($B$12*0.8)*$B$13/(1+$B$5/100)^$B$6)-(SUMPRODUCT((B24:B31&lt;=$B$6)*(C24:C31*$B$11+D24:D31*$B$10*$B$8*$B$9)/(1+$B$5/100)^B24:B31)+C32*$B$11*$B$13/(1+$B$5/100)^$B$6)</f>
        <v>0</v>
      </c>
      <c r="E133" s="14" t="n">
        <f aca="false">(SUMPRODUCT((K24:K26&lt;=$B$6)*(L24:L26*($B$12*1.2)+M24:M26*$B$10*$B$8*$B$9)/(1+$B$5/100)^K24:K26)+L27*($B$12*1.2)*$B$13/(1+$B$5/100)^$B$6)-(SUMPRODUCT((B24:B31&lt;=$B$6)*(C24:C31*$B$11+D24:D31*$B$10*$B$8*$B$9)/(1+$B$5/100)^B24:B31)+C32*$B$11*$B$13/(1+$B$5/100)^$B$6)</f>
        <v>0</v>
      </c>
      <c r="F133" s="14" t="n">
        <f aca="false">ABS(E133-D133)</f>
        <v>0</v>
      </c>
      <c r="G133" s="0" t="str">
        <f aca="false">IF(SIGN(D133)&lt;&gt;SIGN(E133),"YES","no")</f>
        <v>no</v>
      </c>
      <c r="AK133" s="0" t="n">
        <v>120</v>
      </c>
      <c r="AL133" s="17" t="n">
        <f aca="false">IFERROR(IF(AU133&lt;($AM$6-$AL$6)/($AN$6-$AL$6),$AL$6+SQRT(AU133*($AN$6-$AL$6)*($AM$6-$AL$6)),$AN$6-SQRT((1-AU133)*($AN$6-$AL$6)*($AN$6-$AM$6))),$AM$6)</f>
        <v>5.10082423732257</v>
      </c>
      <c r="AM133" s="17" t="n">
        <f aca="false">IFERROR(IF(AV133&lt;($AM$7-$AL$7)/($AN$7-$AL$7),$AL$7+SQRT(AV133*($AN$7-$AL$7)*($AM$7-$AL$7)),$AN$7-SQRT((1-AV133)*($AN$7-$AL$7)*($AN$7-$AM$7))),$AM$7)</f>
        <v>1.00959662265761</v>
      </c>
      <c r="AN133" s="17" t="n">
        <f aca="false">IFERROR(IF(AW133&lt;($AM$8-$AL$8)/($AN$8-$AL$8),$AL$8+SQRT(AW133*($AN$8-$AL$8)*($AM$8-$AL$8)),$AN$8-SQRT((1-AW133)*($AN$8-$AL$8)*($AN$8-$AM$8))),$AM$8)</f>
        <v>0.897018442103539</v>
      </c>
      <c r="AO133" s="17" t="n">
        <f aca="false">IFERROR(IF(AX133&lt;($AM$9-$AL$9)/($AN$9-$AL$9),$AL$9+SQRT(AX133*($AN$9-$AL$9)*($AM$9-$AL$9)),$AN$9-SQRT((1-AX133)*($AN$9-$AL$9)*($AN$9-$AM$9))),$AM$9)</f>
        <v>0.851453610533747</v>
      </c>
      <c r="AP133" s="17" t="n">
        <f aca="false">IFERROR(IF(AY133&lt;($AM$10-$AL$10)/($AN$10-$AL$10),$AL$10+SQRT(AY133*($AN$10-$AL$10)*($AM$10-$AL$10)),$AN$10-SQRT((1-AY133)*($AN$10-$AL$10)*($AN$10-$AM$10))),$AM$10)</f>
        <v>0.893652817285832</v>
      </c>
      <c r="AQ133" s="17" t="n">
        <f aca="false">IFERROR(IF(AZ133&lt;($AM$11-$AL$11)/($AN$11-$AL$11),$AL$11+SQRT(AZ133*($AN$11-$AL$11)*($AM$11-$AL$11)),$AN$11-SQRT((1-AZ133)*($AN$11-$AL$11)*($AN$11-$AM$11))),$AM$11)</f>
        <v>0.612527179784806</v>
      </c>
      <c r="AR133" s="17" t="n">
        <f aca="false">SUMPRODUCT((B24:B31&lt;=$B$6)*(C24:C31*AM133+D24:D31*AO133*$B$8*AQ133)/(1+AL133/100)^B24:B31)+C32*AM133*AP133/(1+AL133/100)^$B$6</f>
        <v>0</v>
      </c>
      <c r="AS133" s="17" t="n">
        <f aca="false">SUMPRODUCT((K24:K26&lt;=$B$6)*(L24:L26*AN133+M24:M26*AO133*$B$8*AQ133)/(1+AL133/100)^K24:K26)+L27*AN133*AP133/(1+AL133/100)^$B$6</f>
        <v>0</v>
      </c>
      <c r="AT133" s="17" t="n">
        <f aca="false">AS133-AR133</f>
        <v>0</v>
      </c>
      <c r="AU133" s="17" t="n">
        <f aca="true">RAND()</f>
        <v>0.81965657112293</v>
      </c>
      <c r="AV133" s="17" t="n">
        <f aca="true">RAND()</f>
        <v>0.486277476998878</v>
      </c>
      <c r="AW133" s="17" t="n">
        <f aca="true">RAND()</f>
        <v>0.104584201202197</v>
      </c>
      <c r="AX133" s="17" t="n">
        <f aca="true">RAND()</f>
        <v>0.164692853809609</v>
      </c>
      <c r="AY133" s="17" t="n">
        <f aca="true">RAND()</f>
        <v>0.619850162228291</v>
      </c>
      <c r="AZ133" s="17" t="n">
        <f aca="true">RAND()</f>
        <v>0.398666277976508</v>
      </c>
    </row>
    <row r="134" customFormat="false" ht="15" hidden="false" customHeight="false" outlineLevel="0" collapsed="false">
      <c r="A134" s="7" t="s">
        <v>175</v>
      </c>
      <c r="B134" s="17" t="s">
        <v>173</v>
      </c>
      <c r="C134" s="17" t="s">
        <v>174</v>
      </c>
      <c r="D134" s="14" t="n">
        <f aca="false">(SUMPRODUCT((K24:K26&lt;=$B$6)*(L24:L26*$B$12+M24:M26*$B$10*$B$8*$B$9)/(1+$B$5/100)^K24:K26)+L27*$B$12*$B$13/(1+$B$5/100)^$B$6)-(SUMPRODUCT((B24:B31&lt;=$B$6)*(C24:C31*($B$11*0.8)+D24:D31*$B$10*$B$8*$B$9)/(1+$B$5/100)^B24:B31)+C32*($B$11*0.8)*$B$13/(1+$B$5/100)^$B$6)</f>
        <v>0</v>
      </c>
      <c r="E134" s="14" t="n">
        <f aca="false">(SUMPRODUCT((K24:K26&lt;=$B$6)*(L24:L26*$B$12+M24:M26*$B$10*$B$8*$B$9)/(1+$B$5/100)^K24:K26)+L27*$B$12*$B$13/(1+$B$5/100)^$B$6)-(SUMPRODUCT((B24:B31&lt;=$B$6)*(C24:C31*($B$11*1.2)+D24:D31*$B$10*$B$8*$B$9)/(1+$B$5/100)^B24:B31)+C32*($B$11*1.2)*$B$13/(1+$B$5/100)^$B$6)</f>
        <v>0</v>
      </c>
      <c r="F134" s="14" t="n">
        <f aca="false">ABS(E134-D134)</f>
        <v>0</v>
      </c>
      <c r="G134" s="0" t="str">
        <f aca="false">IF(SIGN(D134)&lt;&gt;SIGN(E134),"YES","no")</f>
        <v>no</v>
      </c>
      <c r="AK134" s="0" t="n">
        <v>121</v>
      </c>
      <c r="AL134" s="17" t="n">
        <f aca="false">IFERROR(IF(AU134&lt;($AM$6-$AL$6)/($AN$6-$AL$6),$AL$6+SQRT(AU134*($AN$6-$AL$6)*($AM$6-$AL$6)),$AN$6-SQRT((1-AU134)*($AN$6-$AL$6)*($AN$6-$AM$6))),$AM$6)</f>
        <v>3.60760792611663</v>
      </c>
      <c r="AM134" s="17" t="n">
        <f aca="false">IFERROR(IF(AV134&lt;($AM$7-$AL$7)/($AN$7-$AL$7),$AL$7+SQRT(AV134*($AN$7-$AL$7)*($AM$7-$AL$7)),$AN$7-SQRT((1-AV134)*($AN$7-$AL$7)*($AN$7-$AM$7))),$AM$7)</f>
        <v>0.995837436542344</v>
      </c>
      <c r="AN134" s="17" t="n">
        <f aca="false">IFERROR(IF(AW134&lt;($AM$8-$AL$8)/($AN$8-$AL$8),$AL$8+SQRT(AW134*($AN$8-$AL$8)*($AM$8-$AL$8)),$AN$8-SQRT((1-AW134)*($AN$8-$AL$8)*($AN$8-$AM$8))),$AM$8)</f>
        <v>0.879587636930101</v>
      </c>
      <c r="AO134" s="17" t="n">
        <f aca="false">IFERROR(IF(AX134&lt;($AM$9-$AL$9)/($AN$9-$AL$9),$AL$9+SQRT(AX134*($AN$9-$AL$9)*($AM$9-$AL$9)),$AN$9-SQRT((1-AX134)*($AN$9-$AL$9)*($AN$9-$AM$9))),$AM$9)</f>
        <v>1.23009867827058</v>
      </c>
      <c r="AP134" s="17" t="n">
        <f aca="false">IFERROR(IF(AY134&lt;($AM$10-$AL$10)/($AN$10-$AL$10),$AL$10+SQRT(AY134*($AN$10-$AL$10)*($AM$10-$AL$10)),$AN$10-SQRT((1-AY134)*($AN$10-$AL$10)*($AN$10-$AM$10))),$AM$10)</f>
        <v>0.771705720579358</v>
      </c>
      <c r="AQ134" s="17" t="n">
        <f aca="false">IFERROR(IF(AZ134&lt;($AM$11-$AL$11)/($AN$11-$AL$11),$AL$11+SQRT(AZ134*($AN$11-$AL$11)*($AM$11-$AL$11)),$AN$11-SQRT((1-AZ134)*($AN$11-$AL$11)*($AN$11-$AM$11))),$AM$11)</f>
        <v>0.605074935084236</v>
      </c>
      <c r="AR134" s="17" t="n">
        <f aca="false">SUMPRODUCT((B24:B31&lt;=$B$6)*(C24:C31*AM134+D24:D31*AO134*$B$8*AQ134)/(1+AL134/100)^B24:B31)+C32*AM134*AP134/(1+AL134/100)^$B$6</f>
        <v>0</v>
      </c>
      <c r="AS134" s="17" t="n">
        <f aca="false">SUMPRODUCT((K24:K26&lt;=$B$6)*(L24:L26*AN134+M24:M26*AO134*$B$8*AQ134)/(1+AL134/100)^K24:K26)+L27*AN134*AP134/(1+AL134/100)^$B$6</f>
        <v>0</v>
      </c>
      <c r="AT134" s="17" t="n">
        <f aca="false">AS134-AR134</f>
        <v>0</v>
      </c>
      <c r="AU134" s="17" t="n">
        <f aca="true">RAND()</f>
        <v>0.424583800852665</v>
      </c>
      <c r="AV134" s="17" t="n">
        <f aca="true">RAND()</f>
        <v>0.426136683905295</v>
      </c>
      <c r="AW134" s="17" t="n">
        <f aca="true">RAND()</f>
        <v>0.0703799105790839</v>
      </c>
      <c r="AX134" s="17" t="n">
        <f aca="true">RAND()</f>
        <v>0.604834636532861</v>
      </c>
      <c r="AY134" s="17" t="n">
        <f aca="true">RAND()</f>
        <v>0.295295994382192</v>
      </c>
      <c r="AZ134" s="17" t="n">
        <f aca="true">RAND()</f>
        <v>0.379880473537349</v>
      </c>
    </row>
    <row r="135" customFormat="false" ht="15" hidden="false" customHeight="false" outlineLevel="0" collapsed="false">
      <c r="A135" s="7" t="s">
        <v>176</v>
      </c>
      <c r="B135" s="17" t="s">
        <v>177</v>
      </c>
      <c r="C135" s="17" t="s">
        <v>178</v>
      </c>
      <c r="D135" s="14" t="n">
        <f aca="false">(SUMPRODUCT((K24:K26&lt;=$B$6)*(L24:L26*$B$12+M24:M26*($B$10*0.5)*$B$8*$B$9)/(1+$B$5/100)^K24:K26)+L27*$B$12*$B$13/(1+$B$5/100)^$B$6)-(SUMPRODUCT((B24:B31&lt;=$B$6)*(C24:C31*$B$11+D24:D31*($B$10*0.5)*$B$8*$B$9)/(1+$B$5/100)^B24:B31)+C32*$B$11*$B$13/(1+$B$5/100)^$B$6)</f>
        <v>0</v>
      </c>
      <c r="E135" s="14" t="n">
        <f aca="false">(SUMPRODUCT((K24:K26&lt;=$B$6)*(L24:L26*$B$12+M24:M26*($B$10*2)*$B$8*$B$9)/(1+$B$5/100)^K24:K26)+L27*$B$12*$B$13/(1+$B$5/100)^$B$6)-(SUMPRODUCT((B24:B31&lt;=$B$6)*(C24:C31*$B$11+D24:D31*($B$10*2)*$B$8*$B$9)/(1+$B$5/100)^B24:B31)+C32*$B$11*$B$13/(1+$B$5/100)^$B$6)</f>
        <v>0</v>
      </c>
      <c r="F135" s="14" t="n">
        <f aca="false">ABS(E135-D135)</f>
        <v>0</v>
      </c>
      <c r="G135" s="0" t="str">
        <f aca="false">IF(SIGN(D135)&lt;&gt;SIGN(E135),"YES","no")</f>
        <v>no</v>
      </c>
      <c r="AK135" s="0" t="n">
        <v>122</v>
      </c>
      <c r="AL135" s="17" t="n">
        <f aca="false">IFERROR(IF(AU135&lt;($AM$6-$AL$6)/($AN$6-$AL$6),$AL$6+SQRT(AU135*($AN$6-$AL$6)*($AM$6-$AL$6)),$AN$6-SQRT((1-AU135)*($AN$6-$AL$6)*($AN$6-$AM$6))),$AM$6)</f>
        <v>3.30007497821201</v>
      </c>
      <c r="AM135" s="17" t="n">
        <f aca="false">IFERROR(IF(AV135&lt;($AM$7-$AL$7)/($AN$7-$AL$7),$AL$7+SQRT(AV135*($AN$7-$AL$7)*($AM$7-$AL$7)),$AN$7-SQRT((1-AV135)*($AN$7-$AL$7)*($AN$7-$AM$7))),$AM$7)</f>
        <v>0.91222532208172</v>
      </c>
      <c r="AN135" s="17" t="n">
        <f aca="false">IFERROR(IF(AW135&lt;($AM$8-$AL$8)/($AN$8-$AL$8),$AL$8+SQRT(AW135*($AN$8-$AL$8)*($AM$8-$AL$8)),$AN$8-SQRT((1-AW135)*($AN$8-$AL$8)*($AN$8-$AM$8))),$AM$8)</f>
        <v>1.15454087013062</v>
      </c>
      <c r="AO135" s="17" t="n">
        <f aca="false">IFERROR(IF(AX135&lt;($AM$9-$AL$9)/($AN$9-$AL$9),$AL$9+SQRT(AX135*($AN$9-$AL$9)*($AM$9-$AL$9)),$AN$9-SQRT((1-AX135)*($AN$9-$AL$9)*($AN$9-$AM$9))),$AM$9)</f>
        <v>1.05066770229502</v>
      </c>
      <c r="AP135" s="17" t="n">
        <f aca="false">IFERROR(IF(AY135&lt;($AM$10-$AL$10)/($AN$10-$AL$10),$AL$10+SQRT(AY135*($AN$10-$AL$10)*($AM$10-$AL$10)),$AN$10-SQRT((1-AY135)*($AN$10-$AL$10)*($AN$10-$AM$10))),$AM$10)</f>
        <v>0.842597816052561</v>
      </c>
      <c r="AQ135" s="17" t="n">
        <f aca="false">IFERROR(IF(AZ135&lt;($AM$11-$AL$11)/($AN$11-$AL$11),$AL$11+SQRT(AZ135*($AN$11-$AL$11)*($AM$11-$AL$11)),$AN$11-SQRT((1-AZ135)*($AN$11-$AL$11)*($AN$11-$AM$11))),$AM$11)</f>
        <v>0.492099380592109</v>
      </c>
      <c r="AR135" s="17" t="n">
        <f aca="false">SUMPRODUCT((B24:B31&lt;=$B$6)*(C24:C31*AM135+D24:D31*AO135*$B$8*AQ135)/(1+AL135/100)^B24:B31)+C32*AM135*AP135/(1+AL135/100)^$B$6</f>
        <v>0</v>
      </c>
      <c r="AS135" s="17" t="n">
        <f aca="false">SUMPRODUCT((K24:K26&lt;=$B$6)*(L24:L26*AN135+M24:M26*AO135*$B$8*AQ135)/(1+AL135/100)^K24:K26)+L27*AN135*AP135/(1+AL135/100)^$B$6</f>
        <v>0</v>
      </c>
      <c r="AT135" s="17" t="n">
        <f aca="false">AS135-AR135</f>
        <v>0</v>
      </c>
      <c r="AU135" s="17" t="n">
        <f aca="true">RAND()</f>
        <v>0.315527741657357</v>
      </c>
      <c r="AV135" s="17" t="n">
        <f aca="true">RAND()</f>
        <v>0.139939143514953</v>
      </c>
      <c r="AW135" s="17" t="n">
        <f aca="true">RAND()</f>
        <v>0.919000484662934</v>
      </c>
      <c r="AX135" s="17" t="n">
        <f aca="true">RAND()</f>
        <v>0.399178792356117</v>
      </c>
      <c r="AY135" s="17" t="n">
        <f aca="true">RAND()</f>
        <v>0.469493054255938</v>
      </c>
      <c r="AZ135" s="17" t="n">
        <f aca="true">RAND()</f>
        <v>0.150621110301518</v>
      </c>
    </row>
    <row r="136" customFormat="false" ht="15" hidden="false" customHeight="false" outlineLevel="0" collapsed="false">
      <c r="A136" s="7" t="s">
        <v>179</v>
      </c>
      <c r="B136" s="17" t="s">
        <v>180</v>
      </c>
      <c r="C136" s="17" t="s">
        <v>181</v>
      </c>
      <c r="D136" s="14" t="n">
        <f aca="false">(SUMPRODUCT((K24:K26&lt;=$B$6)*(L24:L26*$B$12+M24:M26*$B$10*$B$8*0)/(1+$B$5/100)^K24:K26)+L27*$B$12*$B$13/(1+$B$5/100)^$B$6)-(SUMPRODUCT((B24:B31&lt;=$B$6)*(C24:C31*$B$11+D24:D31*$B$10*$B$8*0)/(1+$B$5/100)^B24:B31)+C32*$B$11*$B$13/(1+$B$5/100)^$B$6)</f>
        <v>0</v>
      </c>
      <c r="E136" s="14" t="n">
        <f aca="false">$D$44</f>
        <v>0</v>
      </c>
      <c r="F136" s="14" t="n">
        <f aca="false">ABS(E136-D136)</f>
        <v>0</v>
      </c>
      <c r="G136" s="0" t="str">
        <f aca="false">IF(SIGN(D136)&lt;&gt;SIGN(E136),"YES","no")</f>
        <v>no</v>
      </c>
      <c r="AK136" s="0" t="n">
        <v>123</v>
      </c>
      <c r="AL136" s="17" t="n">
        <f aca="false">IFERROR(IF(AU136&lt;($AM$6-$AL$6)/($AN$6-$AL$6),$AL$6+SQRT(AU136*($AN$6-$AL$6)*($AM$6-$AL$6)),$AN$6-SQRT((1-AU136)*($AN$6-$AL$6)*($AN$6-$AM$6))),$AM$6)</f>
        <v>3.29627262243092</v>
      </c>
      <c r="AM136" s="17" t="n">
        <f aca="false">IFERROR(IF(AV136&lt;($AM$7-$AL$7)/($AN$7-$AL$7),$AL$7+SQRT(AV136*($AN$7-$AL$7)*($AM$7-$AL$7)),$AN$7-SQRT((1-AV136)*($AN$7-$AL$7)*($AN$7-$AM$7))),$AM$7)</f>
        <v>1.04932885515919</v>
      </c>
      <c r="AN136" s="17" t="n">
        <f aca="false">IFERROR(IF(AW136&lt;($AM$8-$AL$8)/($AN$8-$AL$8),$AL$8+SQRT(AW136*($AN$8-$AL$8)*($AM$8-$AL$8)),$AN$8-SQRT((1-AW136)*($AN$8-$AL$8)*($AN$8-$AM$8))),$AM$8)</f>
        <v>1.14869135578174</v>
      </c>
      <c r="AO136" s="17" t="n">
        <f aca="false">IFERROR(IF(AX136&lt;($AM$9-$AL$9)/($AN$9-$AL$9),$AL$9+SQRT(AX136*($AN$9-$AL$9)*($AM$9-$AL$9)),$AN$9-SQRT((1-AX136)*($AN$9-$AL$9)*($AN$9-$AM$9))),$AM$9)</f>
        <v>0.760631462077495</v>
      </c>
      <c r="AP136" s="17" t="n">
        <f aca="false">IFERROR(IF(AY136&lt;($AM$10-$AL$10)/($AN$10-$AL$10),$AL$10+SQRT(AY136*($AN$10-$AL$10)*($AM$10-$AL$10)),$AN$10-SQRT((1-AY136)*($AN$10-$AL$10)*($AN$10-$AM$10))),$AM$10)</f>
        <v>0.864986186130585</v>
      </c>
      <c r="AQ136" s="17" t="n">
        <f aca="false">IFERROR(IF(AZ136&lt;($AM$11-$AL$11)/($AN$11-$AL$11),$AL$11+SQRT(AZ136*($AN$11-$AL$11)*($AM$11-$AL$11)),$AN$11-SQRT((1-AZ136)*($AN$11-$AL$11)*($AN$11-$AM$11))),$AM$11)</f>
        <v>0.434945945642219</v>
      </c>
      <c r="AR136" s="17" t="n">
        <f aca="false">SUMPRODUCT((B24:B31&lt;=$B$6)*(C24:C31*AM136+D24:D31*AO136*$B$8*AQ136)/(1+AL136/100)^B24:B31)+C32*AM136*AP136/(1+AL136/100)^$B$6</f>
        <v>0</v>
      </c>
      <c r="AS136" s="17" t="n">
        <f aca="false">SUMPRODUCT((K24:K26&lt;=$B$6)*(L24:L26*AN136+M24:M26*AO136*$B$8*AQ136)/(1+AL136/100)^K24:K26)+L27*AN136*AP136/(1+AL136/100)^$B$6</f>
        <v>0</v>
      </c>
      <c r="AT136" s="17" t="n">
        <f aca="false">AS136-AR136</f>
        <v>0</v>
      </c>
      <c r="AU136" s="17" t="n">
        <f aca="true">RAND()</f>
        <v>0.314120175632262</v>
      </c>
      <c r="AV136" s="17" t="n">
        <f aca="true">RAND()</f>
        <v>0.642054147806921</v>
      </c>
      <c r="AW136" s="17" t="n">
        <f aca="true">RAND()</f>
        <v>0.908769409836953</v>
      </c>
      <c r="AX136" s="17" t="n">
        <f aca="true">RAND()</f>
        <v>0.0905716786995372</v>
      </c>
      <c r="AY136" s="17" t="n">
        <f aca="true">RAND()</f>
        <v>0.532859664264599</v>
      </c>
      <c r="AZ136" s="17" t="n">
        <f aca="true">RAND()</f>
        <v>0.0743281969194802</v>
      </c>
    </row>
    <row r="137" customFormat="false" ht="15" hidden="false" customHeight="false" outlineLevel="0" collapsed="false">
      <c r="A137" s="7" t="s">
        <v>182</v>
      </c>
      <c r="B137" s="17" t="s">
        <v>183</v>
      </c>
      <c r="C137" s="17" t="s">
        <v>184</v>
      </c>
      <c r="D137" s="14" t="n">
        <f aca="false">(SUMPRODUCT((K24:K26&lt;=20)*(L24:L26*$B$12+M24:M26*$B$10*$B$8*$B$9)/(1+$B$5/100)^K24:K26)+L27*$B$12*$B$13/(1+$B$5/100)^20)-(SUMPRODUCT((B24:B31&lt;=20)*(C24:C31*$B$11+D24:D31*$B$10*$B$8*$B$9)/(1+$B$5/100)^B24:B31)+C32*$B$11*$B$13/(1+$B$5/100)^20)</f>
        <v>0</v>
      </c>
      <c r="E137" s="14" t="n">
        <f aca="false">$D$44</f>
        <v>0</v>
      </c>
      <c r="F137" s="14" t="n">
        <f aca="false">ABS(E137-D137)</f>
        <v>0</v>
      </c>
      <c r="G137" s="0" t="str">
        <f aca="false">IF(SIGN(D137)&lt;&gt;SIGN(E137),"YES","no")</f>
        <v>no</v>
      </c>
      <c r="AK137" s="0" t="n">
        <v>124</v>
      </c>
      <c r="AL137" s="17" t="n">
        <f aca="false">IFERROR(IF(AU137&lt;($AM$6-$AL$6)/($AN$6-$AL$6),$AL$6+SQRT(AU137*($AN$6-$AL$6)*($AM$6-$AL$6)),$AN$6-SQRT((1-AU137)*($AN$6-$AL$6)*($AN$6-$AM$6))),$AM$6)</f>
        <v>3.26257918233615</v>
      </c>
      <c r="AM137" s="17" t="n">
        <f aca="false">IFERROR(IF(AV137&lt;($AM$7-$AL$7)/($AN$7-$AL$7),$AL$7+SQRT(AV137*($AN$7-$AL$7)*($AM$7-$AL$7)),$AN$7-SQRT((1-AV137)*($AN$7-$AL$7)*($AN$7-$AM$7))),$AM$7)</f>
        <v>1.12976732901248</v>
      </c>
      <c r="AN137" s="17" t="n">
        <f aca="false">IFERROR(IF(AW137&lt;($AM$8-$AL$8)/($AN$8-$AL$8),$AL$8+SQRT(AW137*($AN$8-$AL$8)*($AM$8-$AL$8)),$AN$8-SQRT((1-AW137)*($AN$8-$AL$8)*($AN$8-$AM$8))),$AM$8)</f>
        <v>1.02013908170249</v>
      </c>
      <c r="AO137" s="17" t="n">
        <f aca="false">IFERROR(IF(AX137&lt;($AM$9-$AL$9)/($AN$9-$AL$9),$AL$9+SQRT(AX137*($AN$9-$AL$9)*($AM$9-$AL$9)),$AN$9-SQRT((1-AX137)*($AN$9-$AL$9)*($AN$9-$AM$9))),$AM$9)</f>
        <v>1.65761570050272</v>
      </c>
      <c r="AP137" s="17" t="n">
        <f aca="false">IFERROR(IF(AY137&lt;($AM$10-$AL$10)/($AN$10-$AL$10),$AL$10+SQRT(AY137*($AN$10-$AL$10)*($AM$10-$AL$10)),$AN$10-SQRT((1-AY137)*($AN$10-$AL$10)*($AN$10-$AM$10))),$AM$10)</f>
        <v>0.810192969615757</v>
      </c>
      <c r="AQ137" s="17" t="n">
        <f aca="false">IFERROR(IF(AZ137&lt;($AM$11-$AL$11)/($AN$11-$AL$11),$AL$11+SQRT(AZ137*($AN$11-$AL$11)*($AM$11-$AL$11)),$AN$11-SQRT((1-AZ137)*($AN$11-$AL$11)*($AN$11-$AM$11))),$AM$11)</f>
        <v>0.881347224400824</v>
      </c>
      <c r="AR137" s="17" t="n">
        <f aca="false">SUMPRODUCT((B24:B31&lt;=$B$6)*(C24:C31*AM137+D24:D31*AO137*$B$8*AQ137)/(1+AL137/100)^B24:B31)+C32*AM137*AP137/(1+AL137/100)^$B$6</f>
        <v>0</v>
      </c>
      <c r="AS137" s="17" t="n">
        <f aca="false">SUMPRODUCT((K24:K26&lt;=$B$6)*(L24:L26*AN137+M24:M26*AO137*$B$8*AQ137)/(1+AL137/100)^K24:K26)+L27*AN137*AP137/(1+AL137/100)^$B$6</f>
        <v>0</v>
      </c>
      <c r="AT137" s="17" t="n">
        <f aca="false">AS137-AR137</f>
        <v>0</v>
      </c>
      <c r="AU137" s="17" t="n">
        <f aca="true">RAND()</f>
        <v>0.301584281584642</v>
      </c>
      <c r="AV137" s="17" t="n">
        <f aca="true">RAND()</f>
        <v>0.871503154019611</v>
      </c>
      <c r="AW137" s="17" t="n">
        <f aca="true">RAND()</f>
        <v>0.530346295461574</v>
      </c>
      <c r="AX137" s="17" t="n">
        <f aca="true">RAND()</f>
        <v>0.921848660971838</v>
      </c>
      <c r="AY137" s="17" t="n">
        <f aca="true">RAND()</f>
        <v>0.384878713596168</v>
      </c>
      <c r="AZ137" s="17" t="n">
        <f aca="true">RAND()</f>
        <v>0.942536811602496</v>
      </c>
    </row>
    <row r="138" customFormat="false" ht="15" hidden="false" customHeight="false" outlineLevel="0" collapsed="false">
      <c r="A138" s="7" t="s">
        <v>185</v>
      </c>
      <c r="D138" s="14" t="n">
        <f aca="false">$D$44</f>
        <v>0</v>
      </c>
      <c r="AK138" s="0" t="n">
        <v>125</v>
      </c>
      <c r="AL138" s="17" t="n">
        <f aca="false">IFERROR(IF(AU138&lt;($AM$6-$AL$6)/($AN$6-$AL$6),$AL$6+SQRT(AU138*($AN$6-$AL$6)*($AM$6-$AL$6)),$AN$6-SQRT((1-AU138)*($AN$6-$AL$6)*($AN$6-$AM$6))),$AM$6)</f>
        <v>3.83726222565267</v>
      </c>
      <c r="AM138" s="17" t="n">
        <f aca="false">IFERROR(IF(AV138&lt;($AM$7-$AL$7)/($AN$7-$AL$7),$AL$7+SQRT(AV138*($AN$7-$AL$7)*($AM$7-$AL$7)),$AN$7-SQRT((1-AV138)*($AN$7-$AL$7)*($AN$7-$AM$7))),$AM$7)</f>
        <v>1.03824392459116</v>
      </c>
      <c r="AN138" s="17" t="n">
        <f aca="false">IFERROR(IF(AW138&lt;($AM$8-$AL$8)/($AN$8-$AL$8),$AL$8+SQRT(AW138*($AN$8-$AL$8)*($AM$8-$AL$8)),$AN$8-SQRT((1-AW138)*($AN$8-$AL$8)*($AN$8-$AM$8))),$AM$8)</f>
        <v>0.826339040051304</v>
      </c>
      <c r="AO138" s="17" t="n">
        <f aca="false">IFERROR(IF(AX138&lt;($AM$9-$AL$9)/($AN$9-$AL$9),$AL$9+SQRT(AX138*($AN$9-$AL$9)*($AM$9-$AL$9)),$AN$9-SQRT((1-AX138)*($AN$9-$AL$9)*($AN$9-$AM$9))),$AM$9)</f>
        <v>0.958962833725797</v>
      </c>
      <c r="AP138" s="17" t="n">
        <f aca="false">IFERROR(IF(AY138&lt;($AM$10-$AL$10)/($AN$10-$AL$10),$AL$10+SQRT(AY138*($AN$10-$AL$10)*($AM$10-$AL$10)),$AN$10-SQRT((1-AY138)*($AN$10-$AL$10)*($AN$10-$AM$10))),$AM$10)</f>
        <v>0.776115844172014</v>
      </c>
      <c r="AQ138" s="17" t="n">
        <f aca="false">IFERROR(IF(AZ138&lt;($AM$11-$AL$11)/($AN$11-$AL$11),$AL$11+SQRT(AZ138*($AN$11-$AL$11)*($AM$11-$AL$11)),$AN$11-SQRT((1-AZ138)*($AN$11-$AL$11)*($AN$11-$AM$11))),$AM$11)</f>
        <v>0.668858870372071</v>
      </c>
      <c r="AR138" s="17" t="n">
        <f aca="false">SUMPRODUCT((B24:B31&lt;=$B$6)*(C24:C31*AM138+D24:D31*AO138*$B$8*AQ138)/(1+AL138/100)^B24:B31)+C32*AM138*AP138/(1+AL138/100)^$B$6</f>
        <v>0</v>
      </c>
      <c r="AS138" s="17" t="n">
        <f aca="false">SUMPRODUCT((K24:K26&lt;=$B$6)*(L24:L26*AN138+M24:M26*AO138*$B$8*AQ138)/(1+AL138/100)^K24:K26)+L27*AN138*AP138/(1+AL138/100)^$B$6</f>
        <v>0</v>
      </c>
      <c r="AT138" s="17" t="n">
        <f aca="false">AS138-AR138</f>
        <v>0</v>
      </c>
      <c r="AU138" s="17" t="n">
        <f aca="true">RAND()</f>
        <v>0.499854488535826</v>
      </c>
      <c r="AV138" s="17" t="n">
        <f aca="true">RAND()</f>
        <v>0.601416573577282</v>
      </c>
      <c r="AW138" s="17" t="n">
        <f aca="true">RAND()</f>
        <v>0.00770827812026873</v>
      </c>
      <c r="AX138" s="17" t="n">
        <f aca="true">RAND()</f>
        <v>0.280862510322152</v>
      </c>
      <c r="AY138" s="17" t="n">
        <f aca="true">RAND()</f>
        <v>0.304959837611295</v>
      </c>
      <c r="AZ138" s="17" t="n">
        <f aca="true">RAND()</f>
        <v>0.552430825586691</v>
      </c>
    </row>
    <row r="139" customFormat="false" ht="15" hidden="false" customHeight="false" outlineLevel="0" collapsed="false">
      <c r="AK139" s="0" t="n">
        <v>126</v>
      </c>
      <c r="AL139" s="0" t="n">
        <f aca="false">IFERROR(IF(AU139&lt;($AM$6-$AL$6)/($AN$6-$AL$6),$AL$6+SQRT(AU139*($AN$6-$AL$6)*($AM$6-$AL$6)),$AN$6-SQRT((1-AU139)*($AN$6-$AL$6)*($AN$6-$AM$6))),$AM$6)</f>
        <v>5.71586077126996</v>
      </c>
      <c r="AM139" s="0" t="n">
        <f aca="false">IFERROR(IF(AV139&lt;($AM$7-$AL$7)/($AN$7-$AL$7),$AL$7+SQRT(AV139*($AN$7-$AL$7)*($AM$7-$AL$7)),$AN$7-SQRT((1-AV139)*($AN$7-$AL$7)*($AN$7-$AM$7))),$AM$7)</f>
        <v>1.14893098229234</v>
      </c>
      <c r="AN139" s="0" t="n">
        <f aca="false">IFERROR(IF(AW139&lt;($AM$8-$AL$8)/($AN$8-$AL$8),$AL$8+SQRT(AW139*($AN$8-$AL$8)*($AM$8-$AL$8)),$AN$8-SQRT((1-AW139)*($AN$8-$AL$8)*($AN$8-$AM$8))),$AM$8)</f>
        <v>0.914256747596111</v>
      </c>
      <c r="AO139" s="0" t="n">
        <f aca="false">IFERROR(IF(AX139&lt;($AM$9-$AL$9)/($AN$9-$AL$9),$AL$9+SQRT(AX139*($AN$9-$AL$9)*($AM$9-$AL$9)),$AN$9-SQRT((1-AX139)*($AN$9-$AL$9)*($AN$9-$AM$9))),$AM$9)</f>
        <v>1.147514054291</v>
      </c>
      <c r="AP139" s="0" t="n">
        <f aca="false">IFERROR(IF(AY139&lt;($AM$10-$AL$10)/($AN$10-$AL$10),$AL$10+SQRT(AY139*($AN$10-$AL$10)*($AM$10-$AL$10)),$AN$10-SQRT((1-AY139)*($AN$10-$AL$10)*($AN$10-$AM$10))),$AM$10)</f>
        <v>0.987647956748234</v>
      </c>
      <c r="AQ139" s="0" t="n">
        <f aca="false">IFERROR(IF(AZ139&lt;($AM$11-$AL$11)/($AN$11-$AL$11),$AL$11+SQRT(AZ139*($AN$11-$AL$11)*($AM$11-$AL$11)),$AN$11-SQRT((1-AZ139)*($AN$11-$AL$11)*($AN$11-$AM$11))),$AM$11)</f>
        <v>0.776929863758373</v>
      </c>
      <c r="AR139" s="0" t="n">
        <f aca="false">SUMPRODUCT((B24:B31&lt;=$B$6)*(C24:C31*AM139+D24:D31*AO139*$B$8*AQ139)/(1+AL139/100)^B24:B31)+C32*AM139*AP139/(1+AL139/100)^$B$6</f>
        <v>0</v>
      </c>
      <c r="AS139" s="0" t="n">
        <f aca="false">SUMPRODUCT((K24:K26&lt;=$B$6)*(L24:L26*AN139+M24:M26*AO139*$B$8*AQ139)/(1+AL139/100)^K24:K26)+L27*AN139*AP139/(1+AL139/100)^$B$6</f>
        <v>0</v>
      </c>
      <c r="AT139" s="0" t="n">
        <f aca="false">AS139-AR139</f>
        <v>0</v>
      </c>
      <c r="AU139" s="0" t="n">
        <f aca="true">RAND()</f>
        <v>0.917549322061831</v>
      </c>
      <c r="AV139" s="0" t="n">
        <f aca="true">RAND()</f>
        <v>0.9092004769743</v>
      </c>
      <c r="AW139" s="0" t="n">
        <f aca="true">RAND()</f>
        <v>0.145051159680459</v>
      </c>
      <c r="AX139" s="0" t="n">
        <f aca="true">RAND()</f>
        <v>0.515511808245754</v>
      </c>
      <c r="AY139" s="0" t="n">
        <f aca="true">RAND()</f>
        <v>0.951202118882908</v>
      </c>
      <c r="AZ139" s="0" t="n">
        <f aca="true">RAND()</f>
        <v>0.796896793131191</v>
      </c>
    </row>
    <row r="140" customFormat="false" ht="15" hidden="false" customHeight="false" outlineLevel="0" collapsed="false">
      <c r="AK140" s="0" t="n">
        <v>127</v>
      </c>
      <c r="AL140" s="0" t="n">
        <f aca="false">IFERROR(IF(AU140&lt;($AM$6-$AL$6)/($AN$6-$AL$6),$AL$6+SQRT(AU140*($AN$6-$AL$6)*($AM$6-$AL$6)),$AN$6-SQRT((1-AU140)*($AN$6-$AL$6)*($AN$6-$AM$6))),$AM$6)</f>
        <v>5.20518090301575</v>
      </c>
      <c r="AM140" s="0" t="n">
        <f aca="false">IFERROR(IF(AV140&lt;($AM$7-$AL$7)/($AN$7-$AL$7),$AL$7+SQRT(AV140*($AN$7-$AL$7)*($AM$7-$AL$7)),$AN$7-SQRT((1-AV140)*($AN$7-$AL$7)*($AN$7-$AM$7))),$AM$7)</f>
        <v>1.08730119087608</v>
      </c>
      <c r="AN140" s="0" t="n">
        <f aca="false">IFERROR(IF(AW140&lt;($AM$8-$AL$8)/($AN$8-$AL$8),$AL$8+SQRT(AW140*($AN$8-$AL$8)*($AM$8-$AL$8)),$AN$8-SQRT((1-AW140)*($AN$8-$AL$8)*($AN$8-$AM$8))),$AM$8)</f>
        <v>0.928778952558475</v>
      </c>
      <c r="AO140" s="0" t="n">
        <f aca="false">IFERROR(IF(AX140&lt;($AM$9-$AL$9)/($AN$9-$AL$9),$AL$9+SQRT(AX140*($AN$9-$AL$9)*($AM$9-$AL$9)),$AN$9-SQRT((1-AX140)*($AN$9-$AL$9)*($AN$9-$AM$9))),$AM$9)</f>
        <v>1.5095759728422</v>
      </c>
      <c r="AP140" s="0" t="n">
        <f aca="false">IFERROR(IF(AY140&lt;($AM$10-$AL$10)/($AN$10-$AL$10),$AL$10+SQRT(AY140*($AN$10-$AL$10)*($AM$10-$AL$10)),$AN$10-SQRT((1-AY140)*($AN$10-$AL$10)*($AN$10-$AM$10))),$AM$10)</f>
        <v>0.90123847600707</v>
      </c>
      <c r="AQ140" s="0" t="n">
        <f aca="false">IFERROR(IF(AZ140&lt;($AM$11-$AL$11)/($AN$11-$AL$11),$AL$11+SQRT(AZ140*($AN$11-$AL$11)*($AM$11-$AL$11)),$AN$11-SQRT((1-AZ140)*($AN$11-$AL$11)*($AN$11-$AM$11))),$AM$11)</f>
        <v>0.767390373393774</v>
      </c>
      <c r="AR140" s="0" t="n">
        <f aca="false">SUMPRODUCT((B24:B31&lt;=$B$6)*(C24:C31*AM140+D24:D31*AO140*$B$8*AQ140)/(1+AL140/100)^B24:B31)+C32*AM140*AP140/(1+AL140/100)^$B$6</f>
        <v>0</v>
      </c>
      <c r="AS140" s="0" t="n">
        <f aca="false">SUMPRODUCT((K24:K26&lt;=$B$6)*(L24:L26*AN140+M24:M26*AO140*$B$8*AQ140)/(1+AL140/100)^K24:K26)+L27*AN140*AP140/(1+AL140/100)^$B$6</f>
        <v>0</v>
      </c>
      <c r="AT140" s="0" t="n">
        <f aca="false">AS140-AR140</f>
        <v>0</v>
      </c>
      <c r="AU140" s="0" t="n">
        <f aca="true">RAND()</f>
        <v>0.838931220455032</v>
      </c>
      <c r="AV140" s="0" t="n">
        <f aca="true">RAND()</f>
        <v>0.764703088974745</v>
      </c>
      <c r="AW140" s="0" t="n">
        <f aca="true">RAND()</f>
        <v>0.184266873578421</v>
      </c>
      <c r="AX140" s="0" t="n">
        <f aca="true">RAND()</f>
        <v>0.839656182390885</v>
      </c>
      <c r="AY140" s="0" t="n">
        <f aca="true">RAND()</f>
        <v>0.643969258513904</v>
      </c>
      <c r="AZ140" s="0" t="n">
        <f aca="true">RAND()</f>
        <v>0.779154129020866</v>
      </c>
    </row>
    <row r="141" customFormat="false" ht="17.35" hidden="false" customHeight="false" outlineLevel="0" collapsed="false">
      <c r="A141" s="4" t="s">
        <v>186</v>
      </c>
      <c r="AK141" s="0" t="n">
        <v>128</v>
      </c>
      <c r="AL141" s="17" t="n">
        <f aca="false">IFERROR(IF(AU141&lt;($AM$6-$AL$6)/($AN$6-$AL$6),$AL$6+SQRT(AU141*($AN$6-$AL$6)*($AM$6-$AL$6)),$AN$6-SQRT((1-AU141)*($AN$6-$AL$6)*($AN$6-$AM$6))),$AM$6)</f>
        <v>2.4781766857683</v>
      </c>
      <c r="AM141" s="17" t="n">
        <f aca="false">IFERROR(IF(AV141&lt;($AM$7-$AL$7)/($AN$7-$AL$7),$AL$7+SQRT(AV141*($AN$7-$AL$7)*($AM$7-$AL$7)),$AN$7-SQRT((1-AV141)*($AN$7-$AL$7)*($AN$7-$AM$7))),$AM$7)</f>
        <v>1.04257629040124</v>
      </c>
      <c r="AN141" s="17" t="n">
        <f aca="false">IFERROR(IF(AW141&lt;($AM$8-$AL$8)/($AN$8-$AL$8),$AL$8+SQRT(AW141*($AN$8-$AL$8)*($AM$8-$AL$8)),$AN$8-SQRT((1-AW141)*($AN$8-$AL$8)*($AN$8-$AM$8))),$AM$8)</f>
        <v>1.00603026753941</v>
      </c>
      <c r="AO141" s="17" t="n">
        <f aca="false">IFERROR(IF(AX141&lt;($AM$9-$AL$9)/($AN$9-$AL$9),$AL$9+SQRT(AX141*($AN$9-$AL$9)*($AM$9-$AL$9)),$AN$9-SQRT((1-AX141)*($AN$9-$AL$9)*($AN$9-$AM$9))),$AM$9)</f>
        <v>1.13481170889035</v>
      </c>
      <c r="AP141" s="17" t="n">
        <f aca="false">IFERROR(IF(AY141&lt;($AM$10-$AL$10)/($AN$10-$AL$10),$AL$10+SQRT(AY141*($AN$10-$AL$10)*($AM$10-$AL$10)),$AN$10-SQRT((1-AY141)*($AN$10-$AL$10)*($AN$10-$AM$10))),$AM$10)</f>
        <v>0.585495189266627</v>
      </c>
      <c r="AQ141" s="17" t="n">
        <f aca="false">IFERROR(IF(AZ141&lt;($AM$11-$AL$11)/($AN$11-$AL$11),$AL$11+SQRT(AZ141*($AN$11-$AL$11)*($AM$11-$AL$11)),$AN$11-SQRT((1-AZ141)*($AN$11-$AL$11)*($AN$11-$AM$11))),$AM$11)</f>
        <v>0.657623468347361</v>
      </c>
      <c r="AR141" s="17" t="n">
        <f aca="false">SUMPRODUCT((B24:B31&lt;=$B$6)*(C24:C31*AM141+D24:D31*AO141*$B$8*AQ141)/(1+AL141/100)^B24:B31)+C32*AM141*AP141/(1+AL141/100)^$B$6</f>
        <v>0</v>
      </c>
      <c r="AS141" s="17" t="n">
        <f aca="false">SUMPRODUCT((K24:K26&lt;=$B$6)*(L24:L26*AN141+M24:M26*AO141*$B$8*AQ141)/(1+AL141/100)^K24:K26)+L27*AN141*AP141/(1+AL141/100)^$B$6</f>
        <v>0</v>
      </c>
      <c r="AT141" s="17" t="n">
        <f aca="false">AS141-AR141</f>
        <v>0</v>
      </c>
      <c r="AU141" s="17" t="n">
        <f aca="true">RAND()</f>
        <v>0.0457305885624704</v>
      </c>
      <c r="AV141" s="17" t="n">
        <f aca="true">RAND()</f>
        <v>0.617559152855922</v>
      </c>
      <c r="AW141" s="17" t="n">
        <f aca="true">RAND()</f>
        <v>0.470922396827611</v>
      </c>
      <c r="AX141" s="17" t="n">
        <f aca="true">RAND()</f>
        <v>0.500966147284512</v>
      </c>
      <c r="AY141" s="17" t="n">
        <f aca="true">RAND()</f>
        <v>0.0292377095509451</v>
      </c>
      <c r="AZ141" s="17" t="n">
        <f aca="true">RAND()</f>
        <v>0.521544124789834</v>
      </c>
    </row>
    <row r="142" customFormat="false" ht="15" hidden="false" customHeight="false" outlineLevel="0" collapsed="false">
      <c r="A142" s="6" t="s">
        <v>187</v>
      </c>
      <c r="B142" s="6" t="s">
        <v>53</v>
      </c>
      <c r="C142" s="6" t="s">
        <v>188</v>
      </c>
      <c r="D142" s="6" t="s">
        <v>54</v>
      </c>
      <c r="E142" s="6" t="s">
        <v>55</v>
      </c>
      <c r="F142" s="6" t="s">
        <v>56</v>
      </c>
      <c r="G142" s="6" t="s">
        <v>57</v>
      </c>
      <c r="H142" s="6" t="s">
        <v>189</v>
      </c>
      <c r="I142" s="6" t="s">
        <v>59</v>
      </c>
      <c r="J142" s="6" t="s">
        <v>60</v>
      </c>
      <c r="K142" s="6" t="s">
        <v>61</v>
      </c>
      <c r="L142" s="6" t="s">
        <v>143</v>
      </c>
      <c r="AK142" s="0" t="n">
        <v>129</v>
      </c>
      <c r="AL142" s="17" t="n">
        <f aca="false">IFERROR(IF(AU142&lt;($AM$6-$AL$6)/($AN$6-$AL$6),$AL$6+SQRT(AU142*($AN$6-$AL$6)*($AM$6-$AL$6)),$AN$6-SQRT((1-AU142)*($AN$6-$AL$6)*($AN$6-$AM$6))),$AM$6)</f>
        <v>2.59749825135036</v>
      </c>
      <c r="AM142" s="17" t="n">
        <f aca="false">IFERROR(IF(AV142&lt;($AM$7-$AL$7)/($AN$7-$AL$7),$AL$7+SQRT(AV142*($AN$7-$AL$7)*($AM$7-$AL$7)),$AN$7-SQRT((1-AV142)*($AN$7-$AL$7)*($AN$7-$AM$7))),$AM$7)</f>
        <v>0.895529674910015</v>
      </c>
      <c r="AN142" s="17" t="n">
        <f aca="false">IFERROR(IF(AW142&lt;($AM$8-$AL$8)/($AN$8-$AL$8),$AL$8+SQRT(AW142*($AN$8-$AL$8)*($AM$8-$AL$8)),$AN$8-SQRT((1-AW142)*($AN$8-$AL$8)*($AN$8-$AM$8))),$AM$8)</f>
        <v>0.973690816051023</v>
      </c>
      <c r="AO142" s="17" t="n">
        <f aca="false">IFERROR(IF(AX142&lt;($AM$9-$AL$9)/($AN$9-$AL$9),$AL$9+SQRT(AX142*($AN$9-$AL$9)*($AM$9-$AL$9)),$AN$9-SQRT((1-AX142)*($AN$9-$AL$9)*($AN$9-$AM$9))),$AM$9)</f>
        <v>1.37953905209897</v>
      </c>
      <c r="AP142" s="17" t="n">
        <f aca="false">IFERROR(IF(AY142&lt;($AM$10-$AL$10)/($AN$10-$AL$10),$AL$10+SQRT(AY142*($AN$10-$AL$10)*($AM$10-$AL$10)),$AN$10-SQRT((1-AY142)*($AN$10-$AL$10)*($AN$10-$AM$10))),$AM$10)</f>
        <v>0.575305227397538</v>
      </c>
      <c r="AQ142" s="17" t="n">
        <f aca="false">IFERROR(IF(AZ142&lt;($AM$11-$AL$11)/($AN$11-$AL$11),$AL$11+SQRT(AZ142*($AN$11-$AL$11)*($AM$11-$AL$11)),$AN$11-SQRT((1-AZ142)*($AN$11-$AL$11)*($AN$11-$AM$11))),$AM$11)</f>
        <v>0.631038904724024</v>
      </c>
      <c r="AR142" s="17" t="n">
        <f aca="false">SUMPRODUCT((B24:B31&lt;=$B$6)*(C24:C31*AM142+D24:D31*AO142*$B$8*AQ142)/(1+AL142/100)^B24:B31)+C32*AM142*AP142/(1+AL142/100)^$B$6</f>
        <v>0</v>
      </c>
      <c r="AS142" s="17" t="n">
        <f aca="false">SUMPRODUCT((K24:K26&lt;=$B$6)*(L24:L26*AN142+M24:M26*AO142*$B$8*AQ142)/(1+AL142/100)^K24:K26)+L27*AN142*AP142/(1+AL142/100)^$B$6</f>
        <v>0</v>
      </c>
      <c r="AT142" s="17" t="n">
        <f aca="false">AS142-AR142</f>
        <v>0</v>
      </c>
      <c r="AU142" s="17" t="n">
        <f aca="true">RAND()</f>
        <v>0.0714008320733475</v>
      </c>
      <c r="AV142" s="17" t="n">
        <f aca="true">RAND()</f>
        <v>0.101399097649034</v>
      </c>
      <c r="AW142" s="17" t="n">
        <f aca="true">RAND()</f>
        <v>0.335205550894114</v>
      </c>
      <c r="AX142" s="17" t="n">
        <f aca="true">RAND()</f>
        <v>0.743352141419833</v>
      </c>
      <c r="AY142" s="17" t="n">
        <f aca="true">RAND()</f>
        <v>0.0226835090935798</v>
      </c>
      <c r="AZ142" s="17" t="n">
        <f aca="true">RAND()</f>
        <v>0.44729288343217</v>
      </c>
    </row>
    <row r="143" customFormat="false" ht="15" hidden="false" customHeight="false" outlineLevel="0" collapsed="false">
      <c r="A143" s="7" t="s">
        <v>190</v>
      </c>
      <c r="B143" s="0" t="n">
        <v>3</v>
      </c>
      <c r="C143" s="0" t="n">
        <v>30</v>
      </c>
      <c r="D143" s="0" t="n">
        <v>1</v>
      </c>
      <c r="E143" s="0" t="n">
        <v>1</v>
      </c>
      <c r="F143" s="0" t="n">
        <v>1</v>
      </c>
      <c r="G143" s="0" t="n">
        <v>1</v>
      </c>
      <c r="H143" s="0" t="n">
        <v>1</v>
      </c>
      <c r="I143" s="14" t="n">
        <f aca="false">SUMPRODUCT((B24:B31&lt;=$C143)*(C24:C31*$D143+D24:D31*$F143*$B$8*$H143)/(1+$B143/100)^B24:B31)+C32*$D143*$G143/(1+$B143/100)^$C143</f>
        <v>0</v>
      </c>
      <c r="J143" s="14" t="n">
        <f aca="false">SUMPRODUCT((K24:K26&lt;=$C143)*(L24:L26*$E143+M24:M26*$F143*$B$8*$H143)/(1+$B143/100)^K24:K26)+L27*$E143*$G143/(1+$B143/100)^$C143</f>
        <v>0</v>
      </c>
      <c r="K143" s="14" t="n">
        <f aca="false">J143-I143</f>
        <v>0</v>
      </c>
      <c r="L143" s="0" t="str">
        <f aca="false">IF(K143&lt;0,"PCC","HMA")</f>
        <v>HMA</v>
      </c>
      <c r="AK143" s="0" t="n">
        <v>130</v>
      </c>
      <c r="AL143" s="17" t="n">
        <f aca="false">IFERROR(IF(AU143&lt;($AM$6-$AL$6)/($AN$6-$AL$6),$AL$6+SQRT(AU143*($AN$6-$AL$6)*($AM$6-$AL$6)),$AN$6-SQRT((1-AU143)*($AN$6-$AL$6)*($AN$6-$AM$6))),$AM$6)</f>
        <v>3.41064176550948</v>
      </c>
      <c r="AM143" s="17" t="n">
        <f aca="false">IFERROR(IF(AV143&lt;($AM$7-$AL$7)/($AN$7-$AL$7),$AL$7+SQRT(AV143*($AN$7-$AL$7)*($AM$7-$AL$7)),$AN$7-SQRT((1-AV143)*($AN$7-$AL$7)*($AN$7-$AM$7))),$AM$7)</f>
        <v>0.961857649564045</v>
      </c>
      <c r="AN143" s="17" t="n">
        <f aca="false">IFERROR(IF(AW143&lt;($AM$8-$AL$8)/($AN$8-$AL$8),$AL$8+SQRT(AW143*($AN$8-$AL$8)*($AM$8-$AL$8)),$AN$8-SQRT((1-AW143)*($AN$8-$AL$8)*($AN$8-$AM$8))),$AM$8)</f>
        <v>0.96729216381803</v>
      </c>
      <c r="AO143" s="17" t="n">
        <f aca="false">IFERROR(IF(AX143&lt;($AM$9-$AL$9)/($AN$9-$AL$9),$AL$9+SQRT(AX143*($AN$9-$AL$9)*($AM$9-$AL$9)),$AN$9-SQRT((1-AX143)*($AN$9-$AL$9)*($AN$9-$AM$9))),$AM$9)</f>
        <v>1.53735499971843</v>
      </c>
      <c r="AP143" s="17" t="n">
        <f aca="false">IFERROR(IF(AY143&lt;($AM$10-$AL$10)/($AN$10-$AL$10),$AL$10+SQRT(AY143*($AN$10-$AL$10)*($AM$10-$AL$10)),$AN$10-SQRT((1-AY143)*($AN$10-$AL$10)*($AN$10-$AM$10))),$AM$10)</f>
        <v>0.8773922252107</v>
      </c>
      <c r="AQ143" s="17" t="n">
        <f aca="false">IFERROR(IF(AZ143&lt;($AM$11-$AL$11)/($AN$11-$AL$11),$AL$11+SQRT(AZ143*($AN$11-$AL$11)*($AM$11-$AL$11)),$AN$11-SQRT((1-AZ143)*($AN$11-$AL$11)*($AN$11-$AM$11))),$AM$11)</f>
        <v>0.852811122489841</v>
      </c>
      <c r="AR143" s="17" t="n">
        <f aca="false">SUMPRODUCT((B24:B31&lt;=$B$6)*(C24:C31*AM143+D24:D31*AO143*$B$8*AQ143)/(1+AL143/100)^B24:B31)+C32*AM143*AP143/(1+AL143/100)^$B$6</f>
        <v>0</v>
      </c>
      <c r="AS143" s="17" t="n">
        <f aca="false">SUMPRODUCT((K24:K26&lt;=$B$6)*(L24:L26*AN143+M24:M26*AO143*$B$8*AQ143)/(1+AL143/100)^K24:K26)+L27*AN143*AP143/(1+AL143/100)^$B$6</f>
        <v>0</v>
      </c>
      <c r="AT143" s="17" t="n">
        <f aca="false">AS143-AR143</f>
        <v>0</v>
      </c>
      <c r="AU143" s="17" t="n">
        <f aca="true">RAND()</f>
        <v>0.355825373224754</v>
      </c>
      <c r="AV143" s="17" t="n">
        <f aca="true">RAND()</f>
        <v>0.291087763582192</v>
      </c>
      <c r="AW143" s="17" t="n">
        <f aca="true">RAND()</f>
        <v>0.310962978610207</v>
      </c>
      <c r="AX143" s="17" t="n">
        <f aca="true">RAND()</f>
        <v>0.857306402476313</v>
      </c>
      <c r="AY143" s="17" t="n">
        <f aca="true">RAND()</f>
        <v>0.569699566597935</v>
      </c>
      <c r="AZ143" s="17" t="n">
        <f aca="true">RAND()</f>
        <v>0.911573201376732</v>
      </c>
    </row>
    <row r="144" customFormat="false" ht="15" hidden="false" customHeight="false" outlineLevel="0" collapsed="false">
      <c r="A144" s="7" t="s">
        <v>191</v>
      </c>
      <c r="B144" s="0" t="n">
        <v>7</v>
      </c>
      <c r="C144" s="0" t="n">
        <v>20</v>
      </c>
      <c r="D144" s="0" t="n">
        <v>1</v>
      </c>
      <c r="E144" s="0" t="n">
        <v>1</v>
      </c>
      <c r="F144" s="0" t="n">
        <v>1</v>
      </c>
      <c r="G144" s="0" t="n">
        <v>1</v>
      </c>
      <c r="H144" s="0" t="n">
        <v>1</v>
      </c>
      <c r="I144" s="14" t="n">
        <f aca="false">SUMPRODUCT((B24:B31&lt;=$C144)*(C24:C31*$D144+D24:D31*$F144*$B$8*$H144)/(1+$B144/100)^B24:B31)+C32*$D144*$G144/(1+$B144/100)^$C144</f>
        <v>0</v>
      </c>
      <c r="J144" s="14" t="n">
        <f aca="false">SUMPRODUCT((K24:K26&lt;=$C144)*(L24:L26*$E144+M24:M26*$F144*$B$8*$H144)/(1+$B144/100)^K24:K26)+L27*$E144*$G144/(1+$B144/100)^$C144</f>
        <v>0</v>
      </c>
      <c r="K144" s="14" t="n">
        <f aca="false">J144-I144</f>
        <v>0</v>
      </c>
      <c r="L144" s="0" t="str">
        <f aca="false">IF(K144&lt;0,"PCC","HMA")</f>
        <v>HMA</v>
      </c>
      <c r="AK144" s="0" t="n">
        <v>131</v>
      </c>
      <c r="AL144" s="17" t="n">
        <f aca="false">IFERROR(IF(AU144&lt;($AM$6-$AL$6)/($AN$6-$AL$6),$AL$6+SQRT(AU144*($AN$6-$AL$6)*($AM$6-$AL$6)),$AN$6-SQRT((1-AU144)*($AN$6-$AL$6)*($AN$6-$AM$6))),$AM$6)</f>
        <v>6.00118773863786</v>
      </c>
      <c r="AM144" s="17" t="n">
        <f aca="false">IFERROR(IF(AV144&lt;($AM$7-$AL$7)/($AN$7-$AL$7),$AL$7+SQRT(AV144*($AN$7-$AL$7)*($AM$7-$AL$7)),$AN$7-SQRT((1-AV144)*($AN$7-$AL$7)*($AN$7-$AM$7))),$AM$7)</f>
        <v>0.872205258930257</v>
      </c>
      <c r="AN144" s="17" t="n">
        <f aca="false">IFERROR(IF(AW144&lt;($AM$8-$AL$8)/($AN$8-$AL$8),$AL$8+SQRT(AW144*($AN$8-$AL$8)*($AM$8-$AL$8)),$AN$8-SQRT((1-AW144)*($AN$8-$AL$8)*($AN$8-$AM$8))),$AM$8)</f>
        <v>0.884056214996099</v>
      </c>
      <c r="AO144" s="17" t="n">
        <f aca="false">IFERROR(IF(AX144&lt;($AM$9-$AL$9)/($AN$9-$AL$9),$AL$9+SQRT(AX144*($AN$9-$AL$9)*($AM$9-$AL$9)),$AN$9-SQRT((1-AX144)*($AN$9-$AL$9)*($AN$9-$AM$9))),$AM$9)</f>
        <v>0.934367004269791</v>
      </c>
      <c r="AP144" s="17" t="n">
        <f aca="false">IFERROR(IF(AY144&lt;($AM$10-$AL$10)/($AN$10-$AL$10),$AL$10+SQRT(AY144*($AN$10-$AL$10)*($AM$10-$AL$10)),$AN$10-SQRT((1-AY144)*($AN$10-$AL$10)*($AN$10-$AM$10))),$AM$10)</f>
        <v>0.738058721632242</v>
      </c>
      <c r="AQ144" s="17" t="n">
        <f aca="false">IFERROR(IF(AZ144&lt;($AM$11-$AL$11)/($AN$11-$AL$11),$AL$11+SQRT(AZ144*($AN$11-$AL$11)*($AM$11-$AL$11)),$AN$11-SQRT((1-AZ144)*($AN$11-$AL$11)*($AN$11-$AM$11))),$AM$11)</f>
        <v>0.627249722608178</v>
      </c>
      <c r="AR144" s="17" t="n">
        <f aca="false">SUMPRODUCT((B24:B31&lt;=$B$6)*(C24:C31*AM144+D24:D31*AO144*$B$8*AQ144)/(1+AL144/100)^B24:B31)+C32*AM144*AP144/(1+AL144/100)^$B$6</f>
        <v>0</v>
      </c>
      <c r="AS144" s="17" t="n">
        <f aca="false">SUMPRODUCT((K24:K26&lt;=$B$6)*(L24:L26*AN144+M24:M26*AO144*$B$8*AQ144)/(1+AL144/100)^K24:K26)+L27*AN144*AP144/(1+AL144/100)^$B$6</f>
        <v>0</v>
      </c>
      <c r="AT144" s="17" t="n">
        <f aca="false">AS144-AR144</f>
        <v>0</v>
      </c>
      <c r="AU144" s="17" t="n">
        <f aca="true">RAND()</f>
        <v>0.950118703327632</v>
      </c>
      <c r="AV144" s="17" t="n">
        <f aca="true">RAND()</f>
        <v>0.0579288824131708</v>
      </c>
      <c r="AW144" s="17" t="n">
        <f aca="true">RAND()</f>
        <v>0.0785049697718933</v>
      </c>
      <c r="AX144" s="17" t="n">
        <f aca="true">RAND()</f>
        <v>0.25156625919775</v>
      </c>
      <c r="AY144" s="17" t="n">
        <f aca="true">RAND()</f>
        <v>0.22668781978071</v>
      </c>
      <c r="AZ144" s="17" t="n">
        <f aca="true">RAND()</f>
        <v>0.437111758967875</v>
      </c>
    </row>
    <row r="145" customFormat="false" ht="15" hidden="false" customHeight="false" outlineLevel="0" collapsed="false">
      <c r="A145" s="7" t="s">
        <v>192</v>
      </c>
      <c r="B145" s="0" t="n">
        <v>3</v>
      </c>
      <c r="C145" s="0" t="n">
        <v>20</v>
      </c>
      <c r="D145" s="0" t="n">
        <v>1</v>
      </c>
      <c r="E145" s="0" t="n">
        <v>1</v>
      </c>
      <c r="F145" s="0" t="n">
        <v>1</v>
      </c>
      <c r="G145" s="0" t="n">
        <v>1</v>
      </c>
      <c r="H145" s="0" t="n">
        <v>1</v>
      </c>
      <c r="I145" s="14" t="n">
        <f aca="false">SUMPRODUCT((B24:B31&lt;=$C145)*(C24:C31*$D145+D24:D31*$F145*$B$8*$H145)/(1+$B145/100)^B24:B31)+C32*$D145*$G145/(1+$B145/100)^$C145</f>
        <v>0</v>
      </c>
      <c r="J145" s="14" t="n">
        <f aca="false">SUMPRODUCT((K24:K26&lt;=$C145)*(L24:L26*$E145+M24:M26*$F145*$B$8*$H145)/(1+$B145/100)^K24:K26)+L27*$E145*$G145/(1+$B145/100)^$C145</f>
        <v>0</v>
      </c>
      <c r="K145" s="14" t="n">
        <f aca="false">J145-I145</f>
        <v>0</v>
      </c>
      <c r="L145" s="0" t="str">
        <f aca="false">IF(K145&lt;0,"PCC","HMA")</f>
        <v>HMA</v>
      </c>
      <c r="AK145" s="0" t="n">
        <v>132</v>
      </c>
      <c r="AL145" s="17" t="n">
        <f aca="false">IFERROR(IF(AU145&lt;($AM$6-$AL$6)/($AN$6-$AL$6),$AL$6+SQRT(AU145*($AN$6-$AL$6)*($AM$6-$AL$6)),$AN$6-SQRT((1-AU145)*($AN$6-$AL$6)*($AN$6-$AM$6))),$AM$6)</f>
        <v>2.71246695627353</v>
      </c>
      <c r="AM145" s="17" t="n">
        <f aca="false">IFERROR(IF(AV145&lt;($AM$7-$AL$7)/($AN$7-$AL$7),$AL$7+SQRT(AV145*($AN$7-$AL$7)*($AM$7-$AL$7)),$AN$7-SQRT((1-AV145)*($AN$7-$AL$7)*($AN$7-$AM$7))),$AM$7)</f>
        <v>0.979696251154387</v>
      </c>
      <c r="AN145" s="17" t="n">
        <f aca="false">IFERROR(IF(AW145&lt;($AM$8-$AL$8)/($AN$8-$AL$8),$AL$8+SQRT(AW145*($AN$8-$AL$8)*($AM$8-$AL$8)),$AN$8-SQRT((1-AW145)*($AN$8-$AL$8)*($AN$8-$AM$8))),$AM$8)</f>
        <v>0.946133691974355</v>
      </c>
      <c r="AO145" s="17" t="n">
        <f aca="false">IFERROR(IF(AX145&lt;($AM$9-$AL$9)/($AN$9-$AL$9),$AL$9+SQRT(AX145*($AN$9-$AL$9)*($AM$9-$AL$9)),$AN$9-SQRT((1-AX145)*($AN$9-$AL$9)*($AN$9-$AM$9))),$AM$9)</f>
        <v>1.74239666813938</v>
      </c>
      <c r="AP145" s="17" t="n">
        <f aca="false">IFERROR(IF(AY145&lt;($AM$10-$AL$10)/($AN$10-$AL$10),$AL$10+SQRT(AY145*($AN$10-$AL$10)*($AM$10-$AL$10)),$AN$10-SQRT((1-AY145)*($AN$10-$AL$10)*($AN$10-$AM$10))),$AM$10)</f>
        <v>0.97595881910265</v>
      </c>
      <c r="AQ145" s="17" t="n">
        <f aca="false">IFERROR(IF(AZ145&lt;($AM$11-$AL$11)/($AN$11-$AL$11),$AL$11+SQRT(AZ145*($AN$11-$AL$11)*($AM$11-$AL$11)),$AN$11-SQRT((1-AZ145)*($AN$11-$AL$11)*($AN$11-$AM$11))),$AM$11)</f>
        <v>0.645730458926966</v>
      </c>
      <c r="AR145" s="17" t="n">
        <f aca="false">SUMPRODUCT((B24:B31&lt;=$B$6)*(C24:C31*AM145+D24:D31*AO145*$B$8*AQ145)/(1+AL145/100)^B24:B31)+C32*AM145*AP145/(1+AL145/100)^$B$6</f>
        <v>0</v>
      </c>
      <c r="AS145" s="17" t="n">
        <f aca="false">SUMPRODUCT((K24:K26&lt;=$B$6)*(L24:L26*AN145+M24:M26*AO145*$B$8*AQ145)/(1+AL145/100)^K24:K26)+L27*AN145*AP145/(1+AL145/100)^$B$6</f>
        <v>0</v>
      </c>
      <c r="AT145" s="17" t="n">
        <f aca="false">AS145-AR145</f>
        <v>0</v>
      </c>
      <c r="AU145" s="17" t="n">
        <f aca="true">RAND()</f>
        <v>0.101521832756334</v>
      </c>
      <c r="AV145" s="17" t="n">
        <f aca="true">RAND()</f>
        <v>0.358786029766004</v>
      </c>
      <c r="AW145" s="17" t="n">
        <f aca="true">RAND()</f>
        <v>0.23727839922284</v>
      </c>
      <c r="AX145" s="17" t="n">
        <f aca="true">RAND()</f>
        <v>0.955760348942872</v>
      </c>
      <c r="AY145" s="17" t="n">
        <f aca="true">RAND()</f>
        <v>0.906147189926358</v>
      </c>
      <c r="AZ145" s="17" t="n">
        <f aca="true">RAND()</f>
        <v>0.48787571522388</v>
      </c>
    </row>
    <row r="146" customFormat="false" ht="15" hidden="false" customHeight="false" outlineLevel="0" collapsed="false">
      <c r="A146" s="7" t="s">
        <v>193</v>
      </c>
      <c r="B146" s="0" t="n">
        <v>5</v>
      </c>
      <c r="C146" s="0" t="n">
        <v>30</v>
      </c>
      <c r="D146" s="0" t="n">
        <v>1</v>
      </c>
      <c r="E146" s="0" t="n">
        <v>1</v>
      </c>
      <c r="F146" s="0" t="n">
        <v>1</v>
      </c>
      <c r="G146" s="0" t="n">
        <v>1</v>
      </c>
      <c r="H146" s="0" t="n">
        <v>1</v>
      </c>
      <c r="I146" s="14" t="n">
        <f aca="false">SUMPRODUCT((B24:B31&lt;=$C146)*(C24:C31*$D146+D24:D31*$F146*$B$8*$H146)/(1+$B146/100)^B24:B31)+C32*$D146*$G146/(1+$B146/100)^$C146</f>
        <v>0</v>
      </c>
      <c r="J146" s="14" t="n">
        <f aca="false">SUMPRODUCT((K24:K26&lt;=$C146)*(L24:L26*$E146+M24:M26*$F146*$B$8*$H146)/(1+$B146/100)^K24:K26)+L27*$E146*$G146/(1+$B146/100)^$C146</f>
        <v>0</v>
      </c>
      <c r="K146" s="14" t="n">
        <f aca="false">J146-I146</f>
        <v>0</v>
      </c>
      <c r="L146" s="0" t="str">
        <f aca="false">IF(K146&lt;0,"PCC","HMA")</f>
        <v>HMA</v>
      </c>
      <c r="AK146" s="0" t="n">
        <v>133</v>
      </c>
      <c r="AL146" s="17" t="n">
        <f aca="false">IFERROR(IF(AU146&lt;($AM$6-$AL$6)/($AN$6-$AL$6),$AL$6+SQRT(AU146*($AN$6-$AL$6)*($AM$6-$AL$6)),$AN$6-SQRT((1-AU146)*($AN$6-$AL$6)*($AN$6-$AM$6))),$AM$6)</f>
        <v>3.81534049943765</v>
      </c>
      <c r="AM146" s="17" t="n">
        <f aca="false">IFERROR(IF(AV146&lt;($AM$7-$AL$7)/($AN$7-$AL$7),$AL$7+SQRT(AV146*($AN$7-$AL$7)*($AM$7-$AL$7)),$AN$7-SQRT((1-AV146)*($AN$7-$AL$7)*($AN$7-$AM$7))),$AM$7)</f>
        <v>0.84783703204885</v>
      </c>
      <c r="AN146" s="17" t="n">
        <f aca="false">IFERROR(IF(AW146&lt;($AM$8-$AL$8)/($AN$8-$AL$8),$AL$8+SQRT(AW146*($AN$8-$AL$8)*($AM$8-$AL$8)),$AN$8-SQRT((1-AW146)*($AN$8-$AL$8)*($AN$8-$AM$8))),$AM$8)</f>
        <v>1.00915302334139</v>
      </c>
      <c r="AO146" s="17" t="n">
        <f aca="false">IFERROR(IF(AX146&lt;($AM$9-$AL$9)/($AN$9-$AL$9),$AL$9+SQRT(AX146*($AN$9-$AL$9)*($AM$9-$AL$9)),$AN$9-SQRT((1-AX146)*($AN$9-$AL$9)*($AN$9-$AM$9))),$AM$9)</f>
        <v>0.928929215889551</v>
      </c>
      <c r="AP146" s="17" t="n">
        <f aca="false">IFERROR(IF(AY146&lt;($AM$10-$AL$10)/($AN$10-$AL$10),$AL$10+SQRT(AY146*($AN$10-$AL$10)*($AM$10-$AL$10)),$AN$10-SQRT((1-AY146)*($AN$10-$AL$10)*($AN$10-$AM$10))),$AM$10)</f>
        <v>0.754089639288267</v>
      </c>
      <c r="AQ146" s="17" t="n">
        <f aca="false">IFERROR(IF(AZ146&lt;($AM$11-$AL$11)/($AN$11-$AL$11),$AL$11+SQRT(AZ146*($AN$11-$AL$11)*($AM$11-$AL$11)),$AN$11-SQRT((1-AZ146)*($AN$11-$AL$11)*($AN$11-$AM$11))),$AM$11)</f>
        <v>0.406138045929059</v>
      </c>
      <c r="AR146" s="17" t="n">
        <f aca="false">SUMPRODUCT((B24:B31&lt;=$B$6)*(C24:C31*AM146+D24:D31*AO146*$B$8*AQ146)/(1+AL146/100)^B24:B31)+C32*AM146*AP146/(1+AL146/100)^$B$6</f>
        <v>0</v>
      </c>
      <c r="AS146" s="17" t="n">
        <f aca="false">SUMPRODUCT((K24:K26&lt;=$B$6)*(L24:L26*AN146+M24:M26*AO146*$B$8*AQ146)/(1+AL146/100)^K24:K26)+L27*AN146*AP146/(1+AL146/100)^$B$6</f>
        <v>0</v>
      </c>
      <c r="AT146" s="17" t="n">
        <f aca="false">AS146-AR146</f>
        <v>0</v>
      </c>
      <c r="AU146" s="17" t="n">
        <f aca="true">RAND()</f>
        <v>0.492897193273897</v>
      </c>
      <c r="AV146" s="17" t="n">
        <f aca="true">RAND()</f>
        <v>0.0254264626138072</v>
      </c>
      <c r="AW146" s="17" t="n">
        <f aca="true">RAND()</f>
        <v>0.484379856305852</v>
      </c>
      <c r="AX146" s="17" t="n">
        <f aca="true">RAND()</f>
        <v>0.245307029658167</v>
      </c>
      <c r="AY146" s="17" t="n">
        <f aca="true">RAND()</f>
        <v>0.258246179174567</v>
      </c>
      <c r="AZ146" s="17" t="n">
        <f aca="true">RAND()</f>
        <v>0.0459807542597515</v>
      </c>
    </row>
    <row r="147" customFormat="false" ht="15" hidden="false" customHeight="false" outlineLevel="0" collapsed="false">
      <c r="A147" s="7" t="s">
        <v>194</v>
      </c>
      <c r="B147" s="0" t="n">
        <v>3</v>
      </c>
      <c r="C147" s="0" t="n">
        <v>30</v>
      </c>
      <c r="D147" s="0" t="n">
        <v>1</v>
      </c>
      <c r="E147" s="0" t="n">
        <v>1</v>
      </c>
      <c r="F147" s="0" t="n">
        <v>1</v>
      </c>
      <c r="G147" s="0" t="n">
        <v>1</v>
      </c>
      <c r="H147" s="0" t="n">
        <v>0</v>
      </c>
      <c r="I147" s="14" t="n">
        <f aca="false">SUMPRODUCT((B24:B31&lt;=$C147)*(C24:C31*$D147+D24:D31*$F147*$B$8*$H147)/(1+$B147/100)^B24:B31)+C32*$D147*$G147/(1+$B147/100)^$C147</f>
        <v>0</v>
      </c>
      <c r="J147" s="14" t="n">
        <f aca="false">SUMPRODUCT((K24:K26&lt;=$C147)*(L24:L26*$E147+M24:M26*$F147*$B$8*$H147)/(1+$B147/100)^K24:K26)+L27*$E147*$G147/(1+$B147/100)^$C147</f>
        <v>0</v>
      </c>
      <c r="K147" s="14" t="n">
        <f aca="false">J147-I147</f>
        <v>0</v>
      </c>
      <c r="L147" s="0" t="str">
        <f aca="false">IF(K147&lt;0,"PCC","HMA")</f>
        <v>HMA</v>
      </c>
      <c r="AK147" s="0" t="n">
        <v>134</v>
      </c>
      <c r="AL147" s="17" t="n">
        <f aca="false">IFERROR(IF(AU147&lt;($AM$6-$AL$6)/($AN$6-$AL$6),$AL$6+SQRT(AU147*($AN$6-$AL$6)*($AM$6-$AL$6)),$AN$6-SQRT((1-AU147)*($AN$6-$AL$6)*($AN$6-$AM$6))),$AM$6)</f>
        <v>4.78030148343411</v>
      </c>
      <c r="AM147" s="17" t="n">
        <f aca="false">IFERROR(IF(AV147&lt;($AM$7-$AL$7)/($AN$7-$AL$7),$AL$7+SQRT(AV147*($AN$7-$AL$7)*($AM$7-$AL$7)),$AN$7-SQRT((1-AV147)*($AN$7-$AL$7)*($AN$7-$AM$7))),$AM$7)</f>
        <v>1.0227104297769</v>
      </c>
      <c r="AN147" s="17" t="n">
        <f aca="false">IFERROR(IF(AW147&lt;($AM$8-$AL$8)/($AN$8-$AL$8),$AL$8+SQRT(AW147*($AN$8-$AL$8)*($AM$8-$AL$8)),$AN$8-SQRT((1-AW147)*($AN$8-$AL$8)*($AN$8-$AM$8))),$AM$8)</f>
        <v>1.09482819154207</v>
      </c>
      <c r="AO147" s="17" t="n">
        <f aca="false">IFERROR(IF(AX147&lt;($AM$9-$AL$9)/($AN$9-$AL$9),$AL$9+SQRT(AX147*($AN$9-$AL$9)*($AM$9-$AL$9)),$AN$9-SQRT((1-AX147)*($AN$9-$AL$9)*($AN$9-$AM$9))),$AM$9)</f>
        <v>1.66118357913468</v>
      </c>
      <c r="AP147" s="17" t="n">
        <f aca="false">IFERROR(IF(AY147&lt;($AM$10-$AL$10)/($AN$10-$AL$10),$AL$10+SQRT(AY147*($AN$10-$AL$10)*($AM$10-$AL$10)),$AN$10-SQRT((1-AY147)*($AN$10-$AL$10)*($AN$10-$AM$10))),$AM$10)</f>
        <v>0.911973124940047</v>
      </c>
      <c r="AQ147" s="17" t="n">
        <f aca="false">IFERROR(IF(AZ147&lt;($AM$11-$AL$11)/($AN$11-$AL$11),$AL$11+SQRT(AZ147*($AN$11-$AL$11)*($AM$11-$AL$11)),$AN$11-SQRT((1-AZ147)*($AN$11-$AL$11)*($AN$11-$AM$11))),$AM$11)</f>
        <v>0.812050687744506</v>
      </c>
      <c r="AR147" s="17" t="n">
        <f aca="false">SUMPRODUCT((B24:B31&lt;=$B$6)*(C24:C31*AM147+D24:D31*AO147*$B$8*AQ147)/(1+AL147/100)^B24:B31)+C32*AM147*AP147/(1+AL147/100)^$B$6</f>
        <v>0</v>
      </c>
      <c r="AS147" s="17" t="n">
        <f aca="false">SUMPRODUCT((K24:K26&lt;=$B$6)*(L24:L26*AN147+M24:M26*AO147*$B$8*AQ147)/(1+AL147/100)^K24:K26)+L27*AN147*AP147/(1+AL147/100)^$B$6</f>
        <v>0</v>
      </c>
      <c r="AT147" s="17" t="n">
        <f aca="false">AS147-AR147</f>
        <v>0</v>
      </c>
      <c r="AU147" s="17" t="n">
        <f aca="true">RAND()</f>
        <v>0.753646924777759</v>
      </c>
      <c r="AV147" s="17" t="n">
        <f aca="true">RAND()</f>
        <v>0.540795122380438</v>
      </c>
      <c r="AW147" s="17" t="n">
        <f aca="true">RAND()</f>
        <v>0.785970754310172</v>
      </c>
      <c r="AX147" s="17" t="n">
        <f aca="true">RAND()</f>
        <v>0.923468955301342</v>
      </c>
      <c r="AY147" s="17" t="n">
        <f aca="true">RAND()</f>
        <v>0.678887422691472</v>
      </c>
      <c r="AZ147" s="17" t="n">
        <f aca="true">RAND()</f>
        <v>0.855816555194641</v>
      </c>
    </row>
    <row r="148" customFormat="false" ht="15" hidden="false" customHeight="false" outlineLevel="0" collapsed="false">
      <c r="A148" s="7" t="s">
        <v>195</v>
      </c>
      <c r="B148" s="0" t="n">
        <v>3</v>
      </c>
      <c r="C148" s="0" t="n">
        <v>30</v>
      </c>
      <c r="D148" s="0" t="n">
        <v>1</v>
      </c>
      <c r="E148" s="0" t="n">
        <v>1</v>
      </c>
      <c r="F148" s="0" t="n">
        <v>1</v>
      </c>
      <c r="G148" s="0" t="n">
        <v>1</v>
      </c>
      <c r="H148" s="0" t="n">
        <v>0.4</v>
      </c>
      <c r="I148" s="14" t="n">
        <f aca="false">SUMPRODUCT((B24:B31&lt;=$C148)*(C24:C31*$D148+D24:D31*$F148*$B$8*$H148)/(1+$B148/100)^B24:B31)+C32*$D148*$G148/(1+$B148/100)^$C148</f>
        <v>0</v>
      </c>
      <c r="J148" s="14" t="n">
        <f aca="false">SUMPRODUCT((K24:K26&lt;=$C148)*(L24:L26*$E148+M24:M26*$F148*$B$8*$H148)/(1+$B148/100)^K24:K26)+L27*$E148*$G148/(1+$B148/100)^$C148</f>
        <v>0</v>
      </c>
      <c r="K148" s="14" t="n">
        <f aca="false">J148-I148</f>
        <v>0</v>
      </c>
      <c r="L148" s="0" t="str">
        <f aca="false">IF(K148&lt;0,"PCC","HMA")</f>
        <v>HMA</v>
      </c>
      <c r="AK148" s="0" t="n">
        <v>135</v>
      </c>
      <c r="AL148" s="17" t="n">
        <f aca="false">IFERROR(IF(AU148&lt;($AM$6-$AL$6)/($AN$6-$AL$6),$AL$6+SQRT(AU148*($AN$6-$AL$6)*($AM$6-$AL$6)),$AN$6-SQRT((1-AU148)*($AN$6-$AL$6)*($AN$6-$AM$6))),$AM$6)</f>
        <v>6.27617546248694</v>
      </c>
      <c r="AM148" s="17" t="n">
        <f aca="false">IFERROR(IF(AV148&lt;($AM$7-$AL$7)/($AN$7-$AL$7),$AL$7+SQRT(AV148*($AN$7-$AL$7)*($AM$7-$AL$7)),$AN$7-SQRT((1-AV148)*($AN$7-$AL$7)*($AN$7-$AM$7))),$AM$7)</f>
        <v>1.12312972983808</v>
      </c>
      <c r="AN148" s="17" t="n">
        <f aca="false">IFERROR(IF(AW148&lt;($AM$8-$AL$8)/($AN$8-$AL$8),$AL$8+SQRT(AW148*($AN$8-$AL$8)*($AM$8-$AL$8)),$AN$8-SQRT((1-AW148)*($AN$8-$AL$8)*($AN$8-$AM$8))),$AM$8)</f>
        <v>1.00042276294379</v>
      </c>
      <c r="AO148" s="17" t="n">
        <f aca="false">IFERROR(IF(AX148&lt;($AM$9-$AL$9)/($AN$9-$AL$9),$AL$9+SQRT(AX148*($AN$9-$AL$9)*($AM$9-$AL$9)),$AN$9-SQRT((1-AX148)*($AN$9-$AL$9)*($AN$9-$AM$9))),$AM$9)</f>
        <v>0.723675107583496</v>
      </c>
      <c r="AP148" s="17" t="n">
        <f aca="false">IFERROR(IF(AY148&lt;($AM$10-$AL$10)/($AN$10-$AL$10),$AL$10+SQRT(AY148*($AN$10-$AL$10)*($AM$10-$AL$10)),$AN$10-SQRT((1-AY148)*($AN$10-$AL$10)*($AN$10-$AM$10))),$AM$10)</f>
        <v>0.81308218499619</v>
      </c>
      <c r="AQ148" s="17" t="n">
        <f aca="false">IFERROR(IF(AZ148&lt;($AM$11-$AL$11)/($AN$11-$AL$11),$AL$11+SQRT(AZ148*($AN$11-$AL$11)*($AM$11-$AL$11)),$AN$11-SQRT((1-AZ148)*($AN$11-$AL$11)*($AN$11-$AM$11))),$AM$11)</f>
        <v>0.347176965354103</v>
      </c>
      <c r="AR148" s="17" t="n">
        <f aca="false">SUMPRODUCT((B24:B31&lt;=$B$6)*(C24:C31*AM148+D24:D31*AO148*$B$8*AQ148)/(1+AL148/100)^B24:B31)+C32*AM148*AP148/(1+AL148/100)^$B$6</f>
        <v>0</v>
      </c>
      <c r="AS148" s="17" t="n">
        <f aca="false">SUMPRODUCT((K24:K26&lt;=$B$6)*(L24:L26*AN148+M24:M26*AO148*$B$8*AQ148)/(1+AL148/100)^K24:K26)+L27*AN148*AP148/(1+AL148/100)^$B$6</f>
        <v>0</v>
      </c>
      <c r="AT148" s="17" t="n">
        <f aca="false">AS148-AR148</f>
        <v>0</v>
      </c>
      <c r="AU148" s="17" t="n">
        <f aca="true">RAND()</f>
        <v>0.9738039019447</v>
      </c>
      <c r="AV148" s="17" t="n">
        <f aca="true">RAND()</f>
        <v>0.856923862658155</v>
      </c>
      <c r="AW148" s="17" t="n">
        <f aca="true">RAND()</f>
        <v>0.446321802163432</v>
      </c>
      <c r="AX148" s="17" t="n">
        <f aca="true">RAND()</f>
        <v>0.0667074050033178</v>
      </c>
      <c r="AY148" s="17" t="n">
        <f aca="true">RAND()</f>
        <v>0.392081818247955</v>
      </c>
      <c r="AZ148" s="17" t="n">
        <f aca="true">RAND()</f>
        <v>0.00908435126539669</v>
      </c>
    </row>
    <row r="149" customFormat="false" ht="15" hidden="false" customHeight="false" outlineLevel="0" collapsed="false">
      <c r="A149" s="7" t="s">
        <v>196</v>
      </c>
      <c r="B149" s="0" t="n">
        <v>3</v>
      </c>
      <c r="C149" s="0" t="n">
        <v>30</v>
      </c>
      <c r="D149" s="0" t="n">
        <v>1</v>
      </c>
      <c r="E149" s="0" t="n">
        <v>1</v>
      </c>
      <c r="F149" s="0" t="n">
        <v>1</v>
      </c>
      <c r="G149" s="0" t="n">
        <v>0</v>
      </c>
      <c r="H149" s="0" t="n">
        <v>1</v>
      </c>
      <c r="I149" s="14" t="n">
        <f aca="false">SUMPRODUCT((B24:B31&lt;=$C149)*(C24:C31*$D149+D24:D31*$F149*$B$8*$H149)/(1+$B149/100)^B24:B31)+C32*$D149*$G149/(1+$B149/100)^$C149</f>
        <v>0</v>
      </c>
      <c r="J149" s="14" t="n">
        <f aca="false">SUMPRODUCT((K24:K26&lt;=$C149)*(L24:L26*$E149+M24:M26*$F149*$B$8*$H149)/(1+$B149/100)^K24:K26)+L27*$E149*$G149/(1+$B149/100)^$C149</f>
        <v>0</v>
      </c>
      <c r="K149" s="14" t="n">
        <f aca="false">J149-I149</f>
        <v>0</v>
      </c>
      <c r="L149" s="0" t="str">
        <f aca="false">IF(K149&lt;0,"PCC","HMA")</f>
        <v>HMA</v>
      </c>
      <c r="AK149" s="0" t="n">
        <v>136</v>
      </c>
      <c r="AL149" s="17" t="n">
        <f aca="false">IFERROR(IF(AU149&lt;($AM$6-$AL$6)/($AN$6-$AL$6),$AL$6+SQRT(AU149*($AN$6-$AL$6)*($AM$6-$AL$6)),$AN$6-SQRT((1-AU149)*($AN$6-$AL$6)*($AN$6-$AM$6))),$AM$6)</f>
        <v>5.1692934699766</v>
      </c>
      <c r="AM149" s="17" t="n">
        <f aca="false">IFERROR(IF(AV149&lt;($AM$7-$AL$7)/($AN$7-$AL$7),$AL$7+SQRT(AV149*($AN$7-$AL$7)*($AM$7-$AL$7)),$AN$7-SQRT((1-AV149)*($AN$7-$AL$7)*($AN$7-$AM$7))),$AM$7)</f>
        <v>0.96799718238676</v>
      </c>
      <c r="AN149" s="17" t="n">
        <f aca="false">IFERROR(IF(AW149&lt;($AM$8-$AL$8)/($AN$8-$AL$8),$AL$8+SQRT(AW149*($AN$8-$AL$8)*($AM$8-$AL$8)),$AN$8-SQRT((1-AW149)*($AN$8-$AL$8)*($AN$8-$AM$8))),$AM$8)</f>
        <v>0.986743554026512</v>
      </c>
      <c r="AO149" s="17" t="n">
        <f aca="false">IFERROR(IF(AX149&lt;($AM$9-$AL$9)/($AN$9-$AL$9),$AL$9+SQRT(AX149*($AN$9-$AL$9)*($AM$9-$AL$9)),$AN$9-SQRT((1-AX149)*($AN$9-$AL$9)*($AN$9-$AM$9))),$AM$9)</f>
        <v>0.929110049710332</v>
      </c>
      <c r="AP149" s="17" t="n">
        <f aca="false">IFERROR(IF(AY149&lt;($AM$10-$AL$10)/($AN$10-$AL$10),$AL$10+SQRT(AY149*($AN$10-$AL$10)*($AM$10-$AL$10)),$AN$10-SQRT((1-AY149)*($AN$10-$AL$10)*($AN$10-$AM$10))),$AM$10)</f>
        <v>0.940769400239084</v>
      </c>
      <c r="AQ149" s="17" t="n">
        <f aca="false">IFERROR(IF(AZ149&lt;($AM$11-$AL$11)/($AN$11-$AL$11),$AL$11+SQRT(AZ149*($AN$11-$AL$11)*($AM$11-$AL$11)),$AN$11-SQRT((1-AZ149)*($AN$11-$AL$11)*($AN$11-$AM$11))),$AM$11)</f>
        <v>0.623216374065319</v>
      </c>
      <c r="AR149" s="17" t="n">
        <f aca="false">SUMPRODUCT((B24:B31&lt;=$B$6)*(C24:C31*AM149+D24:D31*AO149*$B$8*AQ149)/(1+AL149/100)^B24:B31)+C32*AM149*AP149/(1+AL149/100)^$B$6</f>
        <v>0</v>
      </c>
      <c r="AS149" s="17" t="n">
        <f aca="false">SUMPRODUCT((K24:K26&lt;=$B$6)*(L24:L26*AN149+M24:M26*AO149*$B$8*AQ149)/(1+AL149/100)^K24:K26)+L27*AN149*AP149/(1+AL149/100)^$B$6</f>
        <v>0</v>
      </c>
      <c r="AT149" s="17" t="n">
        <f aca="false">AS149-AR149</f>
        <v>0</v>
      </c>
      <c r="AU149" s="17" t="n">
        <f aca="true">RAND()</f>
        <v>0.832425680046484</v>
      </c>
      <c r="AV149" s="17" t="n">
        <f aca="true">RAND()</f>
        <v>0.313589480998783</v>
      </c>
      <c r="AW149" s="17" t="n">
        <f aca="true">RAND()</f>
        <v>0.387479499671696</v>
      </c>
      <c r="AX149" s="17" t="n">
        <f aca="true">RAND()</f>
        <v>0.245513913016538</v>
      </c>
      <c r="AY149" s="17" t="n">
        <f aca="true">RAND()</f>
        <v>0.777110656748487</v>
      </c>
      <c r="AZ149" s="17" t="n">
        <f aca="true">RAND()</f>
        <v>0.426403365158907</v>
      </c>
    </row>
    <row r="150" customFormat="false" ht="15" hidden="false" customHeight="false" outlineLevel="0" collapsed="false">
      <c r="A150" s="7" t="s">
        <v>197</v>
      </c>
      <c r="B150" s="0" t="n">
        <v>3</v>
      </c>
      <c r="C150" s="0" t="n">
        <v>30</v>
      </c>
      <c r="D150" s="0" t="n">
        <v>1</v>
      </c>
      <c r="E150" s="0" t="n">
        <v>1.2</v>
      </c>
      <c r="F150" s="0" t="n">
        <v>1</v>
      </c>
      <c r="G150" s="0" t="n">
        <v>1</v>
      </c>
      <c r="H150" s="0" t="n">
        <v>1</v>
      </c>
      <c r="I150" s="14" t="n">
        <f aca="false">SUMPRODUCT((B24:B31&lt;=$C150)*(C24:C31*$D150+D24:D31*$F150*$B$8*$H150)/(1+$B150/100)^B24:B31)+C32*$D150*$G150/(1+$B150/100)^$C150</f>
        <v>0</v>
      </c>
      <c r="J150" s="14" t="n">
        <f aca="false">SUMPRODUCT((K24:K26&lt;=$C150)*(L24:L26*$E150+M24:M26*$F150*$B$8*$H150)/(1+$B150/100)^K24:K26)+L27*$E150*$G150/(1+$B150/100)^$C150</f>
        <v>0</v>
      </c>
      <c r="K150" s="14" t="n">
        <f aca="false">J150-I150</f>
        <v>0</v>
      </c>
      <c r="L150" s="0" t="str">
        <f aca="false">IF(K150&lt;0,"PCC","HMA")</f>
        <v>HMA</v>
      </c>
      <c r="AK150" s="0" t="n">
        <v>137</v>
      </c>
      <c r="AL150" s="17" t="n">
        <f aca="false">IFERROR(IF(AU150&lt;($AM$6-$AL$6)/($AN$6-$AL$6),$AL$6+SQRT(AU150*($AN$6-$AL$6)*($AM$6-$AL$6)),$AN$6-SQRT((1-AU150)*($AN$6-$AL$6)*($AN$6-$AM$6))),$AM$6)</f>
        <v>2.87340919925593</v>
      </c>
      <c r="AM150" s="17" t="n">
        <f aca="false">IFERROR(IF(AV150&lt;($AM$7-$AL$7)/($AN$7-$AL$7),$AL$7+SQRT(AV150*($AN$7-$AL$7)*($AM$7-$AL$7)),$AN$7-SQRT((1-AV150)*($AN$7-$AL$7)*($AN$7-$AM$7))),$AM$7)</f>
        <v>0.877372488641504</v>
      </c>
      <c r="AN150" s="17" t="n">
        <f aca="false">IFERROR(IF(AW150&lt;($AM$8-$AL$8)/($AN$8-$AL$8),$AL$8+SQRT(AW150*($AN$8-$AL$8)*($AM$8-$AL$8)),$AN$8-SQRT((1-AW150)*($AN$8-$AL$8)*($AN$8-$AM$8))),$AM$8)</f>
        <v>0.874267010787083</v>
      </c>
      <c r="AO150" s="17" t="n">
        <f aca="false">IFERROR(IF(AX150&lt;($AM$9-$AL$9)/($AN$9-$AL$9),$AL$9+SQRT(AX150*($AN$9-$AL$9)*($AM$9-$AL$9)),$AN$9-SQRT((1-AX150)*($AN$9-$AL$9)*($AN$9-$AM$9))),$AM$9)</f>
        <v>1.65273396819775</v>
      </c>
      <c r="AP150" s="17" t="n">
        <f aca="false">IFERROR(IF(AY150&lt;($AM$10-$AL$10)/($AN$10-$AL$10),$AL$10+SQRT(AY150*($AN$10-$AL$10)*($AM$10-$AL$10)),$AN$10-SQRT((1-AY150)*($AN$10-$AL$10)*($AN$10-$AM$10))),$AM$10)</f>
        <v>0.966742728640579</v>
      </c>
      <c r="AQ150" s="17" t="n">
        <f aca="false">IFERROR(IF(AZ150&lt;($AM$11-$AL$11)/($AN$11-$AL$11),$AL$11+SQRT(AZ150*($AN$11-$AL$11)*($AM$11-$AL$11)),$AN$11-SQRT((1-AZ150)*($AN$11-$AL$11)*($AN$11-$AM$11))),$AM$11)</f>
        <v>0.84566255447147</v>
      </c>
      <c r="AR150" s="17" t="n">
        <f aca="false">SUMPRODUCT((B24:B31&lt;=$B$6)*(C24:C31*AM150+D24:D31*AO150*$B$8*AQ150)/(1+AL150/100)^B24:B31)+C32*AM150*AP150/(1+AL150/100)^$B$6</f>
        <v>0</v>
      </c>
      <c r="AS150" s="17" t="n">
        <f aca="false">SUMPRODUCT((K24:K26&lt;=$B$6)*(L24:L26*AN150+M24:M26*AO150*$B$8*AQ150)/(1+AL150/100)^K24:K26)+L27*AN150*AP150/(1+AL150/100)^$B$6</f>
        <v>0</v>
      </c>
      <c r="AT150" s="17" t="n">
        <f aca="false">AS150-AR150</f>
        <v>0</v>
      </c>
      <c r="AU150" s="17" t="n">
        <f aca="true">RAND()</f>
        <v>0.152568725868978</v>
      </c>
      <c r="AV150" s="17" t="n">
        <f aca="true">RAND()</f>
        <v>0.0665166888731081</v>
      </c>
      <c r="AW150" s="17" t="n">
        <f aca="true">RAND()</f>
        <v>0.061284321013875</v>
      </c>
      <c r="AX150" s="17" t="n">
        <f aca="true">RAND()</f>
        <v>0.919604202104212</v>
      </c>
      <c r="AY150" s="17" t="n">
        <f aca="true">RAND()</f>
        <v>0.871395098955411</v>
      </c>
      <c r="AZ150" s="17" t="n">
        <f aca="true">RAND()</f>
        <v>0.902775317990726</v>
      </c>
    </row>
    <row r="151" customFormat="false" ht="15" hidden="false" customHeight="false" outlineLevel="0" collapsed="false">
      <c r="A151" s="7" t="s">
        <v>198</v>
      </c>
      <c r="B151" s="0" t="n">
        <v>3</v>
      </c>
      <c r="C151" s="0" t="n">
        <v>30</v>
      </c>
      <c r="D151" s="0" t="n">
        <v>1.2</v>
      </c>
      <c r="E151" s="0" t="n">
        <v>1</v>
      </c>
      <c r="F151" s="0" t="n">
        <v>1</v>
      </c>
      <c r="G151" s="0" t="n">
        <v>1</v>
      </c>
      <c r="H151" s="0" t="n">
        <v>1</v>
      </c>
      <c r="I151" s="14" t="n">
        <f aca="false">SUMPRODUCT((B24:B31&lt;=$C151)*(C24:C31*$D151+D24:D31*$F151*$B$8*$H151)/(1+$B151/100)^B24:B31)+C32*$D151*$G151/(1+$B151/100)^$C151</f>
        <v>0</v>
      </c>
      <c r="J151" s="14" t="n">
        <f aca="false">SUMPRODUCT((K24:K26&lt;=$C151)*(L24:L26*$E151+M24:M26*$F151*$B$8*$H151)/(1+$B151/100)^K24:K26)+L27*$E151*$G151/(1+$B151/100)^$C151</f>
        <v>0</v>
      </c>
      <c r="K151" s="14" t="n">
        <f aca="false">J151-I151</f>
        <v>0</v>
      </c>
      <c r="L151" s="0" t="str">
        <f aca="false">IF(K151&lt;0,"PCC","HMA")</f>
        <v>HMA</v>
      </c>
      <c r="AK151" s="0" t="n">
        <v>138</v>
      </c>
      <c r="AL151" s="17" t="n">
        <f aca="false">IFERROR(IF(AU151&lt;($AM$6-$AL$6)/($AN$6-$AL$6),$AL$6+SQRT(AU151*($AN$6-$AL$6)*($AM$6-$AL$6)),$AN$6-SQRT((1-AU151)*($AN$6-$AL$6)*($AN$6-$AM$6))),$AM$6)</f>
        <v>3.9478714245389</v>
      </c>
      <c r="AM151" s="17" t="n">
        <f aca="false">IFERROR(IF(AV151&lt;($AM$7-$AL$7)/($AN$7-$AL$7),$AL$7+SQRT(AV151*($AN$7-$AL$7)*($AM$7-$AL$7)),$AN$7-SQRT((1-AV151)*($AN$7-$AL$7)*($AN$7-$AM$7))),$AM$7)</f>
        <v>0.875496170323316</v>
      </c>
      <c r="AN151" s="17" t="n">
        <f aca="false">IFERROR(IF(AW151&lt;($AM$8-$AL$8)/($AN$8-$AL$8),$AL$8+SQRT(AW151*($AN$8-$AL$8)*($AM$8-$AL$8)),$AN$8-SQRT((1-AW151)*($AN$8-$AL$8)*($AN$8-$AM$8))),$AM$8)</f>
        <v>0.851857907297604</v>
      </c>
      <c r="AO151" s="17" t="n">
        <f aca="false">IFERROR(IF(AX151&lt;($AM$9-$AL$9)/($AN$9-$AL$9),$AL$9+SQRT(AX151*($AN$9-$AL$9)*($AM$9-$AL$9)),$AN$9-SQRT((1-AX151)*($AN$9-$AL$9)*($AN$9-$AM$9))),$AM$9)</f>
        <v>0.717272065112788</v>
      </c>
      <c r="AP151" s="17" t="n">
        <f aca="false">IFERROR(IF(AY151&lt;($AM$10-$AL$10)/($AN$10-$AL$10),$AL$10+SQRT(AY151*($AN$10-$AL$10)*($AM$10-$AL$10)),$AN$10-SQRT((1-AY151)*($AN$10-$AL$10)*($AN$10-$AM$10))),$AM$10)</f>
        <v>0.794846075354028</v>
      </c>
      <c r="AQ151" s="17" t="n">
        <f aca="false">IFERROR(IF(AZ151&lt;($AM$11-$AL$11)/($AN$11-$AL$11),$AL$11+SQRT(AZ151*($AN$11-$AL$11)*($AM$11-$AL$11)),$AN$11-SQRT((1-AZ151)*($AN$11-$AL$11)*($AN$11-$AM$11))),$AM$11)</f>
        <v>0.689005640813014</v>
      </c>
      <c r="AR151" s="17" t="n">
        <f aca="false">SUMPRODUCT((B24:B31&lt;=$B$6)*(C24:C31*AM151+D24:D31*AO151*$B$8*AQ151)/(1+AL151/100)^B24:B31)+C32*AM151*AP151/(1+AL151/100)^$B$6</f>
        <v>0</v>
      </c>
      <c r="AS151" s="17" t="n">
        <f aca="false">SUMPRODUCT((K24:K26&lt;=$B$6)*(L24:L26*AN151+M24:M26*AO151*$B$8*AQ151)/(1+AL151/100)^K24:K26)+L27*AN151*AP151/(1+AL151/100)^$B$6</f>
        <v>0</v>
      </c>
      <c r="AT151" s="17" t="n">
        <f aca="false">AS151-AR151</f>
        <v>0</v>
      </c>
      <c r="AU151" s="17" t="n">
        <f aca="true">RAND()</f>
        <v>0.534225557942691</v>
      </c>
      <c r="AV151" s="17" t="n">
        <f aca="true">RAND()</f>
        <v>0.0633296859276354</v>
      </c>
      <c r="AW151" s="17" t="n">
        <f aca="true">RAND()</f>
        <v>0.0298804727698547</v>
      </c>
      <c r="AX151" s="17" t="n">
        <f aca="true">RAND()</f>
        <v>0.0629428670378342</v>
      </c>
      <c r="AY151" s="17" t="n">
        <f aca="true">RAND()</f>
        <v>0.347736832606693</v>
      </c>
      <c r="AZ151" s="17" t="n">
        <f aca="true">RAND()</f>
        <v>0.605234728791331</v>
      </c>
    </row>
    <row r="152" customFormat="false" ht="15" hidden="false" customHeight="false" outlineLevel="0" collapsed="false">
      <c r="A152" s="7" t="s">
        <v>199</v>
      </c>
      <c r="B152" s="0" t="n">
        <v>3</v>
      </c>
      <c r="C152" s="0" t="n">
        <v>30</v>
      </c>
      <c r="D152" s="0" t="n">
        <v>1</v>
      </c>
      <c r="E152" s="0" t="n">
        <v>1</v>
      </c>
      <c r="F152" s="0" t="n">
        <v>2</v>
      </c>
      <c r="G152" s="0" t="n">
        <v>1</v>
      </c>
      <c r="H152" s="0" t="n">
        <v>1</v>
      </c>
      <c r="I152" s="14" t="n">
        <f aca="false">SUMPRODUCT((B24:B31&lt;=$C152)*(C24:C31*$D152+D24:D31*$F152*$B$8*$H152)/(1+$B152/100)^B24:B31)+C32*$D152*$G152/(1+$B152/100)^$C152</f>
        <v>0</v>
      </c>
      <c r="J152" s="14" t="n">
        <f aca="false">SUMPRODUCT((K24:K26&lt;=$C152)*(L24:L26*$E152+M24:M26*$F152*$B$8*$H152)/(1+$B152/100)^K24:K26)+L27*$E152*$G152/(1+$B152/100)^$C152</f>
        <v>0</v>
      </c>
      <c r="K152" s="14" t="n">
        <f aca="false">J152-I152</f>
        <v>0</v>
      </c>
      <c r="L152" s="0" t="str">
        <f aca="false">IF(K152&lt;0,"PCC","HMA")</f>
        <v>HMA</v>
      </c>
      <c r="AK152" s="0" t="n">
        <v>139</v>
      </c>
      <c r="AL152" s="17" t="n">
        <f aca="false">IFERROR(IF(AU152&lt;($AM$6-$AL$6)/($AN$6-$AL$6),$AL$6+SQRT(AU152*($AN$6-$AL$6)*($AM$6-$AL$6)),$AN$6-SQRT((1-AU152)*($AN$6-$AL$6)*($AN$6-$AM$6))),$AM$6)</f>
        <v>3.64700900501992</v>
      </c>
      <c r="AM152" s="17" t="n">
        <f aca="false">IFERROR(IF(AV152&lt;($AM$7-$AL$7)/($AN$7-$AL$7),$AL$7+SQRT(AV152*($AN$7-$AL$7)*($AM$7-$AL$7)),$AN$7-SQRT((1-AV152)*($AN$7-$AL$7)*($AN$7-$AM$7))),$AM$7)</f>
        <v>0.939340798764247</v>
      </c>
      <c r="AN152" s="17" t="n">
        <f aca="false">IFERROR(IF(AW152&lt;($AM$8-$AL$8)/($AN$8-$AL$8),$AL$8+SQRT(AW152*($AN$8-$AL$8)*($AM$8-$AL$8)),$AN$8-SQRT((1-AW152)*($AN$8-$AL$8)*($AN$8-$AM$8))),$AM$8)</f>
        <v>1.09347577413992</v>
      </c>
      <c r="AO152" s="17" t="n">
        <f aca="false">IFERROR(IF(AX152&lt;($AM$9-$AL$9)/($AN$9-$AL$9),$AL$9+SQRT(AX152*($AN$9-$AL$9)*($AM$9-$AL$9)),$AN$9-SQRT((1-AX152)*($AN$9-$AL$9)*($AN$9-$AM$9))),$AM$9)</f>
        <v>1.26718641469421</v>
      </c>
      <c r="AP152" s="17" t="n">
        <f aca="false">IFERROR(IF(AY152&lt;($AM$10-$AL$10)/($AN$10-$AL$10),$AL$10+SQRT(AY152*($AN$10-$AL$10)*($AM$10-$AL$10)),$AN$10-SQRT((1-AY152)*($AN$10-$AL$10)*($AN$10-$AM$10))),$AM$10)</f>
        <v>0.732351801077154</v>
      </c>
      <c r="AQ152" s="17" t="n">
        <f aca="false">IFERROR(IF(AZ152&lt;($AM$11-$AL$11)/($AN$11-$AL$11),$AL$11+SQRT(AZ152*($AN$11-$AL$11)*($AM$11-$AL$11)),$AN$11-SQRT((1-AZ152)*($AN$11-$AL$11)*($AN$11-$AM$11))),$AM$11)</f>
        <v>0.843944409998052</v>
      </c>
      <c r="AR152" s="17" t="n">
        <f aca="false">SUMPRODUCT((B24:B31&lt;=$B$6)*(C24:C31*AM152+D24:D31*AO152*$B$8*AQ152)/(1+AL152/100)^B24:B31)+C32*AM152*AP152/(1+AL152/100)^$B$6</f>
        <v>0</v>
      </c>
      <c r="AS152" s="17" t="n">
        <f aca="false">SUMPRODUCT((K24:K26&lt;=$B$6)*(L24:L26*AN152+M24:M26*AO152*$B$8*AQ152)/(1+AL152/100)^K24:K26)+L27*AN152*AP152/(1+AL152/100)^$B$6</f>
        <v>0</v>
      </c>
      <c r="AT152" s="17" t="n">
        <f aca="false">AS152-AR152</f>
        <v>0</v>
      </c>
      <c r="AU152" s="17" t="n">
        <f aca="true">RAND()</f>
        <v>0.437872569379126</v>
      </c>
      <c r="AV152" s="17" t="n">
        <f aca="true">RAND()</f>
        <v>0.215731757780649</v>
      </c>
      <c r="AW152" s="17" t="n">
        <f aca="true">RAND()</f>
        <v>0.782223704168012</v>
      </c>
      <c r="AX152" s="17" t="n">
        <f aca="true">RAND()</f>
        <v>0.641989499460849</v>
      </c>
      <c r="AY152" s="17" t="n">
        <f aca="true">RAND()</f>
        <v>0.215949437855189</v>
      </c>
      <c r="AZ152" s="17" t="n">
        <f aca="true">RAND()</f>
        <v>0.900598582976098</v>
      </c>
    </row>
    <row r="153" customFormat="false" ht="15" hidden="false" customHeight="false" outlineLevel="0" collapsed="false">
      <c r="A153" s="7" t="s">
        <v>200</v>
      </c>
      <c r="B153" s="0" t="n">
        <v>3</v>
      </c>
      <c r="C153" s="0" t="n">
        <v>30</v>
      </c>
      <c r="D153" s="0" t="n">
        <v>1</v>
      </c>
      <c r="E153" s="0" t="n">
        <v>1</v>
      </c>
      <c r="F153" s="0" t="n">
        <v>0.5</v>
      </c>
      <c r="G153" s="0" t="n">
        <v>1</v>
      </c>
      <c r="H153" s="0" t="n">
        <v>1</v>
      </c>
      <c r="I153" s="14" t="n">
        <f aca="false">SUMPRODUCT((B24:B31&lt;=$C153)*(C24:C31*$D153+D24:D31*$F153*$B$8*$H153)/(1+$B153/100)^B24:B31)+C32*$D153*$G153/(1+$B153/100)^$C153</f>
        <v>0</v>
      </c>
      <c r="J153" s="14" t="n">
        <f aca="false">SUMPRODUCT((K24:K26&lt;=$C153)*(L24:L26*$E153+M24:M26*$F153*$B$8*$H153)/(1+$B153/100)^K24:K26)+L27*$E153*$G153/(1+$B153/100)^$C153</f>
        <v>0</v>
      </c>
      <c r="K153" s="14" t="n">
        <f aca="false">J153-I153</f>
        <v>0</v>
      </c>
      <c r="L153" s="0" t="str">
        <f aca="false">IF(K153&lt;0,"PCC","HMA")</f>
        <v>HMA</v>
      </c>
      <c r="AK153" s="0" t="n">
        <v>140</v>
      </c>
      <c r="AL153" s="17" t="n">
        <f aca="false">IFERROR(IF(AU153&lt;($AM$6-$AL$6)/($AN$6-$AL$6),$AL$6+SQRT(AU153*($AN$6-$AL$6)*($AM$6-$AL$6)),$AN$6-SQRT((1-AU153)*($AN$6-$AL$6)*($AN$6-$AM$6))),$AM$6)</f>
        <v>2.67065293360121</v>
      </c>
      <c r="AM153" s="17" t="n">
        <f aca="false">IFERROR(IF(AV153&lt;($AM$7-$AL$7)/($AN$7-$AL$7),$AL$7+SQRT(AV153*($AN$7-$AL$7)*($AM$7-$AL$7)),$AN$7-SQRT((1-AV153)*($AN$7-$AL$7)*($AN$7-$AM$7))),$AM$7)</f>
        <v>1.12977025511551</v>
      </c>
      <c r="AN153" s="17" t="n">
        <f aca="false">IFERROR(IF(AW153&lt;($AM$8-$AL$8)/($AN$8-$AL$8),$AL$8+SQRT(AW153*($AN$8-$AL$8)*($AM$8-$AL$8)),$AN$8-SQRT((1-AW153)*($AN$8-$AL$8)*($AN$8-$AM$8))),$AM$8)</f>
        <v>1.02693090465135</v>
      </c>
      <c r="AO153" s="17" t="n">
        <f aca="false">IFERROR(IF(AX153&lt;($AM$9-$AL$9)/($AN$9-$AL$9),$AL$9+SQRT(AX153*($AN$9-$AL$9)*($AM$9-$AL$9)),$AN$9-SQRT((1-AX153)*($AN$9-$AL$9)*($AN$9-$AM$9))),$AM$9)</f>
        <v>0.927446681346174</v>
      </c>
      <c r="AP153" s="17" t="n">
        <f aca="false">IFERROR(IF(AY153&lt;($AM$10-$AL$10)/($AN$10-$AL$10),$AL$10+SQRT(AY153*($AN$10-$AL$10)*($AM$10-$AL$10)),$AN$10-SQRT((1-AY153)*($AN$10-$AL$10)*($AN$10-$AM$10))),$AM$10)</f>
        <v>0.984385075697928</v>
      </c>
      <c r="AQ153" s="17" t="n">
        <f aca="false">IFERROR(IF(AZ153&lt;($AM$11-$AL$11)/($AN$11-$AL$11),$AL$11+SQRT(AZ153*($AN$11-$AL$11)*($AM$11-$AL$11)),$AN$11-SQRT((1-AZ153)*($AN$11-$AL$11)*($AN$11-$AM$11))),$AM$11)</f>
        <v>0.620028978317938</v>
      </c>
      <c r="AR153" s="17" t="n">
        <f aca="false">SUMPRODUCT((B24:B31&lt;=$B$6)*(C24:C31*AM153+D24:D31*AO153*$B$8*AQ153)/(1+AL153/100)^B24:B31)+C32*AM153*AP153/(1+AL153/100)^$B$6</f>
        <v>0</v>
      </c>
      <c r="AS153" s="17" t="n">
        <f aca="false">SUMPRODUCT((K24:K26&lt;=$B$6)*(L24:L26*AN153+M24:M26*AO153*$B$8*AQ153)/(1+AL153/100)^K24:K26)+L27*AN153*AP153/(1+AL153/100)^$B$6</f>
        <v>0</v>
      </c>
      <c r="AT153" s="17" t="n">
        <f aca="false">AS153-AR153</f>
        <v>0</v>
      </c>
      <c r="AU153" s="17" t="n">
        <f aca="true">RAND()</f>
        <v>0.0899550714695813</v>
      </c>
      <c r="AV153" s="17" t="n">
        <f aca="true">RAND()</f>
        <v>0.871509408400092</v>
      </c>
      <c r="AW153" s="17" t="n">
        <f aca="true">RAND()</f>
        <v>0.557690477336292</v>
      </c>
      <c r="AX153" s="17" t="n">
        <f aca="true">RAND()</f>
        <v>0.243614220525143</v>
      </c>
      <c r="AY153" s="17" t="n">
        <f aca="true">RAND()</f>
        <v>0.938515606235552</v>
      </c>
      <c r="AZ153" s="17" t="n">
        <f aca="true">RAND()</f>
        <v>0.418034885564177</v>
      </c>
    </row>
    <row r="154" customFormat="false" ht="15" hidden="false" customHeight="false" outlineLevel="0" collapsed="false">
      <c r="A154" s="7" t="s">
        <v>201</v>
      </c>
      <c r="B154" s="0" t="n">
        <v>7</v>
      </c>
      <c r="C154" s="0" t="n">
        <v>30</v>
      </c>
      <c r="D154" s="0" t="n">
        <v>1</v>
      </c>
      <c r="E154" s="0" t="n">
        <v>1</v>
      </c>
      <c r="F154" s="0" t="n">
        <v>1</v>
      </c>
      <c r="G154" s="0" t="n">
        <v>0</v>
      </c>
      <c r="H154" s="0" t="n">
        <v>0</v>
      </c>
      <c r="I154" s="14" t="n">
        <f aca="false">SUMPRODUCT((B24:B31&lt;=$C154)*(C24:C31*$D154+D24:D31*$F154*$B$8*$H154)/(1+$B154/100)^B24:B31)+C32*$D154*$G154/(1+$B154/100)^$C154</f>
        <v>0</v>
      </c>
      <c r="J154" s="14" t="n">
        <f aca="false">SUMPRODUCT((K24:K26&lt;=$C154)*(L24:L26*$E154+M24:M26*$F154*$B$8*$H154)/(1+$B154/100)^K24:K26)+L27*$E154*$G154/(1+$B154/100)^$C154</f>
        <v>0</v>
      </c>
      <c r="K154" s="14" t="n">
        <f aca="false">J154-I154</f>
        <v>0</v>
      </c>
      <c r="L154" s="0" t="str">
        <f aca="false">IF(K154&lt;0,"PCC","HMA")</f>
        <v>HMA</v>
      </c>
      <c r="AK154" s="0" t="n">
        <v>141</v>
      </c>
      <c r="AL154" s="17" t="n">
        <f aca="false">IFERROR(IF(AU154&lt;($AM$6-$AL$6)/($AN$6-$AL$6),$AL$6+SQRT(AU154*($AN$6-$AL$6)*($AM$6-$AL$6)),$AN$6-SQRT((1-AU154)*($AN$6-$AL$6)*($AN$6-$AM$6))),$AM$6)</f>
        <v>2.78779271388848</v>
      </c>
      <c r="AM154" s="17" t="n">
        <f aca="false">IFERROR(IF(AV154&lt;($AM$7-$AL$7)/($AN$7-$AL$7),$AL$7+SQRT(AV154*($AN$7-$AL$7)*($AM$7-$AL$7)),$AN$7-SQRT((1-AV154)*($AN$7-$AL$7)*($AN$7-$AM$7))),$AM$7)</f>
        <v>1.1554660174722</v>
      </c>
      <c r="AN154" s="17" t="n">
        <f aca="false">IFERROR(IF(AW154&lt;($AM$8-$AL$8)/($AN$8-$AL$8),$AL$8+SQRT(AW154*($AN$8-$AL$8)*($AM$8-$AL$8)),$AN$8-SQRT((1-AW154)*($AN$8-$AL$8)*($AN$8-$AM$8))),$AM$8)</f>
        <v>1.11789525915639</v>
      </c>
      <c r="AO154" s="17" t="n">
        <f aca="false">IFERROR(IF(AX154&lt;($AM$9-$AL$9)/($AN$9-$AL$9),$AL$9+SQRT(AX154*($AN$9-$AL$9)*($AM$9-$AL$9)),$AN$9-SQRT((1-AX154)*($AN$9-$AL$9)*($AN$9-$AM$9))),$AM$9)</f>
        <v>1.27555539848437</v>
      </c>
      <c r="AP154" s="17" t="n">
        <f aca="false">IFERROR(IF(AY154&lt;($AM$10-$AL$10)/($AN$10-$AL$10),$AL$10+SQRT(AY154*($AN$10-$AL$10)*($AM$10-$AL$10)),$AN$10-SQRT((1-AY154)*($AN$10-$AL$10)*($AN$10-$AM$10))),$AM$10)</f>
        <v>0.986650027087304</v>
      </c>
      <c r="AQ154" s="17" t="n">
        <f aca="false">IFERROR(IF(AZ154&lt;($AM$11-$AL$11)/($AN$11-$AL$11),$AL$11+SQRT(AZ154*($AN$11-$AL$11)*($AM$11-$AL$11)),$AN$11-SQRT((1-AZ154)*($AN$11-$AL$11)*($AN$11-$AM$11))),$AM$11)</f>
        <v>0.416316696447647</v>
      </c>
      <c r="AR154" s="17" t="n">
        <f aca="false">SUMPRODUCT((B24:B31&lt;=$B$6)*(C24:C31*AM154+D24:D31*AO154*$B$8*AQ154)/(1+AL154/100)^B24:B31)+C32*AM154*AP154/(1+AL154/100)^$B$6</f>
        <v>0</v>
      </c>
      <c r="AS154" s="17" t="n">
        <f aca="false">SUMPRODUCT((K24:K26&lt;=$B$6)*(L24:L26*AN154+M24:M26*AO154*$B$8*AQ154)/(1+AL154/100)^K24:K26)+L27*AN154*AP154/(1+AL154/100)^$B$6</f>
        <v>0</v>
      </c>
      <c r="AT154" s="17" t="n">
        <f aca="false">AS154-AR154</f>
        <v>0</v>
      </c>
      <c r="AU154" s="17" t="n">
        <f aca="true">RAND()</f>
        <v>0.124123472011156</v>
      </c>
      <c r="AV154" s="17" t="n">
        <f aca="true">RAND()</f>
        <v>0.920562899088294</v>
      </c>
      <c r="AW154" s="17" t="n">
        <f aca="true">RAND()</f>
        <v>0.844874110636832</v>
      </c>
      <c r="AX154" s="17" t="n">
        <f aca="true">RAND()</f>
        <v>0.650120012889908</v>
      </c>
      <c r="AY154" s="17" t="n">
        <f aca="true">RAND()</f>
        <v>0.947312995456293</v>
      </c>
      <c r="AZ154" s="17" t="n">
        <f aca="true">RAND()</f>
        <v>0.0552227504999758</v>
      </c>
    </row>
    <row r="155" customFormat="false" ht="15" hidden="false" customHeight="false" outlineLevel="0" collapsed="false">
      <c r="A155" s="5" t="s">
        <v>202</v>
      </c>
      <c r="AK155" s="0" t="n">
        <v>142</v>
      </c>
      <c r="AL155" s="17" t="n">
        <f aca="false">IFERROR(IF(AU155&lt;($AM$6-$AL$6)/($AN$6-$AL$6),$AL$6+SQRT(AU155*($AN$6-$AL$6)*($AM$6-$AL$6)),$AN$6-SQRT((1-AU155)*($AN$6-$AL$6)*($AN$6-$AM$6))),$AM$6)</f>
        <v>3.10396232641596</v>
      </c>
      <c r="AM155" s="17" t="n">
        <f aca="false">IFERROR(IF(AV155&lt;($AM$7-$AL$7)/($AN$7-$AL$7),$AL$7+SQRT(AV155*($AN$7-$AL$7)*($AM$7-$AL$7)),$AN$7-SQRT((1-AV155)*($AN$7-$AL$7)*($AN$7-$AM$7))),$AM$7)</f>
        <v>1.16115718730016</v>
      </c>
      <c r="AN155" s="17" t="n">
        <f aca="false">IFERROR(IF(AW155&lt;($AM$8-$AL$8)/($AN$8-$AL$8),$AL$8+SQRT(AW155*($AN$8-$AL$8)*($AM$8-$AL$8)),$AN$8-SQRT((1-AW155)*($AN$8-$AL$8)*($AN$8-$AM$8))),$AM$8)</f>
        <v>0.971903638496191</v>
      </c>
      <c r="AO155" s="17" t="n">
        <f aca="false">IFERROR(IF(AX155&lt;($AM$9-$AL$9)/($AN$9-$AL$9),$AL$9+SQRT(AX155*($AN$9-$AL$9)*($AM$9-$AL$9)),$AN$9-SQRT((1-AX155)*($AN$9-$AL$9)*($AN$9-$AM$9))),$AM$9)</f>
        <v>1.46358075324864</v>
      </c>
      <c r="AP155" s="17" t="n">
        <f aca="false">IFERROR(IF(AY155&lt;($AM$10-$AL$10)/($AN$10-$AL$10),$AL$10+SQRT(AY155*($AN$10-$AL$10)*($AM$10-$AL$10)),$AN$10-SQRT((1-AY155)*($AN$10-$AL$10)*($AN$10-$AM$10))),$AM$10)</f>
        <v>0.93240324674688</v>
      </c>
      <c r="AQ155" s="17" t="n">
        <f aca="false">IFERROR(IF(AZ155&lt;($AM$11-$AL$11)/($AN$11-$AL$11),$AL$11+SQRT(AZ155*($AN$11-$AL$11)*($AM$11-$AL$11)),$AN$11-SQRT((1-AZ155)*($AN$11-$AL$11)*($AN$11-$AM$11))),$AM$11)</f>
        <v>0.845557258096495</v>
      </c>
      <c r="AR155" s="17" t="n">
        <f aca="false">SUMPRODUCT((B24:B31&lt;=$B$6)*(C24:C31*AM155+D24:D31*AO155*$B$8*AQ155)/(1+AL155/100)^B24:B31)+C32*AM155*AP155/(1+AL155/100)^$B$6</f>
        <v>0</v>
      </c>
      <c r="AS155" s="17" t="n">
        <f aca="false">SUMPRODUCT((K24:K26&lt;=$B$6)*(L24:L26*AN155+M24:M26*AO155*$B$8*AQ155)/(1+AL155/100)^K24:K26)+L27*AN155*AP155/(1+AL155/100)^$B$6</f>
        <v>0</v>
      </c>
      <c r="AT155" s="17" t="n">
        <f aca="false">AS155-AR155</f>
        <v>0</v>
      </c>
      <c r="AU155" s="17" t="n">
        <f aca="true">RAND()</f>
        <v>0.241044522300695</v>
      </c>
      <c r="AV155" s="17" t="n">
        <f aca="true">RAND()</f>
        <v>0.929839596725158</v>
      </c>
      <c r="AW155" s="17" t="n">
        <f aca="true">RAND()</f>
        <v>0.328342899202547</v>
      </c>
      <c r="AX155" s="17" t="n">
        <f aca="true">RAND()</f>
        <v>0.808169594476466</v>
      </c>
      <c r="AY155" s="17" t="n">
        <f aca="true">RAND()</f>
        <v>0.747890271188974</v>
      </c>
      <c r="AZ155" s="17" t="n">
        <f aca="true">RAND()</f>
        <v>0.902642610095213</v>
      </c>
    </row>
    <row r="156" customFormat="false" ht="15" hidden="false" customHeight="false" outlineLevel="0" collapsed="false">
      <c r="AK156" s="0" t="n">
        <v>143</v>
      </c>
      <c r="AL156" s="0" t="n">
        <f aca="false">IFERROR(IF(AU156&lt;($AM$6-$AL$6)/($AN$6-$AL$6),$AL$6+SQRT(AU156*($AN$6-$AL$6)*($AM$6-$AL$6)),$AN$6-SQRT((1-AU156)*($AN$6-$AL$6)*($AN$6-$AM$6))),$AM$6)</f>
        <v>2.79528884174678</v>
      </c>
      <c r="AM156" s="0" t="n">
        <f aca="false">IFERROR(IF(AV156&lt;($AM$7-$AL$7)/($AN$7-$AL$7),$AL$7+SQRT(AV156*($AN$7-$AL$7)*($AM$7-$AL$7)),$AN$7-SQRT((1-AV156)*($AN$7-$AL$7)*($AN$7-$AM$7))),$AM$7)</f>
        <v>1.13978151499685</v>
      </c>
      <c r="AN156" s="0" t="n">
        <f aca="false">IFERROR(IF(AW156&lt;($AM$8-$AL$8)/($AN$8-$AL$8),$AL$8+SQRT(AW156*($AN$8-$AL$8)*($AM$8-$AL$8)),$AN$8-SQRT((1-AW156)*($AN$8-$AL$8)*($AN$8-$AM$8))),$AM$8)</f>
        <v>0.884993729774403</v>
      </c>
      <c r="AO156" s="0" t="n">
        <f aca="false">IFERROR(IF(AX156&lt;($AM$9-$AL$9)/($AN$9-$AL$9),$AL$9+SQRT(AX156*($AN$9-$AL$9)*($AM$9-$AL$9)),$AN$9-SQRT((1-AX156)*($AN$9-$AL$9)*($AN$9-$AM$9))),$AM$9)</f>
        <v>1.11740482906395</v>
      </c>
      <c r="AP156" s="0" t="n">
        <f aca="false">IFERROR(IF(AY156&lt;($AM$10-$AL$10)/($AN$10-$AL$10),$AL$10+SQRT(AY156*($AN$10-$AL$10)*($AM$10-$AL$10)),$AN$10-SQRT((1-AY156)*($AN$10-$AL$10)*($AN$10-$AM$10))),$AM$10)</f>
        <v>0.993234775535393</v>
      </c>
      <c r="AQ156" s="0" t="n">
        <f aca="false">IFERROR(IF(AZ156&lt;($AM$11-$AL$11)/($AN$11-$AL$11),$AL$11+SQRT(AZ156*($AN$11-$AL$11)*($AM$11-$AL$11)),$AN$11-SQRT((1-AZ156)*($AN$11-$AL$11)*($AN$11-$AM$11))),$AM$11)</f>
        <v>0.688514631758563</v>
      </c>
      <c r="AR156" s="0" t="n">
        <f aca="false">SUMPRODUCT((B24:B31&lt;=$B$6)*(C24:C31*AM156+D24:D31*AO156*$B$8*AQ156)/(1+AL156/100)^B24:B31)+C32*AM156*AP156/(1+AL156/100)^$B$6</f>
        <v>0</v>
      </c>
      <c r="AS156" s="0" t="n">
        <f aca="false">SUMPRODUCT((K24:K26&lt;=$B$6)*(L24:L26*AN156+M24:M26*AO156*$B$8*AQ156)/(1+AL156/100)^K24:K26)+L27*AN156*AP156/(1+AL156/100)^$B$6</f>
        <v>0</v>
      </c>
      <c r="AT156" s="0" t="n">
        <f aca="false">AS156-AR156</f>
        <v>0</v>
      </c>
      <c r="AU156" s="0" t="n">
        <f aca="true">RAND()</f>
        <v>0.126496868361387</v>
      </c>
      <c r="AV156" s="0" t="n">
        <f aca="true">RAND()</f>
        <v>0.892016760565416</v>
      </c>
      <c r="AW156" s="0" t="n">
        <f aca="true">RAND()</f>
        <v>0.0802659344551587</v>
      </c>
      <c r="AX156" s="0" t="n">
        <f aca="true">RAND()</f>
        <v>0.480683842826916</v>
      </c>
      <c r="AY156" s="0" t="n">
        <f aca="true">RAND()</f>
        <v>0.9731221751898</v>
      </c>
      <c r="AZ156" s="0" t="n">
        <f aca="true">RAND()</f>
        <v>0.603987205597945</v>
      </c>
    </row>
    <row r="157" customFormat="false" ht="15" hidden="false" customHeight="false" outlineLevel="0" collapsed="false">
      <c r="AK157" s="0" t="n">
        <v>144</v>
      </c>
      <c r="AL157" s="0" t="n">
        <f aca="false">IFERROR(IF(AU157&lt;($AM$6-$AL$6)/($AN$6-$AL$6),$AL$6+SQRT(AU157*($AN$6-$AL$6)*($AM$6-$AL$6)),$AN$6-SQRT((1-AU157)*($AN$6-$AL$6)*($AN$6-$AM$6))),$AM$6)</f>
        <v>3.82117507704421</v>
      </c>
      <c r="AM157" s="0" t="n">
        <f aca="false">IFERROR(IF(AV157&lt;($AM$7-$AL$7)/($AN$7-$AL$7),$AL$7+SQRT(AV157*($AN$7-$AL$7)*($AM$7-$AL$7)),$AN$7-SQRT((1-AV157)*($AN$7-$AL$7)*($AN$7-$AM$7))),$AM$7)</f>
        <v>1.0297314012095</v>
      </c>
      <c r="AN157" s="0" t="n">
        <f aca="false">IFERROR(IF(AW157&lt;($AM$8-$AL$8)/($AN$8-$AL$8),$AL$8+SQRT(AW157*($AN$8-$AL$8)*($AM$8-$AL$8)),$AN$8-SQRT((1-AW157)*($AN$8-$AL$8)*($AN$8-$AM$8))),$AM$8)</f>
        <v>1.05619004337813</v>
      </c>
      <c r="AO157" s="0" t="n">
        <f aca="false">IFERROR(IF(AX157&lt;($AM$9-$AL$9)/($AN$9-$AL$9),$AL$9+SQRT(AX157*($AN$9-$AL$9)*($AM$9-$AL$9)),$AN$9-SQRT((1-AX157)*($AN$9-$AL$9)*($AN$9-$AM$9))),$AM$9)</f>
        <v>0.807456635179591</v>
      </c>
      <c r="AP157" s="0" t="n">
        <f aca="false">IFERROR(IF(AY157&lt;($AM$10-$AL$10)/($AN$10-$AL$10),$AL$10+SQRT(AY157*($AN$10-$AL$10)*($AM$10-$AL$10)),$AN$10-SQRT((1-AY157)*($AN$10-$AL$10)*($AN$10-$AM$10))),$AM$10)</f>
        <v>0.652120843537102</v>
      </c>
      <c r="AQ157" s="0" t="n">
        <f aca="false">IFERROR(IF(AZ157&lt;($AM$11-$AL$11)/($AN$11-$AL$11),$AL$11+SQRT(AZ157*($AN$11-$AL$11)*($AM$11-$AL$11)),$AN$11-SQRT((1-AZ157)*($AN$11-$AL$11)*($AN$11-$AM$11))),$AM$11)</f>
        <v>0.670133000226443</v>
      </c>
      <c r="AR157" s="0" t="n">
        <f aca="false">SUMPRODUCT((B24:B31&lt;=$B$6)*(C24:C31*AM157+D24:D31*AO157*$B$8*AQ157)/(1+AL157/100)^B24:B31)+C32*AM157*AP157/(1+AL157/100)^$B$6</f>
        <v>0</v>
      </c>
      <c r="AS157" s="0" t="n">
        <f aca="false">SUMPRODUCT((K24:K26&lt;=$B$6)*(L24:L26*AN157+M24:M26*AO157*$B$8*AQ157)/(1+AL157/100)^K24:K26)+L27*AN157*AP157/(1+AL157/100)^$B$6</f>
        <v>0</v>
      </c>
      <c r="AT157" s="0" t="n">
        <f aca="false">AS157-AR157</f>
        <v>0</v>
      </c>
      <c r="AU157" s="0" t="n">
        <f aca="true">RAND()</f>
        <v>0.494753605459754</v>
      </c>
      <c r="AV157" s="0" t="n">
        <f aca="true">RAND()</f>
        <v>0.568726616772184</v>
      </c>
      <c r="AW157" s="0" t="n">
        <f aca="true">RAND()</f>
        <v>0.666112895237586</v>
      </c>
      <c r="AX157" s="0" t="n">
        <f aca="true">RAND()</f>
        <v>0.126039443354608</v>
      </c>
      <c r="AY157" s="0" t="n">
        <f aca="true">RAND()</f>
        <v>0.0925630041537582</v>
      </c>
      <c r="AZ157" s="0" t="n">
        <f aca="true">RAND()</f>
        <v>0.555868418205681</v>
      </c>
    </row>
    <row r="158" customFormat="false" ht="17.35" hidden="false" customHeight="false" outlineLevel="0" collapsed="false">
      <c r="A158" s="4" t="s">
        <v>203</v>
      </c>
      <c r="AK158" s="0" t="n">
        <v>145</v>
      </c>
      <c r="AL158" s="17" t="n">
        <f aca="false">IFERROR(IF(AU158&lt;($AM$6-$AL$6)/($AN$6-$AL$6),$AL$6+SQRT(AU158*($AN$6-$AL$6)*($AM$6-$AL$6)),$AN$6-SQRT((1-AU158)*($AN$6-$AL$6)*($AN$6-$AM$6))),$AM$6)</f>
        <v>2.68440657627122</v>
      </c>
      <c r="AM158" s="17" t="n">
        <f aca="false">IFERROR(IF(AV158&lt;($AM$7-$AL$7)/($AN$7-$AL$7),$AL$7+SQRT(AV158*($AN$7-$AL$7)*($AM$7-$AL$7)),$AN$7-SQRT((1-AV158)*($AN$7-$AL$7)*($AN$7-$AM$7))),$AM$7)</f>
        <v>0.992611753930517</v>
      </c>
      <c r="AN158" s="17" t="n">
        <f aca="false">IFERROR(IF(AW158&lt;($AM$8-$AL$8)/($AN$8-$AL$8),$AL$8+SQRT(AW158*($AN$8-$AL$8)*($AM$8-$AL$8)),$AN$8-SQRT((1-AW158)*($AN$8-$AL$8)*($AN$8-$AM$8))),$AM$8)</f>
        <v>1.12968234721318</v>
      </c>
      <c r="AO158" s="17" t="n">
        <f aca="false">IFERROR(IF(AX158&lt;($AM$9-$AL$9)/($AN$9-$AL$9),$AL$9+SQRT(AX158*($AN$9-$AL$9)*($AM$9-$AL$9)),$AN$9-SQRT((1-AX158)*($AN$9-$AL$9)*($AN$9-$AM$9))),$AM$9)</f>
        <v>1.67293168163776</v>
      </c>
      <c r="AP158" s="17" t="n">
        <f aca="false">IFERROR(IF(AY158&lt;($AM$10-$AL$10)/($AN$10-$AL$10),$AL$10+SQRT(AY158*($AN$10-$AL$10)*($AM$10-$AL$10)),$AN$10-SQRT((1-AY158)*($AN$10-$AL$10)*($AN$10-$AM$10))),$AM$10)</f>
        <v>0.843542196087091</v>
      </c>
      <c r="AQ158" s="17" t="n">
        <f aca="false">IFERROR(IF(AZ158&lt;($AM$11-$AL$11)/($AN$11-$AL$11),$AL$11+SQRT(AZ158*($AN$11-$AL$11)*($AM$11-$AL$11)),$AN$11-SQRT((1-AZ158)*($AN$11-$AL$11)*($AN$11-$AM$11))),$AM$11)</f>
        <v>0.498693557383457</v>
      </c>
      <c r="AR158" s="17" t="n">
        <f aca="false">SUMPRODUCT((B24:B31&lt;=$B$6)*(C24:C31*AM158+D24:D31*AO158*$B$8*AQ158)/(1+AL158/100)^B24:B31)+C32*AM158*AP158/(1+AL158/100)^$B$6</f>
        <v>0</v>
      </c>
      <c r="AS158" s="17" t="n">
        <f aca="false">SUMPRODUCT((K24:K26&lt;=$B$6)*(L24:L26*AN158+M24:M26*AO158*$B$8*AQ158)/(1+AL158/100)^K24:K26)+L27*AN158*AP158/(1+AL158/100)^$B$6</f>
        <v>0</v>
      </c>
      <c r="AT158" s="17" t="n">
        <f aca="false">AS158-AR158</f>
        <v>0</v>
      </c>
      <c r="AU158" s="17" t="n">
        <f aca="true">RAND()</f>
        <v>0.09368247232866</v>
      </c>
      <c r="AV158" s="17" t="n">
        <f aca="true">RAND()</f>
        <v>0.412214308357667</v>
      </c>
      <c r="AW158" s="17" t="n">
        <f aca="true">RAND()</f>
        <v>0.87132144380329</v>
      </c>
      <c r="AX158" s="17" t="n">
        <f aca="true">RAND()</f>
        <v>0.928684210082464</v>
      </c>
      <c r="AY158" s="17" t="n">
        <f aca="true">RAND()</f>
        <v>0.472084961969366</v>
      </c>
      <c r="AZ158" s="17" t="n">
        <f aca="true">RAND()</f>
        <v>0.161139305084462</v>
      </c>
    </row>
    <row r="159" customFormat="false" ht="15" hidden="false" customHeight="false" outlineLevel="0" collapsed="false">
      <c r="A159" s="9" t="s">
        <v>204</v>
      </c>
      <c r="B159" s="37" t="n">
        <v>2</v>
      </c>
      <c r="C159" s="37" t="n">
        <v>3</v>
      </c>
      <c r="D159" s="37" t="n">
        <v>4</v>
      </c>
      <c r="E159" s="37" t="n">
        <v>5</v>
      </c>
      <c r="F159" s="37" t="n">
        <v>6</v>
      </c>
      <c r="G159" s="37" t="n">
        <v>7</v>
      </c>
      <c r="H159" s="37" t="n">
        <v>8</v>
      </c>
      <c r="AK159" s="0" t="n">
        <v>146</v>
      </c>
      <c r="AL159" s="17" t="n">
        <f aca="false">IFERROR(IF(AU159&lt;($AM$6-$AL$6)/($AN$6-$AL$6),$AL$6+SQRT(AU159*($AN$6-$AL$6)*($AM$6-$AL$6)),$AN$6-SQRT((1-AU159)*($AN$6-$AL$6)*($AN$6-$AM$6))),$AM$6)</f>
        <v>2.43030457779475</v>
      </c>
      <c r="AM159" s="17" t="n">
        <f aca="false">IFERROR(IF(AV159&lt;($AM$7-$AL$7)/($AN$7-$AL$7),$AL$7+SQRT(AV159*($AN$7-$AL$7)*($AM$7-$AL$7)),$AN$7-SQRT((1-AV159)*($AN$7-$AL$7)*($AN$7-$AM$7))),$AM$7)</f>
        <v>1.054687136015</v>
      </c>
      <c r="AN159" s="17" t="n">
        <f aca="false">IFERROR(IF(AW159&lt;($AM$8-$AL$8)/($AN$8-$AL$8),$AL$8+SQRT(AW159*($AN$8-$AL$8)*($AM$8-$AL$8)),$AN$8-SQRT((1-AW159)*($AN$8-$AL$8)*($AN$8-$AM$8))),$AM$8)</f>
        <v>1.0702050290149</v>
      </c>
      <c r="AO159" s="17" t="n">
        <f aca="false">IFERROR(IF(AX159&lt;($AM$9-$AL$9)/($AN$9-$AL$9),$AL$9+SQRT(AX159*($AN$9-$AL$9)*($AM$9-$AL$9)),$AN$9-SQRT((1-AX159)*($AN$9-$AL$9)*($AN$9-$AM$9))),$AM$9)</f>
        <v>0.799860941187761</v>
      </c>
      <c r="AP159" s="17" t="n">
        <f aca="false">IFERROR(IF(AY159&lt;($AM$10-$AL$10)/($AN$10-$AL$10),$AL$10+SQRT(AY159*($AN$10-$AL$10)*($AM$10-$AL$10)),$AN$10-SQRT((1-AY159)*($AN$10-$AL$10)*($AN$10-$AM$10))),$AM$10)</f>
        <v>0.952477677180418</v>
      </c>
      <c r="AQ159" s="17" t="n">
        <f aca="false">IFERROR(IF(AZ159&lt;($AM$11-$AL$11)/($AN$11-$AL$11),$AL$11+SQRT(AZ159*($AN$11-$AL$11)*($AM$11-$AL$11)),$AN$11-SQRT((1-AZ159)*($AN$11-$AL$11)*($AN$11-$AM$11))),$AM$11)</f>
        <v>0.771674291779751</v>
      </c>
      <c r="AR159" s="17" t="n">
        <f aca="false">SUMPRODUCT((B24:B31&lt;=$B$6)*(C24:C31*AM159+D24:D31*AO159*$B$8*AQ159)/(1+AL159/100)^B24:B31)+C32*AM159*AP159/(1+AL159/100)^$B$6</f>
        <v>0</v>
      </c>
      <c r="AS159" s="17" t="n">
        <f aca="false">SUMPRODUCT((K24:K26&lt;=$B$6)*(L24:L26*AN159+M24:M26*AO159*$B$8*AQ159)/(1+AL159/100)^K24:K26)+L27*AN159*AP159/(1+AL159/100)^$B$6</f>
        <v>0</v>
      </c>
      <c r="AT159" s="17" t="n">
        <f aca="false">AS159-AR159</f>
        <v>0</v>
      </c>
      <c r="AU159" s="17" t="n">
        <f aca="true">RAND()</f>
        <v>0.0370324059342238</v>
      </c>
      <c r="AV159" s="17" t="n">
        <f aca="true">RAND()</f>
        <v>0.660914534773133</v>
      </c>
      <c r="AW159" s="17" t="n">
        <f aca="true">RAND()</f>
        <v>0.712655719186376</v>
      </c>
      <c r="AX159" s="17" t="n">
        <f aca="true">RAND()</f>
        <v>0.119888778733347</v>
      </c>
      <c r="AY159" s="17" t="n">
        <f aca="true">RAND()</f>
        <v>0.818944193386345</v>
      </c>
      <c r="AZ159" s="17" t="n">
        <f aca="true">RAND()</f>
        <v>0.787213759043763</v>
      </c>
    </row>
    <row r="160" customFormat="false" ht="15" hidden="false" customHeight="false" outlineLevel="0" collapsed="false">
      <c r="A160" s="33" t="n">
        <v>0</v>
      </c>
      <c r="B160" s="19" t="n">
        <f aca="false">(SUMPRODUCT((K24:K26&lt;=$B$6)*(L24:L26*$B$12+M24:M26*$B$10*$B$8*$B$9)/(1+2/100)^K24:K26)+L27*$B$12*0/(1+2/100)^$B$6)-(SUMPRODUCT((B24:B31&lt;=$B$6)*(C24:C31*$B$11+D24:D31*$B$10*$B$8*$B$9)/(1+2/100)^B24:B31)+C32*$B$11*0/(1+2/100)^$B$6)</f>
        <v>0</v>
      </c>
      <c r="C160" s="19" t="n">
        <f aca="false">(SUMPRODUCT((K24:K26&lt;=$B$6)*(L24:L26*$B$12+M24:M26*$B$10*$B$8*$B$9)/(1+3/100)^K24:K26)+L27*$B$12*0/(1+3/100)^$B$6)-(SUMPRODUCT((B24:B31&lt;=$B$6)*(C24:C31*$B$11+D24:D31*$B$10*$B$8*$B$9)/(1+3/100)^B24:B31)+C32*$B$11*0/(1+3/100)^$B$6)</f>
        <v>0</v>
      </c>
      <c r="D160" s="19" t="n">
        <f aca="false">(SUMPRODUCT((K24:K26&lt;=$B$6)*(L24:L26*$B$12+M24:M26*$B$10*$B$8*$B$9)/(1+4/100)^K24:K26)+L27*$B$12*0/(1+4/100)^$B$6)-(SUMPRODUCT((B24:B31&lt;=$B$6)*(C24:C31*$B$11+D24:D31*$B$10*$B$8*$B$9)/(1+4/100)^B24:B31)+C32*$B$11*0/(1+4/100)^$B$6)</f>
        <v>0</v>
      </c>
      <c r="E160" s="19" t="n">
        <f aca="false">(SUMPRODUCT((K24:K26&lt;=$B$6)*(L24:L26*$B$12+M24:M26*$B$10*$B$8*$B$9)/(1+5/100)^K24:K26)+L27*$B$12*0/(1+5/100)^$B$6)-(SUMPRODUCT((B24:B31&lt;=$B$6)*(C24:C31*$B$11+D24:D31*$B$10*$B$8*$B$9)/(1+5/100)^B24:B31)+C32*$B$11*0/(1+5/100)^$B$6)</f>
        <v>0</v>
      </c>
      <c r="F160" s="19" t="n">
        <f aca="false">(SUMPRODUCT((K24:K26&lt;=$B$6)*(L24:L26*$B$12+M24:M26*$B$10*$B$8*$B$9)/(1+6/100)^K24:K26)+L27*$B$12*0/(1+6/100)^$B$6)-(SUMPRODUCT((B24:B31&lt;=$B$6)*(C24:C31*$B$11+D24:D31*$B$10*$B$8*$B$9)/(1+6/100)^B24:B31)+C32*$B$11*0/(1+6/100)^$B$6)</f>
        <v>0</v>
      </c>
      <c r="G160" s="19" t="n">
        <f aca="false">(SUMPRODUCT((K24:K26&lt;=$B$6)*(L24:L26*$B$12+M24:M26*$B$10*$B$8*$B$9)/(1+7/100)^K24:K26)+L27*$B$12*0/(1+7/100)^$B$6)-(SUMPRODUCT((B24:B31&lt;=$B$6)*(C24:C31*$B$11+D24:D31*$B$10*$B$8*$B$9)/(1+7/100)^B24:B31)+C32*$B$11*0/(1+7/100)^$B$6)</f>
        <v>0</v>
      </c>
      <c r="H160" s="19" t="n">
        <f aca="false">(SUMPRODUCT((K24:K26&lt;=$B$6)*(L24:L26*$B$12+M24:M26*$B$10*$B$8*$B$9)/(1+8/100)^K24:K26)+L27*$B$12*0/(1+8/100)^$B$6)-(SUMPRODUCT((B24:B31&lt;=$B$6)*(C24:C31*$B$11+D24:D31*$B$10*$B$8*$B$9)/(1+8/100)^B24:B31)+C32*$B$11*0/(1+8/100)^$B$6)</f>
        <v>0</v>
      </c>
      <c r="AK160" s="0" t="n">
        <v>147</v>
      </c>
      <c r="AL160" s="17" t="n">
        <f aca="false">IFERROR(IF(AU160&lt;($AM$6-$AL$6)/($AN$6-$AL$6),$AL$6+SQRT(AU160*($AN$6-$AL$6)*($AM$6-$AL$6)),$AN$6-SQRT((1-AU160)*($AN$6-$AL$6)*($AN$6-$AM$6))),$AM$6)</f>
        <v>2.75225072944592</v>
      </c>
      <c r="AM160" s="17" t="n">
        <f aca="false">IFERROR(IF(AV160&lt;($AM$7-$AL$7)/($AN$7-$AL$7),$AL$7+SQRT(AV160*($AN$7-$AL$7)*($AM$7-$AL$7)),$AN$7-SQRT((1-AV160)*($AN$7-$AL$7)*($AN$7-$AM$7))),$AM$7)</f>
        <v>0.991939805612302</v>
      </c>
      <c r="AN160" s="17" t="n">
        <f aca="false">IFERROR(IF(AW160&lt;($AM$8-$AL$8)/($AN$8-$AL$8),$AL$8+SQRT(AW160*($AN$8-$AL$8)*($AM$8-$AL$8)),$AN$8-SQRT((1-AW160)*($AN$8-$AL$8)*($AN$8-$AM$8))),$AM$8)</f>
        <v>0.964349007936738</v>
      </c>
      <c r="AO160" s="17" t="n">
        <f aca="false">IFERROR(IF(AX160&lt;($AM$9-$AL$9)/($AN$9-$AL$9),$AL$9+SQRT(AX160*($AN$9-$AL$9)*($AM$9-$AL$9)),$AN$9-SQRT((1-AX160)*($AN$9-$AL$9)*($AN$9-$AM$9))),$AM$9)</f>
        <v>1.68595399673167</v>
      </c>
      <c r="AP160" s="17" t="n">
        <f aca="false">IFERROR(IF(AY160&lt;($AM$10-$AL$10)/($AN$10-$AL$10),$AL$10+SQRT(AY160*($AN$10-$AL$10)*($AM$10-$AL$10)),$AN$10-SQRT((1-AY160)*($AN$10-$AL$10)*($AN$10-$AM$10))),$AM$10)</f>
        <v>0.960271172738223</v>
      </c>
      <c r="AQ160" s="17" t="n">
        <f aca="false">IFERROR(IF(AZ160&lt;($AM$11-$AL$11)/($AN$11-$AL$11),$AL$11+SQRT(AZ160*($AN$11-$AL$11)*($AM$11-$AL$11)),$AN$11-SQRT((1-AZ160)*($AN$11-$AL$11)*($AN$11-$AM$11))),$AM$11)</f>
        <v>0.743054684531571</v>
      </c>
      <c r="AR160" s="17" t="n">
        <f aca="false">SUMPRODUCT((B24:B31&lt;=$B$6)*(C24:C31*AM160+D24:D31*AO160*$B$8*AQ160)/(1+AL160/100)^B24:B31)+C32*AM160*AP160/(1+AL160/100)^$B$6</f>
        <v>0</v>
      </c>
      <c r="AS160" s="17" t="n">
        <f aca="false">SUMPRODUCT((K24:K26&lt;=$B$6)*(L24:L26*AN160+M24:M26*AO160*$B$8*AQ160)/(1+AL160/100)^K24:K26)+L27*AN160*AP160/(1+AL160/100)^$B$6</f>
        <v>0</v>
      </c>
      <c r="AT160" s="17" t="n">
        <f aca="false">AS160-AR160</f>
        <v>0</v>
      </c>
      <c r="AU160" s="17" t="n">
        <f aca="true">RAND()</f>
        <v>0.113176231990383</v>
      </c>
      <c r="AV160" s="17" t="n">
        <f aca="true">RAND()</f>
        <v>0.409343210872091</v>
      </c>
      <c r="AW160" s="17" t="n">
        <f aca="true">RAND()</f>
        <v>0.300117737886555</v>
      </c>
      <c r="AX160" s="17" t="n">
        <f aca="true">RAND()</f>
        <v>0.934250071887458</v>
      </c>
      <c r="AY160" s="17" t="n">
        <f aca="true">RAND()</f>
        <v>0.847398209815276</v>
      </c>
      <c r="AZ160" s="17" t="n">
        <f aca="true">RAND()</f>
        <v>0.730526958607468</v>
      </c>
    </row>
    <row r="161" customFormat="false" ht="15" hidden="false" customHeight="false" outlineLevel="0" collapsed="false">
      <c r="A161" s="33" t="n">
        <v>0.25</v>
      </c>
      <c r="B161" s="19" t="n">
        <f aca="false">(SUMPRODUCT((K24:K26&lt;=$B$6)*(L24:L26*$B$12+M24:M26*$B$10*$B$8*$B$9)/(1+2/100)^K24:K26)+L27*$B$12*0.25/(1+2/100)^$B$6)-(SUMPRODUCT((B24:B31&lt;=$B$6)*(C24:C31*$B$11+D24:D31*$B$10*$B$8*$B$9)/(1+2/100)^B24:B31)+C32*$B$11*0.25/(1+2/100)^$B$6)</f>
        <v>0</v>
      </c>
      <c r="C161" s="19" t="n">
        <f aca="false">(SUMPRODUCT((K24:K26&lt;=$B$6)*(L24:L26*$B$12+M24:M26*$B$10*$B$8*$B$9)/(1+3/100)^K24:K26)+L27*$B$12*0.25/(1+3/100)^$B$6)-(SUMPRODUCT((B24:B31&lt;=$B$6)*(C24:C31*$B$11+D24:D31*$B$10*$B$8*$B$9)/(1+3/100)^B24:B31)+C32*$B$11*0.25/(1+3/100)^$B$6)</f>
        <v>0</v>
      </c>
      <c r="D161" s="19" t="n">
        <f aca="false">(SUMPRODUCT((K24:K26&lt;=$B$6)*(L24:L26*$B$12+M24:M26*$B$10*$B$8*$B$9)/(1+4/100)^K24:K26)+L27*$B$12*0.25/(1+4/100)^$B$6)-(SUMPRODUCT((B24:B31&lt;=$B$6)*(C24:C31*$B$11+D24:D31*$B$10*$B$8*$B$9)/(1+4/100)^B24:B31)+C32*$B$11*0.25/(1+4/100)^$B$6)</f>
        <v>0</v>
      </c>
      <c r="E161" s="19" t="n">
        <f aca="false">(SUMPRODUCT((K24:K26&lt;=$B$6)*(L24:L26*$B$12+M24:M26*$B$10*$B$8*$B$9)/(1+5/100)^K24:K26)+L27*$B$12*0.25/(1+5/100)^$B$6)-(SUMPRODUCT((B24:B31&lt;=$B$6)*(C24:C31*$B$11+D24:D31*$B$10*$B$8*$B$9)/(1+5/100)^B24:B31)+C32*$B$11*0.25/(1+5/100)^$B$6)</f>
        <v>0</v>
      </c>
      <c r="F161" s="19" t="n">
        <f aca="false">(SUMPRODUCT((K24:K26&lt;=$B$6)*(L24:L26*$B$12+M24:M26*$B$10*$B$8*$B$9)/(1+6/100)^K24:K26)+L27*$B$12*0.25/(1+6/100)^$B$6)-(SUMPRODUCT((B24:B31&lt;=$B$6)*(C24:C31*$B$11+D24:D31*$B$10*$B$8*$B$9)/(1+6/100)^B24:B31)+C32*$B$11*0.25/(1+6/100)^$B$6)</f>
        <v>0</v>
      </c>
      <c r="G161" s="19" t="n">
        <f aca="false">(SUMPRODUCT((K24:K26&lt;=$B$6)*(L24:L26*$B$12+M24:M26*$B$10*$B$8*$B$9)/(1+7/100)^K24:K26)+L27*$B$12*0.25/(1+7/100)^$B$6)-(SUMPRODUCT((B24:B31&lt;=$B$6)*(C24:C31*$B$11+D24:D31*$B$10*$B$8*$B$9)/(1+7/100)^B24:B31)+C32*$B$11*0.25/(1+7/100)^$B$6)</f>
        <v>0</v>
      </c>
      <c r="H161" s="19" t="n">
        <f aca="false">(SUMPRODUCT((K24:K26&lt;=$B$6)*(L24:L26*$B$12+M24:M26*$B$10*$B$8*$B$9)/(1+8/100)^K24:K26)+L27*$B$12*0.25/(1+8/100)^$B$6)-(SUMPRODUCT((B24:B31&lt;=$B$6)*(C24:C31*$B$11+D24:D31*$B$10*$B$8*$B$9)/(1+8/100)^B24:B31)+C32*$B$11*0.25/(1+8/100)^$B$6)</f>
        <v>0</v>
      </c>
      <c r="AK161" s="0" t="n">
        <v>148</v>
      </c>
      <c r="AL161" s="17" t="n">
        <f aca="false">IFERROR(IF(AU161&lt;($AM$6-$AL$6)/($AN$6-$AL$6),$AL$6+SQRT(AU161*($AN$6-$AL$6)*($AM$6-$AL$6)),$AN$6-SQRT((1-AU161)*($AN$6-$AL$6)*($AN$6-$AM$6))),$AM$6)</f>
        <v>3.53440321300814</v>
      </c>
      <c r="AM161" s="17" t="n">
        <f aca="false">IFERROR(IF(AV161&lt;($AM$7-$AL$7)/($AN$7-$AL$7),$AL$7+SQRT(AV161*($AN$7-$AL$7)*($AM$7-$AL$7)),$AN$7-SQRT((1-AV161)*($AN$7-$AL$7)*($AN$7-$AM$7))),$AM$7)</f>
        <v>1.01687513900692</v>
      </c>
      <c r="AN161" s="17" t="n">
        <f aca="false">IFERROR(IF(AW161&lt;($AM$8-$AL$8)/($AN$8-$AL$8),$AL$8+SQRT(AW161*($AN$8-$AL$8)*($AM$8-$AL$8)),$AN$8-SQRT((1-AW161)*($AN$8-$AL$8)*($AN$8-$AM$8))),$AM$8)</f>
        <v>1.0393022381564</v>
      </c>
      <c r="AO161" s="17" t="n">
        <f aca="false">IFERROR(IF(AX161&lt;($AM$9-$AL$9)/($AN$9-$AL$9),$AL$9+SQRT(AX161*($AN$9-$AL$9)*($AM$9-$AL$9)),$AN$9-SQRT((1-AX161)*($AN$9-$AL$9)*($AN$9-$AM$9))),$AM$9)</f>
        <v>1.02638100905523</v>
      </c>
      <c r="AP161" s="17" t="n">
        <f aca="false">IFERROR(IF(AY161&lt;($AM$10-$AL$10)/($AN$10-$AL$10),$AL$10+SQRT(AY161*($AN$10-$AL$10)*($AM$10-$AL$10)),$AN$10-SQRT((1-AY161)*($AN$10-$AL$10)*($AN$10-$AM$10))),$AM$10)</f>
        <v>0.89270221728047</v>
      </c>
      <c r="AQ161" s="17" t="n">
        <f aca="false">IFERROR(IF(AZ161&lt;($AM$11-$AL$11)/($AN$11-$AL$11),$AL$11+SQRT(AZ161*($AN$11-$AL$11)*($AM$11-$AL$11)),$AN$11-SQRT((1-AZ161)*($AN$11-$AL$11)*($AN$11-$AM$11))),$AM$11)</f>
        <v>0.529841778636451</v>
      </c>
      <c r="AR161" s="17" t="n">
        <f aca="false">SUMPRODUCT((B24:B31&lt;=$B$6)*(C24:C31*AM161+D24:D31*AO161*$B$8*AQ161)/(1+AL161/100)^B24:B31)+C32*AM161*AP161/(1+AL161/100)^$B$6</f>
        <v>0</v>
      </c>
      <c r="AS161" s="17" t="n">
        <f aca="false">SUMPRODUCT((K24:K26&lt;=$B$6)*(L24:L26*AN161+M24:M26*AO161*$B$8*AQ161)/(1+AL161/100)^K24:K26)+L27*AN161*AP161/(1+AL161/100)^$B$6</f>
        <v>0</v>
      </c>
      <c r="AT161" s="17" t="n">
        <f aca="false">AS161-AR161</f>
        <v>0</v>
      </c>
      <c r="AU161" s="17" t="n">
        <f aca="true">RAND()</f>
        <v>0.399481945499584</v>
      </c>
      <c r="AV161" s="17" t="n">
        <f aca="true">RAND()</f>
        <v>0.516913770550741</v>
      </c>
      <c r="AW161" s="17" t="n">
        <f aca="true">RAND()</f>
        <v>0.605390694703084</v>
      </c>
      <c r="AX161" s="17" t="n">
        <f aca="true">RAND()</f>
        <v>0.368044040314455</v>
      </c>
      <c r="AY161" s="17" t="n">
        <f aca="true">RAND()</f>
        <v>0.61686012582799</v>
      </c>
      <c r="AZ161" s="17" t="n">
        <f aca="true">RAND()</f>
        <v>0.215621400843948</v>
      </c>
    </row>
    <row r="162" customFormat="false" ht="15" hidden="false" customHeight="false" outlineLevel="0" collapsed="false">
      <c r="A162" s="33" t="n">
        <v>0.5</v>
      </c>
      <c r="B162" s="19" t="n">
        <f aca="false">(SUMPRODUCT((K24:K26&lt;=$B$6)*(L24:L26*$B$12+M24:M26*$B$10*$B$8*$B$9)/(1+2/100)^K24:K26)+L27*$B$12*0.5/(1+2/100)^$B$6)-(SUMPRODUCT((B24:B31&lt;=$B$6)*(C24:C31*$B$11+D24:D31*$B$10*$B$8*$B$9)/(1+2/100)^B24:B31)+C32*$B$11*0.5/(1+2/100)^$B$6)</f>
        <v>0</v>
      </c>
      <c r="C162" s="19" t="n">
        <f aca="false">(SUMPRODUCT((K24:K26&lt;=$B$6)*(L24:L26*$B$12+M24:M26*$B$10*$B$8*$B$9)/(1+3/100)^K24:K26)+L27*$B$12*0.5/(1+3/100)^$B$6)-(SUMPRODUCT((B24:B31&lt;=$B$6)*(C24:C31*$B$11+D24:D31*$B$10*$B$8*$B$9)/(1+3/100)^B24:B31)+C32*$B$11*0.5/(1+3/100)^$B$6)</f>
        <v>0</v>
      </c>
      <c r="D162" s="19" t="n">
        <f aca="false">(SUMPRODUCT((K24:K26&lt;=$B$6)*(L24:L26*$B$12+M24:M26*$B$10*$B$8*$B$9)/(1+4/100)^K24:K26)+L27*$B$12*0.5/(1+4/100)^$B$6)-(SUMPRODUCT((B24:B31&lt;=$B$6)*(C24:C31*$B$11+D24:D31*$B$10*$B$8*$B$9)/(1+4/100)^B24:B31)+C32*$B$11*0.5/(1+4/100)^$B$6)</f>
        <v>0</v>
      </c>
      <c r="E162" s="19" t="n">
        <f aca="false">(SUMPRODUCT((K24:K26&lt;=$B$6)*(L24:L26*$B$12+M24:M26*$B$10*$B$8*$B$9)/(1+5/100)^K24:K26)+L27*$B$12*0.5/(1+5/100)^$B$6)-(SUMPRODUCT((B24:B31&lt;=$B$6)*(C24:C31*$B$11+D24:D31*$B$10*$B$8*$B$9)/(1+5/100)^B24:B31)+C32*$B$11*0.5/(1+5/100)^$B$6)</f>
        <v>0</v>
      </c>
      <c r="F162" s="19" t="n">
        <f aca="false">(SUMPRODUCT((K24:K26&lt;=$B$6)*(L24:L26*$B$12+M24:M26*$B$10*$B$8*$B$9)/(1+6/100)^K24:K26)+L27*$B$12*0.5/(1+6/100)^$B$6)-(SUMPRODUCT((B24:B31&lt;=$B$6)*(C24:C31*$B$11+D24:D31*$B$10*$B$8*$B$9)/(1+6/100)^B24:B31)+C32*$B$11*0.5/(1+6/100)^$B$6)</f>
        <v>0</v>
      </c>
      <c r="G162" s="19" t="n">
        <f aca="false">(SUMPRODUCT((K24:K26&lt;=$B$6)*(L24:L26*$B$12+M24:M26*$B$10*$B$8*$B$9)/(1+7/100)^K24:K26)+L27*$B$12*0.5/(1+7/100)^$B$6)-(SUMPRODUCT((B24:B31&lt;=$B$6)*(C24:C31*$B$11+D24:D31*$B$10*$B$8*$B$9)/(1+7/100)^B24:B31)+C32*$B$11*0.5/(1+7/100)^$B$6)</f>
        <v>0</v>
      </c>
      <c r="H162" s="19" t="n">
        <f aca="false">(SUMPRODUCT((K24:K26&lt;=$B$6)*(L24:L26*$B$12+M24:M26*$B$10*$B$8*$B$9)/(1+8/100)^K24:K26)+L27*$B$12*0.5/(1+8/100)^$B$6)-(SUMPRODUCT((B24:B31&lt;=$B$6)*(C24:C31*$B$11+D24:D31*$B$10*$B$8*$B$9)/(1+8/100)^B24:B31)+C32*$B$11*0.5/(1+8/100)^$B$6)</f>
        <v>0</v>
      </c>
      <c r="AK162" s="0" t="n">
        <v>149</v>
      </c>
      <c r="AL162" s="17" t="n">
        <f aca="false">IFERROR(IF(AU162&lt;($AM$6-$AL$6)/($AN$6-$AL$6),$AL$6+SQRT(AU162*($AN$6-$AL$6)*($AM$6-$AL$6)),$AN$6-SQRT((1-AU162)*($AN$6-$AL$6)*($AN$6-$AM$6))),$AM$6)</f>
        <v>6.74074925870764</v>
      </c>
      <c r="AM162" s="17" t="n">
        <f aca="false">IFERROR(IF(AV162&lt;($AM$7-$AL$7)/($AN$7-$AL$7),$AL$7+SQRT(AV162*($AN$7-$AL$7)*($AM$7-$AL$7)),$AN$7-SQRT((1-AV162)*($AN$7-$AL$7)*($AN$7-$AM$7))),$AM$7)</f>
        <v>1.08780932180236</v>
      </c>
      <c r="AN162" s="17" t="n">
        <f aca="false">IFERROR(IF(AW162&lt;($AM$8-$AL$8)/($AN$8-$AL$8),$AL$8+SQRT(AW162*($AN$8-$AL$8)*($AM$8-$AL$8)),$AN$8-SQRT((1-AW162)*($AN$8-$AL$8)*($AN$8-$AM$8))),$AM$8)</f>
        <v>1.16419271631821</v>
      </c>
      <c r="AO162" s="17" t="n">
        <f aca="false">IFERROR(IF(AX162&lt;($AM$9-$AL$9)/($AN$9-$AL$9),$AL$9+SQRT(AX162*($AN$9-$AL$9)*($AM$9-$AL$9)),$AN$9-SQRT((1-AX162)*($AN$9-$AL$9)*($AN$9-$AM$9))),$AM$9)</f>
        <v>0.67495570085503</v>
      </c>
      <c r="AP162" s="17" t="n">
        <f aca="false">IFERROR(IF(AY162&lt;($AM$10-$AL$10)/($AN$10-$AL$10),$AL$10+SQRT(AY162*($AN$10-$AL$10)*($AM$10-$AL$10)),$AN$10-SQRT((1-AY162)*($AN$10-$AL$10)*($AN$10-$AM$10))),$AM$10)</f>
        <v>0.664431370588617</v>
      </c>
      <c r="AQ162" s="17" t="n">
        <f aca="false">IFERROR(IF(AZ162&lt;($AM$11-$AL$11)/($AN$11-$AL$11),$AL$11+SQRT(AZ162*($AN$11-$AL$11)*($AM$11-$AL$11)),$AN$11-SQRT((1-AZ162)*($AN$11-$AL$11)*($AN$11-$AM$11))),$AM$11)</f>
        <v>0.924576540812876</v>
      </c>
      <c r="AR162" s="17" t="n">
        <f aca="false">SUMPRODUCT((B24:B31&lt;=$B$6)*(C24:C31*AM162+D24:D31*AO162*$B$8*AQ162)/(1+AL162/100)^B24:B31)+C32*AM162*AP162/(1+AL162/100)^$B$6</f>
        <v>0</v>
      </c>
      <c r="AS162" s="17" t="n">
        <f aca="false">SUMPRODUCT((K24:K26&lt;=$B$6)*(L24:L26*AN162+M24:M26*AO162*$B$8*AQ162)/(1+AL162/100)^K24:K26)+L27*AN162*AP162/(1+AL162/100)^$B$6</f>
        <v>0</v>
      </c>
      <c r="AT162" s="17" t="n">
        <f aca="false">AS162-AR162</f>
        <v>0</v>
      </c>
      <c r="AU162" s="17" t="n">
        <f aca="true">RAND()</f>
        <v>0.996639452656968</v>
      </c>
      <c r="AV162" s="17" t="n">
        <f aca="true">RAND()</f>
        <v>0.766170523607016</v>
      </c>
      <c r="AW162" s="17" t="n">
        <f aca="true">RAND()</f>
        <v>0.934552089485803</v>
      </c>
      <c r="AX162" s="17" t="n">
        <f aca="true">RAND()</f>
        <v>0.0408126630155662</v>
      </c>
      <c r="AY162" s="17" t="n">
        <f aca="true">RAND()</f>
        <v>0.108150702534605</v>
      </c>
      <c r="AZ162" s="17" t="n">
        <f aca="true">RAND()</f>
        <v>0.976780823690809</v>
      </c>
    </row>
    <row r="163" customFormat="false" ht="15" hidden="false" customHeight="false" outlineLevel="0" collapsed="false">
      <c r="A163" s="33" t="n">
        <v>0.75</v>
      </c>
      <c r="B163" s="19" t="n">
        <f aca="false">(SUMPRODUCT((K24:K26&lt;=$B$6)*(L24:L26*$B$12+M24:M26*$B$10*$B$8*$B$9)/(1+2/100)^K24:K26)+L27*$B$12*0.75/(1+2/100)^$B$6)-(SUMPRODUCT((B24:B31&lt;=$B$6)*(C24:C31*$B$11+D24:D31*$B$10*$B$8*$B$9)/(1+2/100)^B24:B31)+C32*$B$11*0.75/(1+2/100)^$B$6)</f>
        <v>0</v>
      </c>
      <c r="C163" s="19" t="n">
        <f aca="false">(SUMPRODUCT((K24:K26&lt;=$B$6)*(L24:L26*$B$12+M24:M26*$B$10*$B$8*$B$9)/(1+3/100)^K24:K26)+L27*$B$12*0.75/(1+3/100)^$B$6)-(SUMPRODUCT((B24:B31&lt;=$B$6)*(C24:C31*$B$11+D24:D31*$B$10*$B$8*$B$9)/(1+3/100)^B24:B31)+C32*$B$11*0.75/(1+3/100)^$B$6)</f>
        <v>0</v>
      </c>
      <c r="D163" s="19" t="n">
        <f aca="false">(SUMPRODUCT((K24:K26&lt;=$B$6)*(L24:L26*$B$12+M24:M26*$B$10*$B$8*$B$9)/(1+4/100)^K24:K26)+L27*$B$12*0.75/(1+4/100)^$B$6)-(SUMPRODUCT((B24:B31&lt;=$B$6)*(C24:C31*$B$11+D24:D31*$B$10*$B$8*$B$9)/(1+4/100)^B24:B31)+C32*$B$11*0.75/(1+4/100)^$B$6)</f>
        <v>0</v>
      </c>
      <c r="E163" s="19" t="n">
        <f aca="false">(SUMPRODUCT((K24:K26&lt;=$B$6)*(L24:L26*$B$12+M24:M26*$B$10*$B$8*$B$9)/(1+5/100)^K24:K26)+L27*$B$12*0.75/(1+5/100)^$B$6)-(SUMPRODUCT((B24:B31&lt;=$B$6)*(C24:C31*$B$11+D24:D31*$B$10*$B$8*$B$9)/(1+5/100)^B24:B31)+C32*$B$11*0.75/(1+5/100)^$B$6)</f>
        <v>0</v>
      </c>
      <c r="F163" s="19" t="n">
        <f aca="false">(SUMPRODUCT((K24:K26&lt;=$B$6)*(L24:L26*$B$12+M24:M26*$B$10*$B$8*$B$9)/(1+6/100)^K24:K26)+L27*$B$12*0.75/(1+6/100)^$B$6)-(SUMPRODUCT((B24:B31&lt;=$B$6)*(C24:C31*$B$11+D24:D31*$B$10*$B$8*$B$9)/(1+6/100)^B24:B31)+C32*$B$11*0.75/(1+6/100)^$B$6)</f>
        <v>0</v>
      </c>
      <c r="G163" s="19" t="n">
        <f aca="false">(SUMPRODUCT((K24:K26&lt;=$B$6)*(L24:L26*$B$12+M24:M26*$B$10*$B$8*$B$9)/(1+7/100)^K24:K26)+L27*$B$12*0.75/(1+7/100)^$B$6)-(SUMPRODUCT((B24:B31&lt;=$B$6)*(C24:C31*$B$11+D24:D31*$B$10*$B$8*$B$9)/(1+7/100)^B24:B31)+C32*$B$11*0.75/(1+7/100)^$B$6)</f>
        <v>0</v>
      </c>
      <c r="H163" s="19" t="n">
        <f aca="false">(SUMPRODUCT((K24:K26&lt;=$B$6)*(L24:L26*$B$12+M24:M26*$B$10*$B$8*$B$9)/(1+8/100)^K24:K26)+L27*$B$12*0.75/(1+8/100)^$B$6)-(SUMPRODUCT((B24:B31&lt;=$B$6)*(C24:C31*$B$11+D24:D31*$B$10*$B$8*$B$9)/(1+8/100)^B24:B31)+C32*$B$11*0.75/(1+8/100)^$B$6)</f>
        <v>0</v>
      </c>
      <c r="AK163" s="0" t="n">
        <v>150</v>
      </c>
      <c r="AL163" s="17" t="n">
        <f aca="false">IFERROR(IF(AU163&lt;($AM$6-$AL$6)/($AN$6-$AL$6),$AL$6+SQRT(AU163*($AN$6-$AL$6)*($AM$6-$AL$6)),$AN$6-SQRT((1-AU163)*($AN$6-$AL$6)*($AN$6-$AM$6))),$AM$6)</f>
        <v>4.4975982781859</v>
      </c>
      <c r="AM163" s="17" t="n">
        <f aca="false">IFERROR(IF(AV163&lt;($AM$7-$AL$7)/($AN$7-$AL$7),$AL$7+SQRT(AV163*($AN$7-$AL$7)*($AM$7-$AL$7)),$AN$7-SQRT((1-AV163)*($AN$7-$AL$7)*($AN$7-$AM$7))),$AM$7)</f>
        <v>0.959765763061445</v>
      </c>
      <c r="AN163" s="17" t="n">
        <f aca="false">IFERROR(IF(AW163&lt;($AM$8-$AL$8)/($AN$8-$AL$8),$AL$8+SQRT(AW163*($AN$8-$AL$8)*($AM$8-$AL$8)),$AN$8-SQRT((1-AW163)*($AN$8-$AL$8)*($AN$8-$AM$8))),$AM$8)</f>
        <v>0.921590645465105</v>
      </c>
      <c r="AO163" s="17" t="n">
        <f aca="false">IFERROR(IF(AX163&lt;($AM$9-$AL$9)/($AN$9-$AL$9),$AL$9+SQRT(AX163*($AN$9-$AL$9)*($AM$9-$AL$9)),$AN$9-SQRT((1-AX163)*($AN$9-$AL$9)*($AN$9-$AM$9))),$AM$9)</f>
        <v>0.98068360475431</v>
      </c>
      <c r="AP163" s="17" t="n">
        <f aca="false">IFERROR(IF(AY163&lt;($AM$10-$AL$10)/($AN$10-$AL$10),$AL$10+SQRT(AY163*($AN$10-$AL$10)*($AM$10-$AL$10)),$AN$10-SQRT((1-AY163)*($AN$10-$AL$10)*($AN$10-$AM$10))),$AM$10)</f>
        <v>0.693174609050591</v>
      </c>
      <c r="AQ163" s="17" t="n">
        <f aca="false">IFERROR(IF(AZ163&lt;($AM$11-$AL$11)/($AN$11-$AL$11),$AL$11+SQRT(AZ163*($AN$11-$AL$11)*($AM$11-$AL$11)),$AN$11-SQRT((1-AZ163)*($AN$11-$AL$11)*($AN$11-$AM$11))),$AM$11)</f>
        <v>0.464492070560697</v>
      </c>
      <c r="AR163" s="17" t="n">
        <f aca="false">SUMPRODUCT((B24:B31&lt;=$B$6)*(C24:C31*AM163+D24:D31*AO163*$B$8*AQ163)/(1+AL163/100)^B24:B31)+C32*AM163*AP163/(1+AL163/100)^$B$6</f>
        <v>0</v>
      </c>
      <c r="AS163" s="17" t="n">
        <f aca="false">SUMPRODUCT((K24:K26&lt;=$B$6)*(L24:L26*AN163+M24:M26*AO163*$B$8*AQ163)/(1+AL163/100)^K24:K26)+L27*AN163*AP163/(1+AL163/100)^$B$6</f>
        <v>0</v>
      </c>
      <c r="AT163" s="17" t="n">
        <f aca="false">AS163-AR163</f>
        <v>0</v>
      </c>
      <c r="AU163" s="17" t="n">
        <f aca="true">RAND()</f>
        <v>0.686899281133092</v>
      </c>
      <c r="AV163" s="17" t="n">
        <f aca="true">RAND()</f>
        <v>0.283612211628952</v>
      </c>
      <c r="AW163" s="17" t="n">
        <f aca="true">RAND()</f>
        <v>0.164269834051342</v>
      </c>
      <c r="AX163" s="17" t="n">
        <f aca="true">RAND()</f>
        <v>0.308075637172796</v>
      </c>
      <c r="AY163" s="17" t="n">
        <f aca="true">RAND()</f>
        <v>0.149265718327395</v>
      </c>
      <c r="AZ163" s="17" t="n">
        <f aca="true">RAND()</f>
        <v>0.11043935215243</v>
      </c>
    </row>
    <row r="164" customFormat="false" ht="15" hidden="false" customHeight="false" outlineLevel="0" collapsed="false">
      <c r="A164" s="33" t="n">
        <v>1</v>
      </c>
      <c r="B164" s="19" t="n">
        <f aca="false">(SUMPRODUCT((K24:K26&lt;=$B$6)*(L24:L26*$B$12+M24:M26*$B$10*$B$8*$B$9)/(1+2/100)^K24:K26)+L27*$B$12*1/(1+2/100)^$B$6)-(SUMPRODUCT((B24:B31&lt;=$B$6)*(C24:C31*$B$11+D24:D31*$B$10*$B$8*$B$9)/(1+2/100)^B24:B31)+C32*$B$11*1/(1+2/100)^$B$6)</f>
        <v>0</v>
      </c>
      <c r="C164" s="19" t="n">
        <f aca="false">(SUMPRODUCT((K24:K26&lt;=$B$6)*(L24:L26*$B$12+M24:M26*$B$10*$B$8*$B$9)/(1+3/100)^K24:K26)+L27*$B$12*1/(1+3/100)^$B$6)-(SUMPRODUCT((B24:B31&lt;=$B$6)*(C24:C31*$B$11+D24:D31*$B$10*$B$8*$B$9)/(1+3/100)^B24:B31)+C32*$B$11*1/(1+3/100)^$B$6)</f>
        <v>0</v>
      </c>
      <c r="D164" s="19" t="n">
        <f aca="false">(SUMPRODUCT((K24:K26&lt;=$B$6)*(L24:L26*$B$12+M24:M26*$B$10*$B$8*$B$9)/(1+4/100)^K24:K26)+L27*$B$12*1/(1+4/100)^$B$6)-(SUMPRODUCT((B24:B31&lt;=$B$6)*(C24:C31*$B$11+D24:D31*$B$10*$B$8*$B$9)/(1+4/100)^B24:B31)+C32*$B$11*1/(1+4/100)^$B$6)</f>
        <v>0</v>
      </c>
      <c r="E164" s="19" t="n">
        <f aca="false">(SUMPRODUCT((K24:K26&lt;=$B$6)*(L24:L26*$B$12+M24:M26*$B$10*$B$8*$B$9)/(1+5/100)^K24:K26)+L27*$B$12*1/(1+5/100)^$B$6)-(SUMPRODUCT((B24:B31&lt;=$B$6)*(C24:C31*$B$11+D24:D31*$B$10*$B$8*$B$9)/(1+5/100)^B24:B31)+C32*$B$11*1/(1+5/100)^$B$6)</f>
        <v>0</v>
      </c>
      <c r="F164" s="19" t="n">
        <f aca="false">(SUMPRODUCT((K24:K26&lt;=$B$6)*(L24:L26*$B$12+M24:M26*$B$10*$B$8*$B$9)/(1+6/100)^K24:K26)+L27*$B$12*1/(1+6/100)^$B$6)-(SUMPRODUCT((B24:B31&lt;=$B$6)*(C24:C31*$B$11+D24:D31*$B$10*$B$8*$B$9)/(1+6/100)^B24:B31)+C32*$B$11*1/(1+6/100)^$B$6)</f>
        <v>0</v>
      </c>
      <c r="G164" s="19" t="n">
        <f aca="false">(SUMPRODUCT((K24:K26&lt;=$B$6)*(L24:L26*$B$12+M24:M26*$B$10*$B$8*$B$9)/(1+7/100)^K24:K26)+L27*$B$12*1/(1+7/100)^$B$6)-(SUMPRODUCT((B24:B31&lt;=$B$6)*(C24:C31*$B$11+D24:D31*$B$10*$B$8*$B$9)/(1+7/100)^B24:B31)+C32*$B$11*1/(1+7/100)^$B$6)</f>
        <v>0</v>
      </c>
      <c r="H164" s="19" t="n">
        <f aca="false">(SUMPRODUCT((K24:K26&lt;=$B$6)*(L24:L26*$B$12+M24:M26*$B$10*$B$8*$B$9)/(1+8/100)^K24:K26)+L27*$B$12*1/(1+8/100)^$B$6)-(SUMPRODUCT((B24:B31&lt;=$B$6)*(C24:C31*$B$11+D24:D31*$B$10*$B$8*$B$9)/(1+8/100)^B24:B31)+C32*$B$11*1/(1+8/100)^$B$6)</f>
        <v>0</v>
      </c>
      <c r="AK164" s="0" t="n">
        <v>151</v>
      </c>
      <c r="AL164" s="17" t="n">
        <f aca="false">IFERROR(IF(AU164&lt;($AM$6-$AL$6)/($AN$6-$AL$6),$AL$6+SQRT(AU164*($AN$6-$AL$6)*($AM$6-$AL$6)),$AN$6-SQRT((1-AU164)*($AN$6-$AL$6)*($AN$6-$AM$6))),$AM$6)</f>
        <v>5.64663672272973</v>
      </c>
      <c r="AM164" s="17" t="n">
        <f aca="false">IFERROR(IF(AV164&lt;($AM$7-$AL$7)/($AN$7-$AL$7),$AL$7+SQRT(AV164*($AN$7-$AL$7)*($AM$7-$AL$7)),$AN$7-SQRT((1-AV164)*($AN$7-$AL$7)*($AN$7-$AM$7))),$AM$7)</f>
        <v>0.965411555981866</v>
      </c>
      <c r="AN164" s="17" t="n">
        <f aca="false">IFERROR(IF(AW164&lt;($AM$8-$AL$8)/($AN$8-$AL$8),$AL$8+SQRT(AW164*($AN$8-$AL$8)*($AM$8-$AL$8)),$AN$8-SQRT((1-AW164)*($AN$8-$AL$8)*($AN$8-$AM$8))),$AM$8)</f>
        <v>1.03113709985052</v>
      </c>
      <c r="AO164" s="17" t="n">
        <f aca="false">IFERROR(IF(AX164&lt;($AM$9-$AL$9)/($AN$9-$AL$9),$AL$9+SQRT(AX164*($AN$9-$AL$9)*($AM$9-$AL$9)),$AN$9-SQRT((1-AX164)*($AN$9-$AL$9)*($AN$9-$AM$9))),$AM$9)</f>
        <v>0.893041672043335</v>
      </c>
      <c r="AP164" s="17" t="n">
        <f aca="false">IFERROR(IF(AY164&lt;($AM$10-$AL$10)/($AN$10-$AL$10),$AL$10+SQRT(AY164*($AN$10-$AL$10)*($AM$10-$AL$10)),$AN$10-SQRT((1-AY164)*($AN$10-$AL$10)*($AN$10-$AM$10))),$AM$10)</f>
        <v>0.838266429502015</v>
      </c>
      <c r="AQ164" s="17" t="n">
        <f aca="false">IFERROR(IF(AZ164&lt;($AM$11-$AL$11)/($AN$11-$AL$11),$AL$11+SQRT(AZ164*($AN$11-$AL$11)*($AM$11-$AL$11)),$AN$11-SQRT((1-AZ164)*($AN$11-$AL$11)*($AN$11-$AM$11))),$AM$11)</f>
        <v>0.48320153048739</v>
      </c>
      <c r="AR164" s="17" t="n">
        <f aca="false">SUMPRODUCT((B24:B31&lt;=$B$6)*(C24:C31*AM164+D24:D31*AO164*$B$8*AQ164)/(1+AL164/100)^B24:B31)+C32*AM164*AP164/(1+AL164/100)^$B$6</f>
        <v>0</v>
      </c>
      <c r="AS164" s="17" t="n">
        <f aca="false">SUMPRODUCT((K24:K26&lt;=$B$6)*(L24:L26*AN164+M24:M26*AO164*$B$8*AQ164)/(1+AL164/100)^K24:K26)+L27*AN164*AP164/(1+AL164/100)^$B$6</f>
        <v>0</v>
      </c>
      <c r="AT164" s="17" t="n">
        <f aca="false">AS164-AR164</f>
        <v>0</v>
      </c>
      <c r="AU164" s="17" t="n">
        <f aca="true">RAND()</f>
        <v>0.908420391986813</v>
      </c>
      <c r="AV164" s="17" t="n">
        <f aca="true">RAND()</f>
        <v>0.304010920581578</v>
      </c>
      <c r="AW164" s="17" t="n">
        <f aca="true">RAND()</f>
        <v>0.574213608339184</v>
      </c>
      <c r="AX164" s="17" t="n">
        <f aca="true">RAND()</f>
        <v>0.205975674616828</v>
      </c>
      <c r="AY164" s="17" t="n">
        <f aca="true">RAND()</f>
        <v>0.457696709312167</v>
      </c>
      <c r="AZ164" s="17" t="n">
        <f aca="true">RAND()</f>
        <v>0.136991023562948</v>
      </c>
    </row>
    <row r="165" customFormat="false" ht="15" hidden="false" customHeight="false" outlineLevel="0" collapsed="false">
      <c r="A165" s="5" t="s">
        <v>205</v>
      </c>
      <c r="AK165" s="0" t="n">
        <v>152</v>
      </c>
      <c r="AL165" s="17" t="n">
        <f aca="false">IFERROR(IF(AU165&lt;($AM$6-$AL$6)/($AN$6-$AL$6),$AL$6+SQRT(AU165*($AN$6-$AL$6)*($AM$6-$AL$6)),$AN$6-SQRT((1-AU165)*($AN$6-$AL$6)*($AN$6-$AM$6))),$AM$6)</f>
        <v>3.26893701374449</v>
      </c>
      <c r="AM165" s="17" t="n">
        <f aca="false">IFERROR(IF(AV165&lt;($AM$7-$AL$7)/($AN$7-$AL$7),$AL$7+SQRT(AV165*($AN$7-$AL$7)*($AM$7-$AL$7)),$AN$7-SQRT((1-AV165)*($AN$7-$AL$7)*($AN$7-$AM$7))),$AM$7)</f>
        <v>1.0254524490342</v>
      </c>
      <c r="AN165" s="17" t="n">
        <f aca="false">IFERROR(IF(AW165&lt;($AM$8-$AL$8)/($AN$8-$AL$8),$AL$8+SQRT(AW165*($AN$8-$AL$8)*($AM$8-$AL$8)),$AN$8-SQRT((1-AW165)*($AN$8-$AL$8)*($AN$8-$AM$8))),$AM$8)</f>
        <v>1.05934151903307</v>
      </c>
      <c r="AO165" s="17" t="n">
        <f aca="false">IFERROR(IF(AX165&lt;($AM$9-$AL$9)/($AN$9-$AL$9),$AL$9+SQRT(AX165*($AN$9-$AL$9)*($AM$9-$AL$9)),$AN$9-SQRT((1-AX165)*($AN$9-$AL$9)*($AN$9-$AM$9))),$AM$9)</f>
        <v>1.28990046894946</v>
      </c>
      <c r="AP165" s="17" t="n">
        <f aca="false">IFERROR(IF(AY165&lt;($AM$10-$AL$10)/($AN$10-$AL$10),$AL$10+SQRT(AY165*($AN$10-$AL$10)*($AM$10-$AL$10)),$AN$10-SQRT((1-AY165)*($AN$10-$AL$10)*($AN$10-$AM$10))),$AM$10)</f>
        <v>0.814764723502306</v>
      </c>
      <c r="AQ165" s="17" t="n">
        <f aca="false">IFERROR(IF(AZ165&lt;($AM$11-$AL$11)/($AN$11-$AL$11),$AL$11+SQRT(AZ165*($AN$11-$AL$11)*($AM$11-$AL$11)),$AN$11-SQRT((1-AZ165)*($AN$11-$AL$11)*($AN$11-$AM$11))),$AM$11)</f>
        <v>0.802582888061876</v>
      </c>
      <c r="AR165" s="17" t="n">
        <f aca="false">SUMPRODUCT((B24:B31&lt;=$B$6)*(C24:C31*AM165+D24:D31*AO165*$B$8*AQ165)/(1+AL165/100)^B24:B31)+C32*AM165*AP165/(1+AL165/100)^$B$6</f>
        <v>0</v>
      </c>
      <c r="AS165" s="17" t="n">
        <f aca="false">SUMPRODUCT((K24:K26&lt;=$B$6)*(L24:L26*AN165+M24:M26*AO165*$B$8*AQ165)/(1+AL165/100)^K24:K26)+L27*AN165*AP165/(1+AL165/100)^$B$6</f>
        <v>0</v>
      </c>
      <c r="AT165" s="17" t="n">
        <f aca="false">AS165-AR165</f>
        <v>0</v>
      </c>
      <c r="AU165" s="17" t="n">
        <f aca="true">RAND()</f>
        <v>0.303958449629705</v>
      </c>
      <c r="AV165" s="17" t="n">
        <f aca="true">RAND()</f>
        <v>0.551807976491231</v>
      </c>
      <c r="AW165" s="17" t="n">
        <f aca="true">RAND()</f>
        <v>0.676883054536736</v>
      </c>
      <c r="AX165" s="17" t="n">
        <f aca="true">RAND()</f>
        <v>0.663839104001197</v>
      </c>
      <c r="AY165" s="17" t="n">
        <f aca="true">RAND()</f>
        <v>0.396307324645932</v>
      </c>
      <c r="AZ165" s="17" t="n">
        <f aca="true">RAND()</f>
        <v>0.840924424138816</v>
      </c>
    </row>
    <row r="166" customFormat="false" ht="15" hidden="false" customHeight="false" outlineLevel="0" collapsed="false">
      <c r="AK166" s="0" t="n">
        <v>153</v>
      </c>
      <c r="AL166" s="0" t="n">
        <f aca="false">IFERROR(IF(AU166&lt;($AM$6-$AL$6)/($AN$6-$AL$6),$AL$6+SQRT(AU166*($AN$6-$AL$6)*($AM$6-$AL$6)),$AN$6-SQRT((1-AU166)*($AN$6-$AL$6)*($AN$6-$AM$6))),$AM$6)</f>
        <v>4.03294169031038</v>
      </c>
      <c r="AM166" s="0" t="n">
        <f aca="false">IFERROR(IF(AV166&lt;($AM$7-$AL$7)/($AN$7-$AL$7),$AL$7+SQRT(AV166*($AN$7-$AL$7)*($AM$7-$AL$7)),$AN$7-SQRT((1-AV166)*($AN$7-$AL$7)*($AN$7-$AM$7))),$AM$7)</f>
        <v>1.01438779734386</v>
      </c>
      <c r="AN166" s="0" t="n">
        <f aca="false">IFERROR(IF(AW166&lt;($AM$8-$AL$8)/($AN$8-$AL$8),$AL$8+SQRT(AW166*($AN$8-$AL$8)*($AM$8-$AL$8)),$AN$8-SQRT((1-AW166)*($AN$8-$AL$8)*($AN$8-$AM$8))),$AM$8)</f>
        <v>1.03482440406141</v>
      </c>
      <c r="AO166" s="0" t="n">
        <f aca="false">IFERROR(IF(AX166&lt;($AM$9-$AL$9)/($AN$9-$AL$9),$AL$9+SQRT(AX166*($AN$9-$AL$9)*($AM$9-$AL$9)),$AN$9-SQRT((1-AX166)*($AN$9-$AL$9)*($AN$9-$AM$9))),$AM$9)</f>
        <v>0.737793315103484</v>
      </c>
      <c r="AP166" s="0" t="n">
        <f aca="false">IFERROR(IF(AY166&lt;($AM$10-$AL$10)/($AN$10-$AL$10),$AL$10+SQRT(AY166*($AN$10-$AL$10)*($AM$10-$AL$10)),$AN$10-SQRT((1-AY166)*($AN$10-$AL$10)*($AN$10-$AM$10))),$AM$10)</f>
        <v>0.976078683609014</v>
      </c>
      <c r="AQ166" s="0" t="n">
        <f aca="false">IFERROR(IF(AZ166&lt;($AM$11-$AL$11)/($AN$11-$AL$11),$AL$11+SQRT(AZ166*($AN$11-$AL$11)*($AM$11-$AL$11)),$AN$11-SQRT((1-AZ166)*($AN$11-$AL$11)*($AN$11-$AM$11))),$AM$11)</f>
        <v>0.58619762740594</v>
      </c>
      <c r="AR166" s="0" t="n">
        <f aca="false">SUMPRODUCT((B24:B31&lt;=$B$6)*(C24:C31*AM166+D24:D31*AO166*$B$8*AQ166)/(1+AL166/100)^B24:B31)+C32*AM166*AP166/(1+AL166/100)^$B$6</f>
        <v>0</v>
      </c>
      <c r="AS166" s="0" t="n">
        <f aca="false">SUMPRODUCT((K24:K26&lt;=$B$6)*(L24:L26*AN166+M24:M26*AO166*$B$8*AQ166)/(1+AL166/100)^K24:K26)+L27*AN166*AP166/(1+AL166/100)^$B$6</f>
        <v>0</v>
      </c>
      <c r="AT166" s="0" t="n">
        <f aca="false">AS166-AR166</f>
        <v>0</v>
      </c>
      <c r="AU166" s="0" t="n">
        <f aca="true">RAND()</f>
        <v>0.559828249345089</v>
      </c>
      <c r="AV166" s="0" t="n">
        <f aca="true">RAND()</f>
        <v>0.506550132973517</v>
      </c>
      <c r="AW166" s="0" t="n">
        <f aca="true">RAND()</f>
        <v>0.588439670333096</v>
      </c>
      <c r="AX166" s="0" t="n">
        <f aca="true">RAND()</f>
        <v>0.0753942142772066</v>
      </c>
      <c r="AY166" s="0" t="n">
        <f aca="true">RAND()</f>
        <v>0.906603651947565</v>
      </c>
      <c r="AZ166" s="0" t="n">
        <f aca="true">RAND()</f>
        <v>0.334322783399139</v>
      </c>
    </row>
    <row r="167" customFormat="false" ht="15" hidden="false" customHeight="false" outlineLevel="0" collapsed="false">
      <c r="AK167" s="0" t="n">
        <v>154</v>
      </c>
      <c r="AL167" s="0" t="n">
        <f aca="false">IFERROR(IF(AU167&lt;($AM$6-$AL$6)/($AN$6-$AL$6),$AL$6+SQRT(AU167*($AN$6-$AL$6)*($AM$6-$AL$6)),$AN$6-SQRT((1-AU167)*($AN$6-$AL$6)*($AN$6-$AM$6))),$AM$6)</f>
        <v>3.69759681820392</v>
      </c>
      <c r="AM167" s="0" t="n">
        <f aca="false">IFERROR(IF(AV167&lt;($AM$7-$AL$7)/($AN$7-$AL$7),$AL$7+SQRT(AV167*($AN$7-$AL$7)*($AM$7-$AL$7)),$AN$7-SQRT((1-AV167)*($AN$7-$AL$7)*($AN$7-$AM$7))),$AM$7)</f>
        <v>1.15982104903053</v>
      </c>
      <c r="AN167" s="0" t="n">
        <f aca="false">IFERROR(IF(AW167&lt;($AM$8-$AL$8)/($AN$8-$AL$8),$AL$8+SQRT(AW167*($AN$8-$AL$8)*($AM$8-$AL$8)),$AN$8-SQRT((1-AW167)*($AN$8-$AL$8)*($AN$8-$AM$8))),$AM$8)</f>
        <v>1.14463938006701</v>
      </c>
      <c r="AO167" s="0" t="n">
        <f aca="false">IFERROR(IF(AX167&lt;($AM$9-$AL$9)/($AN$9-$AL$9),$AL$9+SQRT(AX167*($AN$9-$AL$9)*($AM$9-$AL$9)),$AN$9-SQRT((1-AX167)*($AN$9-$AL$9)*($AN$9-$AM$9))),$AM$9)</f>
        <v>1.07196697385492</v>
      </c>
      <c r="AP167" s="0" t="n">
        <f aca="false">IFERROR(IF(AY167&lt;($AM$10-$AL$10)/($AN$10-$AL$10),$AL$10+SQRT(AY167*($AN$10-$AL$10)*($AM$10-$AL$10)),$AN$10-SQRT((1-AY167)*($AN$10-$AL$10)*($AN$10-$AM$10))),$AM$10)</f>
        <v>0.971583630862176</v>
      </c>
      <c r="AQ167" s="0" t="n">
        <f aca="false">IFERROR(IF(AZ167&lt;($AM$11-$AL$11)/($AN$11-$AL$11),$AL$11+SQRT(AZ167*($AN$11-$AL$11)*($AM$11-$AL$11)),$AN$11-SQRT((1-AZ167)*($AN$11-$AL$11)*($AN$11-$AM$11))),$AM$11)</f>
        <v>0.714997575763408</v>
      </c>
      <c r="AR167" s="0" t="n">
        <f aca="false">SUMPRODUCT((B24:B31&lt;=$B$6)*(C24:C31*AM167+D24:D31*AO167*$B$8*AQ167)/(1+AL167/100)^B24:B31)+C32*AM167*AP167/(1+AL167/100)^$B$6</f>
        <v>0</v>
      </c>
      <c r="AS167" s="0" t="n">
        <f aca="false">SUMPRODUCT((K24:K26&lt;=$B$6)*(L24:L26*AN167+M24:M26*AO167*$B$8*AQ167)/(1+AL167/100)^K24:K26)+L27*AN167*AP167/(1+AL167/100)^$B$6</f>
        <v>0</v>
      </c>
      <c r="AT167" s="0" t="n">
        <f aca="false">AS167-AR167</f>
        <v>0</v>
      </c>
      <c r="AU167" s="0" t="n">
        <f aca="true">RAND()</f>
        <v>0.454706661243156</v>
      </c>
      <c r="AV167" s="0" t="n">
        <f aca="true">RAND()</f>
        <v>0.927713393795966</v>
      </c>
      <c r="AW167" s="0" t="n">
        <f aca="true">RAND()</f>
        <v>0.901325686820768</v>
      </c>
      <c r="AX167" s="0" t="n">
        <f aca="true">RAND()</f>
        <v>0.425836468256001</v>
      </c>
      <c r="AY167" s="0" t="n">
        <f aca="true">RAND()</f>
        <v>0.889564483588611</v>
      </c>
      <c r="AZ167" s="0" t="n">
        <f aca="true">RAND()</f>
        <v>0.668463747670473</v>
      </c>
    </row>
    <row r="168" customFormat="false" ht="15" hidden="false" customHeight="false" outlineLevel="0" collapsed="false">
      <c r="A168" s="9" t="s">
        <v>206</v>
      </c>
      <c r="AK168" s="0" t="n">
        <v>155</v>
      </c>
      <c r="AL168" s="17" t="n">
        <f aca="false">IFERROR(IF(AU168&lt;($AM$6-$AL$6)/($AN$6-$AL$6),$AL$6+SQRT(AU168*($AN$6-$AL$6)*($AM$6-$AL$6)),$AN$6-SQRT((1-AU168)*($AN$6-$AL$6)*($AN$6-$AM$6))),$AM$6)</f>
        <v>3.1719824620732</v>
      </c>
      <c r="AM168" s="17" t="n">
        <f aca="false">IFERROR(IF(AV168&lt;($AM$7-$AL$7)/($AN$7-$AL$7),$AL$7+SQRT(AV168*($AN$7-$AL$7)*($AM$7-$AL$7)),$AN$7-SQRT((1-AV168)*($AN$7-$AL$7)*($AN$7-$AM$7))),$AM$7)</f>
        <v>1.12363755535671</v>
      </c>
      <c r="AN168" s="17" t="n">
        <f aca="false">IFERROR(IF(AW168&lt;($AM$8-$AL$8)/($AN$8-$AL$8),$AL$8+SQRT(AW168*($AN$8-$AL$8)*($AM$8-$AL$8)),$AN$8-SQRT((1-AW168)*($AN$8-$AL$8)*($AN$8-$AM$8))),$AM$8)</f>
        <v>1.1427427564004</v>
      </c>
      <c r="AO168" s="17" t="n">
        <f aca="false">IFERROR(IF(AX168&lt;($AM$9-$AL$9)/($AN$9-$AL$9),$AL$9+SQRT(AX168*($AN$9-$AL$9)*($AM$9-$AL$9)),$AN$9-SQRT((1-AX168)*($AN$9-$AL$9)*($AN$9-$AM$9))),$AM$9)</f>
        <v>0.961412173679023</v>
      </c>
      <c r="AP168" s="17" t="n">
        <f aca="false">IFERROR(IF(AY168&lt;($AM$10-$AL$10)/($AN$10-$AL$10),$AL$10+SQRT(AY168*($AN$10-$AL$10)*($AM$10-$AL$10)),$AN$10-SQRT((1-AY168)*($AN$10-$AL$10)*($AN$10-$AM$10))),$AM$10)</f>
        <v>0.982920840307579</v>
      </c>
      <c r="AQ168" s="17" t="n">
        <f aca="false">IFERROR(IF(AZ168&lt;($AM$11-$AL$11)/($AN$11-$AL$11),$AL$11+SQRT(AZ168*($AN$11-$AL$11)*($AM$11-$AL$11)),$AN$11-SQRT((1-AZ168)*($AN$11-$AL$11)*($AN$11-$AM$11))),$AM$11)</f>
        <v>0.71920799472312</v>
      </c>
      <c r="AR168" s="17" t="n">
        <f aca="false">SUMPRODUCT((B24:B31&lt;=$B$6)*(C24:C31*AM168+D24:D31*AO168*$B$8*AQ168)/(1+AL168/100)^B24:B31)+C32*AM168*AP168/(1+AL168/100)^$B$6</f>
        <v>0</v>
      </c>
      <c r="AS168" s="17" t="n">
        <f aca="false">SUMPRODUCT((K24:K26&lt;=$B$6)*(L24:L26*AN168+M24:M26*AO168*$B$8*AQ168)/(1+AL168/100)^K24:K26)+L27*AN168*AP168/(1+AL168/100)^$B$6</f>
        <v>0</v>
      </c>
      <c r="AT168" s="17" t="n">
        <f aca="false">AS168-AR168</f>
        <v>0</v>
      </c>
      <c r="AU168" s="17" t="n">
        <f aca="true">RAND()</f>
        <v>0.267314086466241</v>
      </c>
      <c r="AV168" s="17" t="n">
        <f aca="true">RAND()</f>
        <v>0.858066956300194</v>
      </c>
      <c r="AW168" s="17" t="n">
        <f aca="true">RAND()</f>
        <v>0.897741188403696</v>
      </c>
      <c r="AX168" s="17" t="n">
        <f aca="true">RAND()</f>
        <v>0.283868258692267</v>
      </c>
      <c r="AY168" s="17" t="n">
        <f aca="true">RAND()</f>
        <v>0.932850152013513</v>
      </c>
      <c r="AZ168" s="17" t="n">
        <f aca="true">RAND()</f>
        <v>0.678187141928933</v>
      </c>
    </row>
    <row r="169" customFormat="false" ht="15" hidden="false" customHeight="false" outlineLevel="0" collapsed="false">
      <c r="A169" s="6" t="s">
        <v>207</v>
      </c>
      <c r="B169" s="6" t="s">
        <v>80</v>
      </c>
      <c r="C169" s="6" t="s">
        <v>208</v>
      </c>
      <c r="D169" s="6" t="s">
        <v>75</v>
      </c>
      <c r="E169" s="6" t="s">
        <v>179</v>
      </c>
      <c r="F169" s="6" t="s">
        <v>209</v>
      </c>
      <c r="AK169" s="0" t="n">
        <v>156</v>
      </c>
      <c r="AL169" s="17" t="n">
        <f aca="false">IFERROR(IF(AU169&lt;($AM$6-$AL$6)/($AN$6-$AL$6),$AL$6+SQRT(AU169*($AN$6-$AL$6)*($AM$6-$AL$6)),$AN$6-SQRT((1-AU169)*($AN$6-$AL$6)*($AN$6-$AM$6))),$AM$6)</f>
        <v>2.90538399922219</v>
      </c>
      <c r="AM169" s="17" t="n">
        <f aca="false">IFERROR(IF(AV169&lt;($AM$7-$AL$7)/($AN$7-$AL$7),$AL$7+SQRT(AV169*($AN$7-$AL$7)*($AM$7-$AL$7)),$AN$7-SQRT((1-AV169)*($AN$7-$AL$7)*($AN$7-$AM$7))),$AM$7)</f>
        <v>0.939539033098314</v>
      </c>
      <c r="AN169" s="17" t="n">
        <f aca="false">IFERROR(IF(AW169&lt;($AM$8-$AL$8)/($AN$8-$AL$8),$AL$8+SQRT(AW169*($AN$8-$AL$8)*($AM$8-$AL$8)),$AN$8-SQRT((1-AW169)*($AN$8-$AL$8)*($AN$8-$AM$8))),$AM$8)</f>
        <v>1.11529131209711</v>
      </c>
      <c r="AO169" s="17" t="n">
        <f aca="false">IFERROR(IF(AX169&lt;($AM$9-$AL$9)/($AN$9-$AL$9),$AL$9+SQRT(AX169*($AN$9-$AL$9)*($AM$9-$AL$9)),$AN$9-SQRT((1-AX169)*($AN$9-$AL$9)*($AN$9-$AM$9))),$AM$9)</f>
        <v>1.81538010086986</v>
      </c>
      <c r="AP169" s="17" t="n">
        <f aca="false">IFERROR(IF(AY169&lt;($AM$10-$AL$10)/($AN$10-$AL$10),$AL$10+SQRT(AY169*($AN$10-$AL$10)*($AM$10-$AL$10)),$AN$10-SQRT((1-AY169)*($AN$10-$AL$10)*($AN$10-$AM$10))),$AM$10)</f>
        <v>0.939630167080222</v>
      </c>
      <c r="AQ169" s="17" t="n">
        <f aca="false">IFERROR(IF(AZ169&lt;($AM$11-$AL$11)/($AN$11-$AL$11),$AL$11+SQRT(AZ169*($AN$11-$AL$11)*($AM$11-$AL$11)),$AN$11-SQRT((1-AZ169)*($AN$11-$AL$11)*($AN$11-$AM$11))),$AM$11)</f>
        <v>0.733780237322635</v>
      </c>
      <c r="AR169" s="17" t="n">
        <f aca="false">SUMPRODUCT((B24:B31&lt;=$B$6)*(C24:C31*AM169+D24:D31*AO169*$B$8*AQ169)/(1+AL169/100)^B24:B31)+C32*AM169*AP169/(1+AL169/100)^$B$6</f>
        <v>0</v>
      </c>
      <c r="AS169" s="17" t="n">
        <f aca="false">SUMPRODUCT((K24:K26&lt;=$B$6)*(L24:L26*AN169+M24:M26*AO169*$B$8*AQ169)/(1+AL169/100)^K24:K26)+L27*AN169*AP169/(1+AL169/100)^$B$6</f>
        <v>0</v>
      </c>
      <c r="AT169" s="17" t="n">
        <f aca="false">AS169-AR169</f>
        <v>0</v>
      </c>
      <c r="AU169" s="17" t="n">
        <f aca="true">RAND()</f>
        <v>0.163944037209514</v>
      </c>
      <c r="AV169" s="17" t="n">
        <f aca="true">RAND()</f>
        <v>0.216346019533472</v>
      </c>
      <c r="AW169" s="17" t="n">
        <f aca="true">RAND()</f>
        <v>0.838698394697625</v>
      </c>
      <c r="AX169" s="17" t="n">
        <f aca="true">RAND()</f>
        <v>0.977276995230118</v>
      </c>
      <c r="AY169" s="17" t="n">
        <f aca="true">RAND()</f>
        <v>0.773098735227937</v>
      </c>
      <c r="AZ169" s="17" t="n">
        <f aca="true">RAND()</f>
        <v>0.710722603918398</v>
      </c>
    </row>
    <row r="170" customFormat="false" ht="15" hidden="false" customHeight="false" outlineLevel="0" collapsed="false">
      <c r="A170" s="0" t="s">
        <v>106</v>
      </c>
      <c r="B170" s="14" t="n">
        <f aca="false">B39</f>
        <v>0</v>
      </c>
      <c r="C170" s="14" t="n">
        <f aca="false">B40</f>
        <v>0</v>
      </c>
      <c r="D170" s="14" t="n">
        <f aca="false">B41</f>
        <v>0</v>
      </c>
      <c r="E170" s="14" t="n">
        <f aca="false">B42</f>
        <v>0</v>
      </c>
      <c r="F170" s="14" t="n">
        <f aca="false">B43</f>
        <v>-0</v>
      </c>
      <c r="AK170" s="0" t="n">
        <v>157</v>
      </c>
      <c r="AL170" s="17" t="n">
        <f aca="false">IFERROR(IF(AU170&lt;($AM$6-$AL$6)/($AN$6-$AL$6),$AL$6+SQRT(AU170*($AN$6-$AL$6)*($AM$6-$AL$6)),$AN$6-SQRT((1-AU170)*($AN$6-$AL$6)*($AN$6-$AM$6))),$AM$6)</f>
        <v>6.59614528792508</v>
      </c>
      <c r="AM170" s="17" t="n">
        <f aca="false">IFERROR(IF(AV170&lt;($AM$7-$AL$7)/($AN$7-$AL$7),$AL$7+SQRT(AV170*($AN$7-$AL$7)*($AM$7-$AL$7)),$AN$7-SQRT((1-AV170)*($AN$7-$AL$7)*($AN$7-$AM$7))),$AM$7)</f>
        <v>1.11207377558854</v>
      </c>
      <c r="AN170" s="17" t="n">
        <f aca="false">IFERROR(IF(AW170&lt;($AM$8-$AL$8)/($AN$8-$AL$8),$AL$8+SQRT(AW170*($AN$8-$AL$8)*($AM$8-$AL$8)),$AN$8-SQRT((1-AW170)*($AN$8-$AL$8)*($AN$8-$AM$8))),$AM$8)</f>
        <v>0.986710657970438</v>
      </c>
      <c r="AO170" s="17" t="n">
        <f aca="false">IFERROR(IF(AX170&lt;($AM$9-$AL$9)/($AN$9-$AL$9),$AL$9+SQRT(AX170*($AN$9-$AL$9)*($AM$9-$AL$9)),$AN$9-SQRT((1-AX170)*($AN$9-$AL$9)*($AN$9-$AM$9))),$AM$9)</f>
        <v>1.87446175471571</v>
      </c>
      <c r="AP170" s="17" t="n">
        <f aca="false">IFERROR(IF(AY170&lt;($AM$10-$AL$10)/($AN$10-$AL$10),$AL$10+SQRT(AY170*($AN$10-$AL$10)*($AM$10-$AL$10)),$AN$10-SQRT((1-AY170)*($AN$10-$AL$10)*($AN$10-$AM$10))),$AM$10)</f>
        <v>0.879594529130669</v>
      </c>
      <c r="AQ170" s="17" t="n">
        <f aca="false">IFERROR(IF(AZ170&lt;($AM$11-$AL$11)/($AN$11-$AL$11),$AL$11+SQRT(AZ170*($AN$11-$AL$11)*($AM$11-$AL$11)),$AN$11-SQRT((1-AZ170)*($AN$11-$AL$11)*($AN$11-$AM$11))),$AM$11)</f>
        <v>0.877886066030859</v>
      </c>
      <c r="AR170" s="17" t="n">
        <f aca="false">SUMPRODUCT((B24:B31&lt;=$B$6)*(C24:C31*AM170+D24:D31*AO170*$B$8*AQ170)/(1+AL170/100)^B24:B31)+C32*AM170*AP170/(1+AL170/100)^$B$6</f>
        <v>0</v>
      </c>
      <c r="AS170" s="17" t="n">
        <f aca="false">SUMPRODUCT((K24:K26&lt;=$B$6)*(L24:L26*AN170+M24:M26*AO170*$B$8*AQ170)/(1+AL170/100)^K24:K26)+L27*AN170*AP170/(1+AL170/100)^$B$6</f>
        <v>0</v>
      </c>
      <c r="AT170" s="17" t="n">
        <f aca="false">AS170-AR170</f>
        <v>0</v>
      </c>
      <c r="AU170" s="17" t="n">
        <f aca="true">RAND()</f>
        <v>0.991845068576744</v>
      </c>
      <c r="AV170" s="17" t="n">
        <f aca="true">RAND()</f>
        <v>0.830900947729767</v>
      </c>
      <c r="AW170" s="17" t="n">
        <f aca="true">RAND()</f>
        <v>0.387342997775041</v>
      </c>
      <c r="AX170" s="17" t="n">
        <f aca="true">RAND()</f>
        <v>0.989493432647294</v>
      </c>
      <c r="AY170" s="17" t="n">
        <f aca="true">RAND()</f>
        <v>0.576368026183738</v>
      </c>
      <c r="AZ170" s="17" t="n">
        <f aca="true">RAND()</f>
        <v>0.939135457675837</v>
      </c>
    </row>
    <row r="171" customFormat="false" ht="15" hidden="false" customHeight="false" outlineLevel="0" collapsed="false">
      <c r="A171" s="0" t="s">
        <v>107</v>
      </c>
      <c r="B171" s="14" t="n">
        <f aca="false">C39</f>
        <v>0</v>
      </c>
      <c r="C171" s="14" t="n">
        <f aca="false">C40</f>
        <v>0</v>
      </c>
      <c r="D171" s="14" t="n">
        <f aca="false">C41</f>
        <v>0</v>
      </c>
      <c r="E171" s="14" t="n">
        <f aca="false">C42</f>
        <v>0</v>
      </c>
      <c r="F171" s="14" t="n">
        <f aca="false">C43</f>
        <v>-0</v>
      </c>
      <c r="AK171" s="0" t="n">
        <v>158</v>
      </c>
      <c r="AL171" s="17" t="n">
        <f aca="false">IFERROR(IF(AU171&lt;($AM$6-$AL$6)/($AN$6-$AL$6),$AL$6+SQRT(AU171*($AN$6-$AL$6)*($AM$6-$AL$6)),$AN$6-SQRT((1-AU171)*($AN$6-$AL$6)*($AN$6-$AM$6))),$AM$6)</f>
        <v>3.19947617644951</v>
      </c>
      <c r="AM171" s="17" t="n">
        <f aca="false">IFERROR(IF(AV171&lt;($AM$7-$AL$7)/($AN$7-$AL$7),$AL$7+SQRT(AV171*($AN$7-$AL$7)*($AM$7-$AL$7)),$AN$7-SQRT((1-AV171)*($AN$7-$AL$7)*($AN$7-$AM$7))),$AM$7)</f>
        <v>1.16483777894774</v>
      </c>
      <c r="AN171" s="17" t="n">
        <f aca="false">IFERROR(IF(AW171&lt;($AM$8-$AL$8)/($AN$8-$AL$8),$AL$8+SQRT(AW171*($AN$8-$AL$8)*($AM$8-$AL$8)),$AN$8-SQRT((1-AW171)*($AN$8-$AL$8)*($AN$8-$AM$8))),$AM$8)</f>
        <v>0.911433938381767</v>
      </c>
      <c r="AO171" s="17" t="n">
        <f aca="false">IFERROR(IF(AX171&lt;($AM$9-$AL$9)/($AN$9-$AL$9),$AL$9+SQRT(AX171*($AN$9-$AL$9)*($AM$9-$AL$9)),$AN$9-SQRT((1-AX171)*($AN$9-$AL$9)*($AN$9-$AM$9))),$AM$9)</f>
        <v>1.46538032619877</v>
      </c>
      <c r="AP171" s="17" t="n">
        <f aca="false">IFERROR(IF(AY171&lt;($AM$10-$AL$10)/($AN$10-$AL$10),$AL$10+SQRT(AY171*($AN$10-$AL$10)*($AM$10-$AL$10)),$AN$10-SQRT((1-AY171)*($AN$10-$AL$10)*($AN$10-$AM$10))),$AM$10)</f>
        <v>0.976729326966905</v>
      </c>
      <c r="AQ171" s="17" t="n">
        <f aca="false">IFERROR(IF(AZ171&lt;($AM$11-$AL$11)/($AN$11-$AL$11),$AL$11+SQRT(AZ171*($AN$11-$AL$11)*($AM$11-$AL$11)),$AN$11-SQRT((1-AZ171)*($AN$11-$AL$11)*($AN$11-$AM$11))),$AM$11)</f>
        <v>0.422688086035361</v>
      </c>
      <c r="AR171" s="17" t="n">
        <f aca="false">SUMPRODUCT((B24:B31&lt;=$B$6)*(C24:C31*AM171+D24:D31*AO171*$B$8*AQ171)/(1+AL171/100)^B24:B31)+C32*AM171*AP171/(1+AL171/100)^$B$6</f>
        <v>0</v>
      </c>
      <c r="AS171" s="17" t="n">
        <f aca="false">SUMPRODUCT((K24:K26&lt;=$B$6)*(L24:L26*AN171+M24:M26*AO171*$B$8*AQ171)/(1+AL171/100)^K24:K26)+L27*AN171*AP171/(1+AL171/100)^$B$6</f>
        <v>0</v>
      </c>
      <c r="AT171" s="17" t="n">
        <f aca="false">AS171-AR171</f>
        <v>0</v>
      </c>
      <c r="AU171" s="17" t="n">
        <f aca="true">RAND()</f>
        <v>0.277800933331257</v>
      </c>
      <c r="AV171" s="17" t="n">
        <f aca="true">RAND()</f>
        <v>0.93553240982619</v>
      </c>
      <c r="AW171" s="17" t="n">
        <f aca="true">RAND()</f>
        <v>0.137972473591906</v>
      </c>
      <c r="AX171" s="17" t="n">
        <f aca="true">RAND()</f>
        <v>0.809454536256446</v>
      </c>
      <c r="AY171" s="17" t="n">
        <f aca="true">RAND()</f>
        <v>0.909083404761272</v>
      </c>
      <c r="AZ171" s="17" t="n">
        <f aca="true">RAND()</f>
        <v>0.0614382304286541</v>
      </c>
    </row>
    <row r="172" customFormat="false" ht="15" hidden="false" customHeight="false" outlineLevel="0" collapsed="false">
      <c r="AK172" s="0" t="n">
        <v>159</v>
      </c>
      <c r="AL172" s="0" t="n">
        <f aca="false">IFERROR(IF(AU172&lt;($AM$6-$AL$6)/($AN$6-$AL$6),$AL$6+SQRT(AU172*($AN$6-$AL$6)*($AM$6-$AL$6)),$AN$6-SQRT((1-AU172)*($AN$6-$AL$6)*($AN$6-$AM$6))),$AM$6)</f>
        <v>5.08517363532053</v>
      </c>
      <c r="AM172" s="0" t="n">
        <f aca="false">IFERROR(IF(AV172&lt;($AM$7-$AL$7)/($AN$7-$AL$7),$AL$7+SQRT(AV172*($AN$7-$AL$7)*($AM$7-$AL$7)),$AN$7-SQRT((1-AV172)*($AN$7-$AL$7)*($AN$7-$AM$7))),$AM$7)</f>
        <v>1.03130316873867</v>
      </c>
      <c r="AN172" s="0" t="n">
        <f aca="false">IFERROR(IF(AW172&lt;($AM$8-$AL$8)/($AN$8-$AL$8),$AL$8+SQRT(AW172*($AN$8-$AL$8)*($AM$8-$AL$8)),$AN$8-SQRT((1-AW172)*($AN$8-$AL$8)*($AN$8-$AM$8))),$AM$8)</f>
        <v>1.13470960920798</v>
      </c>
      <c r="AO172" s="0" t="n">
        <f aca="false">IFERROR(IF(AX172&lt;($AM$9-$AL$9)/($AN$9-$AL$9),$AL$9+SQRT(AX172*($AN$9-$AL$9)*($AM$9-$AL$9)),$AN$9-SQRT((1-AX172)*($AN$9-$AL$9)*($AN$9-$AM$9))),$AM$9)</f>
        <v>1.43847640261255</v>
      </c>
      <c r="AP172" s="0" t="n">
        <f aca="false">IFERROR(IF(AY172&lt;($AM$10-$AL$10)/($AN$10-$AL$10),$AL$10+SQRT(AY172*($AN$10-$AL$10)*($AM$10-$AL$10)),$AN$10-SQRT((1-AY172)*($AN$10-$AL$10)*($AN$10-$AM$10))),$AM$10)</f>
        <v>0.953552567107745</v>
      </c>
      <c r="AQ172" s="0" t="n">
        <f aca="false">IFERROR(IF(AZ172&lt;($AM$11-$AL$11)/($AN$11-$AL$11),$AL$11+SQRT(AZ172*($AN$11-$AL$11)*($AM$11-$AL$11)),$AN$11-SQRT((1-AZ172)*($AN$11-$AL$11)*($AN$11-$AM$11))),$AM$11)</f>
        <v>0.514349809697824</v>
      </c>
      <c r="AR172" s="0" t="n">
        <f aca="false">SUMPRODUCT((B24:B31&lt;=$B$6)*(C24:C31*AM172+D24:D31*AO172*$B$8*AQ172)/(1+AL172/100)^B24:B31)+C32*AM172*AP172/(1+AL172/100)^$B$6</f>
        <v>0</v>
      </c>
      <c r="AS172" s="0" t="n">
        <f aca="false">SUMPRODUCT((K24:K26&lt;=$B$6)*(L24:L26*AN172+M24:M26*AO172*$B$8*AQ172)/(1+AL172/100)^K24:K26)+L27*AN172*AP172/(1+AL172/100)^$B$6</f>
        <v>0</v>
      </c>
      <c r="AT172" s="0" t="n">
        <f aca="false">AS172-AR172</f>
        <v>0</v>
      </c>
      <c r="AU172" s="0" t="n">
        <f aca="true">RAND()</f>
        <v>0.81667199965642</v>
      </c>
      <c r="AV172" s="0" t="n">
        <f aca="true">RAND()</f>
        <v>0.574859519966698</v>
      </c>
      <c r="AW172" s="0" t="n">
        <f aca="true">RAND()</f>
        <v>0.881850007031328</v>
      </c>
      <c r="AX172" s="0" t="n">
        <f aca="true">RAND()</f>
        <v>0.789794166384705</v>
      </c>
      <c r="AY172" s="0" t="n">
        <f aca="true">RAND()</f>
        <v>0.822839724520101</v>
      </c>
      <c r="AZ172" s="0" t="n">
        <f aca="true">RAND()</f>
        <v>0.187534044561198</v>
      </c>
    </row>
    <row r="173" customFormat="false" ht="15" hidden="false" customHeight="false" outlineLevel="0" collapsed="false">
      <c r="A173" s="9" t="s">
        <v>210</v>
      </c>
      <c r="AK173" s="0" t="n">
        <v>160</v>
      </c>
      <c r="AL173" s="17" t="n">
        <f aca="false">IFERROR(IF(AU173&lt;($AM$6-$AL$6)/($AN$6-$AL$6),$AL$6+SQRT(AU173*($AN$6-$AL$6)*($AM$6-$AL$6)),$AN$6-SQRT((1-AU173)*($AN$6-$AL$6)*($AN$6-$AM$6))),$AM$6)</f>
        <v>3.79771430369649</v>
      </c>
      <c r="AM173" s="17" t="n">
        <f aca="false">IFERROR(IF(AV173&lt;($AM$7-$AL$7)/($AN$7-$AL$7),$AL$7+SQRT(AV173*($AN$7-$AL$7)*($AM$7-$AL$7)),$AN$7-SQRT((1-AV173)*($AN$7-$AL$7)*($AN$7-$AM$7))),$AM$7)</f>
        <v>1.14268080653694</v>
      </c>
      <c r="AN173" s="17" t="n">
        <f aca="false">IFERROR(IF(AW173&lt;($AM$8-$AL$8)/($AN$8-$AL$8),$AL$8+SQRT(AW173*($AN$8-$AL$8)*($AM$8-$AL$8)),$AN$8-SQRT((1-AW173)*($AN$8-$AL$8)*($AN$8-$AM$8))),$AM$8)</f>
        <v>0.96774620403458</v>
      </c>
      <c r="AO173" s="17" t="n">
        <f aca="false">IFERROR(IF(AX173&lt;($AM$9-$AL$9)/($AN$9-$AL$9),$AL$9+SQRT(AX173*($AN$9-$AL$9)*($AM$9-$AL$9)),$AN$9-SQRT((1-AX173)*($AN$9-$AL$9)*($AN$9-$AM$9))),$AM$9)</f>
        <v>1.36449923258933</v>
      </c>
      <c r="AP173" s="17" t="n">
        <f aca="false">IFERROR(IF(AY173&lt;($AM$10-$AL$10)/($AN$10-$AL$10),$AL$10+SQRT(AY173*($AN$10-$AL$10)*($AM$10-$AL$10)),$AN$10-SQRT((1-AY173)*($AN$10-$AL$10)*($AN$10-$AM$10))),$AM$10)</f>
        <v>0.937302319058086</v>
      </c>
      <c r="AQ173" s="17" t="n">
        <f aca="false">IFERROR(IF(AZ173&lt;($AM$11-$AL$11)/($AN$11-$AL$11),$AL$11+SQRT(AZ173*($AN$11-$AL$11)*($AM$11-$AL$11)),$AN$11-SQRT((1-AZ173)*($AN$11-$AL$11)*($AN$11-$AM$11))),$AM$11)</f>
        <v>0.79130290465332</v>
      </c>
      <c r="AR173" s="17" t="n">
        <f aca="false">SUMPRODUCT((B24:B31&lt;=$B$6)*(C24:C31*AM173+D24:D31*AO173*$B$8*AQ173)/(1+AL173/100)^B24:B31)+C32*AM173*AP173/(1+AL173/100)^$B$6</f>
        <v>0</v>
      </c>
      <c r="AS173" s="17" t="n">
        <f aca="false">SUMPRODUCT((K24:K26&lt;=$B$6)*(L24:L26*AN173+M24:M26*AO173*$B$8*AQ173)/(1+AL173/100)^K24:K26)+L27*AN173*AP173/(1+AL173/100)^$B$6</f>
        <v>0</v>
      </c>
      <c r="AT173" s="17" t="n">
        <f aca="false">AS173-AR173</f>
        <v>0</v>
      </c>
      <c r="AU173" s="17" t="n">
        <f aca="true">RAND()</f>
        <v>0.487268315962499</v>
      </c>
      <c r="AV173" s="17" t="n">
        <f aca="true">RAND()</f>
        <v>0.897623028572782</v>
      </c>
      <c r="AW173" s="17" t="n">
        <f aca="true">RAND()</f>
        <v>0.312653210755677</v>
      </c>
      <c r="AX173" s="17" t="n">
        <f aca="true">RAND()</f>
        <v>0.730759183080302</v>
      </c>
      <c r="AY173" s="17" t="n">
        <f aca="true">RAND()</f>
        <v>0.764933273014319</v>
      </c>
      <c r="AZ173" s="17" t="n">
        <f aca="true">RAND()</f>
        <v>0.82222662201575</v>
      </c>
    </row>
    <row r="174" customFormat="false" ht="15" hidden="false" customHeight="false" outlineLevel="0" collapsed="false">
      <c r="A174" s="6" t="s">
        <v>85</v>
      </c>
      <c r="B174" s="6" t="s">
        <v>145</v>
      </c>
      <c r="C174" s="6" t="s">
        <v>211</v>
      </c>
      <c r="D174" s="6" t="s">
        <v>212</v>
      </c>
      <c r="E174" s="6" t="s">
        <v>179</v>
      </c>
      <c r="AK174" s="0" t="n">
        <v>161</v>
      </c>
      <c r="AL174" s="17" t="n">
        <f aca="false">IFERROR(IF(AU174&lt;($AM$6-$AL$6)/($AN$6-$AL$6),$AL$6+SQRT(AU174*($AN$6-$AL$6)*($AM$6-$AL$6)),$AN$6-SQRT((1-AU174)*($AN$6-$AL$6)*($AN$6-$AM$6))),$AM$6)</f>
        <v>4.89462454869464</v>
      </c>
      <c r="AM174" s="17" t="n">
        <f aca="false">IFERROR(IF(AV174&lt;($AM$7-$AL$7)/($AN$7-$AL$7),$AL$7+SQRT(AV174*($AN$7-$AL$7)*($AM$7-$AL$7)),$AN$7-SQRT((1-AV174)*($AN$7-$AL$7)*($AN$7-$AM$7))),$AM$7)</f>
        <v>1.03632453162977</v>
      </c>
      <c r="AN174" s="17" t="n">
        <f aca="false">IFERROR(IF(AW174&lt;($AM$8-$AL$8)/($AN$8-$AL$8),$AL$8+SQRT(AW174*($AN$8-$AL$8)*($AM$8-$AL$8)),$AN$8-SQRT((1-AW174)*($AN$8-$AL$8)*($AN$8-$AM$8))),$AM$8)</f>
        <v>1.04075907615142</v>
      </c>
      <c r="AO174" s="17" t="n">
        <f aca="false">IFERROR(IF(AX174&lt;($AM$9-$AL$9)/($AN$9-$AL$9),$AL$9+SQRT(AX174*($AN$9-$AL$9)*($AM$9-$AL$9)),$AN$9-SQRT((1-AX174)*($AN$9-$AL$9)*($AN$9-$AM$9))),$AM$9)</f>
        <v>1.17044908661309</v>
      </c>
      <c r="AP174" s="17" t="n">
        <f aca="false">IFERROR(IF(AY174&lt;($AM$10-$AL$10)/($AN$10-$AL$10),$AL$10+SQRT(AY174*($AN$10-$AL$10)*($AM$10-$AL$10)),$AN$10-SQRT((1-AY174)*($AN$10-$AL$10)*($AN$10-$AM$10))),$AM$10)</f>
        <v>0.630850314008261</v>
      </c>
      <c r="AQ174" s="17" t="n">
        <f aca="false">IFERROR(IF(AZ174&lt;($AM$11-$AL$11)/($AN$11-$AL$11),$AL$11+SQRT(AZ174*($AN$11-$AL$11)*($AM$11-$AL$11)),$AN$11-SQRT((1-AZ174)*($AN$11-$AL$11)*($AN$11-$AM$11))),$AM$11)</f>
        <v>0.886521367440503</v>
      </c>
      <c r="AR174" s="17" t="n">
        <f aca="false">SUMPRODUCT((B24:B31&lt;=$B$6)*(C24:C31*AM174+D24:D31*AO174*$B$8*AQ174)/(1+AL174/100)^B24:B31)+C32*AM174*AP174/(1+AL174/100)^$B$6</f>
        <v>0</v>
      </c>
      <c r="AS174" s="17" t="n">
        <f aca="false">SUMPRODUCT((K24:K26&lt;=$B$6)*(L24:L26*AN174+M24:M26*AO174*$B$8*AQ174)/(1+AL174/100)^K24:K26)+L27*AN174*AP174/(1+AL174/100)^$B$6</f>
        <v>0</v>
      </c>
      <c r="AT174" s="17" t="n">
        <f aca="false">AS174-AR174</f>
        <v>0</v>
      </c>
      <c r="AU174" s="17" t="n">
        <f aca="true">RAND()</f>
        <v>0.778369710452038</v>
      </c>
      <c r="AV174" s="17" t="n">
        <f aca="true">RAND()</f>
        <v>0.59415817081567</v>
      </c>
      <c r="AW174" s="17" t="n">
        <f aca="true">RAND()</f>
        <v>0.610828762551042</v>
      </c>
      <c r="AX174" s="17" t="n">
        <f aca="true">RAND()</f>
        <v>0.541230188065963</v>
      </c>
      <c r="AY174" s="17" t="n">
        <f aca="true">RAND()</f>
        <v>0.0684872187042421</v>
      </c>
      <c r="AZ174" s="17" t="n">
        <f aca="true">RAND()</f>
        <v>0.947439183479293</v>
      </c>
    </row>
    <row r="175" customFormat="false" ht="15" hidden="false" customHeight="false" outlineLevel="0" collapsed="false">
      <c r="A175" s="0" t="s">
        <v>213</v>
      </c>
      <c r="B175" s="0" t="n">
        <f aca="false">IF(B25&lt;=$B$6,$B$7+B25,NA())</f>
        <v>2031</v>
      </c>
      <c r="C175" s="0" t="n">
        <v>1</v>
      </c>
      <c r="D175" s="0" t="n">
        <f aca="false">D25*$B$10</f>
        <v>0</v>
      </c>
      <c r="E175" s="14" t="n">
        <f aca="false">F25</f>
        <v>0</v>
      </c>
      <c r="AK175" s="0" t="n">
        <v>162</v>
      </c>
      <c r="AL175" s="17" t="n">
        <f aca="false">IFERROR(IF(AU175&lt;($AM$6-$AL$6)/($AN$6-$AL$6),$AL$6+SQRT(AU175*($AN$6-$AL$6)*($AM$6-$AL$6)),$AN$6-SQRT((1-AU175)*($AN$6-$AL$6)*($AN$6-$AM$6))),$AM$6)</f>
        <v>3.33928158741518</v>
      </c>
      <c r="AM175" s="17" t="n">
        <f aca="false">IFERROR(IF(AV175&lt;($AM$7-$AL$7)/($AN$7-$AL$7),$AL$7+SQRT(AV175*($AN$7-$AL$7)*($AM$7-$AL$7)),$AN$7-SQRT((1-AV175)*($AN$7-$AL$7)*($AN$7-$AM$7))),$AM$7)</f>
        <v>1.00865641405078</v>
      </c>
      <c r="AN175" s="17" t="n">
        <f aca="false">IFERROR(IF(AW175&lt;($AM$8-$AL$8)/($AN$8-$AL$8),$AL$8+SQRT(AW175*($AN$8-$AL$8)*($AM$8-$AL$8)),$AN$8-SQRT((1-AW175)*($AN$8-$AL$8)*($AN$8-$AM$8))),$AM$8)</f>
        <v>1.22347654465516</v>
      </c>
      <c r="AO175" s="17" t="n">
        <f aca="false">IFERROR(IF(AX175&lt;($AM$9-$AL$9)/($AN$9-$AL$9),$AL$9+SQRT(AX175*($AN$9-$AL$9)*($AM$9-$AL$9)),$AN$9-SQRT((1-AX175)*($AN$9-$AL$9)*($AN$9-$AM$9))),$AM$9)</f>
        <v>0.90488475441755</v>
      </c>
      <c r="AP175" s="17" t="n">
        <f aca="false">IFERROR(IF(AY175&lt;($AM$10-$AL$10)/($AN$10-$AL$10),$AL$10+SQRT(AY175*($AN$10-$AL$10)*($AM$10-$AL$10)),$AN$10-SQRT((1-AY175)*($AN$10-$AL$10)*($AN$10-$AM$10))),$AM$10)</f>
        <v>0.846849268454507</v>
      </c>
      <c r="AQ175" s="17" t="n">
        <f aca="false">IFERROR(IF(AZ175&lt;($AM$11-$AL$11)/($AN$11-$AL$11),$AL$11+SQRT(AZ175*($AN$11-$AL$11)*($AM$11-$AL$11)),$AN$11-SQRT((1-AZ175)*($AN$11-$AL$11)*($AN$11-$AM$11))),$AM$11)</f>
        <v>0.692721215193456</v>
      </c>
      <c r="AR175" s="17" t="n">
        <f aca="false">SUMPRODUCT((B24:B31&lt;=$B$6)*(C24:C31*AM175+D24:D31*AO175*$B$8*AQ175)/(1+AL175/100)^B24:B31)+C32*AM175*AP175/(1+AL175/100)^$B$6</f>
        <v>0</v>
      </c>
      <c r="AS175" s="17" t="n">
        <f aca="false">SUMPRODUCT((K24:K26&lt;=$B$6)*(L24:L26*AN175+M24:M26*AO175*$B$8*AQ175)/(1+AL175/100)^K24:K26)+L27*AN175*AP175/(1+AL175/100)^$B$6</f>
        <v>0</v>
      </c>
      <c r="AT175" s="17" t="n">
        <f aca="false">AS175-AR175</f>
        <v>0</v>
      </c>
      <c r="AU175" s="17" t="n">
        <f aca="true">RAND()</f>
        <v>0.329957035188123</v>
      </c>
      <c r="AV175" s="17" t="n">
        <f aca="true">RAND()</f>
        <v>0.482251320188181</v>
      </c>
      <c r="AW175" s="17" t="n">
        <f aca="true">RAND()</f>
        <v>0.993746722813958</v>
      </c>
      <c r="AX175" s="17" t="n">
        <f aca="true">RAND()</f>
        <v>0.21857555247968</v>
      </c>
      <c r="AY175" s="17" t="n">
        <f aca="true">RAND()</f>
        <v>0.481217660109706</v>
      </c>
      <c r="AZ175" s="17" t="n">
        <f aca="true">RAND()</f>
        <v>0.614611217991076</v>
      </c>
    </row>
    <row r="176" customFormat="false" ht="15" hidden="false" customHeight="false" outlineLevel="0" collapsed="false">
      <c r="A176" s="0" t="s">
        <v>214</v>
      </c>
      <c r="B176" s="0" t="n">
        <f aca="false">IF(B26&lt;=$B$6,$B$7+B26,NA())</f>
        <v>2035</v>
      </c>
      <c r="C176" s="0" t="n">
        <v>1</v>
      </c>
      <c r="D176" s="0" t="n">
        <f aca="false">D26*$B$10</f>
        <v>0</v>
      </c>
      <c r="E176" s="14" t="n">
        <f aca="false">F26</f>
        <v>0</v>
      </c>
      <c r="AK176" s="0" t="n">
        <v>163</v>
      </c>
      <c r="AL176" s="17" t="n">
        <f aca="false">IFERROR(IF(AU176&lt;($AM$6-$AL$6)/($AN$6-$AL$6),$AL$6+SQRT(AU176*($AN$6-$AL$6)*($AM$6-$AL$6)),$AN$6-SQRT((1-AU176)*($AN$6-$AL$6)*($AN$6-$AM$6))),$AM$6)</f>
        <v>3.17349982515401</v>
      </c>
      <c r="AM176" s="17" t="n">
        <f aca="false">IFERROR(IF(AV176&lt;($AM$7-$AL$7)/($AN$7-$AL$7),$AL$7+SQRT(AV176*($AN$7-$AL$7)*($AM$7-$AL$7)),$AN$7-SQRT((1-AV176)*($AN$7-$AL$7)*($AN$7-$AM$7))),$AM$7)</f>
        <v>1.05286004429287</v>
      </c>
      <c r="AN176" s="17" t="n">
        <f aca="false">IFERROR(IF(AW176&lt;($AM$8-$AL$8)/($AN$8-$AL$8),$AL$8+SQRT(AW176*($AN$8-$AL$8)*($AM$8-$AL$8)),$AN$8-SQRT((1-AW176)*($AN$8-$AL$8)*($AN$8-$AM$8))),$AM$8)</f>
        <v>0.925704043778696</v>
      </c>
      <c r="AO176" s="17" t="n">
        <f aca="false">IFERROR(IF(AX176&lt;($AM$9-$AL$9)/($AN$9-$AL$9),$AL$9+SQRT(AX176*($AN$9-$AL$9)*($AM$9-$AL$9)),$AN$9-SQRT((1-AX176)*($AN$9-$AL$9)*($AN$9-$AM$9))),$AM$9)</f>
        <v>1.28988794874976</v>
      </c>
      <c r="AP176" s="17" t="n">
        <f aca="false">IFERROR(IF(AY176&lt;($AM$10-$AL$10)/($AN$10-$AL$10),$AL$10+SQRT(AY176*($AN$10-$AL$10)*($AM$10-$AL$10)),$AN$10-SQRT((1-AY176)*($AN$10-$AL$10)*($AN$10-$AM$10))),$AM$10)</f>
        <v>0.76788763736164</v>
      </c>
      <c r="AQ176" s="17" t="n">
        <f aca="false">IFERROR(IF(AZ176&lt;($AM$11-$AL$11)/($AN$11-$AL$11),$AL$11+SQRT(AZ176*($AN$11-$AL$11)*($AM$11-$AL$11)),$AN$11-SQRT((1-AZ176)*($AN$11-$AL$11)*($AN$11-$AM$11))),$AM$11)</f>
        <v>0.394359208175789</v>
      </c>
      <c r="AR176" s="17" t="n">
        <f aca="false">SUMPRODUCT((B24:B31&lt;=$B$6)*(C24:C31*AM176+D24:D31*AO176*$B$8*AQ176)/(1+AL176/100)^B24:B31)+C32*AM176*AP176/(1+AL176/100)^$B$6</f>
        <v>0</v>
      </c>
      <c r="AS176" s="17" t="n">
        <f aca="false">SUMPRODUCT((K24:K26&lt;=$B$6)*(L24:L26*AN176+M24:M26*AO176*$B$8*AQ176)/(1+AL176/100)^K24:K26)+L27*AN176*AP176/(1+AL176/100)^$B$6</f>
        <v>0</v>
      </c>
      <c r="AT176" s="17" t="n">
        <f aca="false">AS176-AR176</f>
        <v>0</v>
      </c>
      <c r="AU176" s="17" t="n">
        <f aca="true">RAND()</f>
        <v>0.267894820595182</v>
      </c>
      <c r="AV176" s="17" t="n">
        <f aca="true">RAND()</f>
        <v>0.654540781011481</v>
      </c>
      <c r="AW176" s="17" t="n">
        <f aca="true">RAND()</f>
        <v>0.175572295803515</v>
      </c>
      <c r="AX176" s="17" t="n">
        <f aca="true">RAND()</f>
        <v>0.663827249779454</v>
      </c>
      <c r="AY176" s="17" t="n">
        <f aca="true">RAND()</f>
        <v>0.287055145004805</v>
      </c>
      <c r="AZ176" s="17" t="n">
        <f aca="true">RAND()</f>
        <v>0.0363414700716815</v>
      </c>
    </row>
    <row r="177" customFormat="false" ht="15" hidden="false" customHeight="false" outlineLevel="0" collapsed="false">
      <c r="A177" s="0" t="s">
        <v>215</v>
      </c>
      <c r="B177" s="0" t="n">
        <f aca="false">IF(B27&lt;=$B$6,$B$7+B27,NA())</f>
        <v>2039</v>
      </c>
      <c r="C177" s="0" t="n">
        <v>1</v>
      </c>
      <c r="D177" s="0" t="n">
        <f aca="false">D27*$B$10</f>
        <v>0</v>
      </c>
      <c r="E177" s="14" t="n">
        <f aca="false">F27</f>
        <v>0</v>
      </c>
      <c r="AK177" s="0" t="n">
        <v>164</v>
      </c>
      <c r="AL177" s="17" t="n">
        <f aca="false">IFERROR(IF(AU177&lt;($AM$6-$AL$6)/($AN$6-$AL$6),$AL$6+SQRT(AU177*($AN$6-$AL$6)*($AM$6-$AL$6)),$AN$6-SQRT((1-AU177)*($AN$6-$AL$6)*($AN$6-$AM$6))),$AM$6)</f>
        <v>3.07357401107081</v>
      </c>
      <c r="AM177" s="17" t="n">
        <f aca="false">IFERROR(IF(AV177&lt;($AM$7-$AL$7)/($AN$7-$AL$7),$AL$7+SQRT(AV177*($AN$7-$AL$7)*($AM$7-$AL$7)),$AN$7-SQRT((1-AV177)*($AN$7-$AL$7)*($AN$7-$AM$7))),$AM$7)</f>
        <v>0.989562521311907</v>
      </c>
      <c r="AN177" s="17" t="n">
        <f aca="false">IFERROR(IF(AW177&lt;($AM$8-$AL$8)/($AN$8-$AL$8),$AL$8+SQRT(AW177*($AN$8-$AL$8)*($AM$8-$AL$8)),$AN$8-SQRT((1-AW177)*($AN$8-$AL$8)*($AN$8-$AM$8))),$AM$8)</f>
        <v>1.13960963011929</v>
      </c>
      <c r="AO177" s="17" t="n">
        <f aca="false">IFERROR(IF(AX177&lt;($AM$9-$AL$9)/($AN$9-$AL$9),$AL$9+SQRT(AX177*($AN$9-$AL$9)*($AM$9-$AL$9)),$AN$9-SQRT((1-AX177)*($AN$9-$AL$9)*($AN$9-$AM$9))),$AM$9)</f>
        <v>1.28128416349176</v>
      </c>
      <c r="AP177" s="17" t="n">
        <f aca="false">IFERROR(IF(AY177&lt;($AM$10-$AL$10)/($AN$10-$AL$10),$AL$10+SQRT(AY177*($AN$10-$AL$10)*($AM$10-$AL$10)),$AN$10-SQRT((1-AY177)*($AN$10-$AL$10)*($AN$10-$AM$10))),$AM$10)</f>
        <v>0.856369744072854</v>
      </c>
      <c r="AQ177" s="17" t="n">
        <f aca="false">IFERROR(IF(AZ177&lt;($AM$11-$AL$11)/($AN$11-$AL$11),$AL$11+SQRT(AZ177*($AN$11-$AL$11)*($AM$11-$AL$11)),$AN$11-SQRT((1-AZ177)*($AN$11-$AL$11)*($AN$11-$AM$11))),$AM$11)</f>
        <v>0.752209959482084</v>
      </c>
      <c r="AR177" s="17" t="n">
        <f aca="false">SUMPRODUCT((B24:B31&lt;=$B$6)*(C24:C31*AM177+D24:D31*AO177*$B$8*AQ177)/(1+AL177/100)^B24:B31)+C32*AM177*AP177/(1+AL177/100)^$B$6</f>
        <v>0</v>
      </c>
      <c r="AS177" s="17" t="n">
        <f aca="false">SUMPRODUCT((K24:K26&lt;=$B$6)*(L24:L26*AN177+M24:M26*AO177*$B$8*AQ177)/(1+AL177/100)^K24:K26)+L27*AN177*AP177/(1+AL177/100)^$B$6</f>
        <v>0</v>
      </c>
      <c r="AT177" s="17" t="n">
        <f aca="false">AS177-AR177</f>
        <v>0</v>
      </c>
      <c r="AU177" s="17" t="n">
        <f aca="true">RAND()</f>
        <v>0.229158947673071</v>
      </c>
      <c r="AV177" s="17" t="n">
        <f aca="true">RAND()</f>
        <v>0.399266105401413</v>
      </c>
      <c r="AW177" s="17" t="n">
        <f aca="true">RAND()</f>
        <v>0.89167969988977</v>
      </c>
      <c r="AX177" s="17" t="n">
        <f aca="true">RAND()</f>
        <v>0.655631697568179</v>
      </c>
      <c r="AY177" s="17" t="n">
        <f aca="true">RAND()</f>
        <v>0.507997577962205</v>
      </c>
      <c r="AZ177" s="17" t="n">
        <f aca="true">RAND()</f>
        <v>0.749388146204609</v>
      </c>
    </row>
    <row r="178" customFormat="false" ht="15" hidden="false" customHeight="false" outlineLevel="0" collapsed="false">
      <c r="A178" s="0" t="s">
        <v>216</v>
      </c>
      <c r="B178" s="0" t="n">
        <f aca="false">IF(B28&lt;=$B$6,$B$7+B28,NA())</f>
        <v>2043</v>
      </c>
      <c r="C178" s="0" t="n">
        <v>1</v>
      </c>
      <c r="D178" s="0" t="n">
        <f aca="false">D28*$B$10</f>
        <v>0</v>
      </c>
      <c r="E178" s="14" t="n">
        <f aca="false">F28</f>
        <v>0</v>
      </c>
      <c r="AK178" s="0" t="n">
        <v>165</v>
      </c>
      <c r="AL178" s="17" t="n">
        <f aca="false">IFERROR(IF(AU178&lt;($AM$6-$AL$6)/($AN$6-$AL$6),$AL$6+SQRT(AU178*($AN$6-$AL$6)*($AM$6-$AL$6)),$AN$6-SQRT((1-AU178)*($AN$6-$AL$6)*($AN$6-$AM$6))),$AM$6)</f>
        <v>2.28850216171374</v>
      </c>
      <c r="AM178" s="17" t="n">
        <f aca="false">IFERROR(IF(AV178&lt;($AM$7-$AL$7)/($AN$7-$AL$7),$AL$7+SQRT(AV178*($AN$7-$AL$7)*($AM$7-$AL$7)),$AN$7-SQRT((1-AV178)*($AN$7-$AL$7)*($AN$7-$AM$7))),$AM$7)</f>
        <v>1.12319330930723</v>
      </c>
      <c r="AN178" s="17" t="n">
        <f aca="false">IFERROR(IF(AW178&lt;($AM$8-$AL$8)/($AN$8-$AL$8),$AL$8+SQRT(AW178*($AN$8-$AL$8)*($AM$8-$AL$8)),$AN$8-SQRT((1-AW178)*($AN$8-$AL$8)*($AN$8-$AM$8))),$AM$8)</f>
        <v>1.01459448267533</v>
      </c>
      <c r="AO178" s="17" t="n">
        <f aca="false">IFERROR(IF(AX178&lt;($AM$9-$AL$9)/($AN$9-$AL$9),$AL$9+SQRT(AX178*($AN$9-$AL$9)*($AM$9-$AL$9)),$AN$9-SQRT((1-AX178)*($AN$9-$AL$9)*($AN$9-$AM$9))),$AM$9)</f>
        <v>1.1695473648444</v>
      </c>
      <c r="AP178" s="17" t="n">
        <f aca="false">IFERROR(IF(AY178&lt;($AM$10-$AL$10)/($AN$10-$AL$10),$AL$10+SQRT(AY178*($AN$10-$AL$10)*($AM$10-$AL$10)),$AN$10-SQRT((1-AY178)*($AN$10-$AL$10)*($AN$10-$AM$10))),$AM$10)</f>
        <v>0.83754100659901</v>
      </c>
      <c r="AQ178" s="17" t="n">
        <f aca="false">IFERROR(IF(AZ178&lt;($AM$11-$AL$11)/($AN$11-$AL$11),$AL$11+SQRT(AZ178*($AN$11-$AL$11)*($AM$11-$AL$11)),$AN$11-SQRT((1-AZ178)*($AN$11-$AL$11)*($AN$11-$AM$11))),$AM$11)</f>
        <v>0.764641208239092</v>
      </c>
      <c r="AR178" s="17" t="n">
        <f aca="false">SUMPRODUCT((B24:B31&lt;=$B$6)*(C24:C31*AM178+D24:D31*AO178*$B$8*AQ178)/(1+AL178/100)^B24:B31)+C32*AM178*AP178/(1+AL178/100)^$B$6</f>
        <v>0</v>
      </c>
      <c r="AS178" s="17" t="n">
        <f aca="false">SUMPRODUCT((K24:K26&lt;=$B$6)*(L24:L26*AN178+M24:M26*AO178*$B$8*AQ178)/(1+AL178/100)^K24:K26)+L27*AN178*AP178/(1+AL178/100)^$B$6</f>
        <v>0</v>
      </c>
      <c r="AT178" s="17" t="n">
        <f aca="false">AS178-AR178</f>
        <v>0</v>
      </c>
      <c r="AU178" s="17" t="n">
        <f aca="true">RAND()</f>
        <v>0.0166466994627</v>
      </c>
      <c r="AV178" s="17" t="n">
        <f aca="true">RAND()</f>
        <v>0.857067228404874</v>
      </c>
      <c r="AW178" s="17" t="n">
        <f aca="true">RAND()</f>
        <v>0.507415488116499</v>
      </c>
      <c r="AX178" s="17" t="n">
        <f aca="true">RAND()</f>
        <v>0.540232280508745</v>
      </c>
      <c r="AY178" s="17" t="n">
        <f aca="true">RAND()</f>
        <v>0.455735724543491</v>
      </c>
      <c r="AZ178" s="17" t="n">
        <f aca="true">RAND()</f>
        <v>0.77390301690141</v>
      </c>
    </row>
    <row r="179" customFormat="false" ht="15" hidden="false" customHeight="false" outlineLevel="0" collapsed="false">
      <c r="A179" s="0" t="s">
        <v>217</v>
      </c>
      <c r="B179" s="0" t="n">
        <f aca="false">IF(B29&lt;=$B$6,$B$7+B29,NA())</f>
        <v>2047</v>
      </c>
      <c r="C179" s="0" t="n">
        <v>1</v>
      </c>
      <c r="D179" s="0" t="n">
        <f aca="false">D29*$B$10</f>
        <v>0</v>
      </c>
      <c r="E179" s="14" t="n">
        <f aca="false">F29</f>
        <v>0</v>
      </c>
      <c r="AK179" s="0" t="n">
        <v>166</v>
      </c>
      <c r="AL179" s="17" t="n">
        <f aca="false">IFERROR(IF(AU179&lt;($AM$6-$AL$6)/($AN$6-$AL$6),$AL$6+SQRT(AU179*($AN$6-$AL$6)*($AM$6-$AL$6)),$AN$6-SQRT((1-AU179)*($AN$6-$AL$6)*($AN$6-$AM$6))),$AM$6)</f>
        <v>4.65837266551327</v>
      </c>
      <c r="AM179" s="17" t="n">
        <f aca="false">IFERROR(IF(AV179&lt;($AM$7-$AL$7)/($AN$7-$AL$7),$AL$7+SQRT(AV179*($AN$7-$AL$7)*($AM$7-$AL$7)),$AN$7-SQRT((1-AV179)*($AN$7-$AL$7)*($AN$7-$AM$7))),$AM$7)</f>
        <v>1.00994799106088</v>
      </c>
      <c r="AN179" s="17" t="n">
        <f aca="false">IFERROR(IF(AW179&lt;($AM$8-$AL$8)/($AN$8-$AL$8),$AL$8+SQRT(AW179*($AN$8-$AL$8)*($AM$8-$AL$8)),$AN$8-SQRT((1-AW179)*($AN$8-$AL$8)*($AN$8-$AM$8))),$AM$8)</f>
        <v>1.01020212338758</v>
      </c>
      <c r="AO179" s="17" t="n">
        <f aca="false">IFERROR(IF(AX179&lt;($AM$9-$AL$9)/($AN$9-$AL$9),$AL$9+SQRT(AX179*($AN$9-$AL$9)*($AM$9-$AL$9)),$AN$9-SQRT((1-AX179)*($AN$9-$AL$9)*($AN$9-$AM$9))),$AM$9)</f>
        <v>0.950859604621083</v>
      </c>
      <c r="AP179" s="17" t="n">
        <f aca="false">IFERROR(IF(AY179&lt;($AM$10-$AL$10)/($AN$10-$AL$10),$AL$10+SQRT(AY179*($AN$10-$AL$10)*($AM$10-$AL$10)),$AN$10-SQRT((1-AY179)*($AN$10-$AL$10)*($AN$10-$AM$10))),$AM$10)</f>
        <v>0.785116541358799</v>
      </c>
      <c r="AQ179" s="17" t="n">
        <f aca="false">IFERROR(IF(AZ179&lt;($AM$11-$AL$11)/($AN$11-$AL$11),$AL$11+SQRT(AZ179*($AN$11-$AL$11)*($AM$11-$AL$11)),$AN$11-SQRT((1-AZ179)*($AN$11-$AL$11)*($AN$11-$AM$11))),$AM$11)</f>
        <v>0.458134242280146</v>
      </c>
      <c r="AR179" s="17" t="n">
        <f aca="false">SUMPRODUCT((B24:B31&lt;=$B$6)*(C24:C31*AM179+D24:D31*AO179*$B$8*AQ179)/(1+AL179/100)^B24:B31)+C32*AM179*AP179/(1+AL179/100)^$B$6</f>
        <v>0</v>
      </c>
      <c r="AS179" s="17" t="n">
        <f aca="false">SUMPRODUCT((K24:K26&lt;=$B$6)*(L24:L26*AN179+M24:M26*AO179*$B$8*AQ179)/(1+AL179/100)^K24:K26)+L27*AN179*AP179/(1+AL179/100)^$B$6</f>
        <v>0</v>
      </c>
      <c r="AT179" s="17" t="n">
        <f aca="false">AS179-AR179</f>
        <v>0</v>
      </c>
      <c r="AU179" s="17" t="n">
        <f aca="true">RAND()</f>
        <v>0.725839071319229</v>
      </c>
      <c r="AV179" s="17" t="n">
        <f aca="true">RAND()</f>
        <v>0.487778071149251</v>
      </c>
      <c r="AW179" s="17" t="n">
        <f aca="true">RAND()</f>
        <v>0.488862029974898</v>
      </c>
      <c r="AX179" s="17" t="n">
        <f aca="true">RAND()</f>
        <v>0.271032510772105</v>
      </c>
      <c r="AY179" s="17" t="n">
        <f aca="true">RAND()</f>
        <v>0.325165768625616</v>
      </c>
      <c r="AZ179" s="17" t="n">
        <f aca="true">RAND()</f>
        <v>0.102067096251085</v>
      </c>
    </row>
    <row r="180" customFormat="false" ht="15" hidden="false" customHeight="false" outlineLevel="0" collapsed="false">
      <c r="A180" s="0" t="s">
        <v>218</v>
      </c>
      <c r="B180" s="0" t="n">
        <f aca="false">IF(B30&lt;=$B$6,$B$7+B30,NA())</f>
        <v>2051</v>
      </c>
      <c r="C180" s="0" t="n">
        <v>1</v>
      </c>
      <c r="D180" s="0" t="n">
        <f aca="false">D30*$B$10</f>
        <v>0</v>
      </c>
      <c r="E180" s="14" t="n">
        <f aca="false">F30</f>
        <v>0</v>
      </c>
      <c r="AK180" s="0" t="n">
        <v>167</v>
      </c>
      <c r="AL180" s="17" t="n">
        <f aca="false">IFERROR(IF(AU180&lt;($AM$6-$AL$6)/($AN$6-$AL$6),$AL$6+SQRT(AU180*($AN$6-$AL$6)*($AM$6-$AL$6)),$AN$6-SQRT((1-AU180)*($AN$6-$AL$6)*($AN$6-$AM$6))),$AM$6)</f>
        <v>6.3684728142986</v>
      </c>
      <c r="AM180" s="17" t="n">
        <f aca="false">IFERROR(IF(AV180&lt;($AM$7-$AL$7)/($AN$7-$AL$7),$AL$7+SQRT(AV180*($AN$7-$AL$7)*($AM$7-$AL$7)),$AN$7-SQRT((1-AV180)*($AN$7-$AL$7)*($AN$7-$AM$7))),$AM$7)</f>
        <v>1.10364948671057</v>
      </c>
      <c r="AN180" s="17" t="n">
        <f aca="false">IFERROR(IF(AW180&lt;($AM$8-$AL$8)/($AN$8-$AL$8),$AL$8+SQRT(AW180*($AN$8-$AL$8)*($AM$8-$AL$8)),$AN$8-SQRT((1-AW180)*($AN$8-$AL$8)*($AN$8-$AM$8))),$AM$8)</f>
        <v>1.14832343734012</v>
      </c>
      <c r="AO180" s="17" t="n">
        <f aca="false">IFERROR(IF(AX180&lt;($AM$9-$AL$9)/($AN$9-$AL$9),$AL$9+SQRT(AX180*($AN$9-$AL$9)*($AM$9-$AL$9)),$AN$9-SQRT((1-AX180)*($AN$9-$AL$9)*($AN$9-$AM$9))),$AM$9)</f>
        <v>1.23302856178389</v>
      </c>
      <c r="AP180" s="17" t="n">
        <f aca="false">IFERROR(IF(AY180&lt;($AM$10-$AL$10)/($AN$10-$AL$10),$AL$10+SQRT(AY180*($AN$10-$AL$10)*($AM$10-$AL$10)),$AN$10-SQRT((1-AY180)*($AN$10-$AL$10)*($AN$10-$AM$10))),$AM$10)</f>
        <v>0.65386620482312</v>
      </c>
      <c r="AQ180" s="17" t="n">
        <f aca="false">IFERROR(IF(AZ180&lt;($AM$11-$AL$11)/($AN$11-$AL$11),$AL$11+SQRT(AZ180*($AN$11-$AL$11)*($AM$11-$AL$11)),$AN$11-SQRT((1-AZ180)*($AN$11-$AL$11)*($AN$11-$AM$11))),$AM$11)</f>
        <v>0.488431034911662</v>
      </c>
      <c r="AR180" s="17" t="n">
        <f aca="false">SUMPRODUCT((B24:B31&lt;=$B$6)*(C24:C31*AM180+D24:D31*AO180*$B$8*AQ180)/(1+AL180/100)^B24:B31)+C32*AM180*AP180/(1+AL180/100)^$B$6</f>
        <v>0</v>
      </c>
      <c r="AS180" s="17" t="n">
        <f aca="false">SUMPRODUCT((K24:K26&lt;=$B$6)*(L24:L26*AN180+M24:M26*AO180*$B$8*AQ180)/(1+AL180/100)^K24:K26)+L27*AN180*AP180/(1+AL180/100)^$B$6</f>
        <v>0</v>
      </c>
      <c r="AT180" s="17" t="n">
        <f aca="false">AS180-AR180</f>
        <v>0</v>
      </c>
      <c r="AU180" s="17" t="n">
        <f aca="true">RAND()</f>
        <v>0.980058670686004</v>
      </c>
      <c r="AV180" s="17" t="n">
        <f aca="true">RAND()</f>
        <v>0.809613575643741</v>
      </c>
      <c r="AW180" s="17" t="n">
        <f aca="true">RAND()</f>
        <v>0.908105569828185</v>
      </c>
      <c r="AX180" s="17" t="n">
        <f aca="true">RAND()</f>
        <v>0.607836541973809</v>
      </c>
      <c r="AY180" s="17" t="n">
        <f aca="true">RAND()</f>
        <v>0.0946992359466807</v>
      </c>
      <c r="AZ180" s="17" t="n">
        <f aca="true">RAND()</f>
        <v>0.144923489460735</v>
      </c>
    </row>
    <row r="181" customFormat="false" ht="15" hidden="false" customHeight="false" outlineLevel="0" collapsed="false">
      <c r="A181" s="0" t="s">
        <v>219</v>
      </c>
      <c r="B181" s="0" t="n">
        <f aca="false">IF(B31&lt;=$B$6,$B$7+B31,NA())</f>
        <v>2055</v>
      </c>
      <c r="C181" s="0" t="n">
        <v>1</v>
      </c>
      <c r="D181" s="0" t="n">
        <f aca="false">D31*$B$10</f>
        <v>0</v>
      </c>
      <c r="E181" s="14" t="n">
        <f aca="false">F31</f>
        <v>0</v>
      </c>
      <c r="AK181" s="0" t="n">
        <v>168</v>
      </c>
      <c r="AL181" s="17" t="n">
        <f aca="false">IFERROR(IF(AU181&lt;($AM$6-$AL$6)/($AN$6-$AL$6),$AL$6+SQRT(AU181*($AN$6-$AL$6)*($AM$6-$AL$6)),$AN$6-SQRT((1-AU181)*($AN$6-$AL$6)*($AN$6-$AM$6))),$AM$6)</f>
        <v>5.06312208127605</v>
      </c>
      <c r="AM181" s="17" t="n">
        <f aca="false">IFERROR(IF(AV181&lt;($AM$7-$AL$7)/($AN$7-$AL$7),$AL$7+SQRT(AV181*($AN$7-$AL$7)*($AM$7-$AL$7)),$AN$7-SQRT((1-AV181)*($AN$7-$AL$7)*($AN$7-$AM$7))),$AM$7)</f>
        <v>0.965462777520177</v>
      </c>
      <c r="AN181" s="17" t="n">
        <f aca="false">IFERROR(IF(AW181&lt;($AM$8-$AL$8)/($AN$8-$AL$8),$AL$8+SQRT(AW181*($AN$8-$AL$8)*($AM$8-$AL$8)),$AN$8-SQRT((1-AW181)*($AN$8-$AL$8)*($AN$8-$AM$8))),$AM$8)</f>
        <v>1.10657112891887</v>
      </c>
      <c r="AO181" s="17" t="n">
        <f aca="false">IFERROR(IF(AX181&lt;($AM$9-$AL$9)/($AN$9-$AL$9),$AL$9+SQRT(AX181*($AN$9-$AL$9)*($AM$9-$AL$9)),$AN$9-SQRT((1-AX181)*($AN$9-$AL$9)*($AN$9-$AM$9))),$AM$9)</f>
        <v>1.27505939295789</v>
      </c>
      <c r="AP181" s="17" t="n">
        <f aca="false">IFERROR(IF(AY181&lt;($AM$10-$AL$10)/($AN$10-$AL$10),$AL$10+SQRT(AY181*($AN$10-$AL$10)*($AM$10-$AL$10)),$AN$10-SQRT((1-AY181)*($AN$10-$AL$10)*($AN$10-$AM$10))),$AM$10)</f>
        <v>0.736706416387741</v>
      </c>
      <c r="AQ181" s="17" t="n">
        <f aca="false">IFERROR(IF(AZ181&lt;($AM$11-$AL$11)/($AN$11-$AL$11),$AL$11+SQRT(AZ181*($AN$11-$AL$11)*($AM$11-$AL$11)),$AN$11-SQRT((1-AZ181)*($AN$11-$AL$11)*($AN$11-$AM$11))),$AM$11)</f>
        <v>0.594207026505826</v>
      </c>
      <c r="AR181" s="17" t="n">
        <f aca="false">SUMPRODUCT((B24:B31&lt;=$B$6)*(C24:C31*AM181+D24:D31*AO181*$B$8*AQ181)/(1+AL181/100)^B24:B31)+C32*AM181*AP181/(1+AL181/100)^$B$6</f>
        <v>0</v>
      </c>
      <c r="AS181" s="17" t="n">
        <f aca="false">SUMPRODUCT((K24:K26&lt;=$B$6)*(L24:L26*AN181+M24:M26*AO181*$B$8*AQ181)/(1+AL181/100)^K24:K26)+L27*AN181*AP181/(1+AL181/100)^$B$6</f>
        <v>0</v>
      </c>
      <c r="AT181" s="17" t="n">
        <f aca="false">AS181-AR181</f>
        <v>0</v>
      </c>
      <c r="AU181" s="17" t="n">
        <f aca="true">RAND()</f>
        <v>0.812425196397979</v>
      </c>
      <c r="AV181" s="17" t="n">
        <f aca="true">RAND()</f>
        <v>0.304199230496571</v>
      </c>
      <c r="AW181" s="17" t="n">
        <f aca="true">RAND()</f>
        <v>0.817139190581266</v>
      </c>
      <c r="AX181" s="17" t="n">
        <f aca="true">RAND()</f>
        <v>0.649640744174278</v>
      </c>
      <c r="AY181" s="17" t="n">
        <f aca="true">RAND()</f>
        <v>0.224119710236506</v>
      </c>
      <c r="AZ181" s="17" t="n">
        <f aca="true">RAND()</f>
        <v>0.353297038552652</v>
      </c>
    </row>
    <row r="182" customFormat="false" ht="15" hidden="false" customHeight="false" outlineLevel="0" collapsed="false">
      <c r="A182" s="0" t="s">
        <v>220</v>
      </c>
      <c r="B182" s="0" t="n">
        <f aca="false">IF(K25&lt;=$B$6,$B$7+K25,NA())</f>
        <v>2046</v>
      </c>
      <c r="C182" s="0" t="n">
        <v>2</v>
      </c>
      <c r="D182" s="0" t="n">
        <f aca="false">M25*$B$10</f>
        <v>0</v>
      </c>
      <c r="E182" s="14" t="n">
        <f aca="false">O25</f>
        <v>0</v>
      </c>
      <c r="AK182" s="0" t="n">
        <v>169</v>
      </c>
      <c r="AL182" s="17" t="n">
        <f aca="false">IFERROR(IF(AU182&lt;($AM$6-$AL$6)/($AN$6-$AL$6),$AL$6+SQRT(AU182*($AN$6-$AL$6)*($AM$6-$AL$6)),$AN$6-SQRT((1-AU182)*($AN$6-$AL$6)*($AN$6-$AM$6))),$AM$6)</f>
        <v>6.29162169689951</v>
      </c>
      <c r="AM182" s="17" t="n">
        <f aca="false">IFERROR(IF(AV182&lt;($AM$7-$AL$7)/($AN$7-$AL$7),$AL$7+SQRT(AV182*($AN$7-$AL$7)*($AM$7-$AL$7)),$AN$7-SQRT((1-AV182)*($AN$7-$AL$7)*($AN$7-$AM$7))),$AM$7)</f>
        <v>1.09132643665913</v>
      </c>
      <c r="AN182" s="17" t="n">
        <f aca="false">IFERROR(IF(AW182&lt;($AM$8-$AL$8)/($AN$8-$AL$8),$AL$8+SQRT(AW182*($AN$8-$AL$8)*($AM$8-$AL$8)),$AN$8-SQRT((1-AW182)*($AN$8-$AL$8)*($AN$8-$AM$8))),$AM$8)</f>
        <v>0.99012092805805</v>
      </c>
      <c r="AO182" s="17" t="n">
        <f aca="false">IFERROR(IF(AX182&lt;($AM$9-$AL$9)/($AN$9-$AL$9),$AL$9+SQRT(AX182*($AN$9-$AL$9)*($AM$9-$AL$9)),$AN$9-SQRT((1-AX182)*($AN$9-$AL$9)*($AN$9-$AM$9))),$AM$9)</f>
        <v>1.2902727140518</v>
      </c>
      <c r="AP182" s="17" t="n">
        <f aca="false">IFERROR(IF(AY182&lt;($AM$10-$AL$10)/($AN$10-$AL$10),$AL$10+SQRT(AY182*($AN$10-$AL$10)*($AM$10-$AL$10)),$AN$10-SQRT((1-AY182)*($AN$10-$AL$10)*($AN$10-$AM$10))),$AM$10)</f>
        <v>0.928131906304092</v>
      </c>
      <c r="AQ182" s="17" t="n">
        <f aca="false">IFERROR(IF(AZ182&lt;($AM$11-$AL$11)/($AN$11-$AL$11),$AL$11+SQRT(AZ182*($AN$11-$AL$11)*($AM$11-$AL$11)),$AN$11-SQRT((1-AZ182)*($AN$11-$AL$11)*($AN$11-$AM$11))),$AM$11)</f>
        <v>0.614285065768141</v>
      </c>
      <c r="AR182" s="17" t="n">
        <f aca="false">SUMPRODUCT((B24:B31&lt;=$B$6)*(C24:C31*AM182+D24:D31*AO182*$B$8*AQ182)/(1+AL182/100)^B24:B31)+C32*AM182*AP182/(1+AL182/100)^$B$6</f>
        <v>0</v>
      </c>
      <c r="AS182" s="17" t="n">
        <f aca="false">SUMPRODUCT((K24:K26&lt;=$B$6)*(L24:L26*AN182+M24:M26*AO182*$B$8*AQ182)/(1+AL182/100)^K24:K26)+L27*AN182*AP182/(1+AL182/100)^$B$6</f>
        <v>0</v>
      </c>
      <c r="AT182" s="17" t="n">
        <f aca="false">AS182-AR182</f>
        <v>0</v>
      </c>
      <c r="AU182" s="17" t="n">
        <f aca="true">RAND()</f>
        <v>0.974910008984823</v>
      </c>
      <c r="AV182" s="17" t="n">
        <f aca="true">RAND()</f>
        <v>0.776201780415222</v>
      </c>
      <c r="AW182" s="17" t="n">
        <f aca="true">RAND()</f>
        <v>0.401621858729489</v>
      </c>
      <c r="AX182" s="17" t="n">
        <f aca="true">RAND()</f>
        <v>0.664191453053735</v>
      </c>
      <c r="AY182" s="17" t="n">
        <f aca="true">RAND()</f>
        <v>0.733187716782303</v>
      </c>
      <c r="AZ182" s="17" t="n">
        <f aca="true">RAND()</f>
        <v>0.403163683938305</v>
      </c>
    </row>
    <row r="183" customFormat="false" ht="15" hidden="false" customHeight="false" outlineLevel="0" collapsed="false">
      <c r="A183" s="0" t="s">
        <v>221</v>
      </c>
      <c r="B183" s="0" t="n">
        <f aca="false">IF(K26&lt;=$B$6,$B$7+K26,NA())</f>
        <v>2054</v>
      </c>
      <c r="C183" s="0" t="n">
        <v>2</v>
      </c>
      <c r="D183" s="0" t="n">
        <f aca="false">M26*$B$10</f>
        <v>0</v>
      </c>
      <c r="E183" s="14" t="n">
        <f aca="false">O26</f>
        <v>0</v>
      </c>
      <c r="AK183" s="0" t="n">
        <v>170</v>
      </c>
      <c r="AL183" s="17" t="n">
        <f aca="false">IFERROR(IF(AU183&lt;($AM$6-$AL$6)/($AN$6-$AL$6),$AL$6+SQRT(AU183*($AN$6-$AL$6)*($AM$6-$AL$6)),$AN$6-SQRT((1-AU183)*($AN$6-$AL$6)*($AN$6-$AM$6))),$AM$6)</f>
        <v>5.99298785321908</v>
      </c>
      <c r="AM183" s="17" t="n">
        <f aca="false">IFERROR(IF(AV183&lt;($AM$7-$AL$7)/($AN$7-$AL$7),$AL$7+SQRT(AV183*($AN$7-$AL$7)*($AM$7-$AL$7)),$AN$7-SQRT((1-AV183)*($AN$7-$AL$7)*($AN$7-$AM$7))),$AM$7)</f>
        <v>1.10315583867099</v>
      </c>
      <c r="AN183" s="17" t="n">
        <f aca="false">IFERROR(IF(AW183&lt;($AM$8-$AL$8)/($AN$8-$AL$8),$AL$8+SQRT(AW183*($AN$8-$AL$8)*($AM$8-$AL$8)),$AN$8-SQRT((1-AW183)*($AN$8-$AL$8)*($AN$8-$AM$8))),$AM$8)</f>
        <v>0.988513323139746</v>
      </c>
      <c r="AO183" s="17" t="n">
        <f aca="false">IFERROR(IF(AX183&lt;($AM$9-$AL$9)/($AN$9-$AL$9),$AL$9+SQRT(AX183*($AN$9-$AL$9)*($AM$9-$AL$9)),$AN$9-SQRT((1-AX183)*($AN$9-$AL$9)*($AN$9-$AM$9))),$AM$9)</f>
        <v>0.727762487169252</v>
      </c>
      <c r="AP183" s="17" t="n">
        <f aca="false">IFERROR(IF(AY183&lt;($AM$10-$AL$10)/($AN$10-$AL$10),$AL$10+SQRT(AY183*($AN$10-$AL$10)*($AM$10-$AL$10)),$AN$10-SQRT((1-AY183)*($AN$10-$AL$10)*($AN$10-$AM$10))),$AM$10)</f>
        <v>0.815738514652218</v>
      </c>
      <c r="AQ183" s="17" t="n">
        <f aca="false">IFERROR(IF(AZ183&lt;($AM$11-$AL$11)/($AN$11-$AL$11),$AL$11+SQRT(AZ183*($AN$11-$AL$11)*($AM$11-$AL$11)),$AN$11-SQRT((1-AZ183)*($AN$11-$AL$11)*($AN$11-$AM$11))),$AM$11)</f>
        <v>0.58499414694855</v>
      </c>
      <c r="AR183" s="17" t="n">
        <f aca="false">SUMPRODUCT((B24:B31&lt;=$B$6)*(C24:C31*AM183+D24:D31*AO183*$B$8*AQ183)/(1+AL183/100)^B24:B31)+C32*AM183*AP183/(1+AL183/100)^$B$6</f>
        <v>0</v>
      </c>
      <c r="AS183" s="17" t="n">
        <f aca="false">SUMPRODUCT((K24:K26&lt;=$B$6)*(L24:L26*AN183+M24:M26*AO183*$B$8*AQ183)/(1+AL183/100)^K24:K26)+L27*AN183*AP183/(1+AL183/100)^$B$6</f>
        <v>0</v>
      </c>
      <c r="AT183" s="17" t="n">
        <f aca="false">AS183-AR183</f>
        <v>0</v>
      </c>
      <c r="AU183" s="17" t="n">
        <f aca="true">RAND()</f>
        <v>0.949296326811784</v>
      </c>
      <c r="AV183" s="17" t="n">
        <f aca="true">RAND()</f>
        <v>0.80832704252072</v>
      </c>
      <c r="AW183" s="17" t="n">
        <f aca="true">RAND()</f>
        <v>0.394858588902114</v>
      </c>
      <c r="AX183" s="17" t="n">
        <f aca="true">RAND()</f>
        <v>0.0691676674153646</v>
      </c>
      <c r="AY183" s="17" t="n">
        <f aca="true">RAND()</f>
        <v>0.398763238539155</v>
      </c>
      <c r="AZ183" s="17" t="n">
        <f aca="true">RAND()</f>
        <v>0.331516995081354</v>
      </c>
    </row>
    <row r="184" customFormat="false" ht="15" hidden="false" customHeight="false" outlineLevel="0" collapsed="false">
      <c r="AK184" s="0" t="n">
        <v>171</v>
      </c>
      <c r="AL184" s="0" t="n">
        <f aca="false">IFERROR(IF(AU184&lt;($AM$6-$AL$6)/($AN$6-$AL$6),$AL$6+SQRT(AU184*($AN$6-$AL$6)*($AM$6-$AL$6)),$AN$6-SQRT((1-AU184)*($AN$6-$AL$6)*($AN$6-$AM$6))),$AM$6)</f>
        <v>3.04757356080401</v>
      </c>
      <c r="AM184" s="0" t="n">
        <f aca="false">IFERROR(IF(AV184&lt;($AM$7-$AL$7)/($AN$7-$AL$7),$AL$7+SQRT(AV184*($AN$7-$AL$7)*($AM$7-$AL$7)),$AN$7-SQRT((1-AV184)*($AN$7-$AL$7)*($AN$7-$AM$7))),$AM$7)</f>
        <v>1.02787563973666</v>
      </c>
      <c r="AN184" s="0" t="n">
        <f aca="false">IFERROR(IF(AW184&lt;($AM$8-$AL$8)/($AN$8-$AL$8),$AL$8+SQRT(AW184*($AN$8-$AL$8)*($AM$8-$AL$8)),$AN$8-SQRT((1-AW184)*($AN$8-$AL$8)*($AN$8-$AM$8))),$AM$8)</f>
        <v>1.00056097061572</v>
      </c>
      <c r="AO184" s="0" t="n">
        <f aca="false">IFERROR(IF(AX184&lt;($AM$9-$AL$9)/($AN$9-$AL$9),$AL$9+SQRT(AX184*($AN$9-$AL$9)*($AM$9-$AL$9)),$AN$9-SQRT((1-AX184)*($AN$9-$AL$9)*($AN$9-$AM$9))),$AM$9)</f>
        <v>1.50120160308686</v>
      </c>
      <c r="AP184" s="0" t="n">
        <f aca="false">IFERROR(IF(AY184&lt;($AM$10-$AL$10)/($AN$10-$AL$10),$AL$10+SQRT(AY184*($AN$10-$AL$10)*($AM$10-$AL$10)),$AN$10-SQRT((1-AY184)*($AN$10-$AL$10)*($AN$10-$AM$10))),$AM$10)</f>
        <v>0.720956895909595</v>
      </c>
      <c r="AQ184" s="0" t="n">
        <f aca="false">IFERROR(IF(AZ184&lt;($AM$11-$AL$11)/($AN$11-$AL$11),$AL$11+SQRT(AZ184*($AN$11-$AL$11)*($AM$11-$AL$11)),$AN$11-SQRT((1-AZ184)*($AN$11-$AL$11)*($AN$11-$AM$11))),$AM$11)</f>
        <v>0.706118178345744</v>
      </c>
      <c r="AR184" s="0" t="n">
        <f aca="false">SUMPRODUCT((B24:B31&lt;=$B$6)*(C24:C31*AM184+D24:D31*AO184*$B$8*AQ184)/(1+AL184/100)^B24:B31)+C32*AM184*AP184/(1+AL184/100)^$B$6</f>
        <v>0</v>
      </c>
      <c r="AS184" s="0" t="n">
        <f aca="false">SUMPRODUCT((K24:K26&lt;=$B$6)*(L24:L26*AN184+M24:M26*AO184*$B$8*AQ184)/(1+AL184/100)^K24:K26)+L27*AN184*AP184/(1+AL184/100)^$B$6</f>
        <v>0</v>
      </c>
      <c r="AT184" s="0" t="n">
        <f aca="false">AS184-AR184</f>
        <v>0</v>
      </c>
      <c r="AU184" s="0" t="n">
        <f aca="true">RAND()</f>
        <v>0.218916262137226</v>
      </c>
      <c r="AV184" s="0" t="n">
        <f aca="true">RAND()</f>
        <v>0.561429054023124</v>
      </c>
      <c r="AW184" s="0" t="n">
        <f aca="true">RAND()</f>
        <v>0.446934849954049</v>
      </c>
      <c r="AX184" s="0" t="n">
        <f aca="true">RAND()</f>
        <v>0.834133439491253</v>
      </c>
      <c r="AY184" s="0" t="n">
        <f aca="true">RAND()</f>
        <v>0.195287799400014</v>
      </c>
      <c r="AZ184" s="0" t="n">
        <f aca="true">RAND()</f>
        <v>0.647483571025208</v>
      </c>
    </row>
    <row r="185" customFormat="false" ht="15" hidden="false" customHeight="false" outlineLevel="0" collapsed="false">
      <c r="AK185" s="0" t="n">
        <v>172</v>
      </c>
      <c r="AL185" s="0" t="n">
        <f aca="false">IFERROR(IF(AU185&lt;($AM$6-$AL$6)/($AN$6-$AL$6),$AL$6+SQRT(AU185*($AN$6-$AL$6)*($AM$6-$AL$6)),$AN$6-SQRT((1-AU185)*($AN$6-$AL$6)*($AN$6-$AM$6))),$AM$6)</f>
        <v>3.20785542627495</v>
      </c>
      <c r="AM185" s="0" t="n">
        <f aca="false">IFERROR(IF(AV185&lt;($AM$7-$AL$7)/($AN$7-$AL$7),$AL$7+SQRT(AV185*($AN$7-$AL$7)*($AM$7-$AL$7)),$AN$7-SQRT((1-AV185)*($AN$7-$AL$7)*($AN$7-$AM$7))),$AM$7)</f>
        <v>1.05823135901712</v>
      </c>
      <c r="AN185" s="0" t="n">
        <f aca="false">IFERROR(IF(AW185&lt;($AM$8-$AL$8)/($AN$8-$AL$8),$AL$8+SQRT(AW185*($AN$8-$AL$8)*($AM$8-$AL$8)),$AN$8-SQRT((1-AW185)*($AN$8-$AL$8)*($AN$8-$AM$8))),$AM$8)</f>
        <v>1.06599233500055</v>
      </c>
      <c r="AO185" s="0" t="n">
        <f aca="false">IFERROR(IF(AX185&lt;($AM$9-$AL$9)/($AN$9-$AL$9),$AL$9+SQRT(AX185*($AN$9-$AL$9)*($AM$9-$AL$9)),$AN$9-SQRT((1-AX185)*($AN$9-$AL$9)*($AN$9-$AM$9))),$AM$9)</f>
        <v>1.39833647284155</v>
      </c>
      <c r="AP185" s="0" t="n">
        <f aca="false">IFERROR(IF(AY185&lt;($AM$10-$AL$10)/($AN$10-$AL$10),$AL$10+SQRT(AY185*($AN$10-$AL$10)*($AM$10-$AL$10)),$AN$10-SQRT((1-AY185)*($AN$10-$AL$10)*($AN$10-$AM$10))),$AM$10)</f>
        <v>0.726401019254165</v>
      </c>
      <c r="AQ185" s="0" t="n">
        <f aca="false">IFERROR(IF(AZ185&lt;($AM$11-$AL$11)/($AN$11-$AL$11),$AL$11+SQRT(AZ185*($AN$11-$AL$11)*($AM$11-$AL$11)),$AN$11-SQRT((1-AZ185)*($AN$11-$AL$11)*($AN$11-$AM$11))),$AM$11)</f>
        <v>0.887519869208732</v>
      </c>
      <c r="AR185" s="0" t="n">
        <f aca="false">SUMPRODUCT((B24:B31&lt;=$B$6)*(C24:C31*AM185+D24:D31*AO185*$B$8*AQ185)/(1+AL185/100)^B24:B31)+C32*AM185*AP185/(1+AL185/100)^$B$6</f>
        <v>0</v>
      </c>
      <c r="AS185" s="0" t="n">
        <f aca="false">SUMPRODUCT((K24:K26&lt;=$B$6)*(L24:L26*AN185+M24:M26*AO185*$B$8*AQ185)/(1+AL185/100)^K24:K26)+L27*AN185*AP185/(1+AL185/100)^$B$6</f>
        <v>0</v>
      </c>
      <c r="AT185" s="0" t="n">
        <f aca="false">AS185-AR185</f>
        <v>0</v>
      </c>
      <c r="AU185" s="0" t="n">
        <f aca="true">RAND()</f>
        <v>0.280981976598381</v>
      </c>
      <c r="AV185" s="0" t="n">
        <f aca="true">RAND()</f>
        <v>0.673109229649596</v>
      </c>
      <c r="AW185" s="0" t="n">
        <f aca="true">RAND()</f>
        <v>0.699032704190651</v>
      </c>
      <c r="AX185" s="0" t="n">
        <f aca="true">RAND()</f>
        <v>0.758667333391501</v>
      </c>
      <c r="AY185" s="0" t="n">
        <f aca="true">RAND()</f>
        <v>0.205029686077298</v>
      </c>
      <c r="AZ185" s="0" t="n">
        <f aca="true">RAND()</f>
        <v>0.948360082355833</v>
      </c>
    </row>
    <row r="186" customFormat="false" ht="15" hidden="false" customHeight="false" outlineLevel="0" collapsed="false">
      <c r="AK186" s="0" t="n">
        <v>173</v>
      </c>
      <c r="AL186" s="0" t="n">
        <f aca="false">IFERROR(IF(AU186&lt;($AM$6-$AL$6)/($AN$6-$AL$6),$AL$6+SQRT(AU186*($AN$6-$AL$6)*($AM$6-$AL$6)),$AN$6-SQRT((1-AU186)*($AN$6-$AL$6)*($AN$6-$AM$6))),$AM$6)</f>
        <v>3.63805162061618</v>
      </c>
      <c r="AM186" s="0" t="n">
        <f aca="false">IFERROR(IF(AV186&lt;($AM$7-$AL$7)/($AN$7-$AL$7),$AL$7+SQRT(AV186*($AN$7-$AL$7)*($AM$7-$AL$7)),$AN$7-SQRT((1-AV186)*($AN$7-$AL$7)*($AN$7-$AM$7))),$AM$7)</f>
        <v>1.19659619812533</v>
      </c>
      <c r="AN186" s="0" t="n">
        <f aca="false">IFERROR(IF(AW186&lt;($AM$8-$AL$8)/($AN$8-$AL$8),$AL$8+SQRT(AW186*($AN$8-$AL$8)*($AM$8-$AL$8)),$AN$8-SQRT((1-AW186)*($AN$8-$AL$8)*($AN$8-$AM$8))),$AM$8)</f>
        <v>0.979082302111763</v>
      </c>
      <c r="AO186" s="0" t="n">
        <f aca="false">IFERROR(IF(AX186&lt;($AM$9-$AL$9)/($AN$9-$AL$9),$AL$9+SQRT(AX186*($AN$9-$AL$9)*($AM$9-$AL$9)),$AN$9-SQRT((1-AX186)*($AN$9-$AL$9)*($AN$9-$AM$9))),$AM$9)</f>
        <v>1.5056710445942</v>
      </c>
      <c r="AP186" s="0" t="n">
        <f aca="false">IFERROR(IF(AY186&lt;($AM$10-$AL$10)/($AN$10-$AL$10),$AL$10+SQRT(AY186*($AN$10-$AL$10)*($AM$10-$AL$10)),$AN$10-SQRT((1-AY186)*($AN$10-$AL$10)*($AN$10-$AM$10))),$AM$10)</f>
        <v>0.967380149607839</v>
      </c>
      <c r="AQ186" s="0" t="n">
        <f aca="false">IFERROR(IF(AZ186&lt;($AM$11-$AL$11)/($AN$11-$AL$11),$AL$11+SQRT(AZ186*($AN$11-$AL$11)*($AM$11-$AL$11)),$AN$11-SQRT((1-AZ186)*($AN$11-$AL$11)*($AN$11-$AM$11))),$AM$11)</f>
        <v>0.517132690710969</v>
      </c>
      <c r="AR186" s="0" t="n">
        <f aca="false">SUMPRODUCT((B24:B31&lt;=$B$6)*(C24:C31*AM186+D24:D31*AO186*$B$8*AQ186)/(1+AL186/100)^B24:B31)+C32*AM186*AP186/(1+AL186/100)^$B$6</f>
        <v>0</v>
      </c>
      <c r="AS186" s="0" t="n">
        <f aca="false">SUMPRODUCT((K24:K26&lt;=$B$6)*(L24:L26*AN186+M24:M26*AO186*$B$8*AQ186)/(1+AL186/100)^K24:K26)+L27*AN186*AP186/(1+AL186/100)^$B$6</f>
        <v>0</v>
      </c>
      <c r="AT186" s="0" t="n">
        <f aca="false">AS186-AR186</f>
        <v>0</v>
      </c>
      <c r="AU186" s="0" t="n">
        <f aca="true">RAND()</f>
        <v>0.434865154717924</v>
      </c>
      <c r="AV186" s="0" t="n">
        <f aca="true">RAND()</f>
        <v>0.974649190625166</v>
      </c>
      <c r="AW186" s="0" t="n">
        <f aca="true">RAND()</f>
        <v>0.356338565884987</v>
      </c>
      <c r="AX186" s="0" t="n">
        <f aca="true">RAND()</f>
        <v>0.837092589231609</v>
      </c>
      <c r="AY186" s="0" t="n">
        <f aca="true">RAND()</f>
        <v>0.873776816989784</v>
      </c>
      <c r="AZ186" s="0" t="n">
        <f aca="true">RAND()</f>
        <v>0.192435123981165</v>
      </c>
    </row>
    <row r="187" customFormat="false" ht="15" hidden="false" customHeight="false" outlineLevel="0" collapsed="false">
      <c r="AK187" s="0" t="n">
        <v>174</v>
      </c>
      <c r="AL187" s="0" t="n">
        <f aca="false">IFERROR(IF(AU187&lt;($AM$6-$AL$6)/($AN$6-$AL$6),$AL$6+SQRT(AU187*($AN$6-$AL$6)*($AM$6-$AL$6)),$AN$6-SQRT((1-AU187)*($AN$6-$AL$6)*($AN$6-$AM$6))),$AM$6)</f>
        <v>3.75924882440773</v>
      </c>
      <c r="AM187" s="0" t="n">
        <f aca="false">IFERROR(IF(AV187&lt;($AM$7-$AL$7)/($AN$7-$AL$7),$AL$7+SQRT(AV187*($AN$7-$AL$7)*($AM$7-$AL$7)),$AN$7-SQRT((1-AV187)*($AN$7-$AL$7)*($AN$7-$AM$7))),$AM$7)</f>
        <v>0.976091890876283</v>
      </c>
      <c r="AN187" s="0" t="n">
        <f aca="false">IFERROR(IF(AW187&lt;($AM$8-$AL$8)/($AN$8-$AL$8),$AL$8+SQRT(AW187*($AN$8-$AL$8)*($AM$8-$AL$8)),$AN$8-SQRT((1-AW187)*($AN$8-$AL$8)*($AN$8-$AM$8))),$AM$8)</f>
        <v>0.982062988142815</v>
      </c>
      <c r="AO187" s="0" t="n">
        <f aca="false">IFERROR(IF(AX187&lt;($AM$9-$AL$9)/($AN$9-$AL$9),$AL$9+SQRT(AX187*($AN$9-$AL$9)*($AM$9-$AL$9)),$AN$9-SQRT((1-AX187)*($AN$9-$AL$9)*($AN$9-$AM$9))),$AM$9)</f>
        <v>1.55391265993978</v>
      </c>
      <c r="AP187" s="0" t="n">
        <f aca="false">IFERROR(IF(AY187&lt;($AM$10-$AL$10)/($AN$10-$AL$10),$AL$10+SQRT(AY187*($AN$10-$AL$10)*($AM$10-$AL$10)),$AN$10-SQRT((1-AY187)*($AN$10-$AL$10)*($AN$10-$AM$10))),$AM$10)</f>
        <v>0.974262118839168</v>
      </c>
      <c r="AQ187" s="0" t="n">
        <f aca="false">IFERROR(IF(AZ187&lt;($AM$11-$AL$11)/($AN$11-$AL$11),$AL$11+SQRT(AZ187*($AN$11-$AL$11)*($AM$11-$AL$11)),$AN$11-SQRT((1-AZ187)*($AN$11-$AL$11)*($AN$11-$AM$11))),$AM$11)</f>
        <v>0.546474768977403</v>
      </c>
      <c r="AR187" s="0" t="n">
        <f aca="false">SUMPRODUCT((B24:B31&lt;=$B$6)*(C24:C31*AM187+D24:D31*AO187*$B$8*AQ187)/(1+AL187/100)^B24:B31)+C32*AM187*AP187/(1+AL187/100)^$B$6</f>
        <v>0</v>
      </c>
      <c r="AS187" s="0" t="n">
        <f aca="false">SUMPRODUCT((K24:K26&lt;=$B$6)*(L24:L26*AN187+M24:M26*AO187*$B$8*AQ187)/(1+AL187/100)^K24:K26)+L27*AN187*AP187/(1+AL187/100)^$B$6</f>
        <v>0</v>
      </c>
      <c r="AT187" s="0" t="n">
        <f aca="false">AS187-AR187</f>
        <v>0</v>
      </c>
      <c r="AU187" s="0" t="n">
        <f aca="true">RAND()</f>
        <v>0.474876590894866</v>
      </c>
      <c r="AV187" s="0" t="n">
        <f aca="true">RAND()</f>
        <v>0.344537267026496</v>
      </c>
      <c r="AW187" s="0" t="n">
        <f aca="true">RAND()</f>
        <v>0.368299240572118</v>
      </c>
      <c r="AX187" s="0" t="n">
        <f aca="true">RAND()</f>
        <v>0.867337390025332</v>
      </c>
      <c r="AY187" s="0" t="n">
        <f aca="true">RAND()</f>
        <v>0.899698229463267</v>
      </c>
      <c r="AZ187" s="0" t="n">
        <f aca="true">RAND()</f>
        <v>0.247958415275365</v>
      </c>
    </row>
    <row r="188" customFormat="false" ht="15" hidden="false" customHeight="false" outlineLevel="0" collapsed="false">
      <c r="AK188" s="0" t="n">
        <v>175</v>
      </c>
      <c r="AL188" s="0" t="n">
        <f aca="false">IFERROR(IF(AU188&lt;($AM$6-$AL$6)/($AN$6-$AL$6),$AL$6+SQRT(AU188*($AN$6-$AL$6)*($AM$6-$AL$6)),$AN$6-SQRT((1-AU188)*($AN$6-$AL$6)*($AN$6-$AM$6))),$AM$6)</f>
        <v>6.82197787349291</v>
      </c>
      <c r="AM188" s="0" t="n">
        <f aca="false">IFERROR(IF(AV188&lt;($AM$7-$AL$7)/($AN$7-$AL$7),$AL$7+SQRT(AV188*($AN$7-$AL$7)*($AM$7-$AL$7)),$AN$7-SQRT((1-AV188)*($AN$7-$AL$7)*($AN$7-$AM$7))),$AM$7)</f>
        <v>0.897856030607478</v>
      </c>
      <c r="AN188" s="0" t="n">
        <f aca="false">IFERROR(IF(AW188&lt;($AM$8-$AL$8)/($AN$8-$AL$8),$AL$8+SQRT(AW188*($AN$8-$AL$8)*($AM$8-$AL$8)),$AN$8-SQRT((1-AW188)*($AN$8-$AL$8)*($AN$8-$AM$8))),$AM$8)</f>
        <v>0.961743742611531</v>
      </c>
      <c r="AO188" s="0" t="n">
        <f aca="false">IFERROR(IF(AX188&lt;($AM$9-$AL$9)/($AN$9-$AL$9),$AL$9+SQRT(AX188*($AN$9-$AL$9)*($AM$9-$AL$9)),$AN$9-SQRT((1-AX188)*($AN$9-$AL$9)*($AN$9-$AM$9))),$AM$9)</f>
        <v>1.04398076263355</v>
      </c>
      <c r="AP188" s="0" t="n">
        <f aca="false">IFERROR(IF(AY188&lt;($AM$10-$AL$10)/($AN$10-$AL$10),$AL$10+SQRT(AY188*($AN$10-$AL$10)*($AM$10-$AL$10)),$AN$10-SQRT((1-AY188)*($AN$10-$AL$10)*($AN$10-$AM$10))),$AM$10)</f>
        <v>0.867320495599739</v>
      </c>
      <c r="AQ188" s="0" t="n">
        <f aca="false">IFERROR(IF(AZ188&lt;($AM$11-$AL$11)/($AN$11-$AL$11),$AL$11+SQRT(AZ188*($AN$11-$AL$11)*($AM$11-$AL$11)),$AN$11-SQRT((1-AZ188)*($AN$11-$AL$11)*($AN$11-$AM$11))),$AM$11)</f>
        <v>0.502347150688196</v>
      </c>
      <c r="AR188" s="0" t="n">
        <f aca="false">SUMPRODUCT((B24:B31&lt;=$B$6)*(C24:C31*AM188+D24:D31*AO188*$B$8*AQ188)/(1+AL188/100)^B24:B31)+C32*AM188*AP188/(1+AL188/100)^$B$6</f>
        <v>0</v>
      </c>
      <c r="AS188" s="0" t="n">
        <f aca="false">SUMPRODUCT((K24:K26&lt;=$B$6)*(L24:L26*AN188+M24:M26*AO188*$B$8*AQ188)/(1+AL188/100)^K24:K26)+L27*AN188*AP188/(1+AL188/100)^$B$6</f>
        <v>0</v>
      </c>
      <c r="AT188" s="0" t="n">
        <f aca="false">AS188-AR188</f>
        <v>0</v>
      </c>
      <c r="AU188" s="0" t="n">
        <f aca="true">RAND()</f>
        <v>0.998415406123695</v>
      </c>
      <c r="AV188" s="0" t="n">
        <f aca="true">RAND()</f>
        <v>0.106397808069462</v>
      </c>
      <c r="AW188" s="0" t="n">
        <f aca="true">RAND()</f>
        <v>0.290678203044279</v>
      </c>
      <c r="AX188" s="0" t="n">
        <f aca="true">RAND()</f>
        <v>0.39068481185685</v>
      </c>
      <c r="AY188" s="0" t="n">
        <f aca="true">RAND()</f>
        <v>0.539697385950552</v>
      </c>
      <c r="AZ188" s="0" t="n">
        <f aca="true">RAND()</f>
        <v>0.167119875067884</v>
      </c>
    </row>
    <row r="189" customFormat="false" ht="15" hidden="false" customHeight="false" outlineLevel="0" collapsed="false">
      <c r="AK189" s="0" t="n">
        <v>176</v>
      </c>
      <c r="AL189" s="0" t="n">
        <f aca="false">IFERROR(IF(AU189&lt;($AM$6-$AL$6)/($AN$6-$AL$6),$AL$6+SQRT(AU189*($AN$6-$AL$6)*($AM$6-$AL$6)),$AN$6-SQRT((1-AU189)*($AN$6-$AL$6)*($AN$6-$AM$6))),$AM$6)</f>
        <v>2.97076417022903</v>
      </c>
      <c r="AM189" s="0" t="n">
        <f aca="false">IFERROR(IF(AV189&lt;($AM$7-$AL$7)/($AN$7-$AL$7),$AL$7+SQRT(AV189*($AN$7-$AL$7)*($AM$7-$AL$7)),$AN$7-SQRT((1-AV189)*($AN$7-$AL$7)*($AN$7-$AM$7))),$AM$7)</f>
        <v>1.07305600028276</v>
      </c>
      <c r="AN189" s="0" t="n">
        <f aca="false">IFERROR(IF(AW189&lt;($AM$8-$AL$8)/($AN$8-$AL$8),$AL$8+SQRT(AW189*($AN$8-$AL$8)*($AM$8-$AL$8)),$AN$8-SQRT((1-AW189)*($AN$8-$AL$8)*($AN$8-$AM$8))),$AM$8)</f>
        <v>1.13942582242919</v>
      </c>
      <c r="AO189" s="0" t="n">
        <f aca="false">IFERROR(IF(AX189&lt;($AM$9-$AL$9)/($AN$9-$AL$9),$AL$9+SQRT(AX189*($AN$9-$AL$9)*($AM$9-$AL$9)),$AN$9-SQRT((1-AX189)*($AN$9-$AL$9)*($AN$9-$AM$9))),$AM$9)</f>
        <v>1.2896188558616</v>
      </c>
      <c r="AP189" s="0" t="n">
        <f aca="false">IFERROR(IF(AY189&lt;($AM$10-$AL$10)/($AN$10-$AL$10),$AL$10+SQRT(AY189*($AN$10-$AL$10)*($AM$10-$AL$10)),$AN$10-SQRT((1-AY189)*($AN$10-$AL$10)*($AN$10-$AM$10))),$AM$10)</f>
        <v>0.826081811371524</v>
      </c>
      <c r="AQ189" s="0" t="n">
        <f aca="false">IFERROR(IF(AZ189&lt;($AM$11-$AL$11)/($AN$11-$AL$11),$AL$11+SQRT(AZ189*($AN$11-$AL$11)*($AM$11-$AL$11)),$AN$11-SQRT((1-AZ189)*($AN$11-$AL$11)*($AN$11-$AM$11))),$AM$11)</f>
        <v>0.520531031475243</v>
      </c>
      <c r="AR189" s="0" t="n">
        <f aca="false">SUMPRODUCT((B24:B31&lt;=$B$6)*(C24:C31*AM189+D24:D31*AO189*$B$8*AQ189)/(1+AL189/100)^B24:B31)+C32*AM189*AP189/(1+AL189/100)^$B$6</f>
        <v>0</v>
      </c>
      <c r="AS189" s="0" t="n">
        <f aca="false">SUMPRODUCT((K24:K26&lt;=$B$6)*(L24:L26*AN189+M24:M26*AO189*$B$8*AQ189)/(1+AL189/100)^K24:K26)+L27*AN189*AP189/(1+AL189/100)^$B$6</f>
        <v>0</v>
      </c>
      <c r="AT189" s="0" t="n">
        <f aca="false">AS189-AR189</f>
        <v>0</v>
      </c>
      <c r="AU189" s="0" t="n">
        <f aca="true">RAND()</f>
        <v>0.188476614840093</v>
      </c>
      <c r="AV189" s="0" t="n">
        <f aca="true">RAND()</f>
        <v>0.721696186347248</v>
      </c>
      <c r="AW189" s="0" t="n">
        <f aca="true">RAND()</f>
        <v>0.891318677818115</v>
      </c>
      <c r="AX189" s="0" t="n">
        <f aca="true">RAND()</f>
        <v>0.663572420035077</v>
      </c>
      <c r="AY189" s="0" t="n">
        <f aca="true">RAND()</f>
        <v>0.425317390829337</v>
      </c>
      <c r="AZ189" s="0" t="n">
        <f aca="true">RAND()</f>
        <v>0.198505860585855</v>
      </c>
    </row>
    <row r="190" customFormat="false" ht="15" hidden="false" customHeight="false" outlineLevel="0" collapsed="false">
      <c r="AK190" s="0" t="n">
        <v>177</v>
      </c>
      <c r="AL190" s="0" t="n">
        <f aca="false">IFERROR(IF(AU190&lt;($AM$6-$AL$6)/($AN$6-$AL$6),$AL$6+SQRT(AU190*($AN$6-$AL$6)*($AM$6-$AL$6)),$AN$6-SQRT((1-AU190)*($AN$6-$AL$6)*($AN$6-$AM$6))),$AM$6)</f>
        <v>3.02427849027881</v>
      </c>
      <c r="AM190" s="0" t="n">
        <f aca="false">IFERROR(IF(AV190&lt;($AM$7-$AL$7)/($AN$7-$AL$7),$AL$7+SQRT(AV190*($AN$7-$AL$7)*($AM$7-$AL$7)),$AN$7-SQRT((1-AV190)*($AN$7-$AL$7)*($AN$7-$AM$7))),$AM$7)</f>
        <v>0.81570118657783</v>
      </c>
      <c r="AN190" s="0" t="n">
        <f aca="false">IFERROR(IF(AW190&lt;($AM$8-$AL$8)/($AN$8-$AL$8),$AL$8+SQRT(AW190*($AN$8-$AL$8)*($AM$8-$AL$8)),$AN$8-SQRT((1-AW190)*($AN$8-$AL$8)*($AN$8-$AM$8))),$AM$8)</f>
        <v>1.15779422855801</v>
      </c>
      <c r="AO190" s="0" t="n">
        <f aca="false">IFERROR(IF(AX190&lt;($AM$9-$AL$9)/($AN$9-$AL$9),$AL$9+SQRT(AX190*($AN$9-$AL$9)*($AM$9-$AL$9)),$AN$9-SQRT((1-AX190)*($AN$9-$AL$9)*($AN$9-$AM$9))),$AM$9)</f>
        <v>0.65142813294934</v>
      </c>
      <c r="AP190" s="0" t="n">
        <f aca="false">IFERROR(IF(AY190&lt;($AM$10-$AL$10)/($AN$10-$AL$10),$AL$10+SQRT(AY190*($AN$10-$AL$10)*($AM$10-$AL$10)),$AN$10-SQRT((1-AY190)*($AN$10-$AL$10)*($AN$10-$AM$10))),$AM$10)</f>
        <v>0.98197448859252</v>
      </c>
      <c r="AQ190" s="0" t="n">
        <f aca="false">IFERROR(IF(AZ190&lt;($AM$11-$AL$11)/($AN$11-$AL$11),$AL$11+SQRT(AZ190*($AN$11-$AL$11)*($AM$11-$AL$11)),$AN$11-SQRT((1-AZ190)*($AN$11-$AL$11)*($AN$11-$AM$11))),$AM$11)</f>
        <v>0.610998564071726</v>
      </c>
      <c r="AR190" s="0" t="n">
        <f aca="false">SUMPRODUCT((B24:B31&lt;=$B$6)*(C24:C31*AM190+D24:D31*AO190*$B$8*AQ190)/(1+AL190/100)^B24:B31)+C32*AM190*AP190/(1+AL190/100)^$B$6</f>
        <v>0</v>
      </c>
      <c r="AS190" s="0" t="n">
        <f aca="false">SUMPRODUCT((K24:K26&lt;=$B$6)*(L24:L26*AN190+M24:M26*AO190*$B$8*AQ190)/(1+AL190/100)^K24:K26)+L27*AN190*AP190/(1+AL190/100)^$B$6</f>
        <v>0</v>
      </c>
      <c r="AT190" s="0" t="n">
        <f aca="false">AS190-AR190</f>
        <v>0</v>
      </c>
      <c r="AU190" s="0" t="n">
        <f aca="true">RAND()</f>
        <v>0.209681923857014</v>
      </c>
      <c r="AV190" s="0" t="n">
        <f aca="true">RAND()</f>
        <v>0.00273919177724252</v>
      </c>
      <c r="AW190" s="0" t="n">
        <f aca="true">RAND()</f>
        <v>0.924427517446997</v>
      </c>
      <c r="AX190" s="0" t="n">
        <f aca="true">RAND()</f>
        <v>0.0305739725980305</v>
      </c>
      <c r="AY190" s="0" t="n">
        <f aca="true">RAND()</f>
        <v>0.929197630616084</v>
      </c>
      <c r="AZ190" s="0" t="n">
        <f aca="true">RAND()</f>
        <v>0.394775946345615</v>
      </c>
    </row>
    <row r="191" customFormat="false" ht="15" hidden="false" customHeight="false" outlineLevel="0" collapsed="false">
      <c r="AK191" s="0" t="n">
        <v>178</v>
      </c>
      <c r="AL191" s="0" t="n">
        <f aca="false">IFERROR(IF(AU191&lt;($AM$6-$AL$6)/($AN$6-$AL$6),$AL$6+SQRT(AU191*($AN$6-$AL$6)*($AM$6-$AL$6)),$AN$6-SQRT((1-AU191)*($AN$6-$AL$6)*($AN$6-$AM$6))),$AM$6)</f>
        <v>3.76467891705574</v>
      </c>
      <c r="AM191" s="0" t="n">
        <f aca="false">IFERROR(IF(AV191&lt;($AM$7-$AL$7)/($AN$7-$AL$7),$AL$7+SQRT(AV191*($AN$7-$AL$7)*($AM$7-$AL$7)),$AN$7-SQRT((1-AV191)*($AN$7-$AL$7)*($AN$7-$AM$7))),$AM$7)</f>
        <v>0.924792902914884</v>
      </c>
      <c r="AN191" s="0" t="n">
        <f aca="false">IFERROR(IF(AW191&lt;($AM$8-$AL$8)/($AN$8-$AL$8),$AL$8+SQRT(AW191*($AN$8-$AL$8)*($AM$8-$AL$8)),$AN$8-SQRT((1-AW191)*($AN$8-$AL$8)*($AN$8-$AM$8))),$AM$8)</f>
        <v>0.962983755402683</v>
      </c>
      <c r="AO191" s="0" t="n">
        <f aca="false">IFERROR(IF(AX191&lt;($AM$9-$AL$9)/($AN$9-$AL$9),$AL$9+SQRT(AX191*($AN$9-$AL$9)*($AM$9-$AL$9)),$AN$9-SQRT((1-AX191)*($AN$9-$AL$9)*($AN$9-$AM$9))),$AM$9)</f>
        <v>0.869486070147039</v>
      </c>
      <c r="AP191" s="0" t="n">
        <f aca="false">IFERROR(IF(AY191&lt;($AM$10-$AL$10)/($AN$10-$AL$10),$AL$10+SQRT(AY191*($AN$10-$AL$10)*($AM$10-$AL$10)),$AN$10-SQRT((1-AY191)*($AN$10-$AL$10)*($AN$10-$AM$10))),$AM$10)</f>
        <v>0.785753674829319</v>
      </c>
      <c r="AQ191" s="0" t="n">
        <f aca="false">IFERROR(IF(AZ191&lt;($AM$11-$AL$11)/($AN$11-$AL$11),$AL$11+SQRT(AZ191*($AN$11-$AL$11)*($AM$11-$AL$11)),$AN$11-SQRT((1-AZ191)*($AN$11-$AL$11)*($AN$11-$AM$11))),$AM$11)</f>
        <v>0.644185388540826</v>
      </c>
      <c r="AR191" s="0" t="n">
        <f aca="false">SUMPRODUCT((B24:B31&lt;=$B$6)*(C24:C31*AM191+D24:D31*AO191*$B$8*AQ191)/(1+AL191/100)^B24:B31)+C32*AM191*AP191/(1+AL191/100)^$B$6</f>
        <v>0</v>
      </c>
      <c r="AS191" s="0" t="n">
        <f aca="false">SUMPRODUCT((K24:K26&lt;=$B$6)*(L24:L26*AN191+M24:M26*AO191*$B$8*AQ191)/(1+AL191/100)^K24:K26)+L27*AN191*AP191/(1+AL191/100)^$B$6</f>
        <v>0</v>
      </c>
      <c r="AT191" s="0" t="n">
        <f aca="false">AS191-AR191</f>
        <v>0</v>
      </c>
      <c r="AU191" s="0" t="n">
        <f aca="true">RAND()</f>
        <v>0.47663487451282</v>
      </c>
      <c r="AV191" s="0" t="n">
        <f aca="true">RAND()</f>
        <v>0.173036317976928</v>
      </c>
      <c r="AW191" s="0" t="n">
        <f aca="true">RAND()</f>
        <v>0.295152272501797</v>
      </c>
      <c r="AX191" s="0" t="n">
        <f aca="true">RAND()</f>
        <v>0.182026608043604</v>
      </c>
      <c r="AY191" s="0" t="n">
        <f aca="true">RAND()</f>
        <v>0.326620650713841</v>
      </c>
      <c r="AZ191" s="0" t="n">
        <f aca="true">RAND()</f>
        <v>0.483524823204079</v>
      </c>
    </row>
    <row r="192" customFormat="false" ht="15" hidden="false" customHeight="false" outlineLevel="0" collapsed="false">
      <c r="AK192" s="0" t="n">
        <v>179</v>
      </c>
      <c r="AL192" s="0" t="n">
        <f aca="false">IFERROR(IF(AU192&lt;($AM$6-$AL$6)/($AN$6-$AL$6),$AL$6+SQRT(AU192*($AN$6-$AL$6)*($AM$6-$AL$6)),$AN$6-SQRT((1-AU192)*($AN$6-$AL$6)*($AN$6-$AM$6))),$AM$6)</f>
        <v>2.16978962849976</v>
      </c>
      <c r="AM192" s="0" t="n">
        <f aca="false">IFERROR(IF(AV192&lt;($AM$7-$AL$7)/($AN$7-$AL$7),$AL$7+SQRT(AV192*($AN$7-$AL$7)*($AM$7-$AL$7)),$AN$7-SQRT((1-AV192)*($AN$7-$AL$7)*($AN$7-$AM$7))),$AM$7)</f>
        <v>1.05620399222915</v>
      </c>
      <c r="AN192" s="0" t="n">
        <f aca="false">IFERROR(IF(AW192&lt;($AM$8-$AL$8)/($AN$8-$AL$8),$AL$8+SQRT(AW192*($AN$8-$AL$8)*($AM$8-$AL$8)),$AN$8-SQRT((1-AW192)*($AN$8-$AL$8)*($AN$8-$AM$8))),$AM$8)</f>
        <v>1.05899405967797</v>
      </c>
      <c r="AO192" s="0" t="n">
        <f aca="false">IFERROR(IF(AX192&lt;($AM$9-$AL$9)/($AN$9-$AL$9),$AL$9+SQRT(AX192*($AN$9-$AL$9)*($AM$9-$AL$9)),$AN$9-SQRT((1-AX192)*($AN$9-$AL$9)*($AN$9-$AM$9))),$AM$9)</f>
        <v>1.03588845579944</v>
      </c>
      <c r="AP192" s="0" t="n">
        <f aca="false">IFERROR(IF(AY192&lt;($AM$10-$AL$10)/($AN$10-$AL$10),$AL$10+SQRT(AY192*($AN$10-$AL$10)*($AM$10-$AL$10)),$AN$10-SQRT((1-AY192)*($AN$10-$AL$10)*($AN$10-$AM$10))),$AM$10)</f>
        <v>0.839151073325126</v>
      </c>
      <c r="AQ192" s="0" t="n">
        <f aca="false">IFERROR(IF(AZ192&lt;($AM$11-$AL$11)/($AN$11-$AL$11),$AL$11+SQRT(AZ192*($AN$11-$AL$11)*($AM$11-$AL$11)),$AN$11-SQRT((1-AZ192)*($AN$11-$AL$11)*($AN$11-$AM$11))),$AM$11)</f>
        <v>0.706066954901724</v>
      </c>
      <c r="AR192" s="0" t="n">
        <f aca="false">SUMPRODUCT((B24:B31&lt;=$B$6)*(C24:C31*AM192+D24:D31*AO192*$B$8*AQ192)/(1+AL192/100)^B24:B31)+C32*AM192*AP192/(1+AL192/100)^$B$6</f>
        <v>0</v>
      </c>
      <c r="AS192" s="0" t="n">
        <f aca="false">SUMPRODUCT((K24:K26&lt;=$B$6)*(L24:L26*AN192+M24:M26*AO192*$B$8*AQ192)/(1+AL192/100)^K24:K26)+L27*AN192*AP192/(1+AL192/100)^$B$6</f>
        <v>0</v>
      </c>
      <c r="AT192" s="0" t="n">
        <f aca="false">AS192-AR192</f>
        <v>0</v>
      </c>
      <c r="AU192" s="0" t="n">
        <f aca="true">RAND()</f>
        <v>0.00576570358921746</v>
      </c>
      <c r="AV192" s="0" t="n">
        <f aca="true">RAND()</f>
        <v>0.666160954418478</v>
      </c>
      <c r="AW192" s="0" t="n">
        <f aca="true">RAND()</f>
        <v>0.675704273437308</v>
      </c>
      <c r="AX192" s="0" t="n">
        <f aca="true">RAND()</f>
        <v>0.380325953559475</v>
      </c>
      <c r="AY192" s="0" t="n">
        <f aca="true">RAND()</f>
        <v>0.460093802150339</v>
      </c>
      <c r="AZ192" s="0" t="n">
        <f aca="true">RAND()</f>
        <v>0.647360673466346</v>
      </c>
    </row>
    <row r="193" customFormat="false" ht="15" hidden="false" customHeight="false" outlineLevel="0" collapsed="false">
      <c r="AK193" s="0" t="n">
        <v>180</v>
      </c>
      <c r="AL193" s="0" t="n">
        <f aca="false">IFERROR(IF(AU193&lt;($AM$6-$AL$6)/($AN$6-$AL$6),$AL$6+SQRT(AU193*($AN$6-$AL$6)*($AM$6-$AL$6)),$AN$6-SQRT((1-AU193)*($AN$6-$AL$6)*($AN$6-$AM$6))),$AM$6)</f>
        <v>4.15522484901066</v>
      </c>
      <c r="AM193" s="0" t="n">
        <f aca="false">IFERROR(IF(AV193&lt;($AM$7-$AL$7)/($AN$7-$AL$7),$AL$7+SQRT(AV193*($AN$7-$AL$7)*($AM$7-$AL$7)),$AN$7-SQRT((1-AV193)*($AN$7-$AL$7)*($AN$7-$AM$7))),$AM$7)</f>
        <v>1.11825060582204</v>
      </c>
      <c r="AN193" s="0" t="n">
        <f aca="false">IFERROR(IF(AW193&lt;($AM$8-$AL$8)/($AN$8-$AL$8),$AL$8+SQRT(AW193*($AN$8-$AL$8)*($AM$8-$AL$8)),$AN$8-SQRT((1-AW193)*($AN$8-$AL$8)*($AN$8-$AM$8))),$AM$8)</f>
        <v>0.976343524330505</v>
      </c>
      <c r="AO193" s="0" t="n">
        <f aca="false">IFERROR(IF(AX193&lt;($AM$9-$AL$9)/($AN$9-$AL$9),$AL$9+SQRT(AX193*($AN$9-$AL$9)*($AM$9-$AL$9)),$AN$9-SQRT((1-AX193)*($AN$9-$AL$9)*($AN$9-$AM$9))),$AM$9)</f>
        <v>1.01140709937254</v>
      </c>
      <c r="AP193" s="0" t="n">
        <f aca="false">IFERROR(IF(AY193&lt;($AM$10-$AL$10)/($AN$10-$AL$10),$AL$10+SQRT(AY193*($AN$10-$AL$10)*($AM$10-$AL$10)),$AN$10-SQRT((1-AY193)*($AN$10-$AL$10)*($AN$10-$AM$10))),$AM$10)</f>
        <v>0.833566333348503</v>
      </c>
      <c r="AQ193" s="0" t="n">
        <f aca="false">IFERROR(IF(AZ193&lt;($AM$11-$AL$11)/($AN$11-$AL$11),$AL$11+SQRT(AZ193*($AN$11-$AL$11)*($AM$11-$AL$11)),$AN$11-SQRT((1-AZ193)*($AN$11-$AL$11)*($AN$11-$AM$11))),$AM$11)</f>
        <v>0.404272601209043</v>
      </c>
      <c r="AR193" s="0" t="n">
        <f aca="false">SUMPRODUCT((B24:B31&lt;=$B$6)*(C24:C31*AM193+D24:D31*AO193*$B$8*AQ193)/(1+AL193/100)^B24:B31)+C32*AM193*AP193/(1+AL193/100)^$B$6</f>
        <v>0</v>
      </c>
      <c r="AS193" s="0" t="n">
        <f aca="false">SUMPRODUCT((K24:K26&lt;=$B$6)*(L24:L26*AN193+M24:M26*AO193*$B$8*AQ193)/(1+AL193/100)^K24:K26)+L27*AN193*AP193/(1+AL193/100)^$B$6</f>
        <v>0</v>
      </c>
      <c r="AT193" s="0" t="n">
        <f aca="false">AS193-AR193</f>
        <v>0</v>
      </c>
      <c r="AU193" s="0" t="n">
        <f aca="true">RAND()</f>
        <v>0.595362717015679</v>
      </c>
      <c r="AV193" s="0" t="n">
        <f aca="true">RAND()</f>
        <v>0.845707530077696</v>
      </c>
      <c r="AW193" s="0" t="n">
        <f aca="true">RAND()</f>
        <v>0.345522650814481</v>
      </c>
      <c r="AX193" s="0" t="n">
        <f aca="true">RAND()</f>
        <v>0.348456051219326</v>
      </c>
      <c r="AY193" s="0" t="n">
        <f aca="true">RAND()</f>
        <v>0.445065994974259</v>
      </c>
      <c r="AZ193" s="0" t="n">
        <f aca="true">RAND()</f>
        <v>0.0443786749506123</v>
      </c>
    </row>
    <row r="194" customFormat="false" ht="15" hidden="false" customHeight="false" outlineLevel="0" collapsed="false">
      <c r="AK194" s="0" t="n">
        <v>181</v>
      </c>
      <c r="AL194" s="0" t="n">
        <f aca="false">IFERROR(IF(AU194&lt;($AM$6-$AL$6)/($AN$6-$AL$6),$AL$6+SQRT(AU194*($AN$6-$AL$6)*($AM$6-$AL$6)),$AN$6-SQRT((1-AU194)*($AN$6-$AL$6)*($AN$6-$AM$6))),$AM$6)</f>
        <v>3.29427528676981</v>
      </c>
      <c r="AM194" s="0" t="n">
        <f aca="false">IFERROR(IF(AV194&lt;($AM$7-$AL$7)/($AN$7-$AL$7),$AL$7+SQRT(AV194*($AN$7-$AL$7)*($AM$7-$AL$7)),$AN$7-SQRT((1-AV194)*($AN$7-$AL$7)*($AN$7-$AM$7))),$AM$7)</f>
        <v>0.975631010684642</v>
      </c>
      <c r="AN194" s="0" t="n">
        <f aca="false">IFERROR(IF(AW194&lt;($AM$8-$AL$8)/($AN$8-$AL$8),$AL$8+SQRT(AW194*($AN$8-$AL$8)*($AM$8-$AL$8)),$AN$8-SQRT((1-AW194)*($AN$8-$AL$8)*($AN$8-$AM$8))),$AM$8)</f>
        <v>1.0619412888765</v>
      </c>
      <c r="AO194" s="0" t="n">
        <f aca="false">IFERROR(IF(AX194&lt;($AM$9-$AL$9)/($AN$9-$AL$9),$AL$9+SQRT(AX194*($AN$9-$AL$9)*($AM$9-$AL$9)),$AN$9-SQRT((1-AX194)*($AN$9-$AL$9)*($AN$9-$AM$9))),$AM$9)</f>
        <v>0.916192816617031</v>
      </c>
      <c r="AP194" s="0" t="n">
        <f aca="false">IFERROR(IF(AY194&lt;($AM$10-$AL$10)/($AN$10-$AL$10),$AL$10+SQRT(AY194*($AN$10-$AL$10)*($AM$10-$AL$10)),$AN$10-SQRT((1-AY194)*($AN$10-$AL$10)*($AN$10-$AM$10))),$AM$10)</f>
        <v>0.978989262512349</v>
      </c>
      <c r="AQ194" s="0" t="n">
        <f aca="false">IFERROR(IF(AZ194&lt;($AM$11-$AL$11)/($AN$11-$AL$11),$AL$11+SQRT(AZ194*($AN$11-$AL$11)*($AM$11-$AL$11)),$AN$11-SQRT((1-AZ194)*($AN$11-$AL$11)*($AN$11-$AM$11))),$AM$11)</f>
        <v>0.825628513670945</v>
      </c>
      <c r="AR194" s="0" t="n">
        <f aca="false">SUMPRODUCT((B24:B31&lt;=$B$6)*(C24:C31*AM194+D24:D31*AO194*$B$8*AQ194)/(1+AL194/100)^B24:B31)+C32*AM194*AP194/(1+AL194/100)^$B$6</f>
        <v>0</v>
      </c>
      <c r="AS194" s="0" t="n">
        <f aca="false">SUMPRODUCT((K24:K26&lt;=$B$6)*(L24:L26*AN194+M24:M26*AO194*$B$8*AQ194)/(1+AL194/100)^K24:K26)+L27*AN194*AP194/(1+AL194/100)^$B$6</f>
        <v>0</v>
      </c>
      <c r="AT194" s="0" t="n">
        <f aca="false">AS194-AR194</f>
        <v>0</v>
      </c>
      <c r="AU194" s="0" t="n">
        <f aca="true">RAND()</f>
        <v>0.31338021748775</v>
      </c>
      <c r="AV194" s="0" t="n">
        <f aca="true">RAND()</f>
        <v>0.342736132378987</v>
      </c>
      <c r="AW194" s="0" t="n">
        <f aca="true">RAND()</f>
        <v>0.685634854849493</v>
      </c>
      <c r="AX194" s="0" t="n">
        <f aca="true">RAND()</f>
        <v>0.230955280804823</v>
      </c>
      <c r="AY194" s="0" t="n">
        <f aca="true">RAND()</f>
        <v>0.917722854408497</v>
      </c>
      <c r="AZ194" s="0" t="n">
        <f aca="true">RAND()</f>
        <v>0.875896264307739</v>
      </c>
    </row>
    <row r="195" customFormat="false" ht="15" hidden="false" customHeight="false" outlineLevel="0" collapsed="false">
      <c r="AK195" s="0" t="n">
        <v>182</v>
      </c>
      <c r="AL195" s="0" t="n">
        <f aca="false">IFERROR(IF(AU195&lt;($AM$6-$AL$6)/($AN$6-$AL$6),$AL$6+SQRT(AU195*($AN$6-$AL$6)*($AM$6-$AL$6)),$AN$6-SQRT((1-AU195)*($AN$6-$AL$6)*($AN$6-$AM$6))),$AM$6)</f>
        <v>5.71583078118673</v>
      </c>
      <c r="AM195" s="0" t="n">
        <f aca="false">IFERROR(IF(AV195&lt;($AM$7-$AL$7)/($AN$7-$AL$7),$AL$7+SQRT(AV195*($AN$7-$AL$7)*($AM$7-$AL$7)),$AN$7-SQRT((1-AV195)*($AN$7-$AL$7)*($AN$7-$AM$7))),$AM$7)</f>
        <v>1.01103435517562</v>
      </c>
      <c r="AN195" s="0" t="n">
        <f aca="false">IFERROR(IF(AW195&lt;($AM$8-$AL$8)/($AN$8-$AL$8),$AL$8+SQRT(AW195*($AN$8-$AL$8)*($AM$8-$AL$8)),$AN$8-SQRT((1-AW195)*($AN$8-$AL$8)*($AN$8-$AM$8))),$AM$8)</f>
        <v>1.09422916429058</v>
      </c>
      <c r="AO195" s="0" t="n">
        <f aca="false">IFERROR(IF(AX195&lt;($AM$9-$AL$9)/($AN$9-$AL$9),$AL$9+SQRT(AX195*($AN$9-$AL$9)*($AM$9-$AL$9)),$AN$9-SQRT((1-AX195)*($AN$9-$AL$9)*($AN$9-$AM$9))),$AM$9)</f>
        <v>1.05369344222724</v>
      </c>
      <c r="AP195" s="0" t="n">
        <f aca="false">IFERROR(IF(AY195&lt;($AM$10-$AL$10)/($AN$10-$AL$10),$AL$10+SQRT(AY195*($AN$10-$AL$10)*($AM$10-$AL$10)),$AN$10-SQRT((1-AY195)*($AN$10-$AL$10)*($AN$10-$AM$10))),$AM$10)</f>
        <v>0.82559852497539</v>
      </c>
      <c r="AQ195" s="0" t="n">
        <f aca="false">IFERROR(IF(AZ195&lt;($AM$11-$AL$11)/($AN$11-$AL$11),$AL$11+SQRT(AZ195*($AN$11-$AL$11)*($AM$11-$AL$11)),$AN$11-SQRT((1-AZ195)*($AN$11-$AL$11)*($AN$11-$AM$11))),$AM$11)</f>
        <v>0.735055867712901</v>
      </c>
      <c r="AR195" s="0" t="n">
        <f aca="false">SUMPRODUCT((B24:B31&lt;=$B$6)*(C24:C31*AM195+D24:D31*AO195*$B$8*AQ195)/(1+AL195/100)^B24:B31)+C32*AM195*AP195/(1+AL195/100)^$B$6</f>
        <v>0</v>
      </c>
      <c r="AS195" s="0" t="n">
        <f aca="false">SUMPRODUCT((K24:K26&lt;=$B$6)*(L24:L26*AN195+M24:M26*AO195*$B$8*AQ195)/(1+AL195/100)^K24:K26)+L27*AN195*AP195/(1+AL195/100)^$B$6</f>
        <v>0</v>
      </c>
      <c r="AT195" s="0" t="n">
        <f aca="false">AS195-AR195</f>
        <v>0</v>
      </c>
      <c r="AU195" s="0" t="n">
        <f aca="true">RAND()</f>
        <v>0.917545470872626</v>
      </c>
      <c r="AV195" s="0" t="n">
        <f aca="true">RAND()</f>
        <v>0.492403738610404</v>
      </c>
      <c r="AW195" s="0" t="n">
        <f aca="true">RAND()</f>
        <v>0.784315082154569</v>
      </c>
      <c r="AX195" s="0" t="n">
        <f aca="true">RAND()</f>
        <v>0.403002599144178</v>
      </c>
      <c r="AY195" s="0" t="n">
        <f aca="true">RAND()</f>
        <v>0.424057597864599</v>
      </c>
      <c r="AZ195" s="0" t="n">
        <f aca="true">RAND()</f>
        <v>0.713488190884229</v>
      </c>
    </row>
    <row r="196" customFormat="false" ht="15" hidden="false" customHeight="false" outlineLevel="0" collapsed="false">
      <c r="AK196" s="0" t="n">
        <v>183</v>
      </c>
      <c r="AL196" s="0" t="n">
        <f aca="false">IFERROR(IF(AU196&lt;($AM$6-$AL$6)/($AN$6-$AL$6),$AL$6+SQRT(AU196*($AN$6-$AL$6)*($AM$6-$AL$6)),$AN$6-SQRT((1-AU196)*($AN$6-$AL$6)*($AN$6-$AM$6))),$AM$6)</f>
        <v>4.28239917175055</v>
      </c>
      <c r="AM196" s="0" t="n">
        <f aca="false">IFERROR(IF(AV196&lt;($AM$7-$AL$7)/($AN$7-$AL$7),$AL$7+SQRT(AV196*($AN$7-$AL$7)*($AM$7-$AL$7)),$AN$7-SQRT((1-AV196)*($AN$7-$AL$7)*($AN$7-$AM$7))),$AM$7)</f>
        <v>1.0701753006973</v>
      </c>
      <c r="AN196" s="0" t="n">
        <f aca="false">IFERROR(IF(AW196&lt;($AM$8-$AL$8)/($AN$8-$AL$8),$AL$8+SQRT(AW196*($AN$8-$AL$8)*($AM$8-$AL$8)),$AN$8-SQRT((1-AW196)*($AN$8-$AL$8)*($AN$8-$AM$8))),$AM$8)</f>
        <v>1.01524071171214</v>
      </c>
      <c r="AO196" s="0" t="n">
        <f aca="false">IFERROR(IF(AX196&lt;($AM$9-$AL$9)/($AN$9-$AL$9),$AL$9+SQRT(AX196*($AN$9-$AL$9)*($AM$9-$AL$9)),$AN$9-SQRT((1-AX196)*($AN$9-$AL$9)*($AN$9-$AM$9))),$AM$9)</f>
        <v>1.14119656991127</v>
      </c>
      <c r="AP196" s="0" t="n">
        <f aca="false">IFERROR(IF(AY196&lt;($AM$10-$AL$10)/($AN$10-$AL$10),$AL$10+SQRT(AY196*($AN$10-$AL$10)*($AM$10-$AL$10)),$AN$10-SQRT((1-AY196)*($AN$10-$AL$10)*($AN$10-$AM$10))),$AM$10)</f>
        <v>0.763308127459094</v>
      </c>
      <c r="AQ196" s="0" t="n">
        <f aca="false">IFERROR(IF(AZ196&lt;($AM$11-$AL$11)/($AN$11-$AL$11),$AL$11+SQRT(AZ196*($AN$11-$AL$11)*($AM$11-$AL$11)),$AN$11-SQRT((1-AZ196)*($AN$11-$AL$11)*($AN$11-$AM$11))),$AM$11)</f>
        <v>0.731146208072866</v>
      </c>
      <c r="AR196" s="0" t="n">
        <f aca="false">SUMPRODUCT((B24:B31&lt;=$B$6)*(C24:C31*AM196+D24:D31*AO196*$B$8*AQ196)/(1+AL196/100)^B24:B31)+C32*AM196*AP196/(1+AL196/100)^$B$6</f>
        <v>0</v>
      </c>
      <c r="AS196" s="0" t="n">
        <f aca="false">SUMPRODUCT((K24:K26&lt;=$B$6)*(L24:L26*AN196+M24:M26*AO196*$B$8*AQ196)/(1+AL196/100)^K24:K26)+L27*AN196*AP196/(1+AL196/100)^$B$6</f>
        <v>0</v>
      </c>
      <c r="AT196" s="0" t="n">
        <f aca="false">AS196-AR196</f>
        <v>0</v>
      </c>
      <c r="AU196" s="0" t="n">
        <f aca="true">RAND()</f>
        <v>0.630732286914895</v>
      </c>
      <c r="AV196" s="0" t="n">
        <f aca="true">RAND()</f>
        <v>0.712560689072839</v>
      </c>
      <c r="AW196" s="0" t="n">
        <f aca="true">RAND()</f>
        <v>0.510116236111785</v>
      </c>
      <c r="AX196" s="0" t="n">
        <f aca="true">RAND()</f>
        <v>0.508304445645218</v>
      </c>
      <c r="AY196" s="0" t="n">
        <f aca="true">RAND()</f>
        <v>0.277324679944058</v>
      </c>
      <c r="AZ196" s="0" t="n">
        <f aca="true">RAND()</f>
        <v>0.704969953332249</v>
      </c>
    </row>
    <row r="197" customFormat="false" ht="15" hidden="false" customHeight="false" outlineLevel="0" collapsed="false">
      <c r="AK197" s="0" t="n">
        <v>184</v>
      </c>
      <c r="AL197" s="0" t="n">
        <f aca="false">IFERROR(IF(AU197&lt;($AM$6-$AL$6)/($AN$6-$AL$6),$AL$6+SQRT(AU197*($AN$6-$AL$6)*($AM$6-$AL$6)),$AN$6-SQRT((1-AU197)*($AN$6-$AL$6)*($AN$6-$AM$6))),$AM$6)</f>
        <v>2.90874313956407</v>
      </c>
      <c r="AM197" s="0" t="n">
        <f aca="false">IFERROR(IF(AV197&lt;($AM$7-$AL$7)/($AN$7-$AL$7),$AL$7+SQRT(AV197*($AN$7-$AL$7)*($AM$7-$AL$7)),$AN$7-SQRT((1-AV197)*($AN$7-$AL$7)*($AN$7-$AM$7))),$AM$7)</f>
        <v>0.91326763627527</v>
      </c>
      <c r="AN197" s="0" t="n">
        <f aca="false">IFERROR(IF(AW197&lt;($AM$8-$AL$8)/($AN$8-$AL$8),$AL$8+SQRT(AW197*($AN$8-$AL$8)*($AM$8-$AL$8)),$AN$8-SQRT((1-AW197)*($AN$8-$AL$8)*($AN$8-$AM$8))),$AM$8)</f>
        <v>1.19173642816816</v>
      </c>
      <c r="AO197" s="0" t="n">
        <f aca="false">IFERROR(IF(AX197&lt;($AM$9-$AL$9)/($AN$9-$AL$9),$AL$9+SQRT(AX197*($AN$9-$AL$9)*($AM$9-$AL$9)),$AN$9-SQRT((1-AX197)*($AN$9-$AL$9)*($AN$9-$AM$9))),$AM$9)</f>
        <v>1.69569904015696</v>
      </c>
      <c r="AP197" s="0" t="n">
        <f aca="false">IFERROR(IF(AY197&lt;($AM$10-$AL$10)/($AN$10-$AL$10),$AL$10+SQRT(AY197*($AN$10-$AL$10)*($AM$10-$AL$10)),$AN$10-SQRT((1-AY197)*($AN$10-$AL$10)*($AN$10-$AM$10))),$AM$10)</f>
        <v>0.832668641161179</v>
      </c>
      <c r="AQ197" s="0" t="n">
        <f aca="false">IFERROR(IF(AZ197&lt;($AM$11-$AL$11)/($AN$11-$AL$11),$AL$11+SQRT(AZ197*($AN$11-$AL$11)*($AM$11-$AL$11)),$AN$11-SQRT((1-AZ197)*($AN$11-$AL$11)*($AN$11-$AM$11))),$AM$11)</f>
        <v>0.539297553191102</v>
      </c>
      <c r="AR197" s="0" t="n">
        <f aca="false">SUMPRODUCT((B24:B31&lt;=$B$6)*(C24:C31*AM197+D24:D31*AO197*$B$8*AQ197)/(1+AL197/100)^B24:B31)+C32*AM197*AP197/(1+AL197/100)^$B$6</f>
        <v>0</v>
      </c>
      <c r="AS197" s="0" t="n">
        <f aca="false">SUMPRODUCT((K24:K26&lt;=$B$6)*(L24:L26*AN197+M24:M26*AO197*$B$8*AQ197)/(1+AL197/100)^K24:K26)+L27*AN197*AP197/(1+AL197/100)^$B$6</f>
        <v>0</v>
      </c>
      <c r="AT197" s="0" t="n">
        <f aca="false">AS197-AR197</f>
        <v>0</v>
      </c>
      <c r="AU197" s="0" t="n">
        <f aca="true">RAND()</f>
        <v>0.165162818740953</v>
      </c>
      <c r="AV197" s="0" t="n">
        <f aca="true">RAND()</f>
        <v>0.142550638082076</v>
      </c>
      <c r="AW197" s="0" t="n">
        <f aca="true">RAND()</f>
        <v>0.969825388421303</v>
      </c>
      <c r="AX197" s="0" t="n">
        <f aca="true">RAND()</f>
        <v>0.938267283892404</v>
      </c>
      <c r="AY197" s="0" t="n">
        <f aca="true">RAND()</f>
        <v>0.442673699248101</v>
      </c>
      <c r="AZ197" s="0" t="n">
        <f aca="true">RAND()</f>
        <v>0.233727832503055</v>
      </c>
    </row>
    <row r="198" customFormat="false" ht="15" hidden="false" customHeight="false" outlineLevel="0" collapsed="false">
      <c r="AK198" s="0" t="n">
        <v>185</v>
      </c>
      <c r="AL198" s="0" t="n">
        <f aca="false">IFERROR(IF(AU198&lt;($AM$6-$AL$6)/($AN$6-$AL$6),$AL$6+SQRT(AU198*($AN$6-$AL$6)*($AM$6-$AL$6)),$AN$6-SQRT((1-AU198)*($AN$6-$AL$6)*($AN$6-$AM$6))),$AM$6)</f>
        <v>2.71993824999594</v>
      </c>
      <c r="AM198" s="0" t="n">
        <f aca="false">IFERROR(IF(AV198&lt;($AM$7-$AL$7)/($AN$7-$AL$7),$AL$7+SQRT(AV198*($AN$7-$AL$7)*($AM$7-$AL$7)),$AN$7-SQRT((1-AV198)*($AN$7-$AL$7)*($AN$7-$AM$7))),$AM$7)</f>
        <v>0.869086456356991</v>
      </c>
      <c r="AN198" s="0" t="n">
        <f aca="false">IFERROR(IF(AW198&lt;($AM$8-$AL$8)/($AN$8-$AL$8),$AL$8+SQRT(AW198*($AN$8-$AL$8)*($AM$8-$AL$8)),$AN$8-SQRT((1-AW198)*($AN$8-$AL$8)*($AN$8-$AM$8))),$AM$8)</f>
        <v>1.06476462864064</v>
      </c>
      <c r="AO198" s="0" t="n">
        <f aca="false">IFERROR(IF(AX198&lt;($AM$9-$AL$9)/($AN$9-$AL$9),$AL$9+SQRT(AX198*($AN$9-$AL$9)*($AM$9-$AL$9)),$AN$9-SQRT((1-AX198)*($AN$9-$AL$9)*($AN$9-$AM$9))),$AM$9)</f>
        <v>1.44208246095402</v>
      </c>
      <c r="AP198" s="0" t="n">
        <f aca="false">IFERROR(IF(AY198&lt;($AM$10-$AL$10)/($AN$10-$AL$10),$AL$10+SQRT(AY198*($AN$10-$AL$10)*($AM$10-$AL$10)),$AN$10-SQRT((1-AY198)*($AN$10-$AL$10)*($AN$10-$AM$10))),$AM$10)</f>
        <v>0.92375091128494</v>
      </c>
      <c r="AQ198" s="0" t="n">
        <f aca="false">IFERROR(IF(AZ198&lt;($AM$11-$AL$11)/($AN$11-$AL$11),$AL$11+SQRT(AZ198*($AN$11-$AL$11)*($AM$11-$AL$11)),$AN$11-SQRT((1-AZ198)*($AN$11-$AL$11)*($AN$11-$AM$11))),$AM$11)</f>
        <v>0.561050293209317</v>
      </c>
      <c r="AR198" s="0" t="n">
        <f aca="false">SUMPRODUCT((B24:B31&lt;=$B$6)*(C24:C31*AM198+D24:D31*AO198*$B$8*AQ198)/(1+AL198/100)^B24:B31)+C32*AM198*AP198/(1+AL198/100)^$B$6</f>
        <v>0</v>
      </c>
      <c r="AS198" s="0" t="n">
        <f aca="false">SUMPRODUCT((K24:K26&lt;=$B$6)*(L24:L26*AN198+M24:M26*AO198*$B$8*AQ198)/(1+AL198/100)^K24:K26)+L27*AN198*AP198/(1+AL198/100)^$B$6</f>
        <v>0</v>
      </c>
      <c r="AT198" s="0" t="n">
        <f aca="false">AS198-AR198</f>
        <v>0</v>
      </c>
      <c r="AU198" s="0" t="n">
        <f aca="true">RAND()</f>
        <v>0.103662216761444</v>
      </c>
      <c r="AV198" s="0" t="n">
        <f aca="true">RAND()</f>
        <v>0.0530326494662935</v>
      </c>
      <c r="AW198" s="0" t="n">
        <f aca="true">RAND()</f>
        <v>0.695003175087635</v>
      </c>
      <c r="AX198" s="0" t="n">
        <f aca="true">RAND()</f>
        <v>0.792485346416586</v>
      </c>
      <c r="AY198" s="0" t="n">
        <f aca="true">RAND()</f>
        <v>0.718259339259269</v>
      </c>
      <c r="AZ198" s="0" t="n">
        <f aca="true">RAND()</f>
        <v>0.278152063610899</v>
      </c>
    </row>
    <row r="199" customFormat="false" ht="15" hidden="false" customHeight="false" outlineLevel="0" collapsed="false">
      <c r="AK199" s="0" t="n">
        <v>186</v>
      </c>
      <c r="AL199" s="0" t="n">
        <f aca="false">IFERROR(IF(AU199&lt;($AM$6-$AL$6)/($AN$6-$AL$6),$AL$6+SQRT(AU199*($AN$6-$AL$6)*($AM$6-$AL$6)),$AN$6-SQRT((1-AU199)*($AN$6-$AL$6)*($AN$6-$AM$6))),$AM$6)</f>
        <v>6.83801639631678</v>
      </c>
      <c r="AM199" s="0" t="n">
        <f aca="false">IFERROR(IF(AV199&lt;($AM$7-$AL$7)/($AN$7-$AL$7),$AL$7+SQRT(AV199*($AN$7-$AL$7)*($AM$7-$AL$7)),$AN$7-SQRT((1-AV199)*($AN$7-$AL$7)*($AN$7-$AM$7))),$AM$7)</f>
        <v>1.07014083383169</v>
      </c>
      <c r="AN199" s="0" t="n">
        <f aca="false">IFERROR(IF(AW199&lt;($AM$8-$AL$8)/($AN$8-$AL$8),$AL$8+SQRT(AW199*($AN$8-$AL$8)*($AM$8-$AL$8)),$AN$8-SQRT((1-AW199)*($AN$8-$AL$8)*($AN$8-$AM$8))),$AM$8)</f>
        <v>0.89221525289143</v>
      </c>
      <c r="AO199" s="0" t="n">
        <f aca="false">IFERROR(IF(AX199&lt;($AM$9-$AL$9)/($AN$9-$AL$9),$AL$9+SQRT(AX199*($AN$9-$AL$9)*($AM$9-$AL$9)),$AN$9-SQRT((1-AX199)*($AN$9-$AL$9)*($AN$9-$AM$9))),$AM$9)</f>
        <v>1.27630321195587</v>
      </c>
      <c r="AP199" s="0" t="n">
        <f aca="false">IFERROR(IF(AY199&lt;($AM$10-$AL$10)/($AN$10-$AL$10),$AL$10+SQRT(AY199*($AN$10-$AL$10)*($AM$10-$AL$10)),$AN$10-SQRT((1-AY199)*($AN$10-$AL$10)*($AN$10-$AM$10))),$AM$10)</f>
        <v>0.733472294955451</v>
      </c>
      <c r="AQ199" s="0" t="n">
        <f aca="false">IFERROR(IF(AZ199&lt;($AM$11-$AL$11)/($AN$11-$AL$11),$AL$11+SQRT(AZ199*($AN$11-$AL$11)*($AM$11-$AL$11)),$AN$11-SQRT((1-AZ199)*($AN$11-$AL$11)*($AN$11-$AM$11))),$AM$11)</f>
        <v>0.786622213412477</v>
      </c>
      <c r="AR199" s="0" t="n">
        <f aca="false">SUMPRODUCT((B24:B31&lt;=$B$6)*(C24:C31*AM199+D24:D31*AO199*$B$8*AQ199)/(1+AL199/100)^B24:B31)+C32*AM199*AP199/(1+AL199/100)^$B$6</f>
        <v>0</v>
      </c>
      <c r="AS199" s="0" t="n">
        <f aca="false">SUMPRODUCT((K24:K26&lt;=$B$6)*(L24:L26*AN199+M24:M26*AO199*$B$8*AQ199)/(1+AL199/100)^K24:K26)+L27*AN199*AP199/(1+AL199/100)^$B$6</f>
        <v>0</v>
      </c>
      <c r="AT199" s="0" t="n">
        <f aca="false">AS199-AR199</f>
        <v>0</v>
      </c>
      <c r="AU199" s="0" t="n">
        <f aca="true">RAND()</f>
        <v>0.99868806560689</v>
      </c>
      <c r="AV199" s="0" t="n">
        <f aca="true">RAND()</f>
        <v>0.712450491957691</v>
      </c>
      <c r="AW199" s="0" t="n">
        <f aca="true">RAND()</f>
        <v>0.0944850318425592</v>
      </c>
      <c r="AX199" s="0" t="n">
        <f aca="true">RAND()</f>
        <v>0.650841972649743</v>
      </c>
      <c r="AY199" s="0" t="n">
        <f aca="true">RAND()</f>
        <v>0.218037250047061</v>
      </c>
      <c r="AZ199" s="0" t="n">
        <f aca="true">RAND()</f>
        <v>0.814162939555141</v>
      </c>
    </row>
    <row r="200" customFormat="false" ht="15" hidden="false" customHeight="false" outlineLevel="0" collapsed="false">
      <c r="AK200" s="0" t="n">
        <v>187</v>
      </c>
      <c r="AL200" s="0" t="n">
        <f aca="false">IFERROR(IF(AU200&lt;($AM$6-$AL$6)/($AN$6-$AL$6),$AL$6+SQRT(AU200*($AN$6-$AL$6)*($AM$6-$AL$6)),$AN$6-SQRT((1-AU200)*($AN$6-$AL$6)*($AN$6-$AM$6))),$AM$6)</f>
        <v>5.13919810267086</v>
      </c>
      <c r="AM200" s="0" t="n">
        <f aca="false">IFERROR(IF(AV200&lt;($AM$7-$AL$7)/($AN$7-$AL$7),$AL$7+SQRT(AV200*($AN$7-$AL$7)*($AM$7-$AL$7)),$AN$7-SQRT((1-AV200)*($AN$7-$AL$7)*($AN$7-$AM$7))),$AM$7)</f>
        <v>1.22684145027959</v>
      </c>
      <c r="AN200" s="0" t="n">
        <f aca="false">IFERROR(IF(AW200&lt;($AM$8-$AL$8)/($AN$8-$AL$8),$AL$8+SQRT(AW200*($AN$8-$AL$8)*($AM$8-$AL$8)),$AN$8-SQRT((1-AW200)*($AN$8-$AL$8)*($AN$8-$AM$8))),$AM$8)</f>
        <v>1.02198617995121</v>
      </c>
      <c r="AO200" s="0" t="n">
        <f aca="false">IFERROR(IF(AX200&lt;($AM$9-$AL$9)/($AN$9-$AL$9),$AL$9+SQRT(AX200*($AN$9-$AL$9)*($AM$9-$AL$9)),$AN$9-SQRT((1-AX200)*($AN$9-$AL$9)*($AN$9-$AM$9))),$AM$9)</f>
        <v>0.814182099486605</v>
      </c>
      <c r="AP200" s="0" t="n">
        <f aca="false">IFERROR(IF(AY200&lt;($AM$10-$AL$10)/($AN$10-$AL$10),$AL$10+SQRT(AY200*($AN$10-$AL$10)*($AM$10-$AL$10)),$AN$10-SQRT((1-AY200)*($AN$10-$AL$10)*($AN$10-$AM$10))),$AM$10)</f>
        <v>0.755148289613488</v>
      </c>
      <c r="AQ200" s="0" t="n">
        <f aca="false">IFERROR(IF(AZ200&lt;($AM$11-$AL$11)/($AN$11-$AL$11),$AL$11+SQRT(AZ200*($AN$11-$AL$11)*($AM$11-$AL$11)),$AN$11-SQRT((1-AZ200)*($AN$11-$AL$11)*($AN$11-$AM$11))),$AM$11)</f>
        <v>0.572576521624554</v>
      </c>
      <c r="AR200" s="0" t="n">
        <f aca="false">SUMPRODUCT((B24:B31&lt;=$B$6)*(C24:C31*AM200+D24:D31*AO200*$B$8*AQ200)/(1+AL200/100)^B24:B31)+C32*AM200*AP200/(1+AL200/100)^$B$6</f>
        <v>0</v>
      </c>
      <c r="AS200" s="0" t="n">
        <f aca="false">SUMPRODUCT((K24:K26&lt;=$B$6)*(L24:L26*AN200+M24:M26*AO200*$B$8*AQ200)/(1+AL200/100)^K24:K26)+L27*AN200*AP200/(1+AL200/100)^$B$6</f>
        <v>0</v>
      </c>
      <c r="AT200" s="0" t="n">
        <f aca="false">AS200-AR200</f>
        <v>0</v>
      </c>
      <c r="AU200" s="0" t="n">
        <f aca="true">RAND()</f>
        <v>0.826870814944813</v>
      </c>
      <c r="AV200" s="0" t="n">
        <f aca="true">RAND()</f>
        <v>0.995232725109754</v>
      </c>
      <c r="AW200" s="0" t="n">
        <f aca="true">RAND()</f>
        <v>0.53786398103786</v>
      </c>
      <c r="AX200" s="0" t="n">
        <f aca="true">RAND()</f>
        <v>0.131613855517081</v>
      </c>
      <c r="AY200" s="0" t="n">
        <f aca="true">RAND()</f>
        <v>0.260402598770752</v>
      </c>
      <c r="AZ200" s="0" t="n">
        <f aca="true">RAND()</f>
        <v>0.303256980167106</v>
      </c>
    </row>
    <row r="201" customFormat="false" ht="15" hidden="false" customHeight="false" outlineLevel="0" collapsed="false">
      <c r="AK201" s="0" t="n">
        <v>188</v>
      </c>
      <c r="AL201" s="0" t="n">
        <f aca="false">IFERROR(IF(AU201&lt;($AM$6-$AL$6)/($AN$6-$AL$6),$AL$6+SQRT(AU201*($AN$6-$AL$6)*($AM$6-$AL$6)),$AN$6-SQRT((1-AU201)*($AN$6-$AL$6)*($AN$6-$AM$6))),$AM$6)</f>
        <v>6.82287380473266</v>
      </c>
      <c r="AM201" s="0" t="n">
        <f aca="false">IFERROR(IF(AV201&lt;($AM$7-$AL$7)/($AN$7-$AL$7),$AL$7+SQRT(AV201*($AN$7-$AL$7)*($AM$7-$AL$7)),$AN$7-SQRT((1-AV201)*($AN$7-$AL$7)*($AN$7-$AM$7))),$AM$7)</f>
        <v>0.967296371829809</v>
      </c>
      <c r="AN201" s="0" t="n">
        <f aca="false">IFERROR(IF(AW201&lt;($AM$8-$AL$8)/($AN$8-$AL$8),$AL$8+SQRT(AW201*($AN$8-$AL$8)*($AM$8-$AL$8)),$AN$8-SQRT((1-AW201)*($AN$8-$AL$8)*($AN$8-$AM$8))),$AM$8)</f>
        <v>1.15702887897049</v>
      </c>
      <c r="AO201" s="0" t="n">
        <f aca="false">IFERROR(IF(AX201&lt;($AM$9-$AL$9)/($AN$9-$AL$9),$AL$9+SQRT(AX201*($AN$9-$AL$9)*($AM$9-$AL$9)),$AN$9-SQRT((1-AX201)*($AN$9-$AL$9)*($AN$9-$AM$9))),$AM$9)</f>
        <v>0.655969636964229</v>
      </c>
      <c r="AP201" s="0" t="n">
        <f aca="false">IFERROR(IF(AY201&lt;($AM$10-$AL$10)/($AN$10-$AL$10),$AL$10+SQRT(AY201*($AN$10-$AL$10)*($AM$10-$AL$10)),$AN$10-SQRT((1-AY201)*($AN$10-$AL$10)*($AN$10-$AM$10))),$AM$10)</f>
        <v>0.856644600415894</v>
      </c>
      <c r="AQ201" s="0" t="n">
        <f aca="false">IFERROR(IF(AZ201&lt;($AM$11-$AL$11)/($AN$11-$AL$11),$AL$11+SQRT(AZ201*($AN$11-$AL$11)*($AM$11-$AL$11)),$AN$11-SQRT((1-AZ201)*($AN$11-$AL$11)*($AN$11-$AM$11))),$AM$11)</f>
        <v>0.899968150126634</v>
      </c>
      <c r="AR201" s="0" t="n">
        <f aca="false">SUMPRODUCT((B24:B31&lt;=$B$6)*(C24:C31*AM201+D24:D31*AO201*$B$8*AQ201)/(1+AL201/100)^B24:B31)+C32*AM201*AP201/(1+AL201/100)^$B$6</f>
        <v>0</v>
      </c>
      <c r="AS201" s="0" t="n">
        <f aca="false">SUMPRODUCT((K24:K26&lt;=$B$6)*(L24:L26*AN201+M24:M26*AO201*$B$8*AQ201)/(1+AL201/100)^K24:K26)+L27*AN201*AP201/(1+AL201/100)^$B$6</f>
        <v>0</v>
      </c>
      <c r="AT201" s="0" t="n">
        <f aca="false">AS201-AR201</f>
        <v>0</v>
      </c>
      <c r="AU201" s="0" t="n">
        <f aca="true">RAND()</f>
        <v>0.998431315547506</v>
      </c>
      <c r="AV201" s="0" t="n">
        <f aca="true">RAND()</f>
        <v>0.310978622526864</v>
      </c>
      <c r="AW201" s="0" t="n">
        <f aca="true">RAND()</f>
        <v>0.923167739151251</v>
      </c>
      <c r="AX201" s="0" t="n">
        <f aca="true">RAND()</f>
        <v>0.0324353702063377</v>
      </c>
      <c r="AY201" s="0" t="n">
        <f aca="true">RAND()</f>
        <v>0.508781484023251</v>
      </c>
      <c r="AZ201" s="0" t="n">
        <f aca="true">RAND()</f>
        <v>0.959157669432295</v>
      </c>
    </row>
    <row r="202" customFormat="false" ht="15" hidden="false" customHeight="false" outlineLevel="0" collapsed="false">
      <c r="AK202" s="0" t="n">
        <v>189</v>
      </c>
      <c r="AL202" s="0" t="n">
        <f aca="false">IFERROR(IF(AU202&lt;($AM$6-$AL$6)/($AN$6-$AL$6),$AL$6+SQRT(AU202*($AN$6-$AL$6)*($AM$6-$AL$6)),$AN$6-SQRT((1-AU202)*($AN$6-$AL$6)*($AN$6-$AM$6))),$AM$6)</f>
        <v>3.59708666992025</v>
      </c>
      <c r="AM202" s="0" t="n">
        <f aca="false">IFERROR(IF(AV202&lt;($AM$7-$AL$7)/($AN$7-$AL$7),$AL$7+SQRT(AV202*($AN$7-$AL$7)*($AM$7-$AL$7)),$AN$7-SQRT((1-AV202)*($AN$7-$AL$7)*($AN$7-$AM$7))),$AM$7)</f>
        <v>1.06540693931977</v>
      </c>
      <c r="AN202" s="0" t="n">
        <f aca="false">IFERROR(IF(AW202&lt;($AM$8-$AL$8)/($AN$8-$AL$8),$AL$8+SQRT(AW202*($AN$8-$AL$8)*($AM$8-$AL$8)),$AN$8-SQRT((1-AW202)*($AN$8-$AL$8)*($AN$8-$AM$8))),$AM$8)</f>
        <v>1.24103219004989</v>
      </c>
      <c r="AO202" s="0" t="n">
        <f aca="false">IFERROR(IF(AX202&lt;($AM$9-$AL$9)/($AN$9-$AL$9),$AL$9+SQRT(AX202*($AN$9-$AL$9)*($AM$9-$AL$9)),$AN$9-SQRT((1-AX202)*($AN$9-$AL$9)*($AN$9-$AM$9))),$AM$9)</f>
        <v>1.14697406573627</v>
      </c>
      <c r="AP202" s="0" t="n">
        <f aca="false">IFERROR(IF(AY202&lt;($AM$10-$AL$10)/($AN$10-$AL$10),$AL$10+SQRT(AY202*($AN$10-$AL$10)*($AM$10-$AL$10)),$AN$10-SQRT((1-AY202)*($AN$10-$AL$10)*($AN$10-$AM$10))),$AM$10)</f>
        <v>0.842906604662393</v>
      </c>
      <c r="AQ202" s="0" t="n">
        <f aca="false">IFERROR(IF(AZ202&lt;($AM$11-$AL$11)/($AN$11-$AL$11),$AL$11+SQRT(AZ202*($AN$11-$AL$11)*($AM$11-$AL$11)),$AN$11-SQRT((1-AZ202)*($AN$11-$AL$11)*($AN$11-$AM$11))),$AM$11)</f>
        <v>0.72276989940417</v>
      </c>
      <c r="AR202" s="0" t="n">
        <f aca="false">SUMPRODUCT((B24:B31&lt;=$B$6)*(C24:C31*AM202+D24:D31*AO202*$B$8*AQ202)/(1+AL202/100)^B24:B31)+C32*AM202*AP202/(1+AL202/100)^$B$6</f>
        <v>0</v>
      </c>
      <c r="AS202" s="0" t="n">
        <f aca="false">SUMPRODUCT((K24:K26&lt;=$B$6)*(L24:L26*AN202+M24:M26*AO202*$B$8*AQ202)/(1+AL202/100)^K24:K26)+L27*AN202*AP202/(1+AL202/100)^$B$6</f>
        <v>0</v>
      </c>
      <c r="AT202" s="0" t="n">
        <f aca="false">AS202-AR202</f>
        <v>0</v>
      </c>
      <c r="AU202" s="0" t="n">
        <f aca="true">RAND()</f>
        <v>0.421009043398277</v>
      </c>
      <c r="AV202" s="0" t="n">
        <f aca="true">RAND()</f>
        <v>0.697114683988503</v>
      </c>
      <c r="AW202" s="0" t="n">
        <f aca="true">RAND()</f>
        <v>0.999285141197323</v>
      </c>
      <c r="AX202" s="0" t="n">
        <f aca="true">RAND()</f>
        <v>0.514897836982322</v>
      </c>
      <c r="AY202" s="0" t="n">
        <f aca="true">RAND()</f>
        <v>0.470339758084361</v>
      </c>
      <c r="AZ202" s="0" t="n">
        <f aca="true">RAND()</f>
        <v>0.686299882953575</v>
      </c>
    </row>
    <row r="203" customFormat="false" ht="15" hidden="false" customHeight="false" outlineLevel="0" collapsed="false">
      <c r="AK203" s="0" t="n">
        <v>190</v>
      </c>
      <c r="AL203" s="0" t="n">
        <f aca="false">IFERROR(IF(AU203&lt;($AM$6-$AL$6)/($AN$6-$AL$6),$AL$6+SQRT(AU203*($AN$6-$AL$6)*($AM$6-$AL$6)),$AN$6-SQRT((1-AU203)*($AN$6-$AL$6)*($AN$6-$AM$6))),$AM$6)</f>
        <v>4.3428574936042</v>
      </c>
      <c r="AM203" s="0" t="n">
        <f aca="false">IFERROR(IF(AV203&lt;($AM$7-$AL$7)/($AN$7-$AL$7),$AL$7+SQRT(AV203*($AN$7-$AL$7)*($AM$7-$AL$7)),$AN$7-SQRT((1-AV203)*($AN$7-$AL$7)*($AN$7-$AM$7))),$AM$7)</f>
        <v>0.934457352301763</v>
      </c>
      <c r="AN203" s="0" t="n">
        <f aca="false">IFERROR(IF(AW203&lt;($AM$8-$AL$8)/($AN$8-$AL$8),$AL$8+SQRT(AW203*($AN$8-$AL$8)*($AM$8-$AL$8)),$AN$8-SQRT((1-AW203)*($AN$8-$AL$8)*($AN$8-$AM$8))),$AM$8)</f>
        <v>1.04067159390101</v>
      </c>
      <c r="AO203" s="0" t="n">
        <f aca="false">IFERROR(IF(AX203&lt;($AM$9-$AL$9)/($AN$9-$AL$9),$AL$9+SQRT(AX203*($AN$9-$AL$9)*($AM$9-$AL$9)),$AN$9-SQRT((1-AX203)*($AN$9-$AL$9)*($AN$9-$AM$9))),$AM$9)</f>
        <v>0.941202135201943</v>
      </c>
      <c r="AP203" s="0" t="n">
        <f aca="false">IFERROR(IF(AY203&lt;($AM$10-$AL$10)/($AN$10-$AL$10),$AL$10+SQRT(AY203*($AN$10-$AL$10)*($AM$10-$AL$10)),$AN$10-SQRT((1-AY203)*($AN$10-$AL$10)*($AN$10-$AM$10))),$AM$10)</f>
        <v>0.902429587821162</v>
      </c>
      <c r="AQ203" s="0" t="n">
        <f aca="false">IFERROR(IF(AZ203&lt;($AM$11-$AL$11)/($AN$11-$AL$11),$AL$11+SQRT(AZ203*($AN$11-$AL$11)*($AM$11-$AL$11)),$AN$11-SQRT((1-AZ203)*($AN$11-$AL$11)*($AN$11-$AM$11))),$AM$11)</f>
        <v>0.826692040730207</v>
      </c>
      <c r="AR203" s="0" t="n">
        <f aca="false">SUMPRODUCT((B24:B31&lt;=$B$6)*(C24:C31*AM203+D24:D31*AO203*$B$8*AQ203)/(1+AL203/100)^B24:B31)+C32*AM203*AP203/(1+AL203/100)^$B$6</f>
        <v>0</v>
      </c>
      <c r="AS203" s="0" t="n">
        <f aca="false">SUMPRODUCT((K24:K26&lt;=$B$6)*(L24:L26*AN203+M24:M26*AO203*$B$8*AQ203)/(1+AL203/100)^K24:K26)+L27*AN203*AP203/(1+AL203/100)^$B$6</f>
        <v>0</v>
      </c>
      <c r="AT203" s="0" t="n">
        <f aca="false">AS203-AR203</f>
        <v>0</v>
      </c>
      <c r="AU203" s="0" t="n">
        <f aca="true">RAND()</f>
        <v>0.646979685035231</v>
      </c>
      <c r="AV203" s="0" t="n">
        <f aca="true">RAND()</f>
        <v>0.200875328755561</v>
      </c>
      <c r="AW203" s="0" t="n">
        <f aca="true">RAND()</f>
        <v>0.610503274667153</v>
      </c>
      <c r="AX203" s="0" t="n">
        <f aca="true">RAND()</f>
        <v>0.259545765475672</v>
      </c>
      <c r="AY203" s="0" t="n">
        <f aca="true">RAND()</f>
        <v>0.64779829261564</v>
      </c>
      <c r="AZ203" s="0" t="n">
        <f aca="true">RAND()</f>
        <v>0.877405515321387</v>
      </c>
    </row>
    <row r="204" customFormat="false" ht="15" hidden="false" customHeight="false" outlineLevel="0" collapsed="false">
      <c r="AK204" s="0" t="n">
        <v>191</v>
      </c>
      <c r="AL204" s="0" t="n">
        <f aca="false">IFERROR(IF(AU204&lt;($AM$6-$AL$6)/($AN$6-$AL$6),$AL$6+SQRT(AU204*($AN$6-$AL$6)*($AM$6-$AL$6)),$AN$6-SQRT((1-AU204)*($AN$6-$AL$6)*($AN$6-$AM$6))),$AM$6)</f>
        <v>4.45201190877682</v>
      </c>
      <c r="AM204" s="0" t="n">
        <f aca="false">IFERROR(IF(AV204&lt;($AM$7-$AL$7)/($AN$7-$AL$7),$AL$7+SQRT(AV204*($AN$7-$AL$7)*($AM$7-$AL$7)),$AN$7-SQRT((1-AV204)*($AN$7-$AL$7)*($AN$7-$AM$7))),$AM$7)</f>
        <v>1.20069496444592</v>
      </c>
      <c r="AN204" s="0" t="n">
        <f aca="false">IFERROR(IF(AW204&lt;($AM$8-$AL$8)/($AN$8-$AL$8),$AL$8+SQRT(AW204*($AN$8-$AL$8)*($AM$8-$AL$8)),$AN$8-SQRT((1-AW204)*($AN$8-$AL$8)*($AN$8-$AM$8))),$AM$8)</f>
        <v>0.939132357075529</v>
      </c>
      <c r="AO204" s="0" t="n">
        <f aca="false">IFERROR(IF(AX204&lt;($AM$9-$AL$9)/($AN$9-$AL$9),$AL$9+SQRT(AX204*($AN$9-$AL$9)*($AM$9-$AL$9)),$AN$9-SQRT((1-AX204)*($AN$9-$AL$9)*($AN$9-$AM$9))),$AM$9)</f>
        <v>0.637740396449154</v>
      </c>
      <c r="AP204" s="0" t="n">
        <f aca="false">IFERROR(IF(AY204&lt;($AM$10-$AL$10)/($AN$10-$AL$10),$AL$10+SQRT(AY204*($AN$10-$AL$10)*($AM$10-$AL$10)),$AN$10-SQRT((1-AY204)*($AN$10-$AL$10)*($AN$10-$AM$10))),$AM$10)</f>
        <v>0.929077516703423</v>
      </c>
      <c r="AQ204" s="0" t="n">
        <f aca="false">IFERROR(IF(AZ204&lt;($AM$11-$AL$11)/($AN$11-$AL$11),$AL$11+SQRT(AZ204*($AN$11-$AL$11)*($AM$11-$AL$11)),$AN$11-SQRT((1-AZ204)*($AN$11-$AL$11)*($AN$11-$AM$11))),$AM$11)</f>
        <v>0.417214424584294</v>
      </c>
      <c r="AR204" s="0" t="n">
        <f aca="false">SUMPRODUCT((B24:B31&lt;=$B$6)*(C24:C31*AM204+D24:D31*AO204*$B$8*AQ204)/(1+AL204/100)^B24:B31)+C32*AM204*AP204/(1+AL204/100)^$B$6</f>
        <v>0</v>
      </c>
      <c r="AS204" s="0" t="n">
        <f aca="false">SUMPRODUCT((K24:K26&lt;=$B$6)*(L24:L26*AN204+M24:M26*AO204*$B$8*AQ204)/(1+AL204/100)^K24:K26)+L27*AN204*AP204/(1+AL204/100)^$B$6</f>
        <v>0</v>
      </c>
      <c r="AT204" s="0" t="n">
        <f aca="false">AS204-AR204</f>
        <v>0</v>
      </c>
      <c r="AU204" s="0" t="n">
        <f aca="true">RAND()</f>
        <v>0.675387834349243</v>
      </c>
      <c r="AV204" s="0" t="n">
        <f aca="true">RAND()</f>
        <v>0.97839123083565</v>
      </c>
      <c r="AW204" s="0" t="n">
        <f aca="true">RAND()</f>
        <v>0.215086808726584</v>
      </c>
      <c r="AX204" s="0" t="n">
        <f aca="true">RAND()</f>
        <v>0.0252965557519603</v>
      </c>
      <c r="AY204" s="0" t="n">
        <f aca="true">RAND()</f>
        <v>0.736430061361506</v>
      </c>
      <c r="AZ204" s="0" t="n">
        <f aca="true">RAND()</f>
        <v>0.0560784544107228</v>
      </c>
    </row>
    <row r="205" customFormat="false" ht="15" hidden="false" customHeight="false" outlineLevel="0" collapsed="false">
      <c r="AK205" s="0" t="n">
        <v>192</v>
      </c>
      <c r="AL205" s="0" t="n">
        <f aca="false">IFERROR(IF(AU205&lt;($AM$6-$AL$6)/($AN$6-$AL$6),$AL$6+SQRT(AU205*($AN$6-$AL$6)*($AM$6-$AL$6)),$AN$6-SQRT((1-AU205)*($AN$6-$AL$6)*($AN$6-$AM$6))),$AM$6)</f>
        <v>2.37306559754575</v>
      </c>
      <c r="AM205" s="0" t="n">
        <f aca="false">IFERROR(IF(AV205&lt;($AM$7-$AL$7)/($AN$7-$AL$7),$AL$7+SQRT(AV205*($AN$7-$AL$7)*($AM$7-$AL$7)),$AN$7-SQRT((1-AV205)*($AN$7-$AL$7)*($AN$7-$AM$7))),$AM$7)</f>
        <v>0.978433010260334</v>
      </c>
      <c r="AN205" s="0" t="n">
        <f aca="false">IFERROR(IF(AW205&lt;($AM$8-$AL$8)/($AN$8-$AL$8),$AL$8+SQRT(AW205*($AN$8-$AL$8)*($AM$8-$AL$8)),$AN$8-SQRT((1-AW205)*($AN$8-$AL$8)*($AN$8-$AM$8))),$AM$8)</f>
        <v>0.991498607310737</v>
      </c>
      <c r="AO205" s="0" t="n">
        <f aca="false">IFERROR(IF(AX205&lt;($AM$9-$AL$9)/($AN$9-$AL$9),$AL$9+SQRT(AX205*($AN$9-$AL$9)*($AM$9-$AL$9)),$AN$9-SQRT((1-AX205)*($AN$9-$AL$9)*($AN$9-$AM$9))),$AM$9)</f>
        <v>1.50403531921151</v>
      </c>
      <c r="AP205" s="0" t="n">
        <f aca="false">IFERROR(IF(AY205&lt;($AM$10-$AL$10)/($AN$10-$AL$10),$AL$10+SQRT(AY205*($AN$10-$AL$10)*($AM$10-$AL$10)),$AN$10-SQRT((1-AY205)*($AN$10-$AL$10)*($AN$10-$AM$10))),$AM$10)</f>
        <v>0.908193394990453</v>
      </c>
      <c r="AQ205" s="0" t="n">
        <f aca="false">IFERROR(IF(AZ205&lt;($AM$11-$AL$11)/($AN$11-$AL$11),$AL$11+SQRT(AZ205*($AN$11-$AL$11)*($AM$11-$AL$11)),$AN$11-SQRT((1-AZ205)*($AN$11-$AL$11)*($AN$11-$AM$11))),$AM$11)</f>
        <v>0.737974799050174</v>
      </c>
      <c r="AR205" s="0" t="n">
        <f aca="false">SUMPRODUCT((B24:B31&lt;=$B$6)*(C24:C31*AM205+D24:D31*AO205*$B$8*AQ205)/(1+AL205/100)^B24:B31)+C32*AM205*AP205/(1+AL205/100)^$B$6</f>
        <v>0</v>
      </c>
      <c r="AS205" s="0" t="n">
        <f aca="false">SUMPRODUCT((K24:K26&lt;=$B$6)*(L24:L26*AN205+M24:M26*AO205*$B$8*AQ205)/(1+AL205/100)^K24:K26)+L27*AN205*AP205/(1+AL205/100)^$B$6</f>
        <v>0</v>
      </c>
      <c r="AT205" s="0" t="n">
        <f aca="false">AS205-AR205</f>
        <v>0</v>
      </c>
      <c r="AU205" s="0" t="n">
        <f aca="true">RAND()</f>
        <v>0.0278355880144338</v>
      </c>
      <c r="AV205" s="0" t="n">
        <f aca="true">RAND()</f>
        <v>0.353759323895161</v>
      </c>
      <c r="AW205" s="0" t="n">
        <f aca="true">RAND()</f>
        <v>0.407463517799463</v>
      </c>
      <c r="AX205" s="0" t="n">
        <f aca="true">RAND()</f>
        <v>0.836012690273582</v>
      </c>
      <c r="AY205" s="0" t="n">
        <f aca="true">RAND()</f>
        <v>0.666487390855327</v>
      </c>
      <c r="AZ205" s="0" t="n">
        <f aca="true">RAND()</f>
        <v>0.719766506396747</v>
      </c>
    </row>
    <row r="206" customFormat="false" ht="15" hidden="false" customHeight="false" outlineLevel="0" collapsed="false">
      <c r="AK206" s="0" t="n">
        <v>193</v>
      </c>
      <c r="AL206" s="0" t="n">
        <f aca="false">IFERROR(IF(AU206&lt;($AM$6-$AL$6)/($AN$6-$AL$6),$AL$6+SQRT(AU206*($AN$6-$AL$6)*($AM$6-$AL$6)),$AN$6-SQRT((1-AU206)*($AN$6-$AL$6)*($AN$6-$AM$6))),$AM$6)</f>
        <v>3.30956771403797</v>
      </c>
      <c r="AM206" s="0" t="n">
        <f aca="false">IFERROR(IF(AV206&lt;($AM$7-$AL$7)/($AN$7-$AL$7),$AL$7+SQRT(AV206*($AN$7-$AL$7)*($AM$7-$AL$7)),$AN$7-SQRT((1-AV206)*($AN$7-$AL$7)*($AN$7-$AM$7))),$AM$7)</f>
        <v>1.05514322454521</v>
      </c>
      <c r="AN206" s="0" t="n">
        <f aca="false">IFERROR(IF(AW206&lt;($AM$8-$AL$8)/($AN$8-$AL$8),$AL$8+SQRT(AW206*($AN$8-$AL$8)*($AM$8-$AL$8)),$AN$8-SQRT((1-AW206)*($AN$8-$AL$8)*($AN$8-$AM$8))),$AM$8)</f>
        <v>1.06592825425693</v>
      </c>
      <c r="AO206" s="0" t="n">
        <f aca="false">IFERROR(IF(AX206&lt;($AM$9-$AL$9)/($AN$9-$AL$9),$AL$9+SQRT(AX206*($AN$9-$AL$9)*($AM$9-$AL$9)),$AN$9-SQRT((1-AX206)*($AN$9-$AL$9)*($AN$9-$AM$9))),$AM$9)</f>
        <v>1.62604917394411</v>
      </c>
      <c r="AP206" s="0" t="n">
        <f aca="false">IFERROR(IF(AY206&lt;($AM$10-$AL$10)/($AN$10-$AL$10),$AL$10+SQRT(AY206*($AN$10-$AL$10)*($AM$10-$AL$10)),$AN$10-SQRT((1-AY206)*($AN$10-$AL$10)*($AN$10-$AM$10))),$AM$10)</f>
        <v>0.720261276921051</v>
      </c>
      <c r="AQ206" s="0" t="n">
        <f aca="false">IFERROR(IF(AZ206&lt;($AM$11-$AL$11)/($AN$11-$AL$11),$AL$11+SQRT(AZ206*($AN$11-$AL$11)*($AM$11-$AL$11)),$AN$11-SQRT((1-AZ206)*($AN$11-$AL$11)*($AN$11-$AM$11))),$AM$11)</f>
        <v>0.70897414671803</v>
      </c>
      <c r="AR206" s="0" t="n">
        <f aca="false">SUMPRODUCT((B24:B31&lt;=$B$6)*(C24:C31*AM206+D24:D31*AO206*$B$8*AQ206)/(1+AL206/100)^B24:B31)+C32*AM206*AP206/(1+AL206/100)^$B$6</f>
        <v>0</v>
      </c>
      <c r="AS206" s="0" t="n">
        <f aca="false">SUMPRODUCT((K24:K26&lt;=$B$6)*(L24:L26*AN206+M24:M26*AO206*$B$8*AQ206)/(1+AL206/100)^K24:K26)+L27*AN206*AP206/(1+AL206/100)^$B$6</f>
        <v>0</v>
      </c>
      <c r="AT206" s="0" t="n">
        <f aca="false">AS206-AR206</f>
        <v>0</v>
      </c>
      <c r="AU206" s="0" t="n">
        <f aca="true">RAND()</f>
        <v>0.319035477136454</v>
      </c>
      <c r="AV206" s="0" t="n">
        <f aca="true">RAND()</f>
        <v>0.66249632941653</v>
      </c>
      <c r="AW206" s="0" t="n">
        <f aca="true">RAND()</f>
        <v>0.698823043725332</v>
      </c>
      <c r="AX206" s="0" t="n">
        <f aca="true">RAND()</f>
        <v>0.90677385312808</v>
      </c>
      <c r="AY206" s="0" t="n">
        <f aca="true">RAND()</f>
        <v>0.194060120443567</v>
      </c>
      <c r="AZ206" s="0" t="n">
        <f aca="true">RAND()</f>
        <v>0.654301847842863</v>
      </c>
    </row>
    <row r="207" customFormat="false" ht="15" hidden="false" customHeight="false" outlineLevel="0" collapsed="false">
      <c r="AK207" s="0" t="n">
        <v>194</v>
      </c>
      <c r="AL207" s="0" t="n">
        <f aca="false">IFERROR(IF(AU207&lt;($AM$6-$AL$6)/($AN$6-$AL$6),$AL$6+SQRT(AU207*($AN$6-$AL$6)*($AM$6-$AL$6)),$AN$6-SQRT((1-AU207)*($AN$6-$AL$6)*($AN$6-$AM$6))),$AM$6)</f>
        <v>5.09652221528906</v>
      </c>
      <c r="AM207" s="0" t="n">
        <f aca="false">IFERROR(IF(AV207&lt;($AM$7-$AL$7)/($AN$7-$AL$7),$AL$7+SQRT(AV207*($AN$7-$AL$7)*($AM$7-$AL$7)),$AN$7-SQRT((1-AV207)*($AN$7-$AL$7)*($AN$7-$AM$7))),$AM$7)</f>
        <v>0.954868290421643</v>
      </c>
      <c r="AN207" s="0" t="n">
        <f aca="false">IFERROR(IF(AW207&lt;($AM$8-$AL$8)/($AN$8-$AL$8),$AL$8+SQRT(AW207*($AN$8-$AL$8)*($AM$8-$AL$8)),$AN$8-SQRT((1-AW207)*($AN$8-$AL$8)*($AN$8-$AM$8))),$AM$8)</f>
        <v>0.967010556433558</v>
      </c>
      <c r="AO207" s="0" t="n">
        <f aca="false">IFERROR(IF(AX207&lt;($AM$9-$AL$9)/($AN$9-$AL$9),$AL$9+SQRT(AX207*($AN$9-$AL$9)*($AM$9-$AL$9)),$AN$9-SQRT((1-AX207)*($AN$9-$AL$9)*($AN$9-$AM$9))),$AM$9)</f>
        <v>1.32630033282242</v>
      </c>
      <c r="AP207" s="0" t="n">
        <f aca="false">IFERROR(IF(AY207&lt;($AM$10-$AL$10)/($AN$10-$AL$10),$AL$10+SQRT(AY207*($AN$10-$AL$10)*($AM$10-$AL$10)),$AN$10-SQRT((1-AY207)*($AN$10-$AL$10)*($AN$10-$AM$10))),$AM$10)</f>
        <v>0.664133148178317</v>
      </c>
      <c r="AQ207" s="0" t="n">
        <f aca="false">IFERROR(IF(AZ207&lt;($AM$11-$AL$11)/($AN$11-$AL$11),$AL$11+SQRT(AZ207*($AN$11-$AL$11)*($AM$11-$AL$11)),$AN$11-SQRT((1-AZ207)*($AN$11-$AL$11)*($AN$11-$AM$11))),$AM$11)</f>
        <v>0.594123386677681</v>
      </c>
      <c r="AR207" s="0" t="n">
        <f aca="false">SUMPRODUCT((B24:B31&lt;=$B$6)*(C24:C31*AM207+D24:D31*AO207*$B$8*AQ207)/(1+AL207/100)^B24:B31)+C32*AM207*AP207/(1+AL207/100)^$B$6</f>
        <v>0</v>
      </c>
      <c r="AS207" s="0" t="n">
        <f aca="false">SUMPRODUCT((K24:K26&lt;=$B$6)*(L24:L26*AN207+M24:M26*AO207*$B$8*AQ207)/(1+AL207/100)^K24:K26)+L27*AN207*AP207/(1+AL207/100)^$B$6</f>
        <v>0</v>
      </c>
      <c r="AT207" s="0" t="n">
        <f aca="false">AS207-AR207</f>
        <v>0</v>
      </c>
      <c r="AU207" s="0" t="n">
        <f aca="true">RAND()</f>
        <v>0.818838616155597</v>
      </c>
      <c r="AV207" s="0" t="n">
        <f aca="true">RAND()</f>
        <v>0.266490970868026</v>
      </c>
      <c r="AW207" s="0" t="n">
        <f aca="true">RAND()</f>
        <v>0.309916955113851</v>
      </c>
      <c r="AX207" s="0" t="n">
        <f aca="true">RAND()</f>
        <v>0.697419172296543</v>
      </c>
      <c r="AY207" s="0" t="n">
        <f aca="true">RAND()</f>
        <v>0.107758761323701</v>
      </c>
      <c r="AZ207" s="0" t="n">
        <f aca="true">RAND()</f>
        <v>0.353096190166321</v>
      </c>
    </row>
    <row r="208" customFormat="false" ht="15" hidden="false" customHeight="false" outlineLevel="0" collapsed="false">
      <c r="AK208" s="0" t="n">
        <v>195</v>
      </c>
      <c r="AL208" s="0" t="n">
        <f aca="false">IFERROR(IF(AU208&lt;($AM$6-$AL$6)/($AN$6-$AL$6),$AL$6+SQRT(AU208*($AN$6-$AL$6)*($AM$6-$AL$6)),$AN$6-SQRT((1-AU208)*($AN$6-$AL$6)*($AN$6-$AM$6))),$AM$6)</f>
        <v>3.78504097746941</v>
      </c>
      <c r="AM208" s="0" t="n">
        <f aca="false">IFERROR(IF(AV208&lt;($AM$7-$AL$7)/($AN$7-$AL$7),$AL$7+SQRT(AV208*($AN$7-$AL$7)*($AM$7-$AL$7)),$AN$7-SQRT((1-AV208)*($AN$7-$AL$7)*($AN$7-$AM$7))),$AM$7)</f>
        <v>0.996095789848195</v>
      </c>
      <c r="AN208" s="0" t="n">
        <f aca="false">IFERROR(IF(AW208&lt;($AM$8-$AL$8)/($AN$8-$AL$8),$AL$8+SQRT(AW208*($AN$8-$AL$8)*($AM$8-$AL$8)),$AN$8-SQRT((1-AW208)*($AN$8-$AL$8)*($AN$8-$AM$8))),$AM$8)</f>
        <v>0.945403003095981</v>
      </c>
      <c r="AO208" s="0" t="n">
        <f aca="false">IFERROR(IF(AX208&lt;($AM$9-$AL$9)/($AN$9-$AL$9),$AL$9+SQRT(AX208*($AN$9-$AL$9)*($AM$9-$AL$9)),$AN$9-SQRT((1-AX208)*($AN$9-$AL$9)*($AN$9-$AM$9))),$AM$9)</f>
        <v>1.52826310594757</v>
      </c>
      <c r="AP208" s="0" t="n">
        <f aca="false">IFERROR(IF(AY208&lt;($AM$10-$AL$10)/($AN$10-$AL$10),$AL$10+SQRT(AY208*($AN$10-$AL$10)*($AM$10-$AL$10)),$AN$10-SQRT((1-AY208)*($AN$10-$AL$10)*($AN$10-$AM$10))),$AM$10)</f>
        <v>0.974036860113539</v>
      </c>
      <c r="AQ208" s="0" t="n">
        <f aca="false">IFERROR(IF(AZ208&lt;($AM$11-$AL$11)/($AN$11-$AL$11),$AL$11+SQRT(AZ208*($AN$11-$AL$11)*($AM$11-$AL$11)),$AN$11-SQRT((1-AZ208)*($AN$11-$AL$11)*($AN$11-$AM$11))),$AM$11)</f>
        <v>0.604276664225705</v>
      </c>
      <c r="AR208" s="0" t="n">
        <f aca="false">SUMPRODUCT((B24:B31&lt;=$B$6)*(C24:C31*AM208+D24:D31*AO208*$B$8*AQ208)/(1+AL208/100)^B24:B31)+C32*AM208*AP208/(1+AL208/100)^$B$6</f>
        <v>0</v>
      </c>
      <c r="AS208" s="0" t="n">
        <f aca="false">SUMPRODUCT((K24:K26&lt;=$B$6)*(L24:L26*AN208+M24:M26*AO208*$B$8*AQ208)/(1+AL208/100)^K24:K26)+L27*AN208*AP208/(1+AL208/100)^$B$6</f>
        <v>0</v>
      </c>
      <c r="AT208" s="0" t="n">
        <f aca="false">AS208-AR208</f>
        <v>0</v>
      </c>
      <c r="AU208" s="0" t="n">
        <f aca="true">RAND()</f>
        <v>0.483201924172459</v>
      </c>
      <c r="AV208" s="0" t="n">
        <f aca="true">RAND()</f>
        <v>0.427261764402081</v>
      </c>
      <c r="AW208" s="0" t="n">
        <f aca="true">RAND()</f>
        <v>0.234911481214775</v>
      </c>
      <c r="AX208" s="0" t="n">
        <f aca="true">RAND()</f>
        <v>0.851642868526512</v>
      </c>
      <c r="AY208" s="0" t="n">
        <f aca="true">RAND()</f>
        <v>0.898843778985212</v>
      </c>
      <c r="AZ208" s="0" t="n">
        <f aca="true">RAND()</f>
        <v>0.377895054662539</v>
      </c>
    </row>
    <row r="209" customFormat="false" ht="15" hidden="false" customHeight="false" outlineLevel="0" collapsed="false">
      <c r="AK209" s="0" t="n">
        <v>196</v>
      </c>
      <c r="AL209" s="0" t="n">
        <f aca="false">IFERROR(IF(AU209&lt;($AM$6-$AL$6)/($AN$6-$AL$6),$AL$6+SQRT(AU209*($AN$6-$AL$6)*($AM$6-$AL$6)),$AN$6-SQRT((1-AU209)*($AN$6-$AL$6)*($AN$6-$AM$6))),$AM$6)</f>
        <v>4.79635577965289</v>
      </c>
      <c r="AM209" s="0" t="n">
        <f aca="false">IFERROR(IF(AV209&lt;($AM$7-$AL$7)/($AN$7-$AL$7),$AL$7+SQRT(AV209*($AN$7-$AL$7)*($AM$7-$AL$7)),$AN$7-SQRT((1-AV209)*($AN$7-$AL$7)*($AN$7-$AM$7))),$AM$7)</f>
        <v>0.872057342714019</v>
      </c>
      <c r="AN209" s="0" t="n">
        <f aca="false">IFERROR(IF(AW209&lt;($AM$8-$AL$8)/($AN$8-$AL$8),$AL$8+SQRT(AW209*($AN$8-$AL$8)*($AM$8-$AL$8)),$AN$8-SQRT((1-AW209)*($AN$8-$AL$8)*($AN$8-$AM$8))),$AM$8)</f>
        <v>0.963578771458013</v>
      </c>
      <c r="AO209" s="0" t="n">
        <f aca="false">IFERROR(IF(AX209&lt;($AM$9-$AL$9)/($AN$9-$AL$9),$AL$9+SQRT(AX209*($AN$9-$AL$9)*($AM$9-$AL$9)),$AN$9-SQRT((1-AX209)*($AN$9-$AL$9)*($AN$9-$AM$9))),$AM$9)</f>
        <v>1.08295224693065</v>
      </c>
      <c r="AP209" s="0" t="n">
        <f aca="false">IFERROR(IF(AY209&lt;($AM$10-$AL$10)/($AN$10-$AL$10),$AL$10+SQRT(AY209*($AN$10-$AL$10)*($AM$10-$AL$10)),$AN$10-SQRT((1-AY209)*($AN$10-$AL$10)*($AN$10-$AM$10))),$AM$10)</f>
        <v>0.838932226531571</v>
      </c>
      <c r="AQ209" s="0" t="n">
        <f aca="false">IFERROR(IF(AZ209&lt;($AM$11-$AL$11)/($AN$11-$AL$11),$AL$11+SQRT(AZ209*($AN$11-$AL$11)*($AM$11-$AL$11)),$AN$11-SQRT((1-AZ209)*($AN$11-$AL$11)*($AN$11-$AM$11))),$AM$11)</f>
        <v>0.46843182875119</v>
      </c>
      <c r="AR209" s="0" t="n">
        <f aca="false">SUMPRODUCT((B24:B31&lt;=$B$6)*(C24:C31*AM209+D24:D31*AO209*$B$8*AQ209)/(1+AL209/100)^B24:B31)+C32*AM209*AP209/(1+AL209/100)^$B$6</f>
        <v>0</v>
      </c>
      <c r="AS209" s="0" t="n">
        <f aca="false">SUMPRODUCT((K24:K26&lt;=$B$6)*(L24:L26*AN209+M24:M26*AO209*$B$8*AQ209)/(1+AL209/100)^K24:K26)+L27*AN209*AP209/(1+AL209/100)^$B$6</f>
        <v>0</v>
      </c>
      <c r="AT209" s="0" t="n">
        <f aca="false">AS209-AR209</f>
        <v>0</v>
      </c>
      <c r="AU209" s="0" t="n">
        <f aca="true">RAND()</f>
        <v>0.757197607506539</v>
      </c>
      <c r="AV209" s="0" t="n">
        <f aca="true">RAND()</f>
        <v>0.0576917848778402</v>
      </c>
      <c r="AW209" s="0" t="n">
        <f aca="true">RAND()</f>
        <v>0.297311271907919</v>
      </c>
      <c r="AX209" s="0" t="n">
        <f aca="true">RAND()</f>
        <v>0.439348945726968</v>
      </c>
      <c r="AY209" s="0" t="n">
        <f aca="true">RAND()</f>
        <v>0.459500216726593</v>
      </c>
      <c r="AZ209" s="0" t="n">
        <f aca="true">RAND()</f>
        <v>0.115792983414163</v>
      </c>
    </row>
    <row r="210" customFormat="false" ht="15" hidden="false" customHeight="false" outlineLevel="0" collapsed="false">
      <c r="AK210" s="0" t="n">
        <v>197</v>
      </c>
      <c r="AL210" s="0" t="n">
        <f aca="false">IFERROR(IF(AU210&lt;($AM$6-$AL$6)/($AN$6-$AL$6),$AL$6+SQRT(AU210*($AN$6-$AL$6)*($AM$6-$AL$6)),$AN$6-SQRT((1-AU210)*($AN$6-$AL$6)*($AN$6-$AM$6))),$AM$6)</f>
        <v>2.46253504170668</v>
      </c>
      <c r="AM210" s="0" t="n">
        <f aca="false">IFERROR(IF(AV210&lt;($AM$7-$AL$7)/($AN$7-$AL$7),$AL$7+SQRT(AV210*($AN$7-$AL$7)*($AM$7-$AL$7)),$AN$7-SQRT((1-AV210)*($AN$7-$AL$7)*($AN$7-$AM$7))),$AM$7)</f>
        <v>0.977678008142532</v>
      </c>
      <c r="AN210" s="0" t="n">
        <f aca="false">IFERROR(IF(AW210&lt;($AM$8-$AL$8)/($AN$8-$AL$8),$AL$8+SQRT(AW210*($AN$8-$AL$8)*($AM$8-$AL$8)),$AN$8-SQRT((1-AW210)*($AN$8-$AL$8)*($AN$8-$AM$8))),$AM$8)</f>
        <v>0.947273676275048</v>
      </c>
      <c r="AO210" s="0" t="n">
        <f aca="false">IFERROR(IF(AX210&lt;($AM$9-$AL$9)/($AN$9-$AL$9),$AL$9+SQRT(AX210*($AN$9-$AL$9)*($AM$9-$AL$9)),$AN$9-SQRT((1-AX210)*($AN$9-$AL$9)*($AN$9-$AM$9))),$AM$9)</f>
        <v>0.887331271781125</v>
      </c>
      <c r="AP210" s="0" t="n">
        <f aca="false">IFERROR(IF(AY210&lt;($AM$10-$AL$10)/($AN$10-$AL$10),$AL$10+SQRT(AY210*($AN$10-$AL$10)*($AM$10-$AL$10)),$AN$10-SQRT((1-AY210)*($AN$10-$AL$10)*($AN$10-$AM$10))),$AM$10)</f>
        <v>0.94318393041902</v>
      </c>
      <c r="AQ210" s="0" t="n">
        <f aca="false">IFERROR(IF(AZ210&lt;($AM$11-$AL$11)/($AN$11-$AL$11),$AL$11+SQRT(AZ210*($AN$11-$AL$11)*($AM$11-$AL$11)),$AN$11-SQRT((1-AZ210)*($AN$11-$AL$11)*($AN$11-$AM$11))),$AM$11)</f>
        <v>0.683824602236401</v>
      </c>
      <c r="AR210" s="0" t="n">
        <f aca="false">SUMPRODUCT((B24:B31&lt;=$B$6)*(C24:C31*AM210+D24:D31*AO210*$B$8*AQ210)/(1+AL210/100)^B24:B31)+C32*AM210*AP210/(1+AL210/100)^$B$6</f>
        <v>0</v>
      </c>
      <c r="AS210" s="0" t="n">
        <f aca="false">SUMPRODUCT((K24:K26&lt;=$B$6)*(L24:L26*AN210+M24:M26*AO210*$B$8*AQ210)/(1+AL210/100)^K24:K26)+L27*AN210*AP210/(1+AL210/100)^$B$6</f>
        <v>0</v>
      </c>
      <c r="AT210" s="0" t="n">
        <f aca="false">AS210-AR210</f>
        <v>0</v>
      </c>
      <c r="AU210" s="0" t="n">
        <f aca="true">RAND()</f>
        <v>0.0427877329613205</v>
      </c>
      <c r="AV210" s="0" t="n">
        <f aca="true">RAND()</f>
        <v>0.350771939749972</v>
      </c>
      <c r="AW210" s="0" t="n">
        <f aca="true">RAND()</f>
        <v>0.240994841372974</v>
      </c>
      <c r="AX210" s="0" t="n">
        <f aca="true">RAND()</f>
        <v>0.200034018799445</v>
      </c>
      <c r="AY210" s="0" t="n">
        <f aca="true">RAND()</f>
        <v>0.785647984726602</v>
      </c>
      <c r="AZ210" s="0" t="n">
        <f aca="true">RAND()</f>
        <v>0.591971909587877</v>
      </c>
    </row>
    <row r="211" customFormat="false" ht="15" hidden="false" customHeight="false" outlineLevel="0" collapsed="false">
      <c r="AK211" s="0" t="n">
        <v>198</v>
      </c>
      <c r="AL211" s="0" t="n">
        <f aca="false">IFERROR(IF(AU211&lt;($AM$6-$AL$6)/($AN$6-$AL$6),$AL$6+SQRT(AU211*($AN$6-$AL$6)*($AM$6-$AL$6)),$AN$6-SQRT((1-AU211)*($AN$6-$AL$6)*($AN$6-$AM$6))),$AM$6)</f>
        <v>3.31726696631283</v>
      </c>
      <c r="AM211" s="0" t="n">
        <f aca="false">IFERROR(IF(AV211&lt;($AM$7-$AL$7)/($AN$7-$AL$7),$AL$7+SQRT(AV211*($AN$7-$AL$7)*($AM$7-$AL$7)),$AN$7-SQRT((1-AV211)*($AN$7-$AL$7)*($AN$7-$AM$7))),$AM$7)</f>
        <v>0.943409315453754</v>
      </c>
      <c r="AN211" s="0" t="n">
        <f aca="false">IFERROR(IF(AW211&lt;($AM$8-$AL$8)/($AN$8-$AL$8),$AL$8+SQRT(AW211*($AN$8-$AL$8)*($AM$8-$AL$8)),$AN$8-SQRT((1-AW211)*($AN$8-$AL$8)*($AN$8-$AM$8))),$AM$8)</f>
        <v>1.03112606821433</v>
      </c>
      <c r="AO211" s="0" t="n">
        <f aca="false">IFERROR(IF(AX211&lt;($AM$9-$AL$9)/($AN$9-$AL$9),$AL$9+SQRT(AX211*($AN$9-$AL$9)*($AM$9-$AL$9)),$AN$9-SQRT((1-AX211)*($AN$9-$AL$9)*($AN$9-$AM$9))),$AM$9)</f>
        <v>0.723217723718857</v>
      </c>
      <c r="AP211" s="0" t="n">
        <f aca="false">IFERROR(IF(AY211&lt;($AM$10-$AL$10)/($AN$10-$AL$10),$AL$10+SQRT(AY211*($AN$10-$AL$10)*($AM$10-$AL$10)),$AN$10-SQRT((1-AY211)*($AN$10-$AL$10)*($AN$10-$AM$10))),$AM$10)</f>
        <v>0.758414743585361</v>
      </c>
      <c r="AQ211" s="0" t="n">
        <f aca="false">IFERROR(IF(AZ211&lt;($AM$11-$AL$11)/($AN$11-$AL$11),$AL$11+SQRT(AZ211*($AN$11-$AL$11)*($AM$11-$AL$11)),$AN$11-SQRT((1-AZ211)*($AN$11-$AL$11)*($AN$11-$AM$11))),$AM$11)</f>
        <v>0.632379617533158</v>
      </c>
      <c r="AR211" s="0" t="n">
        <f aca="false">SUMPRODUCT((B24:B31&lt;=$B$6)*(C24:C31*AM211+D24:D31*AO211*$B$8*AQ211)/(1+AL211/100)^B24:B31)+C32*AM211*AP211/(1+AL211/100)^$B$6</f>
        <v>0</v>
      </c>
      <c r="AS211" s="0" t="n">
        <f aca="false">SUMPRODUCT((K24:K26&lt;=$B$6)*(L24:L26*AN211+M24:M26*AO211*$B$8*AQ211)/(1+AL211/100)^K24:K26)+L27*AN211*AP211/(1+AL211/100)^$B$6</f>
        <v>0</v>
      </c>
      <c r="AT211" s="0" t="n">
        <f aca="false">AS211-AR211</f>
        <v>0</v>
      </c>
      <c r="AU211" s="0" t="n">
        <f aca="true">RAND()</f>
        <v>0.321873870129465</v>
      </c>
      <c r="AV211" s="0" t="n">
        <f aca="true">RAND()</f>
        <v>0.22851368621016</v>
      </c>
      <c r="AW211" s="0" t="n">
        <f aca="true">RAND()</f>
        <v>0.574170684308281</v>
      </c>
      <c r="AX211" s="0" t="n">
        <f aca="true">RAND()</f>
        <v>0.0664348695763039</v>
      </c>
      <c r="AY211" s="0" t="n">
        <f aca="true">RAND()</f>
        <v>0.267112718809152</v>
      </c>
      <c r="AZ211" s="0" t="n">
        <f aca="true">RAND()</f>
        <v>0.450923306740769</v>
      </c>
    </row>
    <row r="212" customFormat="false" ht="15" hidden="false" customHeight="false" outlineLevel="0" collapsed="false">
      <c r="AK212" s="0" t="n">
        <v>199</v>
      </c>
      <c r="AL212" s="0" t="n">
        <f aca="false">IFERROR(IF(AU212&lt;($AM$6-$AL$6)/($AN$6-$AL$6),$AL$6+SQRT(AU212*($AN$6-$AL$6)*($AM$6-$AL$6)),$AN$6-SQRT((1-AU212)*($AN$6-$AL$6)*($AN$6-$AM$6))),$AM$6)</f>
        <v>3.35230415452462</v>
      </c>
      <c r="AM212" s="0" t="n">
        <f aca="false">IFERROR(IF(AV212&lt;($AM$7-$AL$7)/($AN$7-$AL$7),$AL$7+SQRT(AV212*($AN$7-$AL$7)*($AM$7-$AL$7)),$AN$7-SQRT((1-AV212)*($AN$7-$AL$7)*($AN$7-$AM$7))),$AM$7)</f>
        <v>1.06527544743478</v>
      </c>
      <c r="AN212" s="0" t="n">
        <f aca="false">IFERROR(IF(AW212&lt;($AM$8-$AL$8)/($AN$8-$AL$8),$AL$8+SQRT(AW212*($AN$8-$AL$8)*($AM$8-$AL$8)),$AN$8-SQRT((1-AW212)*($AN$8-$AL$8)*($AN$8-$AM$8))),$AM$8)</f>
        <v>1.07063906699768</v>
      </c>
      <c r="AO212" s="0" t="n">
        <f aca="false">IFERROR(IF(AX212&lt;($AM$9-$AL$9)/($AN$9-$AL$9),$AL$9+SQRT(AX212*($AN$9-$AL$9)*($AM$9-$AL$9)),$AN$9-SQRT((1-AX212)*($AN$9-$AL$9)*($AN$9-$AM$9))),$AM$9)</f>
        <v>0.695794918749341</v>
      </c>
      <c r="AP212" s="0" t="n">
        <f aca="false">IFERROR(IF(AY212&lt;($AM$10-$AL$10)/($AN$10-$AL$10),$AL$10+SQRT(AY212*($AN$10-$AL$10)*($AM$10-$AL$10)),$AN$10-SQRT((1-AY212)*($AN$10-$AL$10)*($AN$10-$AM$10))),$AM$10)</f>
        <v>0.933205617169917</v>
      </c>
      <c r="AQ212" s="0" t="n">
        <f aca="false">IFERROR(IF(AZ212&lt;($AM$11-$AL$11)/($AN$11-$AL$11),$AL$11+SQRT(AZ212*($AN$11-$AL$11)*($AM$11-$AL$11)),$AN$11-SQRT((1-AZ212)*($AN$11-$AL$11)*($AN$11-$AM$11))),$AM$11)</f>
        <v>0.390568499456348</v>
      </c>
      <c r="AR212" s="0" t="n">
        <f aca="false">SUMPRODUCT((B24:B31&lt;=$B$6)*(C24:C31*AM212+D24:D31*AO212*$B$8*AQ212)/(1+AL212/100)^B24:B31)+C32*AM212*AP212/(1+AL212/100)^$B$6</f>
        <v>0</v>
      </c>
      <c r="AS212" s="0" t="n">
        <f aca="false">SUMPRODUCT((K24:K26&lt;=$B$6)*(L24:L26*AN212+M24:M26*AO212*$B$8*AQ212)/(1+AL212/100)^K24:K26)+L27*AN212*AP212/(1+AL212/100)^$B$6</f>
        <v>0</v>
      </c>
      <c r="AT212" s="0" t="n">
        <f aca="false">AS212-AR212</f>
        <v>0</v>
      </c>
      <c r="AU212" s="0" t="n">
        <f aca="true">RAND()</f>
        <v>0.334715750945083</v>
      </c>
      <c r="AV212" s="0" t="n">
        <f aca="true">RAND()</f>
        <v>0.696683019374024</v>
      </c>
      <c r="AW212" s="0" t="n">
        <f aca="true">RAND()</f>
        <v>0.714041384111456</v>
      </c>
      <c r="AX212" s="0" t="n">
        <f aca="true">RAND()</f>
        <v>0.0511142002774146</v>
      </c>
      <c r="AY212" s="0" t="n">
        <f aca="true">RAND()</f>
        <v>0.750668426990273</v>
      </c>
      <c r="AZ212" s="0" t="n">
        <f aca="true">RAND()</f>
        <v>0.0334802167092838</v>
      </c>
    </row>
    <row r="213" customFormat="false" ht="15" hidden="false" customHeight="false" outlineLevel="0" collapsed="false">
      <c r="AK213" s="0" t="n">
        <v>200</v>
      </c>
      <c r="AL213" s="0" t="n">
        <f aca="false">IFERROR(IF(AU213&lt;($AM$6-$AL$6)/($AN$6-$AL$6),$AL$6+SQRT(AU213*($AN$6-$AL$6)*($AM$6-$AL$6)),$AN$6-SQRT((1-AU213)*($AN$6-$AL$6)*($AN$6-$AM$6))),$AM$6)</f>
        <v>2.95682682587453</v>
      </c>
      <c r="AM213" s="0" t="n">
        <f aca="false">IFERROR(IF(AV213&lt;($AM$7-$AL$7)/($AN$7-$AL$7),$AL$7+SQRT(AV213*($AN$7-$AL$7)*($AM$7-$AL$7)),$AN$7-SQRT((1-AV213)*($AN$7-$AL$7)*($AN$7-$AM$7))),$AM$7)</f>
        <v>0.970412676455136</v>
      </c>
      <c r="AN213" s="0" t="n">
        <f aca="false">IFERROR(IF(AW213&lt;($AM$8-$AL$8)/($AN$8-$AL$8),$AL$8+SQRT(AW213*($AN$8-$AL$8)*($AM$8-$AL$8)),$AN$8-SQRT((1-AW213)*($AN$8-$AL$8)*($AN$8-$AM$8))),$AM$8)</f>
        <v>0.966794088457333</v>
      </c>
      <c r="AO213" s="0" t="n">
        <f aca="false">IFERROR(IF(AX213&lt;($AM$9-$AL$9)/($AN$9-$AL$9),$AL$9+SQRT(AX213*($AN$9-$AL$9)*($AM$9-$AL$9)),$AN$9-SQRT((1-AX213)*($AN$9-$AL$9)*($AN$9-$AM$9))),$AM$9)</f>
        <v>1.78980544957101</v>
      </c>
      <c r="AP213" s="0" t="n">
        <f aca="false">IFERROR(IF(AY213&lt;($AM$10-$AL$10)/($AN$10-$AL$10),$AL$10+SQRT(AY213*($AN$10-$AL$10)*($AM$10-$AL$10)),$AN$10-SQRT((1-AY213)*($AN$10-$AL$10)*($AN$10-$AM$10))),$AM$10)</f>
        <v>0.936529297503862</v>
      </c>
      <c r="AQ213" s="0" t="n">
        <f aca="false">IFERROR(IF(AZ213&lt;($AM$11-$AL$11)/($AN$11-$AL$11),$AL$11+SQRT(AZ213*($AN$11-$AL$11)*($AM$11-$AL$11)),$AN$11-SQRT((1-AZ213)*($AN$11-$AL$11)*($AN$11-$AM$11))),$AM$11)</f>
        <v>0.825287399839468</v>
      </c>
      <c r="AR213" s="0" t="n">
        <f aca="false">SUMPRODUCT((B24:B31&lt;=$B$6)*(C24:C31*AM213+D24:D31*AO213*$B$8*AQ213)/(1+AL213/100)^B24:B31)+C32*AM213*AP213/(1+AL213/100)^$B$6</f>
        <v>0</v>
      </c>
      <c r="AS213" s="0" t="n">
        <f aca="false">SUMPRODUCT((K24:K26&lt;=$B$6)*(L24:L26*AN213+M24:M26*AO213*$B$8*AQ213)/(1+AL213/100)^K24:K26)+L27*AN213*AP213/(1+AL213/100)^$B$6</f>
        <v>0</v>
      </c>
      <c r="AT213" s="0" t="n">
        <f aca="false">AS213-AR213</f>
        <v>0</v>
      </c>
      <c r="AU213" s="0" t="n">
        <f aca="true">RAND()</f>
        <v>0.183103514942627</v>
      </c>
      <c r="AV213" s="0" t="n">
        <f aca="true">RAND()</f>
        <v>0.322672003295588</v>
      </c>
      <c r="AW213" s="0" t="n">
        <f aca="true">RAND()</f>
        <v>0.309114088270141</v>
      </c>
      <c r="AX213" s="0" t="n">
        <f aca="true">RAND()</f>
        <v>0.970545500646635</v>
      </c>
      <c r="AY213" s="0" t="n">
        <f aca="true">RAND()</f>
        <v>0.76223131031686</v>
      </c>
      <c r="AZ213" s="0" t="n">
        <f aca="true">RAND()</f>
        <v>0.87541023406182</v>
      </c>
    </row>
    <row r="214" customFormat="false" ht="15" hidden="false" customHeight="false" outlineLevel="0" collapsed="false">
      <c r="AK214" s="0" t="n">
        <v>201</v>
      </c>
      <c r="AL214" s="0" t="n">
        <f aca="false">IFERROR(IF(AU214&lt;($AM$6-$AL$6)/($AN$6-$AL$6),$AL$6+SQRT(AU214*($AN$6-$AL$6)*($AM$6-$AL$6)),$AN$6-SQRT((1-AU214)*($AN$6-$AL$6)*($AN$6-$AM$6))),$AM$6)</f>
        <v>2.81151069500756</v>
      </c>
      <c r="AM214" s="0" t="n">
        <f aca="false">IFERROR(IF(AV214&lt;($AM$7-$AL$7)/($AN$7-$AL$7),$AL$7+SQRT(AV214*($AN$7-$AL$7)*($AM$7-$AL$7)),$AN$7-SQRT((1-AV214)*($AN$7-$AL$7)*($AN$7-$AM$7))),$AM$7)</f>
        <v>0.874297353299205</v>
      </c>
      <c r="AN214" s="0" t="n">
        <f aca="false">IFERROR(IF(AW214&lt;($AM$8-$AL$8)/($AN$8-$AL$8),$AL$8+SQRT(AW214*($AN$8-$AL$8)*($AM$8-$AL$8)),$AN$8-SQRT((1-AW214)*($AN$8-$AL$8)*($AN$8-$AM$8))),$AM$8)</f>
        <v>0.953101569435877</v>
      </c>
      <c r="AO214" s="0" t="n">
        <f aca="false">IFERROR(IF(AX214&lt;($AM$9-$AL$9)/($AN$9-$AL$9),$AL$9+SQRT(AX214*($AN$9-$AL$9)*($AM$9-$AL$9)),$AN$9-SQRT((1-AX214)*($AN$9-$AL$9)*($AN$9-$AM$9))),$AM$9)</f>
        <v>1.25488976341212</v>
      </c>
      <c r="AP214" s="0" t="n">
        <f aca="false">IFERROR(IF(AY214&lt;($AM$10-$AL$10)/($AN$10-$AL$10),$AL$10+SQRT(AY214*($AN$10-$AL$10)*($AM$10-$AL$10)),$AN$10-SQRT((1-AY214)*($AN$10-$AL$10)*($AN$10-$AM$10))),$AM$10)</f>
        <v>0.873921117071603</v>
      </c>
      <c r="AQ214" s="0" t="n">
        <f aca="false">IFERROR(IF(AZ214&lt;($AM$11-$AL$11)/($AN$11-$AL$11),$AL$11+SQRT(AZ214*($AN$11-$AL$11)*($AM$11-$AL$11)),$AN$11-SQRT((1-AZ214)*($AN$11-$AL$11)*($AN$11-$AM$11))),$AM$11)</f>
        <v>0.645535510167264</v>
      </c>
      <c r="AR214" s="0" t="n">
        <f aca="false">SUMPRODUCT((B24:B31&lt;=$B$6)*(C24:C31*AM214+D24:D31*AO214*$B$8*AQ214)/(1+AL214/100)^B24:B31)+C32*AM214*AP214/(1+AL214/100)^$B$6</f>
        <v>0</v>
      </c>
      <c r="AS214" s="0" t="n">
        <f aca="false">SUMPRODUCT((K24:K26&lt;=$B$6)*(L24:L26*AN214+M24:M26*AO214*$B$8*AQ214)/(1+AL214/100)^K24:K26)+L27*AN214*AP214/(1+AL214/100)^$B$6</f>
        <v>0</v>
      </c>
      <c r="AT214" s="0" t="n">
        <f aca="false">AS214-AR214</f>
        <v>0</v>
      </c>
      <c r="AU214" s="0" t="n">
        <f aca="true">RAND()</f>
        <v>0.131709921622329</v>
      </c>
      <c r="AV214" s="0" t="n">
        <f aca="true">RAND()</f>
        <v>0.0613344078585214</v>
      </c>
      <c r="AW214" s="0" t="n">
        <f aca="true">RAND()</f>
        <v>0.260445450708095</v>
      </c>
      <c r="AX214" s="0" t="n">
        <f aca="true">RAND()</f>
        <v>0.629873823554632</v>
      </c>
      <c r="AY214" s="0" t="n">
        <f aca="true">RAND()</f>
        <v>0.559268007168303</v>
      </c>
      <c r="AZ214" s="0" t="n">
        <f aca="true">RAND()</f>
        <v>0.487325668516537</v>
      </c>
    </row>
    <row r="215" customFormat="false" ht="15" hidden="false" customHeight="false" outlineLevel="0" collapsed="false">
      <c r="AK215" s="0" t="n">
        <v>202</v>
      </c>
      <c r="AL215" s="0" t="n">
        <f aca="false">IFERROR(IF(AU215&lt;($AM$6-$AL$6)/($AN$6-$AL$6),$AL$6+SQRT(AU215*($AN$6-$AL$6)*($AM$6-$AL$6)),$AN$6-SQRT((1-AU215)*($AN$6-$AL$6)*($AN$6-$AM$6))),$AM$6)</f>
        <v>2.87605767339894</v>
      </c>
      <c r="AM215" s="0" t="n">
        <f aca="false">IFERROR(IF(AV215&lt;($AM$7-$AL$7)/($AN$7-$AL$7),$AL$7+SQRT(AV215*($AN$7-$AL$7)*($AM$7-$AL$7)),$AN$7-SQRT((1-AV215)*($AN$7-$AL$7)*($AN$7-$AM$7))),$AM$7)</f>
        <v>1.0127832967513</v>
      </c>
      <c r="AN215" s="0" t="n">
        <f aca="false">IFERROR(IF(AW215&lt;($AM$8-$AL$8)/($AN$8-$AL$8),$AL$8+SQRT(AW215*($AN$8-$AL$8)*($AM$8-$AL$8)),$AN$8-SQRT((1-AW215)*($AN$8-$AL$8)*($AN$8-$AM$8))),$AM$8)</f>
        <v>0.982567712090761</v>
      </c>
      <c r="AO215" s="0" t="n">
        <f aca="false">IFERROR(IF(AX215&lt;($AM$9-$AL$9)/($AN$9-$AL$9),$AL$9+SQRT(AX215*($AN$9-$AL$9)*($AM$9-$AL$9)),$AN$9-SQRT((1-AX215)*($AN$9-$AL$9)*($AN$9-$AM$9))),$AM$9)</f>
        <v>1.34660392232809</v>
      </c>
      <c r="AP215" s="0" t="n">
        <f aca="false">IFERROR(IF(AY215&lt;($AM$10-$AL$10)/($AN$10-$AL$10),$AL$10+SQRT(AY215*($AN$10-$AL$10)*($AM$10-$AL$10)),$AN$10-SQRT((1-AY215)*($AN$10-$AL$10)*($AN$10-$AM$10))),$AM$10)</f>
        <v>0.634928765189053</v>
      </c>
      <c r="AQ215" s="0" t="n">
        <f aca="false">IFERROR(IF(AZ215&lt;($AM$11-$AL$11)/($AN$11-$AL$11),$AL$11+SQRT(AZ215*($AN$11-$AL$11)*($AM$11-$AL$11)),$AN$11-SQRT((1-AZ215)*($AN$11-$AL$11)*($AN$11-$AM$11))),$AM$11)</f>
        <v>0.416436547427439</v>
      </c>
      <c r="AR215" s="0" t="n">
        <f aca="false">SUMPRODUCT((B24:B31&lt;=$B$6)*(C24:C31*AM215+D24:D31*AO215*$B$8*AQ215)/(1+AL215/100)^B24:B31)+C32*AM215*AP215/(1+AL215/100)^$B$6</f>
        <v>0</v>
      </c>
      <c r="AS215" s="0" t="n">
        <f aca="false">SUMPRODUCT((K24:K26&lt;=$B$6)*(L24:L26*AN215+M24:M26*AO215*$B$8*AQ215)/(1+AL215/100)^K24:K26)+L27*AN215*AP215/(1+AL215/100)^$B$6</f>
        <v>0</v>
      </c>
      <c r="AT215" s="0" t="n">
        <f aca="false">AS215-AR215</f>
        <v>0</v>
      </c>
      <c r="AU215" s="0" t="n">
        <f aca="true">RAND()</f>
        <v>0.153495409424232</v>
      </c>
      <c r="AV215" s="0" t="n">
        <f aca="true">RAND()</f>
        <v>0.499806539553935</v>
      </c>
      <c r="AW215" s="0" t="n">
        <f aca="true">RAND()</f>
        <v>0.370344105533944</v>
      </c>
      <c r="AX215" s="0" t="n">
        <f aca="true">RAND()</f>
        <v>0.715382377121978</v>
      </c>
      <c r="AY215" s="0" t="n">
        <f aca="true">RAND()</f>
        <v>0.0728230867017699</v>
      </c>
      <c r="AZ215" s="0" t="n">
        <f aca="true">RAND()</f>
        <v>0.0553366105176418</v>
      </c>
    </row>
    <row r="216" customFormat="false" ht="15" hidden="false" customHeight="false" outlineLevel="0" collapsed="false">
      <c r="AK216" s="0" t="n">
        <v>203</v>
      </c>
      <c r="AL216" s="0" t="n">
        <f aca="false">IFERROR(IF(AU216&lt;($AM$6-$AL$6)/($AN$6-$AL$6),$AL$6+SQRT(AU216*($AN$6-$AL$6)*($AM$6-$AL$6)),$AN$6-SQRT((1-AU216)*($AN$6-$AL$6)*($AN$6-$AM$6))),$AM$6)</f>
        <v>3.78478088576442</v>
      </c>
      <c r="AM216" s="0" t="n">
        <f aca="false">IFERROR(IF(AV216&lt;($AM$7-$AL$7)/($AN$7-$AL$7),$AL$7+SQRT(AV216*($AN$7-$AL$7)*($AM$7-$AL$7)),$AN$7-SQRT((1-AV216)*($AN$7-$AL$7)*($AN$7-$AM$7))),$AM$7)</f>
        <v>1.09829694065803</v>
      </c>
      <c r="AN216" s="0" t="n">
        <f aca="false">IFERROR(IF(AW216&lt;($AM$8-$AL$8)/($AN$8-$AL$8),$AL$8+SQRT(AW216*($AN$8-$AL$8)*($AM$8-$AL$8)),$AN$8-SQRT((1-AW216)*($AN$8-$AL$8)*($AN$8-$AM$8))),$AM$8)</f>
        <v>1.01395371686837</v>
      </c>
      <c r="AO216" s="0" t="n">
        <f aca="false">IFERROR(IF(AX216&lt;($AM$9-$AL$9)/($AN$9-$AL$9),$AL$9+SQRT(AX216*($AN$9-$AL$9)*($AM$9-$AL$9)),$AN$9-SQRT((1-AX216)*($AN$9-$AL$9)*($AN$9-$AM$9))),$AM$9)</f>
        <v>1.06634685795534</v>
      </c>
      <c r="AP216" s="0" t="n">
        <f aca="false">IFERROR(IF(AY216&lt;($AM$10-$AL$10)/($AN$10-$AL$10),$AL$10+SQRT(AY216*($AN$10-$AL$10)*($AM$10-$AL$10)),$AN$10-SQRT((1-AY216)*($AN$10-$AL$10)*($AN$10-$AM$10))),$AM$10)</f>
        <v>0.696135668884651</v>
      </c>
      <c r="AQ216" s="0" t="n">
        <f aca="false">IFERROR(IF(AZ216&lt;($AM$11-$AL$11)/($AN$11-$AL$11),$AL$11+SQRT(AZ216*($AN$11-$AL$11)*($AM$11-$AL$11)),$AN$11-SQRT((1-AZ216)*($AN$11-$AL$11)*($AN$11-$AM$11))),$AM$11)</f>
        <v>0.828426566665369</v>
      </c>
      <c r="AR216" s="0" t="n">
        <f aca="false">SUMPRODUCT((B24:B31&lt;=$B$6)*(C24:C31*AM216+D24:D31*AO216*$B$8*AQ216)/(1+AL216/100)^B24:B31)+C32*AM216*AP216/(1+AL216/100)^$B$6</f>
        <v>0</v>
      </c>
      <c r="AS216" s="0" t="n">
        <f aca="false">SUMPRODUCT((K24:K26&lt;=$B$6)*(L24:L26*AN216+M24:M26*AO216*$B$8*AQ216)/(1+AL216/100)^K24:K26)+L27*AN216*AP216/(1+AL216/100)^$B$6</f>
        <v>0</v>
      </c>
      <c r="AT216" s="0" t="n">
        <f aca="false">AS216-AR216</f>
        <v>0</v>
      </c>
      <c r="AU216" s="0" t="n">
        <f aca="true">RAND()</f>
        <v>0.483118302372709</v>
      </c>
      <c r="AV216" s="0" t="n">
        <f aca="true">RAND()</f>
        <v>0.795432726989225</v>
      </c>
      <c r="AW216" s="0" t="n">
        <f aca="true">RAND()</f>
        <v>0.504730241953251</v>
      </c>
      <c r="AX216" s="0" t="n">
        <f aca="true">RAND()</f>
        <v>0.418861206900095</v>
      </c>
      <c r="AY216" s="0" t="n">
        <f aca="true">RAND()</f>
        <v>0.153876802435318</v>
      </c>
      <c r="AZ216" s="0" t="n">
        <f aca="true">RAND()</f>
        <v>0.879847171321497</v>
      </c>
    </row>
    <row r="217" customFormat="false" ht="15" hidden="false" customHeight="false" outlineLevel="0" collapsed="false">
      <c r="AK217" s="0" t="n">
        <v>204</v>
      </c>
      <c r="AL217" s="0" t="n">
        <f aca="false">IFERROR(IF(AU217&lt;($AM$6-$AL$6)/($AN$6-$AL$6),$AL$6+SQRT(AU217*($AN$6-$AL$6)*($AM$6-$AL$6)),$AN$6-SQRT((1-AU217)*($AN$6-$AL$6)*($AN$6-$AM$6))),$AM$6)</f>
        <v>4.5216035514964</v>
      </c>
      <c r="AM217" s="0" t="n">
        <f aca="false">IFERROR(IF(AV217&lt;($AM$7-$AL$7)/($AN$7-$AL$7),$AL$7+SQRT(AV217*($AN$7-$AL$7)*($AM$7-$AL$7)),$AN$7-SQRT((1-AV217)*($AN$7-$AL$7)*($AN$7-$AM$7))),$AM$7)</f>
        <v>1.11821968011547</v>
      </c>
      <c r="AN217" s="0" t="n">
        <f aca="false">IFERROR(IF(AW217&lt;($AM$8-$AL$8)/($AN$8-$AL$8),$AL$8+SQRT(AW217*($AN$8-$AL$8)*($AM$8-$AL$8)),$AN$8-SQRT((1-AW217)*($AN$8-$AL$8)*($AN$8-$AM$8))),$AM$8)</f>
        <v>1.18442402235021</v>
      </c>
      <c r="AO217" s="0" t="n">
        <f aca="false">IFERROR(IF(AX217&lt;($AM$9-$AL$9)/($AN$9-$AL$9),$AL$9+SQRT(AX217*($AN$9-$AL$9)*($AM$9-$AL$9)),$AN$9-SQRT((1-AX217)*($AN$9-$AL$9)*($AN$9-$AM$9))),$AM$9)</f>
        <v>0.945264320547537</v>
      </c>
      <c r="AP217" s="0" t="n">
        <f aca="false">IFERROR(IF(AY217&lt;($AM$10-$AL$10)/($AN$10-$AL$10),$AL$10+SQRT(AY217*($AN$10-$AL$10)*($AM$10-$AL$10)),$AN$10-SQRT((1-AY217)*($AN$10-$AL$10)*($AN$10-$AM$10))),$AM$10)</f>
        <v>0.919704768052722</v>
      </c>
      <c r="AQ217" s="0" t="n">
        <f aca="false">IFERROR(IF(AZ217&lt;($AM$11-$AL$11)/($AN$11-$AL$11),$AL$11+SQRT(AZ217*($AN$11-$AL$11)*($AM$11-$AL$11)),$AN$11-SQRT((1-AZ217)*($AN$11-$AL$11)*($AN$11-$AM$11))),$AM$11)</f>
        <v>0.495079750166089</v>
      </c>
      <c r="AR217" s="0" t="n">
        <f aca="false">SUMPRODUCT((B24:B31&lt;=$B$6)*(C24:C31*AM217+D24:D31*AO217*$B$8*AQ217)/(1+AL217/100)^B24:B31)+C32*AM217*AP217/(1+AL217/100)^$B$6</f>
        <v>0</v>
      </c>
      <c r="AS217" s="0" t="n">
        <f aca="false">SUMPRODUCT((K24:K26&lt;=$B$6)*(L24:L26*AN217+M24:M26*AO217*$B$8*AQ217)/(1+AL217/100)^K24:K26)+L27*AN217*AP217/(1+AL217/100)^$B$6</f>
        <v>0</v>
      </c>
      <c r="AT217" s="0" t="n">
        <f aca="false">AS217-AR217</f>
        <v>0</v>
      </c>
      <c r="AU217" s="0" t="n">
        <f aca="true">RAND()</f>
        <v>0.692877552202238</v>
      </c>
      <c r="AV217" s="0" t="n">
        <f aca="true">RAND()</f>
        <v>0.845635087032267</v>
      </c>
      <c r="AW217" s="0" t="n">
        <f aca="true">RAND()</f>
        <v>0.961775921380219</v>
      </c>
      <c r="AX217" s="0" t="n">
        <f aca="true">RAND()</f>
        <v>0.264347086870213</v>
      </c>
      <c r="AY217" s="0" t="n">
        <f aca="true">RAND()</f>
        <v>0.704608369304758</v>
      </c>
      <c r="AZ217" s="0" t="n">
        <f aca="true">RAND()</f>
        <v>0.155331056836178</v>
      </c>
    </row>
    <row r="218" customFormat="false" ht="15" hidden="false" customHeight="false" outlineLevel="0" collapsed="false">
      <c r="AK218" s="0" t="n">
        <v>205</v>
      </c>
      <c r="AL218" s="0" t="n">
        <f aca="false">IFERROR(IF(AU218&lt;($AM$6-$AL$6)/($AN$6-$AL$6),$AL$6+SQRT(AU218*($AN$6-$AL$6)*($AM$6-$AL$6)),$AN$6-SQRT((1-AU218)*($AN$6-$AL$6)*($AN$6-$AM$6))),$AM$6)</f>
        <v>3.38282280906582</v>
      </c>
      <c r="AM218" s="0" t="n">
        <f aca="false">IFERROR(IF(AV218&lt;($AM$7-$AL$7)/($AN$7-$AL$7),$AL$7+SQRT(AV218*($AN$7-$AL$7)*($AM$7-$AL$7)),$AN$7-SQRT((1-AV218)*($AN$7-$AL$7)*($AN$7-$AM$7))),$AM$7)</f>
        <v>1.09942371967419</v>
      </c>
      <c r="AN218" s="0" t="n">
        <f aca="false">IFERROR(IF(AW218&lt;($AM$8-$AL$8)/($AN$8-$AL$8),$AL$8+SQRT(AW218*($AN$8-$AL$8)*($AM$8-$AL$8)),$AN$8-SQRT((1-AW218)*($AN$8-$AL$8)*($AN$8-$AM$8))),$AM$8)</f>
        <v>1.1764852248682</v>
      </c>
      <c r="AO218" s="0" t="n">
        <f aca="false">IFERROR(IF(AX218&lt;($AM$9-$AL$9)/($AN$9-$AL$9),$AL$9+SQRT(AX218*($AN$9-$AL$9)*($AM$9-$AL$9)),$AN$9-SQRT((1-AX218)*($AN$9-$AL$9)*($AN$9-$AM$9))),$AM$9)</f>
        <v>1.86722764941031</v>
      </c>
      <c r="AP218" s="0" t="n">
        <f aca="false">IFERROR(IF(AY218&lt;($AM$10-$AL$10)/($AN$10-$AL$10),$AL$10+SQRT(AY218*($AN$10-$AL$10)*($AM$10-$AL$10)),$AN$10-SQRT((1-AY218)*($AN$10-$AL$10)*($AN$10-$AM$10))),$AM$10)</f>
        <v>0.629533764726952</v>
      </c>
      <c r="AQ218" s="0" t="n">
        <f aca="false">IFERROR(IF(AZ218&lt;($AM$11-$AL$11)/($AN$11-$AL$11),$AL$11+SQRT(AZ218*($AN$11-$AL$11)*($AM$11-$AL$11)),$AN$11-SQRT((1-AZ218)*($AN$11-$AL$11)*($AN$11-$AM$11))),$AM$11)</f>
        <v>0.646202300323723</v>
      </c>
      <c r="AR218" s="0" t="n">
        <f aca="false">SUMPRODUCT((B24:B31&lt;=$B$6)*(C24:C31*AM218+D24:D31*AO218*$B$8*AQ218)/(1+AL218/100)^B24:B31)+C32*AM218*AP218/(1+AL218/100)^$B$6</f>
        <v>0</v>
      </c>
      <c r="AS218" s="0" t="n">
        <f aca="false">SUMPRODUCT((K24:K26&lt;=$B$6)*(L24:L26*AN218+M24:M26*AO218*$B$8*AQ218)/(1+AL218/100)^K24:K26)+L27*AN218*AP218/(1+AL218/100)^$B$6</f>
        <v>0</v>
      </c>
      <c r="AT218" s="0" t="n">
        <f aca="false">AS218-AR218</f>
        <v>0</v>
      </c>
      <c r="AU218" s="0" t="n">
        <f aca="true">RAND()</f>
        <v>0.345801458469275</v>
      </c>
      <c r="AV218" s="0" t="n">
        <f aca="true">RAND()</f>
        <v>0.798460300473262</v>
      </c>
      <c r="AW218" s="0" t="n">
        <f aca="true">RAND()</f>
        <v>0.951960691887297</v>
      </c>
      <c r="AX218" s="0" t="n">
        <f aca="true">RAND()</f>
        <v>0.988247668612592</v>
      </c>
      <c r="AY218" s="0" t="n">
        <f aca="true">RAND()</f>
        <v>0.0671159848173491</v>
      </c>
      <c r="AZ218" s="0" t="n">
        <f aca="true">RAND()</f>
        <v>0.489208296936478</v>
      </c>
    </row>
    <row r="219" customFormat="false" ht="15" hidden="false" customHeight="false" outlineLevel="0" collapsed="false">
      <c r="AK219" s="0" t="n">
        <v>206</v>
      </c>
      <c r="AL219" s="0" t="n">
        <f aca="false">IFERROR(IF(AU219&lt;($AM$6-$AL$6)/($AN$6-$AL$6),$AL$6+SQRT(AU219*($AN$6-$AL$6)*($AM$6-$AL$6)),$AN$6-SQRT((1-AU219)*($AN$6-$AL$6)*($AN$6-$AM$6))),$AM$6)</f>
        <v>4.61677418300042</v>
      </c>
      <c r="AM219" s="0" t="n">
        <f aca="false">IFERROR(IF(AV219&lt;($AM$7-$AL$7)/($AN$7-$AL$7),$AL$7+SQRT(AV219*($AN$7-$AL$7)*($AM$7-$AL$7)),$AN$7-SQRT((1-AV219)*($AN$7-$AL$7)*($AN$7-$AM$7))),$AM$7)</f>
        <v>0.952576291953329</v>
      </c>
      <c r="AN219" s="0" t="n">
        <f aca="false">IFERROR(IF(AW219&lt;($AM$8-$AL$8)/($AN$8-$AL$8),$AL$8+SQRT(AW219*($AN$8-$AL$8)*($AM$8-$AL$8)),$AN$8-SQRT((1-AW219)*($AN$8-$AL$8)*($AN$8-$AM$8))),$AM$8)</f>
        <v>1.08520880327081</v>
      </c>
      <c r="AO219" s="0" t="n">
        <f aca="false">IFERROR(IF(AX219&lt;($AM$9-$AL$9)/($AN$9-$AL$9),$AL$9+SQRT(AX219*($AN$9-$AL$9)*($AM$9-$AL$9)),$AN$9-SQRT((1-AX219)*($AN$9-$AL$9)*($AN$9-$AM$9))),$AM$9)</f>
        <v>0.936513620955997</v>
      </c>
      <c r="AP219" s="0" t="n">
        <f aca="false">IFERROR(IF(AY219&lt;($AM$10-$AL$10)/($AN$10-$AL$10),$AL$10+SQRT(AY219*($AN$10-$AL$10)*($AM$10-$AL$10)),$AN$10-SQRT((1-AY219)*($AN$10-$AL$10)*($AN$10-$AM$10))),$AM$10)</f>
        <v>0.690571296296995</v>
      </c>
      <c r="AQ219" s="0" t="n">
        <f aca="false">IFERROR(IF(AZ219&lt;($AM$11-$AL$11)/($AN$11-$AL$11),$AL$11+SQRT(AZ219*($AN$11-$AL$11)*($AM$11-$AL$11)),$AN$11-SQRT((1-AZ219)*($AN$11-$AL$11)*($AN$11-$AM$11))),$AM$11)</f>
        <v>0.461226519872628</v>
      </c>
      <c r="AR219" s="0" t="n">
        <f aca="false">SUMPRODUCT((B24:B31&lt;=$B$6)*(C24:C31*AM219+D24:D31*AO219*$B$8*AQ219)/(1+AL219/100)^B24:B31)+C32*AM219*AP219/(1+AL219/100)^$B$6</f>
        <v>0</v>
      </c>
      <c r="AS219" s="0" t="n">
        <f aca="false">SUMPRODUCT((K24:K26&lt;=$B$6)*(L24:L26*AN219+M24:M26*AO219*$B$8*AQ219)/(1+AL219/100)^K24:K26)+L27*AN219*AP219/(1+AL219/100)^$B$6</f>
        <v>0</v>
      </c>
      <c r="AT219" s="0" t="n">
        <f aca="false">AS219-AR219</f>
        <v>0</v>
      </c>
      <c r="AU219" s="0" t="n">
        <f aca="true">RAND()</f>
        <v>0.716011735259335</v>
      </c>
      <c r="AV219" s="0" t="n">
        <f aca="true">RAND()</f>
        <v>0.258661387402527</v>
      </c>
      <c r="AW219" s="0" t="n">
        <f aca="true">RAND()</f>
        <v>0.758612102049442</v>
      </c>
      <c r="AX219" s="0" t="n">
        <f aca="true">RAND()</f>
        <v>0.254058855040154</v>
      </c>
      <c r="AY219" s="0" t="n">
        <f aca="true">RAND()</f>
        <v>0.145269675889268</v>
      </c>
      <c r="AZ219" s="0" t="n">
        <f aca="true">RAND()</f>
        <v>0.106097921266282</v>
      </c>
    </row>
    <row r="220" customFormat="false" ht="15" hidden="false" customHeight="false" outlineLevel="0" collapsed="false">
      <c r="AK220" s="0" t="n">
        <v>207</v>
      </c>
      <c r="AL220" s="0" t="n">
        <f aca="false">IFERROR(IF(AU220&lt;($AM$6-$AL$6)/($AN$6-$AL$6),$AL$6+SQRT(AU220*($AN$6-$AL$6)*($AM$6-$AL$6)),$AN$6-SQRT((1-AU220)*($AN$6-$AL$6)*($AN$6-$AM$6))),$AM$6)</f>
        <v>5.23643666126115</v>
      </c>
      <c r="AM220" s="0" t="n">
        <f aca="false">IFERROR(IF(AV220&lt;($AM$7-$AL$7)/($AN$7-$AL$7),$AL$7+SQRT(AV220*($AN$7-$AL$7)*($AM$7-$AL$7)),$AN$7-SQRT((1-AV220)*($AN$7-$AL$7)*($AN$7-$AM$7))),$AM$7)</f>
        <v>1.09312773276857</v>
      </c>
      <c r="AN220" s="0" t="n">
        <f aca="false">IFERROR(IF(AW220&lt;($AM$8-$AL$8)/($AN$8-$AL$8),$AL$8+SQRT(AW220*($AN$8-$AL$8)*($AM$8-$AL$8)),$AN$8-SQRT((1-AW220)*($AN$8-$AL$8)*($AN$8-$AM$8))),$AM$8)</f>
        <v>1.12873840245019</v>
      </c>
      <c r="AO220" s="0" t="n">
        <f aca="false">IFERROR(IF(AX220&lt;($AM$9-$AL$9)/($AN$9-$AL$9),$AL$9+SQRT(AX220*($AN$9-$AL$9)*($AM$9-$AL$9)),$AN$9-SQRT((1-AX220)*($AN$9-$AL$9)*($AN$9-$AM$9))),$AM$9)</f>
        <v>1.21877081180672</v>
      </c>
      <c r="AP220" s="0" t="n">
        <f aca="false">IFERROR(IF(AY220&lt;($AM$10-$AL$10)/($AN$10-$AL$10),$AL$10+SQRT(AY220*($AN$10-$AL$10)*($AM$10-$AL$10)),$AN$10-SQRT((1-AY220)*($AN$10-$AL$10)*($AN$10-$AM$10))),$AM$10)</f>
        <v>0.572701117663575</v>
      </c>
      <c r="AQ220" s="0" t="n">
        <f aca="false">IFERROR(IF(AZ220&lt;($AM$11-$AL$11)/($AN$11-$AL$11),$AL$11+SQRT(AZ220*($AN$11-$AL$11)*($AM$11-$AL$11)),$AN$11-SQRT((1-AZ220)*($AN$11-$AL$11)*($AN$11-$AM$11))),$AM$11)</f>
        <v>0.665190545196492</v>
      </c>
      <c r="AR220" s="0" t="n">
        <f aca="false">SUMPRODUCT((B24:B31&lt;=$B$6)*(C24:C31*AM220+D24:D31*AO220*$B$8*AQ220)/(1+AL220/100)^B24:B31)+C32*AM220*AP220/(1+AL220/100)^$B$6</f>
        <v>0</v>
      </c>
      <c r="AS220" s="0" t="n">
        <f aca="false">SUMPRODUCT((K24:K26&lt;=$B$6)*(L24:L26*AN220+M24:M26*AO220*$B$8*AQ220)/(1+AL220/100)^K24:K26)+L27*AN220*AP220/(1+AL220/100)^$B$6</f>
        <v>0</v>
      </c>
      <c r="AT220" s="0" t="n">
        <f aca="false">AS220-AR220</f>
        <v>0</v>
      </c>
      <c r="AU220" s="0" t="n">
        <f aca="true">RAND()</f>
        <v>0.844492217512813</v>
      </c>
      <c r="AV220" s="0" t="n">
        <f aca="true">RAND()</f>
        <v>0.781254149099283</v>
      </c>
      <c r="AW220" s="0" t="n">
        <f aca="true">RAND()</f>
        <v>0.869294444085947</v>
      </c>
      <c r="AX220" s="0" t="n">
        <f aca="true">RAND()</f>
        <v>0.593120637009913</v>
      </c>
      <c r="AY220" s="0" t="n">
        <f aca="true">RAND()</f>
        <v>0.021141810038132</v>
      </c>
      <c r="AZ220" s="0" t="n">
        <f aca="true">RAND()</f>
        <v>0.542459710098686</v>
      </c>
    </row>
    <row r="221" customFormat="false" ht="15" hidden="false" customHeight="false" outlineLevel="0" collapsed="false">
      <c r="AK221" s="0" t="n">
        <v>208</v>
      </c>
      <c r="AL221" s="0" t="n">
        <f aca="false">IFERROR(IF(AU221&lt;($AM$6-$AL$6)/($AN$6-$AL$6),$AL$6+SQRT(AU221*($AN$6-$AL$6)*($AM$6-$AL$6)),$AN$6-SQRT((1-AU221)*($AN$6-$AL$6)*($AN$6-$AM$6))),$AM$6)</f>
        <v>3.96399633219387</v>
      </c>
      <c r="AM221" s="0" t="n">
        <f aca="false">IFERROR(IF(AV221&lt;($AM$7-$AL$7)/($AN$7-$AL$7),$AL$7+SQRT(AV221*($AN$7-$AL$7)*($AM$7-$AL$7)),$AN$7-SQRT((1-AV221)*($AN$7-$AL$7)*($AN$7-$AM$7))),$AM$7)</f>
        <v>1.12801952706906</v>
      </c>
      <c r="AN221" s="0" t="n">
        <f aca="false">IFERROR(IF(AW221&lt;($AM$8-$AL$8)/($AN$8-$AL$8),$AL$8+SQRT(AW221*($AN$8-$AL$8)*($AM$8-$AL$8)),$AN$8-SQRT((1-AW221)*($AN$8-$AL$8)*($AN$8-$AM$8))),$AM$8)</f>
        <v>1.00128767054579</v>
      </c>
      <c r="AO221" s="0" t="n">
        <f aca="false">IFERROR(IF(AX221&lt;($AM$9-$AL$9)/($AN$9-$AL$9),$AL$9+SQRT(AX221*($AN$9-$AL$9)*($AM$9-$AL$9)),$AN$9-SQRT((1-AX221)*($AN$9-$AL$9)*($AN$9-$AM$9))),$AM$9)</f>
        <v>1.12619293392201</v>
      </c>
      <c r="AP221" s="0" t="n">
        <f aca="false">IFERROR(IF(AY221&lt;($AM$10-$AL$10)/($AN$10-$AL$10),$AL$10+SQRT(AY221*($AN$10-$AL$10)*($AM$10-$AL$10)),$AN$10-SQRT((1-AY221)*($AN$10-$AL$10)*($AN$10-$AM$10))),$AM$10)</f>
        <v>0.980188768302111</v>
      </c>
      <c r="AQ221" s="0" t="n">
        <f aca="false">IFERROR(IF(AZ221&lt;($AM$11-$AL$11)/($AN$11-$AL$11),$AL$11+SQRT(AZ221*($AN$11-$AL$11)*($AM$11-$AL$11)),$AN$11-SQRT((1-AZ221)*($AN$11-$AL$11)*($AN$11-$AM$11))),$AM$11)</f>
        <v>0.663261425590015</v>
      </c>
      <c r="AR221" s="0" t="n">
        <f aca="false">SUMPRODUCT((B24:B31&lt;=$B$6)*(C24:C31*AM221+D24:D31*AO221*$B$8*AQ221)/(1+AL221/100)^B24:B31)+C32*AM221*AP221/(1+AL221/100)^$B$6</f>
        <v>0</v>
      </c>
      <c r="AS221" s="0" t="n">
        <f aca="false">SUMPRODUCT((K24:K26&lt;=$B$6)*(L24:L26*AN221+M24:M26*AO221*$B$8*AQ221)/(1+AL221/100)^K24:K26)+L27*AN221*AP221/(1+AL221/100)^$B$6</f>
        <v>0</v>
      </c>
      <c r="AT221" s="0" t="n">
        <f aca="false">AS221-AR221</f>
        <v>0</v>
      </c>
      <c r="AU221" s="0" t="n">
        <f aca="true">RAND()</f>
        <v>0.539134086453388</v>
      </c>
      <c r="AV221" s="0" t="n">
        <f aca="true">RAND()</f>
        <v>0.867740126431512</v>
      </c>
      <c r="AW221" s="0" t="n">
        <f aca="true">RAND()</f>
        <v>0.450152686021885</v>
      </c>
      <c r="AX221" s="0" t="n">
        <f aca="true">RAND()</f>
        <v>0.490974140848112</v>
      </c>
      <c r="AY221" s="0" t="n">
        <f aca="true">RAND()</f>
        <v>0.922325012813994</v>
      </c>
      <c r="AZ221" s="0" t="n">
        <f aca="true">RAND()</f>
        <v>0.537171969405431</v>
      </c>
    </row>
    <row r="222" customFormat="false" ht="15" hidden="false" customHeight="false" outlineLevel="0" collapsed="false">
      <c r="AK222" s="0" t="n">
        <v>209</v>
      </c>
      <c r="AL222" s="0" t="n">
        <f aca="false">IFERROR(IF(AU222&lt;($AM$6-$AL$6)/($AN$6-$AL$6),$AL$6+SQRT(AU222*($AN$6-$AL$6)*($AM$6-$AL$6)),$AN$6-SQRT((1-AU222)*($AN$6-$AL$6)*($AN$6-$AM$6))),$AM$6)</f>
        <v>3.77773002366162</v>
      </c>
      <c r="AM222" s="0" t="n">
        <f aca="false">IFERROR(IF(AV222&lt;($AM$7-$AL$7)/($AN$7-$AL$7),$AL$7+SQRT(AV222*($AN$7-$AL$7)*($AM$7-$AL$7)),$AN$7-SQRT((1-AV222)*($AN$7-$AL$7)*($AN$7-$AM$7))),$AM$7)</f>
        <v>1.22755396232252</v>
      </c>
      <c r="AN222" s="0" t="n">
        <f aca="false">IFERROR(IF(AW222&lt;($AM$8-$AL$8)/($AN$8-$AL$8),$AL$8+SQRT(AW222*($AN$8-$AL$8)*($AM$8-$AL$8)),$AN$8-SQRT((1-AW222)*($AN$8-$AL$8)*($AN$8-$AM$8))),$AM$8)</f>
        <v>1.12909930400245</v>
      </c>
      <c r="AO222" s="0" t="n">
        <f aca="false">IFERROR(IF(AX222&lt;($AM$9-$AL$9)/($AN$9-$AL$9),$AL$9+SQRT(AX222*($AN$9-$AL$9)*($AM$9-$AL$9)),$AN$9-SQRT((1-AX222)*($AN$9-$AL$9)*($AN$9-$AM$9))),$AM$9)</f>
        <v>1.56017879235179</v>
      </c>
      <c r="AP222" s="0" t="n">
        <f aca="false">IFERROR(IF(AY222&lt;($AM$10-$AL$10)/($AN$10-$AL$10),$AL$10+SQRT(AY222*($AN$10-$AL$10)*($AM$10-$AL$10)),$AN$10-SQRT((1-AY222)*($AN$10-$AL$10)*($AN$10-$AM$10))),$AM$10)</f>
        <v>0.89635809401987</v>
      </c>
      <c r="AQ222" s="0" t="n">
        <f aca="false">IFERROR(IF(AZ222&lt;($AM$11-$AL$11)/($AN$11-$AL$11),$AL$11+SQRT(AZ222*($AN$11-$AL$11)*($AM$11-$AL$11)),$AN$11-SQRT((1-AZ222)*($AN$11-$AL$11)*($AN$11-$AM$11))),$AM$11)</f>
        <v>0.861060479364513</v>
      </c>
      <c r="AR222" s="0" t="n">
        <f aca="false">SUMPRODUCT((B24:B31&lt;=$B$6)*(C24:C31*AM222+D24:D31*AO222*$B$8*AQ222)/(1+AL222/100)^B24:B31)+C32*AM222*AP222/(1+AL222/100)^$B$6</f>
        <v>0</v>
      </c>
      <c r="AS222" s="0" t="n">
        <f aca="false">SUMPRODUCT((K24:K26&lt;=$B$6)*(L24:L26*AN222+M24:M26*AO222*$B$8*AQ222)/(1+AL222/100)^K24:K26)+L27*AN222*AP222/(1+AL222/100)^$B$6</f>
        <v>0</v>
      </c>
      <c r="AT222" s="0" t="n">
        <f aca="false">AS222-AR222</f>
        <v>0</v>
      </c>
      <c r="AU222" s="0" t="n">
        <f aca="true">RAND()</f>
        <v>0.480848809979414</v>
      </c>
      <c r="AV222" s="0" t="n">
        <f aca="true">RAND()</f>
        <v>0.995521559045166</v>
      </c>
      <c r="AW222" s="0" t="n">
        <f aca="true">RAND()</f>
        <v>0.870071304064953</v>
      </c>
      <c r="AX222" s="0" t="n">
        <f aca="true">RAND()</f>
        <v>0.871038203535249</v>
      </c>
      <c r="AY222" s="0" t="n">
        <f aca="true">RAND()</f>
        <v>0.628398954780255</v>
      </c>
      <c r="AZ222" s="0" t="n">
        <f aca="true">RAND()</f>
        <v>0.921207386145229</v>
      </c>
    </row>
    <row r="223" customFormat="false" ht="15" hidden="false" customHeight="false" outlineLevel="0" collapsed="false">
      <c r="AK223" s="0" t="n">
        <v>210</v>
      </c>
      <c r="AL223" s="0" t="n">
        <f aca="false">IFERROR(IF(AU223&lt;($AM$6-$AL$6)/($AN$6-$AL$6),$AL$6+SQRT(AU223*($AN$6-$AL$6)*($AM$6-$AL$6)),$AN$6-SQRT((1-AU223)*($AN$6-$AL$6)*($AN$6-$AM$6))),$AM$6)</f>
        <v>2.89089360408282</v>
      </c>
      <c r="AM223" s="0" t="n">
        <f aca="false">IFERROR(IF(AV223&lt;($AM$7-$AL$7)/($AN$7-$AL$7),$AL$7+SQRT(AV223*($AN$7-$AL$7)*($AM$7-$AL$7)),$AN$7-SQRT((1-AV223)*($AN$7-$AL$7)*($AN$7-$AM$7))),$AM$7)</f>
        <v>0.935039451000424</v>
      </c>
      <c r="AN223" s="0" t="n">
        <f aca="false">IFERROR(IF(AW223&lt;($AM$8-$AL$8)/($AN$8-$AL$8),$AL$8+SQRT(AW223*($AN$8-$AL$8)*($AM$8-$AL$8)),$AN$8-SQRT((1-AW223)*($AN$8-$AL$8)*($AN$8-$AM$8))),$AM$8)</f>
        <v>0.860155896524019</v>
      </c>
      <c r="AO223" s="0" t="n">
        <f aca="false">IFERROR(IF(AX223&lt;($AM$9-$AL$9)/($AN$9-$AL$9),$AL$9+SQRT(AX223*($AN$9-$AL$9)*($AM$9-$AL$9)),$AN$9-SQRT((1-AX223)*($AN$9-$AL$9)*($AN$9-$AM$9))),$AM$9)</f>
        <v>1.41953733587714</v>
      </c>
      <c r="AP223" s="0" t="n">
        <f aca="false">IFERROR(IF(AY223&lt;($AM$10-$AL$10)/($AN$10-$AL$10),$AL$10+SQRT(AY223*($AN$10-$AL$10)*($AM$10-$AL$10)),$AN$10-SQRT((1-AY223)*($AN$10-$AL$10)*($AN$10-$AM$10))),$AM$10)</f>
        <v>0.834951772126727</v>
      </c>
      <c r="AQ223" s="0" t="n">
        <f aca="false">IFERROR(IF(AZ223&lt;($AM$11-$AL$11)/($AN$11-$AL$11),$AL$11+SQRT(AZ223*($AN$11-$AL$11)*($AM$11-$AL$11)),$AN$11-SQRT((1-AZ223)*($AN$11-$AL$11)*($AN$11-$AM$11))),$AM$11)</f>
        <v>0.497047360493744</v>
      </c>
      <c r="AR223" s="0" t="n">
        <f aca="false">SUMPRODUCT((B24:B31&lt;=$B$6)*(C24:C31*AM223+D24:D31*AO223*$B$8*AQ223)/(1+AL223/100)^B24:B31)+C32*AM223*AP223/(1+AL223/100)^$B$6</f>
        <v>0</v>
      </c>
      <c r="AS223" s="0" t="n">
        <f aca="false">SUMPRODUCT((K24:K26&lt;=$B$6)*(L24:L26*AN223+M24:M26*AO223*$B$8*AQ223)/(1+AL223/100)^K24:K26)+L27*AN223*AP223/(1+AL223/100)^$B$6</f>
        <v>0</v>
      </c>
      <c r="AT223" s="0" t="n">
        <f aca="false">AS223-AR223</f>
        <v>0</v>
      </c>
      <c r="AU223" s="0" t="n">
        <f aca="true">RAND()</f>
        <v>0.158738282759134</v>
      </c>
      <c r="AV223" s="0" t="n">
        <f aca="true">RAND()</f>
        <v>0.202618370294399</v>
      </c>
      <c r="AW223" s="0" t="n">
        <f aca="true">RAND()</f>
        <v>0.0402081320734269</v>
      </c>
      <c r="AX223" s="0" t="n">
        <f aca="true">RAND()</f>
        <v>0.775375397039598</v>
      </c>
      <c r="AY223" s="0" t="n">
        <f aca="true">RAND()</f>
        <v>0.448770758603339</v>
      </c>
      <c r="AZ223" s="0" t="n">
        <f aca="true">RAND()</f>
        <v>0.158480254194087</v>
      </c>
    </row>
    <row r="224" customFormat="false" ht="15" hidden="false" customHeight="false" outlineLevel="0" collapsed="false">
      <c r="AK224" s="0" t="n">
        <v>211</v>
      </c>
      <c r="AL224" s="0" t="n">
        <f aca="false">IFERROR(IF(AU224&lt;($AM$6-$AL$6)/($AN$6-$AL$6),$AL$6+SQRT(AU224*($AN$6-$AL$6)*($AM$6-$AL$6)),$AN$6-SQRT((1-AU224)*($AN$6-$AL$6)*($AN$6-$AM$6))),$AM$6)</f>
        <v>6.28372106655189</v>
      </c>
      <c r="AM224" s="0" t="n">
        <f aca="false">IFERROR(IF(AV224&lt;($AM$7-$AL$7)/($AN$7-$AL$7),$AL$7+SQRT(AV224*($AN$7-$AL$7)*($AM$7-$AL$7)),$AN$7-SQRT((1-AV224)*($AN$7-$AL$7)*($AN$7-$AM$7))),$AM$7)</f>
        <v>1.03449652176475</v>
      </c>
      <c r="AN224" s="0" t="n">
        <f aca="false">IFERROR(IF(AW224&lt;($AM$8-$AL$8)/($AN$8-$AL$8),$AL$8+SQRT(AW224*($AN$8-$AL$8)*($AM$8-$AL$8)),$AN$8-SQRT((1-AW224)*($AN$8-$AL$8)*($AN$8-$AM$8))),$AM$8)</f>
        <v>0.907013288480735</v>
      </c>
      <c r="AO224" s="0" t="n">
        <f aca="false">IFERROR(IF(AX224&lt;($AM$9-$AL$9)/($AN$9-$AL$9),$AL$9+SQRT(AX224*($AN$9-$AL$9)*($AM$9-$AL$9)),$AN$9-SQRT((1-AX224)*($AN$9-$AL$9)*($AN$9-$AM$9))),$AM$9)</f>
        <v>1.15779913255765</v>
      </c>
      <c r="AP224" s="0" t="n">
        <f aca="false">IFERROR(IF(AY224&lt;($AM$10-$AL$10)/($AN$10-$AL$10),$AL$10+SQRT(AY224*($AN$10-$AL$10)*($AM$10-$AL$10)),$AN$10-SQRT((1-AY224)*($AN$10-$AL$10)*($AN$10-$AM$10))),$AM$10)</f>
        <v>0.765981021181106</v>
      </c>
      <c r="AQ224" s="0" t="n">
        <f aca="false">IFERROR(IF(AZ224&lt;($AM$11-$AL$11)/($AN$11-$AL$11),$AL$11+SQRT(AZ224*($AN$11-$AL$11)*($AM$11-$AL$11)),$AN$11-SQRT((1-AZ224)*($AN$11-$AL$11)*($AN$11-$AM$11))),$AM$11)</f>
        <v>0.556011661447744</v>
      </c>
      <c r="AR224" s="0" t="n">
        <f aca="false">SUMPRODUCT((B24:B31&lt;=$B$6)*(C24:C31*AM224+D24:D31*AO224*$B$8*AQ224)/(1+AL224/100)^B24:B31)+C32*AM224*AP224/(1+AL224/100)^$B$6</f>
        <v>0</v>
      </c>
      <c r="AS224" s="0" t="n">
        <f aca="false">SUMPRODUCT((K24:K26&lt;=$B$6)*(L24:L26*AN224+M24:M26*AO224*$B$8*AQ224)/(1+AL224/100)^K24:K26)+L27*AN224*AP224/(1+AL224/100)^$B$6</f>
        <v>0</v>
      </c>
      <c r="AT224" s="0" t="n">
        <f aca="false">AS224-AR224</f>
        <v>0</v>
      </c>
      <c r="AU224" s="0" t="n">
        <f aca="true">RAND()</f>
        <v>0.974347224474922</v>
      </c>
      <c r="AV224" s="0" t="n">
        <f aca="true">RAND()</f>
        <v>0.587184452164517</v>
      </c>
      <c r="AW224" s="0" t="n">
        <f aca="true">RAND()</f>
        <v>0.127242710127345</v>
      </c>
      <c r="AX224" s="0" t="n">
        <f aca="true">RAND()</f>
        <v>0.527131799252905</v>
      </c>
      <c r="AY224" s="0" t="n">
        <f aca="true">RAND()</f>
        <v>0.282983614514175</v>
      </c>
      <c r="AZ224" s="0" t="n">
        <f aca="true">RAND()</f>
        <v>0.267518248151976</v>
      </c>
    </row>
    <row r="225" customFormat="false" ht="15" hidden="false" customHeight="false" outlineLevel="0" collapsed="false">
      <c r="AK225" s="0" t="n">
        <v>212</v>
      </c>
      <c r="AL225" s="0" t="n">
        <f aca="false">IFERROR(IF(AU225&lt;($AM$6-$AL$6)/($AN$6-$AL$6),$AL$6+SQRT(AU225*($AN$6-$AL$6)*($AM$6-$AL$6)),$AN$6-SQRT((1-AU225)*($AN$6-$AL$6)*($AN$6-$AM$6))),$AM$6)</f>
        <v>3.28270611924292</v>
      </c>
      <c r="AM225" s="0" t="n">
        <f aca="false">IFERROR(IF(AV225&lt;($AM$7-$AL$7)/($AN$7-$AL$7),$AL$7+SQRT(AV225*($AN$7-$AL$7)*($AM$7-$AL$7)),$AN$7-SQRT((1-AV225)*($AN$7-$AL$7)*($AN$7-$AM$7))),$AM$7)</f>
        <v>1.00494830228704</v>
      </c>
      <c r="AN225" s="0" t="n">
        <f aca="false">IFERROR(IF(AW225&lt;($AM$8-$AL$8)/($AN$8-$AL$8),$AL$8+SQRT(AW225*($AN$8-$AL$8)*($AM$8-$AL$8)),$AN$8-SQRT((1-AW225)*($AN$8-$AL$8)*($AN$8-$AM$8))),$AM$8)</f>
        <v>1.15507335929385</v>
      </c>
      <c r="AO225" s="0" t="n">
        <f aca="false">IFERROR(IF(AX225&lt;($AM$9-$AL$9)/($AN$9-$AL$9),$AL$9+SQRT(AX225*($AN$9-$AL$9)*($AM$9-$AL$9)),$AN$9-SQRT((1-AX225)*($AN$9-$AL$9)*($AN$9-$AM$9))),$AM$9)</f>
        <v>1.06722881854971</v>
      </c>
      <c r="AP225" s="0" t="n">
        <f aca="false">IFERROR(IF(AY225&lt;($AM$10-$AL$10)/($AN$10-$AL$10),$AL$10+SQRT(AY225*($AN$10-$AL$10)*($AM$10-$AL$10)),$AN$10-SQRT((1-AY225)*($AN$10-$AL$10)*($AN$10-$AM$10))),$AM$10)</f>
        <v>0.80389836005731</v>
      </c>
      <c r="AQ225" s="0" t="n">
        <f aca="false">IFERROR(IF(AZ225&lt;($AM$11-$AL$11)/($AN$11-$AL$11),$AL$11+SQRT(AZ225*($AN$11-$AL$11)*($AM$11-$AL$11)),$AN$11-SQRT((1-AZ225)*($AN$11-$AL$11)*($AN$11-$AM$11))),$AM$11)</f>
        <v>0.464712128126153</v>
      </c>
      <c r="AR225" s="0" t="n">
        <f aca="false">SUMPRODUCT((B24:B31&lt;=$B$6)*(C24:C31*AM225+D24:D31*AO225*$B$8*AQ225)/(1+AL225/100)^B24:B31)+C32*AM225*AP225/(1+AL225/100)^$B$6</f>
        <v>0</v>
      </c>
      <c r="AS225" s="0" t="n">
        <f aca="false">SUMPRODUCT((K24:K26&lt;=$B$6)*(L24:L26*AN225+M24:M26*AO225*$B$8*AQ225)/(1+AL225/100)^K24:K26)+L27*AN225*AP225/(1+AL225/100)^$B$6</f>
        <v>0</v>
      </c>
      <c r="AT225" s="0" t="n">
        <f aca="false">AS225-AR225</f>
        <v>0</v>
      </c>
      <c r="AU225" s="0" t="n">
        <f aca="true">RAND()</f>
        <v>0.309086310204299</v>
      </c>
      <c r="AV225" s="0" t="n">
        <f aca="true">RAND()</f>
        <v>0.466219248426649</v>
      </c>
      <c r="AW225" s="0" t="n">
        <f aca="true">RAND()</f>
        <v>0.91990162563773</v>
      </c>
      <c r="AX225" s="0" t="n">
        <f aca="true">RAND()</f>
        <v>0.419958615370548</v>
      </c>
      <c r="AY225" s="0" t="n">
        <f aca="true">RAND()</f>
        <v>0.369416852982089</v>
      </c>
      <c r="AZ225" s="0" t="n">
        <f aca="true">RAND()</f>
        <v>0.110735041436107</v>
      </c>
    </row>
    <row r="226" customFormat="false" ht="15" hidden="false" customHeight="false" outlineLevel="0" collapsed="false">
      <c r="AK226" s="0" t="n">
        <v>213</v>
      </c>
      <c r="AL226" s="0" t="n">
        <f aca="false">IFERROR(IF(AU226&lt;($AM$6-$AL$6)/($AN$6-$AL$6),$AL$6+SQRT(AU226*($AN$6-$AL$6)*($AM$6-$AL$6)),$AN$6-SQRT((1-AU226)*($AN$6-$AL$6)*($AN$6-$AM$6))),$AM$6)</f>
        <v>5.69335950394115</v>
      </c>
      <c r="AM226" s="0" t="n">
        <f aca="false">IFERROR(IF(AV226&lt;($AM$7-$AL$7)/($AN$7-$AL$7),$AL$7+SQRT(AV226*($AN$7-$AL$7)*($AM$7-$AL$7)),$AN$7-SQRT((1-AV226)*($AN$7-$AL$7)*($AN$7-$AM$7))),$AM$7)</f>
        <v>0.941086340044051</v>
      </c>
      <c r="AN226" s="0" t="n">
        <f aca="false">IFERROR(IF(AW226&lt;($AM$8-$AL$8)/($AN$8-$AL$8),$AL$8+SQRT(AW226*($AN$8-$AL$8)*($AM$8-$AL$8)),$AN$8-SQRT((1-AW226)*($AN$8-$AL$8)*($AN$8-$AM$8))),$AM$8)</f>
        <v>1.17605151584663</v>
      </c>
      <c r="AO226" s="0" t="n">
        <f aca="false">IFERROR(IF(AX226&lt;($AM$9-$AL$9)/($AN$9-$AL$9),$AL$9+SQRT(AX226*($AN$9-$AL$9)*($AM$9-$AL$9)),$AN$9-SQRT((1-AX226)*($AN$9-$AL$9)*($AN$9-$AM$9))),$AM$9)</f>
        <v>1.7818719000635</v>
      </c>
      <c r="AP226" s="0" t="n">
        <f aca="false">IFERROR(IF(AY226&lt;($AM$10-$AL$10)/($AN$10-$AL$10),$AL$10+SQRT(AY226*($AN$10-$AL$10)*($AM$10-$AL$10)),$AN$10-SQRT((1-AY226)*($AN$10-$AL$10)*($AN$10-$AM$10))),$AM$10)</f>
        <v>0.701820010053401</v>
      </c>
      <c r="AQ226" s="0" t="n">
        <f aca="false">IFERROR(IF(AZ226&lt;($AM$11-$AL$11)/($AN$11-$AL$11),$AL$11+SQRT(AZ226*($AN$11-$AL$11)*($AM$11-$AL$11)),$AN$11-SQRT((1-AZ226)*($AN$11-$AL$11)*($AN$11-$AM$11))),$AM$11)</f>
        <v>0.628684936796023</v>
      </c>
      <c r="AR226" s="0" t="n">
        <f aca="false">SUMPRODUCT((B24:B31&lt;=$B$6)*(C24:C31*AM226+D24:D31*AO226*$B$8*AQ226)/(1+AL226/100)^B24:B31)+C32*AM226*AP226/(1+AL226/100)^$B$6</f>
        <v>0</v>
      </c>
      <c r="AS226" s="0" t="n">
        <f aca="false">SUMPRODUCT((K24:K26&lt;=$B$6)*(L24:L26*AN226+M24:M26*AO226*$B$8*AQ226)/(1+AL226/100)^K24:K26)+L27*AN226*AP226/(1+AL226/100)^$B$6</f>
        <v>0</v>
      </c>
      <c r="AT226" s="0" t="n">
        <f aca="false">AS226-AR226</f>
        <v>0</v>
      </c>
      <c r="AU226" s="0" t="n">
        <f aca="true">RAND()</f>
        <v>0.914634530702954</v>
      </c>
      <c r="AV226" s="0" t="n">
        <f aca="true">RAND()</f>
        <v>0.22117061496695</v>
      </c>
      <c r="AW226" s="0" t="n">
        <f aca="true">RAND()</f>
        <v>0.951392192812608</v>
      </c>
      <c r="AX226" s="0" t="n">
        <f aca="true">RAND()</f>
        <v>0.968280088012062</v>
      </c>
      <c r="AY226" s="0" t="n">
        <f aca="true">RAND()</f>
        <v>0.162925265831819</v>
      </c>
      <c r="AZ226" s="0" t="n">
        <f aca="true">RAND()</f>
        <v>0.440954235414716</v>
      </c>
    </row>
    <row r="227" customFormat="false" ht="15" hidden="false" customHeight="false" outlineLevel="0" collapsed="false">
      <c r="AK227" s="0" t="n">
        <v>214</v>
      </c>
      <c r="AL227" s="0" t="n">
        <f aca="false">IFERROR(IF(AU227&lt;($AM$6-$AL$6)/($AN$6-$AL$6),$AL$6+SQRT(AU227*($AN$6-$AL$6)*($AM$6-$AL$6)),$AN$6-SQRT((1-AU227)*($AN$6-$AL$6)*($AN$6-$AM$6))),$AM$6)</f>
        <v>4.08819162810126</v>
      </c>
      <c r="AM227" s="0" t="n">
        <f aca="false">IFERROR(IF(AV227&lt;($AM$7-$AL$7)/($AN$7-$AL$7),$AL$7+SQRT(AV227*($AN$7-$AL$7)*($AM$7-$AL$7)),$AN$7-SQRT((1-AV227)*($AN$7-$AL$7)*($AN$7-$AM$7))),$AM$7)</f>
        <v>1.01192471348329</v>
      </c>
      <c r="AN227" s="0" t="n">
        <f aca="false">IFERROR(IF(AW227&lt;($AM$8-$AL$8)/($AN$8-$AL$8),$AL$8+SQRT(AW227*($AN$8-$AL$8)*($AM$8-$AL$8)),$AN$8-SQRT((1-AW227)*($AN$8-$AL$8)*($AN$8-$AM$8))),$AM$8)</f>
        <v>1.01756364897014</v>
      </c>
      <c r="AO227" s="0" t="n">
        <f aca="false">IFERROR(IF(AX227&lt;($AM$9-$AL$9)/($AN$9-$AL$9),$AL$9+SQRT(AX227*($AN$9-$AL$9)*($AM$9-$AL$9)),$AN$9-SQRT((1-AX227)*($AN$9-$AL$9)*($AN$9-$AM$9))),$AM$9)</f>
        <v>0.778410008405598</v>
      </c>
      <c r="AP227" s="0" t="n">
        <f aca="false">IFERROR(IF(AY227&lt;($AM$10-$AL$10)/($AN$10-$AL$10),$AL$10+SQRT(AY227*($AN$10-$AL$10)*($AM$10-$AL$10)),$AN$10-SQRT((1-AY227)*($AN$10-$AL$10)*($AN$10-$AM$10))),$AM$10)</f>
        <v>0.918337733468421</v>
      </c>
      <c r="AQ227" s="0" t="n">
        <f aca="false">IFERROR(IF(AZ227&lt;($AM$11-$AL$11)/($AN$11-$AL$11),$AL$11+SQRT(AZ227*($AN$11-$AL$11)*($AM$11-$AL$11)),$AN$11-SQRT((1-AZ227)*($AN$11-$AL$11)*($AN$11-$AM$11))),$AM$11)</f>
        <v>0.357937585501541</v>
      </c>
      <c r="AR227" s="0" t="n">
        <f aca="false">SUMPRODUCT((B24:B31&lt;=$B$6)*(C24:C31*AM227+D24:D31*AO227*$B$8*AQ227)/(1+AL227/100)^B24:B31)+C32*AM227*AP227/(1+AL227/100)^$B$6</f>
        <v>0</v>
      </c>
      <c r="AS227" s="0" t="n">
        <f aca="false">SUMPRODUCT((K24:K26&lt;=$B$6)*(L24:L26*AN227+M24:M26*AO227*$B$8*AQ227)/(1+AL227/100)^K24:K26)+L27*AN227*AP227/(1+AL227/100)^$B$6</f>
        <v>0</v>
      </c>
      <c r="AT227" s="0" t="n">
        <f aca="false">AS227-AR227</f>
        <v>0</v>
      </c>
      <c r="AU227" s="0" t="n">
        <f aca="true">RAND()</f>
        <v>0.576068600267019</v>
      </c>
      <c r="AV227" s="0" t="n">
        <f aca="true">RAND()</f>
        <v>0.496179181777658</v>
      </c>
      <c r="AW227" s="0" t="n">
        <f aca="true">RAND()</f>
        <v>0.519763046399331</v>
      </c>
      <c r="AX227" s="0" t="n">
        <f aca="true">RAND()</f>
        <v>0.103349510373874</v>
      </c>
      <c r="AY227" s="0" t="n">
        <f aca="true">RAND()</f>
        <v>0.700025836973982</v>
      </c>
      <c r="AZ227" s="0" t="n">
        <f aca="true">RAND()</f>
        <v>0.0137010767908099</v>
      </c>
    </row>
    <row r="228" customFormat="false" ht="15" hidden="false" customHeight="false" outlineLevel="0" collapsed="false">
      <c r="AK228" s="0" t="n">
        <v>215</v>
      </c>
      <c r="AL228" s="0" t="n">
        <f aca="false">IFERROR(IF(AU228&lt;($AM$6-$AL$6)/($AN$6-$AL$6),$AL$6+SQRT(AU228*($AN$6-$AL$6)*($AM$6-$AL$6)),$AN$6-SQRT((1-AU228)*($AN$6-$AL$6)*($AN$6-$AM$6))),$AM$6)</f>
        <v>6.01950042792722</v>
      </c>
      <c r="AM228" s="0" t="n">
        <f aca="false">IFERROR(IF(AV228&lt;($AM$7-$AL$7)/($AN$7-$AL$7),$AL$7+SQRT(AV228*($AN$7-$AL$7)*($AM$7-$AL$7)),$AN$7-SQRT((1-AV228)*($AN$7-$AL$7)*($AN$7-$AM$7))),$AM$7)</f>
        <v>1.13208193231114</v>
      </c>
      <c r="AN228" s="0" t="n">
        <f aca="false">IFERROR(IF(AW228&lt;($AM$8-$AL$8)/($AN$8-$AL$8),$AL$8+SQRT(AW228*($AN$8-$AL$8)*($AM$8-$AL$8)),$AN$8-SQRT((1-AW228)*($AN$8-$AL$8)*($AN$8-$AM$8))),$AM$8)</f>
        <v>0.895897641822855</v>
      </c>
      <c r="AO228" s="0" t="n">
        <f aca="false">IFERROR(IF(AX228&lt;($AM$9-$AL$9)/($AN$9-$AL$9),$AL$9+SQRT(AX228*($AN$9-$AL$9)*($AM$9-$AL$9)),$AN$9-SQRT((1-AX228)*($AN$9-$AL$9)*($AN$9-$AM$9))),$AM$9)</f>
        <v>1.41302515319854</v>
      </c>
      <c r="AP228" s="0" t="n">
        <f aca="false">IFERROR(IF(AY228&lt;($AM$10-$AL$10)/($AN$10-$AL$10),$AL$10+SQRT(AY228*($AN$10-$AL$10)*($AM$10-$AL$10)),$AN$10-SQRT((1-AY228)*($AN$10-$AL$10)*($AN$10-$AM$10))),$AM$10)</f>
        <v>0.758014044099679</v>
      </c>
      <c r="AQ228" s="0" t="n">
        <f aca="false">IFERROR(IF(AZ228&lt;($AM$11-$AL$11)/($AN$11-$AL$11),$AL$11+SQRT(AZ228*($AN$11-$AL$11)*($AM$11-$AL$11)),$AN$11-SQRT((1-AZ228)*($AN$11-$AL$11)*($AN$11-$AM$11))),$AM$11)</f>
        <v>0.597793484555967</v>
      </c>
      <c r="AR228" s="0" t="n">
        <f aca="false">SUMPRODUCT((B24:B31&lt;=$B$6)*(C24:C31*AM228+D24:D31*AO228*$B$8*AQ228)/(1+AL228/100)^B24:B31)+C32*AM228*AP228/(1+AL228/100)^$B$6</f>
        <v>0</v>
      </c>
      <c r="AS228" s="0" t="n">
        <f aca="false">SUMPRODUCT((K24:K26&lt;=$B$6)*(L24:L26*AN228+M24:M26*AO228*$B$8*AQ228)/(1+AL228/100)^K24:K26)+L27*AN228*AP228/(1+AL228/100)^$B$6</f>
        <v>0</v>
      </c>
      <c r="AT228" s="0" t="n">
        <f aca="false">AS228-AR228</f>
        <v>0</v>
      </c>
      <c r="AU228" s="0" t="n">
        <f aca="true">RAND()</f>
        <v>0.951931029458255</v>
      </c>
      <c r="AV228" s="0" t="n">
        <f aca="true">RAND()</f>
        <v>0.876402927222457</v>
      </c>
      <c r="AW228" s="0" t="n">
        <f aca="true">RAND()</f>
        <v>0.102181752302051</v>
      </c>
      <c r="AX228" s="0" t="n">
        <f aca="true">RAND()</f>
        <v>0.7703070194816</v>
      </c>
      <c r="AY228" s="0" t="n">
        <f aca="true">RAND()</f>
        <v>0.266284987810683</v>
      </c>
      <c r="AZ228" s="0" t="n">
        <f aca="true">RAND()</f>
        <v>0.361963099771368</v>
      </c>
    </row>
    <row r="229" customFormat="false" ht="15" hidden="false" customHeight="false" outlineLevel="0" collapsed="false">
      <c r="AK229" s="0" t="n">
        <v>216</v>
      </c>
      <c r="AL229" s="0" t="n">
        <f aca="false">IFERROR(IF(AU229&lt;($AM$6-$AL$6)/($AN$6-$AL$6),$AL$6+SQRT(AU229*($AN$6-$AL$6)*($AM$6-$AL$6)),$AN$6-SQRT((1-AU229)*($AN$6-$AL$6)*($AN$6-$AM$6))),$AM$6)</f>
        <v>2.3396770215167</v>
      </c>
      <c r="AM229" s="0" t="n">
        <f aca="false">IFERROR(IF(AV229&lt;($AM$7-$AL$7)/($AN$7-$AL$7),$AL$7+SQRT(AV229*($AN$7-$AL$7)*($AM$7-$AL$7)),$AN$7-SQRT((1-AV229)*($AN$7-$AL$7)*($AN$7-$AM$7))),$AM$7)</f>
        <v>1.07327136522442</v>
      </c>
      <c r="AN229" s="0" t="n">
        <f aca="false">IFERROR(IF(AW229&lt;($AM$8-$AL$8)/($AN$8-$AL$8),$AL$8+SQRT(AW229*($AN$8-$AL$8)*($AM$8-$AL$8)),$AN$8-SQRT((1-AW229)*($AN$8-$AL$8)*($AN$8-$AM$8))),$AM$8)</f>
        <v>1.01996683494048</v>
      </c>
      <c r="AO229" s="0" t="n">
        <f aca="false">IFERROR(IF(AX229&lt;($AM$9-$AL$9)/($AN$9-$AL$9),$AL$9+SQRT(AX229*($AN$9-$AL$9)*($AM$9-$AL$9)),$AN$9-SQRT((1-AX229)*($AN$9-$AL$9)*($AN$9-$AM$9))),$AM$9)</f>
        <v>1.53536501793741</v>
      </c>
      <c r="AP229" s="0" t="n">
        <f aca="false">IFERROR(IF(AY229&lt;($AM$10-$AL$10)/($AN$10-$AL$10),$AL$10+SQRT(AY229*($AN$10-$AL$10)*($AM$10-$AL$10)),$AN$10-SQRT((1-AY229)*($AN$10-$AL$10)*($AN$10-$AM$10))),$AM$10)</f>
        <v>0.949652117733791</v>
      </c>
      <c r="AQ229" s="0" t="n">
        <f aca="false">IFERROR(IF(AZ229&lt;($AM$11-$AL$11)/($AN$11-$AL$11),$AL$11+SQRT(AZ229*($AN$11-$AL$11)*($AM$11-$AL$11)),$AN$11-SQRT((1-AZ229)*($AN$11-$AL$11)*($AN$11-$AM$11))),$AM$11)</f>
        <v>0.856116257996265</v>
      </c>
      <c r="AR229" s="0" t="n">
        <f aca="false">SUMPRODUCT((B24:B31&lt;=$B$6)*(C24:C31*AM229+D24:D31*AO229*$B$8*AQ229)/(1+AL229/100)^B24:B31)+C32*AM229*AP229/(1+AL229/100)^$B$6</f>
        <v>0</v>
      </c>
      <c r="AS229" s="0" t="n">
        <f aca="false">SUMPRODUCT((K24:K26&lt;=$B$6)*(L24:L26*AN229+M24:M26*AO229*$B$8*AQ229)/(1+AL229/100)^K24:K26)+L27*AN229*AP229/(1+AL229/100)^$B$6</f>
        <v>0</v>
      </c>
      <c r="AT229" s="0" t="n">
        <f aca="false">AS229-AR229</f>
        <v>0</v>
      </c>
      <c r="AU229" s="0" t="n">
        <f aca="true">RAND()</f>
        <v>0.0230760957892916</v>
      </c>
      <c r="AV229" s="0" t="n">
        <f aca="true">RAND()</f>
        <v>0.722373241336543</v>
      </c>
      <c r="AW229" s="0" t="n">
        <f aca="true">RAND()</f>
        <v>0.529642159757348</v>
      </c>
      <c r="AX229" s="0" t="n">
        <f aca="true">RAND()</f>
        <v>0.856076222295796</v>
      </c>
      <c r="AY229" s="0" t="n">
        <f aca="true">RAND()</f>
        <v>0.808748107929932</v>
      </c>
      <c r="AZ229" s="0" t="n">
        <f aca="true">RAND()</f>
        <v>0.915499872600011</v>
      </c>
    </row>
    <row r="230" customFormat="false" ht="15" hidden="false" customHeight="false" outlineLevel="0" collapsed="false">
      <c r="AK230" s="0" t="n">
        <v>217</v>
      </c>
      <c r="AL230" s="0" t="n">
        <f aca="false">IFERROR(IF(AU230&lt;($AM$6-$AL$6)/($AN$6-$AL$6),$AL$6+SQRT(AU230*($AN$6-$AL$6)*($AM$6-$AL$6)),$AN$6-SQRT((1-AU230)*($AN$6-$AL$6)*($AN$6-$AM$6))),$AM$6)</f>
        <v>2.50181787820814</v>
      </c>
      <c r="AM230" s="0" t="n">
        <f aca="false">IFERROR(IF(AV230&lt;($AM$7-$AL$7)/($AN$7-$AL$7),$AL$7+SQRT(AV230*($AN$7-$AL$7)*($AM$7-$AL$7)),$AN$7-SQRT((1-AV230)*($AN$7-$AL$7)*($AN$7-$AM$7))),$AM$7)</f>
        <v>1.06535359547161</v>
      </c>
      <c r="AN230" s="0" t="n">
        <f aca="false">IFERROR(IF(AW230&lt;($AM$8-$AL$8)/($AN$8-$AL$8),$AL$8+SQRT(AW230*($AN$8-$AL$8)*($AM$8-$AL$8)),$AN$8-SQRT((1-AW230)*($AN$8-$AL$8)*($AN$8-$AM$8))),$AM$8)</f>
        <v>1.11363015175084</v>
      </c>
      <c r="AO230" s="0" t="n">
        <f aca="false">IFERROR(IF(AX230&lt;($AM$9-$AL$9)/($AN$9-$AL$9),$AL$9+SQRT(AX230*($AN$9-$AL$9)*($AM$9-$AL$9)),$AN$9-SQRT((1-AX230)*($AN$9-$AL$9)*($AN$9-$AM$9))),$AM$9)</f>
        <v>0.84371968568024</v>
      </c>
      <c r="AP230" s="0" t="n">
        <f aca="false">IFERROR(IF(AY230&lt;($AM$10-$AL$10)/($AN$10-$AL$10),$AL$10+SQRT(AY230*($AN$10-$AL$10)*($AM$10-$AL$10)),$AN$10-SQRT((1-AY230)*($AN$10-$AL$10)*($AN$10-$AM$10))),$AM$10)</f>
        <v>0.738949007605669</v>
      </c>
      <c r="AQ230" s="0" t="n">
        <f aca="false">IFERROR(IF(AZ230&lt;($AM$11-$AL$11)/($AN$11-$AL$11),$AL$11+SQRT(AZ230*($AN$11-$AL$11)*($AM$11-$AL$11)),$AN$11-SQRT((1-AZ230)*($AN$11-$AL$11)*($AN$11-$AM$11))),$AM$11)</f>
        <v>0.518326845442899</v>
      </c>
      <c r="AR230" s="0" t="n">
        <f aca="false">SUMPRODUCT((B24:B31&lt;=$B$6)*(C24:C31*AM230+D24:D31*AO230*$B$8*AQ230)/(1+AL230/100)^B24:B31)+C32*AM230*AP230/(1+AL230/100)^$B$6</f>
        <v>0</v>
      </c>
      <c r="AS230" s="0" t="n">
        <f aca="false">SUMPRODUCT((K24:K26&lt;=$B$6)*(L24:L26*AN230+M24:M26*AO230*$B$8*AQ230)/(1+AL230/100)^K24:K26)+L27*AN230*AP230/(1+AL230/100)^$B$6</f>
        <v>0</v>
      </c>
      <c r="AT230" s="0" t="n">
        <f aca="false">AS230-AR230</f>
        <v>0</v>
      </c>
      <c r="AU230" s="0" t="n">
        <f aca="true">RAND()</f>
        <v>0.0503642365778642</v>
      </c>
      <c r="AV230" s="0" t="n">
        <f aca="true">RAND()</f>
        <v>0.696939602619895</v>
      </c>
      <c r="AW230" s="0" t="n">
        <f aca="true">RAND()</f>
        <v>0.83469568434223</v>
      </c>
      <c r="AX230" s="0" t="n">
        <f aca="true">RAND()</f>
        <v>0.157524296432164</v>
      </c>
      <c r="AY230" s="0" t="n">
        <f aca="true">RAND()</f>
        <v>0.228386512942936</v>
      </c>
      <c r="AZ230" s="0" t="n">
        <f aca="true">RAND()</f>
        <v>0.194557597718562</v>
      </c>
    </row>
    <row r="231" customFormat="false" ht="15" hidden="false" customHeight="false" outlineLevel="0" collapsed="false">
      <c r="AK231" s="0" t="n">
        <v>218</v>
      </c>
      <c r="AL231" s="0" t="n">
        <f aca="false">IFERROR(IF(AU231&lt;($AM$6-$AL$6)/($AN$6-$AL$6),$AL$6+SQRT(AU231*($AN$6-$AL$6)*($AM$6-$AL$6)),$AN$6-SQRT((1-AU231)*($AN$6-$AL$6)*($AN$6-$AM$6))),$AM$6)</f>
        <v>3.78010425199719</v>
      </c>
      <c r="AM231" s="0" t="n">
        <f aca="false">IFERROR(IF(AV231&lt;($AM$7-$AL$7)/($AN$7-$AL$7),$AL$7+SQRT(AV231*($AN$7-$AL$7)*($AM$7-$AL$7)),$AN$7-SQRT((1-AV231)*($AN$7-$AL$7)*($AN$7-$AM$7))),$AM$7)</f>
        <v>1.00221103642407</v>
      </c>
      <c r="AN231" s="0" t="n">
        <f aca="false">IFERROR(IF(AW231&lt;($AM$8-$AL$8)/($AN$8-$AL$8),$AL$8+SQRT(AW231*($AN$8-$AL$8)*($AM$8-$AL$8)),$AN$8-SQRT((1-AW231)*($AN$8-$AL$8)*($AN$8-$AM$8))),$AM$8)</f>
        <v>1.13597583391678</v>
      </c>
      <c r="AO231" s="0" t="n">
        <f aca="false">IFERROR(IF(AX231&lt;($AM$9-$AL$9)/($AN$9-$AL$9),$AL$9+SQRT(AX231*($AN$9-$AL$9)*($AM$9-$AL$9)),$AN$9-SQRT((1-AX231)*($AN$9-$AL$9)*($AN$9-$AM$9))),$AM$9)</f>
        <v>1.71446265250409</v>
      </c>
      <c r="AP231" s="0" t="n">
        <f aca="false">IFERROR(IF(AY231&lt;($AM$10-$AL$10)/($AN$10-$AL$10),$AL$10+SQRT(AY231*($AN$10-$AL$10)*($AM$10-$AL$10)),$AN$10-SQRT((1-AY231)*($AN$10-$AL$10)*($AN$10-$AM$10))),$AM$10)</f>
        <v>0.870968067744387</v>
      </c>
      <c r="AQ231" s="0" t="n">
        <f aca="false">IFERROR(IF(AZ231&lt;($AM$11-$AL$11)/($AN$11-$AL$11),$AL$11+SQRT(AZ231*($AN$11-$AL$11)*($AM$11-$AL$11)),$AN$11-SQRT((1-AZ231)*($AN$11-$AL$11)*($AN$11-$AM$11))),$AM$11)</f>
        <v>0.627159998355721</v>
      </c>
      <c r="AR231" s="0" t="n">
        <f aca="false">SUMPRODUCT((B24:B31&lt;=$B$6)*(C24:C31*AM231+D24:D31*AO231*$B$8*AQ231)/(1+AL231/100)^B24:B31)+C32*AM231*AP231/(1+AL231/100)^$B$6</f>
        <v>0</v>
      </c>
      <c r="AS231" s="0" t="n">
        <f aca="false">SUMPRODUCT((K24:K26&lt;=$B$6)*(L24:L26*AN231+M24:M26*AO231*$B$8*AQ231)/(1+AL231/100)^K24:K26)+L27*AN231*AP231/(1+AL231/100)^$B$6</f>
        <v>0</v>
      </c>
      <c r="AT231" s="0" t="n">
        <f aca="false">AS231-AR231</f>
        <v>0</v>
      </c>
      <c r="AU231" s="0" t="n">
        <f aca="true">RAND()</f>
        <v>0.481613568599673</v>
      </c>
      <c r="AV231" s="0" t="n">
        <f aca="true">RAND()</f>
        <v>0.454227818044139</v>
      </c>
      <c r="AW231" s="0" t="n">
        <f aca="true">RAND()</f>
        <v>0.88443101821356</v>
      </c>
      <c r="AX231" s="0" t="n">
        <f aca="true">RAND()</f>
        <v>0.945645615456667</v>
      </c>
      <c r="AY231" s="0" t="n">
        <f aca="true">RAND()</f>
        <v>0.550469229144017</v>
      </c>
      <c r="AZ231" s="0" t="n">
        <f aca="true">RAND()</f>
        <v>0.436872100098431</v>
      </c>
    </row>
    <row r="232" customFormat="false" ht="15" hidden="false" customHeight="false" outlineLevel="0" collapsed="false">
      <c r="AK232" s="0" t="n">
        <v>219</v>
      </c>
      <c r="AL232" s="0" t="n">
        <f aca="false">IFERROR(IF(AU232&lt;($AM$6-$AL$6)/($AN$6-$AL$6),$AL$6+SQRT(AU232*($AN$6-$AL$6)*($AM$6-$AL$6)),$AN$6-SQRT((1-AU232)*($AN$6-$AL$6)*($AN$6-$AM$6))),$AM$6)</f>
        <v>4.40957523577622</v>
      </c>
      <c r="AM232" s="0" t="n">
        <f aca="false">IFERROR(IF(AV232&lt;($AM$7-$AL$7)/($AN$7-$AL$7),$AL$7+SQRT(AV232*($AN$7-$AL$7)*($AM$7-$AL$7)),$AN$7-SQRT((1-AV232)*($AN$7-$AL$7)*($AN$7-$AM$7))),$AM$7)</f>
        <v>0.993455516333661</v>
      </c>
      <c r="AN232" s="0" t="n">
        <f aca="false">IFERROR(IF(AW232&lt;($AM$8-$AL$8)/($AN$8-$AL$8),$AL$8+SQRT(AW232*($AN$8-$AL$8)*($AM$8-$AL$8)),$AN$8-SQRT((1-AW232)*($AN$8-$AL$8)*($AN$8-$AM$8))),$AM$8)</f>
        <v>1.22447109920726</v>
      </c>
      <c r="AO232" s="0" t="n">
        <f aca="false">IFERROR(IF(AX232&lt;($AM$9-$AL$9)/($AN$9-$AL$9),$AL$9+SQRT(AX232*($AN$9-$AL$9)*($AM$9-$AL$9)),$AN$9-SQRT((1-AX232)*($AN$9-$AL$9)*($AN$9-$AM$9))),$AM$9)</f>
        <v>0.683808849147686</v>
      </c>
      <c r="AP232" s="0" t="n">
        <f aca="false">IFERROR(IF(AY232&lt;($AM$10-$AL$10)/($AN$10-$AL$10),$AL$10+SQRT(AY232*($AN$10-$AL$10)*($AM$10-$AL$10)),$AN$10-SQRT((1-AY232)*($AN$10-$AL$10)*($AN$10-$AM$10))),$AM$10)</f>
        <v>0.907947419066034</v>
      </c>
      <c r="AQ232" s="0" t="n">
        <f aca="false">IFERROR(IF(AZ232&lt;($AM$11-$AL$11)/($AN$11-$AL$11),$AL$11+SQRT(AZ232*($AN$11-$AL$11)*($AM$11-$AL$11)),$AN$11-SQRT((1-AZ232)*($AN$11-$AL$11)*($AN$11-$AM$11))),$AM$11)</f>
        <v>0.593140747105527</v>
      </c>
      <c r="AR232" s="0" t="n">
        <f aca="false">SUMPRODUCT((B24:B31&lt;=$B$6)*(C24:C31*AM232+D24:D31*AO232*$B$8*AQ232)/(1+AL232/100)^B24:B31)+C32*AM232*AP232/(1+AL232/100)^$B$6</f>
        <v>0</v>
      </c>
      <c r="AS232" s="0" t="n">
        <f aca="false">SUMPRODUCT((K24:K26&lt;=$B$6)*(L24:L26*AN232+M24:M26*AO232*$B$8*AQ232)/(1+AL232/100)^K24:K26)+L27*AN232*AP232/(1+AL232/100)^$B$6</f>
        <v>0</v>
      </c>
      <c r="AT232" s="0" t="n">
        <f aca="false">AS232-AR232</f>
        <v>0</v>
      </c>
      <c r="AU232" s="0" t="n">
        <f aca="true">RAND()</f>
        <v>0.664484977044808</v>
      </c>
      <c r="AV232" s="0" t="n">
        <f aca="true">RAND()</f>
        <v>0.415833742221372</v>
      </c>
      <c r="AW232" s="0" t="n">
        <f aca="true">RAND()</f>
        <v>0.994206890882794</v>
      </c>
      <c r="AX232" s="0" t="n">
        <f aca="true">RAND()</f>
        <v>0.0450475906999954</v>
      </c>
      <c r="AY232" s="0" t="n">
        <f aca="true">RAND()</f>
        <v>0.665684386890554</v>
      </c>
      <c r="AZ232" s="0" t="n">
        <f aca="true">RAND()</f>
        <v>0.350740806586069</v>
      </c>
    </row>
    <row r="233" customFormat="false" ht="15" hidden="false" customHeight="false" outlineLevel="0" collapsed="false">
      <c r="AK233" s="0" t="n">
        <v>220</v>
      </c>
      <c r="AL233" s="0" t="n">
        <f aca="false">IFERROR(IF(AU233&lt;($AM$6-$AL$6)/($AN$6-$AL$6),$AL$6+SQRT(AU233*($AN$6-$AL$6)*($AM$6-$AL$6)),$AN$6-SQRT((1-AU233)*($AN$6-$AL$6)*($AN$6-$AM$6))),$AM$6)</f>
        <v>3.32108592956226</v>
      </c>
      <c r="AM233" s="0" t="n">
        <f aca="false">IFERROR(IF(AV233&lt;($AM$7-$AL$7)/($AN$7-$AL$7),$AL$7+SQRT(AV233*($AN$7-$AL$7)*($AM$7-$AL$7)),$AN$7-SQRT((1-AV233)*($AN$7-$AL$7)*($AN$7-$AM$7))),$AM$7)</f>
        <v>1.0744093570547</v>
      </c>
      <c r="AN233" s="0" t="n">
        <f aca="false">IFERROR(IF(AW233&lt;($AM$8-$AL$8)/($AN$8-$AL$8),$AL$8+SQRT(AW233*($AN$8-$AL$8)*($AM$8-$AL$8)),$AN$8-SQRT((1-AW233)*($AN$8-$AL$8)*($AN$8-$AM$8))),$AM$8)</f>
        <v>1.07184469295919</v>
      </c>
      <c r="AO233" s="0" t="n">
        <f aca="false">IFERROR(IF(AX233&lt;($AM$9-$AL$9)/($AN$9-$AL$9),$AL$9+SQRT(AX233*($AN$9-$AL$9)*($AM$9-$AL$9)),$AN$9-SQRT((1-AX233)*($AN$9-$AL$9)*($AN$9-$AM$9))),$AM$9)</f>
        <v>0.919352715406679</v>
      </c>
      <c r="AP233" s="0" t="n">
        <f aca="false">IFERROR(IF(AY233&lt;($AM$10-$AL$10)/($AN$10-$AL$10),$AL$10+SQRT(AY233*($AN$10-$AL$10)*($AM$10-$AL$10)),$AN$10-SQRT((1-AY233)*($AN$10-$AL$10)*($AN$10-$AM$10))),$AM$10)</f>
        <v>0.818770960572719</v>
      </c>
      <c r="AQ233" s="0" t="n">
        <f aca="false">IFERROR(IF(AZ233&lt;($AM$11-$AL$11)/($AN$11-$AL$11),$AL$11+SQRT(AZ233*($AN$11-$AL$11)*($AM$11-$AL$11)),$AN$11-SQRT((1-AZ233)*($AN$11-$AL$11)*($AN$11-$AM$11))),$AM$11)</f>
        <v>0.610953397495159</v>
      </c>
      <c r="AR233" s="0" t="n">
        <f aca="false">SUMPRODUCT((B24:B31&lt;=$B$6)*(C24:C31*AM233+D24:D31*AO233*$B$8*AQ233)/(1+AL233/100)^B24:B31)+C32*AM233*AP233/(1+AL233/100)^$B$6</f>
        <v>0</v>
      </c>
      <c r="AS233" s="0" t="n">
        <f aca="false">SUMPRODUCT((K24:K26&lt;=$B$6)*(L24:L26*AN233+M24:M26*AO233*$B$8*AQ233)/(1+AL233/100)^K24:K26)+L27*AN233*AP233/(1+AL233/100)^$B$6</f>
        <v>0</v>
      </c>
      <c r="AT233" s="0" t="n">
        <f aca="false">AS233-AR233</f>
        <v>0</v>
      </c>
      <c r="AU233" s="0" t="n">
        <f aca="true">RAND()</f>
        <v>0.32327956311676</v>
      </c>
      <c r="AV233" s="0" t="n">
        <f aca="true">RAND()</f>
        <v>0.725937120978292</v>
      </c>
      <c r="AW233" s="0" t="n">
        <f aca="true">RAND()</f>
        <v>0.717872769539507</v>
      </c>
      <c r="AX233" s="0" t="n">
        <f aca="true">RAND()</f>
        <v>0.23447559989194</v>
      </c>
      <c r="AY233" s="0" t="n">
        <f aca="true">RAND()</f>
        <v>0.406459701217816</v>
      </c>
      <c r="AZ233" s="0" t="n">
        <f aca="true">RAND()</f>
        <v>0.394661287403194</v>
      </c>
    </row>
    <row r="234" customFormat="false" ht="15" hidden="false" customHeight="false" outlineLevel="0" collapsed="false">
      <c r="AK234" s="0" t="n">
        <v>221</v>
      </c>
      <c r="AL234" s="0" t="n">
        <f aca="false">IFERROR(IF(AU234&lt;($AM$6-$AL$6)/($AN$6-$AL$6),$AL$6+SQRT(AU234*($AN$6-$AL$6)*($AM$6-$AL$6)),$AN$6-SQRT((1-AU234)*($AN$6-$AL$6)*($AN$6-$AM$6))),$AM$6)</f>
        <v>3.34613390743566</v>
      </c>
      <c r="AM234" s="0" t="n">
        <f aca="false">IFERROR(IF(AV234&lt;($AM$7-$AL$7)/($AN$7-$AL$7),$AL$7+SQRT(AV234*($AN$7-$AL$7)*($AM$7-$AL$7)),$AN$7-SQRT((1-AV234)*($AN$7-$AL$7)*($AN$7-$AM$7))),$AM$7)</f>
        <v>1.07784324299328</v>
      </c>
      <c r="AN234" s="0" t="n">
        <f aca="false">IFERROR(IF(AW234&lt;($AM$8-$AL$8)/($AN$8-$AL$8),$AL$8+SQRT(AW234*($AN$8-$AL$8)*($AM$8-$AL$8)),$AN$8-SQRT((1-AW234)*($AN$8-$AL$8)*($AN$8-$AM$8))),$AM$8)</f>
        <v>0.941142995107359</v>
      </c>
      <c r="AO234" s="0" t="n">
        <f aca="false">IFERROR(IF(AX234&lt;($AM$9-$AL$9)/($AN$9-$AL$9),$AL$9+SQRT(AX234*($AN$9-$AL$9)*($AM$9-$AL$9)),$AN$9-SQRT((1-AX234)*($AN$9-$AL$9)*($AN$9-$AM$9))),$AM$9)</f>
        <v>0.900182288058539</v>
      </c>
      <c r="AP234" s="0" t="n">
        <f aca="false">IFERROR(IF(AY234&lt;($AM$10-$AL$10)/($AN$10-$AL$10),$AL$10+SQRT(AY234*($AN$10-$AL$10)*($AM$10-$AL$10)),$AN$10-SQRT((1-AY234)*($AN$10-$AL$10)*($AN$10-$AM$10))),$AM$10)</f>
        <v>0.87792123594559</v>
      </c>
      <c r="AQ234" s="0" t="n">
        <f aca="false">IFERROR(IF(AZ234&lt;($AM$11-$AL$11)/($AN$11-$AL$11),$AL$11+SQRT(AZ234*($AN$11-$AL$11)*($AM$11-$AL$11)),$AN$11-SQRT((1-AZ234)*($AN$11-$AL$11)*($AN$11-$AM$11))),$AM$11)</f>
        <v>0.438517871612069</v>
      </c>
      <c r="AR234" s="0" t="n">
        <f aca="false">SUMPRODUCT((B24:B31&lt;=$B$6)*(C24:C31*AM234+D24:D31*AO234*$B$8*AQ234)/(1+AL234/100)^B24:B31)+C32*AM234*AP234/(1+AL234/100)^$B$6</f>
        <v>0</v>
      </c>
      <c r="AS234" s="0" t="n">
        <f aca="false">SUMPRODUCT((K24:K26&lt;=$B$6)*(L24:L26*AN234+M24:M26*AO234*$B$8*AQ234)/(1+AL234/100)^K24:K26)+L27*AN234*AP234/(1+AL234/100)^$B$6</f>
        <v>0</v>
      </c>
      <c r="AT234" s="0" t="n">
        <f aca="false">AS234-AR234</f>
        <v>0</v>
      </c>
      <c r="AU234" s="0" t="n">
        <f aca="true">RAND()</f>
        <v>0.332463128880429</v>
      </c>
      <c r="AV234" s="0" t="n">
        <f aca="true">RAND()</f>
        <v>0.736551564594931</v>
      </c>
      <c r="AW234" s="0" t="n">
        <f aca="true">RAND()</f>
        <v>0.221348278531955</v>
      </c>
      <c r="AX234" s="0" t="n">
        <f aca="true">RAND()</f>
        <v>0.213527818234357</v>
      </c>
      <c r="AY234" s="0" t="n">
        <f aca="true">RAND()</f>
        <v>0.571297842314569</v>
      </c>
      <c r="AZ234" s="0" t="n">
        <f aca="true">RAND()</f>
        <v>0.0783151051262763</v>
      </c>
    </row>
    <row r="235" customFormat="false" ht="15" hidden="false" customHeight="false" outlineLevel="0" collapsed="false">
      <c r="AK235" s="0" t="n">
        <v>222</v>
      </c>
      <c r="AL235" s="0" t="n">
        <f aca="false">IFERROR(IF(AU235&lt;($AM$6-$AL$6)/($AN$6-$AL$6),$AL$6+SQRT(AU235*($AN$6-$AL$6)*($AM$6-$AL$6)),$AN$6-SQRT((1-AU235)*($AN$6-$AL$6)*($AN$6-$AM$6))),$AM$6)</f>
        <v>5.18321635730296</v>
      </c>
      <c r="AM235" s="0" t="n">
        <f aca="false">IFERROR(IF(AV235&lt;($AM$7-$AL$7)/($AN$7-$AL$7),$AL$7+SQRT(AV235*($AN$7-$AL$7)*($AM$7-$AL$7)),$AN$7-SQRT((1-AV235)*($AN$7-$AL$7)*($AN$7-$AM$7))),$AM$7)</f>
        <v>1.07573507865534</v>
      </c>
      <c r="AN235" s="0" t="n">
        <f aca="false">IFERROR(IF(AW235&lt;($AM$8-$AL$8)/($AN$8-$AL$8),$AL$8+SQRT(AW235*($AN$8-$AL$8)*($AM$8-$AL$8)),$AN$8-SQRT((1-AW235)*($AN$8-$AL$8)*($AN$8-$AM$8))),$AM$8)</f>
        <v>1.11837083047058</v>
      </c>
      <c r="AO235" s="0" t="n">
        <f aca="false">IFERROR(IF(AX235&lt;($AM$9-$AL$9)/($AN$9-$AL$9),$AL$9+SQRT(AX235*($AN$9-$AL$9)*($AM$9-$AL$9)),$AN$9-SQRT((1-AX235)*($AN$9-$AL$9)*($AN$9-$AM$9))),$AM$9)</f>
        <v>0.977291907810482</v>
      </c>
      <c r="AP235" s="0" t="n">
        <f aca="false">IFERROR(IF(AY235&lt;($AM$10-$AL$10)/($AN$10-$AL$10),$AL$10+SQRT(AY235*($AN$10-$AL$10)*($AM$10-$AL$10)),$AN$10-SQRT((1-AY235)*($AN$10-$AL$10)*($AN$10-$AM$10))),$AM$10)</f>
        <v>0.559123245024561</v>
      </c>
      <c r="AQ235" s="0" t="n">
        <f aca="false">IFERROR(IF(AZ235&lt;($AM$11-$AL$11)/($AN$11-$AL$11),$AL$11+SQRT(AZ235*($AN$11-$AL$11)*($AM$11-$AL$11)),$AN$11-SQRT((1-AZ235)*($AN$11-$AL$11)*($AN$11-$AM$11))),$AM$11)</f>
        <v>0.450916326803668</v>
      </c>
      <c r="AR235" s="0" t="n">
        <f aca="false">SUMPRODUCT((B24:B31&lt;=$B$6)*(C24:C31*AM235+D24:D31*AO235*$B$8*AQ235)/(1+AL235/100)^B24:B31)+C32*AM235*AP235/(1+AL235/100)^$B$6</f>
        <v>0</v>
      </c>
      <c r="AS235" s="0" t="n">
        <f aca="false">SUMPRODUCT((K24:K26&lt;=$B$6)*(L24:L26*AN235+M24:M26*AO235*$B$8*AQ235)/(1+AL235/100)^K24:K26)+L27*AN235*AP235/(1+AL235/100)^$B$6</f>
        <v>0</v>
      </c>
      <c r="AT235" s="0" t="n">
        <f aca="false">AS235-AR235</f>
        <v>0</v>
      </c>
      <c r="AU235" s="0" t="n">
        <f aca="true">RAND()</f>
        <v>0.834964859781423</v>
      </c>
      <c r="AV235" s="0" t="n">
        <f aca="true">RAND()</f>
        <v>0.730059886122119</v>
      </c>
      <c r="AW235" s="0" t="n">
        <f aca="true">RAND()</f>
        <v>0.845988993146635</v>
      </c>
      <c r="AX235" s="0" t="n">
        <f aca="true">RAND()</f>
        <v>0.303743420348493</v>
      </c>
      <c r="AY235" s="0" t="n">
        <f aca="true">RAND()</f>
        <v>0.0139822324089371</v>
      </c>
      <c r="AZ235" s="0" t="n">
        <f aca="true">RAND()</f>
        <v>0.0929621946771899</v>
      </c>
    </row>
    <row r="236" customFormat="false" ht="15" hidden="false" customHeight="false" outlineLevel="0" collapsed="false">
      <c r="AK236" s="0" t="n">
        <v>223</v>
      </c>
      <c r="AL236" s="0" t="n">
        <f aca="false">IFERROR(IF(AU236&lt;($AM$6-$AL$6)/($AN$6-$AL$6),$AL$6+SQRT(AU236*($AN$6-$AL$6)*($AM$6-$AL$6)),$AN$6-SQRT((1-AU236)*($AN$6-$AL$6)*($AN$6-$AM$6))),$AM$6)</f>
        <v>3.72058101154796</v>
      </c>
      <c r="AM236" s="0" t="n">
        <f aca="false">IFERROR(IF(AV236&lt;($AM$7-$AL$7)/($AN$7-$AL$7),$AL$7+SQRT(AV236*($AN$7-$AL$7)*($AM$7-$AL$7)),$AN$7-SQRT((1-AV236)*($AN$7-$AL$7)*($AN$7-$AM$7))),$AM$7)</f>
        <v>1.12621635189408</v>
      </c>
      <c r="AN236" s="0" t="n">
        <f aca="false">IFERROR(IF(AW236&lt;($AM$8-$AL$8)/($AN$8-$AL$8),$AL$8+SQRT(AW236*($AN$8-$AL$8)*($AM$8-$AL$8)),$AN$8-SQRT((1-AW236)*($AN$8-$AL$8)*($AN$8-$AM$8))),$AM$8)</f>
        <v>1.11867535928884</v>
      </c>
      <c r="AO236" s="0" t="n">
        <f aca="false">IFERROR(IF(AX236&lt;($AM$9-$AL$9)/($AN$9-$AL$9),$AL$9+SQRT(AX236*($AN$9-$AL$9)*($AM$9-$AL$9)),$AN$9-SQRT((1-AX236)*($AN$9-$AL$9)*($AN$9-$AM$9))),$AM$9)</f>
        <v>1.06260534533193</v>
      </c>
      <c r="AP236" s="0" t="n">
        <f aca="false">IFERROR(IF(AY236&lt;($AM$10-$AL$10)/($AN$10-$AL$10),$AL$10+SQRT(AY236*($AN$10-$AL$10)*($AM$10-$AL$10)),$AN$10-SQRT((1-AY236)*($AN$10-$AL$10)*($AN$10-$AM$10))),$AM$10)</f>
        <v>0.881772916130531</v>
      </c>
      <c r="AQ236" s="0" t="n">
        <f aca="false">IFERROR(IF(AZ236&lt;($AM$11-$AL$11)/($AN$11-$AL$11),$AL$11+SQRT(AZ236*($AN$11-$AL$11)*($AM$11-$AL$11)),$AN$11-SQRT((1-AZ236)*($AN$11-$AL$11)*($AN$11-$AM$11))),$AM$11)</f>
        <v>0.63343016435604</v>
      </c>
      <c r="AR236" s="0" t="n">
        <f aca="false">SUMPRODUCT((B24:B31&lt;=$B$6)*(C24:C31*AM236+D24:D31*AO236*$B$8*AQ236)/(1+AL236/100)^B24:B31)+C32*AM236*AP236/(1+AL236/100)^$B$6</f>
        <v>0</v>
      </c>
      <c r="AS236" s="0" t="n">
        <f aca="false">SUMPRODUCT((K24:K26&lt;=$B$6)*(L24:L26*AN236+M24:M26*AO236*$B$8*AQ236)/(1+AL236/100)^K24:K26)+L27*AN236*AP236/(1+AL236/100)^$B$6</f>
        <v>0</v>
      </c>
      <c r="AT236" s="0" t="n">
        <f aca="false">AS236-AR236</f>
        <v>0</v>
      </c>
      <c r="AU236" s="0" t="n">
        <f aca="true">RAND()</f>
        <v>0.462270554909011</v>
      </c>
      <c r="AV236" s="0" t="n">
        <f aca="true">RAND()</f>
        <v>0.863800964103014</v>
      </c>
      <c r="AW236" s="0" t="n">
        <f aca="true">RAND()</f>
        <v>0.846700788818524</v>
      </c>
      <c r="AX236" s="0" t="n">
        <f aca="true">RAND()</f>
        <v>0.414194174266482</v>
      </c>
      <c r="AY236" s="0" t="n">
        <f aca="true">RAND()</f>
        <v>0.583002237963238</v>
      </c>
      <c r="AZ236" s="0" t="n">
        <f aca="true">RAND()</f>
        <v>0.453778263275493</v>
      </c>
    </row>
    <row r="237" customFormat="false" ht="15" hidden="false" customHeight="false" outlineLevel="0" collapsed="false">
      <c r="AK237" s="0" t="n">
        <v>224</v>
      </c>
      <c r="AL237" s="0" t="n">
        <f aca="false">IFERROR(IF(AU237&lt;($AM$6-$AL$6)/($AN$6-$AL$6),$AL$6+SQRT(AU237*($AN$6-$AL$6)*($AM$6-$AL$6)),$AN$6-SQRT((1-AU237)*($AN$6-$AL$6)*($AN$6-$AM$6))),$AM$6)</f>
        <v>2.51889851930379</v>
      </c>
      <c r="AM237" s="0" t="n">
        <f aca="false">IFERROR(IF(AV237&lt;($AM$7-$AL$7)/($AN$7-$AL$7),$AL$7+SQRT(AV237*($AN$7-$AL$7)*($AM$7-$AL$7)),$AN$7-SQRT((1-AV237)*($AN$7-$AL$7)*($AN$7-$AM$7))),$AM$7)</f>
        <v>0.977022845491898</v>
      </c>
      <c r="AN237" s="0" t="n">
        <f aca="false">IFERROR(IF(AW237&lt;($AM$8-$AL$8)/($AN$8-$AL$8),$AL$8+SQRT(AW237*($AN$8-$AL$8)*($AM$8-$AL$8)),$AN$8-SQRT((1-AW237)*($AN$8-$AL$8)*($AN$8-$AM$8))),$AM$8)</f>
        <v>0.988990728662553</v>
      </c>
      <c r="AO237" s="0" t="n">
        <f aca="false">IFERROR(IF(AX237&lt;($AM$9-$AL$9)/($AN$9-$AL$9),$AL$9+SQRT(AX237*($AN$9-$AL$9)*($AM$9-$AL$9)),$AN$9-SQRT((1-AX237)*($AN$9-$AL$9)*($AN$9-$AM$9))),$AM$9)</f>
        <v>1.10055274713668</v>
      </c>
      <c r="AP237" s="0" t="n">
        <f aca="false">IFERROR(IF(AY237&lt;($AM$10-$AL$10)/($AN$10-$AL$10),$AL$10+SQRT(AY237*($AN$10-$AL$10)*($AM$10-$AL$10)),$AN$10-SQRT((1-AY237)*($AN$10-$AL$10)*($AN$10-$AM$10))),$AM$10)</f>
        <v>0.681712260688394</v>
      </c>
      <c r="AQ237" s="0" t="n">
        <f aca="false">IFERROR(IF(AZ237&lt;($AM$11-$AL$11)/($AN$11-$AL$11),$AL$11+SQRT(AZ237*($AN$11-$AL$11)*($AM$11-$AL$11)),$AN$11-SQRT((1-AZ237)*($AN$11-$AL$11)*($AN$11-$AM$11))),$AM$11)</f>
        <v>0.767242376833454</v>
      </c>
      <c r="AR237" s="0" t="n">
        <f aca="false">SUMPRODUCT((B24:B31&lt;=$B$6)*(C24:C31*AM237+D24:D31*AO237*$B$8*AQ237)/(1+AL237/100)^B24:B31)+C32*AM237*AP237/(1+AL237/100)^$B$6</f>
        <v>0</v>
      </c>
      <c r="AS237" s="0" t="n">
        <f aca="false">SUMPRODUCT((K24:K26&lt;=$B$6)*(L24:L26*AN237+M24:M26*AO237*$B$8*AQ237)/(1+AL237/100)^K24:K26)+L27*AN237*AP237/(1+AL237/100)^$B$6</f>
        <v>0</v>
      </c>
      <c r="AT237" s="0" t="n">
        <f aca="false">AS237-AR237</f>
        <v>0</v>
      </c>
      <c r="AU237" s="0" t="n">
        <f aca="true">RAND()</f>
        <v>0.053851134667133</v>
      </c>
      <c r="AV237" s="0" t="n">
        <f aca="true">RAND()</f>
        <v>0.348189864733872</v>
      </c>
      <c r="AW237" s="0" t="n">
        <f aca="true">RAND()</f>
        <v>0.396861061337808</v>
      </c>
      <c r="AX237" s="0" t="n">
        <f aca="true">RAND()</f>
        <v>0.460663092877756</v>
      </c>
      <c r="AY237" s="0" t="n">
        <f aca="true">RAND()</f>
        <v>0.132077382737947</v>
      </c>
      <c r="AZ237" s="0" t="n">
        <f aca="true">RAND()</f>
        <v>0.778873015746369</v>
      </c>
    </row>
    <row r="238" customFormat="false" ht="15" hidden="false" customHeight="false" outlineLevel="0" collapsed="false">
      <c r="AK238" s="0" t="n">
        <v>225</v>
      </c>
      <c r="AL238" s="0" t="n">
        <f aca="false">IFERROR(IF(AU238&lt;($AM$6-$AL$6)/($AN$6-$AL$6),$AL$6+SQRT(AU238*($AN$6-$AL$6)*($AM$6-$AL$6)),$AN$6-SQRT((1-AU238)*($AN$6-$AL$6)*($AN$6-$AM$6))),$AM$6)</f>
        <v>2.52182171953595</v>
      </c>
      <c r="AM238" s="0" t="n">
        <f aca="false">IFERROR(IF(AV238&lt;($AM$7-$AL$7)/($AN$7-$AL$7),$AL$7+SQRT(AV238*($AN$7-$AL$7)*($AM$7-$AL$7)),$AN$7-SQRT((1-AV238)*($AN$7-$AL$7)*($AN$7-$AM$7))),$AM$7)</f>
        <v>0.88585334467276</v>
      </c>
      <c r="AN238" s="0" t="n">
        <f aca="false">IFERROR(IF(AW238&lt;($AM$8-$AL$8)/($AN$8-$AL$8),$AL$8+SQRT(AW238*($AN$8-$AL$8)*($AM$8-$AL$8)),$AN$8-SQRT((1-AW238)*($AN$8-$AL$8)*($AN$8-$AM$8))),$AM$8)</f>
        <v>0.936325896421829</v>
      </c>
      <c r="AO238" s="0" t="n">
        <f aca="false">IFERROR(IF(AX238&lt;($AM$9-$AL$9)/($AN$9-$AL$9),$AL$9+SQRT(AX238*($AN$9-$AL$9)*($AM$9-$AL$9)),$AN$9-SQRT((1-AX238)*($AN$9-$AL$9)*($AN$9-$AM$9))),$AM$9)</f>
        <v>1.08584505719986</v>
      </c>
      <c r="AP238" s="0" t="n">
        <f aca="false">IFERROR(IF(AY238&lt;($AM$10-$AL$10)/($AN$10-$AL$10),$AL$10+SQRT(AY238*($AN$10-$AL$10)*($AM$10-$AL$10)),$AN$10-SQRT((1-AY238)*($AN$10-$AL$10)*($AN$10-$AM$10))),$AM$10)</f>
        <v>0.734127156185515</v>
      </c>
      <c r="AQ238" s="0" t="n">
        <f aca="false">IFERROR(IF(AZ238&lt;($AM$11-$AL$11)/($AN$11-$AL$11),$AL$11+SQRT(AZ238*($AN$11-$AL$11)*($AM$11-$AL$11)),$AN$11-SQRT((1-AZ238)*($AN$11-$AL$11)*($AN$11-$AM$11))),$AM$11)</f>
        <v>0.783974924728432</v>
      </c>
      <c r="AR238" s="0" t="n">
        <f aca="false">SUMPRODUCT((B24:B31&lt;=$B$6)*(C24:C31*AM238+D24:D31*AO238*$B$8*AQ238)/(1+AL238/100)^B24:B31)+C32*AM238*AP238/(1+AL238/100)^$B$6</f>
        <v>0</v>
      </c>
      <c r="AS238" s="0" t="n">
        <f aca="false">SUMPRODUCT((K24:K26&lt;=$B$6)*(L24:L26*AN238+M24:M26*AO238*$B$8*AQ238)/(1+AL238/100)^K24:K26)+L27*AN238*AP238/(1+AL238/100)^$B$6</f>
        <v>0</v>
      </c>
      <c r="AT238" s="0" t="n">
        <f aca="false">AS238-AR238</f>
        <v>0</v>
      </c>
      <c r="AU238" s="0" t="n">
        <f aca="true">RAND()</f>
        <v>0.0544595813958912</v>
      </c>
      <c r="AV238" s="0" t="n">
        <f aca="true">RAND()</f>
        <v>0.081897742127775</v>
      </c>
      <c r="AW238" s="0" t="n">
        <f aca="true">RAND()</f>
        <v>0.206497222613503</v>
      </c>
      <c r="AX238" s="0" t="n">
        <f aca="true">RAND()</f>
        <v>0.442880493702711</v>
      </c>
      <c r="AY238" s="0" t="n">
        <f aca="true">RAND()</f>
        <v>0.219262101054066</v>
      </c>
      <c r="AZ238" s="0" t="n">
        <f aca="true">RAND()</f>
        <v>0.809523130015973</v>
      </c>
    </row>
    <row r="239" customFormat="false" ht="15" hidden="false" customHeight="false" outlineLevel="0" collapsed="false">
      <c r="AK239" s="0" t="n">
        <v>226</v>
      </c>
      <c r="AL239" s="0" t="n">
        <f aca="false">IFERROR(IF(AU239&lt;($AM$6-$AL$6)/($AN$6-$AL$6),$AL$6+SQRT(AU239*($AN$6-$AL$6)*($AM$6-$AL$6)),$AN$6-SQRT((1-AU239)*($AN$6-$AL$6)*($AN$6-$AM$6))),$AM$6)</f>
        <v>3.04468579592209</v>
      </c>
      <c r="AM239" s="0" t="n">
        <f aca="false">IFERROR(IF(AV239&lt;($AM$7-$AL$7)/($AN$7-$AL$7),$AL$7+SQRT(AV239*($AN$7-$AL$7)*($AM$7-$AL$7)),$AN$7-SQRT((1-AV239)*($AN$7-$AL$7)*($AN$7-$AM$7))),$AM$7)</f>
        <v>0.871062570603475</v>
      </c>
      <c r="AN239" s="0" t="n">
        <f aca="false">IFERROR(IF(AW239&lt;($AM$8-$AL$8)/($AN$8-$AL$8),$AL$8+SQRT(AW239*($AN$8-$AL$8)*($AM$8-$AL$8)),$AN$8-SQRT((1-AW239)*($AN$8-$AL$8)*($AN$8-$AM$8))),$AM$8)</f>
        <v>0.963392845083914</v>
      </c>
      <c r="AO239" s="0" t="n">
        <f aca="false">IFERROR(IF(AX239&lt;($AM$9-$AL$9)/($AN$9-$AL$9),$AL$9+SQRT(AX239*($AN$9-$AL$9)*($AM$9-$AL$9)),$AN$9-SQRT((1-AX239)*($AN$9-$AL$9)*($AN$9-$AM$9))),$AM$9)</f>
        <v>1.69042393353643</v>
      </c>
      <c r="AP239" s="0" t="n">
        <f aca="false">IFERROR(IF(AY239&lt;($AM$10-$AL$10)/($AN$10-$AL$10),$AL$10+SQRT(AY239*($AN$10-$AL$10)*($AM$10-$AL$10)),$AN$10-SQRT((1-AY239)*($AN$10-$AL$10)*($AN$10-$AM$10))),$AM$10)</f>
        <v>0.698943918258528</v>
      </c>
      <c r="AQ239" s="0" t="n">
        <f aca="false">IFERROR(IF(AZ239&lt;($AM$11-$AL$11)/($AN$11-$AL$11),$AL$11+SQRT(AZ239*($AN$11-$AL$11)*($AM$11-$AL$11)),$AN$11-SQRT((1-AZ239)*($AN$11-$AL$11)*($AN$11-$AM$11))),$AM$11)</f>
        <v>0.534619233852409</v>
      </c>
      <c r="AR239" s="0" t="n">
        <f aca="false">SUMPRODUCT((B24:B31&lt;=$B$6)*(C24:C31*AM239+D24:D31*AO239*$B$8*AQ239)/(1+AL239/100)^B24:B31)+C32*AM239*AP239/(1+AL239/100)^$B$6</f>
        <v>0</v>
      </c>
      <c r="AS239" s="0" t="n">
        <f aca="false">SUMPRODUCT((K24:K26&lt;=$B$6)*(L24:L26*AN239+M24:M26*AO239*$B$8*AQ239)/(1+AL239/100)^K24:K26)+L27*AN239*AP239/(1+AL239/100)^$B$6</f>
        <v>0</v>
      </c>
      <c r="AT239" s="0" t="n">
        <f aca="false">AS239-AR239</f>
        <v>0</v>
      </c>
      <c r="AU239" s="0" t="n">
        <f aca="true">RAND()</f>
        <v>0.217774477350978</v>
      </c>
      <c r="AV239" s="0" t="n">
        <f aca="true">RAND()</f>
        <v>0.0561098771197101</v>
      </c>
      <c r="AW239" s="0" t="n">
        <f aca="true">RAND()</f>
        <v>0.296635798051288</v>
      </c>
      <c r="AX239" s="0" t="n">
        <f aca="true">RAND()</f>
        <v>0.936108439381963</v>
      </c>
      <c r="AY239" s="0" t="n">
        <f aca="true">RAND()</f>
        <v>0.158314730448224</v>
      </c>
      <c r="AZ239" s="0" t="n">
        <f aca="true">RAND()</f>
        <v>0.22467830568772</v>
      </c>
    </row>
    <row r="240" customFormat="false" ht="15" hidden="false" customHeight="false" outlineLevel="0" collapsed="false">
      <c r="AK240" s="0" t="n">
        <v>227</v>
      </c>
      <c r="AL240" s="0" t="n">
        <f aca="false">IFERROR(IF(AU240&lt;($AM$6-$AL$6)/($AN$6-$AL$6),$AL$6+SQRT(AU240*($AN$6-$AL$6)*($AM$6-$AL$6)),$AN$6-SQRT((1-AU240)*($AN$6-$AL$6)*($AN$6-$AM$6))),$AM$6)</f>
        <v>4.14065213168132</v>
      </c>
      <c r="AM240" s="0" t="n">
        <f aca="false">IFERROR(IF(AV240&lt;($AM$7-$AL$7)/($AN$7-$AL$7),$AL$7+SQRT(AV240*($AN$7-$AL$7)*($AM$7-$AL$7)),$AN$7-SQRT((1-AV240)*($AN$7-$AL$7)*($AN$7-$AM$7))),$AM$7)</f>
        <v>1.14097581420821</v>
      </c>
      <c r="AN240" s="0" t="n">
        <f aca="false">IFERROR(IF(AW240&lt;($AM$8-$AL$8)/($AN$8-$AL$8),$AL$8+SQRT(AW240*($AN$8-$AL$8)*($AM$8-$AL$8)),$AN$8-SQRT((1-AW240)*($AN$8-$AL$8)*($AN$8-$AM$8))),$AM$8)</f>
        <v>0.958288118983693</v>
      </c>
      <c r="AO240" s="0" t="n">
        <f aca="false">IFERROR(IF(AX240&lt;($AM$9-$AL$9)/($AN$9-$AL$9),$AL$9+SQRT(AX240*($AN$9-$AL$9)*($AM$9-$AL$9)),$AN$9-SQRT((1-AX240)*($AN$9-$AL$9)*($AN$9-$AM$9))),$AM$9)</f>
        <v>0.868482645578552</v>
      </c>
      <c r="AP240" s="0" t="n">
        <f aca="false">IFERROR(IF(AY240&lt;($AM$10-$AL$10)/($AN$10-$AL$10),$AL$10+SQRT(AY240*($AN$10-$AL$10)*($AM$10-$AL$10)),$AN$10-SQRT((1-AY240)*($AN$10-$AL$10)*($AN$10-$AM$10))),$AM$10)</f>
        <v>0.988748467195477</v>
      </c>
      <c r="AQ240" s="0" t="n">
        <f aca="false">IFERROR(IF(AZ240&lt;($AM$11-$AL$11)/($AN$11-$AL$11),$AL$11+SQRT(AZ240*($AN$11-$AL$11)*($AM$11-$AL$11)),$AN$11-SQRT((1-AZ240)*($AN$11-$AL$11)*($AN$11-$AM$11))),$AM$11)</f>
        <v>0.586336647971862</v>
      </c>
      <c r="AR240" s="0" t="n">
        <f aca="false">SUMPRODUCT((B24:B31&lt;=$B$6)*(C24:C31*AM240+D24:D31*AO240*$B$8*AQ240)/(1+AL240/100)^B24:B31)+C32*AM240*AP240/(1+AL240/100)^$B$6</f>
        <v>0</v>
      </c>
      <c r="AS240" s="0" t="n">
        <f aca="false">SUMPRODUCT((K24:K26&lt;=$B$6)*(L24:L26*AN240+M24:M26*AO240*$B$8*AQ240)/(1+AL240/100)^K24:K26)+L27*AN240*AP240/(1+AL240/100)^$B$6</f>
        <v>0</v>
      </c>
      <c r="AT240" s="0" t="n">
        <f aca="false">AS240-AR240</f>
        <v>0</v>
      </c>
      <c r="AU240" s="0" t="n">
        <f aca="true">RAND()</f>
        <v>0.591206488397071</v>
      </c>
      <c r="AV240" s="0" t="n">
        <f aca="true">RAND()</f>
        <v>0.894344239221664</v>
      </c>
      <c r="AW240" s="0" t="n">
        <f aca="true">RAND()</f>
        <v>0.278390317904396</v>
      </c>
      <c r="AX240" s="0" t="n">
        <f aca="true">RAND()</f>
        <v>0.181039280123425</v>
      </c>
      <c r="AY240" s="0" t="n">
        <f aca="true">RAND()</f>
        <v>0.955500256743713</v>
      </c>
      <c r="AZ240" s="0" t="n">
        <f aca="true">RAND()</f>
        <v>0.334647657027601</v>
      </c>
    </row>
    <row r="241" customFormat="false" ht="15" hidden="false" customHeight="false" outlineLevel="0" collapsed="false">
      <c r="AK241" s="0" t="n">
        <v>228</v>
      </c>
      <c r="AL241" s="0" t="n">
        <f aca="false">IFERROR(IF(AU241&lt;($AM$6-$AL$6)/($AN$6-$AL$6),$AL$6+SQRT(AU241*($AN$6-$AL$6)*($AM$6-$AL$6)),$AN$6-SQRT((1-AU241)*($AN$6-$AL$6)*($AN$6-$AM$6))),$AM$6)</f>
        <v>5.74593047803833</v>
      </c>
      <c r="AM241" s="0" t="n">
        <f aca="false">IFERROR(IF(AV241&lt;($AM$7-$AL$7)/($AN$7-$AL$7),$AL$7+SQRT(AV241*($AN$7-$AL$7)*($AM$7-$AL$7)),$AN$7-SQRT((1-AV241)*($AN$7-$AL$7)*($AN$7-$AM$7))),$AM$7)</f>
        <v>0.891342360960292</v>
      </c>
      <c r="AN241" s="0" t="n">
        <f aca="false">IFERROR(IF(AW241&lt;($AM$8-$AL$8)/($AN$8-$AL$8),$AL$8+SQRT(AW241*($AN$8-$AL$8)*($AM$8-$AL$8)),$AN$8-SQRT((1-AW241)*($AN$8-$AL$8)*($AN$8-$AM$8))),$AM$8)</f>
        <v>0.833898968463788</v>
      </c>
      <c r="AO241" s="0" t="n">
        <f aca="false">IFERROR(IF(AX241&lt;($AM$9-$AL$9)/($AN$9-$AL$9),$AL$9+SQRT(AX241*($AN$9-$AL$9)*($AM$9-$AL$9)),$AN$9-SQRT((1-AX241)*($AN$9-$AL$9)*($AN$9-$AM$9))),$AM$9)</f>
        <v>0.755782295096304</v>
      </c>
      <c r="AP241" s="0" t="n">
        <f aca="false">IFERROR(IF(AY241&lt;($AM$10-$AL$10)/($AN$10-$AL$10),$AL$10+SQRT(AY241*($AN$10-$AL$10)*($AM$10-$AL$10)),$AN$10-SQRT((1-AY241)*($AN$10-$AL$10)*($AN$10-$AM$10))),$AM$10)</f>
        <v>0.610232124117339</v>
      </c>
      <c r="AQ241" s="0" t="n">
        <f aca="false">IFERROR(IF(AZ241&lt;($AM$11-$AL$11)/($AN$11-$AL$11),$AL$11+SQRT(AZ241*($AN$11-$AL$11)*($AM$11-$AL$11)),$AN$11-SQRT((1-AZ241)*($AN$11-$AL$11)*($AN$11-$AM$11))),$AM$11)</f>
        <v>0.770419573743935</v>
      </c>
      <c r="AR241" s="0" t="n">
        <f aca="false">SUMPRODUCT((B24:B31&lt;=$B$6)*(C24:C31*AM241+D24:D31*AO241*$B$8*AQ241)/(1+AL241/100)^B24:B31)+C32*AM241*AP241/(1+AL241/100)^$B$6</f>
        <v>0</v>
      </c>
      <c r="AS241" s="0" t="n">
        <f aca="false">SUMPRODUCT((K24:K26&lt;=$B$6)*(L24:L26*AN241+M24:M26*AO241*$B$8*AQ241)/(1+AL241/100)^K24:K26)+L27*AN241*AP241/(1+AL241/100)^$B$6</f>
        <v>0</v>
      </c>
      <c r="AT241" s="0" t="n">
        <f aca="false">AS241-AR241</f>
        <v>0</v>
      </c>
      <c r="AU241" s="0" t="n">
        <f aca="true">RAND()</f>
        <v>0.921365481704342</v>
      </c>
      <c r="AV241" s="0" t="n">
        <f aca="true">RAND()</f>
        <v>0.0927047433977805</v>
      </c>
      <c r="AW241" s="0" t="n">
        <f aca="true">RAND()</f>
        <v>0.0127682229212099</v>
      </c>
      <c r="AX241" s="0" t="n">
        <f aca="true">RAND()</f>
        <v>0.0872327766463103</v>
      </c>
      <c r="AY241" s="0" t="n">
        <f aca="true">RAND()</f>
        <v>0.0486044847496814</v>
      </c>
      <c r="AZ241" s="0" t="n">
        <f aca="true">RAND()</f>
        <v>0.78486868522483</v>
      </c>
    </row>
    <row r="242" customFormat="false" ht="15" hidden="false" customHeight="false" outlineLevel="0" collapsed="false">
      <c r="AK242" s="0" t="n">
        <v>229</v>
      </c>
      <c r="AL242" s="0" t="n">
        <f aca="false">IFERROR(IF(AU242&lt;($AM$6-$AL$6)/($AN$6-$AL$6),$AL$6+SQRT(AU242*($AN$6-$AL$6)*($AM$6-$AL$6)),$AN$6-SQRT((1-AU242)*($AN$6-$AL$6)*($AN$6-$AM$6))),$AM$6)</f>
        <v>3.51910297045033</v>
      </c>
      <c r="AM242" s="0" t="n">
        <f aca="false">IFERROR(IF(AV242&lt;($AM$7-$AL$7)/($AN$7-$AL$7),$AL$7+SQRT(AV242*($AN$7-$AL$7)*($AM$7-$AL$7)),$AN$7-SQRT((1-AV242)*($AN$7-$AL$7)*($AN$7-$AM$7))),$AM$7)</f>
        <v>1.05229608352731</v>
      </c>
      <c r="AN242" s="0" t="n">
        <f aca="false">IFERROR(IF(AW242&lt;($AM$8-$AL$8)/($AN$8-$AL$8),$AL$8+SQRT(AW242*($AN$8-$AL$8)*($AM$8-$AL$8)),$AN$8-SQRT((1-AW242)*($AN$8-$AL$8)*($AN$8-$AM$8))),$AM$8)</f>
        <v>0.974563742827194</v>
      </c>
      <c r="AO242" s="0" t="n">
        <f aca="false">IFERROR(IF(AX242&lt;($AM$9-$AL$9)/($AN$9-$AL$9),$AL$9+SQRT(AX242*($AN$9-$AL$9)*($AM$9-$AL$9)),$AN$9-SQRT((1-AX242)*($AN$9-$AL$9)*($AN$9-$AM$9))),$AM$9)</f>
        <v>1.51884619176847</v>
      </c>
      <c r="AP242" s="0" t="n">
        <f aca="false">IFERROR(IF(AY242&lt;($AM$10-$AL$10)/($AN$10-$AL$10),$AL$10+SQRT(AY242*($AN$10-$AL$10)*($AM$10-$AL$10)),$AN$10-SQRT((1-AY242)*($AN$10-$AL$10)*($AN$10-$AM$10))),$AM$10)</f>
        <v>0.967471315061226</v>
      </c>
      <c r="AQ242" s="0" t="n">
        <f aca="false">IFERROR(IF(AZ242&lt;($AM$11-$AL$11)/($AN$11-$AL$11),$AL$11+SQRT(AZ242*($AN$11-$AL$11)*($AM$11-$AL$11)),$AN$11-SQRT((1-AZ242)*($AN$11-$AL$11)*($AN$11-$AM$11))),$AM$11)</f>
        <v>0.671102741086216</v>
      </c>
      <c r="AR242" s="0" t="n">
        <f aca="false">SUMPRODUCT((B24:B31&lt;=$B$6)*(C24:C31*AM242+D24:D31*AO242*$B$8*AQ242)/(1+AL242/100)^B24:B31)+C32*AM242*AP242/(1+AL242/100)^$B$6</f>
        <v>0</v>
      </c>
      <c r="AS242" s="0" t="n">
        <f aca="false">SUMPRODUCT((K24:K26&lt;=$B$6)*(L24:L26*AN242+M24:M26*AO242*$B$8*AQ242)/(1+AL242/100)^K24:K26)+L27*AN242*AP242/(1+AL242/100)^$B$6</f>
        <v>0</v>
      </c>
      <c r="AT242" s="0" t="n">
        <f aca="false">AS242-AR242</f>
        <v>0</v>
      </c>
      <c r="AU242" s="0" t="n">
        <f aca="true">RAND()</f>
        <v>0.394167793483615</v>
      </c>
      <c r="AV242" s="0" t="n">
        <f aca="true">RAND()</f>
        <v>0.652561434767635</v>
      </c>
      <c r="AW242" s="0" t="n">
        <f aca="true">RAND()</f>
        <v>0.338583336775984</v>
      </c>
      <c r="AX242" s="0" t="n">
        <f aca="true">RAND()</f>
        <v>0.845660675216199</v>
      </c>
      <c r="AY242" s="0" t="n">
        <f aca="true">RAND()</f>
        <v>0.874117721620289</v>
      </c>
      <c r="AZ242" s="0" t="n">
        <f aca="true">RAND()</f>
        <v>0.558475890118365</v>
      </c>
    </row>
    <row r="243" customFormat="false" ht="15" hidden="false" customHeight="false" outlineLevel="0" collapsed="false">
      <c r="AK243" s="0" t="n">
        <v>230</v>
      </c>
      <c r="AL243" s="0" t="n">
        <f aca="false">IFERROR(IF(AU243&lt;($AM$6-$AL$6)/($AN$6-$AL$6),$AL$6+SQRT(AU243*($AN$6-$AL$6)*($AM$6-$AL$6)),$AN$6-SQRT((1-AU243)*($AN$6-$AL$6)*($AN$6-$AM$6))),$AM$6)</f>
        <v>4.65164010452325</v>
      </c>
      <c r="AM243" s="0" t="n">
        <f aca="false">IFERROR(IF(AV243&lt;($AM$7-$AL$7)/($AN$7-$AL$7),$AL$7+SQRT(AV243*($AN$7-$AL$7)*($AM$7-$AL$7)),$AN$7-SQRT((1-AV243)*($AN$7-$AL$7)*($AN$7-$AM$7))),$AM$7)</f>
        <v>1.01737651649638</v>
      </c>
      <c r="AN243" s="0" t="n">
        <f aca="false">IFERROR(IF(AW243&lt;($AM$8-$AL$8)/($AN$8-$AL$8),$AL$8+SQRT(AW243*($AN$8-$AL$8)*($AM$8-$AL$8)),$AN$8-SQRT((1-AW243)*($AN$8-$AL$8)*($AN$8-$AM$8))),$AM$8)</f>
        <v>0.871974787910827</v>
      </c>
      <c r="AO243" s="0" t="n">
        <f aca="false">IFERROR(IF(AX243&lt;($AM$9-$AL$9)/($AN$9-$AL$9),$AL$9+SQRT(AX243*($AN$9-$AL$9)*($AM$9-$AL$9)),$AN$9-SQRT((1-AX243)*($AN$9-$AL$9)*($AN$9-$AM$9))),$AM$9)</f>
        <v>1.31864148976583</v>
      </c>
      <c r="AP243" s="0" t="n">
        <f aca="false">IFERROR(IF(AY243&lt;($AM$10-$AL$10)/($AN$10-$AL$10),$AL$10+SQRT(AY243*($AN$10-$AL$10)*($AM$10-$AL$10)),$AN$10-SQRT((1-AY243)*($AN$10-$AL$10)*($AN$10-$AM$10))),$AM$10)</f>
        <v>0.914252315441981</v>
      </c>
      <c r="AQ243" s="0" t="n">
        <f aca="false">IFERROR(IF(AZ243&lt;($AM$11-$AL$11)/($AN$11-$AL$11),$AL$11+SQRT(AZ243*($AN$11-$AL$11)*($AM$11-$AL$11)),$AN$11-SQRT((1-AZ243)*($AN$11-$AL$11)*($AN$11-$AM$11))),$AM$11)</f>
        <v>0.597630565838496</v>
      </c>
      <c r="AR243" s="0" t="n">
        <f aca="false">SUMPRODUCT((B24:B31&lt;=$B$6)*(C24:C31*AM243+D24:D31*AO243*$B$8*AQ243)/(1+AL243/100)^B24:B31)+C32*AM243*AP243/(1+AL243/100)^$B$6</f>
        <v>0</v>
      </c>
      <c r="AS243" s="0" t="n">
        <f aca="false">SUMPRODUCT((K24:K26&lt;=$B$6)*(L24:L26*AN243+M24:M26*AO243*$B$8*AQ243)/(1+AL243/100)^K24:K26)+L27*AN243*AP243/(1+AL243/100)^$B$6</f>
        <v>0</v>
      </c>
      <c r="AT243" s="0" t="n">
        <f aca="false">AS243-AR243</f>
        <v>0</v>
      </c>
      <c r="AU243" s="0" t="n">
        <f aca="true">RAND()</f>
        <v>0.724260290065821</v>
      </c>
      <c r="AV243" s="0" t="n">
        <f aca="true">RAND()</f>
        <v>0.518989465979033</v>
      </c>
      <c r="AW243" s="0" t="n">
        <f aca="true">RAND()</f>
        <v>0.0575596677200954</v>
      </c>
      <c r="AX243" s="0" t="n">
        <f aca="true">RAND()</f>
        <v>0.690500387020977</v>
      </c>
      <c r="AY243" s="0" t="n">
        <f aca="true">RAND()</f>
        <v>0.686419923396169</v>
      </c>
      <c r="AZ243" s="0" t="n">
        <f aca="true">RAND()</f>
        <v>0.361567158046299</v>
      </c>
    </row>
    <row r="244" customFormat="false" ht="15" hidden="false" customHeight="false" outlineLevel="0" collapsed="false">
      <c r="AK244" s="0" t="n">
        <v>231</v>
      </c>
      <c r="AL244" s="0" t="n">
        <f aca="false">IFERROR(IF(AU244&lt;($AM$6-$AL$6)/($AN$6-$AL$6),$AL$6+SQRT(AU244*($AN$6-$AL$6)*($AM$6-$AL$6)),$AN$6-SQRT((1-AU244)*($AN$6-$AL$6)*($AN$6-$AM$6))),$AM$6)</f>
        <v>3.17602668257983</v>
      </c>
      <c r="AM244" s="0" t="n">
        <f aca="false">IFERROR(IF(AV244&lt;($AM$7-$AL$7)/($AN$7-$AL$7),$AL$7+SQRT(AV244*($AN$7-$AL$7)*($AM$7-$AL$7)),$AN$7-SQRT((1-AV244)*($AN$7-$AL$7)*($AN$7-$AM$7))),$AM$7)</f>
        <v>1.01663771067166</v>
      </c>
      <c r="AN244" s="0" t="n">
        <f aca="false">IFERROR(IF(AW244&lt;($AM$8-$AL$8)/($AN$8-$AL$8),$AL$8+SQRT(AW244*($AN$8-$AL$8)*($AM$8-$AL$8)),$AN$8-SQRT((1-AW244)*($AN$8-$AL$8)*($AN$8-$AM$8))),$AM$8)</f>
        <v>1.0395188043695</v>
      </c>
      <c r="AO244" s="0" t="n">
        <f aca="false">IFERROR(IF(AX244&lt;($AM$9-$AL$9)/($AN$9-$AL$9),$AL$9+SQRT(AX244*($AN$9-$AL$9)*($AM$9-$AL$9)),$AN$9-SQRT((1-AX244)*($AN$9-$AL$9)*($AN$9-$AM$9))),$AM$9)</f>
        <v>0.876833891631196</v>
      </c>
      <c r="AP244" s="0" t="n">
        <f aca="false">IFERROR(IF(AY244&lt;($AM$10-$AL$10)/($AN$10-$AL$10),$AL$10+SQRT(AY244*($AN$10-$AL$10)*($AM$10-$AL$10)),$AN$10-SQRT((1-AY244)*($AN$10-$AL$10)*($AN$10-$AM$10))),$AM$10)</f>
        <v>0.618975312608079</v>
      </c>
      <c r="AQ244" s="0" t="n">
        <f aca="false">IFERROR(IF(AZ244&lt;($AM$11-$AL$11)/($AN$11-$AL$11),$AL$11+SQRT(AZ244*($AN$11-$AL$11)*($AM$11-$AL$11)),$AN$11-SQRT((1-AZ244)*($AN$11-$AL$11)*($AN$11-$AM$11))),$AM$11)</f>
        <v>0.723887206125789</v>
      </c>
      <c r="AR244" s="0" t="n">
        <f aca="false">SUMPRODUCT((B24:B31&lt;=$B$6)*(C24:C31*AM244+D24:D31*AO244*$B$8*AQ244)/(1+AL244/100)^B24:B31)+C32*AM244*AP244/(1+AL244/100)^$B$6</f>
        <v>0</v>
      </c>
      <c r="AS244" s="0" t="n">
        <f aca="false">SUMPRODUCT((K24:K26&lt;=$B$6)*(L24:L26*AN244+M24:M26*AO244*$B$8*AQ244)/(1+AL244/100)^K24:K26)+L27*AN244*AP244/(1+AL244/100)^$B$6</f>
        <v>0</v>
      </c>
      <c r="AT244" s="0" t="n">
        <f aca="false">AS244-AR244</f>
        <v>0</v>
      </c>
      <c r="AU244" s="0" t="n">
        <f aca="true">RAND()</f>
        <v>0.268861403382929</v>
      </c>
      <c r="AV244" s="0" t="n">
        <f aca="true">RAND()</f>
        <v>0.515929261506082</v>
      </c>
      <c r="AW244" s="0" t="n">
        <f aca="true">RAND()</f>
        <v>0.606201478097391</v>
      </c>
      <c r="AX244" s="0" t="n">
        <f aca="true">RAND()</f>
        <v>0.18933837584255</v>
      </c>
      <c r="AY244" s="0" t="n">
        <f aca="true">RAND()</f>
        <v>0.0566205000407605</v>
      </c>
      <c r="AZ244" s="0" t="n">
        <f aca="true">RAND()</f>
        <v>0.688823367587662</v>
      </c>
    </row>
    <row r="245" customFormat="false" ht="15" hidden="false" customHeight="false" outlineLevel="0" collapsed="false">
      <c r="AK245" s="0" t="n">
        <v>232</v>
      </c>
      <c r="AL245" s="0" t="n">
        <f aca="false">IFERROR(IF(AU245&lt;($AM$6-$AL$6)/($AN$6-$AL$6),$AL$6+SQRT(AU245*($AN$6-$AL$6)*($AM$6-$AL$6)),$AN$6-SQRT((1-AU245)*($AN$6-$AL$6)*($AN$6-$AM$6))),$AM$6)</f>
        <v>5.54079731891072</v>
      </c>
      <c r="AM245" s="0" t="n">
        <f aca="false">IFERROR(IF(AV245&lt;($AM$7-$AL$7)/($AN$7-$AL$7),$AL$7+SQRT(AV245*($AN$7-$AL$7)*($AM$7-$AL$7)),$AN$7-SQRT((1-AV245)*($AN$7-$AL$7)*($AN$7-$AM$7))),$AM$7)</f>
        <v>1.04551613221476</v>
      </c>
      <c r="AN245" s="0" t="n">
        <f aca="false">IFERROR(IF(AW245&lt;($AM$8-$AL$8)/($AN$8-$AL$8),$AL$8+SQRT(AW245*($AN$8-$AL$8)*($AM$8-$AL$8)),$AN$8-SQRT((1-AW245)*($AN$8-$AL$8)*($AN$8-$AM$8))),$AM$8)</f>
        <v>0.951235920461625</v>
      </c>
      <c r="AO245" s="0" t="n">
        <f aca="false">IFERROR(IF(AX245&lt;($AM$9-$AL$9)/($AN$9-$AL$9),$AL$9+SQRT(AX245*($AN$9-$AL$9)*($AM$9-$AL$9)),$AN$9-SQRT((1-AX245)*($AN$9-$AL$9)*($AN$9-$AM$9))),$AM$9)</f>
        <v>1.31498163008701</v>
      </c>
      <c r="AP245" s="0" t="n">
        <f aca="false">IFERROR(IF(AY245&lt;($AM$10-$AL$10)/($AN$10-$AL$10),$AL$10+SQRT(AY245*($AN$10-$AL$10)*($AM$10-$AL$10)),$AN$10-SQRT((1-AY245)*($AN$10-$AL$10)*($AN$10-$AM$10))),$AM$10)</f>
        <v>0.819031403983888</v>
      </c>
      <c r="AQ245" s="0" t="n">
        <f aca="false">IFERROR(IF(AZ245&lt;($AM$11-$AL$11)/($AN$11-$AL$11),$AL$11+SQRT(AZ245*($AN$11-$AL$11)*($AM$11-$AL$11)),$AN$11-SQRT((1-AZ245)*($AN$11-$AL$11)*($AN$11-$AM$11))),$AM$11)</f>
        <v>0.588788792375097</v>
      </c>
      <c r="AR245" s="0" t="n">
        <f aca="false">SUMPRODUCT((B24:B31&lt;=$B$6)*(C24:C31*AM245+D24:D31*AO245*$B$8*AQ245)/(1+AL245/100)^B24:B31)+C32*AM245*AP245/(1+AL245/100)^$B$6</f>
        <v>0</v>
      </c>
      <c r="AS245" s="0" t="n">
        <f aca="false">SUMPRODUCT((K24:K26&lt;=$B$6)*(L24:L26*AN245+M24:M26*AO245*$B$8*AQ245)/(1+AL245/100)^K24:K26)+L27*AN245*AP245/(1+AL245/100)^$B$6</f>
        <v>0</v>
      </c>
      <c r="AT245" s="0" t="n">
        <f aca="false">AS245-AR245</f>
        <v>0</v>
      </c>
      <c r="AU245" s="0" t="n">
        <f aca="true">RAND()</f>
        <v>0.893536376775092</v>
      </c>
      <c r="AV245" s="0" t="n">
        <f aca="true">RAND()</f>
        <v>0.628323091694113</v>
      </c>
      <c r="AW245" s="0" t="n">
        <f aca="true">RAND()</f>
        <v>0.254136707087499</v>
      </c>
      <c r="AX245" s="0" t="n">
        <f aca="true">RAND()</f>
        <v>0.687166555254504</v>
      </c>
      <c r="AY245" s="0" t="n">
        <f aca="true">RAND()</f>
        <v>0.407124146911724</v>
      </c>
      <c r="AZ245" s="0" t="n">
        <f aca="true">RAND()</f>
        <v>0.340403945312109</v>
      </c>
    </row>
    <row r="246" customFormat="false" ht="15" hidden="false" customHeight="false" outlineLevel="0" collapsed="false">
      <c r="AK246" s="0" t="n">
        <v>233</v>
      </c>
      <c r="AL246" s="0" t="n">
        <f aca="false">IFERROR(IF(AU246&lt;($AM$6-$AL$6)/($AN$6-$AL$6),$AL$6+SQRT(AU246*($AN$6-$AL$6)*($AM$6-$AL$6)),$AN$6-SQRT((1-AU246)*($AN$6-$AL$6)*($AN$6-$AM$6))),$AM$6)</f>
        <v>2.50367068902833</v>
      </c>
      <c r="AM246" s="0" t="n">
        <f aca="false">IFERROR(IF(AV246&lt;($AM$7-$AL$7)/($AN$7-$AL$7),$AL$7+SQRT(AV246*($AN$7-$AL$7)*($AM$7-$AL$7)),$AN$7-SQRT((1-AV246)*($AN$7-$AL$7)*($AN$7-$AM$7))),$AM$7)</f>
        <v>0.950066031259865</v>
      </c>
      <c r="AN246" s="0" t="n">
        <f aca="false">IFERROR(IF(AW246&lt;($AM$8-$AL$8)/($AN$8-$AL$8),$AL$8+SQRT(AW246*($AN$8-$AL$8)*($AM$8-$AL$8)),$AN$8-SQRT((1-AW246)*($AN$8-$AL$8)*($AN$8-$AM$8))),$AM$8)</f>
        <v>0.972690357390808</v>
      </c>
      <c r="AO246" s="0" t="n">
        <f aca="false">IFERROR(IF(AX246&lt;($AM$9-$AL$9)/($AN$9-$AL$9),$AL$9+SQRT(AX246*($AN$9-$AL$9)*($AM$9-$AL$9)),$AN$9-SQRT((1-AX246)*($AN$9-$AL$9)*($AN$9-$AM$9))),$AM$9)</f>
        <v>1.25905052701032</v>
      </c>
      <c r="AP246" s="0" t="n">
        <f aca="false">IFERROR(IF(AY246&lt;($AM$10-$AL$10)/($AN$10-$AL$10),$AL$10+SQRT(AY246*($AN$10-$AL$10)*($AM$10-$AL$10)),$AN$10-SQRT((1-AY246)*($AN$10-$AL$10)*($AN$10-$AM$10))),$AM$10)</f>
        <v>0.640800524459838</v>
      </c>
      <c r="AQ246" s="0" t="n">
        <f aca="false">IFERROR(IF(AZ246&lt;($AM$11-$AL$11)/($AN$11-$AL$11),$AL$11+SQRT(AZ246*($AN$11-$AL$11)*($AM$11-$AL$11)),$AN$11-SQRT((1-AZ246)*($AN$11-$AL$11)*($AN$11-$AM$11))),$AM$11)</f>
        <v>0.794585023943022</v>
      </c>
      <c r="AR246" s="0" t="n">
        <f aca="false">SUMPRODUCT((B24:B31&lt;=$B$6)*(C24:C31*AM246+D24:D31*AO246*$B$8*AQ246)/(1+AL246/100)^B24:B31)+C32*AM246*AP246/(1+AL246/100)^$B$6</f>
        <v>0</v>
      </c>
      <c r="AS246" s="0" t="n">
        <f aca="false">SUMPRODUCT((K24:K26&lt;=$B$6)*(L24:L26*AN246+M24:M26*AO246*$B$8*AQ246)/(1+AL246/100)^K24:K26)+L27*AN246*AP246/(1+AL246/100)^$B$6</f>
        <v>0</v>
      </c>
      <c r="AT246" s="0" t="n">
        <f aca="false">AS246-AR246</f>
        <v>0</v>
      </c>
      <c r="AU246" s="0" t="n">
        <f aca="true">RAND()</f>
        <v>0.0507368325972553</v>
      </c>
      <c r="AV246" s="0" t="n">
        <f aca="true">RAND()</f>
        <v>0.25022015264541</v>
      </c>
      <c r="AW246" s="0" t="n">
        <f aca="true">RAND()</f>
        <v>0.331355105952943</v>
      </c>
      <c r="AX246" s="0" t="n">
        <f aca="true">RAND()</f>
        <v>0.633995918984205</v>
      </c>
      <c r="AY246" s="0" t="n">
        <f aca="true">RAND()</f>
        <v>0.079299150752662</v>
      </c>
      <c r="AZ246" s="0" t="n">
        <f aca="true">RAND()</f>
        <v>0.827774235149025</v>
      </c>
    </row>
    <row r="247" customFormat="false" ht="15" hidden="false" customHeight="false" outlineLevel="0" collapsed="false">
      <c r="AK247" s="0" t="n">
        <v>234</v>
      </c>
      <c r="AL247" s="0" t="n">
        <f aca="false">IFERROR(IF(AU247&lt;($AM$6-$AL$6)/($AN$6-$AL$6),$AL$6+SQRT(AU247*($AN$6-$AL$6)*($AM$6-$AL$6)),$AN$6-SQRT((1-AU247)*($AN$6-$AL$6)*($AN$6-$AM$6))),$AM$6)</f>
        <v>3.11803548257412</v>
      </c>
      <c r="AM247" s="0" t="n">
        <f aca="false">IFERROR(IF(AV247&lt;($AM$7-$AL$7)/($AN$7-$AL$7),$AL$7+SQRT(AV247*($AN$7-$AL$7)*($AM$7-$AL$7)),$AN$7-SQRT((1-AV247)*($AN$7-$AL$7)*($AN$7-$AM$7))),$AM$7)</f>
        <v>1.00124219506686</v>
      </c>
      <c r="AN247" s="0" t="n">
        <f aca="false">IFERROR(IF(AW247&lt;($AM$8-$AL$8)/($AN$8-$AL$8),$AL$8+SQRT(AW247*($AN$8-$AL$8)*($AM$8-$AL$8)),$AN$8-SQRT((1-AW247)*($AN$8-$AL$8)*($AN$8-$AM$8))),$AM$8)</f>
        <v>1.0103270036854</v>
      </c>
      <c r="AO247" s="0" t="n">
        <f aca="false">IFERROR(IF(AX247&lt;($AM$9-$AL$9)/($AN$9-$AL$9),$AL$9+SQRT(AX247*($AN$9-$AL$9)*($AM$9-$AL$9)),$AN$9-SQRT((1-AX247)*($AN$9-$AL$9)*($AN$9-$AM$9))),$AM$9)</f>
        <v>1.50080171735503</v>
      </c>
      <c r="AP247" s="0" t="n">
        <f aca="false">IFERROR(IF(AY247&lt;($AM$10-$AL$10)/($AN$10-$AL$10),$AL$10+SQRT(AY247*($AN$10-$AL$10)*($AM$10-$AL$10)),$AN$10-SQRT((1-AY247)*($AN$10-$AL$10)*($AN$10-$AM$10))),$AM$10)</f>
        <v>0.982470296416558</v>
      </c>
      <c r="AQ247" s="0" t="n">
        <f aca="false">IFERROR(IF(AZ247&lt;($AM$11-$AL$11)/($AN$11-$AL$11),$AL$11+SQRT(AZ247*($AN$11-$AL$11)*($AM$11-$AL$11)),$AN$11-SQRT((1-AZ247)*($AN$11-$AL$11)*($AN$11-$AM$11))),$AM$11)</f>
        <v>0.535050231517018</v>
      </c>
      <c r="AR247" s="0" t="n">
        <f aca="false">SUMPRODUCT((B24:B31&lt;=$B$6)*(C24:C31*AM247+D24:D31*AO247*$B$8*AQ247)/(1+AL247/100)^B24:B31)+C32*AM247*AP247/(1+AL247/100)^$B$6</f>
        <v>0</v>
      </c>
      <c r="AS247" s="0" t="n">
        <f aca="false">SUMPRODUCT((K24:K26&lt;=$B$6)*(L24:L26*AN247+M24:M26*AO247*$B$8*AQ247)/(1+AL247/100)^K24:K26)+L27*AN247*AP247/(1+AL247/100)^$B$6</f>
        <v>0</v>
      </c>
      <c r="AT247" s="0" t="n">
        <f aca="false">AS247-AR247</f>
        <v>0</v>
      </c>
      <c r="AU247" s="0" t="n">
        <f aca="true">RAND()</f>
        <v>0.246517574272323</v>
      </c>
      <c r="AV247" s="0" t="n">
        <f aca="true">RAND()</f>
        <v>0.449951595420868</v>
      </c>
      <c r="AW247" s="0" t="n">
        <f aca="true">RAND()</f>
        <v>0.489394265222957</v>
      </c>
      <c r="AX247" s="0" t="n">
        <f aca="true">RAND()</f>
        <v>0.833867383069543</v>
      </c>
      <c r="AY247" s="0" t="n">
        <f aca="true">RAND()</f>
        <v>0.931110347697126</v>
      </c>
      <c r="AZ247" s="0" t="n">
        <f aca="true">RAND()</f>
        <v>0.225504536066137</v>
      </c>
    </row>
    <row r="248" customFormat="false" ht="15" hidden="false" customHeight="false" outlineLevel="0" collapsed="false">
      <c r="AK248" s="0" t="n">
        <v>235</v>
      </c>
      <c r="AL248" s="0" t="n">
        <f aca="false">IFERROR(IF(AU248&lt;($AM$6-$AL$6)/($AN$6-$AL$6),$AL$6+SQRT(AU248*($AN$6-$AL$6)*($AM$6-$AL$6)),$AN$6-SQRT((1-AU248)*($AN$6-$AL$6)*($AN$6-$AM$6))),$AM$6)</f>
        <v>4.4721258905143</v>
      </c>
      <c r="AM248" s="0" t="n">
        <f aca="false">IFERROR(IF(AV248&lt;($AM$7-$AL$7)/($AN$7-$AL$7),$AL$7+SQRT(AV248*($AN$7-$AL$7)*($AM$7-$AL$7)),$AN$7-SQRT((1-AV248)*($AN$7-$AL$7)*($AN$7-$AM$7))),$AM$7)</f>
        <v>0.937037014369157</v>
      </c>
      <c r="AN248" s="0" t="n">
        <f aca="false">IFERROR(IF(AW248&lt;($AM$8-$AL$8)/($AN$8-$AL$8),$AL$8+SQRT(AW248*($AN$8-$AL$8)*($AM$8-$AL$8)),$AN$8-SQRT((1-AW248)*($AN$8-$AL$8)*($AN$8-$AM$8))),$AM$8)</f>
        <v>0.947985424600911</v>
      </c>
      <c r="AO248" s="0" t="n">
        <f aca="false">IFERROR(IF(AX248&lt;($AM$9-$AL$9)/($AN$9-$AL$9),$AL$9+SQRT(AX248*($AN$9-$AL$9)*($AM$9-$AL$9)),$AN$9-SQRT((1-AX248)*($AN$9-$AL$9)*($AN$9-$AM$9))),$AM$9)</f>
        <v>1.21346099980643</v>
      </c>
      <c r="AP248" s="0" t="n">
        <f aca="false">IFERROR(IF(AY248&lt;($AM$10-$AL$10)/($AN$10-$AL$10),$AL$10+SQRT(AY248*($AN$10-$AL$10)*($AM$10-$AL$10)),$AN$10-SQRT((1-AY248)*($AN$10-$AL$10)*($AN$10-$AM$10))),$AM$10)</f>
        <v>0.73956714762937</v>
      </c>
      <c r="AQ248" s="0" t="n">
        <f aca="false">IFERROR(IF(AZ248&lt;($AM$11-$AL$11)/($AN$11-$AL$11),$AL$11+SQRT(AZ248*($AN$11-$AL$11)*($AM$11-$AL$11)),$AN$11-SQRT((1-AZ248)*($AN$11-$AL$11)*($AN$11-$AM$11))),$AM$11)</f>
        <v>0.617969379957867</v>
      </c>
      <c r="AR248" s="0" t="n">
        <f aca="false">SUMPRODUCT((B24:B31&lt;=$B$6)*(C24:C31*AM248+D24:D31*AO248*$B$8*AQ248)/(1+AL248/100)^B24:B31)+C32*AM248*AP248/(1+AL248/100)^$B$6</f>
        <v>0</v>
      </c>
      <c r="AS248" s="0" t="n">
        <f aca="false">SUMPRODUCT((K24:K26&lt;=$B$6)*(L24:L26*AN248+M24:M26*AO248*$B$8*AQ248)/(1+AL248/100)^K24:K26)+L27*AN248*AP248/(1+AL248/100)^$B$6</f>
        <v>0</v>
      </c>
      <c r="AT248" s="0" t="n">
        <f aca="false">AS248-AR248</f>
        <v>0</v>
      </c>
      <c r="AU248" s="0" t="n">
        <f aca="true">RAND()</f>
        <v>0.680492624329593</v>
      </c>
      <c r="AV248" s="0" t="n">
        <f aca="true">RAND()</f>
        <v>0.208657147857917</v>
      </c>
      <c r="AW248" s="0" t="n">
        <f aca="true">RAND()</f>
        <v>0.243329843270132</v>
      </c>
      <c r="AX248" s="0" t="n">
        <f aca="true">RAND()</f>
        <v>0.587570934116332</v>
      </c>
      <c r="AY248" s="0" t="n">
        <f aca="true">RAND()</f>
        <v>0.22956967289309</v>
      </c>
      <c r="AZ248" s="0" t="n">
        <f aca="true">RAND()</f>
        <v>0.412671537105266</v>
      </c>
    </row>
    <row r="249" customFormat="false" ht="15" hidden="false" customHeight="false" outlineLevel="0" collapsed="false">
      <c r="AK249" s="0" t="n">
        <v>236</v>
      </c>
      <c r="AL249" s="0" t="n">
        <f aca="false">IFERROR(IF(AU249&lt;($AM$6-$AL$6)/($AN$6-$AL$6),$AL$6+SQRT(AU249*($AN$6-$AL$6)*($AM$6-$AL$6)),$AN$6-SQRT((1-AU249)*($AN$6-$AL$6)*($AN$6-$AM$6))),$AM$6)</f>
        <v>4.04052104052172</v>
      </c>
      <c r="AM249" s="0" t="n">
        <f aca="false">IFERROR(IF(AV249&lt;($AM$7-$AL$7)/($AN$7-$AL$7),$AL$7+SQRT(AV249*($AN$7-$AL$7)*($AM$7-$AL$7)),$AN$7-SQRT((1-AV249)*($AN$7-$AL$7)*($AN$7-$AM$7))),$AM$7)</f>
        <v>1.17070002260834</v>
      </c>
      <c r="AN249" s="0" t="n">
        <f aca="false">IFERROR(IF(AW249&lt;($AM$8-$AL$8)/($AN$8-$AL$8),$AL$8+SQRT(AW249*($AN$8-$AL$8)*($AM$8-$AL$8)),$AN$8-SQRT((1-AW249)*($AN$8-$AL$8)*($AN$8-$AM$8))),$AM$8)</f>
        <v>0.981370588942144</v>
      </c>
      <c r="AO249" s="0" t="n">
        <f aca="false">IFERROR(IF(AX249&lt;($AM$9-$AL$9)/($AN$9-$AL$9),$AL$9+SQRT(AX249*($AN$9-$AL$9)*($AM$9-$AL$9)),$AN$9-SQRT((1-AX249)*($AN$9-$AL$9)*($AN$9-$AM$9))),$AM$9)</f>
        <v>1.03726638737163</v>
      </c>
      <c r="AP249" s="0" t="n">
        <f aca="false">IFERROR(IF(AY249&lt;($AM$10-$AL$10)/($AN$10-$AL$10),$AL$10+SQRT(AY249*($AN$10-$AL$10)*($AM$10-$AL$10)),$AN$10-SQRT((1-AY249)*($AN$10-$AL$10)*($AN$10-$AM$10))),$AM$10)</f>
        <v>0.881025388983648</v>
      </c>
      <c r="AQ249" s="0" t="n">
        <f aca="false">IFERROR(IF(AZ249&lt;($AM$11-$AL$11)/($AN$11-$AL$11),$AL$11+SQRT(AZ249*($AN$11-$AL$11)*($AM$11-$AL$11)),$AN$11-SQRT((1-AZ249)*($AN$11-$AL$11)*($AN$11-$AM$11))),$AM$11)</f>
        <v>0.460230073220162</v>
      </c>
      <c r="AR249" s="0" t="n">
        <f aca="false">SUMPRODUCT((B24:B31&lt;=$B$6)*(C24:C31*AM249+D24:D31*AO249*$B$8*AQ249)/(1+AL249/100)^B24:B31)+C32*AM249*AP249/(1+AL249/100)^$B$6</f>
        <v>0</v>
      </c>
      <c r="AS249" s="0" t="n">
        <f aca="false">SUMPRODUCT((K24:K26&lt;=$B$6)*(L24:L26*AN249+M24:M26*AO249*$B$8*AQ249)/(1+AL249/100)^K24:K26)+L27*AN249*AP249/(1+AL249/100)^$B$6</f>
        <v>0</v>
      </c>
      <c r="AT249" s="0" t="n">
        <f aca="false">AS249-AR249</f>
        <v>0</v>
      </c>
      <c r="AU249" s="0" t="n">
        <f aca="true">RAND()</f>
        <v>0.562074214420269</v>
      </c>
      <c r="AV249" s="0" t="n">
        <f aca="true">RAND()</f>
        <v>0.944102342983843</v>
      </c>
      <c r="AW249" s="0" t="n">
        <f aca="true">RAND()</f>
        <v>0.365503228146891</v>
      </c>
      <c r="AX249" s="0" t="n">
        <f aca="true">RAND()</f>
        <v>0.382095994077022</v>
      </c>
      <c r="AY249" s="0" t="n">
        <f aca="true">RAND()</f>
        <v>0.580721388200562</v>
      </c>
      <c r="AZ249" s="0" t="n">
        <f aca="true">RAND()</f>
        <v>0.104790515771993</v>
      </c>
    </row>
    <row r="250" customFormat="false" ht="15" hidden="false" customHeight="false" outlineLevel="0" collapsed="false">
      <c r="AK250" s="0" t="n">
        <v>237</v>
      </c>
      <c r="AL250" s="0" t="n">
        <f aca="false">IFERROR(IF(AU250&lt;($AM$6-$AL$6)/($AN$6-$AL$6),$AL$6+SQRT(AU250*($AN$6-$AL$6)*($AM$6-$AL$6)),$AN$6-SQRT((1-AU250)*($AN$6-$AL$6)*($AN$6-$AM$6))),$AM$6)</f>
        <v>5.19194114602428</v>
      </c>
      <c r="AM250" s="0" t="n">
        <f aca="false">IFERROR(IF(AV250&lt;($AM$7-$AL$7)/($AN$7-$AL$7),$AL$7+SQRT(AV250*($AN$7-$AL$7)*($AM$7-$AL$7)),$AN$7-SQRT((1-AV250)*($AN$7-$AL$7)*($AN$7-$AM$7))),$AM$7)</f>
        <v>1.01757843678378</v>
      </c>
      <c r="AN250" s="0" t="n">
        <f aca="false">IFERROR(IF(AW250&lt;($AM$8-$AL$8)/($AN$8-$AL$8),$AL$8+SQRT(AW250*($AN$8-$AL$8)*($AM$8-$AL$8)),$AN$8-SQRT((1-AW250)*($AN$8-$AL$8)*($AN$8-$AM$8))),$AM$8)</f>
        <v>1.1783911248136</v>
      </c>
      <c r="AO250" s="0" t="n">
        <f aca="false">IFERROR(IF(AX250&lt;($AM$9-$AL$9)/($AN$9-$AL$9),$AL$9+SQRT(AX250*($AN$9-$AL$9)*($AM$9-$AL$9)),$AN$9-SQRT((1-AX250)*($AN$9-$AL$9)*($AN$9-$AM$9))),$AM$9)</f>
        <v>1.12872965234609</v>
      </c>
      <c r="AP250" s="0" t="n">
        <f aca="false">IFERROR(IF(AY250&lt;($AM$10-$AL$10)/($AN$10-$AL$10),$AL$10+SQRT(AY250*($AN$10-$AL$10)*($AM$10-$AL$10)),$AN$10-SQRT((1-AY250)*($AN$10-$AL$10)*($AN$10-$AM$10))),$AM$10)</f>
        <v>0.952091508744458</v>
      </c>
      <c r="AQ250" s="0" t="n">
        <f aca="false">IFERROR(IF(AZ250&lt;($AM$11-$AL$11)/($AN$11-$AL$11),$AL$11+SQRT(AZ250*($AN$11-$AL$11)*($AM$11-$AL$11)),$AN$11-SQRT((1-AZ250)*($AN$11-$AL$11)*($AN$11-$AM$11))),$AM$11)</f>
        <v>0.523616423033278</v>
      </c>
      <c r="AR250" s="0" t="n">
        <f aca="false">SUMPRODUCT((B24:B31&lt;=$B$6)*(C24:C31*AM250+D24:D31*AO250*$B$8*AQ250)/(1+AL250/100)^B24:B31)+C32*AM250*AP250/(1+AL250/100)^$B$6</f>
        <v>0</v>
      </c>
      <c r="AS250" s="0" t="n">
        <f aca="false">SUMPRODUCT((K24:K26&lt;=$B$6)*(L24:L26*AN250+M24:M26*AO250*$B$8*AQ250)/(1+AL250/100)^K24:K26)+L27*AN250*AP250/(1+AL250/100)^$B$6</f>
        <v>0</v>
      </c>
      <c r="AT250" s="0" t="n">
        <f aca="false">AS250-AR250</f>
        <v>0</v>
      </c>
      <c r="AU250" s="0" t="n">
        <f aca="true">RAND()</f>
        <v>0.836546159028</v>
      </c>
      <c r="AV250" s="0" t="n">
        <f aca="true">RAND()</f>
        <v>0.519824150685597</v>
      </c>
      <c r="AW250" s="0" t="n">
        <f aca="true">RAND()</f>
        <v>0.954419279951448</v>
      </c>
      <c r="AX250" s="0" t="n">
        <f aca="true">RAND()</f>
        <v>0.493925320866025</v>
      </c>
      <c r="AY250" s="0" t="n">
        <f aca="true">RAND()</f>
        <v>0.817546929115362</v>
      </c>
      <c r="AZ250" s="0" t="n">
        <f aca="true">RAND()</f>
        <v>0.204099202653869</v>
      </c>
    </row>
    <row r="251" customFormat="false" ht="15" hidden="false" customHeight="false" outlineLevel="0" collapsed="false">
      <c r="AK251" s="0" t="n">
        <v>238</v>
      </c>
      <c r="AL251" s="0" t="n">
        <f aca="false">IFERROR(IF(AU251&lt;($AM$6-$AL$6)/($AN$6-$AL$6),$AL$6+SQRT(AU251*($AN$6-$AL$6)*($AM$6-$AL$6)),$AN$6-SQRT((1-AU251)*($AN$6-$AL$6)*($AN$6-$AM$6))),$AM$6)</f>
        <v>4.83027339917185</v>
      </c>
      <c r="AM251" s="0" t="n">
        <f aca="false">IFERROR(IF(AV251&lt;($AM$7-$AL$7)/($AN$7-$AL$7),$AL$7+SQRT(AV251*($AN$7-$AL$7)*($AM$7-$AL$7)),$AN$7-SQRT((1-AV251)*($AN$7-$AL$7)*($AN$7-$AM$7))),$AM$7)</f>
        <v>1.01583573901679</v>
      </c>
      <c r="AN251" s="0" t="n">
        <f aca="false">IFERROR(IF(AW251&lt;($AM$8-$AL$8)/($AN$8-$AL$8),$AL$8+SQRT(AW251*($AN$8-$AL$8)*($AM$8-$AL$8)),$AN$8-SQRT((1-AW251)*($AN$8-$AL$8)*($AN$8-$AM$8))),$AM$8)</f>
        <v>1.07482893474555</v>
      </c>
      <c r="AO251" s="0" t="n">
        <f aca="false">IFERROR(IF(AX251&lt;($AM$9-$AL$9)/($AN$9-$AL$9),$AL$9+SQRT(AX251*($AN$9-$AL$9)*($AM$9-$AL$9)),$AN$9-SQRT((1-AX251)*($AN$9-$AL$9)*($AN$9-$AM$9))),$AM$9)</f>
        <v>0.976984496887143</v>
      </c>
      <c r="AP251" s="0" t="n">
        <f aca="false">IFERROR(IF(AY251&lt;($AM$10-$AL$10)/($AN$10-$AL$10),$AL$10+SQRT(AY251*($AN$10-$AL$10)*($AM$10-$AL$10)),$AN$10-SQRT((1-AY251)*($AN$10-$AL$10)*($AN$10-$AM$10))),$AM$10)</f>
        <v>0.661041838721677</v>
      </c>
      <c r="AQ251" s="0" t="n">
        <f aca="false">IFERROR(IF(AZ251&lt;($AM$11-$AL$11)/($AN$11-$AL$11),$AL$11+SQRT(AZ251*($AN$11-$AL$11)*($AM$11-$AL$11)),$AN$11-SQRT((1-AZ251)*($AN$11-$AL$11)*($AN$11-$AM$11))),$AM$11)</f>
        <v>0.812773445098976</v>
      </c>
      <c r="AR251" s="0" t="n">
        <f aca="false">SUMPRODUCT((B24:B31&lt;=$B$6)*(C24:C31*AM251+D24:D31*AO251*$B$8*AQ251)/(1+AL251/100)^B24:B31)+C32*AM251*AP251/(1+AL251/100)^$B$6</f>
        <v>0</v>
      </c>
      <c r="AS251" s="0" t="n">
        <f aca="false">SUMPRODUCT((K24:K26&lt;=$B$6)*(L24:L26*AN251+M24:M26*AO251*$B$8*AQ251)/(1+AL251/100)^K24:K26)+L27*AN251*AP251/(1+AL251/100)^$B$6</f>
        <v>0</v>
      </c>
      <c r="AT251" s="0" t="n">
        <f aca="false">AS251-AR251</f>
        <v>0</v>
      </c>
      <c r="AU251" s="0" t="n">
        <f aca="true">RAND()</f>
        <v>0.764614323882936</v>
      </c>
      <c r="AV251" s="0" t="n">
        <f aca="true">RAND()</f>
        <v>0.512596434472779</v>
      </c>
      <c r="AW251" s="0" t="n">
        <f aca="true">RAND()</f>
        <v>0.727245314645521</v>
      </c>
      <c r="AX251" s="0" t="n">
        <f aca="true">RAND()</f>
        <v>0.303352280360907</v>
      </c>
      <c r="AY251" s="0" t="n">
        <f aca="true">RAND()</f>
        <v>0.103737895275434</v>
      </c>
      <c r="AZ251" s="0" t="n">
        <f aca="true">RAND()</f>
        <v>0.856923335264872</v>
      </c>
    </row>
    <row r="252" customFormat="false" ht="15" hidden="false" customHeight="false" outlineLevel="0" collapsed="false">
      <c r="AK252" s="0" t="n">
        <v>239</v>
      </c>
      <c r="AL252" s="0" t="n">
        <f aca="false">IFERROR(IF(AU252&lt;($AM$6-$AL$6)/($AN$6-$AL$6),$AL$6+SQRT(AU252*($AN$6-$AL$6)*($AM$6-$AL$6)),$AN$6-SQRT((1-AU252)*($AN$6-$AL$6)*($AN$6-$AM$6))),$AM$6)</f>
        <v>4.78714021814936</v>
      </c>
      <c r="AM252" s="0" t="n">
        <f aca="false">IFERROR(IF(AV252&lt;($AM$7-$AL$7)/($AN$7-$AL$7),$AL$7+SQRT(AV252*($AN$7-$AL$7)*($AM$7-$AL$7)),$AN$7-SQRT((1-AV252)*($AN$7-$AL$7)*($AN$7-$AM$7))),$AM$7)</f>
        <v>1.04712756957026</v>
      </c>
      <c r="AN252" s="0" t="n">
        <f aca="false">IFERROR(IF(AW252&lt;($AM$8-$AL$8)/($AN$8-$AL$8),$AL$8+SQRT(AW252*($AN$8-$AL$8)*($AM$8-$AL$8)),$AN$8-SQRT((1-AW252)*($AN$8-$AL$8)*($AN$8-$AM$8))),$AM$8)</f>
        <v>1.15815824504127</v>
      </c>
      <c r="AO252" s="0" t="n">
        <f aca="false">IFERROR(IF(AX252&lt;($AM$9-$AL$9)/($AN$9-$AL$9),$AL$9+SQRT(AX252*($AN$9-$AL$9)*($AM$9-$AL$9)),$AN$9-SQRT((1-AX252)*($AN$9-$AL$9)*($AN$9-$AM$9))),$AM$9)</f>
        <v>1.00889944882199</v>
      </c>
      <c r="AP252" s="0" t="n">
        <f aca="false">IFERROR(IF(AY252&lt;($AM$10-$AL$10)/($AN$10-$AL$10),$AL$10+SQRT(AY252*($AN$10-$AL$10)*($AM$10-$AL$10)),$AN$10-SQRT((1-AY252)*($AN$10-$AL$10)*($AN$10-$AM$10))),$AM$10)</f>
        <v>0.894986682039764</v>
      </c>
      <c r="AQ252" s="0" t="n">
        <f aca="false">IFERROR(IF(AZ252&lt;($AM$11-$AL$11)/($AN$11-$AL$11),$AL$11+SQRT(AZ252*($AN$11-$AL$11)*($AM$11-$AL$11)),$AN$11-SQRT((1-AZ252)*($AN$11-$AL$11)*($AN$11-$AM$11))),$AM$11)</f>
        <v>0.636549872578238</v>
      </c>
      <c r="AR252" s="0" t="n">
        <f aca="false">SUMPRODUCT((B24:B31&lt;=$B$6)*(C24:C31*AM252+D24:D31*AO252*$B$8*AQ252)/(1+AL252/100)^B24:B31)+C32*AM252*AP252/(1+AL252/100)^$B$6</f>
        <v>0</v>
      </c>
      <c r="AS252" s="0" t="n">
        <f aca="false">SUMPRODUCT((K24:K26&lt;=$B$6)*(L24:L26*AN252+M24:M26*AO252*$B$8*AQ252)/(1+AL252/100)^K24:K26)+L27*AN252*AP252/(1+AL252/100)^$B$6</f>
        <v>0</v>
      </c>
      <c r="AT252" s="0" t="n">
        <f aca="false">AS252-AR252</f>
        <v>0</v>
      </c>
      <c r="AU252" s="0" t="n">
        <f aca="true">RAND()</f>
        <v>0.755162579293398</v>
      </c>
      <c r="AV252" s="0" t="n">
        <f aca="true">RAND()</f>
        <v>0.63415801752473</v>
      </c>
      <c r="AW252" s="0" t="n">
        <f aca="true">RAND()</f>
        <v>0.92502304040978</v>
      </c>
      <c r="AX252" s="0" t="n">
        <f aca="true">RAND()</f>
        <v>0.345146464969766</v>
      </c>
      <c r="AY252" s="0" t="n">
        <f aca="true">RAND()</f>
        <v>0.624057915955126</v>
      </c>
      <c r="AZ252" s="0" t="n">
        <f aca="true">RAND()</f>
        <v>0.462309456050728</v>
      </c>
    </row>
    <row r="253" customFormat="false" ht="15" hidden="false" customHeight="false" outlineLevel="0" collapsed="false">
      <c r="AK253" s="0" t="n">
        <v>240</v>
      </c>
      <c r="AL253" s="0" t="n">
        <f aca="false">IFERROR(IF(AU253&lt;($AM$6-$AL$6)/($AN$6-$AL$6),$AL$6+SQRT(AU253*($AN$6-$AL$6)*($AM$6-$AL$6)),$AN$6-SQRT((1-AU253)*($AN$6-$AL$6)*($AN$6-$AM$6))),$AM$6)</f>
        <v>4.55170005294787</v>
      </c>
      <c r="AM253" s="0" t="n">
        <f aca="false">IFERROR(IF(AV253&lt;($AM$7-$AL$7)/($AN$7-$AL$7),$AL$7+SQRT(AV253*($AN$7-$AL$7)*($AM$7-$AL$7)),$AN$7-SQRT((1-AV253)*($AN$7-$AL$7)*($AN$7-$AM$7))),$AM$7)</f>
        <v>1.0588043732122</v>
      </c>
      <c r="AN253" s="0" t="n">
        <f aca="false">IFERROR(IF(AW253&lt;($AM$8-$AL$8)/($AN$8-$AL$8),$AL$8+SQRT(AW253*($AN$8-$AL$8)*($AM$8-$AL$8)),$AN$8-SQRT((1-AW253)*($AN$8-$AL$8)*($AN$8-$AM$8))),$AM$8)</f>
        <v>1.01971291196269</v>
      </c>
      <c r="AO253" s="0" t="n">
        <f aca="false">IFERROR(IF(AX253&lt;($AM$9-$AL$9)/($AN$9-$AL$9),$AL$9+SQRT(AX253*($AN$9-$AL$9)*($AM$9-$AL$9)),$AN$9-SQRT((1-AX253)*($AN$9-$AL$9)*($AN$9-$AM$9))),$AM$9)</f>
        <v>0.964025885542013</v>
      </c>
      <c r="AP253" s="0" t="n">
        <f aca="false">IFERROR(IF(AY253&lt;($AM$10-$AL$10)/($AN$10-$AL$10),$AL$10+SQRT(AY253*($AN$10-$AL$10)*($AM$10-$AL$10)),$AN$10-SQRT((1-AY253)*($AN$10-$AL$10)*($AN$10-$AM$10))),$AM$10)</f>
        <v>0.790480058179307</v>
      </c>
      <c r="AQ253" s="0" t="n">
        <f aca="false">IFERROR(IF(AZ253&lt;($AM$11-$AL$11)/($AN$11-$AL$11),$AL$11+SQRT(AZ253*($AN$11-$AL$11)*($AM$11-$AL$11)),$AN$11-SQRT((1-AZ253)*($AN$11-$AL$11)*($AN$11-$AM$11))),$AM$11)</f>
        <v>0.653186396767859</v>
      </c>
      <c r="AR253" s="0" t="n">
        <f aca="false">SUMPRODUCT((B24:B31&lt;=$B$6)*(C24:C31*AM253+D24:D31*AO253*$B$8*AQ253)/(1+AL253/100)^B24:B31)+C32*AM253*AP253/(1+AL253/100)^$B$6</f>
        <v>0</v>
      </c>
      <c r="AS253" s="0" t="n">
        <f aca="false">SUMPRODUCT((K24:K26&lt;=$B$6)*(L24:L26*AN253+M24:M26*AO253*$B$8*AQ253)/(1+AL253/100)^K24:K26)+L27*AN253*AP253/(1+AL253/100)^$B$6</f>
        <v>0</v>
      </c>
      <c r="AT253" s="0" t="n">
        <f aca="false">AS253-AR253</f>
        <v>0</v>
      </c>
      <c r="AU253" s="0" t="n">
        <f aca="true">RAND()</f>
        <v>0.700291368463226</v>
      </c>
      <c r="AV253" s="0" t="n">
        <f aca="true">RAND()</f>
        <v>0.675059842641946</v>
      </c>
      <c r="AW253" s="0" t="n">
        <f aca="true">RAND()</f>
        <v>0.528603174073752</v>
      </c>
      <c r="AX253" s="0" t="n">
        <f aca="true">RAND()</f>
        <v>0.287093363270732</v>
      </c>
      <c r="AY253" s="0" t="n">
        <f aca="true">RAND()</f>
        <v>0.337514656799414</v>
      </c>
      <c r="AZ253" s="0" t="n">
        <f aca="true">RAND()</f>
        <v>0.509062549441384</v>
      </c>
    </row>
    <row r="254" customFormat="false" ht="15" hidden="false" customHeight="false" outlineLevel="0" collapsed="false">
      <c r="AK254" s="0" t="n">
        <v>241</v>
      </c>
      <c r="AL254" s="0" t="n">
        <f aca="false">IFERROR(IF(AU254&lt;($AM$6-$AL$6)/($AN$6-$AL$6),$AL$6+SQRT(AU254*($AN$6-$AL$6)*($AM$6-$AL$6)),$AN$6-SQRT((1-AU254)*($AN$6-$AL$6)*($AN$6-$AM$6))),$AM$6)</f>
        <v>4.88829254662274</v>
      </c>
      <c r="AM254" s="0" t="n">
        <f aca="false">IFERROR(IF(AV254&lt;($AM$7-$AL$7)/($AN$7-$AL$7),$AL$7+SQRT(AV254*($AN$7-$AL$7)*($AM$7-$AL$7)),$AN$7-SQRT((1-AV254)*($AN$7-$AL$7)*($AN$7-$AM$7))),$AM$7)</f>
        <v>1.11078683039064</v>
      </c>
      <c r="AN254" s="0" t="n">
        <f aca="false">IFERROR(IF(AW254&lt;($AM$8-$AL$8)/($AN$8-$AL$8),$AL$8+SQRT(AW254*($AN$8-$AL$8)*($AM$8-$AL$8)),$AN$8-SQRT((1-AW254)*($AN$8-$AL$8)*($AN$8-$AM$8))),$AM$8)</f>
        <v>0.827093632444115</v>
      </c>
      <c r="AO254" s="0" t="n">
        <f aca="false">IFERROR(IF(AX254&lt;($AM$9-$AL$9)/($AN$9-$AL$9),$AL$9+SQRT(AX254*($AN$9-$AL$9)*($AM$9-$AL$9)),$AN$9-SQRT((1-AX254)*($AN$9-$AL$9)*($AN$9-$AM$9))),$AM$9)</f>
        <v>1.52809039567944</v>
      </c>
      <c r="AP254" s="0" t="n">
        <f aca="false">IFERROR(IF(AY254&lt;($AM$10-$AL$10)/($AN$10-$AL$10),$AL$10+SQRT(AY254*($AN$10-$AL$10)*($AM$10-$AL$10)),$AN$10-SQRT((1-AY254)*($AN$10-$AL$10)*($AN$10-$AM$10))),$AM$10)</f>
        <v>0.639253607480292</v>
      </c>
      <c r="AQ254" s="0" t="n">
        <f aca="false">IFERROR(IF(AZ254&lt;($AM$11-$AL$11)/($AN$11-$AL$11),$AL$11+SQRT(AZ254*($AN$11-$AL$11)*($AM$11-$AL$11)),$AN$11-SQRT((1-AZ254)*($AN$11-$AL$11)*($AN$11-$AM$11))),$AM$11)</f>
        <v>0.325443392787475</v>
      </c>
      <c r="AR254" s="0" t="n">
        <f aca="false">SUMPRODUCT((B24:B31&lt;=$B$6)*(C24:C31*AM254+D24:D31*AO254*$B$8*AQ254)/(1+AL254/100)^B24:B31)+C32*AM254*AP254/(1+AL254/100)^$B$6</f>
        <v>0</v>
      </c>
      <c r="AS254" s="0" t="n">
        <f aca="false">SUMPRODUCT((K24:K26&lt;=$B$6)*(L24:L26*AN254+M24:M26*AO254*$B$8*AQ254)/(1+AL254/100)^K24:K26)+L27*AN254*AP254/(1+AL254/100)^$B$6</f>
        <v>0</v>
      </c>
      <c r="AT254" s="0" t="n">
        <f aca="false">AS254-AR254</f>
        <v>0</v>
      </c>
      <c r="AU254" s="0" t="n">
        <f aca="true">RAND()</f>
        <v>0.777034581567546</v>
      </c>
      <c r="AV254" s="0" t="n">
        <f aca="true">RAND()</f>
        <v>0.827730608065037</v>
      </c>
      <c r="AW254" s="0" t="n">
        <f aca="true">RAND()</f>
        <v>0.00815627687796414</v>
      </c>
      <c r="AX254" s="0" t="n">
        <f aca="true">RAND()</f>
        <v>0.851534216900005</v>
      </c>
      <c r="AY254" s="0" t="n">
        <f aca="true">RAND()</f>
        <v>0.0775662687851007</v>
      </c>
      <c r="AZ254" s="0" t="n">
        <f aca="true">RAND()</f>
        <v>0.00264231116954177</v>
      </c>
    </row>
    <row r="255" customFormat="false" ht="15" hidden="false" customHeight="false" outlineLevel="0" collapsed="false">
      <c r="AK255" s="0" t="n">
        <v>242</v>
      </c>
      <c r="AL255" s="0" t="n">
        <f aca="false">IFERROR(IF(AU255&lt;($AM$6-$AL$6)/($AN$6-$AL$6),$AL$6+SQRT(AU255*($AN$6-$AL$6)*($AM$6-$AL$6)),$AN$6-SQRT((1-AU255)*($AN$6-$AL$6)*($AN$6-$AM$6))),$AM$6)</f>
        <v>3.1619970760185</v>
      </c>
      <c r="AM255" s="0" t="n">
        <f aca="false">IFERROR(IF(AV255&lt;($AM$7-$AL$7)/($AN$7-$AL$7),$AL$7+SQRT(AV255*($AN$7-$AL$7)*($AM$7-$AL$7)),$AN$7-SQRT((1-AV255)*($AN$7-$AL$7)*($AN$7-$AM$7))),$AM$7)</f>
        <v>0.992001803384403</v>
      </c>
      <c r="AN255" s="0" t="n">
        <f aca="false">IFERROR(IF(AW255&lt;($AM$8-$AL$8)/($AN$8-$AL$8),$AL$8+SQRT(AW255*($AN$8-$AL$8)*($AM$8-$AL$8)),$AN$8-SQRT((1-AW255)*($AN$8-$AL$8)*($AN$8-$AM$8))),$AM$8)</f>
        <v>0.847964669465571</v>
      </c>
      <c r="AO255" s="0" t="n">
        <f aca="false">IFERROR(IF(AX255&lt;($AM$9-$AL$9)/($AN$9-$AL$9),$AL$9+SQRT(AX255*($AN$9-$AL$9)*($AM$9-$AL$9)),$AN$9-SQRT((1-AX255)*($AN$9-$AL$9)*($AN$9-$AM$9))),$AM$9)</f>
        <v>1.65761766907389</v>
      </c>
      <c r="AP255" s="0" t="n">
        <f aca="false">IFERROR(IF(AY255&lt;($AM$10-$AL$10)/($AN$10-$AL$10),$AL$10+SQRT(AY255*($AN$10-$AL$10)*($AM$10-$AL$10)),$AN$10-SQRT((1-AY255)*($AN$10-$AL$10)*($AN$10-$AM$10))),$AM$10)</f>
        <v>0.776504894712765</v>
      </c>
      <c r="AQ255" s="0" t="n">
        <f aca="false">IFERROR(IF(AZ255&lt;($AM$11-$AL$11)/($AN$11-$AL$11),$AL$11+SQRT(AZ255*($AN$11-$AL$11)*($AM$11-$AL$11)),$AN$11-SQRT((1-AZ255)*($AN$11-$AL$11)*($AN$11-$AM$11))),$AM$11)</f>
        <v>0.462668137327746</v>
      </c>
      <c r="AR255" s="0" t="n">
        <f aca="false">SUMPRODUCT((B24:B31&lt;=$B$6)*(C24:C31*AM255+D24:D31*AO255*$B$8*AQ255)/(1+AL255/100)^B24:B31)+C32*AM255*AP255/(1+AL255/100)^$B$6</f>
        <v>0</v>
      </c>
      <c r="AS255" s="0" t="n">
        <f aca="false">SUMPRODUCT((K24:K26&lt;=$B$6)*(L24:L26*AN255+M24:M26*AO255*$B$8*AQ255)/(1+AL255/100)^K24:K26)+L27*AN255*AP255/(1+AL255/100)^$B$6</f>
        <v>0</v>
      </c>
      <c r="AT255" s="0" t="n">
        <f aca="false">AS255-AR255</f>
        <v>0</v>
      </c>
      <c r="AU255" s="0" t="n">
        <f aca="true">RAND()</f>
        <v>0.263486677775472</v>
      </c>
      <c r="AV255" s="0" t="n">
        <f aca="true">RAND()</f>
        <v>0.409607694476255</v>
      </c>
      <c r="AW255" s="0" t="n">
        <f aca="true">RAND()</f>
        <v>0.025562327966016</v>
      </c>
      <c r="AX255" s="0" t="n">
        <f aca="true">RAND()</f>
        <v>0.921849559646401</v>
      </c>
      <c r="AY255" s="0" t="n">
        <f aca="true">RAND()</f>
        <v>0.305819827200469</v>
      </c>
      <c r="AZ255" s="0" t="n">
        <f aca="true">RAND()</f>
        <v>0.108003766945626</v>
      </c>
    </row>
    <row r="256" customFormat="false" ht="15" hidden="false" customHeight="false" outlineLevel="0" collapsed="false">
      <c r="AK256" s="0" t="n">
        <v>243</v>
      </c>
      <c r="AL256" s="0" t="n">
        <f aca="false">IFERROR(IF(AU256&lt;($AM$6-$AL$6)/($AN$6-$AL$6),$AL$6+SQRT(AU256*($AN$6-$AL$6)*($AM$6-$AL$6)),$AN$6-SQRT((1-AU256)*($AN$6-$AL$6)*($AN$6-$AM$6))),$AM$6)</f>
        <v>3.34940736604733</v>
      </c>
      <c r="AM256" s="0" t="n">
        <f aca="false">IFERROR(IF(AV256&lt;($AM$7-$AL$7)/($AN$7-$AL$7),$AL$7+SQRT(AV256*($AN$7-$AL$7)*($AM$7-$AL$7)),$AN$7-SQRT((1-AV256)*($AN$7-$AL$7)*($AN$7-$AM$7))),$AM$7)</f>
        <v>1.02006748338996</v>
      </c>
      <c r="AN256" s="0" t="n">
        <f aca="false">IFERROR(IF(AW256&lt;($AM$8-$AL$8)/($AN$8-$AL$8),$AL$8+SQRT(AW256*($AN$8-$AL$8)*($AM$8-$AL$8)),$AN$8-SQRT((1-AW256)*($AN$8-$AL$8)*($AN$8-$AM$8))),$AM$8)</f>
        <v>0.848375031514697</v>
      </c>
      <c r="AO256" s="0" t="n">
        <f aca="false">IFERROR(IF(AX256&lt;($AM$9-$AL$9)/($AN$9-$AL$9),$AL$9+SQRT(AX256*($AN$9-$AL$9)*($AM$9-$AL$9)),$AN$9-SQRT((1-AX256)*($AN$9-$AL$9)*($AN$9-$AM$9))),$AM$9)</f>
        <v>0.71434680937589</v>
      </c>
      <c r="AP256" s="0" t="n">
        <f aca="false">IFERROR(IF(AY256&lt;($AM$10-$AL$10)/($AN$10-$AL$10),$AL$10+SQRT(AY256*($AN$10-$AL$10)*($AM$10-$AL$10)),$AN$10-SQRT((1-AY256)*($AN$10-$AL$10)*($AN$10-$AM$10))),$AM$10)</f>
        <v>0.891964096853894</v>
      </c>
      <c r="AQ256" s="0" t="n">
        <f aca="false">IFERROR(IF(AZ256&lt;($AM$11-$AL$11)/($AN$11-$AL$11),$AL$11+SQRT(AZ256*($AN$11-$AL$11)*($AM$11-$AL$11)),$AN$11-SQRT((1-AZ256)*($AN$11-$AL$11)*($AN$11-$AM$11))),$AM$11)</f>
        <v>0.673172642657135</v>
      </c>
      <c r="AR256" s="0" t="n">
        <f aca="false">SUMPRODUCT((B24:B31&lt;=$B$6)*(C24:C31*AM256+D24:D31*AO256*$B$8*AQ256)/(1+AL256/100)^B24:B31)+C32*AM256*AP256/(1+AL256/100)^$B$6</f>
        <v>0</v>
      </c>
      <c r="AS256" s="0" t="n">
        <f aca="false">SUMPRODUCT((K24:K26&lt;=$B$6)*(L24:L26*AN256+M24:M26*AO256*$B$8*AQ256)/(1+AL256/100)^K24:K26)+L27*AN256*AP256/(1+AL256/100)^$B$6</f>
        <v>0</v>
      </c>
      <c r="AT256" s="0" t="n">
        <f aca="false">AS256-AR256</f>
        <v>0</v>
      </c>
      <c r="AU256" s="0" t="n">
        <f aca="true">RAND()</f>
        <v>0.333658671046524</v>
      </c>
      <c r="AV256" s="0" t="n">
        <f aca="true">RAND()</f>
        <v>0.530053669381091</v>
      </c>
      <c r="AW256" s="0" t="n">
        <f aca="true">RAND()</f>
        <v>0.0260015963783104</v>
      </c>
      <c r="AX256" s="0" t="n">
        <f aca="true">RAND()</f>
        <v>0.0612594062528322</v>
      </c>
      <c r="AY256" s="0" t="n">
        <f aca="true">RAND()</f>
        <v>0.614543412889956</v>
      </c>
      <c r="AZ256" s="0" t="n">
        <f aca="true">RAND()</f>
        <v>0.564015830580732</v>
      </c>
    </row>
    <row r="257" customFormat="false" ht="15" hidden="false" customHeight="false" outlineLevel="0" collapsed="false">
      <c r="AK257" s="0" t="n">
        <v>244</v>
      </c>
      <c r="AL257" s="0" t="n">
        <f aca="false">IFERROR(IF(AU257&lt;($AM$6-$AL$6)/($AN$6-$AL$6),$AL$6+SQRT(AU257*($AN$6-$AL$6)*($AM$6-$AL$6)),$AN$6-SQRT((1-AU257)*($AN$6-$AL$6)*($AN$6-$AM$6))),$AM$6)</f>
        <v>4.3269005776586</v>
      </c>
      <c r="AM257" s="0" t="n">
        <f aca="false">IFERROR(IF(AV257&lt;($AM$7-$AL$7)/($AN$7-$AL$7),$AL$7+SQRT(AV257*($AN$7-$AL$7)*($AM$7-$AL$7)),$AN$7-SQRT((1-AV257)*($AN$7-$AL$7)*($AN$7-$AM$7))),$AM$7)</f>
        <v>0.980384454188307</v>
      </c>
      <c r="AN257" s="0" t="n">
        <f aca="false">IFERROR(IF(AW257&lt;($AM$8-$AL$8)/($AN$8-$AL$8),$AL$8+SQRT(AW257*($AN$8-$AL$8)*($AM$8-$AL$8)),$AN$8-SQRT((1-AW257)*($AN$8-$AL$8)*($AN$8-$AM$8))),$AM$8)</f>
        <v>0.805897382784756</v>
      </c>
      <c r="AO257" s="0" t="n">
        <f aca="false">IFERROR(IF(AX257&lt;($AM$9-$AL$9)/($AN$9-$AL$9),$AL$9+SQRT(AX257*($AN$9-$AL$9)*($AM$9-$AL$9)),$AN$9-SQRT((1-AX257)*($AN$9-$AL$9)*($AN$9-$AM$9))),$AM$9)</f>
        <v>0.925938021728582</v>
      </c>
      <c r="AP257" s="0" t="n">
        <f aca="false">IFERROR(IF(AY257&lt;($AM$10-$AL$10)/($AN$10-$AL$10),$AL$10+SQRT(AY257*($AN$10-$AL$10)*($AM$10-$AL$10)),$AN$10-SQRT((1-AY257)*($AN$10-$AL$10)*($AN$10-$AM$10))),$AM$10)</f>
        <v>0.798672716224426</v>
      </c>
      <c r="AQ257" s="0" t="n">
        <f aca="false">IFERROR(IF(AZ257&lt;($AM$11-$AL$11)/($AN$11-$AL$11),$AL$11+SQRT(AZ257*($AN$11-$AL$11)*($AM$11-$AL$11)),$AN$11-SQRT((1-AZ257)*($AN$11-$AL$11)*($AN$11-$AM$11))),$AM$11)</f>
        <v>0.702300223512581</v>
      </c>
      <c r="AR257" s="0" t="n">
        <f aca="false">SUMPRODUCT((B24:B31&lt;=$B$6)*(C24:C31*AM257+D24:D31*AO257*$B$8*AQ257)/(1+AL257/100)^B24:B31)+C32*AM257*AP257/(1+AL257/100)^$B$6</f>
        <v>0</v>
      </c>
      <c r="AS257" s="0" t="n">
        <f aca="false">SUMPRODUCT((K24:K26&lt;=$B$6)*(L24:L26*AN257+M24:M26*AO257*$B$8*AQ257)/(1+AL257/100)^K24:K26)+L27*AN257*AP257/(1+AL257/100)^$B$6</f>
        <v>0</v>
      </c>
      <c r="AT257" s="0" t="n">
        <f aca="false">AS257-AR257</f>
        <v>0</v>
      </c>
      <c r="AU257" s="0" t="n">
        <f aca="true">RAND()</f>
        <v>0.642726973913902</v>
      </c>
      <c r="AV257" s="0" t="n">
        <f aca="true">RAND()</f>
        <v>0.361539459031259</v>
      </c>
      <c r="AW257" s="0" t="n">
        <f aca="true">RAND()</f>
        <v>0.000386434707888139</v>
      </c>
      <c r="AX257" s="0" t="n">
        <f aca="true">RAND()</f>
        <v>0.24189759780541</v>
      </c>
      <c r="AY257" s="0" t="n">
        <f aca="true">RAND()</f>
        <v>0.356821565667506</v>
      </c>
      <c r="AZ257" s="0" t="n">
        <f aca="true">RAND()</f>
        <v>0.638264665629963</v>
      </c>
    </row>
    <row r="258" customFormat="false" ht="15" hidden="false" customHeight="false" outlineLevel="0" collapsed="false">
      <c r="AK258" s="0" t="n">
        <v>245</v>
      </c>
      <c r="AL258" s="0" t="n">
        <f aca="false">IFERROR(IF(AU258&lt;($AM$6-$AL$6)/($AN$6-$AL$6),$AL$6+SQRT(AU258*($AN$6-$AL$6)*($AM$6-$AL$6)),$AN$6-SQRT((1-AU258)*($AN$6-$AL$6)*($AN$6-$AM$6))),$AM$6)</f>
        <v>4.33577283306803</v>
      </c>
      <c r="AM258" s="0" t="n">
        <f aca="false">IFERROR(IF(AV258&lt;($AM$7-$AL$7)/($AN$7-$AL$7),$AL$7+SQRT(AV258*($AN$7-$AL$7)*($AM$7-$AL$7)),$AN$7-SQRT((1-AV258)*($AN$7-$AL$7)*($AN$7-$AM$7))),$AM$7)</f>
        <v>0.858552568703366</v>
      </c>
      <c r="AN258" s="0" t="n">
        <f aca="false">IFERROR(IF(AW258&lt;($AM$8-$AL$8)/($AN$8-$AL$8),$AL$8+SQRT(AW258*($AN$8-$AL$8)*($AM$8-$AL$8)),$AN$8-SQRT((1-AW258)*($AN$8-$AL$8)*($AN$8-$AM$8))),$AM$8)</f>
        <v>0.973532153754875</v>
      </c>
      <c r="AO258" s="0" t="n">
        <f aca="false">IFERROR(IF(AX258&lt;($AM$9-$AL$9)/($AN$9-$AL$9),$AL$9+SQRT(AX258*($AN$9-$AL$9)*($AM$9-$AL$9)),$AN$9-SQRT((1-AX258)*($AN$9-$AL$9)*($AN$9-$AM$9))),$AM$9)</f>
        <v>0.885265898152456</v>
      </c>
      <c r="AP258" s="0" t="n">
        <f aca="false">IFERROR(IF(AY258&lt;($AM$10-$AL$10)/($AN$10-$AL$10),$AL$10+SQRT(AY258*($AN$10-$AL$10)*($AM$10-$AL$10)),$AN$10-SQRT((1-AY258)*($AN$10-$AL$10)*($AN$10-$AM$10))),$AM$10)</f>
        <v>0.849130873257747</v>
      </c>
      <c r="AQ258" s="0" t="n">
        <f aca="false">IFERROR(IF(AZ258&lt;($AM$11-$AL$11)/($AN$11-$AL$11),$AL$11+SQRT(AZ258*($AN$11-$AL$11)*($AM$11-$AL$11)),$AN$11-SQRT((1-AZ258)*($AN$11-$AL$11)*($AN$11-$AM$11))),$AM$11)</f>
        <v>0.627806744055986</v>
      </c>
      <c r="AR258" s="0" t="n">
        <f aca="false">SUMPRODUCT((B24:B31&lt;=$B$6)*(C24:C31*AM258+D24:D31*AO258*$B$8*AQ258)/(1+AL258/100)^B24:B31)+C32*AM258*AP258/(1+AL258/100)^$B$6</f>
        <v>0</v>
      </c>
      <c r="AS258" s="0" t="n">
        <f aca="false">SUMPRODUCT((K24:K26&lt;=$B$6)*(L24:L26*AN258+M24:M26*AO258*$B$8*AQ258)/(1+AL258/100)^K24:K26)+L27*AN258*AP258/(1+AL258/100)^$B$6</f>
        <v>0</v>
      </c>
      <c r="AT258" s="0" t="n">
        <f aca="false">AS258-AR258</f>
        <v>0</v>
      </c>
      <c r="AU258" s="0" t="n">
        <f aca="true">RAND()</f>
        <v>0.645094680149082</v>
      </c>
      <c r="AV258" s="0" t="n">
        <f aca="true">RAND()</f>
        <v>0.0380933700195823</v>
      </c>
      <c r="AW258" s="0" t="n">
        <f aca="true">RAND()</f>
        <v>0.334593426520061</v>
      </c>
      <c r="AX258" s="0" t="n">
        <f aca="true">RAND()</f>
        <v>0.197906416372292</v>
      </c>
      <c r="AY258" s="0" t="n">
        <f aca="true">RAND()</f>
        <v>0.487569466646869</v>
      </c>
      <c r="AZ258" s="0" t="n">
        <f aca="true">RAND()</f>
        <v>0.438601067137088</v>
      </c>
    </row>
    <row r="259" customFormat="false" ht="15" hidden="false" customHeight="false" outlineLevel="0" collapsed="false">
      <c r="AK259" s="0" t="n">
        <v>246</v>
      </c>
      <c r="AL259" s="0" t="n">
        <f aca="false">IFERROR(IF(AU259&lt;($AM$6-$AL$6)/($AN$6-$AL$6),$AL$6+SQRT(AU259*($AN$6-$AL$6)*($AM$6-$AL$6)),$AN$6-SQRT((1-AU259)*($AN$6-$AL$6)*($AN$6-$AM$6))),$AM$6)</f>
        <v>4.32968377689501</v>
      </c>
      <c r="AM259" s="0" t="n">
        <f aca="false">IFERROR(IF(AV259&lt;($AM$7-$AL$7)/($AN$7-$AL$7),$AL$7+SQRT(AV259*($AN$7-$AL$7)*($AM$7-$AL$7)),$AN$7-SQRT((1-AV259)*($AN$7-$AL$7)*($AN$7-$AM$7))),$AM$7)</f>
        <v>1.06442695601679</v>
      </c>
      <c r="AN259" s="0" t="n">
        <f aca="false">IFERROR(IF(AW259&lt;($AM$8-$AL$8)/($AN$8-$AL$8),$AL$8+SQRT(AW259*($AN$8-$AL$8)*($AM$8-$AL$8)),$AN$8-SQRT((1-AW259)*($AN$8-$AL$8)*($AN$8-$AM$8))),$AM$8)</f>
        <v>0.999521635875018</v>
      </c>
      <c r="AO259" s="0" t="n">
        <f aca="false">IFERROR(IF(AX259&lt;($AM$9-$AL$9)/($AN$9-$AL$9),$AL$9+SQRT(AX259*($AN$9-$AL$9)*($AM$9-$AL$9)),$AN$9-SQRT((1-AX259)*($AN$9-$AL$9)*($AN$9-$AM$9))),$AM$9)</f>
        <v>1.22131123875569</v>
      </c>
      <c r="AP259" s="0" t="n">
        <f aca="false">IFERROR(IF(AY259&lt;($AM$10-$AL$10)/($AN$10-$AL$10),$AL$10+SQRT(AY259*($AN$10-$AL$10)*($AM$10-$AL$10)),$AN$10-SQRT((1-AY259)*($AN$10-$AL$10)*($AN$10-$AM$10))),$AM$10)</f>
        <v>0.960437806456516</v>
      </c>
      <c r="AQ259" s="0" t="n">
        <f aca="false">IFERROR(IF(AZ259&lt;($AM$11-$AL$11)/($AN$11-$AL$11),$AL$11+SQRT(AZ259*($AN$11-$AL$11)*($AM$11-$AL$11)),$AN$11-SQRT((1-AZ259)*($AN$11-$AL$11)*($AN$11-$AM$11))),$AM$11)</f>
        <v>0.671580191510873</v>
      </c>
      <c r="AR259" s="0" t="n">
        <f aca="false">SUMPRODUCT((B24:B31&lt;=$B$6)*(C24:C31*AM259+D24:D31*AO259*$B$8*AQ259)/(1+AL259/100)^B24:B31)+C32*AM259*AP259/(1+AL259/100)^$B$6</f>
        <v>0</v>
      </c>
      <c r="AS259" s="0" t="n">
        <f aca="false">SUMPRODUCT((K24:K26&lt;=$B$6)*(L24:L26*AN259+M24:M26*AO259*$B$8*AQ259)/(1+AL259/100)^K24:K26)+L27*AN259*AP259/(1+AL259/100)^$B$6</f>
        <v>0</v>
      </c>
      <c r="AT259" s="0" t="n">
        <f aca="false">AS259-AR259</f>
        <v>0</v>
      </c>
      <c r="AU259" s="0" t="n">
        <f aca="true">RAND()</f>
        <v>0.643470563431115</v>
      </c>
      <c r="AV259" s="0" t="n">
        <f aca="true">RAND()</f>
        <v>0.693890180860484</v>
      </c>
      <c r="AW259" s="0" t="n">
        <f aca="true">RAND()</f>
        <v>0.442320924247147</v>
      </c>
      <c r="AX259" s="0" t="n">
        <f aca="true">RAND()</f>
        <v>0.595762542074537</v>
      </c>
      <c r="AY259" s="0" t="n">
        <f aca="true">RAND()</f>
        <v>0.848011894457953</v>
      </c>
      <c r="AZ259" s="0" t="n">
        <f aca="true">RAND()</f>
        <v>0.559756854661083</v>
      </c>
    </row>
    <row r="260" customFormat="false" ht="15" hidden="false" customHeight="false" outlineLevel="0" collapsed="false">
      <c r="AK260" s="0" t="n">
        <v>247</v>
      </c>
      <c r="AL260" s="0" t="n">
        <f aca="false">IFERROR(IF(AU260&lt;($AM$6-$AL$6)/($AN$6-$AL$6),$AL$6+SQRT(AU260*($AN$6-$AL$6)*($AM$6-$AL$6)),$AN$6-SQRT((1-AU260)*($AN$6-$AL$6)*($AN$6-$AM$6))),$AM$6)</f>
        <v>3.5409642885145</v>
      </c>
      <c r="AM260" s="0" t="n">
        <f aca="false">IFERROR(IF(AV260&lt;($AM$7-$AL$7)/($AN$7-$AL$7),$AL$7+SQRT(AV260*($AN$7-$AL$7)*($AM$7-$AL$7)),$AN$7-SQRT((1-AV260)*($AN$7-$AL$7)*($AN$7-$AM$7))),$AM$7)</f>
        <v>1.09931493390226</v>
      </c>
      <c r="AN260" s="0" t="n">
        <f aca="false">IFERROR(IF(AW260&lt;($AM$8-$AL$8)/($AN$8-$AL$8),$AL$8+SQRT(AW260*($AN$8-$AL$8)*($AM$8-$AL$8)),$AN$8-SQRT((1-AW260)*($AN$8-$AL$8)*($AN$8-$AM$8))),$AM$8)</f>
        <v>1.22429903204801</v>
      </c>
      <c r="AO260" s="0" t="n">
        <f aca="false">IFERROR(IF(AX260&lt;($AM$9-$AL$9)/($AN$9-$AL$9),$AL$9+SQRT(AX260*($AN$9-$AL$9)*($AM$9-$AL$9)),$AN$9-SQRT((1-AX260)*($AN$9-$AL$9)*($AN$9-$AM$9))),$AM$9)</f>
        <v>1.37529293873967</v>
      </c>
      <c r="AP260" s="0" t="n">
        <f aca="false">IFERROR(IF(AY260&lt;($AM$10-$AL$10)/($AN$10-$AL$10),$AL$10+SQRT(AY260*($AN$10-$AL$10)*($AM$10-$AL$10)),$AN$10-SQRT((1-AY260)*($AN$10-$AL$10)*($AN$10-$AM$10))),$AM$10)</f>
        <v>0.754561939595842</v>
      </c>
      <c r="AQ260" s="0" t="n">
        <f aca="false">IFERROR(IF(AZ260&lt;($AM$11-$AL$11)/($AN$11-$AL$11),$AL$11+SQRT(AZ260*($AN$11-$AL$11)*($AM$11-$AL$11)),$AN$11-SQRT((1-AZ260)*($AN$11-$AL$11)*($AN$11-$AM$11))),$AM$11)</f>
        <v>0.550981151034868</v>
      </c>
      <c r="AR260" s="0" t="n">
        <f aca="false">SUMPRODUCT((B24:B31&lt;=$B$6)*(C24:C31*AM260+D24:D31*AO260*$B$8*AQ260)/(1+AL260/100)^B24:B31)+C32*AM260*AP260/(1+AL260/100)^$B$6</f>
        <v>0</v>
      </c>
      <c r="AS260" s="0" t="n">
        <f aca="false">SUMPRODUCT((K24:K26&lt;=$B$6)*(L24:L26*AN260+M24:M26*AO260*$B$8*AQ260)/(1+AL260/100)^K24:K26)+L27*AN260*AP260/(1+AL260/100)^$B$6</f>
        <v>0</v>
      </c>
      <c r="AT260" s="0" t="n">
        <f aca="false">AS260-AR260</f>
        <v>0</v>
      </c>
      <c r="AU260" s="0" t="n">
        <f aca="true">RAND()</f>
        <v>0.401753597333399</v>
      </c>
      <c r="AV260" s="0" t="n">
        <f aca="true">RAND()</f>
        <v>0.798168985378851</v>
      </c>
      <c r="AW260" s="0" t="n">
        <f aca="true">RAND()</f>
        <v>0.99412853552294</v>
      </c>
      <c r="AX260" s="0" t="n">
        <f aca="true">RAND()</f>
        <v>0.739827391740989</v>
      </c>
      <c r="AY260" s="0" t="n">
        <f aca="true">RAND()</f>
        <v>0.259207124363188</v>
      </c>
      <c r="AZ260" s="0" t="n">
        <f aca="true">RAND()</f>
        <v>0.257108319080764</v>
      </c>
    </row>
    <row r="261" customFormat="false" ht="15" hidden="false" customHeight="false" outlineLevel="0" collapsed="false">
      <c r="AK261" s="0" t="n">
        <v>248</v>
      </c>
      <c r="AL261" s="0" t="n">
        <f aca="false">IFERROR(IF(AU261&lt;($AM$6-$AL$6)/($AN$6-$AL$6),$AL$6+SQRT(AU261*($AN$6-$AL$6)*($AM$6-$AL$6)),$AN$6-SQRT((1-AU261)*($AN$6-$AL$6)*($AN$6-$AM$6))),$AM$6)</f>
        <v>3.54474297494821</v>
      </c>
      <c r="AM261" s="0" t="n">
        <f aca="false">IFERROR(IF(AV261&lt;($AM$7-$AL$7)/($AN$7-$AL$7),$AL$7+SQRT(AV261*($AN$7-$AL$7)*($AM$7-$AL$7)),$AN$7-SQRT((1-AV261)*($AN$7-$AL$7)*($AN$7-$AM$7))),$AM$7)</f>
        <v>1.06033939675261</v>
      </c>
      <c r="AN261" s="0" t="n">
        <f aca="false">IFERROR(IF(AW261&lt;($AM$8-$AL$8)/($AN$8-$AL$8),$AL$8+SQRT(AW261*($AN$8-$AL$8)*($AM$8-$AL$8)),$AN$8-SQRT((1-AW261)*($AN$8-$AL$8)*($AN$8-$AM$8))),$AM$8)</f>
        <v>1.0581269323393</v>
      </c>
      <c r="AO261" s="0" t="n">
        <f aca="false">IFERROR(IF(AX261&lt;($AM$9-$AL$9)/($AN$9-$AL$9),$AL$9+SQRT(AX261*($AN$9-$AL$9)*($AM$9-$AL$9)),$AN$9-SQRT((1-AX261)*($AN$9-$AL$9)*($AN$9-$AM$9))),$AM$9)</f>
        <v>1.64255410906779</v>
      </c>
      <c r="AP261" s="0" t="n">
        <f aca="false">IFERROR(IF(AY261&lt;($AM$10-$AL$10)/($AN$10-$AL$10),$AL$10+SQRT(AY261*($AN$10-$AL$10)*($AM$10-$AL$10)),$AN$10-SQRT((1-AY261)*($AN$10-$AL$10)*($AN$10-$AM$10))),$AM$10)</f>
        <v>0.728546626750773</v>
      </c>
      <c r="AQ261" s="0" t="n">
        <f aca="false">IFERROR(IF(AZ261&lt;($AM$11-$AL$11)/($AN$11-$AL$11),$AL$11+SQRT(AZ261*($AN$11-$AL$11)*($AM$11-$AL$11)),$AN$11-SQRT((1-AZ261)*($AN$11-$AL$11)*($AN$11-$AM$11))),$AM$11)</f>
        <v>0.660561048706897</v>
      </c>
      <c r="AR261" s="0" t="n">
        <f aca="false">SUMPRODUCT((B24:B31&lt;=$B$6)*(C24:C31*AM261+D24:D31*AO261*$B$8*AQ261)/(1+AL261/100)^B24:B31)+C32*AM261*AP261/(1+AL261/100)^$B$6</f>
        <v>0</v>
      </c>
      <c r="AS261" s="0" t="n">
        <f aca="false">SUMPRODUCT((K24:K26&lt;=$B$6)*(L24:L26*AN261+M24:M26*AO261*$B$8*AQ261)/(1+AL261/100)^K24:K26)+L27*AN261*AP261/(1+AL261/100)^$B$6</f>
        <v>0</v>
      </c>
      <c r="AT261" s="0" t="n">
        <f aca="false">AS261-AR261</f>
        <v>0</v>
      </c>
      <c r="AU261" s="0" t="n">
        <f aca="true">RAND()</f>
        <v>0.403059944541512</v>
      </c>
      <c r="AV261" s="0" t="n">
        <f aca="true">RAND()</f>
        <v>0.680256494007428</v>
      </c>
      <c r="AW261" s="0" t="n">
        <f aca="true">RAND()</f>
        <v>0.672753119168649</v>
      </c>
      <c r="AX261" s="0" t="n">
        <f aca="true">RAND()</f>
        <v>0.914821623370452</v>
      </c>
      <c r="AY261" s="0" t="n">
        <f aca="true">RAND()</f>
        <v>0.208934242396628</v>
      </c>
      <c r="AZ261" s="0" t="n">
        <f aca="true">RAND()</f>
        <v>0.529719176918524</v>
      </c>
    </row>
    <row r="262" customFormat="false" ht="15" hidden="false" customHeight="false" outlineLevel="0" collapsed="false">
      <c r="AK262" s="0" t="n">
        <v>249</v>
      </c>
      <c r="AL262" s="0" t="n">
        <f aca="false">IFERROR(IF(AU262&lt;($AM$6-$AL$6)/($AN$6-$AL$6),$AL$6+SQRT(AU262*($AN$6-$AL$6)*($AM$6-$AL$6)),$AN$6-SQRT((1-AU262)*($AN$6-$AL$6)*($AN$6-$AM$6))),$AM$6)</f>
        <v>4.47576713599229</v>
      </c>
      <c r="AM262" s="0" t="n">
        <f aca="false">IFERROR(IF(AV262&lt;($AM$7-$AL$7)/($AN$7-$AL$7),$AL$7+SQRT(AV262*($AN$7-$AL$7)*($AM$7-$AL$7)),$AN$7-SQRT((1-AV262)*($AN$7-$AL$7)*($AN$7-$AM$7))),$AM$7)</f>
        <v>0.997116474515561</v>
      </c>
      <c r="AN262" s="0" t="n">
        <f aca="false">IFERROR(IF(AW262&lt;($AM$8-$AL$8)/($AN$8-$AL$8),$AL$8+SQRT(AW262*($AN$8-$AL$8)*($AM$8-$AL$8)),$AN$8-SQRT((1-AW262)*($AN$8-$AL$8)*($AN$8-$AM$8))),$AM$8)</f>
        <v>0.934319718212624</v>
      </c>
      <c r="AO262" s="0" t="n">
        <f aca="false">IFERROR(IF(AX262&lt;($AM$9-$AL$9)/($AN$9-$AL$9),$AL$9+SQRT(AX262*($AN$9-$AL$9)*($AM$9-$AL$9)),$AN$9-SQRT((1-AX262)*($AN$9-$AL$9)*($AN$9-$AM$9))),$AM$9)</f>
        <v>1.59696997522741</v>
      </c>
      <c r="AP262" s="0" t="n">
        <f aca="false">IFERROR(IF(AY262&lt;($AM$10-$AL$10)/($AN$10-$AL$10),$AL$10+SQRT(AY262*($AN$10-$AL$10)*($AM$10-$AL$10)),$AN$10-SQRT((1-AY262)*($AN$10-$AL$10)*($AN$10-$AM$10))),$AM$10)</f>
        <v>0.811317861542158</v>
      </c>
      <c r="AQ262" s="0" t="n">
        <f aca="false">IFERROR(IF(AZ262&lt;($AM$11-$AL$11)/($AN$11-$AL$11),$AL$11+SQRT(AZ262*($AN$11-$AL$11)*($AM$11-$AL$11)),$AN$11-SQRT((1-AZ262)*($AN$11-$AL$11)*($AN$11-$AM$11))),$AM$11)</f>
        <v>0.857095894013308</v>
      </c>
      <c r="AR262" s="0" t="n">
        <f aca="false">SUMPRODUCT((B24:B31&lt;=$B$6)*(C24:C31*AM262+D24:D31*AO262*$B$8*AQ262)/(1+AL262/100)^B24:B31)+C32*AM262*AP262/(1+AL262/100)^$B$6</f>
        <v>0</v>
      </c>
      <c r="AS262" s="0" t="n">
        <f aca="false">SUMPRODUCT((K24:K26&lt;=$B$6)*(L24:L26*AN262+M24:M26*AO262*$B$8*AQ262)/(1+AL262/100)^K24:K26)+L27*AN262*AP262/(1+AL262/100)^$B$6</f>
        <v>0</v>
      </c>
      <c r="AT262" s="0" t="n">
        <f aca="false">AS262-AR262</f>
        <v>0</v>
      </c>
      <c r="AU262" s="0" t="n">
        <f aca="true">RAND()</f>
        <v>0.681412422413173</v>
      </c>
      <c r="AV262" s="0" t="n">
        <f aca="true">RAND()</f>
        <v>0.431721161393818</v>
      </c>
      <c r="AW262" s="0" t="n">
        <f aca="true">RAND()</f>
        <v>0.200464296674651</v>
      </c>
      <c r="AX262" s="0" t="n">
        <f aca="true">RAND()</f>
        <v>0.891711199421203</v>
      </c>
      <c r="AY262" s="0" t="n">
        <f aca="true">RAND()</f>
        <v>0.387675243660728</v>
      </c>
      <c r="AZ262" s="0" t="n">
        <f aca="true">RAND()</f>
        <v>0.91664659792712</v>
      </c>
    </row>
    <row r="263" customFormat="false" ht="15" hidden="false" customHeight="false" outlineLevel="0" collapsed="false">
      <c r="AK263" s="0" t="n">
        <v>250</v>
      </c>
      <c r="AL263" s="0" t="n">
        <f aca="false">IFERROR(IF(AU263&lt;($AM$6-$AL$6)/($AN$6-$AL$6),$AL$6+SQRT(AU263*($AN$6-$AL$6)*($AM$6-$AL$6)),$AN$6-SQRT((1-AU263)*($AN$6-$AL$6)*($AN$6-$AM$6))),$AM$6)</f>
        <v>4.34216420537534</v>
      </c>
      <c r="AM263" s="0" t="n">
        <f aca="false">IFERROR(IF(AV263&lt;($AM$7-$AL$7)/($AN$7-$AL$7),$AL$7+SQRT(AV263*($AN$7-$AL$7)*($AM$7-$AL$7)),$AN$7-SQRT((1-AV263)*($AN$7-$AL$7)*($AN$7-$AM$7))),$AM$7)</f>
        <v>0.970048242011833</v>
      </c>
      <c r="AN263" s="0" t="n">
        <f aca="false">IFERROR(IF(AW263&lt;($AM$8-$AL$8)/($AN$8-$AL$8),$AL$8+SQRT(AW263*($AN$8-$AL$8)*($AM$8-$AL$8)),$AN$8-SQRT((1-AW263)*($AN$8-$AL$8)*($AN$8-$AM$8))),$AM$8)</f>
        <v>1.05680577711864</v>
      </c>
      <c r="AO263" s="0" t="n">
        <f aca="false">IFERROR(IF(AX263&lt;($AM$9-$AL$9)/($AN$9-$AL$9),$AL$9+SQRT(AX263*($AN$9-$AL$9)*($AM$9-$AL$9)),$AN$9-SQRT((1-AX263)*($AN$9-$AL$9)*($AN$9-$AM$9))),$AM$9)</f>
        <v>0.740579382925605</v>
      </c>
      <c r="AP263" s="0" t="n">
        <f aca="false">IFERROR(IF(AY263&lt;($AM$10-$AL$10)/($AN$10-$AL$10),$AL$10+SQRT(AY263*($AN$10-$AL$10)*($AM$10-$AL$10)),$AN$10-SQRT((1-AY263)*($AN$10-$AL$10)*($AN$10-$AM$10))),$AM$10)</f>
        <v>0.974475798561552</v>
      </c>
      <c r="AQ263" s="0" t="n">
        <f aca="false">IFERROR(IF(AZ263&lt;($AM$11-$AL$11)/($AN$11-$AL$11),$AL$11+SQRT(AZ263*($AN$11-$AL$11)*($AM$11-$AL$11)),$AN$11-SQRT((1-AZ263)*($AN$11-$AL$11)*($AN$11-$AM$11))),$AM$11)</f>
        <v>0.314987131198752</v>
      </c>
      <c r="AR263" s="0" t="n">
        <f aca="false">SUMPRODUCT((B24:B31&lt;=$B$6)*(C24:C31*AM263+D24:D31*AO263*$B$8*AQ263)/(1+AL263/100)^B24:B31)+C32*AM263*AP263/(1+AL263/100)^$B$6</f>
        <v>0</v>
      </c>
      <c r="AS263" s="0" t="n">
        <f aca="false">SUMPRODUCT((K24:K26&lt;=$B$6)*(L24:L26*AN263+M24:M26*AO263*$B$8*AQ263)/(1+AL263/100)^K24:K26)+L27*AN263*AP263/(1+AL263/100)^$B$6</f>
        <v>0</v>
      </c>
      <c r="AT263" s="0" t="n">
        <f aca="false">AS263-AR263</f>
        <v>0</v>
      </c>
      <c r="AU263" s="0" t="n">
        <f aca="true">RAND()</f>
        <v>0.646795444440594</v>
      </c>
      <c r="AV263" s="0" t="n">
        <f aca="true">RAND()</f>
        <v>0.321293384570166</v>
      </c>
      <c r="AW263" s="0" t="n">
        <f aca="true">RAND()</f>
        <v>0.668231042180158</v>
      </c>
      <c r="AX263" s="0" t="n">
        <f aca="true">RAND()</f>
        <v>0.0771712526518199</v>
      </c>
      <c r="AY263" s="0" t="n">
        <f aca="true">RAND()</f>
        <v>0.900509133682488</v>
      </c>
      <c r="AZ263" s="0" t="n">
        <f aca="true">RAND()</f>
        <v>0.000916792251300376</v>
      </c>
    </row>
    <row r="264" customFormat="false" ht="15" hidden="false" customHeight="false" outlineLevel="0" collapsed="false">
      <c r="AK264" s="0" t="n">
        <v>251</v>
      </c>
      <c r="AL264" s="0" t="n">
        <f aca="false">IFERROR(IF(AU264&lt;($AM$6-$AL$6)/($AN$6-$AL$6),$AL$6+SQRT(AU264*($AN$6-$AL$6)*($AM$6-$AL$6)),$AN$6-SQRT((1-AU264)*($AN$6-$AL$6)*($AN$6-$AM$6))),$AM$6)</f>
        <v>2.99788219815468</v>
      </c>
      <c r="AM264" s="0" t="n">
        <f aca="false">IFERROR(IF(AV264&lt;($AM$7-$AL$7)/($AN$7-$AL$7),$AL$7+SQRT(AV264*($AN$7-$AL$7)*($AM$7-$AL$7)),$AN$7-SQRT((1-AV264)*($AN$7-$AL$7)*($AN$7-$AM$7))),$AM$7)</f>
        <v>1.04357275335063</v>
      </c>
      <c r="AN264" s="0" t="n">
        <f aca="false">IFERROR(IF(AW264&lt;($AM$8-$AL$8)/($AN$8-$AL$8),$AL$8+SQRT(AW264*($AN$8-$AL$8)*($AM$8-$AL$8)),$AN$8-SQRT((1-AW264)*($AN$8-$AL$8)*($AN$8-$AM$8))),$AM$8)</f>
        <v>0.872625301940708</v>
      </c>
      <c r="AO264" s="0" t="n">
        <f aca="false">IFERROR(IF(AX264&lt;($AM$9-$AL$9)/($AN$9-$AL$9),$AL$9+SQRT(AX264*($AN$9-$AL$9)*($AM$9-$AL$9)),$AN$9-SQRT((1-AX264)*($AN$9-$AL$9)*($AN$9-$AM$9))),$AM$9)</f>
        <v>1.62885144119231</v>
      </c>
      <c r="AP264" s="0" t="n">
        <f aca="false">IFERROR(IF(AY264&lt;($AM$10-$AL$10)/($AN$10-$AL$10),$AL$10+SQRT(AY264*($AN$10-$AL$10)*($AM$10-$AL$10)),$AN$10-SQRT((1-AY264)*($AN$10-$AL$10)*($AN$10-$AM$10))),$AM$10)</f>
        <v>0.984132381730811</v>
      </c>
      <c r="AQ264" s="0" t="n">
        <f aca="false">IFERROR(IF(AZ264&lt;($AM$11-$AL$11)/($AN$11-$AL$11),$AL$11+SQRT(AZ264*($AN$11-$AL$11)*($AM$11-$AL$11)),$AN$11-SQRT((1-AZ264)*($AN$11-$AL$11)*($AN$11-$AM$11))),$AM$11)</f>
        <v>0.57534047430192</v>
      </c>
      <c r="AR264" s="0" t="n">
        <f aca="false">SUMPRODUCT((B24:B31&lt;=$B$6)*(C24:C31*AM264+D24:D31*AO264*$B$8*AQ264)/(1+AL264/100)^B24:B31)+C32*AM264*AP264/(1+AL264/100)^$B$6</f>
        <v>0</v>
      </c>
      <c r="AS264" s="0" t="n">
        <f aca="false">SUMPRODUCT((K24:K26&lt;=$B$6)*(L24:L26*AN264+M24:M26*AO264*$B$8*AQ264)/(1+AL264/100)^K24:K26)+L27*AN264*AP264/(1+AL264/100)^$B$6</f>
        <v>0</v>
      </c>
      <c r="AT264" s="0" t="n">
        <f aca="false">AS264-AR264</f>
        <v>0</v>
      </c>
      <c r="AU264" s="0" t="n">
        <f aca="true">RAND()</f>
        <v>0.199153776278804</v>
      </c>
      <c r="AV264" s="0" t="n">
        <f aca="true">RAND()</f>
        <v>0.621224816362309</v>
      </c>
      <c r="AW264" s="0" t="n">
        <f aca="true">RAND()</f>
        <v>0.058604827577544</v>
      </c>
      <c r="AX264" s="0" t="n">
        <f aca="true">RAND()</f>
        <v>0.908165831529985</v>
      </c>
      <c r="AY264" s="0" t="n">
        <f aca="true">RAND()</f>
        <v>0.93753665216139</v>
      </c>
      <c r="AZ264" s="0" t="n">
        <f aca="true">RAND()</f>
        <v>0.309438272607373</v>
      </c>
    </row>
    <row r="265" customFormat="false" ht="15" hidden="false" customHeight="false" outlineLevel="0" collapsed="false">
      <c r="AK265" s="0" t="n">
        <v>252</v>
      </c>
      <c r="AL265" s="0" t="n">
        <f aca="false">IFERROR(IF(AU265&lt;($AM$6-$AL$6)/($AN$6-$AL$6),$AL$6+SQRT(AU265*($AN$6-$AL$6)*($AM$6-$AL$6)),$AN$6-SQRT((1-AU265)*($AN$6-$AL$6)*($AN$6-$AM$6))),$AM$6)</f>
        <v>2.67575717468087</v>
      </c>
      <c r="AM265" s="0" t="n">
        <f aca="false">IFERROR(IF(AV265&lt;($AM$7-$AL$7)/($AN$7-$AL$7),$AL$7+SQRT(AV265*($AN$7-$AL$7)*($AM$7-$AL$7)),$AN$7-SQRT((1-AV265)*($AN$7-$AL$7)*($AN$7-$AM$7))),$AM$7)</f>
        <v>1.1004677368908</v>
      </c>
      <c r="AN265" s="0" t="n">
        <f aca="false">IFERROR(IF(AW265&lt;($AM$8-$AL$8)/($AN$8-$AL$8),$AL$8+SQRT(AW265*($AN$8-$AL$8)*($AM$8-$AL$8)),$AN$8-SQRT((1-AW265)*($AN$8-$AL$8)*($AN$8-$AM$8))),$AM$8)</f>
        <v>0.969767274071124</v>
      </c>
      <c r="AO265" s="0" t="n">
        <f aca="false">IFERROR(IF(AX265&lt;($AM$9-$AL$9)/($AN$9-$AL$9),$AL$9+SQRT(AX265*($AN$9-$AL$9)*($AM$9-$AL$9)),$AN$9-SQRT((1-AX265)*($AN$9-$AL$9)*($AN$9-$AM$9))),$AM$9)</f>
        <v>1.01819213412746</v>
      </c>
      <c r="AP265" s="0" t="n">
        <f aca="false">IFERROR(IF(AY265&lt;($AM$10-$AL$10)/($AN$10-$AL$10),$AL$10+SQRT(AY265*($AN$10-$AL$10)*($AM$10-$AL$10)),$AN$10-SQRT((1-AY265)*($AN$10-$AL$10)*($AN$10-$AM$10))),$AM$10)</f>
        <v>0.601712981161583</v>
      </c>
      <c r="AQ265" s="0" t="n">
        <f aca="false">IFERROR(IF(AZ265&lt;($AM$11-$AL$11)/($AN$11-$AL$11),$AL$11+SQRT(AZ265*($AN$11-$AL$11)*($AM$11-$AL$11)),$AN$11-SQRT((1-AZ265)*($AN$11-$AL$11)*($AN$11-$AM$11))),$AM$11)</f>
        <v>0.70671429924867</v>
      </c>
      <c r="AR265" s="0" t="n">
        <f aca="false">SUMPRODUCT((B24:B31&lt;=$B$6)*(C24:C31*AM265+D24:D31*AO265*$B$8*AQ265)/(1+AL265/100)^B24:B31)+C32*AM265*AP265/(1+AL265/100)^$B$6</f>
        <v>0</v>
      </c>
      <c r="AS265" s="0" t="n">
        <f aca="false">SUMPRODUCT((K24:K26&lt;=$B$6)*(L24:L26*AN265+M24:M26*AO265*$B$8*AQ265)/(1+AL265/100)^K24:K26)+L27*AN265*AP265/(1+AL265/100)^$B$6</f>
        <v>0</v>
      </c>
      <c r="AT265" s="0" t="n">
        <f aca="false">AS265-AR265</f>
        <v>0</v>
      </c>
      <c r="AU265" s="0" t="n">
        <f aca="true">RAND()</f>
        <v>0.0913295518265347</v>
      </c>
      <c r="AV265" s="0" t="n">
        <f aca="true">RAND()</f>
        <v>0.801245353683931</v>
      </c>
      <c r="AW265" s="0" t="n">
        <f aca="true">RAND()</f>
        <v>0.320232526061557</v>
      </c>
      <c r="AX265" s="0" t="n">
        <f aca="true">RAND()</f>
        <v>0.357368876340536</v>
      </c>
      <c r="AY265" s="0" t="n">
        <f aca="true">RAND()</f>
        <v>0.0413821221471063</v>
      </c>
      <c r="AZ265" s="0" t="n">
        <f aca="true">RAND()</f>
        <v>0.648912235652249</v>
      </c>
    </row>
    <row r="266" customFormat="false" ht="15" hidden="false" customHeight="false" outlineLevel="0" collapsed="false">
      <c r="AK266" s="0" t="n">
        <v>253</v>
      </c>
      <c r="AL266" s="0" t="n">
        <f aca="false">IFERROR(IF(AU266&lt;($AM$6-$AL$6)/($AN$6-$AL$6),$AL$6+SQRT(AU266*($AN$6-$AL$6)*($AM$6-$AL$6)),$AN$6-SQRT((1-AU266)*($AN$6-$AL$6)*($AN$6-$AM$6))),$AM$6)</f>
        <v>5.45627841161025</v>
      </c>
      <c r="AM266" s="0" t="n">
        <f aca="false">IFERROR(IF(AV266&lt;($AM$7-$AL$7)/($AN$7-$AL$7),$AL$7+SQRT(AV266*($AN$7-$AL$7)*($AM$7-$AL$7)),$AN$7-SQRT((1-AV266)*($AN$7-$AL$7)*($AN$7-$AM$7))),$AM$7)</f>
        <v>0.866875183878256</v>
      </c>
      <c r="AN266" s="0" t="n">
        <f aca="false">IFERROR(IF(AW266&lt;($AM$8-$AL$8)/($AN$8-$AL$8),$AL$8+SQRT(AW266*($AN$8-$AL$8)*($AM$8-$AL$8)),$AN$8-SQRT((1-AW266)*($AN$8-$AL$8)*($AN$8-$AM$8))),$AM$8)</f>
        <v>1.21288016108912</v>
      </c>
      <c r="AO266" s="0" t="n">
        <f aca="false">IFERROR(IF(AX266&lt;($AM$9-$AL$9)/($AN$9-$AL$9),$AL$9+SQRT(AX266*($AN$9-$AL$9)*($AM$9-$AL$9)),$AN$9-SQRT((1-AX266)*($AN$9-$AL$9)*($AN$9-$AM$9))),$AM$9)</f>
        <v>0.915214513374595</v>
      </c>
      <c r="AP266" s="0" t="n">
        <f aca="false">IFERROR(IF(AY266&lt;($AM$10-$AL$10)/($AN$10-$AL$10),$AL$10+SQRT(AY266*($AN$10-$AL$10)*($AM$10-$AL$10)),$AN$10-SQRT((1-AY266)*($AN$10-$AL$10)*($AN$10-$AM$10))),$AM$10)</f>
        <v>0.760257208714969</v>
      </c>
      <c r="AQ266" s="0" t="n">
        <f aca="false">IFERROR(IF(AZ266&lt;($AM$11-$AL$11)/($AN$11-$AL$11),$AL$11+SQRT(AZ266*($AN$11-$AL$11)*($AM$11-$AL$11)),$AN$11-SQRT((1-AZ266)*($AN$11-$AL$11)*($AN$11-$AM$11))),$AM$11)</f>
        <v>0.696052033923753</v>
      </c>
      <c r="AR266" s="0" t="n">
        <f aca="false">SUMPRODUCT((B24:B31&lt;=$B$6)*(C24:C31*AM266+D24:D31*AO266*$B$8*AQ266)/(1+AL266/100)^B24:B31)+C32*AM266*AP266/(1+AL266/100)^$B$6</f>
        <v>0</v>
      </c>
      <c r="AS266" s="0" t="n">
        <f aca="false">SUMPRODUCT((K24:K26&lt;=$B$6)*(L24:L26*AN266+M24:M26*AO266*$B$8*AQ266)/(1+AL266/100)^K24:K26)+L27*AN266*AP266/(1+AL266/100)^$B$6</f>
        <v>0</v>
      </c>
      <c r="AT266" s="0" t="n">
        <f aca="false">AS266-AR266</f>
        <v>0</v>
      </c>
      <c r="AU266" s="0" t="n">
        <f aca="true">RAND()</f>
        <v>0.880846182876971</v>
      </c>
      <c r="AV266" s="0" t="n">
        <f aca="true">RAND()</f>
        <v>0.0496921135416725</v>
      </c>
      <c r="AW266" s="0" t="n">
        <f aca="true">RAND()</f>
        <v>0.98775215608205</v>
      </c>
      <c r="AX266" s="0" t="n">
        <f aca="true">RAND()</f>
        <v>0.229870789489202</v>
      </c>
      <c r="AY266" s="0" t="n">
        <f aca="true">RAND()</f>
        <v>0.270935258752427</v>
      </c>
      <c r="AZ266" s="0" t="n">
        <f aca="true">RAND()</f>
        <v>0.622920954767806</v>
      </c>
    </row>
    <row r="267" customFormat="false" ht="15" hidden="false" customHeight="false" outlineLevel="0" collapsed="false">
      <c r="AK267" s="0" t="n">
        <v>254</v>
      </c>
      <c r="AL267" s="0" t="n">
        <f aca="false">IFERROR(IF(AU267&lt;($AM$6-$AL$6)/($AN$6-$AL$6),$AL$6+SQRT(AU267*($AN$6-$AL$6)*($AM$6-$AL$6)),$AN$6-SQRT((1-AU267)*($AN$6-$AL$6)*($AN$6-$AM$6))),$AM$6)</f>
        <v>4.26842048478196</v>
      </c>
      <c r="AM267" s="0" t="n">
        <f aca="false">IFERROR(IF(AV267&lt;($AM$7-$AL$7)/($AN$7-$AL$7),$AL$7+SQRT(AV267*($AN$7-$AL$7)*($AM$7-$AL$7)),$AN$7-SQRT((1-AV267)*($AN$7-$AL$7)*($AN$7-$AM$7))),$AM$7)</f>
        <v>1.24855924524765</v>
      </c>
      <c r="AN267" s="0" t="n">
        <f aca="false">IFERROR(IF(AW267&lt;($AM$8-$AL$8)/($AN$8-$AL$8),$AL$8+SQRT(AW267*($AN$8-$AL$8)*($AM$8-$AL$8)),$AN$8-SQRT((1-AW267)*($AN$8-$AL$8)*($AN$8-$AM$8))),$AM$8)</f>
        <v>1.109926708254</v>
      </c>
      <c r="AO267" s="0" t="n">
        <f aca="false">IFERROR(IF(AX267&lt;($AM$9-$AL$9)/($AN$9-$AL$9),$AL$9+SQRT(AX267*($AN$9-$AL$9)*($AM$9-$AL$9)),$AN$9-SQRT((1-AX267)*($AN$9-$AL$9)*($AN$9-$AM$9))),$AM$9)</f>
        <v>1.04660357605672</v>
      </c>
      <c r="AP267" s="0" t="n">
        <f aca="false">IFERROR(IF(AY267&lt;($AM$10-$AL$10)/($AN$10-$AL$10),$AL$10+SQRT(AY267*($AN$10-$AL$10)*($AM$10-$AL$10)),$AN$10-SQRT((1-AY267)*($AN$10-$AL$10)*($AN$10-$AM$10))),$AM$10)</f>
        <v>0.928155194333294</v>
      </c>
      <c r="AQ267" s="0" t="n">
        <f aca="false">IFERROR(IF(AZ267&lt;($AM$11-$AL$11)/($AN$11-$AL$11),$AL$11+SQRT(AZ267*($AN$11-$AL$11)*($AM$11-$AL$11)),$AN$11-SQRT((1-AZ267)*($AN$11-$AL$11)*($AN$11-$AM$11))),$AM$11)</f>
        <v>0.989523633849128</v>
      </c>
      <c r="AR267" s="0" t="n">
        <f aca="false">SUMPRODUCT((B24:B31&lt;=$B$6)*(C24:C31*AM267+D24:D31*AO267*$B$8*AQ267)/(1+AL267/100)^B24:B31)+C32*AM267*AP267/(1+AL267/100)^$B$6</f>
        <v>0</v>
      </c>
      <c r="AS267" s="0" t="n">
        <f aca="false">SUMPRODUCT((K24:K26&lt;=$B$6)*(L24:L26*AN267+M24:M26*AO267*$B$8*AQ267)/(1+AL267/100)^K24:K26)+L27*AN267*AP267/(1+AL267/100)^$B$6</f>
        <v>0</v>
      </c>
      <c r="AT267" s="0" t="n">
        <f aca="false">AS267-AR267</f>
        <v>0</v>
      </c>
      <c r="AU267" s="0" t="n">
        <f aca="true">RAND()</f>
        <v>0.626923667602059</v>
      </c>
      <c r="AV267" s="0" t="n">
        <f aca="true">RAND()</f>
        <v>0.999981548673276</v>
      </c>
      <c r="AW267" s="0" t="n">
        <f aca="true">RAND()</f>
        <v>0.825595315017234</v>
      </c>
      <c r="AX267" s="0" t="n">
        <f aca="true">RAND()</f>
        <v>0.394023505874776</v>
      </c>
      <c r="AY267" s="0" t="n">
        <f aca="true">RAND()</f>
        <v>0.733267481738323</v>
      </c>
      <c r="AZ267" s="0" t="n">
        <f aca="true">RAND()</f>
        <v>0.999552023478665</v>
      </c>
    </row>
    <row r="268" customFormat="false" ht="15" hidden="false" customHeight="false" outlineLevel="0" collapsed="false">
      <c r="AK268" s="0" t="n">
        <v>255</v>
      </c>
      <c r="AL268" s="0" t="n">
        <f aca="false">IFERROR(IF(AU268&lt;($AM$6-$AL$6)/($AN$6-$AL$6),$AL$6+SQRT(AU268*($AN$6-$AL$6)*($AM$6-$AL$6)),$AN$6-SQRT((1-AU268)*($AN$6-$AL$6)*($AN$6-$AM$6))),$AM$6)</f>
        <v>2.57064204635297</v>
      </c>
      <c r="AM268" s="0" t="n">
        <f aca="false">IFERROR(IF(AV268&lt;($AM$7-$AL$7)/($AN$7-$AL$7),$AL$7+SQRT(AV268*($AN$7-$AL$7)*($AM$7-$AL$7)),$AN$7-SQRT((1-AV268)*($AN$7-$AL$7)*($AN$7-$AM$7))),$AM$7)</f>
        <v>1.07965406523368</v>
      </c>
      <c r="AN268" s="0" t="n">
        <f aca="false">IFERROR(IF(AW268&lt;($AM$8-$AL$8)/($AN$8-$AL$8),$AL$8+SQRT(AW268*($AN$8-$AL$8)*($AM$8-$AL$8)),$AN$8-SQRT((1-AW268)*($AN$8-$AL$8)*($AN$8-$AM$8))),$AM$8)</f>
        <v>0.930956583809081</v>
      </c>
      <c r="AO268" s="0" t="n">
        <f aca="false">IFERROR(IF(AX268&lt;($AM$9-$AL$9)/($AN$9-$AL$9),$AL$9+SQRT(AX268*($AN$9-$AL$9)*($AM$9-$AL$9)),$AN$9-SQRT((1-AX268)*($AN$9-$AL$9)*($AN$9-$AM$9))),$AM$9)</f>
        <v>1.32794357580795</v>
      </c>
      <c r="AP268" s="0" t="n">
        <f aca="false">IFERROR(IF(AY268&lt;($AM$10-$AL$10)/($AN$10-$AL$10),$AL$10+SQRT(AY268*($AN$10-$AL$10)*($AM$10-$AL$10)),$AN$10-SQRT((1-AY268)*($AN$10-$AL$10)*($AN$10-$AM$10))),$AM$10)</f>
        <v>0.949125874037851</v>
      </c>
      <c r="AQ268" s="0" t="n">
        <f aca="false">IFERROR(IF(AZ268&lt;($AM$11-$AL$11)/($AN$11-$AL$11),$AL$11+SQRT(AZ268*($AN$11-$AL$11)*($AM$11-$AL$11)),$AN$11-SQRT((1-AZ268)*($AN$11-$AL$11)*($AN$11-$AM$11))),$AM$11)</f>
        <v>0.773618132255911</v>
      </c>
      <c r="AR268" s="0" t="n">
        <f aca="false">SUMPRODUCT((B24:B31&lt;=$B$6)*(C24:C31*AM268+D24:D31*AO268*$B$8*AQ268)/(1+AL268/100)^B24:B31)+C32*AM268*AP268/(1+AL268/100)^$B$6</f>
        <v>0</v>
      </c>
      <c r="AS268" s="0" t="n">
        <f aca="false">SUMPRODUCT((K24:K26&lt;=$B$6)*(L24:L26*AN268+M24:M26*AO268*$B$8*AQ268)/(1+AL268/100)^K24:K26)+L27*AN268*AP268/(1+AL268/100)^$B$6</f>
        <v>0</v>
      </c>
      <c r="AT268" s="0" t="n">
        <f aca="false">AS268-AR268</f>
        <v>0</v>
      </c>
      <c r="AU268" s="0" t="n">
        <f aca="true">RAND()</f>
        <v>0.0651264690131799</v>
      </c>
      <c r="AV268" s="0" t="n">
        <f aca="true">RAND()</f>
        <v>0.742064555631886</v>
      </c>
      <c r="AW268" s="0" t="n">
        <f aca="true">RAND()</f>
        <v>0.190551409366053</v>
      </c>
      <c r="AX268" s="0" t="n">
        <f aca="true">RAND()</f>
        <v>0.698893441801467</v>
      </c>
      <c r="AY268" s="0" t="n">
        <f aca="true">RAND()</f>
        <v>0.806856202921055</v>
      </c>
      <c r="AZ268" s="0" t="n">
        <f aca="true">RAND()</f>
        <v>0.790821428394685</v>
      </c>
    </row>
    <row r="269" customFormat="false" ht="15" hidden="false" customHeight="false" outlineLevel="0" collapsed="false">
      <c r="AK269" s="0" t="n">
        <v>256</v>
      </c>
      <c r="AL269" s="0" t="n">
        <f aca="false">IFERROR(IF(AU269&lt;($AM$6-$AL$6)/($AN$6-$AL$6),$AL$6+SQRT(AU269*($AN$6-$AL$6)*($AM$6-$AL$6)),$AN$6-SQRT((1-AU269)*($AN$6-$AL$6)*($AN$6-$AM$6))),$AM$6)</f>
        <v>5.79077024341269</v>
      </c>
      <c r="AM269" s="0" t="n">
        <f aca="false">IFERROR(IF(AV269&lt;($AM$7-$AL$7)/($AN$7-$AL$7),$AL$7+SQRT(AV269*($AN$7-$AL$7)*($AM$7-$AL$7)),$AN$7-SQRT((1-AV269)*($AN$7-$AL$7)*($AN$7-$AM$7))),$AM$7)</f>
        <v>1.12594847365004</v>
      </c>
      <c r="AN269" s="0" t="n">
        <f aca="false">IFERROR(IF(AW269&lt;($AM$8-$AL$8)/($AN$8-$AL$8),$AL$8+SQRT(AW269*($AN$8-$AL$8)*($AM$8-$AL$8)),$AN$8-SQRT((1-AW269)*($AN$8-$AL$8)*($AN$8-$AM$8))),$AM$8)</f>
        <v>1.14507692056045</v>
      </c>
      <c r="AO269" s="0" t="n">
        <f aca="false">IFERROR(IF(AX269&lt;($AM$9-$AL$9)/($AN$9-$AL$9),$AL$9+SQRT(AX269*($AN$9-$AL$9)*($AM$9-$AL$9)),$AN$9-SQRT((1-AX269)*($AN$9-$AL$9)*($AN$9-$AM$9))),$AM$9)</f>
        <v>1.1458442508355</v>
      </c>
      <c r="AP269" s="0" t="n">
        <f aca="false">IFERROR(IF(AY269&lt;($AM$10-$AL$10)/($AN$10-$AL$10),$AL$10+SQRT(AY269*($AN$10-$AL$10)*($AM$10-$AL$10)),$AN$10-SQRT((1-AY269)*($AN$10-$AL$10)*($AN$10-$AM$10))),$AM$10)</f>
        <v>0.712585960676916</v>
      </c>
      <c r="AQ269" s="0" t="n">
        <f aca="false">IFERROR(IF(AZ269&lt;($AM$11-$AL$11)/($AN$11-$AL$11),$AL$11+SQRT(AZ269*($AN$11-$AL$11)*($AM$11-$AL$11)),$AN$11-SQRT((1-AZ269)*($AN$11-$AL$11)*($AN$11-$AM$11))),$AM$11)</f>
        <v>0.664518284317962</v>
      </c>
      <c r="AR269" s="0" t="n">
        <f aca="false">SUMPRODUCT((B24:B31&lt;=$B$6)*(C24:C31*AM269+D24:D31*AO269*$B$8*AQ269)/(1+AL269/100)^B24:B31)+C32*AM269*AP269/(1+AL269/100)^$B$6</f>
        <v>0</v>
      </c>
      <c r="AS269" s="0" t="n">
        <f aca="false">SUMPRODUCT((K24:K26&lt;=$B$6)*(L24:L26*AN269+M24:M26*AO269*$B$8*AQ269)/(1+AL269/100)^K24:K26)+L27*AN269*AP269/(1+AL269/100)^$B$6</f>
        <v>0</v>
      </c>
      <c r="AT269" s="0" t="n">
        <f aca="false">AS269-AR269</f>
        <v>0</v>
      </c>
      <c r="AU269" s="0" t="n">
        <f aca="true">RAND()</f>
        <v>0.92688816978919</v>
      </c>
      <c r="AV269" s="0" t="n">
        <f aca="true">RAND()</f>
        <v>0.863210833868856</v>
      </c>
      <c r="AW269" s="0" t="n">
        <f aca="true">RAND()</f>
        <v>0.90214353245263</v>
      </c>
      <c r="AX269" s="0" t="n">
        <f aca="true">RAND()</f>
        <v>0.513611970779489</v>
      </c>
      <c r="AY269" s="0" t="n">
        <f aca="true">RAND()</f>
        <v>0.18077116270771</v>
      </c>
      <c r="AZ269" s="0" t="n">
        <f aca="true">RAND()</f>
        <v>0.540620483440965</v>
      </c>
    </row>
    <row r="270" customFormat="false" ht="15" hidden="false" customHeight="false" outlineLevel="0" collapsed="false">
      <c r="AK270" s="0" t="n">
        <v>257</v>
      </c>
      <c r="AL270" s="0" t="n">
        <f aca="false">IFERROR(IF(AU270&lt;($AM$6-$AL$6)/($AN$6-$AL$6),$AL$6+SQRT(AU270*($AN$6-$AL$6)*($AM$6-$AL$6)),$AN$6-SQRT((1-AU270)*($AN$6-$AL$6)*($AN$6-$AM$6))),$AM$6)</f>
        <v>2.86912372871346</v>
      </c>
      <c r="AM270" s="0" t="n">
        <f aca="false">IFERROR(IF(AV270&lt;($AM$7-$AL$7)/($AN$7-$AL$7),$AL$7+SQRT(AV270*($AN$7-$AL$7)*($AM$7-$AL$7)),$AN$7-SQRT((1-AV270)*($AN$7-$AL$7)*($AN$7-$AM$7))),$AM$7)</f>
        <v>0.926948149532649</v>
      </c>
      <c r="AN270" s="0" t="n">
        <f aca="false">IFERROR(IF(AW270&lt;($AM$8-$AL$8)/($AN$8-$AL$8),$AL$8+SQRT(AW270*($AN$8-$AL$8)*($AM$8-$AL$8)),$AN$8-SQRT((1-AW270)*($AN$8-$AL$8)*($AN$8-$AM$8))),$AM$8)</f>
        <v>0.978721462042048</v>
      </c>
      <c r="AO270" s="0" t="n">
        <f aca="false">IFERROR(IF(AX270&lt;($AM$9-$AL$9)/($AN$9-$AL$9),$AL$9+SQRT(AX270*($AN$9-$AL$9)*($AM$9-$AL$9)),$AN$9-SQRT((1-AX270)*($AN$9-$AL$9)*($AN$9-$AM$9))),$AM$9)</f>
        <v>1.57353766352767</v>
      </c>
      <c r="AP270" s="0" t="n">
        <f aca="false">IFERROR(IF(AY270&lt;($AM$10-$AL$10)/($AN$10-$AL$10),$AL$10+SQRT(AY270*($AN$10-$AL$10)*($AM$10-$AL$10)),$AN$10-SQRT((1-AY270)*($AN$10-$AL$10)*($AN$10-$AM$10))),$AM$10)</f>
        <v>0.996045081016157</v>
      </c>
      <c r="AQ270" s="0" t="n">
        <f aca="false">IFERROR(IF(AZ270&lt;($AM$11-$AL$11)/($AN$11-$AL$11),$AL$11+SQRT(AZ270*($AN$11-$AL$11)*($AM$11-$AL$11)),$AN$11-SQRT((1-AZ270)*($AN$11-$AL$11)*($AN$11-$AM$11))),$AM$11)</f>
        <v>0.862200220657912</v>
      </c>
      <c r="AR270" s="0" t="n">
        <f aca="false">SUMPRODUCT((B24:B31&lt;=$B$6)*(C24:C31*AM270+D24:D31*AO270*$B$8*AQ270)/(1+AL270/100)^B24:B31)+C32*AM270*AP270/(1+AL270/100)^$B$6</f>
        <v>0</v>
      </c>
      <c r="AS270" s="0" t="n">
        <f aca="false">SUMPRODUCT((K24:K26&lt;=$B$6)*(L24:L26*AN270+M24:M26*AO270*$B$8*AQ270)/(1+AL270/100)^K24:K26)+L27*AN270*AP270/(1+AL270/100)^$B$6</f>
        <v>0</v>
      </c>
      <c r="AT270" s="0" t="n">
        <f aca="false">AS270-AR270</f>
        <v>0</v>
      </c>
      <c r="AU270" s="0" t="n">
        <f aca="true">RAND()</f>
        <v>0.151075211162558</v>
      </c>
      <c r="AV270" s="0" t="n">
        <f aca="true">RAND()</f>
        <v>0.179064807441821</v>
      </c>
      <c r="AW270" s="0" t="n">
        <f aca="true">RAND()</f>
        <v>0.354904011049412</v>
      </c>
      <c r="AX270" s="0" t="n">
        <f aca="true">RAND()</f>
        <v>0.878753250380377</v>
      </c>
      <c r="AY270" s="0" t="n">
        <f aca="true">RAND()</f>
        <v>0.984242889601305</v>
      </c>
      <c r="AZ270" s="0" t="n">
        <f aca="true">RAND()</f>
        <v>0.922494778829681</v>
      </c>
    </row>
    <row r="271" customFormat="false" ht="15" hidden="false" customHeight="false" outlineLevel="0" collapsed="false">
      <c r="AK271" s="0" t="n">
        <v>258</v>
      </c>
      <c r="AL271" s="0" t="n">
        <f aca="false">IFERROR(IF(AU271&lt;($AM$6-$AL$6)/($AN$6-$AL$6),$AL$6+SQRT(AU271*($AN$6-$AL$6)*($AM$6-$AL$6)),$AN$6-SQRT((1-AU271)*($AN$6-$AL$6)*($AN$6-$AM$6))),$AM$6)</f>
        <v>4.33305891660238</v>
      </c>
      <c r="AM271" s="0" t="n">
        <f aca="false">IFERROR(IF(AV271&lt;($AM$7-$AL$7)/($AN$7-$AL$7),$AL$7+SQRT(AV271*($AN$7-$AL$7)*($AM$7-$AL$7)),$AN$7-SQRT((1-AV271)*($AN$7-$AL$7)*($AN$7-$AM$7))),$AM$7)</f>
        <v>0.99005731124052</v>
      </c>
      <c r="AN271" s="0" t="n">
        <f aca="false">IFERROR(IF(AW271&lt;($AM$8-$AL$8)/($AN$8-$AL$8),$AL$8+SQRT(AW271*($AN$8-$AL$8)*($AM$8-$AL$8)),$AN$8-SQRT((1-AW271)*($AN$8-$AL$8)*($AN$8-$AM$8))),$AM$8)</f>
        <v>0.887373592784256</v>
      </c>
      <c r="AO271" s="0" t="n">
        <f aca="false">IFERROR(IF(AX271&lt;($AM$9-$AL$9)/($AN$9-$AL$9),$AL$9+SQRT(AX271*($AN$9-$AL$9)*($AM$9-$AL$9)),$AN$9-SQRT((1-AX271)*($AN$9-$AL$9)*($AN$9-$AM$9))),$AM$9)</f>
        <v>1.8659730154905</v>
      </c>
      <c r="AP271" s="0" t="n">
        <f aca="false">IFERROR(IF(AY271&lt;($AM$10-$AL$10)/($AN$10-$AL$10),$AL$10+SQRT(AY271*($AN$10-$AL$10)*($AM$10-$AL$10)),$AN$10-SQRT((1-AY271)*($AN$10-$AL$10)*($AN$10-$AM$10))),$AM$10)</f>
        <v>0.994355842214602</v>
      </c>
      <c r="AQ271" s="0" t="n">
        <f aca="false">IFERROR(IF(AZ271&lt;($AM$11-$AL$11)/($AN$11-$AL$11),$AL$11+SQRT(AZ271*($AN$11-$AL$11)*($AM$11-$AL$11)),$AN$11-SQRT((1-AZ271)*($AN$11-$AL$11)*($AN$11-$AM$11))),$AM$11)</f>
        <v>0.809041866841532</v>
      </c>
      <c r="AR271" s="0" t="n">
        <f aca="false">SUMPRODUCT((B24:B31&lt;=$B$6)*(C24:C31*AM271+D24:D31*AO271*$B$8*AQ271)/(1+AL271/100)^B24:B31)+C32*AM271*AP271/(1+AL271/100)^$B$6</f>
        <v>0</v>
      </c>
      <c r="AS271" s="0" t="n">
        <f aca="false">SUMPRODUCT((K24:K26&lt;=$B$6)*(L24:L26*AN271+M24:M26*AO271*$B$8*AQ271)/(1+AL271/100)^K24:K26)+L27*AN271*AP271/(1+AL271/100)^$B$6</f>
        <v>0</v>
      </c>
      <c r="AT271" s="0" t="n">
        <f aca="false">AS271-AR271</f>
        <v>0</v>
      </c>
      <c r="AU271" s="0" t="n">
        <f aca="true">RAND()</f>
        <v>0.644371262884296</v>
      </c>
      <c r="AV271" s="0" t="n">
        <f aca="true">RAND()</f>
        <v>0.401353128399734</v>
      </c>
      <c r="AW271" s="0" t="n">
        <f aca="true">RAND()</f>
        <v>0.0848238301780993</v>
      </c>
      <c r="AX271" s="0" t="n">
        <f aca="true">RAND()</f>
        <v>0.988024511615526</v>
      </c>
      <c r="AY271" s="0" t="n">
        <f aca="true">RAND()</f>
        <v>0.977550794926832</v>
      </c>
      <c r="AZ271" s="0" t="n">
        <f aca="true">RAND()</f>
        <v>0.851163230125032</v>
      </c>
    </row>
    <row r="272" customFormat="false" ht="15" hidden="false" customHeight="false" outlineLevel="0" collapsed="false">
      <c r="AK272" s="0" t="n">
        <v>259</v>
      </c>
      <c r="AL272" s="0" t="n">
        <f aca="false">IFERROR(IF(AU272&lt;($AM$6-$AL$6)/($AN$6-$AL$6),$AL$6+SQRT(AU272*($AN$6-$AL$6)*($AM$6-$AL$6)),$AN$6-SQRT((1-AU272)*($AN$6-$AL$6)*($AN$6-$AM$6))),$AM$6)</f>
        <v>3.71748467402064</v>
      </c>
      <c r="AM272" s="0" t="n">
        <f aca="false">IFERROR(IF(AV272&lt;($AM$7-$AL$7)/($AN$7-$AL$7),$AL$7+SQRT(AV272*($AN$7-$AL$7)*($AM$7-$AL$7)),$AN$7-SQRT((1-AV272)*($AN$7-$AL$7)*($AN$7-$AM$7))),$AM$7)</f>
        <v>0.907961403066326</v>
      </c>
      <c r="AN272" s="0" t="n">
        <f aca="false">IFERROR(IF(AW272&lt;($AM$8-$AL$8)/($AN$8-$AL$8),$AL$8+SQRT(AW272*($AN$8-$AL$8)*($AM$8-$AL$8)),$AN$8-SQRT((1-AW272)*($AN$8-$AL$8)*($AN$8-$AM$8))),$AM$8)</f>
        <v>1.19824250894645</v>
      </c>
      <c r="AO272" s="0" t="n">
        <f aca="false">IFERROR(IF(AX272&lt;($AM$9-$AL$9)/($AN$9-$AL$9),$AL$9+SQRT(AX272*($AN$9-$AL$9)*($AM$9-$AL$9)),$AN$9-SQRT((1-AX272)*($AN$9-$AL$9)*($AN$9-$AM$9))),$AM$9)</f>
        <v>1.14993573663691</v>
      </c>
      <c r="AP272" s="0" t="n">
        <f aca="false">IFERROR(IF(AY272&lt;($AM$10-$AL$10)/($AN$10-$AL$10),$AL$10+SQRT(AY272*($AN$10-$AL$10)*($AM$10-$AL$10)),$AN$10-SQRT((1-AY272)*($AN$10-$AL$10)*($AN$10-$AM$10))),$AM$10)</f>
        <v>0.637349270735024</v>
      </c>
      <c r="AQ272" s="0" t="n">
        <f aca="false">IFERROR(IF(AZ272&lt;($AM$11-$AL$11)/($AN$11-$AL$11),$AL$11+SQRT(AZ272*($AN$11-$AL$11)*($AM$11-$AL$11)),$AN$11-SQRT((1-AZ272)*($AN$11-$AL$11)*($AN$11-$AM$11))),$AM$11)</f>
        <v>0.630952310784748</v>
      </c>
      <c r="AR272" s="0" t="n">
        <f aca="false">SUMPRODUCT((B24:B31&lt;=$B$6)*(C24:C31*AM272+D24:D31*AO272*$B$8*AQ272)/(1+AL272/100)^B24:B31)+C32*AM272*AP272/(1+AL272/100)^$B$6</f>
        <v>0</v>
      </c>
      <c r="AS272" s="0" t="n">
        <f aca="false">SUMPRODUCT((K24:K26&lt;=$B$6)*(L24:L26*AN272+M24:M26*AO272*$B$8*AQ272)/(1+AL272/100)^K24:K26)+L27*AN272*AP272/(1+AL272/100)^$B$6</f>
        <v>0</v>
      </c>
      <c r="AT272" s="0" t="n">
        <f aca="false">AS272-AR272</f>
        <v>0</v>
      </c>
      <c r="AU272" s="0" t="n">
        <f aca="true">RAND()</f>
        <v>0.461254656735529</v>
      </c>
      <c r="AV272" s="0" t="n">
        <f aca="true">RAND()</f>
        <v>0.129507383911664</v>
      </c>
      <c r="AW272" s="0" t="n">
        <f aca="true">RAND()</f>
        <v>0.976188107731925</v>
      </c>
      <c r="AX272" s="0" t="n">
        <f aca="true">RAND()</f>
        <v>0.518260498768644</v>
      </c>
      <c r="AY272" s="0" t="n">
        <f aca="true">RAND()</f>
        <v>0.075459288685772</v>
      </c>
      <c r="AZ272" s="0" t="n">
        <f aca="true">RAND()</f>
        <v>0.44705890617863</v>
      </c>
    </row>
    <row r="273" customFormat="false" ht="15" hidden="false" customHeight="false" outlineLevel="0" collapsed="false">
      <c r="AK273" s="0" t="n">
        <v>260</v>
      </c>
      <c r="AL273" s="0" t="n">
        <f aca="false">IFERROR(IF(AU273&lt;($AM$6-$AL$6)/($AN$6-$AL$6),$AL$6+SQRT(AU273*($AN$6-$AL$6)*($AM$6-$AL$6)),$AN$6-SQRT((1-AU273)*($AN$6-$AL$6)*($AN$6-$AM$6))),$AM$6)</f>
        <v>3.25383664619554</v>
      </c>
      <c r="AM273" s="0" t="n">
        <f aca="false">IFERROR(IF(AV273&lt;($AM$7-$AL$7)/($AN$7-$AL$7),$AL$7+SQRT(AV273*($AN$7-$AL$7)*($AM$7-$AL$7)),$AN$7-SQRT((1-AV273)*($AN$7-$AL$7)*($AN$7-$AM$7))),$AM$7)</f>
        <v>1.11269646110345</v>
      </c>
      <c r="AN273" s="0" t="n">
        <f aca="false">IFERROR(IF(AW273&lt;($AM$8-$AL$8)/($AN$8-$AL$8),$AL$8+SQRT(AW273*($AN$8-$AL$8)*($AM$8-$AL$8)),$AN$8-SQRT((1-AW273)*($AN$8-$AL$8)*($AN$8-$AM$8))),$AM$8)</f>
        <v>1.02702111080758</v>
      </c>
      <c r="AO273" s="0" t="n">
        <f aca="false">IFERROR(IF(AX273&lt;($AM$9-$AL$9)/($AN$9-$AL$9),$AL$9+SQRT(AX273*($AN$9-$AL$9)*($AM$9-$AL$9)),$AN$9-SQRT((1-AX273)*($AN$9-$AL$9)*($AN$9-$AM$9))),$AM$9)</f>
        <v>0.899045004018461</v>
      </c>
      <c r="AP273" s="0" t="n">
        <f aca="false">IFERROR(IF(AY273&lt;($AM$10-$AL$10)/($AN$10-$AL$10),$AL$10+SQRT(AY273*($AN$10-$AL$10)*($AM$10-$AL$10)),$AN$10-SQRT((1-AY273)*($AN$10-$AL$10)*($AN$10-$AM$10))),$AM$10)</f>
        <v>0.870239027894665</v>
      </c>
      <c r="AQ273" s="0" t="n">
        <f aca="false">IFERROR(IF(AZ273&lt;($AM$11-$AL$11)/($AN$11-$AL$11),$AL$11+SQRT(AZ273*($AN$11-$AL$11)*($AM$11-$AL$11)),$AN$11-SQRT((1-AZ273)*($AN$11-$AL$11)*($AN$11-$AM$11))),$AM$11)</f>
        <v>0.745586364726087</v>
      </c>
      <c r="AR273" s="0" t="n">
        <f aca="false">SUMPRODUCT((B24:B31&lt;=$B$6)*(C24:C31*AM273+D24:D31*AO273*$B$8*AQ273)/(1+AL273/100)^B24:B31)+C32*AM273*AP273/(1+AL273/100)^$B$6</f>
        <v>0</v>
      </c>
      <c r="AS273" s="0" t="n">
        <f aca="false">SUMPRODUCT((K24:K26&lt;=$B$6)*(L24:L26*AN273+M24:M26*AO273*$B$8*AQ273)/(1+AL273/100)^K24:K26)+L27*AN273*AP273/(1+AL273/100)^$B$6</f>
        <v>0</v>
      </c>
      <c r="AT273" s="0" t="n">
        <f aca="false">AS273-AR273</f>
        <v>0</v>
      </c>
      <c r="AU273" s="0" t="n">
        <f aca="true">RAND()</f>
        <v>0.298313006330626</v>
      </c>
      <c r="AV273" s="0" t="n">
        <f aca="true">RAND()</f>
        <v>0.832424339613186</v>
      </c>
      <c r="AW273" s="0" t="n">
        <f aca="true">RAND()</f>
        <v>0.558048133106802</v>
      </c>
      <c r="AX273" s="0" t="n">
        <f aca="true">RAND()</f>
        <v>0.212315886976125</v>
      </c>
      <c r="AY273" s="0" t="n">
        <f aca="true">RAND()</f>
        <v>0.548307751105547</v>
      </c>
      <c r="AZ273" s="0" t="n">
        <f aca="true">RAND()</f>
        <v>0.73581102933352</v>
      </c>
    </row>
    <row r="274" customFormat="false" ht="15" hidden="false" customHeight="false" outlineLevel="0" collapsed="false">
      <c r="AK274" s="0" t="n">
        <v>261</v>
      </c>
      <c r="AL274" s="0" t="n">
        <f aca="false">IFERROR(IF(AU274&lt;($AM$6-$AL$6)/($AN$6-$AL$6),$AL$6+SQRT(AU274*($AN$6-$AL$6)*($AM$6-$AL$6)),$AN$6-SQRT((1-AU274)*($AN$6-$AL$6)*($AN$6-$AM$6))),$AM$6)</f>
        <v>4.63518090696846</v>
      </c>
      <c r="AM274" s="0" t="n">
        <f aca="false">IFERROR(IF(AV274&lt;($AM$7-$AL$7)/($AN$7-$AL$7),$AL$7+SQRT(AV274*($AN$7-$AL$7)*($AM$7-$AL$7)),$AN$7-SQRT((1-AV274)*($AN$7-$AL$7)*($AN$7-$AM$7))),$AM$7)</f>
        <v>0.928779719379737</v>
      </c>
      <c r="AN274" s="0" t="n">
        <f aca="false">IFERROR(IF(AW274&lt;($AM$8-$AL$8)/($AN$8-$AL$8),$AL$8+SQRT(AW274*($AN$8-$AL$8)*($AM$8-$AL$8)),$AN$8-SQRT((1-AW274)*($AN$8-$AL$8)*($AN$8-$AM$8))),$AM$8)</f>
        <v>1.05951511314312</v>
      </c>
      <c r="AO274" s="0" t="n">
        <f aca="false">IFERROR(IF(AX274&lt;($AM$9-$AL$9)/($AN$9-$AL$9),$AL$9+SQRT(AX274*($AN$9-$AL$9)*($AM$9-$AL$9)),$AN$9-SQRT((1-AX274)*($AN$9-$AL$9)*($AN$9-$AM$9))),$AM$9)</f>
        <v>1.17077908079801</v>
      </c>
      <c r="AP274" s="0" t="n">
        <f aca="false">IFERROR(IF(AY274&lt;($AM$10-$AL$10)/($AN$10-$AL$10),$AL$10+SQRT(AY274*($AN$10-$AL$10)*($AM$10-$AL$10)),$AN$10-SQRT((1-AY274)*($AN$10-$AL$10)*($AN$10-$AM$10))),$AM$10)</f>
        <v>0.937566966276638</v>
      </c>
      <c r="AQ274" s="0" t="n">
        <f aca="false">IFERROR(IF(AZ274&lt;($AM$11-$AL$11)/($AN$11-$AL$11),$AL$11+SQRT(AZ274*($AN$11-$AL$11)*($AM$11-$AL$11)),$AN$11-SQRT((1-AZ274)*($AN$11-$AL$11)*($AN$11-$AM$11))),$AM$11)</f>
        <v>0.837234381062505</v>
      </c>
      <c r="AR274" s="0" t="n">
        <f aca="false">SUMPRODUCT((B24:B31&lt;=$B$6)*(C24:C31*AM274+D24:D31*AO274*$B$8*AQ274)/(1+AL274/100)^B24:B31)+C32*AM274*AP274/(1+AL274/100)^$B$6</f>
        <v>0</v>
      </c>
      <c r="AS274" s="0" t="n">
        <f aca="false">SUMPRODUCT((K24:K26&lt;=$B$6)*(L24:L26*AN274+M24:M26*AO274*$B$8*AQ274)/(1+AL274/100)^K24:K26)+L27*AN274*AP274/(1+AL274/100)^$B$6</f>
        <v>0</v>
      </c>
      <c r="AT274" s="0" t="n">
        <f aca="false">AS274-AR274</f>
        <v>0</v>
      </c>
      <c r="AU274" s="0" t="n">
        <f aca="true">RAND()</f>
        <v>0.720381532861675</v>
      </c>
      <c r="AV274" s="0" t="n">
        <f aca="true">RAND()</f>
        <v>0.184269068039154</v>
      </c>
      <c r="AW274" s="0" t="n">
        <f aca="true">RAND()</f>
        <v>0.677471181147755</v>
      </c>
      <c r="AX274" s="0" t="n">
        <f aca="true">RAND()</f>
        <v>0.541595111438543</v>
      </c>
      <c r="AY274" s="0" t="n">
        <f aca="true">RAND()</f>
        <v>0.76585939990616</v>
      </c>
      <c r="AZ274" s="0" t="n">
        <f aca="true">RAND()</f>
        <v>0.89186674813018</v>
      </c>
    </row>
    <row r="275" customFormat="false" ht="15" hidden="false" customHeight="false" outlineLevel="0" collapsed="false">
      <c r="AK275" s="0" t="n">
        <v>262</v>
      </c>
      <c r="AL275" s="0" t="n">
        <f aca="false">IFERROR(IF(AU275&lt;($AM$6-$AL$6)/($AN$6-$AL$6),$AL$6+SQRT(AU275*($AN$6-$AL$6)*($AM$6-$AL$6)),$AN$6-SQRT((1-AU275)*($AN$6-$AL$6)*($AN$6-$AM$6))),$AM$6)</f>
        <v>5.07263161926567</v>
      </c>
      <c r="AM275" s="0" t="n">
        <f aca="false">IFERROR(IF(AV275&lt;($AM$7-$AL$7)/($AN$7-$AL$7),$AL$7+SQRT(AV275*($AN$7-$AL$7)*($AM$7-$AL$7)),$AN$7-SQRT((1-AV275)*($AN$7-$AL$7)*($AN$7-$AM$7))),$AM$7)</f>
        <v>0.990236403127629</v>
      </c>
      <c r="AN275" s="0" t="n">
        <f aca="false">IFERROR(IF(AW275&lt;($AM$8-$AL$8)/($AN$8-$AL$8),$AL$8+SQRT(AW275*($AN$8-$AL$8)*($AM$8-$AL$8)),$AN$8-SQRT((1-AW275)*($AN$8-$AL$8)*($AN$8-$AM$8))),$AM$8)</f>
        <v>1.19447098667281</v>
      </c>
      <c r="AO275" s="0" t="n">
        <f aca="false">IFERROR(IF(AX275&lt;($AM$9-$AL$9)/($AN$9-$AL$9),$AL$9+SQRT(AX275*($AN$9-$AL$9)*($AM$9-$AL$9)),$AN$9-SQRT((1-AX275)*($AN$9-$AL$9)*($AN$9-$AM$9))),$AM$9)</f>
        <v>1.54130680387788</v>
      </c>
      <c r="AP275" s="0" t="n">
        <f aca="false">IFERROR(IF(AY275&lt;($AM$10-$AL$10)/($AN$10-$AL$10),$AL$10+SQRT(AY275*($AN$10-$AL$10)*($AM$10-$AL$10)),$AN$10-SQRT((1-AY275)*($AN$10-$AL$10)*($AN$10-$AM$10))),$AM$10)</f>
        <v>0.805286509099062</v>
      </c>
      <c r="AQ275" s="0" t="n">
        <f aca="false">IFERROR(IF(AZ275&lt;($AM$11-$AL$11)/($AN$11-$AL$11),$AL$11+SQRT(AZ275*($AN$11-$AL$11)*($AM$11-$AL$11)),$AN$11-SQRT((1-AZ275)*($AN$11-$AL$11)*($AN$11-$AM$11))),$AM$11)</f>
        <v>0.739337912422267</v>
      </c>
      <c r="AR275" s="0" t="n">
        <f aca="false">SUMPRODUCT((B24:B31&lt;=$B$6)*(C24:C31*AM275+D24:D31*AO275*$B$8*AQ275)/(1+AL275/100)^B24:B31)+C32*AM275*AP275/(1+AL275/100)^$B$6</f>
        <v>0</v>
      </c>
      <c r="AS275" s="0" t="n">
        <f aca="false">SUMPRODUCT((K24:K26&lt;=$B$6)*(L24:L26*AN275+M24:M26*AO275*$B$8*AQ275)/(1+AL275/100)^K24:K26)+L27*AN275*AP275/(1+AL275/100)^$B$6</f>
        <v>0</v>
      </c>
      <c r="AT275" s="0" t="n">
        <f aca="false">AS275-AR275</f>
        <v>0</v>
      </c>
      <c r="AU275" s="0" t="n">
        <f aca="true">RAND()</f>
        <v>0.814262556247276</v>
      </c>
      <c r="AV275" s="0" t="n">
        <f aca="true">RAND()</f>
        <v>0.402109878610418</v>
      </c>
      <c r="AW275" s="0" t="n">
        <f aca="true">RAND()</f>
        <v>0.97259136603474</v>
      </c>
      <c r="AX275" s="0" t="n">
        <f aca="true">RAND()</f>
        <v>0.859733701220852</v>
      </c>
      <c r="AY275" s="0" t="n">
        <f aca="true">RAND()</f>
        <v>0.372799410551568</v>
      </c>
      <c r="AZ275" s="0" t="n">
        <f aca="true">RAND()</f>
        <v>0.722674596324972</v>
      </c>
    </row>
    <row r="276" customFormat="false" ht="15" hidden="false" customHeight="false" outlineLevel="0" collapsed="false">
      <c r="AK276" s="0" t="n">
        <v>263</v>
      </c>
      <c r="AL276" s="0" t="n">
        <f aca="false">IFERROR(IF(AU276&lt;($AM$6-$AL$6)/($AN$6-$AL$6),$AL$6+SQRT(AU276*($AN$6-$AL$6)*($AM$6-$AL$6)),$AN$6-SQRT((1-AU276)*($AN$6-$AL$6)*($AN$6-$AM$6))),$AM$6)</f>
        <v>2.25610736394687</v>
      </c>
      <c r="AM276" s="0" t="n">
        <f aca="false">IFERROR(IF(AV276&lt;($AM$7-$AL$7)/($AN$7-$AL$7),$AL$7+SQRT(AV276*($AN$7-$AL$7)*($AM$7-$AL$7)),$AN$7-SQRT((1-AV276)*($AN$7-$AL$7)*($AN$7-$AM$7))),$AM$7)</f>
        <v>0.953188924668665</v>
      </c>
      <c r="AN276" s="0" t="n">
        <f aca="false">IFERROR(IF(AW276&lt;($AM$8-$AL$8)/($AN$8-$AL$8),$AL$8+SQRT(AW276*($AN$8-$AL$8)*($AM$8-$AL$8)),$AN$8-SQRT((1-AW276)*($AN$8-$AL$8)*($AN$8-$AM$8))),$AM$8)</f>
        <v>0.924747252035153</v>
      </c>
      <c r="AO276" s="0" t="n">
        <f aca="false">IFERROR(IF(AX276&lt;($AM$9-$AL$9)/($AN$9-$AL$9),$AL$9+SQRT(AX276*($AN$9-$AL$9)*($AM$9-$AL$9)),$AN$9-SQRT((1-AX276)*($AN$9-$AL$9)*($AN$9-$AM$9))),$AM$9)</f>
        <v>0.845962162563018</v>
      </c>
      <c r="AP276" s="0" t="n">
        <f aca="false">IFERROR(IF(AY276&lt;($AM$10-$AL$10)/($AN$10-$AL$10),$AL$10+SQRT(AY276*($AN$10-$AL$10)*($AM$10-$AL$10)),$AN$10-SQRT((1-AY276)*($AN$10-$AL$10)*($AN$10-$AM$10))),$AM$10)</f>
        <v>0.817055920082675</v>
      </c>
      <c r="AQ276" s="0" t="n">
        <f aca="false">IFERROR(IF(AZ276&lt;($AM$11-$AL$11)/($AN$11-$AL$11),$AL$11+SQRT(AZ276*($AN$11-$AL$11)*($AM$11-$AL$11)),$AN$11-SQRT((1-AZ276)*($AN$11-$AL$11)*($AN$11-$AM$11))),$AM$11)</f>
        <v>0.706507478129113</v>
      </c>
      <c r="AR276" s="0" t="n">
        <f aca="false">SUMPRODUCT((B24:B31&lt;=$B$6)*(C24:C31*AM276+D24:D31*AO276*$B$8*AQ276)/(1+AL276/100)^B24:B31)+C32*AM276*AP276/(1+AL276/100)^$B$6</f>
        <v>0</v>
      </c>
      <c r="AS276" s="0" t="n">
        <f aca="false">SUMPRODUCT((K24:K26&lt;=$B$6)*(L24:L26*AN276+M24:M26*AO276*$B$8*AQ276)/(1+AL276/100)^K24:K26)+L27*AN276*AP276/(1+AL276/100)^$B$6</f>
        <v>0</v>
      </c>
      <c r="AT276" s="0" t="n">
        <f aca="false">AS276-AR276</f>
        <v>0</v>
      </c>
      <c r="AU276" s="0" t="n">
        <f aca="true">RAND()</f>
        <v>0.0131181963735633</v>
      </c>
      <c r="AV276" s="0" t="n">
        <f aca="true">RAND()</f>
        <v>0.260742740457132</v>
      </c>
      <c r="AW276" s="0" t="n">
        <f aca="true">RAND()</f>
        <v>0.172909743225801</v>
      </c>
      <c r="AX276" s="0" t="n">
        <f aca="true">RAND()</f>
        <v>0.159586423900373</v>
      </c>
      <c r="AY276" s="0" t="n">
        <f aca="true">RAND()</f>
        <v>0.402097825837887</v>
      </c>
      <c r="AZ276" s="0" t="n">
        <f aca="true">RAND()</f>
        <v>0.648416896350476</v>
      </c>
    </row>
    <row r="277" customFormat="false" ht="15" hidden="false" customHeight="false" outlineLevel="0" collapsed="false">
      <c r="AK277" s="0" t="n">
        <v>264</v>
      </c>
      <c r="AL277" s="0" t="n">
        <f aca="false">IFERROR(IF(AU277&lt;($AM$6-$AL$6)/($AN$6-$AL$6),$AL$6+SQRT(AU277*($AN$6-$AL$6)*($AM$6-$AL$6)),$AN$6-SQRT((1-AU277)*($AN$6-$AL$6)*($AN$6-$AM$6))),$AM$6)</f>
        <v>3.05329196984657</v>
      </c>
      <c r="AM277" s="0" t="n">
        <f aca="false">IFERROR(IF(AV277&lt;($AM$7-$AL$7)/($AN$7-$AL$7),$AL$7+SQRT(AV277*($AN$7-$AL$7)*($AM$7-$AL$7)),$AN$7-SQRT((1-AV277)*($AN$7-$AL$7)*($AN$7-$AM$7))),$AM$7)</f>
        <v>1.14201989814961</v>
      </c>
      <c r="AN277" s="0" t="n">
        <f aca="false">IFERROR(IF(AW277&lt;($AM$8-$AL$8)/($AN$8-$AL$8),$AL$8+SQRT(AW277*($AN$8-$AL$8)*($AM$8-$AL$8)),$AN$8-SQRT((1-AW277)*($AN$8-$AL$8)*($AN$8-$AM$8))),$AM$8)</f>
        <v>0.966150706587991</v>
      </c>
      <c r="AO277" s="0" t="n">
        <f aca="false">IFERROR(IF(AX277&lt;($AM$9-$AL$9)/($AN$9-$AL$9),$AL$9+SQRT(AX277*($AN$9-$AL$9)*($AM$9-$AL$9)),$AN$9-SQRT((1-AX277)*($AN$9-$AL$9)*($AN$9-$AM$9))),$AM$9)</f>
        <v>1.32239270274885</v>
      </c>
      <c r="AP277" s="0" t="n">
        <f aca="false">IFERROR(IF(AY277&lt;($AM$10-$AL$10)/($AN$10-$AL$10),$AL$10+SQRT(AY277*($AN$10-$AL$10)*($AM$10-$AL$10)),$AN$10-SQRT((1-AY277)*($AN$10-$AL$10)*($AN$10-$AM$10))),$AM$10)</f>
        <v>0.976995252691355</v>
      </c>
      <c r="AQ277" s="0" t="n">
        <f aca="false">IFERROR(IF(AZ277&lt;($AM$11-$AL$11)/($AN$11-$AL$11),$AL$11+SQRT(AZ277*($AN$11-$AL$11)*($AM$11-$AL$11)),$AN$11-SQRT((1-AZ277)*($AN$11-$AL$11)*($AN$11-$AM$11))),$AM$11)</f>
        <v>0.583264214064779</v>
      </c>
      <c r="AR277" s="0" t="n">
        <f aca="false">SUMPRODUCT((B24:B31&lt;=$B$6)*(C24:C31*AM277+D24:D31*AO277*$B$8*AQ277)/(1+AL277/100)^B24:B31)+C32*AM277*AP277/(1+AL277/100)^$B$6</f>
        <v>0</v>
      </c>
      <c r="AS277" s="0" t="n">
        <f aca="false">SUMPRODUCT((K24:K26&lt;=$B$6)*(L24:L26*AN277+M24:M26*AO277*$B$8*AQ277)/(1+AL277/100)^K24:K26)+L27*AN277*AP277/(1+AL277/100)^$B$6</f>
        <v>0</v>
      </c>
      <c r="AT277" s="0" t="n">
        <f aca="false">AS277-AR277</f>
        <v>0</v>
      </c>
      <c r="AU277" s="0" t="n">
        <f aca="true">RAND()</f>
        <v>0.221174786236122</v>
      </c>
      <c r="AV277" s="0" t="n">
        <f aca="true">RAND()</f>
        <v>0.896358200927808</v>
      </c>
      <c r="AW277" s="0" t="n">
        <f aca="true">RAND()</f>
        <v>0.30673396999654</v>
      </c>
      <c r="AX277" s="0" t="n">
        <f aca="true">RAND()</f>
        <v>0.69389890047466</v>
      </c>
      <c r="AY277" s="0" t="n">
        <f aca="true">RAND()</f>
        <v>0.910097884360358</v>
      </c>
      <c r="AZ277" s="0" t="n">
        <f aca="true">RAND()</f>
        <v>0.327504550896885</v>
      </c>
    </row>
    <row r="278" customFormat="false" ht="15" hidden="false" customHeight="false" outlineLevel="0" collapsed="false">
      <c r="AK278" s="0" t="n">
        <v>265</v>
      </c>
      <c r="AL278" s="0" t="n">
        <f aca="false">IFERROR(IF(AU278&lt;($AM$6-$AL$6)/($AN$6-$AL$6),$AL$6+SQRT(AU278*($AN$6-$AL$6)*($AM$6-$AL$6)),$AN$6-SQRT((1-AU278)*($AN$6-$AL$6)*($AN$6-$AM$6))),$AM$6)</f>
        <v>5.00214579900434</v>
      </c>
      <c r="AM278" s="0" t="n">
        <f aca="false">IFERROR(IF(AV278&lt;($AM$7-$AL$7)/($AN$7-$AL$7),$AL$7+SQRT(AV278*($AN$7-$AL$7)*($AM$7-$AL$7)),$AN$7-SQRT((1-AV278)*($AN$7-$AL$7)*($AN$7-$AM$7))),$AM$7)</f>
        <v>1.07314370027061</v>
      </c>
      <c r="AN278" s="0" t="n">
        <f aca="false">IFERROR(IF(AW278&lt;($AM$8-$AL$8)/($AN$8-$AL$8),$AL$8+SQRT(AW278*($AN$8-$AL$8)*($AM$8-$AL$8)),$AN$8-SQRT((1-AW278)*($AN$8-$AL$8)*($AN$8-$AM$8))),$AM$8)</f>
        <v>1.02460488627529</v>
      </c>
      <c r="AO278" s="0" t="n">
        <f aca="false">IFERROR(IF(AX278&lt;($AM$9-$AL$9)/($AN$9-$AL$9),$AL$9+SQRT(AX278*($AN$9-$AL$9)*($AM$9-$AL$9)),$AN$9-SQRT((1-AX278)*($AN$9-$AL$9)*($AN$9-$AM$9))),$AM$9)</f>
        <v>0.865499185347405</v>
      </c>
      <c r="AP278" s="0" t="n">
        <f aca="false">IFERROR(IF(AY278&lt;($AM$10-$AL$10)/($AN$10-$AL$10),$AL$10+SQRT(AY278*($AN$10-$AL$10)*($AM$10-$AL$10)),$AN$10-SQRT((1-AY278)*($AN$10-$AL$10)*($AN$10-$AM$10))),$AM$10)</f>
        <v>0.760735646257892</v>
      </c>
      <c r="AQ278" s="0" t="n">
        <f aca="false">IFERROR(IF(AZ278&lt;($AM$11-$AL$11)/($AN$11-$AL$11),$AL$11+SQRT(AZ278*($AN$11-$AL$11)*($AM$11-$AL$11)),$AN$11-SQRT((1-AZ278)*($AN$11-$AL$11)*($AN$11-$AM$11))),$AM$11)</f>
        <v>0.668883029054644</v>
      </c>
      <c r="AR278" s="0" t="n">
        <f aca="false">SUMPRODUCT((B24:B31&lt;=$B$6)*(C24:C31*AM278+D24:D31*AO278*$B$8*AQ278)/(1+AL278/100)^B24:B31)+C32*AM278*AP278/(1+AL278/100)^$B$6</f>
        <v>0</v>
      </c>
      <c r="AS278" s="0" t="n">
        <f aca="false">SUMPRODUCT((K24:K26&lt;=$B$6)*(L24:L26*AN278+M24:M26*AO278*$B$8*AQ278)/(1+AL278/100)^K24:K26)+L27*AN278*AP278/(1+AL278/100)^$B$6</f>
        <v>0</v>
      </c>
      <c r="AT278" s="0" t="n">
        <f aca="false">AS278-AR278</f>
        <v>0</v>
      </c>
      <c r="AU278" s="0" t="n">
        <f aca="true">RAND()</f>
        <v>0.8004289295782</v>
      </c>
      <c r="AV278" s="0" t="n">
        <f aca="true">RAND()</f>
        <v>0.721971993298026</v>
      </c>
      <c r="AW278" s="0" t="n">
        <f aca="true">RAND()</f>
        <v>0.548418157413567</v>
      </c>
      <c r="AX278" s="0" t="n">
        <f aca="true">RAND()</f>
        <v>0.178119539319489</v>
      </c>
      <c r="AY278" s="0" t="n">
        <f aca="true">RAND()</f>
        <v>0.271932308918081</v>
      </c>
      <c r="AZ278" s="0" t="n">
        <f aca="true">RAND()</f>
        <v>0.55249612878356</v>
      </c>
    </row>
    <row r="279" customFormat="false" ht="15" hidden="false" customHeight="false" outlineLevel="0" collapsed="false">
      <c r="AK279" s="0" t="n">
        <v>266</v>
      </c>
      <c r="AL279" s="0" t="n">
        <f aca="false">IFERROR(IF(AU279&lt;($AM$6-$AL$6)/($AN$6-$AL$6),$AL$6+SQRT(AU279*($AN$6-$AL$6)*($AM$6-$AL$6)),$AN$6-SQRT((1-AU279)*($AN$6-$AL$6)*($AN$6-$AM$6))),$AM$6)</f>
        <v>3.75875657883143</v>
      </c>
      <c r="AM279" s="0" t="n">
        <f aca="false">IFERROR(IF(AV279&lt;($AM$7-$AL$7)/($AN$7-$AL$7),$AL$7+SQRT(AV279*($AN$7-$AL$7)*($AM$7-$AL$7)),$AN$7-SQRT((1-AV279)*($AN$7-$AL$7)*($AN$7-$AM$7))),$AM$7)</f>
        <v>0.836887573126531</v>
      </c>
      <c r="AN279" s="0" t="n">
        <f aca="false">IFERROR(IF(AW279&lt;($AM$8-$AL$8)/($AN$8-$AL$8),$AL$8+SQRT(AW279*($AN$8-$AL$8)*($AM$8-$AL$8)),$AN$8-SQRT((1-AW279)*($AN$8-$AL$8)*($AN$8-$AM$8))),$AM$8)</f>
        <v>0.962622059856442</v>
      </c>
      <c r="AO279" s="0" t="n">
        <f aca="false">IFERROR(IF(AX279&lt;($AM$9-$AL$9)/($AN$9-$AL$9),$AL$9+SQRT(AX279*($AN$9-$AL$9)*($AM$9-$AL$9)),$AN$9-SQRT((1-AX279)*($AN$9-$AL$9)*($AN$9-$AM$9))),$AM$9)</f>
        <v>0.653545436197037</v>
      </c>
      <c r="AP279" s="0" t="n">
        <f aca="false">IFERROR(IF(AY279&lt;($AM$10-$AL$10)/($AN$10-$AL$10),$AL$10+SQRT(AY279*($AN$10-$AL$10)*($AM$10-$AL$10)),$AN$10-SQRT((1-AY279)*($AN$10-$AL$10)*($AN$10-$AM$10))),$AM$10)</f>
        <v>0.830439807141109</v>
      </c>
      <c r="AQ279" s="0" t="n">
        <f aca="false">IFERROR(IF(AZ279&lt;($AM$11-$AL$11)/($AN$11-$AL$11),$AL$11+SQRT(AZ279*($AN$11-$AL$11)*($AM$11-$AL$11)),$AN$11-SQRT((1-AZ279)*($AN$11-$AL$11)*($AN$11-$AM$11))),$AM$11)</f>
        <v>0.391011970891301</v>
      </c>
      <c r="AR279" s="0" t="n">
        <f aca="false">SUMPRODUCT((B24:B31&lt;=$B$6)*(C24:C31*AM279+D24:D31*AO279*$B$8*AQ279)/(1+AL279/100)^B24:B31)+C32*AM279*AP279/(1+AL279/100)^$B$6</f>
        <v>0</v>
      </c>
      <c r="AS279" s="0" t="n">
        <f aca="false">SUMPRODUCT((K24:K26&lt;=$B$6)*(L24:L26*AN279+M24:M26*AO279*$B$8*AQ279)/(1+AL279/100)^K24:K26)+L27*AN279*AP279/(1+AL279/100)^$B$6</f>
        <v>0</v>
      </c>
      <c r="AT279" s="0" t="n">
        <f aca="false">AS279-AR279</f>
        <v>0</v>
      </c>
      <c r="AU279" s="0" t="n">
        <f aca="true">RAND()</f>
        <v>0.474717054236573</v>
      </c>
      <c r="AV279" s="0" t="n">
        <f aca="true">RAND()</f>
        <v>0.0151188116796131</v>
      </c>
      <c r="AW279" s="0" t="n">
        <f aca="true">RAND()</f>
        <v>0.29384371502169</v>
      </c>
      <c r="AX279" s="0" t="n">
        <f aca="true">RAND()</f>
        <v>0.0314349346359178</v>
      </c>
      <c r="AY279" s="0" t="n">
        <f aca="true">RAND()</f>
        <v>0.436761864573812</v>
      </c>
      <c r="AZ279" s="0" t="n">
        <f aca="true">RAND()</f>
        <v>0.0338088932470161</v>
      </c>
    </row>
    <row r="280" customFormat="false" ht="15" hidden="false" customHeight="false" outlineLevel="0" collapsed="false">
      <c r="AK280" s="0" t="n">
        <v>267</v>
      </c>
      <c r="AL280" s="0" t="n">
        <f aca="false">IFERROR(IF(AU280&lt;($AM$6-$AL$6)/($AN$6-$AL$6),$AL$6+SQRT(AU280*($AN$6-$AL$6)*($AM$6-$AL$6)),$AN$6-SQRT((1-AU280)*($AN$6-$AL$6)*($AN$6-$AM$6))),$AM$6)</f>
        <v>5.21748761099156</v>
      </c>
      <c r="AM280" s="0" t="n">
        <f aca="false">IFERROR(IF(AV280&lt;($AM$7-$AL$7)/($AN$7-$AL$7),$AL$7+SQRT(AV280*($AN$7-$AL$7)*($AM$7-$AL$7)),$AN$7-SQRT((1-AV280)*($AN$7-$AL$7)*($AN$7-$AM$7))),$AM$7)</f>
        <v>0.915432196958859</v>
      </c>
      <c r="AN280" s="0" t="n">
        <f aca="false">IFERROR(IF(AW280&lt;($AM$8-$AL$8)/($AN$8-$AL$8),$AL$8+SQRT(AW280*($AN$8-$AL$8)*($AM$8-$AL$8)),$AN$8-SQRT((1-AW280)*($AN$8-$AL$8)*($AN$8-$AM$8))),$AM$8)</f>
        <v>0.909411117795715</v>
      </c>
      <c r="AO280" s="0" t="n">
        <f aca="false">IFERROR(IF(AX280&lt;($AM$9-$AL$9)/($AN$9-$AL$9),$AL$9+SQRT(AX280*($AN$9-$AL$9)*($AM$9-$AL$9)),$AN$9-SQRT((1-AX280)*($AN$9-$AL$9)*($AN$9-$AM$9))),$AM$9)</f>
        <v>1.44180676793047</v>
      </c>
      <c r="AP280" s="0" t="n">
        <f aca="false">IFERROR(IF(AY280&lt;($AM$10-$AL$10)/($AN$10-$AL$10),$AL$10+SQRT(AY280*($AN$10-$AL$10)*($AM$10-$AL$10)),$AN$10-SQRT((1-AY280)*($AN$10-$AL$10)*($AN$10-$AM$10))),$AM$10)</f>
        <v>0.832271201834554</v>
      </c>
      <c r="AQ280" s="0" t="n">
        <f aca="false">IFERROR(IF(AZ280&lt;($AM$11-$AL$11)/($AN$11-$AL$11),$AL$11+SQRT(AZ280*($AN$11-$AL$11)*($AM$11-$AL$11)),$AN$11-SQRT((1-AZ280)*($AN$11-$AL$11)*($AN$11-$AM$11))),$AM$11)</f>
        <v>0.697173675111367</v>
      </c>
      <c r="AR280" s="0" t="n">
        <f aca="false">SUMPRODUCT((B24:B31&lt;=$B$6)*(C24:C31*AM280+D24:D31*AO280*$B$8*AQ280)/(1+AL280/100)^B24:B31)+C32*AM280*AP280/(1+AL280/100)^$B$6</f>
        <v>0</v>
      </c>
      <c r="AS280" s="0" t="n">
        <f aca="false">SUMPRODUCT((K24:K26&lt;=$B$6)*(L24:L26*AN280+M24:M26*AO280*$B$8*AQ280)/(1+AL280/100)^K24:K26)+L27*AN280*AP280/(1+AL280/100)^$B$6</f>
        <v>0</v>
      </c>
      <c r="AT280" s="0" t="n">
        <f aca="false">AS280-AR280</f>
        <v>0</v>
      </c>
      <c r="AU280" s="0" t="n">
        <f aca="true">RAND()</f>
        <v>0.84113247915157</v>
      </c>
      <c r="AV280" s="0" t="n">
        <f aca="true">RAND()</f>
        <v>0.148051023274988</v>
      </c>
      <c r="AW280" s="0" t="n">
        <f aca="true">RAND()</f>
        <v>0.133008807747864</v>
      </c>
      <c r="AX280" s="0" t="n">
        <f aca="true">RAND()</f>
        <v>0.792280210447845</v>
      </c>
      <c r="AY280" s="0" t="n">
        <f aca="true">RAND()</f>
        <v>0.441616606274316</v>
      </c>
      <c r="AZ280" s="0" t="n">
        <f aca="true">RAND()</f>
        <v>0.625698844712017</v>
      </c>
    </row>
    <row r="281" customFormat="false" ht="15" hidden="false" customHeight="false" outlineLevel="0" collapsed="false">
      <c r="AK281" s="0" t="n">
        <v>268</v>
      </c>
      <c r="AL281" s="0" t="n">
        <f aca="false">IFERROR(IF(AU281&lt;($AM$6-$AL$6)/($AN$6-$AL$6),$AL$6+SQRT(AU281*($AN$6-$AL$6)*($AM$6-$AL$6)),$AN$6-SQRT((1-AU281)*($AN$6-$AL$6)*($AN$6-$AM$6))),$AM$6)</f>
        <v>3.61696557632378</v>
      </c>
      <c r="AM281" s="0" t="n">
        <f aca="false">IFERROR(IF(AV281&lt;($AM$7-$AL$7)/($AN$7-$AL$7),$AL$7+SQRT(AV281*($AN$7-$AL$7)*($AM$7-$AL$7)),$AN$7-SQRT((1-AV281)*($AN$7-$AL$7)*($AN$7-$AM$7))),$AM$7)</f>
        <v>1.14194996822539</v>
      </c>
      <c r="AN281" s="0" t="n">
        <f aca="false">IFERROR(IF(AW281&lt;($AM$8-$AL$8)/($AN$8-$AL$8),$AL$8+SQRT(AW281*($AN$8-$AL$8)*($AM$8-$AL$8)),$AN$8-SQRT((1-AW281)*($AN$8-$AL$8)*($AN$8-$AM$8))),$AM$8)</f>
        <v>1.10474405723205</v>
      </c>
      <c r="AO281" s="0" t="n">
        <f aca="false">IFERROR(IF(AX281&lt;($AM$9-$AL$9)/($AN$9-$AL$9),$AL$9+SQRT(AX281*($AN$9-$AL$9)*($AM$9-$AL$9)),$AN$9-SQRT((1-AX281)*($AN$9-$AL$9)*($AN$9-$AM$9))),$AM$9)</f>
        <v>1.68995300034792</v>
      </c>
      <c r="AP281" s="0" t="n">
        <f aca="false">IFERROR(IF(AY281&lt;($AM$10-$AL$10)/($AN$10-$AL$10),$AL$10+SQRT(AY281*($AN$10-$AL$10)*($AM$10-$AL$10)),$AN$10-SQRT((1-AY281)*($AN$10-$AL$10)*($AN$10-$AM$10))),$AM$10)</f>
        <v>0.955565332901165</v>
      </c>
      <c r="AQ281" s="0" t="n">
        <f aca="false">IFERROR(IF(AZ281&lt;($AM$11-$AL$11)/($AN$11-$AL$11),$AL$11+SQRT(AZ281*($AN$11-$AL$11)*($AM$11-$AL$11)),$AN$11-SQRT((1-AZ281)*($AN$11-$AL$11)*($AN$11-$AM$11))),$AM$11)</f>
        <v>0.484310517976685</v>
      </c>
      <c r="AR281" s="0" t="n">
        <f aca="false">SUMPRODUCT((B24:B31&lt;=$B$6)*(C24:C31*AM281+D24:D31*AO281*$B$8*AQ281)/(1+AL281/100)^B24:B31)+C32*AM281*AP281/(1+AL281/100)^$B$6</f>
        <v>0</v>
      </c>
      <c r="AS281" s="0" t="n">
        <f aca="false">SUMPRODUCT((K24:K26&lt;=$B$6)*(L24:L26*AN281+M24:M26*AO281*$B$8*AQ281)/(1+AL281/100)^K24:K26)+L27*AN281*AP281/(1+AL281/100)^$B$6</f>
        <v>0</v>
      </c>
      <c r="AT281" s="0" t="n">
        <f aca="false">AS281-AR281</f>
        <v>0</v>
      </c>
      <c r="AU281" s="0" t="n">
        <f aca="true">RAND()</f>
        <v>0.427753904411086</v>
      </c>
      <c r="AV281" s="0" t="n">
        <f aca="true">RAND()</f>
        <v>0.896223916742273</v>
      </c>
      <c r="AW281" s="0" t="n">
        <f aca="true">RAND()</f>
        <v>0.812450765249715</v>
      </c>
      <c r="AX281" s="0" t="n">
        <f aca="true">RAND()</f>
        <v>0.935913905337828</v>
      </c>
      <c r="AY281" s="0" t="n">
        <f aca="true">RAND()</f>
        <v>0.830159090165397</v>
      </c>
      <c r="AZ281" s="0" t="n">
        <f aca="true">RAND()</f>
        <v>0.138654559334017</v>
      </c>
    </row>
    <row r="282" customFormat="false" ht="15" hidden="false" customHeight="false" outlineLevel="0" collapsed="false">
      <c r="AK282" s="0" t="n">
        <v>269</v>
      </c>
      <c r="AL282" s="0" t="n">
        <f aca="false">IFERROR(IF(AU282&lt;($AM$6-$AL$6)/($AN$6-$AL$6),$AL$6+SQRT(AU282*($AN$6-$AL$6)*($AM$6-$AL$6)),$AN$6-SQRT((1-AU282)*($AN$6-$AL$6)*($AN$6-$AM$6))),$AM$6)</f>
        <v>3.49178268763337</v>
      </c>
      <c r="AM282" s="0" t="n">
        <f aca="false">IFERROR(IF(AV282&lt;($AM$7-$AL$7)/($AN$7-$AL$7),$AL$7+SQRT(AV282*($AN$7-$AL$7)*($AM$7-$AL$7)),$AN$7-SQRT((1-AV282)*($AN$7-$AL$7)*($AN$7-$AM$7))),$AM$7)</f>
        <v>1.0454284049229</v>
      </c>
      <c r="AN282" s="0" t="n">
        <f aca="false">IFERROR(IF(AW282&lt;($AM$8-$AL$8)/($AN$8-$AL$8),$AL$8+SQRT(AW282*($AN$8-$AL$8)*($AM$8-$AL$8)),$AN$8-SQRT((1-AW282)*($AN$8-$AL$8)*($AN$8-$AM$8))),$AM$8)</f>
        <v>1.14591510097138</v>
      </c>
      <c r="AO282" s="0" t="n">
        <f aca="false">IFERROR(IF(AX282&lt;($AM$9-$AL$9)/($AN$9-$AL$9),$AL$9+SQRT(AX282*($AN$9-$AL$9)*($AM$9-$AL$9)),$AN$9-SQRT((1-AX282)*($AN$9-$AL$9)*($AN$9-$AM$9))),$AM$9)</f>
        <v>1.2722375368563</v>
      </c>
      <c r="AP282" s="0" t="n">
        <f aca="false">IFERROR(IF(AY282&lt;($AM$10-$AL$10)/($AN$10-$AL$10),$AL$10+SQRT(AY282*($AN$10-$AL$10)*($AM$10-$AL$10)),$AN$10-SQRT((1-AY282)*($AN$10-$AL$10)*($AN$10-$AM$10))),$AM$10)</f>
        <v>0.712203161646317</v>
      </c>
      <c r="AQ282" s="0" t="n">
        <f aca="false">IFERROR(IF(AZ282&lt;($AM$11-$AL$11)/($AN$11-$AL$11),$AL$11+SQRT(AZ282*($AN$11-$AL$11)*($AM$11-$AL$11)),$AN$11-SQRT((1-AZ282)*($AN$11-$AL$11)*($AN$11-$AM$11))),$AM$11)</f>
        <v>0.65021529727428</v>
      </c>
      <c r="AR282" s="0" t="n">
        <f aca="false">SUMPRODUCT((B24:B31&lt;=$B$6)*(C24:C31*AM282+D24:D31*AO282*$B$8*AQ282)/(1+AL282/100)^B24:B31)+C32*AM282*AP282/(1+AL282/100)^$B$6</f>
        <v>0</v>
      </c>
      <c r="AS282" s="0" t="n">
        <f aca="false">SUMPRODUCT((K24:K26&lt;=$B$6)*(L24:L26*AN282+M24:M26*AO282*$B$8*AQ282)/(1+AL282/100)^K24:K26)+L27*AN282*AP282/(1+AL282/100)^$B$6</f>
        <v>0</v>
      </c>
      <c r="AT282" s="0" t="n">
        <f aca="false">AS282-AR282</f>
        <v>0</v>
      </c>
      <c r="AU282" s="0" t="n">
        <f aca="true">RAND()</f>
        <v>0.384620564460553</v>
      </c>
      <c r="AV282" s="0" t="n">
        <f aca="true">RAND()</f>
        <v>0.628004111000978</v>
      </c>
      <c r="AW282" s="0" t="n">
        <f aca="true">RAND()</f>
        <v>0.903700744837342</v>
      </c>
      <c r="AX282" s="0" t="n">
        <f aca="true">RAND()</f>
        <v>0.646907864826009</v>
      </c>
      <c r="AY282" s="0" t="n">
        <f aca="true">RAND()</f>
        <v>0.180120727250771</v>
      </c>
      <c r="AZ282" s="0" t="n">
        <f aca="true">RAND()</f>
        <v>0.500614945873793</v>
      </c>
    </row>
    <row r="283" customFormat="false" ht="15" hidden="false" customHeight="false" outlineLevel="0" collapsed="false">
      <c r="AK283" s="0" t="n">
        <v>270</v>
      </c>
      <c r="AL283" s="0" t="n">
        <f aca="false">IFERROR(IF(AU283&lt;($AM$6-$AL$6)/($AN$6-$AL$6),$AL$6+SQRT(AU283*($AN$6-$AL$6)*($AM$6-$AL$6)),$AN$6-SQRT((1-AU283)*($AN$6-$AL$6)*($AN$6-$AM$6))),$AM$6)</f>
        <v>4.3284604922628</v>
      </c>
      <c r="AM283" s="0" t="n">
        <f aca="false">IFERROR(IF(AV283&lt;($AM$7-$AL$7)/($AN$7-$AL$7),$AL$7+SQRT(AV283*($AN$7-$AL$7)*($AM$7-$AL$7)),$AN$7-SQRT((1-AV283)*($AN$7-$AL$7)*($AN$7-$AM$7))),$AM$7)</f>
        <v>1.08686911659475</v>
      </c>
      <c r="AN283" s="0" t="n">
        <f aca="false">IFERROR(IF(AW283&lt;($AM$8-$AL$8)/($AN$8-$AL$8),$AL$8+SQRT(AW283*($AN$8-$AL$8)*($AM$8-$AL$8)),$AN$8-SQRT((1-AW283)*($AN$8-$AL$8)*($AN$8-$AM$8))),$AM$8)</f>
        <v>0.975658591238197</v>
      </c>
      <c r="AO283" s="0" t="n">
        <f aca="false">IFERROR(IF(AX283&lt;($AM$9-$AL$9)/($AN$9-$AL$9),$AL$9+SQRT(AX283*($AN$9-$AL$9)*($AM$9-$AL$9)),$AN$9-SQRT((1-AX283)*($AN$9-$AL$9)*($AN$9-$AM$9))),$AM$9)</f>
        <v>1.33523108200559</v>
      </c>
      <c r="AP283" s="0" t="n">
        <f aca="false">IFERROR(IF(AY283&lt;($AM$10-$AL$10)/($AN$10-$AL$10),$AL$10+SQRT(AY283*($AN$10-$AL$10)*($AM$10-$AL$10)),$AN$10-SQRT((1-AY283)*($AN$10-$AL$10)*($AN$10-$AM$10))),$AM$10)</f>
        <v>0.799122438100694</v>
      </c>
      <c r="AQ283" s="0" t="n">
        <f aca="false">IFERROR(IF(AZ283&lt;($AM$11-$AL$11)/($AN$11-$AL$11),$AL$11+SQRT(AZ283*($AN$11-$AL$11)*($AM$11-$AL$11)),$AN$11-SQRT((1-AZ283)*($AN$11-$AL$11)*($AN$11-$AM$11))),$AM$11)</f>
        <v>0.703482842178754</v>
      </c>
      <c r="AR283" s="0" t="n">
        <f aca="false">SUMPRODUCT((B24:B31&lt;=$B$6)*(C24:C31*AM283+D24:D31*AO283*$B$8*AQ283)/(1+AL283/100)^B24:B31)+C32*AM283*AP283/(1+AL283/100)^$B$6</f>
        <v>0</v>
      </c>
      <c r="AS283" s="0" t="n">
        <f aca="false">SUMPRODUCT((K24:K26&lt;=$B$6)*(L24:L26*AN283+M24:M26*AO283*$B$8*AQ283)/(1+AL283/100)^K24:K26)+L27*AN283*AP283/(1+AL283/100)^$B$6</f>
        <v>0</v>
      </c>
      <c r="AT283" s="0" t="n">
        <f aca="false">AS283-AR283</f>
        <v>0</v>
      </c>
      <c r="AU283" s="0" t="n">
        <f aca="true">RAND()</f>
        <v>0.643143832929965</v>
      </c>
      <c r="AV283" s="0" t="n">
        <f aca="true">RAND()</f>
        <v>0.7634516878171</v>
      </c>
      <c r="AW283" s="0" t="n">
        <f aca="true">RAND()</f>
        <v>0.342843785286534</v>
      </c>
      <c r="AX283" s="0" t="n">
        <f aca="true">RAND()</f>
        <v>0.705388190445698</v>
      </c>
      <c r="AY283" s="0" t="n">
        <f aca="true">RAND()</f>
        <v>0.357896931901214</v>
      </c>
      <c r="AZ283" s="0" t="n">
        <f aca="true">RAND()</f>
        <v>0.641132959663715</v>
      </c>
    </row>
    <row r="284" customFormat="false" ht="15" hidden="false" customHeight="false" outlineLevel="0" collapsed="false">
      <c r="AK284" s="0" t="n">
        <v>271</v>
      </c>
      <c r="AL284" s="0" t="n">
        <f aca="false">IFERROR(IF(AU284&lt;($AM$6-$AL$6)/($AN$6-$AL$6),$AL$6+SQRT(AU284*($AN$6-$AL$6)*($AM$6-$AL$6)),$AN$6-SQRT((1-AU284)*($AN$6-$AL$6)*($AN$6-$AM$6))),$AM$6)</f>
        <v>5.13064107786988</v>
      </c>
      <c r="AM284" s="0" t="n">
        <f aca="false">IFERROR(IF(AV284&lt;($AM$7-$AL$7)/($AN$7-$AL$7),$AL$7+SQRT(AV284*($AN$7-$AL$7)*($AM$7-$AL$7)),$AN$7-SQRT((1-AV284)*($AN$7-$AL$7)*($AN$7-$AM$7))),$AM$7)</f>
        <v>0.87740219747106</v>
      </c>
      <c r="AN284" s="0" t="n">
        <f aca="false">IFERROR(IF(AW284&lt;($AM$8-$AL$8)/($AN$8-$AL$8),$AL$8+SQRT(AW284*($AN$8-$AL$8)*($AM$8-$AL$8)),$AN$8-SQRT((1-AW284)*($AN$8-$AL$8)*($AN$8-$AM$8))),$AM$8)</f>
        <v>1.13742825440913</v>
      </c>
      <c r="AO284" s="0" t="n">
        <f aca="false">IFERROR(IF(AX284&lt;($AM$9-$AL$9)/($AN$9-$AL$9),$AL$9+SQRT(AX284*($AN$9-$AL$9)*($AM$9-$AL$9)),$AN$9-SQRT((1-AX284)*($AN$9-$AL$9)*($AN$9-$AM$9))),$AM$9)</f>
        <v>1.49364608828974</v>
      </c>
      <c r="AP284" s="0" t="n">
        <f aca="false">IFERROR(IF(AY284&lt;($AM$10-$AL$10)/($AN$10-$AL$10),$AL$10+SQRT(AY284*($AN$10-$AL$10)*($AM$10-$AL$10)),$AN$10-SQRT((1-AY284)*($AN$10-$AL$10)*($AN$10-$AM$10))),$AM$10)</f>
        <v>0.552559121560003</v>
      </c>
      <c r="AQ284" s="0" t="n">
        <f aca="false">IFERROR(IF(AZ284&lt;($AM$11-$AL$11)/($AN$11-$AL$11),$AL$11+SQRT(AZ284*($AN$11-$AL$11)*($AM$11-$AL$11)),$AN$11-SQRT((1-AZ284)*($AN$11-$AL$11)*($AN$11-$AM$11))),$AM$11)</f>
        <v>0.75419171005082</v>
      </c>
      <c r="AR284" s="0" t="n">
        <f aca="false">SUMPRODUCT((B24:B31&lt;=$B$6)*(C24:C31*AM284+D24:D31*AO284*$B$8*AQ284)/(1+AL284/100)^B24:B31)+C32*AM284*AP284/(1+AL284/100)^$B$6</f>
        <v>0</v>
      </c>
      <c r="AS284" s="0" t="n">
        <f aca="false">SUMPRODUCT((K24:K26&lt;=$B$6)*(L24:L26*AN284+M24:M26*AO284*$B$8*AQ284)/(1+AL284/100)^K24:K26)+L27*AN284*AP284/(1+AL284/100)^$B$6</f>
        <v>0</v>
      </c>
      <c r="AT284" s="0" t="n">
        <f aca="false">AS284-AR284</f>
        <v>0</v>
      </c>
      <c r="AU284" s="0" t="n">
        <f aca="true">RAND()</f>
        <v>0.825274861012627</v>
      </c>
      <c r="AV284" s="0" t="n">
        <f aca="true">RAND()</f>
        <v>0.0665677797038766</v>
      </c>
      <c r="AW284" s="0" t="n">
        <f aca="true">RAND()</f>
        <v>0.887356463063332</v>
      </c>
      <c r="AX284" s="0" t="n">
        <f aca="true">RAND()</f>
        <v>0.829070477397143</v>
      </c>
      <c r="AY284" s="0" t="n">
        <f aca="true">RAND()</f>
        <v>0.0110498450366368</v>
      </c>
      <c r="AZ284" s="0" t="n">
        <f aca="true">RAND()</f>
        <v>0.753380753437794</v>
      </c>
    </row>
    <row r="285" customFormat="false" ht="15" hidden="false" customHeight="false" outlineLevel="0" collapsed="false">
      <c r="AK285" s="0" t="n">
        <v>272</v>
      </c>
      <c r="AL285" s="0" t="n">
        <f aca="false">IFERROR(IF(AU285&lt;($AM$6-$AL$6)/($AN$6-$AL$6),$AL$6+SQRT(AU285*($AN$6-$AL$6)*($AM$6-$AL$6)),$AN$6-SQRT((1-AU285)*($AN$6-$AL$6)*($AN$6-$AM$6))),$AM$6)</f>
        <v>4.09620611510394</v>
      </c>
      <c r="AM285" s="0" t="n">
        <f aca="false">IFERROR(IF(AV285&lt;($AM$7-$AL$7)/($AN$7-$AL$7),$AL$7+SQRT(AV285*($AN$7-$AL$7)*($AM$7-$AL$7)),$AN$7-SQRT((1-AV285)*($AN$7-$AL$7)*($AN$7-$AM$7))),$AM$7)</f>
        <v>1.05858692003836</v>
      </c>
      <c r="AN285" s="0" t="n">
        <f aca="false">IFERROR(IF(AW285&lt;($AM$8-$AL$8)/($AN$8-$AL$8),$AL$8+SQRT(AW285*($AN$8-$AL$8)*($AM$8-$AL$8)),$AN$8-SQRT((1-AW285)*($AN$8-$AL$8)*($AN$8-$AM$8))),$AM$8)</f>
        <v>0.881703892745012</v>
      </c>
      <c r="AO285" s="0" t="n">
        <f aca="false">IFERROR(IF(AX285&lt;($AM$9-$AL$9)/($AN$9-$AL$9),$AL$9+SQRT(AX285*($AN$9-$AL$9)*($AM$9-$AL$9)),$AN$9-SQRT((1-AX285)*($AN$9-$AL$9)*($AN$9-$AM$9))),$AM$9)</f>
        <v>1.34694560056848</v>
      </c>
      <c r="AP285" s="0" t="n">
        <f aca="false">IFERROR(IF(AY285&lt;($AM$10-$AL$10)/($AN$10-$AL$10),$AL$10+SQRT(AY285*($AN$10-$AL$10)*($AM$10-$AL$10)),$AN$10-SQRT((1-AY285)*($AN$10-$AL$10)*($AN$10-$AM$10))),$AM$10)</f>
        <v>0.961557059672064</v>
      </c>
      <c r="AQ285" s="0" t="n">
        <f aca="false">IFERROR(IF(AZ285&lt;($AM$11-$AL$11)/($AN$11-$AL$11),$AL$11+SQRT(AZ285*($AN$11-$AL$11)*($AM$11-$AL$11)),$AN$11-SQRT((1-AZ285)*($AN$11-$AL$11)*($AN$11-$AM$11))),$AM$11)</f>
        <v>0.551900523182249</v>
      </c>
      <c r="AR285" s="0" t="n">
        <f aca="false">SUMPRODUCT((B24:B31&lt;=$B$6)*(C24:C31*AM285+D24:D31*AO285*$B$8*AQ285)/(1+AL285/100)^B24:B31)+C32*AM285*AP285/(1+AL285/100)^$B$6</f>
        <v>0</v>
      </c>
      <c r="AS285" s="0" t="n">
        <f aca="false">SUMPRODUCT((K24:K26&lt;=$B$6)*(L24:L26*AN285+M24:M26*AO285*$B$8*AQ285)/(1+AL285/100)^K24:K26)+L27*AN285*AP285/(1+AL285/100)^$B$6</f>
        <v>0</v>
      </c>
      <c r="AT285" s="0" t="n">
        <f aca="false">AS285-AR285</f>
        <v>0</v>
      </c>
      <c r="AU285" s="0" t="n">
        <f aca="true">RAND()</f>
        <v>0.578399053702012</v>
      </c>
      <c r="AV285" s="0" t="n">
        <f aca="true">RAND()</f>
        <v>0.674320291729756</v>
      </c>
      <c r="AW285" s="0" t="n">
        <f aca="true">RAND()</f>
        <v>0.0741725121076494</v>
      </c>
      <c r="AX285" s="0" t="n">
        <f aca="true">RAND()</f>
        <v>0.715679967588757</v>
      </c>
      <c r="AY285" s="0" t="n">
        <f aca="true">RAND()</f>
        <v>0.852139677332487</v>
      </c>
      <c r="AZ285" s="0" t="n">
        <f aca="true">RAND()</f>
        <v>0.258995402365268</v>
      </c>
    </row>
    <row r="286" customFormat="false" ht="15" hidden="false" customHeight="false" outlineLevel="0" collapsed="false">
      <c r="AK286" s="0" t="n">
        <v>273</v>
      </c>
      <c r="AL286" s="0" t="n">
        <f aca="false">IFERROR(IF(AU286&lt;($AM$6-$AL$6)/($AN$6-$AL$6),$AL$6+SQRT(AU286*($AN$6-$AL$6)*($AM$6-$AL$6)),$AN$6-SQRT((1-AU286)*($AN$6-$AL$6)*($AN$6-$AM$6))),$AM$6)</f>
        <v>4.31042864329181</v>
      </c>
      <c r="AM286" s="0" t="n">
        <f aca="false">IFERROR(IF(AV286&lt;($AM$7-$AL$7)/($AN$7-$AL$7),$AL$7+SQRT(AV286*($AN$7-$AL$7)*($AM$7-$AL$7)),$AN$7-SQRT((1-AV286)*($AN$7-$AL$7)*($AN$7-$AM$7))),$AM$7)</f>
        <v>1.00678108735274</v>
      </c>
      <c r="AN286" s="0" t="n">
        <f aca="false">IFERROR(IF(AW286&lt;($AM$8-$AL$8)/($AN$8-$AL$8),$AL$8+SQRT(AW286*($AN$8-$AL$8)*($AM$8-$AL$8)),$AN$8-SQRT((1-AW286)*($AN$8-$AL$8)*($AN$8-$AM$8))),$AM$8)</f>
        <v>1.11054103096949</v>
      </c>
      <c r="AO286" s="0" t="n">
        <f aca="false">IFERROR(IF(AX286&lt;($AM$9-$AL$9)/($AN$9-$AL$9),$AL$9+SQRT(AX286*($AN$9-$AL$9)*($AM$9-$AL$9)),$AN$9-SQRT((1-AX286)*($AN$9-$AL$9)*($AN$9-$AM$9))),$AM$9)</f>
        <v>1.53669516361449</v>
      </c>
      <c r="AP286" s="0" t="n">
        <f aca="false">IFERROR(IF(AY286&lt;($AM$10-$AL$10)/($AN$10-$AL$10),$AL$10+SQRT(AY286*($AN$10-$AL$10)*($AM$10-$AL$10)),$AN$10-SQRT((1-AY286)*($AN$10-$AL$10)*($AN$10-$AM$10))),$AM$10)</f>
        <v>0.962323074869756</v>
      </c>
      <c r="AQ286" s="0" t="n">
        <f aca="false">IFERROR(IF(AZ286&lt;($AM$11-$AL$11)/($AN$11-$AL$11),$AL$11+SQRT(AZ286*($AN$11-$AL$11)*($AM$11-$AL$11)),$AN$11-SQRT((1-AZ286)*($AN$11-$AL$11)*($AN$11-$AM$11))),$AM$11)</f>
        <v>0.744596311581755</v>
      </c>
      <c r="AR286" s="0" t="n">
        <f aca="false">SUMPRODUCT((B24:B31&lt;=$B$6)*(C24:C31*AM286+D24:D31*AO286*$B$8*AQ286)/(1+AL286/100)^B24:B31)+C32*AM286*AP286/(1+AL286/100)^$B$6</f>
        <v>0</v>
      </c>
      <c r="AS286" s="0" t="n">
        <f aca="false">SUMPRODUCT((K24:K26&lt;=$B$6)*(L24:L26*AN286+M24:M26*AO286*$B$8*AQ286)/(1+AL286/100)^K24:K26)+L27*AN286*AP286/(1+AL286/100)^$B$6</f>
        <v>0</v>
      </c>
      <c r="AT286" s="0" t="n">
        <f aca="false">AS286-AR286</f>
        <v>0</v>
      </c>
      <c r="AU286" s="0" t="n">
        <f aca="true">RAND()</f>
        <v>0.638310295858742</v>
      </c>
      <c r="AV286" s="0" t="n">
        <f aca="true">RAND()</f>
        <v>0.47417387138387</v>
      </c>
      <c r="AW286" s="0" t="n">
        <f aca="true">RAND()</f>
        <v>0.827121741839524</v>
      </c>
      <c r="AX286" s="0" t="n">
        <f aca="true">RAND()</f>
        <v>0.856899085721199</v>
      </c>
      <c r="AY286" s="0" t="n">
        <f aca="true">RAND()</f>
        <v>0.854970502228103</v>
      </c>
      <c r="AZ286" s="0" t="n">
        <f aca="true">RAND()</f>
        <v>0.733750840581046</v>
      </c>
    </row>
    <row r="287" customFormat="false" ht="15" hidden="false" customHeight="false" outlineLevel="0" collapsed="false">
      <c r="AK287" s="0" t="n">
        <v>274</v>
      </c>
      <c r="AL287" s="0" t="n">
        <f aca="false">IFERROR(IF(AU287&lt;($AM$6-$AL$6)/($AN$6-$AL$6),$AL$6+SQRT(AU287*($AN$6-$AL$6)*($AM$6-$AL$6)),$AN$6-SQRT((1-AU287)*($AN$6-$AL$6)*($AN$6-$AM$6))),$AM$6)</f>
        <v>2.4838614712895</v>
      </c>
      <c r="AM287" s="0" t="n">
        <f aca="false">IFERROR(IF(AV287&lt;($AM$7-$AL$7)/($AN$7-$AL$7),$AL$7+SQRT(AV287*($AN$7-$AL$7)*($AM$7-$AL$7)),$AN$7-SQRT((1-AV287)*($AN$7-$AL$7)*($AN$7-$AM$7))),$AM$7)</f>
        <v>1.23100041899752</v>
      </c>
      <c r="AN287" s="0" t="n">
        <f aca="false">IFERROR(IF(AW287&lt;($AM$8-$AL$8)/($AN$8-$AL$8),$AL$8+SQRT(AW287*($AN$8-$AL$8)*($AM$8-$AL$8)),$AN$8-SQRT((1-AW287)*($AN$8-$AL$8)*($AN$8-$AM$8))),$AM$8)</f>
        <v>0.912618420893669</v>
      </c>
      <c r="AO287" s="0" t="n">
        <f aca="false">IFERROR(IF(AX287&lt;($AM$9-$AL$9)/($AN$9-$AL$9),$AL$9+SQRT(AX287*($AN$9-$AL$9)*($AM$9-$AL$9)),$AN$9-SQRT((1-AX287)*($AN$9-$AL$9)*($AN$9-$AM$9))),$AM$9)</f>
        <v>1.76255354238615</v>
      </c>
      <c r="AP287" s="0" t="n">
        <f aca="false">IFERROR(IF(AY287&lt;($AM$10-$AL$10)/($AN$10-$AL$10),$AL$10+SQRT(AY287*($AN$10-$AL$10)*($AM$10-$AL$10)),$AN$10-SQRT((1-AY287)*($AN$10-$AL$10)*($AN$10-$AM$10))),$AM$10)</f>
        <v>0.784735626749408</v>
      </c>
      <c r="AQ287" s="0" t="n">
        <f aca="false">IFERROR(IF(AZ287&lt;($AM$11-$AL$11)/($AN$11-$AL$11),$AL$11+SQRT(AZ287*($AN$11-$AL$11)*($AM$11-$AL$11)),$AN$11-SQRT((1-AZ287)*($AN$11-$AL$11)*($AN$11-$AM$11))),$AM$11)</f>
        <v>0.593903040667362</v>
      </c>
      <c r="AR287" s="0" t="n">
        <f aca="false">SUMPRODUCT((B24:B31&lt;=$B$6)*(C24:C31*AM287+D24:D31*AO287*$B$8*AQ287)/(1+AL287/100)^B24:B31)+C32*AM287*AP287/(1+AL287/100)^$B$6</f>
        <v>0</v>
      </c>
      <c r="AS287" s="0" t="n">
        <f aca="false">SUMPRODUCT((K24:K26&lt;=$B$6)*(L24:L26*AN287+M24:M26*AO287*$B$8*AQ287)/(1+AL287/100)^K24:K26)+L27*AN287*AP287/(1+AL287/100)^$B$6</f>
        <v>0</v>
      </c>
      <c r="AT287" s="0" t="n">
        <f aca="false">AS287-AR287</f>
        <v>0</v>
      </c>
      <c r="AU287" s="0" t="n">
        <f aca="true">RAND()</f>
        <v>0.0468243846796887</v>
      </c>
      <c r="AV287" s="0" t="n">
        <f aca="true">RAND()</f>
        <v>0.996791252637603</v>
      </c>
      <c r="AW287" s="0" t="n">
        <f aca="true">RAND()</f>
        <v>0.140921208050928</v>
      </c>
      <c r="AX287" s="0" t="n">
        <f aca="true">RAND()</f>
        <v>0.962412786511088</v>
      </c>
      <c r="AY287" s="0" t="n">
        <f aca="true">RAND()</f>
        <v>0.324297508561513</v>
      </c>
      <c r="AZ287" s="0" t="n">
        <f aca="true">RAND()</f>
        <v>0.352567335973556</v>
      </c>
    </row>
    <row r="288" customFormat="false" ht="15" hidden="false" customHeight="false" outlineLevel="0" collapsed="false">
      <c r="AK288" s="0" t="n">
        <v>275</v>
      </c>
      <c r="AL288" s="0" t="n">
        <f aca="false">IFERROR(IF(AU288&lt;($AM$6-$AL$6)/($AN$6-$AL$6),$AL$6+SQRT(AU288*($AN$6-$AL$6)*($AM$6-$AL$6)),$AN$6-SQRT((1-AU288)*($AN$6-$AL$6)*($AN$6-$AM$6))),$AM$6)</f>
        <v>4.36455584053359</v>
      </c>
      <c r="AM288" s="0" t="n">
        <f aca="false">IFERROR(IF(AV288&lt;($AM$7-$AL$7)/($AN$7-$AL$7),$AL$7+SQRT(AV288*($AN$7-$AL$7)*($AM$7-$AL$7)),$AN$7-SQRT((1-AV288)*($AN$7-$AL$7)*($AN$7-$AM$7))),$AM$7)</f>
        <v>1.00109514952498</v>
      </c>
      <c r="AN288" s="0" t="n">
        <f aca="false">IFERROR(IF(AW288&lt;($AM$8-$AL$8)/($AN$8-$AL$8),$AL$8+SQRT(AW288*($AN$8-$AL$8)*($AM$8-$AL$8)),$AN$8-SQRT((1-AW288)*($AN$8-$AL$8)*($AN$8-$AM$8))),$AM$8)</f>
        <v>0.970710537895157</v>
      </c>
      <c r="AO288" s="0" t="n">
        <f aca="false">IFERROR(IF(AX288&lt;($AM$9-$AL$9)/($AN$9-$AL$9),$AL$9+SQRT(AX288*($AN$9-$AL$9)*($AM$9-$AL$9)),$AN$9-SQRT((1-AX288)*($AN$9-$AL$9)*($AN$9-$AM$9))),$AM$9)</f>
        <v>0.94748408824836</v>
      </c>
      <c r="AP288" s="0" t="n">
        <f aca="false">IFERROR(IF(AY288&lt;($AM$10-$AL$10)/($AN$10-$AL$10),$AL$10+SQRT(AY288*($AN$10-$AL$10)*($AM$10-$AL$10)),$AN$10-SQRT((1-AY288)*($AN$10-$AL$10)*($AN$10-$AM$10))),$AM$10)</f>
        <v>0.782774964113822</v>
      </c>
      <c r="AQ288" s="0" t="n">
        <f aca="false">IFERROR(IF(AZ288&lt;($AM$11-$AL$11)/($AN$11-$AL$11),$AL$11+SQRT(AZ288*($AN$11-$AL$11)*($AM$11-$AL$11)),$AN$11-SQRT((1-AZ288)*($AN$11-$AL$11)*($AN$11-$AM$11))),$AM$11)</f>
        <v>0.639108097338721</v>
      </c>
      <c r="AR288" s="0" t="n">
        <f aca="false">SUMPRODUCT((B24:B31&lt;=$B$6)*(C24:C31*AM288+D24:D31*AO288*$B$8*AQ288)/(1+AL288/100)^B24:B31)+C32*AM288*AP288/(1+AL288/100)^$B$6</f>
        <v>0</v>
      </c>
      <c r="AS288" s="0" t="n">
        <f aca="false">SUMPRODUCT((K24:K26&lt;=$B$6)*(L24:L26*AN288+M24:M26*AO288*$B$8*AQ288)/(1+AL288/100)^K24:K26)+L27*AN288*AP288/(1+AL288/100)^$B$6</f>
        <v>0</v>
      </c>
      <c r="AT288" s="0" t="n">
        <f aca="false">AS288-AR288</f>
        <v>0</v>
      </c>
      <c r="AU288" s="0" t="n">
        <f aca="true">RAND()</f>
        <v>0.65272170411672</v>
      </c>
      <c r="AV288" s="0" t="n">
        <f aca="true">RAND()</f>
        <v>0.449301114755637</v>
      </c>
      <c r="AW288" s="0" t="n">
        <f aca="true">RAND()</f>
        <v>0.323800974982822</v>
      </c>
      <c r="AX288" s="0" t="n">
        <f aca="true">RAND()</f>
        <v>0.266989345647288</v>
      </c>
      <c r="AY288" s="0" t="n">
        <f aca="true">RAND()</f>
        <v>0.319846721318293</v>
      </c>
      <c r="AZ288" s="0" t="n">
        <f aca="true">RAND()</f>
        <v>0.469364496655867</v>
      </c>
    </row>
    <row r="289" customFormat="false" ht="15" hidden="false" customHeight="false" outlineLevel="0" collapsed="false">
      <c r="AK289" s="0" t="n">
        <v>276</v>
      </c>
      <c r="AL289" s="0" t="n">
        <f aca="false">IFERROR(IF(AU289&lt;($AM$6-$AL$6)/($AN$6-$AL$6),$AL$6+SQRT(AU289*($AN$6-$AL$6)*($AM$6-$AL$6)),$AN$6-SQRT((1-AU289)*($AN$6-$AL$6)*($AN$6-$AM$6))),$AM$6)</f>
        <v>4.63596428983897</v>
      </c>
      <c r="AM289" s="0" t="n">
        <f aca="false">IFERROR(IF(AV289&lt;($AM$7-$AL$7)/($AN$7-$AL$7),$AL$7+SQRT(AV289*($AN$7-$AL$7)*($AM$7-$AL$7)),$AN$7-SQRT((1-AV289)*($AN$7-$AL$7)*($AN$7-$AM$7))),$AM$7)</f>
        <v>1.10367892136948</v>
      </c>
      <c r="AN289" s="0" t="n">
        <f aca="false">IFERROR(IF(AW289&lt;($AM$8-$AL$8)/($AN$8-$AL$8),$AL$8+SQRT(AW289*($AN$8-$AL$8)*($AM$8-$AL$8)),$AN$8-SQRT((1-AW289)*($AN$8-$AL$8)*($AN$8-$AM$8))),$AM$8)</f>
        <v>1.02959931724337</v>
      </c>
      <c r="AO289" s="0" t="n">
        <f aca="false">IFERROR(IF(AX289&lt;($AM$9-$AL$9)/($AN$9-$AL$9),$AL$9+SQRT(AX289*($AN$9-$AL$9)*($AM$9-$AL$9)),$AN$9-SQRT((1-AX289)*($AN$9-$AL$9)*($AN$9-$AM$9))),$AM$9)</f>
        <v>0.909295922481326</v>
      </c>
      <c r="AP289" s="0" t="n">
        <f aca="false">IFERROR(IF(AY289&lt;($AM$10-$AL$10)/($AN$10-$AL$10),$AL$10+SQRT(AY289*($AN$10-$AL$10)*($AM$10-$AL$10)),$AN$10-SQRT((1-AY289)*($AN$10-$AL$10)*($AN$10-$AM$10))),$AM$10)</f>
        <v>0.792305624916751</v>
      </c>
      <c r="AQ289" s="0" t="n">
        <f aca="false">IFERROR(IF(AZ289&lt;($AM$11-$AL$11)/($AN$11-$AL$11),$AL$11+SQRT(AZ289*($AN$11-$AL$11)*($AM$11-$AL$11)),$AN$11-SQRT((1-AZ289)*($AN$11-$AL$11)*($AN$11-$AM$11))),$AM$11)</f>
        <v>0.819262787720793</v>
      </c>
      <c r="AR289" s="0" t="n">
        <f aca="false">SUMPRODUCT((B24:B31&lt;=$B$6)*(C24:C31*AM289+D24:D31*AO289*$B$8*AQ289)/(1+AL289/100)^B24:B31)+C32*AM289*AP289/(1+AL289/100)^$B$6</f>
        <v>0</v>
      </c>
      <c r="AS289" s="0" t="n">
        <f aca="false">SUMPRODUCT((K24:K26&lt;=$B$6)*(L24:L26*AN289+M24:M26*AO289*$B$8*AQ289)/(1+AL289/100)^K24:K26)+L27*AN289*AP289/(1+AL289/100)^$B$6</f>
        <v>0</v>
      </c>
      <c r="AT289" s="0" t="n">
        <f aca="false">AS289-AR289</f>
        <v>0</v>
      </c>
      <c r="AU289" s="0" t="n">
        <f aca="true">RAND()</f>
        <v>0.720566758054172</v>
      </c>
      <c r="AV289" s="0" t="n">
        <f aca="true">RAND()</f>
        <v>0.809690150652466</v>
      </c>
      <c r="AW289" s="0" t="n">
        <f aca="true">RAND()</f>
        <v>0.568209235914748</v>
      </c>
      <c r="AX289" s="0" t="n">
        <f aca="true">RAND()</f>
        <v>0.223364202879786</v>
      </c>
      <c r="AY289" s="0" t="n">
        <f aca="true">RAND()</f>
        <v>0.34177031343189</v>
      </c>
      <c r="AZ289" s="0" t="n">
        <f aca="true">RAND()</f>
        <v>0.866669633051187</v>
      </c>
    </row>
    <row r="290" customFormat="false" ht="15" hidden="false" customHeight="false" outlineLevel="0" collapsed="false">
      <c r="AK290" s="0" t="n">
        <v>277</v>
      </c>
      <c r="AL290" s="0" t="n">
        <f aca="false">IFERROR(IF(AU290&lt;($AM$6-$AL$6)/($AN$6-$AL$6),$AL$6+SQRT(AU290*($AN$6-$AL$6)*($AM$6-$AL$6)),$AN$6-SQRT((1-AU290)*($AN$6-$AL$6)*($AN$6-$AM$6))),$AM$6)</f>
        <v>3.47817983116811</v>
      </c>
      <c r="AM290" s="0" t="n">
        <f aca="false">IFERROR(IF(AV290&lt;($AM$7-$AL$7)/($AN$7-$AL$7),$AL$7+SQRT(AV290*($AN$7-$AL$7)*($AM$7-$AL$7)),$AN$7-SQRT((1-AV290)*($AN$7-$AL$7)*($AN$7-$AM$7))),$AM$7)</f>
        <v>1.00291884208263</v>
      </c>
      <c r="AN290" s="0" t="n">
        <f aca="false">IFERROR(IF(AW290&lt;($AM$8-$AL$8)/($AN$8-$AL$8),$AL$8+SQRT(AW290*($AN$8-$AL$8)*($AM$8-$AL$8)),$AN$8-SQRT((1-AW290)*($AN$8-$AL$8)*($AN$8-$AM$8))),$AM$8)</f>
        <v>1.06819430117899</v>
      </c>
      <c r="AO290" s="0" t="n">
        <f aca="false">IFERROR(IF(AX290&lt;($AM$9-$AL$9)/($AN$9-$AL$9),$AL$9+SQRT(AX290*($AN$9-$AL$9)*($AM$9-$AL$9)),$AN$9-SQRT((1-AX290)*($AN$9-$AL$9)*($AN$9-$AM$9))),$AM$9)</f>
        <v>1.10205416108393</v>
      </c>
      <c r="AP290" s="0" t="n">
        <f aca="false">IFERROR(IF(AY290&lt;($AM$10-$AL$10)/($AN$10-$AL$10),$AL$10+SQRT(AY290*($AN$10-$AL$10)*($AM$10-$AL$10)),$AN$10-SQRT((1-AY290)*($AN$10-$AL$10)*($AN$10-$AM$10))),$AM$10)</f>
        <v>0.749439382356197</v>
      </c>
      <c r="AQ290" s="0" t="n">
        <f aca="false">IFERROR(IF(AZ290&lt;($AM$11-$AL$11)/($AN$11-$AL$11),$AL$11+SQRT(AZ290*($AN$11-$AL$11)*($AM$11-$AL$11)),$AN$11-SQRT((1-AZ290)*($AN$11-$AL$11)*($AN$11-$AM$11))),$AM$11)</f>
        <v>0.774506344745948</v>
      </c>
      <c r="AR290" s="0" t="n">
        <f aca="false">SUMPRODUCT((B24:B31&lt;=$B$6)*(C24:C31*AM290+D24:D31*AO290*$B$8*AQ290)/(1+AL290/100)^B24:B31)+C32*AM290*AP290/(1+AL290/100)^$B$6</f>
        <v>0</v>
      </c>
      <c r="AS290" s="0" t="n">
        <f aca="false">SUMPRODUCT((K24:K26&lt;=$B$6)*(L24:L26*AN290+M24:M26*AO290*$B$8*AQ290)/(1+AL290/100)^K24:K26)+L27*AN290*AP290/(1+AL290/100)^$B$6</f>
        <v>0</v>
      </c>
      <c r="AT290" s="0" t="n">
        <f aca="false">AS290-AR290</f>
        <v>0</v>
      </c>
      <c r="AU290" s="0" t="n">
        <f aca="true">RAND()</f>
        <v>0.379839134920447</v>
      </c>
      <c r="AV290" s="0" t="n">
        <f aca="true">RAND()</f>
        <v>0.457341345797436</v>
      </c>
      <c r="AW290" s="0" t="n">
        <f aca="true">RAND()</f>
        <v>0.706192781121819</v>
      </c>
      <c r="AX290" s="0" t="n">
        <f aca="true">RAND()</f>
        <v>0.462462180248874</v>
      </c>
      <c r="AY290" s="0" t="n">
        <f aca="true">RAND()</f>
        <v>0.248880021880964</v>
      </c>
      <c r="AZ290" s="0" t="n">
        <f aca="true">RAND()</f>
        <v>0.792459638531293</v>
      </c>
    </row>
    <row r="291" customFormat="false" ht="15" hidden="false" customHeight="false" outlineLevel="0" collapsed="false">
      <c r="AK291" s="0" t="n">
        <v>278</v>
      </c>
      <c r="AL291" s="0" t="n">
        <f aca="false">IFERROR(IF(AU291&lt;($AM$6-$AL$6)/($AN$6-$AL$6),$AL$6+SQRT(AU291*($AN$6-$AL$6)*($AM$6-$AL$6)),$AN$6-SQRT((1-AU291)*($AN$6-$AL$6)*($AN$6-$AM$6))),$AM$6)</f>
        <v>2.74212405182679</v>
      </c>
      <c r="AM291" s="0" t="n">
        <f aca="false">IFERROR(IF(AV291&lt;($AM$7-$AL$7)/($AN$7-$AL$7),$AL$7+SQRT(AV291*($AN$7-$AL$7)*($AM$7-$AL$7)),$AN$7-SQRT((1-AV291)*($AN$7-$AL$7)*($AN$7-$AM$7))),$AM$7)</f>
        <v>0.891343827630998</v>
      </c>
      <c r="AN291" s="0" t="n">
        <f aca="false">IFERROR(IF(AW291&lt;($AM$8-$AL$8)/($AN$8-$AL$8),$AL$8+SQRT(AW291*($AN$8-$AL$8)*($AM$8-$AL$8)),$AN$8-SQRT((1-AW291)*($AN$8-$AL$8)*($AN$8-$AM$8))),$AM$8)</f>
        <v>0.940091232608834</v>
      </c>
      <c r="AO291" s="0" t="n">
        <f aca="false">IFERROR(IF(AX291&lt;($AM$9-$AL$9)/($AN$9-$AL$9),$AL$9+SQRT(AX291*($AN$9-$AL$9)*($AM$9-$AL$9)),$AN$9-SQRT((1-AX291)*($AN$9-$AL$9)*($AN$9-$AM$9))),$AM$9)</f>
        <v>0.953661891864983</v>
      </c>
      <c r="AP291" s="0" t="n">
        <f aca="false">IFERROR(IF(AY291&lt;($AM$10-$AL$10)/($AN$10-$AL$10),$AL$10+SQRT(AY291*($AN$10-$AL$10)*($AM$10-$AL$10)),$AN$10-SQRT((1-AY291)*($AN$10-$AL$10)*($AN$10-$AM$10))),$AM$10)</f>
        <v>0.65071724356195</v>
      </c>
      <c r="AQ291" s="0" t="n">
        <f aca="false">IFERROR(IF(AZ291&lt;($AM$11-$AL$11)/($AN$11-$AL$11),$AL$11+SQRT(AZ291*($AN$11-$AL$11)*($AM$11-$AL$11)),$AN$11-SQRT((1-AZ291)*($AN$11-$AL$11)*($AN$11-$AM$11))),$AM$11)</f>
        <v>0.764667752090181</v>
      </c>
      <c r="AR291" s="0" t="n">
        <f aca="false">SUMPRODUCT((B24:B31&lt;=$B$6)*(C24:C31*AM291+D24:D31*AO291*$B$8*AQ291)/(1+AL291/100)^B24:B31)+C32*AM291*AP291/(1+AL291/100)^$B$6</f>
        <v>0</v>
      </c>
      <c r="AS291" s="0" t="n">
        <f aca="false">SUMPRODUCT((K24:K26&lt;=$B$6)*(L24:L26*AN291+M24:M26*AO291*$B$8*AQ291)/(1+AL291/100)^K24:K26)+L27*AN291*AP291/(1+AL291/100)^$B$6</f>
        <v>0</v>
      </c>
      <c r="AT291" s="0" t="n">
        <f aca="false">AS291-AR291</f>
        <v>0</v>
      </c>
      <c r="AU291" s="0" t="n">
        <f aca="true">RAND()</f>
        <v>0.110149621659963</v>
      </c>
      <c r="AV291" s="0" t="n">
        <f aca="true">RAND()</f>
        <v>0.0927077205142388</v>
      </c>
      <c r="AW291" s="0" t="n">
        <f aca="true">RAND()</f>
        <v>0.218061705042915</v>
      </c>
      <c r="AX291" s="0" t="n">
        <f aca="true">RAND()</f>
        <v>0.274412149507354</v>
      </c>
      <c r="AY291" s="0" t="n">
        <f aca="true">RAND()</f>
        <v>0.0908627500276485</v>
      </c>
      <c r="AZ291" s="0" t="n">
        <f aca="true">RAND()</f>
        <v>0.773954012627394</v>
      </c>
    </row>
    <row r="292" customFormat="false" ht="15" hidden="false" customHeight="false" outlineLevel="0" collapsed="false">
      <c r="AK292" s="0" t="n">
        <v>279</v>
      </c>
      <c r="AL292" s="0" t="n">
        <f aca="false">IFERROR(IF(AU292&lt;($AM$6-$AL$6)/($AN$6-$AL$6),$AL$6+SQRT(AU292*($AN$6-$AL$6)*($AM$6-$AL$6)),$AN$6-SQRT((1-AU292)*($AN$6-$AL$6)*($AN$6-$AM$6))),$AM$6)</f>
        <v>5.58954289117723</v>
      </c>
      <c r="AM292" s="0" t="n">
        <f aca="false">IFERROR(IF(AV292&lt;($AM$7-$AL$7)/($AN$7-$AL$7),$AL$7+SQRT(AV292*($AN$7-$AL$7)*($AM$7-$AL$7)),$AN$7-SQRT((1-AV292)*($AN$7-$AL$7)*($AN$7-$AM$7))),$AM$7)</f>
        <v>1.06081821335998</v>
      </c>
      <c r="AN292" s="0" t="n">
        <f aca="false">IFERROR(IF(AW292&lt;($AM$8-$AL$8)/($AN$8-$AL$8),$AL$8+SQRT(AW292*($AN$8-$AL$8)*($AM$8-$AL$8)),$AN$8-SQRT((1-AW292)*($AN$8-$AL$8)*($AN$8-$AM$8))),$AM$8)</f>
        <v>1.06666150224261</v>
      </c>
      <c r="AO292" s="0" t="n">
        <f aca="false">IFERROR(IF(AX292&lt;($AM$9-$AL$9)/($AN$9-$AL$9),$AL$9+SQRT(AX292*($AN$9-$AL$9)*($AM$9-$AL$9)),$AN$9-SQRT((1-AX292)*($AN$9-$AL$9)*($AN$9-$AM$9))),$AM$9)</f>
        <v>0.992985721258428</v>
      </c>
      <c r="AP292" s="0" t="n">
        <f aca="false">IFERROR(IF(AY292&lt;($AM$10-$AL$10)/($AN$10-$AL$10),$AL$10+SQRT(AY292*($AN$10-$AL$10)*($AM$10-$AL$10)),$AN$10-SQRT((1-AY292)*($AN$10-$AL$10)*($AN$10-$AM$10))),$AM$10)</f>
        <v>0.906098491758831</v>
      </c>
      <c r="AQ292" s="0" t="n">
        <f aca="false">IFERROR(IF(AZ292&lt;($AM$11-$AL$11)/($AN$11-$AL$11),$AL$11+SQRT(AZ292*($AN$11-$AL$11)*($AM$11-$AL$11)),$AN$11-SQRT((1-AZ292)*($AN$11-$AL$11)*($AN$11-$AM$11))),$AM$11)</f>
        <v>0.768745292770784</v>
      </c>
      <c r="AR292" s="0" t="n">
        <f aca="false">SUMPRODUCT((B24:B31&lt;=$B$6)*(C24:C31*AM292+D24:D31*AO292*$B$8*AQ292)/(1+AL292/100)^B24:B31)+C32*AM292*AP292/(1+AL292/100)^$B$6</f>
        <v>0</v>
      </c>
      <c r="AS292" s="0" t="n">
        <f aca="false">SUMPRODUCT((K24:K26&lt;=$B$6)*(L24:L26*AN292+M24:M26*AO292*$B$8*AQ292)/(1+AL292/100)^K24:K26)+L27*AN292*AP292/(1+AL292/100)^$B$6</f>
        <v>0</v>
      </c>
      <c r="AT292" s="0" t="n">
        <f aca="false">AS292-AR292</f>
        <v>0</v>
      </c>
      <c r="AU292" s="0" t="n">
        <f aca="true">RAND()</f>
        <v>0.900530537208565</v>
      </c>
      <c r="AV292" s="0" t="n">
        <f aca="true">RAND()</f>
        <v>0.681868903143904</v>
      </c>
      <c r="AW292" s="0" t="n">
        <f aca="true">RAND()</f>
        <v>0.701217735467245</v>
      </c>
      <c r="AX292" s="0" t="n">
        <f aca="true">RAND()</f>
        <v>0.324046561819591</v>
      </c>
      <c r="AY292" s="0" t="n">
        <f aca="true">RAND()</f>
        <v>0.65966394003519</v>
      </c>
      <c r="AZ292" s="0" t="n">
        <f aca="true">RAND()</f>
        <v>0.781719430140122</v>
      </c>
    </row>
    <row r="293" customFormat="false" ht="15" hidden="false" customHeight="false" outlineLevel="0" collapsed="false">
      <c r="AK293" s="0" t="n">
        <v>280</v>
      </c>
      <c r="AL293" s="0" t="n">
        <f aca="false">IFERROR(IF(AU293&lt;($AM$6-$AL$6)/($AN$6-$AL$6),$AL$6+SQRT(AU293*($AN$6-$AL$6)*($AM$6-$AL$6)),$AN$6-SQRT((1-AU293)*($AN$6-$AL$6)*($AN$6-$AM$6))),$AM$6)</f>
        <v>4.12692432364642</v>
      </c>
      <c r="AM293" s="0" t="n">
        <f aca="false">IFERROR(IF(AV293&lt;($AM$7-$AL$7)/($AN$7-$AL$7),$AL$7+SQRT(AV293*($AN$7-$AL$7)*($AM$7-$AL$7)),$AN$7-SQRT((1-AV293)*($AN$7-$AL$7)*($AN$7-$AM$7))),$AM$7)</f>
        <v>0.938484540977254</v>
      </c>
      <c r="AN293" s="0" t="n">
        <f aca="false">IFERROR(IF(AW293&lt;($AM$8-$AL$8)/($AN$8-$AL$8),$AL$8+SQRT(AW293*($AN$8-$AL$8)*($AM$8-$AL$8)),$AN$8-SQRT((1-AW293)*($AN$8-$AL$8)*($AN$8-$AM$8))),$AM$8)</f>
        <v>0.837103616089375</v>
      </c>
      <c r="AO293" s="0" t="n">
        <f aca="false">IFERROR(IF(AX293&lt;($AM$9-$AL$9)/($AN$9-$AL$9),$AL$9+SQRT(AX293*($AN$9-$AL$9)*($AM$9-$AL$9)),$AN$9-SQRT((1-AX293)*($AN$9-$AL$9)*($AN$9-$AM$9))),$AM$9)</f>
        <v>1.15265834384477</v>
      </c>
      <c r="AP293" s="0" t="n">
        <f aca="false">IFERROR(IF(AY293&lt;($AM$10-$AL$10)/($AN$10-$AL$10),$AL$10+SQRT(AY293*($AN$10-$AL$10)*($AM$10-$AL$10)),$AN$10-SQRT((1-AY293)*($AN$10-$AL$10)*($AN$10-$AM$10))),$AM$10)</f>
        <v>0.845424369871769</v>
      </c>
      <c r="AQ293" s="0" t="n">
        <f aca="false">IFERROR(IF(AZ293&lt;($AM$11-$AL$11)/($AN$11-$AL$11),$AL$11+SQRT(AZ293*($AN$11-$AL$11)*($AM$11-$AL$11)),$AN$11-SQRT((1-AZ293)*($AN$11-$AL$11)*($AN$11-$AM$11))),$AM$11)</f>
        <v>0.941343927970859</v>
      </c>
      <c r="AR293" s="0" t="n">
        <f aca="false">SUMPRODUCT((B24:B31&lt;=$B$6)*(C24:C31*AM293+D24:D31*AO293*$B$8*AQ293)/(1+AL293/100)^B24:B31)+C32*AM293*AP293/(1+AL293/100)^$B$6</f>
        <v>0</v>
      </c>
      <c r="AS293" s="0" t="n">
        <f aca="false">SUMPRODUCT((K24:K26&lt;=$B$6)*(L24:L26*AN293+M24:M26*AO293*$B$8*AQ293)/(1+AL293/100)^K24:K26)+L27*AN293*AP293/(1+AL293/100)^$B$6</f>
        <v>0</v>
      </c>
      <c r="AT293" s="0" t="n">
        <f aca="false">AS293-AR293</f>
        <v>0</v>
      </c>
      <c r="AU293" s="0" t="n">
        <f aca="true">RAND()</f>
        <v>0.587271807897271</v>
      </c>
      <c r="AV293" s="0" t="n">
        <f aca="true">RAND()</f>
        <v>0.213088534329785</v>
      </c>
      <c r="AW293" s="0" t="n">
        <f aca="true">RAND()</f>
        <v>0.0152964258545301</v>
      </c>
      <c r="AX293" s="0" t="n">
        <f aca="true">RAND()</f>
        <v>0.521341411829412</v>
      </c>
      <c r="AY293" s="0" t="n">
        <f aca="true">RAND()</f>
        <v>0.477271981205235</v>
      </c>
      <c r="AZ293" s="0" t="n">
        <f aca="true">RAND()</f>
        <v>0.985957000873927</v>
      </c>
    </row>
    <row r="294" customFormat="false" ht="15" hidden="false" customHeight="false" outlineLevel="0" collapsed="false">
      <c r="AK294" s="0" t="n">
        <v>281</v>
      </c>
      <c r="AL294" s="0" t="n">
        <f aca="false">IFERROR(IF(AU294&lt;($AM$6-$AL$6)/($AN$6-$AL$6),$AL$6+SQRT(AU294*($AN$6-$AL$6)*($AM$6-$AL$6)),$AN$6-SQRT((1-AU294)*($AN$6-$AL$6)*($AN$6-$AM$6))),$AM$6)</f>
        <v>5.9307430609277</v>
      </c>
      <c r="AM294" s="0" t="n">
        <f aca="false">IFERROR(IF(AV294&lt;($AM$7-$AL$7)/($AN$7-$AL$7),$AL$7+SQRT(AV294*($AN$7-$AL$7)*($AM$7-$AL$7)),$AN$7-SQRT((1-AV294)*($AN$7-$AL$7)*($AN$7-$AM$7))),$AM$7)</f>
        <v>1.02091650920696</v>
      </c>
      <c r="AN294" s="0" t="n">
        <f aca="false">IFERROR(IF(AW294&lt;($AM$8-$AL$8)/($AN$8-$AL$8),$AL$8+SQRT(AW294*($AN$8-$AL$8)*($AM$8-$AL$8)),$AN$8-SQRT((1-AW294)*($AN$8-$AL$8)*($AN$8-$AM$8))),$AM$8)</f>
        <v>0.962852574708444</v>
      </c>
      <c r="AO294" s="0" t="n">
        <f aca="false">IFERROR(IF(AX294&lt;($AM$9-$AL$9)/($AN$9-$AL$9),$AL$9+SQRT(AX294*($AN$9-$AL$9)*($AM$9-$AL$9)),$AN$9-SQRT((1-AX294)*($AN$9-$AL$9)*($AN$9-$AM$9))),$AM$9)</f>
        <v>0.871568574971886</v>
      </c>
      <c r="AP294" s="0" t="n">
        <f aca="false">IFERROR(IF(AY294&lt;($AM$10-$AL$10)/($AN$10-$AL$10),$AL$10+SQRT(AY294*($AN$10-$AL$10)*($AM$10-$AL$10)),$AN$10-SQRT((1-AY294)*($AN$10-$AL$10)*($AN$10-$AM$10))),$AM$10)</f>
        <v>0.696786323669856</v>
      </c>
      <c r="AQ294" s="0" t="n">
        <f aca="false">IFERROR(IF(AZ294&lt;($AM$11-$AL$11)/($AN$11-$AL$11),$AL$11+SQRT(AZ294*($AN$11-$AL$11)*($AM$11-$AL$11)),$AN$11-SQRT((1-AZ294)*($AN$11-$AL$11)*($AN$11-$AM$11))),$AM$11)</f>
        <v>0.745920685241525</v>
      </c>
      <c r="AR294" s="0" t="n">
        <f aca="false">SUMPRODUCT((B24:B31&lt;=$B$6)*(C24:C31*AM294+D24:D31*AO294*$B$8*AQ294)/(1+AL294/100)^B24:B31)+C32*AM294*AP294/(1+AL294/100)^$B$6</f>
        <v>0</v>
      </c>
      <c r="AS294" s="0" t="n">
        <f aca="false">SUMPRODUCT((K24:K26&lt;=$B$6)*(L24:L26*AN294+M24:M26*AO294*$B$8*AQ294)/(1+AL294/100)^K24:K26)+L27*AN294*AP294/(1+AL294/100)^$B$6</f>
        <v>0</v>
      </c>
      <c r="AT294" s="0" t="n">
        <f aca="false">AS294-AR294</f>
        <v>0</v>
      </c>
      <c r="AU294" s="0" t="n">
        <f aca="true">RAND()</f>
        <v>0.942834479912287</v>
      </c>
      <c r="AV294" s="0" t="n">
        <f aca="true">RAND()</f>
        <v>0.533517815520664</v>
      </c>
      <c r="AW294" s="0" t="n">
        <f aca="true">RAND()</f>
        <v>0.294677345435214</v>
      </c>
      <c r="AX294" s="0" t="n">
        <f aca="true">RAND()</f>
        <v>0.184084274542184</v>
      </c>
      <c r="AY294" s="0" t="n">
        <f aca="true">RAND()</f>
        <v>0.154899428733989</v>
      </c>
      <c r="AZ294" s="0" t="n">
        <f aca="true">RAND()</f>
        <v>0.736504905354547</v>
      </c>
    </row>
    <row r="295" customFormat="false" ht="15" hidden="false" customHeight="false" outlineLevel="0" collapsed="false">
      <c r="AK295" s="0" t="n">
        <v>282</v>
      </c>
      <c r="AL295" s="0" t="n">
        <f aca="false">IFERROR(IF(AU295&lt;($AM$6-$AL$6)/($AN$6-$AL$6),$AL$6+SQRT(AU295*($AN$6-$AL$6)*($AM$6-$AL$6)),$AN$6-SQRT((1-AU295)*($AN$6-$AL$6)*($AN$6-$AM$6))),$AM$6)</f>
        <v>4.05806820627789</v>
      </c>
      <c r="AM295" s="0" t="n">
        <f aca="false">IFERROR(IF(AV295&lt;($AM$7-$AL$7)/($AN$7-$AL$7),$AL$7+SQRT(AV295*($AN$7-$AL$7)*($AM$7-$AL$7)),$AN$7-SQRT((1-AV295)*($AN$7-$AL$7)*($AN$7-$AM$7))),$AM$7)</f>
        <v>1.14218545296055</v>
      </c>
      <c r="AN295" s="0" t="n">
        <f aca="false">IFERROR(IF(AW295&lt;($AM$8-$AL$8)/($AN$8-$AL$8),$AL$8+SQRT(AW295*($AN$8-$AL$8)*($AM$8-$AL$8)),$AN$8-SQRT((1-AW295)*($AN$8-$AL$8)*($AN$8-$AM$8))),$AM$8)</f>
        <v>1.15979387830472</v>
      </c>
      <c r="AO295" s="0" t="n">
        <f aca="false">IFERROR(IF(AX295&lt;($AM$9-$AL$9)/($AN$9-$AL$9),$AL$9+SQRT(AX295*($AN$9-$AL$9)*($AM$9-$AL$9)),$AN$9-SQRT((1-AX295)*($AN$9-$AL$9)*($AN$9-$AM$9))),$AM$9)</f>
        <v>1.43098396646639</v>
      </c>
      <c r="AP295" s="0" t="n">
        <f aca="false">IFERROR(IF(AY295&lt;($AM$10-$AL$10)/($AN$10-$AL$10),$AL$10+SQRT(AY295*($AN$10-$AL$10)*($AM$10-$AL$10)),$AN$10-SQRT((1-AY295)*($AN$10-$AL$10)*($AN$10-$AM$10))),$AM$10)</f>
        <v>0.77527196068226</v>
      </c>
      <c r="AQ295" s="0" t="n">
        <f aca="false">IFERROR(IF(AZ295&lt;($AM$11-$AL$11)/($AN$11-$AL$11),$AL$11+SQRT(AZ295*($AN$11-$AL$11)*($AM$11-$AL$11)),$AN$11-SQRT((1-AZ295)*($AN$11-$AL$11)*($AN$11-$AM$11))),$AM$11)</f>
        <v>0.790700009473019</v>
      </c>
      <c r="AR295" s="0" t="n">
        <f aca="false">SUMPRODUCT((B24:B31&lt;=$B$6)*(C24:C31*AM295+D24:D31*AO295*$B$8*AQ295)/(1+AL295/100)^B24:B31)+C32*AM295*AP295/(1+AL295/100)^$B$6</f>
        <v>0</v>
      </c>
      <c r="AS295" s="0" t="n">
        <f aca="false">SUMPRODUCT((K24:K26&lt;=$B$6)*(L24:L26*AN295+M24:M26*AO295*$B$8*AQ295)/(1+AL295/100)^K24:K26)+L27*AN295*AP295/(1+AL295/100)^$B$6</f>
        <v>0</v>
      </c>
      <c r="AT295" s="0" t="n">
        <f aca="false">AS295-AR295</f>
        <v>0</v>
      </c>
      <c r="AU295" s="0" t="n">
        <f aca="true">RAND()</f>
        <v>0.567251866054351</v>
      </c>
      <c r="AV295" s="0" t="n">
        <f aca="true">RAND()</f>
        <v>0.896675763970466</v>
      </c>
      <c r="AW295" s="0" t="n">
        <f aca="true">RAND()</f>
        <v>0.927669827632851</v>
      </c>
      <c r="AX295" s="0" t="n">
        <f aca="true">RAND()</f>
        <v>0.784147169054448</v>
      </c>
      <c r="AY295" s="0" t="n">
        <f aca="true">RAND()</f>
        <v>0.303098609351422</v>
      </c>
      <c r="AZ295" s="0" t="n">
        <f aca="true">RAND()</f>
        <v>0.821198016185329</v>
      </c>
    </row>
    <row r="296" customFormat="false" ht="15" hidden="false" customHeight="false" outlineLevel="0" collapsed="false">
      <c r="AK296" s="0" t="n">
        <v>283</v>
      </c>
      <c r="AL296" s="0" t="n">
        <f aca="false">IFERROR(IF(AU296&lt;($AM$6-$AL$6)/($AN$6-$AL$6),$AL$6+SQRT(AU296*($AN$6-$AL$6)*($AM$6-$AL$6)),$AN$6-SQRT((1-AU296)*($AN$6-$AL$6)*($AN$6-$AM$6))),$AM$6)</f>
        <v>6.14906142802048</v>
      </c>
      <c r="AM296" s="0" t="n">
        <f aca="false">IFERROR(IF(AV296&lt;($AM$7-$AL$7)/($AN$7-$AL$7),$AL$7+SQRT(AV296*($AN$7-$AL$7)*($AM$7-$AL$7)),$AN$7-SQRT((1-AV296)*($AN$7-$AL$7)*($AN$7-$AM$7))),$AM$7)</f>
        <v>0.896484495312865</v>
      </c>
      <c r="AN296" s="0" t="n">
        <f aca="false">IFERROR(IF(AW296&lt;($AM$8-$AL$8)/($AN$8-$AL$8),$AL$8+SQRT(AW296*($AN$8-$AL$8)*($AM$8-$AL$8)),$AN$8-SQRT((1-AW296)*($AN$8-$AL$8)*($AN$8-$AM$8))),$AM$8)</f>
        <v>0.964023343148593</v>
      </c>
      <c r="AO296" s="0" t="n">
        <f aca="false">IFERROR(IF(AX296&lt;($AM$9-$AL$9)/($AN$9-$AL$9),$AL$9+SQRT(AX296*($AN$9-$AL$9)*($AM$9-$AL$9)),$AN$9-SQRT((1-AX296)*($AN$9-$AL$9)*($AN$9-$AM$9))),$AM$9)</f>
        <v>0.976255243859331</v>
      </c>
      <c r="AP296" s="0" t="n">
        <f aca="false">IFERROR(IF(AY296&lt;($AM$10-$AL$10)/($AN$10-$AL$10),$AL$10+SQRT(AY296*($AN$10-$AL$10)*($AM$10-$AL$10)),$AN$10-SQRT((1-AY296)*($AN$10-$AL$10)*($AN$10-$AM$10))),$AM$10)</f>
        <v>0.812625814120619</v>
      </c>
      <c r="AQ296" s="0" t="n">
        <f aca="false">IFERROR(IF(AZ296&lt;($AM$11-$AL$11)/($AN$11-$AL$11),$AL$11+SQRT(AZ296*($AN$11-$AL$11)*($AM$11-$AL$11)),$AN$11-SQRT((1-AZ296)*($AN$11-$AL$11)*($AN$11-$AM$11))),$AM$11)</f>
        <v>0.777395933975966</v>
      </c>
      <c r="AR296" s="0" t="n">
        <f aca="false">SUMPRODUCT((B24:B31&lt;=$B$6)*(C24:C31*AM296+D24:D31*AO296*$B$8*AQ296)/(1+AL296/100)^B24:B31)+C32*AM296*AP296/(1+AL296/100)^$B$6</f>
        <v>0</v>
      </c>
      <c r="AS296" s="0" t="n">
        <f aca="false">SUMPRODUCT((K24:K26&lt;=$B$6)*(L24:L26*AN296+M24:M26*AO296*$B$8*AQ296)/(1+AL296/100)^K24:K26)+L27*AN296*AP296/(1+AL296/100)^$B$6</f>
        <v>0</v>
      </c>
      <c r="AT296" s="0" t="n">
        <f aca="false">AS296-AR296</f>
        <v>0</v>
      </c>
      <c r="AU296" s="0" t="n">
        <f aca="true">RAND()</f>
        <v>0.963795177335873</v>
      </c>
      <c r="AV296" s="0" t="n">
        <f aca="true">RAND()</f>
        <v>0.103436198175313</v>
      </c>
      <c r="AW296" s="0" t="n">
        <f aca="true">RAND()</f>
        <v>0.298929523307122</v>
      </c>
      <c r="AX296" s="0" t="n">
        <f aca="true">RAND()</f>
        <v>0.302425409738014</v>
      </c>
      <c r="AY296" s="0" t="n">
        <f aca="true">RAND()</f>
        <v>0.39093959861832</v>
      </c>
      <c r="AZ296" s="0" t="n">
        <f aca="true">RAND()</f>
        <v>0.79774461138599</v>
      </c>
    </row>
    <row r="297" customFormat="false" ht="15" hidden="false" customHeight="false" outlineLevel="0" collapsed="false">
      <c r="AK297" s="0" t="n">
        <v>284</v>
      </c>
      <c r="AL297" s="0" t="n">
        <f aca="false">IFERROR(IF(AU297&lt;($AM$6-$AL$6)/($AN$6-$AL$6),$AL$6+SQRT(AU297*($AN$6-$AL$6)*($AM$6-$AL$6)),$AN$6-SQRT((1-AU297)*($AN$6-$AL$6)*($AN$6-$AM$6))),$AM$6)</f>
        <v>3.16726026829947</v>
      </c>
      <c r="AM297" s="0" t="n">
        <f aca="false">IFERROR(IF(AV297&lt;($AM$7-$AL$7)/($AN$7-$AL$7),$AL$7+SQRT(AV297*($AN$7-$AL$7)*($AM$7-$AL$7)),$AN$7-SQRT((1-AV297)*($AN$7-$AL$7)*($AN$7-$AM$7))),$AM$7)</f>
        <v>1.1011931212384</v>
      </c>
      <c r="AN297" s="0" t="n">
        <f aca="false">IFERROR(IF(AW297&lt;($AM$8-$AL$8)/($AN$8-$AL$8),$AL$8+SQRT(AW297*($AN$8-$AL$8)*($AM$8-$AL$8)),$AN$8-SQRT((1-AW297)*($AN$8-$AL$8)*($AN$8-$AM$8))),$AM$8)</f>
        <v>1.1520757184414</v>
      </c>
      <c r="AO297" s="0" t="n">
        <f aca="false">IFERROR(IF(AX297&lt;($AM$9-$AL$9)/($AN$9-$AL$9),$AL$9+SQRT(AX297*($AN$9-$AL$9)*($AM$9-$AL$9)),$AN$9-SQRT((1-AX297)*($AN$9-$AL$9)*($AN$9-$AM$9))),$AM$9)</f>
        <v>1.53048808833304</v>
      </c>
      <c r="AP297" s="0" t="n">
        <f aca="false">IFERROR(IF(AY297&lt;($AM$10-$AL$10)/($AN$10-$AL$10),$AL$10+SQRT(AY297*($AN$10-$AL$10)*($AM$10-$AL$10)),$AN$10-SQRT((1-AY297)*($AN$10-$AL$10)*($AN$10-$AM$10))),$AM$10)</f>
        <v>0.791729044421539</v>
      </c>
      <c r="AQ297" s="0" t="n">
        <f aca="false">IFERROR(IF(AZ297&lt;($AM$11-$AL$11)/($AN$11-$AL$11),$AL$11+SQRT(AZ297*($AN$11-$AL$11)*($AM$11-$AL$11)),$AN$11-SQRT((1-AZ297)*($AN$11-$AL$11)*($AN$11-$AM$11))),$AM$11)</f>
        <v>0.69260870743914</v>
      </c>
      <c r="AR297" s="0" t="n">
        <f aca="false">SUMPRODUCT((B24:B31&lt;=$B$6)*(C24:C31*AM297+D24:D31*AO297*$B$8*AQ297)/(1+AL297/100)^B24:B31)+C32*AM297*AP297/(1+AL297/100)^$B$6</f>
        <v>0</v>
      </c>
      <c r="AS297" s="0" t="n">
        <f aca="false">SUMPRODUCT((K24:K26&lt;=$B$6)*(L24:L26*AN297+M24:M26*AO297*$B$8*AQ297)/(1+AL297/100)^K24:K26)+L27*AN297*AP297/(1+AL297/100)^$B$6</f>
        <v>0</v>
      </c>
      <c r="AT297" s="0" t="n">
        <f aca="false">AS297-AR297</f>
        <v>0</v>
      </c>
      <c r="AU297" s="0" t="n">
        <f aca="true">RAND()</f>
        <v>0.265505307452208</v>
      </c>
      <c r="AV297" s="0" t="n">
        <f aca="true">RAND()</f>
        <v>0.803169002962045</v>
      </c>
      <c r="AW297" s="0" t="n">
        <f aca="true">RAND()</f>
        <v>0.914762978499846</v>
      </c>
      <c r="AX297" s="0" t="n">
        <f aca="true">RAND()</f>
        <v>0.85303904320189</v>
      </c>
      <c r="AY297" s="0" t="n">
        <f aca="true">RAND()</f>
        <v>0.340423341436418</v>
      </c>
      <c r="AZ297" s="0" t="n">
        <f aca="true">RAND()</f>
        <v>0.614328952072506</v>
      </c>
    </row>
    <row r="298" customFormat="false" ht="15" hidden="false" customHeight="false" outlineLevel="0" collapsed="false">
      <c r="AK298" s="0" t="n">
        <v>285</v>
      </c>
      <c r="AL298" s="0" t="n">
        <f aca="false">IFERROR(IF(AU298&lt;($AM$6-$AL$6)/($AN$6-$AL$6),$AL$6+SQRT(AU298*($AN$6-$AL$6)*($AM$6-$AL$6)),$AN$6-SQRT((1-AU298)*($AN$6-$AL$6)*($AN$6-$AM$6))),$AM$6)</f>
        <v>5.42961582791783</v>
      </c>
      <c r="AM298" s="0" t="n">
        <f aca="false">IFERROR(IF(AV298&lt;($AM$7-$AL$7)/($AN$7-$AL$7),$AL$7+SQRT(AV298*($AN$7-$AL$7)*($AM$7-$AL$7)),$AN$7-SQRT((1-AV298)*($AN$7-$AL$7)*($AN$7-$AM$7))),$AM$7)</f>
        <v>0.828059112428692</v>
      </c>
      <c r="AN298" s="0" t="n">
        <f aca="false">IFERROR(IF(AW298&lt;($AM$8-$AL$8)/($AN$8-$AL$8),$AL$8+SQRT(AW298*($AN$8-$AL$8)*($AM$8-$AL$8)),$AN$8-SQRT((1-AW298)*($AN$8-$AL$8)*($AN$8-$AM$8))),$AM$8)</f>
        <v>0.982536310383089</v>
      </c>
      <c r="AO298" s="0" t="n">
        <f aca="false">IFERROR(IF(AX298&lt;($AM$9-$AL$9)/($AN$9-$AL$9),$AL$9+SQRT(AX298*($AN$9-$AL$9)*($AM$9-$AL$9)),$AN$9-SQRT((1-AX298)*($AN$9-$AL$9)*($AN$9-$AM$9))),$AM$9)</f>
        <v>1.09744190524031</v>
      </c>
      <c r="AP298" s="0" t="n">
        <f aca="false">IFERROR(IF(AY298&lt;($AM$10-$AL$10)/($AN$10-$AL$10),$AL$10+SQRT(AY298*($AN$10-$AL$10)*($AM$10-$AL$10)),$AN$10-SQRT((1-AY298)*($AN$10-$AL$10)*($AN$10-$AM$10))),$AM$10)</f>
        <v>0.643779323754503</v>
      </c>
      <c r="AQ298" s="0" t="n">
        <f aca="false">IFERROR(IF(AZ298&lt;($AM$11-$AL$11)/($AN$11-$AL$11),$AL$11+SQRT(AZ298*($AN$11-$AL$11)*($AM$11-$AL$11)),$AN$11-SQRT((1-AZ298)*($AN$11-$AL$11)*($AN$11-$AM$11))),$AM$11)</f>
        <v>0.729778078641209</v>
      </c>
      <c r="AR298" s="0" t="n">
        <f aca="false">SUMPRODUCT((B24:B31&lt;=$B$6)*(C24:C31*AM298+D24:D31*AO298*$B$8*AQ298)/(1+AL298/100)^B24:B31)+C32*AM298*AP298/(1+AL298/100)^$B$6</f>
        <v>0</v>
      </c>
      <c r="AS298" s="0" t="n">
        <f aca="false">SUMPRODUCT((K24:K26&lt;=$B$6)*(L24:L26*AN298+M24:M26*AO298*$B$8*AQ298)/(1+AL298/100)^K24:K26)+L27*AN298*AP298/(1+AL298/100)^$B$6</f>
        <v>0</v>
      </c>
      <c r="AT298" s="0" t="n">
        <f aca="false">AS298-AR298</f>
        <v>0</v>
      </c>
      <c r="AU298" s="0" t="n">
        <f aca="true">RAND()</f>
        <v>0.876694677603689</v>
      </c>
      <c r="AV298" s="0" t="n">
        <f aca="true">RAND()</f>
        <v>0.00874793100317746</v>
      </c>
      <c r="AW298" s="0" t="n">
        <f aca="true">RAND()</f>
        <v>0.370216717869681</v>
      </c>
      <c r="AX298" s="0" t="n">
        <f aca="true">RAND()</f>
        <v>0.456925923722501</v>
      </c>
      <c r="AY298" s="0" t="n">
        <f aca="true">RAND()</f>
        <v>0.0826899757572092</v>
      </c>
      <c r="AZ298" s="0" t="n">
        <f aca="true">RAND()</f>
        <v>0.70195964578434</v>
      </c>
    </row>
    <row r="299" customFormat="false" ht="15" hidden="false" customHeight="false" outlineLevel="0" collapsed="false">
      <c r="AK299" s="0" t="n">
        <v>286</v>
      </c>
      <c r="AL299" s="0" t="n">
        <f aca="false">IFERROR(IF(AU299&lt;($AM$6-$AL$6)/($AN$6-$AL$6),$AL$6+SQRT(AU299*($AN$6-$AL$6)*($AM$6-$AL$6)),$AN$6-SQRT((1-AU299)*($AN$6-$AL$6)*($AN$6-$AM$6))),$AM$6)</f>
        <v>4.72659248828654</v>
      </c>
      <c r="AM299" s="0" t="n">
        <f aca="false">IFERROR(IF(AV299&lt;($AM$7-$AL$7)/($AN$7-$AL$7),$AL$7+SQRT(AV299*($AN$7-$AL$7)*($AM$7-$AL$7)),$AN$7-SQRT((1-AV299)*($AN$7-$AL$7)*($AN$7-$AM$7))),$AM$7)</f>
        <v>1.16497631614274</v>
      </c>
      <c r="AN299" s="0" t="n">
        <f aca="false">IFERROR(IF(AW299&lt;($AM$8-$AL$8)/($AN$8-$AL$8),$AL$8+SQRT(AW299*($AN$8-$AL$8)*($AM$8-$AL$8)),$AN$8-SQRT((1-AW299)*($AN$8-$AL$8)*($AN$8-$AM$8))),$AM$8)</f>
        <v>0.927221184827837</v>
      </c>
      <c r="AO299" s="0" t="n">
        <f aca="false">IFERROR(IF(AX299&lt;($AM$9-$AL$9)/($AN$9-$AL$9),$AL$9+SQRT(AX299*($AN$9-$AL$9)*($AM$9-$AL$9)),$AN$9-SQRT((1-AX299)*($AN$9-$AL$9)*($AN$9-$AM$9))),$AM$9)</f>
        <v>0.76822297947356</v>
      </c>
      <c r="AP299" s="0" t="n">
        <f aca="false">IFERROR(IF(AY299&lt;($AM$10-$AL$10)/($AN$10-$AL$10),$AL$10+SQRT(AY299*($AN$10-$AL$10)*($AM$10-$AL$10)),$AN$10-SQRT((1-AY299)*($AN$10-$AL$10)*($AN$10-$AM$10))),$AM$10)</f>
        <v>0.804285492737425</v>
      </c>
      <c r="AQ299" s="0" t="n">
        <f aca="false">IFERROR(IF(AZ299&lt;($AM$11-$AL$11)/($AN$11-$AL$11),$AL$11+SQRT(AZ299*($AN$11-$AL$11)*($AM$11-$AL$11)),$AN$11-SQRT((1-AZ299)*($AN$11-$AL$11)*($AN$11-$AM$11))),$AM$11)</f>
        <v>0.589968203909151</v>
      </c>
      <c r="AR299" s="0" t="n">
        <f aca="false">SUMPRODUCT((B24:B31&lt;=$B$6)*(C24:C31*AM299+D24:D31*AO299*$B$8*AQ299)/(1+AL299/100)^B24:B31)+C32*AM299*AP299/(1+AL299/100)^$B$6</f>
        <v>0</v>
      </c>
      <c r="AS299" s="0" t="n">
        <f aca="false">SUMPRODUCT((K24:K26&lt;=$B$6)*(L24:L26*AN299+M24:M26*AO299*$B$8*AQ299)/(1+AL299/100)^K24:K26)+L27*AN299*AP299/(1+AL299/100)^$B$6</f>
        <v>0</v>
      </c>
      <c r="AT299" s="0" t="n">
        <f aca="false">AS299-AR299</f>
        <v>0</v>
      </c>
      <c r="AU299" s="0" t="n">
        <f aca="true">RAND()</f>
        <v>0.741580914284241</v>
      </c>
      <c r="AV299" s="0" t="n">
        <f aca="true">RAND()</f>
        <v>0.935741983851922</v>
      </c>
      <c r="AW299" s="0" t="n">
        <f aca="true">RAND()</f>
        <v>0.179835887433319</v>
      </c>
      <c r="AX299" s="0" t="n">
        <f aca="true">RAND()</f>
        <v>0.0959247556235647</v>
      </c>
      <c r="AY299" s="0" t="n">
        <f aca="true">RAND()</f>
        <v>0.370358644361831</v>
      </c>
      <c r="AZ299" s="0" t="n">
        <f aca="true">RAND()</f>
        <v>0.343190037870608</v>
      </c>
    </row>
    <row r="300" customFormat="false" ht="15" hidden="false" customHeight="false" outlineLevel="0" collapsed="false">
      <c r="AK300" s="0" t="n">
        <v>287</v>
      </c>
      <c r="AL300" s="0" t="n">
        <f aca="false">IFERROR(IF(AU300&lt;($AM$6-$AL$6)/($AN$6-$AL$6),$AL$6+SQRT(AU300*($AN$6-$AL$6)*($AM$6-$AL$6)),$AN$6-SQRT((1-AU300)*($AN$6-$AL$6)*($AN$6-$AM$6))),$AM$6)</f>
        <v>6.33052653629668</v>
      </c>
      <c r="AM300" s="0" t="n">
        <f aca="false">IFERROR(IF(AV300&lt;($AM$7-$AL$7)/($AN$7-$AL$7),$AL$7+SQRT(AV300*($AN$7-$AL$7)*($AM$7-$AL$7)),$AN$7-SQRT((1-AV300)*($AN$7-$AL$7)*($AN$7-$AM$7))),$AM$7)</f>
        <v>1.07174558087903</v>
      </c>
      <c r="AN300" s="0" t="n">
        <f aca="false">IFERROR(IF(AW300&lt;($AM$8-$AL$8)/($AN$8-$AL$8),$AL$8+SQRT(AW300*($AN$8-$AL$8)*($AM$8-$AL$8)),$AN$8-SQRT((1-AW300)*($AN$8-$AL$8)*($AN$8-$AM$8))),$AM$8)</f>
        <v>0.938312114314742</v>
      </c>
      <c r="AO300" s="0" t="n">
        <f aca="false">IFERROR(IF(AX300&lt;($AM$9-$AL$9)/($AN$9-$AL$9),$AL$9+SQRT(AX300*($AN$9-$AL$9)*($AM$9-$AL$9)),$AN$9-SQRT((1-AX300)*($AN$9-$AL$9)*($AN$9-$AM$9))),$AM$9)</f>
        <v>1.33064432988157</v>
      </c>
      <c r="AP300" s="0" t="n">
        <f aca="false">IFERROR(IF(AY300&lt;($AM$10-$AL$10)/($AN$10-$AL$10),$AL$10+SQRT(AY300*($AN$10-$AL$10)*($AM$10-$AL$10)),$AN$10-SQRT((1-AY300)*($AN$10-$AL$10)*($AN$10-$AM$10))),$AM$10)</f>
        <v>0.977944657956512</v>
      </c>
      <c r="AQ300" s="0" t="n">
        <f aca="false">IFERROR(IF(AZ300&lt;($AM$11-$AL$11)/($AN$11-$AL$11),$AL$11+SQRT(AZ300*($AN$11-$AL$11)*($AM$11-$AL$11)),$AN$11-SQRT((1-AZ300)*($AN$11-$AL$11)*($AN$11-$AM$11))),$AM$11)</f>
        <v>0.797852184787305</v>
      </c>
      <c r="AR300" s="0" t="n">
        <f aca="false">SUMPRODUCT((B24:B31&lt;=$B$6)*(C24:C31*AM300+D24:D31*AO300*$B$8*AQ300)/(1+AL300/100)^B24:B31)+C32*AM300*AP300/(1+AL300/100)^$B$6</f>
        <v>0</v>
      </c>
      <c r="AS300" s="0" t="n">
        <f aca="false">SUMPRODUCT((K24:K26&lt;=$B$6)*(L24:L26*AN300+M24:M26*AO300*$B$8*AQ300)/(1+AL300/100)^K24:K26)+L27*AN300*AP300/(1+AL300/100)^$B$6</f>
        <v>0</v>
      </c>
      <c r="AT300" s="0" t="n">
        <f aca="false">AS300-AR300</f>
        <v>0</v>
      </c>
      <c r="AU300" s="0" t="n">
        <f aca="true">RAND()</f>
        <v>0.977590264069854</v>
      </c>
      <c r="AV300" s="0" t="n">
        <f aca="true">RAND()</f>
        <v>0.717558773900847</v>
      </c>
      <c r="AW300" s="0" t="n">
        <f aca="true">RAND()</f>
        <v>0.212558232957937</v>
      </c>
      <c r="AX300" s="0" t="n">
        <f aca="true">RAND()</f>
        <v>0.701308657920208</v>
      </c>
      <c r="AY300" s="0" t="n">
        <f aca="true">RAND()</f>
        <v>0.91372438427667</v>
      </c>
      <c r="AZ300" s="0" t="n">
        <f aca="true">RAND()</f>
        <v>0.833209227774425</v>
      </c>
    </row>
    <row r="301" customFormat="false" ht="15" hidden="false" customHeight="false" outlineLevel="0" collapsed="false">
      <c r="AK301" s="0" t="n">
        <v>288</v>
      </c>
      <c r="AL301" s="0" t="n">
        <f aca="false">IFERROR(IF(AU301&lt;($AM$6-$AL$6)/($AN$6-$AL$6),$AL$6+SQRT(AU301*($AN$6-$AL$6)*($AM$6-$AL$6)),$AN$6-SQRT((1-AU301)*($AN$6-$AL$6)*($AN$6-$AM$6))),$AM$6)</f>
        <v>3.3646865542813</v>
      </c>
      <c r="AM301" s="0" t="n">
        <f aca="false">IFERROR(IF(AV301&lt;($AM$7-$AL$7)/($AN$7-$AL$7),$AL$7+SQRT(AV301*($AN$7-$AL$7)*($AM$7-$AL$7)),$AN$7-SQRT((1-AV301)*($AN$7-$AL$7)*($AN$7-$AM$7))),$AM$7)</f>
        <v>1.01939699170711</v>
      </c>
      <c r="AN301" s="0" t="n">
        <f aca="false">IFERROR(IF(AW301&lt;($AM$8-$AL$8)/($AN$8-$AL$8),$AL$8+SQRT(AW301*($AN$8-$AL$8)*($AM$8-$AL$8)),$AN$8-SQRT((1-AW301)*($AN$8-$AL$8)*($AN$8-$AM$8))),$AM$8)</f>
        <v>0.934879032958692</v>
      </c>
      <c r="AO301" s="0" t="n">
        <f aca="false">IFERROR(IF(AX301&lt;($AM$9-$AL$9)/($AN$9-$AL$9),$AL$9+SQRT(AX301*($AN$9-$AL$9)*($AM$9-$AL$9)),$AN$9-SQRT((1-AX301)*($AN$9-$AL$9)*($AN$9-$AM$9))),$AM$9)</f>
        <v>1.73459551947739</v>
      </c>
      <c r="AP301" s="0" t="n">
        <f aca="false">IFERROR(IF(AY301&lt;($AM$10-$AL$10)/($AN$10-$AL$10),$AL$10+SQRT(AY301*($AN$10-$AL$10)*($AM$10-$AL$10)),$AN$10-SQRT((1-AY301)*($AN$10-$AL$10)*($AN$10-$AM$10))),$AM$10)</f>
        <v>0.643787335074963</v>
      </c>
      <c r="AQ301" s="0" t="n">
        <f aca="false">IFERROR(IF(AZ301&lt;($AM$11-$AL$11)/($AN$11-$AL$11),$AL$11+SQRT(AZ301*($AN$11-$AL$11)*($AM$11-$AL$11)),$AN$11-SQRT((1-AZ301)*($AN$11-$AL$11)*($AN$11-$AM$11))),$AM$11)</f>
        <v>0.528698677825928</v>
      </c>
      <c r="AR301" s="0" t="n">
        <f aca="false">SUMPRODUCT((B24:B31&lt;=$B$6)*(C24:C31*AM301+D24:D31*AO301*$B$8*AQ301)/(1+AL301/100)^B24:B31)+C32*AM301*AP301/(1+AL301/100)^$B$6</f>
        <v>0</v>
      </c>
      <c r="AS301" s="0" t="n">
        <f aca="false">SUMPRODUCT((K24:K26&lt;=$B$6)*(L24:L26*AN301+M24:M26*AO301*$B$8*AQ301)/(1+AL301/100)^K24:K26)+L27*AN301*AP301/(1+AL301/100)^$B$6</f>
        <v>0</v>
      </c>
      <c r="AT301" s="0" t="n">
        <f aca="false">AS301-AR301</f>
        <v>0</v>
      </c>
      <c r="AU301" s="0" t="n">
        <f aca="true">RAND()</f>
        <v>0.339224807568842</v>
      </c>
      <c r="AV301" s="0" t="n">
        <f aca="true">RAND()</f>
        <v>0.527308911700187</v>
      </c>
      <c r="AW301" s="0" t="n">
        <f aca="true">RAND()</f>
        <v>0.202137261465243</v>
      </c>
      <c r="AX301" s="0" t="n">
        <f aca="true">RAND()</f>
        <v>0.95304030781235</v>
      </c>
      <c r="AY301" s="0" t="n">
        <f aca="true">RAND()</f>
        <v>0.0826991909118386</v>
      </c>
      <c r="AZ301" s="0" t="n">
        <f aca="true">RAND()</f>
        <v>0.213481980568685</v>
      </c>
    </row>
    <row r="302" customFormat="false" ht="15" hidden="false" customHeight="false" outlineLevel="0" collapsed="false">
      <c r="AK302" s="0" t="n">
        <v>289</v>
      </c>
      <c r="AL302" s="0" t="n">
        <f aca="false">IFERROR(IF(AU302&lt;($AM$6-$AL$6)/($AN$6-$AL$6),$AL$6+SQRT(AU302*($AN$6-$AL$6)*($AM$6-$AL$6)),$AN$6-SQRT((1-AU302)*($AN$6-$AL$6)*($AN$6-$AM$6))),$AM$6)</f>
        <v>5.34098983894486</v>
      </c>
      <c r="AM302" s="0" t="n">
        <f aca="false">IFERROR(IF(AV302&lt;($AM$7-$AL$7)/($AN$7-$AL$7),$AL$7+SQRT(AV302*($AN$7-$AL$7)*($AM$7-$AL$7)),$AN$7-SQRT((1-AV302)*($AN$7-$AL$7)*($AN$7-$AM$7))),$AM$7)</f>
        <v>0.953954998570791</v>
      </c>
      <c r="AN302" s="0" t="n">
        <f aca="false">IFERROR(IF(AW302&lt;($AM$8-$AL$8)/($AN$8-$AL$8),$AL$8+SQRT(AW302*($AN$8-$AL$8)*($AM$8-$AL$8)),$AN$8-SQRT((1-AW302)*($AN$8-$AL$8)*($AN$8-$AM$8))),$AM$8)</f>
        <v>0.966795906863666</v>
      </c>
      <c r="AO302" s="0" t="n">
        <f aca="false">IFERROR(IF(AX302&lt;($AM$9-$AL$9)/($AN$9-$AL$9),$AL$9+SQRT(AX302*($AN$9-$AL$9)*($AM$9-$AL$9)),$AN$9-SQRT((1-AX302)*($AN$9-$AL$9)*($AN$9-$AM$9))),$AM$9)</f>
        <v>1.32541080586803</v>
      </c>
      <c r="AP302" s="0" t="n">
        <f aca="false">IFERROR(IF(AY302&lt;($AM$10-$AL$10)/($AN$10-$AL$10),$AL$10+SQRT(AY302*($AN$10-$AL$10)*($AM$10-$AL$10)),$AN$10-SQRT((1-AY302)*($AN$10-$AL$10)*($AN$10-$AM$10))),$AM$10)</f>
        <v>0.995590710748086</v>
      </c>
      <c r="AQ302" s="0" t="n">
        <f aca="false">IFERROR(IF(AZ302&lt;($AM$11-$AL$11)/($AN$11-$AL$11),$AL$11+SQRT(AZ302*($AN$11-$AL$11)*($AM$11-$AL$11)),$AN$11-SQRT((1-AZ302)*($AN$11-$AL$11)*($AN$11-$AM$11))),$AM$11)</f>
        <v>0.664180462916192</v>
      </c>
      <c r="AR302" s="0" t="n">
        <f aca="false">SUMPRODUCT((B24:B31&lt;=$B$6)*(C24:C31*AM302+D24:D31*AO302*$B$8*AQ302)/(1+AL302/100)^B24:B31)+C32*AM302*AP302/(1+AL302/100)^$B$6</f>
        <v>0</v>
      </c>
      <c r="AS302" s="0" t="n">
        <f aca="false">SUMPRODUCT((K24:K26&lt;=$B$6)*(L24:L26*AN302+M24:M26*AO302*$B$8*AQ302)/(1+AL302/100)^K24:K26)+L27*AN302*AP302/(1+AL302/100)^$B$6</f>
        <v>0</v>
      </c>
      <c r="AT302" s="0" t="n">
        <f aca="false">AS302-AR302</f>
        <v>0</v>
      </c>
      <c r="AU302" s="0" t="n">
        <f aca="true">RAND()</f>
        <v>0.862384264275791</v>
      </c>
      <c r="AV302" s="0" t="n">
        <f aca="true">RAND()</f>
        <v>0.263357128721469</v>
      </c>
      <c r="AW302" s="0" t="n">
        <f aca="true">RAND()</f>
        <v>0.309120828294141</v>
      </c>
      <c r="AX302" s="0" t="n">
        <f aca="true">RAND()</f>
        <v>0.696619612773585</v>
      </c>
      <c r="AY302" s="0" t="n">
        <f aca="true">RAND()</f>
        <v>0.982440610319174</v>
      </c>
      <c r="AZ302" s="0" t="n">
        <f aca="true">RAND()</f>
        <v>0.539694851072721</v>
      </c>
    </row>
    <row r="303" customFormat="false" ht="15" hidden="false" customHeight="false" outlineLevel="0" collapsed="false">
      <c r="AK303" s="0" t="n">
        <v>290</v>
      </c>
      <c r="AL303" s="0" t="n">
        <f aca="false">IFERROR(IF(AU303&lt;($AM$6-$AL$6)/($AN$6-$AL$6),$AL$6+SQRT(AU303*($AN$6-$AL$6)*($AM$6-$AL$6)),$AN$6-SQRT((1-AU303)*($AN$6-$AL$6)*($AN$6-$AM$6))),$AM$6)</f>
        <v>3.53781612656274</v>
      </c>
      <c r="AM303" s="0" t="n">
        <f aca="false">IFERROR(IF(AV303&lt;($AM$7-$AL$7)/($AN$7-$AL$7),$AL$7+SQRT(AV303*($AN$7-$AL$7)*($AM$7-$AL$7)),$AN$7-SQRT((1-AV303)*($AN$7-$AL$7)*($AN$7-$AM$7))),$AM$7)</f>
        <v>1.04650545385237</v>
      </c>
      <c r="AN303" s="0" t="n">
        <f aca="false">IFERROR(IF(AW303&lt;($AM$8-$AL$8)/($AN$8-$AL$8),$AL$8+SQRT(AW303*($AN$8-$AL$8)*($AM$8-$AL$8)),$AN$8-SQRT((1-AW303)*($AN$8-$AL$8)*($AN$8-$AM$8))),$AM$8)</f>
        <v>0.965356980986762</v>
      </c>
      <c r="AO303" s="0" t="n">
        <f aca="false">IFERROR(IF(AX303&lt;($AM$9-$AL$9)/($AN$9-$AL$9),$AL$9+SQRT(AX303*($AN$9-$AL$9)*($AM$9-$AL$9)),$AN$9-SQRT((1-AX303)*($AN$9-$AL$9)*($AN$9-$AM$9))),$AM$9)</f>
        <v>1.20187813616511</v>
      </c>
      <c r="AP303" s="0" t="n">
        <f aca="false">IFERROR(IF(AY303&lt;($AM$10-$AL$10)/($AN$10-$AL$10),$AL$10+SQRT(AY303*($AN$10-$AL$10)*($AM$10-$AL$10)),$AN$10-SQRT((1-AY303)*($AN$10-$AL$10)*($AN$10-$AM$10))),$AM$10)</f>
        <v>0.952576337017914</v>
      </c>
      <c r="AQ303" s="0" t="n">
        <f aca="false">IFERROR(IF(AZ303&lt;($AM$11-$AL$11)/($AN$11-$AL$11),$AL$11+SQRT(AZ303*($AN$11-$AL$11)*($AM$11-$AL$11)),$AN$11-SQRT((1-AZ303)*($AN$11-$AL$11)*($AN$11-$AM$11))),$AM$11)</f>
        <v>0.845106324048919</v>
      </c>
      <c r="AR303" s="0" t="n">
        <f aca="false">SUMPRODUCT((B24:B31&lt;=$B$6)*(C24:C31*AM303+D24:D31*AO303*$B$8*AQ303)/(1+AL303/100)^B24:B31)+C32*AM303*AP303/(1+AL303/100)^$B$6</f>
        <v>0</v>
      </c>
      <c r="AS303" s="0" t="n">
        <f aca="false">SUMPRODUCT((K24:K26&lt;=$B$6)*(L24:L26*AN303+M24:M26*AO303*$B$8*AQ303)/(1+AL303/100)^K24:K26)+L27*AN303*AP303/(1+AL303/100)^$B$6</f>
        <v>0</v>
      </c>
      <c r="AT303" s="0" t="n">
        <f aca="false">AS303-AR303</f>
        <v>0</v>
      </c>
      <c r="AU303" s="0" t="n">
        <f aca="true">RAND()</f>
        <v>0.400664141325547</v>
      </c>
      <c r="AV303" s="0" t="n">
        <f aca="true">RAND()</f>
        <v>0.631910841672621</v>
      </c>
      <c r="AW303" s="0" t="n">
        <f aca="true">RAND()</f>
        <v>0.303810346233959</v>
      </c>
      <c r="AX303" s="0" t="n">
        <f aca="true">RAND()</f>
        <v>0.575334326979145</v>
      </c>
      <c r="AY303" s="0" t="n">
        <f aca="true">RAND()</f>
        <v>0.81930136331421</v>
      </c>
      <c r="AZ303" s="0" t="n">
        <f aca="true">RAND()</f>
        <v>0.90207326183821</v>
      </c>
    </row>
    <row r="304" customFormat="false" ht="15" hidden="false" customHeight="false" outlineLevel="0" collapsed="false">
      <c r="AK304" s="0" t="n">
        <v>291</v>
      </c>
      <c r="AL304" s="0" t="n">
        <f aca="false">IFERROR(IF(AU304&lt;($AM$6-$AL$6)/($AN$6-$AL$6),$AL$6+SQRT(AU304*($AN$6-$AL$6)*($AM$6-$AL$6)),$AN$6-SQRT((1-AU304)*($AN$6-$AL$6)*($AN$6-$AM$6))),$AM$6)</f>
        <v>3.23492813617832</v>
      </c>
      <c r="AM304" s="0" t="n">
        <f aca="false">IFERROR(IF(AV304&lt;($AM$7-$AL$7)/($AN$7-$AL$7),$AL$7+SQRT(AV304*($AN$7-$AL$7)*($AM$7-$AL$7)),$AN$7-SQRT((1-AV304)*($AN$7-$AL$7)*($AN$7-$AM$7))),$AM$7)</f>
        <v>1.14302379519052</v>
      </c>
      <c r="AN304" s="0" t="n">
        <f aca="false">IFERROR(IF(AW304&lt;($AM$8-$AL$8)/($AN$8-$AL$8),$AL$8+SQRT(AW304*($AN$8-$AL$8)*($AM$8-$AL$8)),$AN$8-SQRT((1-AW304)*($AN$8-$AL$8)*($AN$8-$AM$8))),$AM$8)</f>
        <v>1.11565154361504</v>
      </c>
      <c r="AO304" s="0" t="n">
        <f aca="false">IFERROR(IF(AX304&lt;($AM$9-$AL$9)/($AN$9-$AL$9),$AL$9+SQRT(AX304*($AN$9-$AL$9)*($AM$9-$AL$9)),$AN$9-SQRT((1-AX304)*($AN$9-$AL$9)*($AN$9-$AM$9))),$AM$9)</f>
        <v>1.02453067576095</v>
      </c>
      <c r="AP304" s="0" t="n">
        <f aca="false">IFERROR(IF(AY304&lt;($AM$10-$AL$10)/($AN$10-$AL$10),$AL$10+SQRT(AY304*($AN$10-$AL$10)*($AM$10-$AL$10)),$AN$10-SQRT((1-AY304)*($AN$10-$AL$10)*($AN$10-$AM$10))),$AM$10)</f>
        <v>0.766199523849255</v>
      </c>
      <c r="AQ304" s="0" t="n">
        <f aca="false">IFERROR(IF(AZ304&lt;($AM$11-$AL$11)/($AN$11-$AL$11),$AL$11+SQRT(AZ304*($AN$11-$AL$11)*($AM$11-$AL$11)),$AN$11-SQRT((1-AZ304)*($AN$11-$AL$11)*($AN$11-$AM$11))),$AM$11)</f>
        <v>0.599113725576346</v>
      </c>
      <c r="AR304" s="0" t="n">
        <f aca="false">SUMPRODUCT((B24:B31&lt;=$B$6)*(C24:C31*AM304+D24:D31*AO304*$B$8*AQ304)/(1+AL304/100)^B24:B31)+C32*AM304*AP304/(1+AL304/100)^$B$6</f>
        <v>0</v>
      </c>
      <c r="AS304" s="0" t="n">
        <f aca="false">SUMPRODUCT((K24:K26&lt;=$B$6)*(L24:L26*AN304+M24:M26*AO304*$B$8*AQ304)/(1+AL304/100)^K24:K26)+L27*AN304*AP304/(1+AL304/100)^$B$6</f>
        <v>0</v>
      </c>
      <c r="AT304" s="0" t="n">
        <f aca="false">AS304-AR304</f>
        <v>0</v>
      </c>
      <c r="AU304" s="0" t="n">
        <f aca="true">RAND()</f>
        <v>0.291211693012915</v>
      </c>
      <c r="AV304" s="0" t="n">
        <f aca="true">RAND()</f>
        <v>0.898276369818313</v>
      </c>
      <c r="AW304" s="0" t="n">
        <f aca="true">RAND()</f>
        <v>0.839559931262021</v>
      </c>
      <c r="AX304" s="0" t="n">
        <f aca="true">RAND()</f>
        <v>0.365639731645742</v>
      </c>
      <c r="AY304" s="0" t="n">
        <f aca="true">RAND()</f>
        <v>0.28344874599028</v>
      </c>
      <c r="AZ304" s="0" t="n">
        <f aca="true">RAND()</f>
        <v>0.36517967684964</v>
      </c>
    </row>
    <row r="305" customFormat="false" ht="15" hidden="false" customHeight="false" outlineLevel="0" collapsed="false">
      <c r="AK305" s="0" t="n">
        <v>292</v>
      </c>
      <c r="AL305" s="0" t="n">
        <f aca="false">IFERROR(IF(AU305&lt;($AM$6-$AL$6)/($AN$6-$AL$6),$AL$6+SQRT(AU305*($AN$6-$AL$6)*($AM$6-$AL$6)),$AN$6-SQRT((1-AU305)*($AN$6-$AL$6)*($AN$6-$AM$6))),$AM$6)</f>
        <v>4.05504643542452</v>
      </c>
      <c r="AM305" s="0" t="n">
        <f aca="false">IFERROR(IF(AV305&lt;($AM$7-$AL$7)/($AN$7-$AL$7),$AL$7+SQRT(AV305*($AN$7-$AL$7)*($AM$7-$AL$7)),$AN$7-SQRT((1-AV305)*($AN$7-$AL$7)*($AN$7-$AM$7))),$AM$7)</f>
        <v>1.0157351728377</v>
      </c>
      <c r="AN305" s="0" t="n">
        <f aca="false">IFERROR(IF(AW305&lt;($AM$8-$AL$8)/($AN$8-$AL$8),$AL$8+SQRT(AW305*($AN$8-$AL$8)*($AM$8-$AL$8)),$AN$8-SQRT((1-AW305)*($AN$8-$AL$8)*($AN$8-$AM$8))),$AM$8)</f>
        <v>1.075811783981</v>
      </c>
      <c r="AO305" s="0" t="n">
        <f aca="false">IFERROR(IF(AX305&lt;($AM$9-$AL$9)/($AN$9-$AL$9),$AL$9+SQRT(AX305*($AN$9-$AL$9)*($AM$9-$AL$9)),$AN$9-SQRT((1-AX305)*($AN$9-$AL$9)*($AN$9-$AM$9))),$AM$9)</f>
        <v>1.62772592218768</v>
      </c>
      <c r="AP305" s="0" t="n">
        <f aca="false">IFERROR(IF(AY305&lt;($AM$10-$AL$10)/($AN$10-$AL$10),$AL$10+SQRT(AY305*($AN$10-$AL$10)*($AM$10-$AL$10)),$AN$10-SQRT((1-AY305)*($AN$10-$AL$10)*($AN$10-$AM$10))),$AM$10)</f>
        <v>0.88546848264993</v>
      </c>
      <c r="AQ305" s="0" t="n">
        <f aca="false">IFERROR(IF(AZ305&lt;($AM$11-$AL$11)/($AN$11-$AL$11),$AL$11+SQRT(AZ305*($AN$11-$AL$11)*($AM$11-$AL$11)),$AN$11-SQRT((1-AZ305)*($AN$11-$AL$11)*($AN$11-$AM$11))),$AM$11)</f>
        <v>0.703675932889996</v>
      </c>
      <c r="AR305" s="0" t="n">
        <f aca="false">SUMPRODUCT((B24:B31&lt;=$B$6)*(C24:C31*AM305+D24:D31*AO305*$B$8*AQ305)/(1+AL305/100)^B24:B31)+C32*AM305*AP305/(1+AL305/100)^$B$6</f>
        <v>0</v>
      </c>
      <c r="AS305" s="0" t="n">
        <f aca="false">SUMPRODUCT((K24:K26&lt;=$B$6)*(L24:L26*AN305+M24:M26*AO305*$B$8*AQ305)/(1+AL305/100)^K24:K26)+L27*AN305*AP305/(1+AL305/100)^$B$6</f>
        <v>0</v>
      </c>
      <c r="AT305" s="0" t="n">
        <f aca="false">AS305-AR305</f>
        <v>0</v>
      </c>
      <c r="AU305" s="0" t="n">
        <f aca="true">RAND()</f>
        <v>0.566362425124709</v>
      </c>
      <c r="AV305" s="0" t="n">
        <f aca="true">RAND()</f>
        <v>0.512177695596598</v>
      </c>
      <c r="AW305" s="0" t="n">
        <f aca="true">RAND()</f>
        <v>0.730297470223279</v>
      </c>
      <c r="AX305" s="0" t="n">
        <f aca="true">RAND()</f>
        <v>0.907608007325989</v>
      </c>
      <c r="AY305" s="0" t="n">
        <f aca="true">RAND()</f>
        <v>0.594343804465757</v>
      </c>
      <c r="AZ305" s="0" t="n">
        <f aca="true">RAND()</f>
        <v>0.641600192862799</v>
      </c>
    </row>
    <row r="306" customFormat="false" ht="15" hidden="false" customHeight="false" outlineLevel="0" collapsed="false">
      <c r="AK306" s="0" t="n">
        <v>293</v>
      </c>
      <c r="AL306" s="0" t="n">
        <f aca="false">IFERROR(IF(AU306&lt;($AM$6-$AL$6)/($AN$6-$AL$6),$AL$6+SQRT(AU306*($AN$6-$AL$6)*($AM$6-$AL$6)),$AN$6-SQRT((1-AU306)*($AN$6-$AL$6)*($AN$6-$AM$6))),$AM$6)</f>
        <v>5.27751274554161</v>
      </c>
      <c r="AM306" s="0" t="n">
        <f aca="false">IFERROR(IF(AV306&lt;($AM$7-$AL$7)/($AN$7-$AL$7),$AL$7+SQRT(AV306*($AN$7-$AL$7)*($AM$7-$AL$7)),$AN$7-SQRT((1-AV306)*($AN$7-$AL$7)*($AN$7-$AM$7))),$AM$7)</f>
        <v>0.994707522087887</v>
      </c>
      <c r="AN306" s="0" t="n">
        <f aca="false">IFERROR(IF(AW306&lt;($AM$8-$AL$8)/($AN$8-$AL$8),$AL$8+SQRT(AW306*($AN$8-$AL$8)*($AM$8-$AL$8)),$AN$8-SQRT((1-AW306)*($AN$8-$AL$8)*($AN$8-$AM$8))),$AM$8)</f>
        <v>1.14334861143029</v>
      </c>
      <c r="AO306" s="0" t="n">
        <f aca="false">IFERROR(IF(AX306&lt;($AM$9-$AL$9)/($AN$9-$AL$9),$AL$9+SQRT(AX306*($AN$9-$AL$9)*($AM$9-$AL$9)),$AN$9-SQRT((1-AX306)*($AN$9-$AL$9)*($AN$9-$AM$9))),$AM$9)</f>
        <v>1.06523056780974</v>
      </c>
      <c r="AP306" s="0" t="n">
        <f aca="false">IFERROR(IF(AY306&lt;($AM$10-$AL$10)/($AN$10-$AL$10),$AL$10+SQRT(AY306*($AN$10-$AL$10)*($AM$10-$AL$10)),$AN$10-SQRT((1-AY306)*($AN$10-$AL$10)*($AN$10-$AM$10))),$AM$10)</f>
        <v>0.925549811690928</v>
      </c>
      <c r="AQ306" s="0" t="n">
        <f aca="false">IFERROR(IF(AZ306&lt;($AM$11-$AL$11)/($AN$11-$AL$11),$AL$11+SQRT(AZ306*($AN$11-$AL$11)*($AM$11-$AL$11)),$AN$11-SQRT((1-AZ306)*($AN$11-$AL$11)*($AN$11-$AM$11))),$AM$11)</f>
        <v>0.899628791244568</v>
      </c>
      <c r="AR306" s="0" t="n">
        <f aca="false">SUMPRODUCT((B24:B31&lt;=$B$6)*(C24:C31*AM306+D24:D31*AO306*$B$8*AQ306)/(1+AL306/100)^B24:B31)+C32*AM306*AP306/(1+AL306/100)^$B$6</f>
        <v>0</v>
      </c>
      <c r="AS306" s="0" t="n">
        <f aca="false">SUMPRODUCT((K24:K26&lt;=$B$6)*(L24:L26*AN306+M24:M26*AO306*$B$8*AQ306)/(1+AL306/100)^K24:K26)+L27*AN306*AP306/(1+AL306/100)^$B$6</f>
        <v>0</v>
      </c>
      <c r="AT306" s="0" t="n">
        <f aca="false">AS306-AR306</f>
        <v>0</v>
      </c>
      <c r="AU306" s="0" t="n">
        <f aca="true">RAND()</f>
        <v>0.85165188291142</v>
      </c>
      <c r="AV306" s="0" t="n">
        <f aca="true">RAND()</f>
        <v>0.421233546195611</v>
      </c>
      <c r="AW306" s="0" t="n">
        <f aca="true">RAND()</f>
        <v>0.898893167254689</v>
      </c>
      <c r="AX306" s="0" t="n">
        <f aca="true">RAND()</f>
        <v>0.417470739095131</v>
      </c>
      <c r="AY306" s="0" t="n">
        <f aca="true">RAND()</f>
        <v>0.724370568920739</v>
      </c>
      <c r="AZ306" s="0" t="n">
        <f aca="true">RAND()</f>
        <v>0.958880083481525</v>
      </c>
    </row>
    <row r="307" customFormat="false" ht="15" hidden="false" customHeight="false" outlineLevel="0" collapsed="false">
      <c r="AK307" s="0" t="n">
        <v>294</v>
      </c>
      <c r="AL307" s="0" t="n">
        <f aca="false">IFERROR(IF(AU307&lt;($AM$6-$AL$6)/($AN$6-$AL$6),$AL$6+SQRT(AU307*($AN$6-$AL$6)*($AM$6-$AL$6)),$AN$6-SQRT((1-AU307)*($AN$6-$AL$6)*($AN$6-$AM$6))),$AM$6)</f>
        <v>4.02992513180623</v>
      </c>
      <c r="AM307" s="0" t="n">
        <f aca="false">IFERROR(IF(AV307&lt;($AM$7-$AL$7)/($AN$7-$AL$7),$AL$7+SQRT(AV307*($AN$7-$AL$7)*($AM$7-$AL$7)),$AN$7-SQRT((1-AV307)*($AN$7-$AL$7)*($AN$7-$AM$7))),$AM$7)</f>
        <v>1.04423547757405</v>
      </c>
      <c r="AN307" s="0" t="n">
        <f aca="false">IFERROR(IF(AW307&lt;($AM$8-$AL$8)/($AN$8-$AL$8),$AL$8+SQRT(AW307*($AN$8-$AL$8)*($AM$8-$AL$8)),$AN$8-SQRT((1-AW307)*($AN$8-$AL$8)*($AN$8-$AM$8))),$AM$8)</f>
        <v>0.964903926417929</v>
      </c>
      <c r="AO307" s="0" t="n">
        <f aca="false">IFERROR(IF(AX307&lt;($AM$9-$AL$9)/($AN$9-$AL$9),$AL$9+SQRT(AX307*($AN$9-$AL$9)*($AM$9-$AL$9)),$AN$9-SQRT((1-AX307)*($AN$9-$AL$9)*($AN$9-$AM$9))),$AM$9)</f>
        <v>1.50200223229098</v>
      </c>
      <c r="AP307" s="0" t="n">
        <f aca="false">IFERROR(IF(AY307&lt;($AM$10-$AL$10)/($AN$10-$AL$10),$AL$10+SQRT(AY307*($AN$10-$AL$10)*($AM$10-$AL$10)),$AN$10-SQRT((1-AY307)*($AN$10-$AL$10)*($AN$10-$AM$10))),$AM$10)</f>
        <v>0.763175740526632</v>
      </c>
      <c r="AQ307" s="0" t="n">
        <f aca="false">IFERROR(IF(AZ307&lt;($AM$11-$AL$11)/($AN$11-$AL$11),$AL$11+SQRT(AZ307*($AN$11-$AL$11)*($AM$11-$AL$11)),$AN$11-SQRT((1-AZ307)*($AN$11-$AL$11)*($AN$11-$AM$11))),$AM$11)</f>
        <v>0.64343644886426</v>
      </c>
      <c r="AR307" s="0" t="n">
        <f aca="false">SUMPRODUCT((B24:B31&lt;=$B$6)*(C24:C31*AM307+D24:D31*AO307*$B$8*AQ307)/(1+AL307/100)^B24:B31)+C32*AM307*AP307/(1+AL307/100)^$B$6</f>
        <v>0</v>
      </c>
      <c r="AS307" s="0" t="n">
        <f aca="false">SUMPRODUCT((K24:K26&lt;=$B$6)*(L24:L26*AN307+M24:M26*AO307*$B$8*AQ307)/(1+AL307/100)^K24:K26)+L27*AN307*AP307/(1+AL307/100)^$B$6</f>
        <v>0</v>
      </c>
      <c r="AT307" s="0" t="n">
        <f aca="false">AS307-AR307</f>
        <v>0</v>
      </c>
      <c r="AU307" s="0" t="n">
        <f aca="true">RAND()</f>
        <v>0.558932763866188</v>
      </c>
      <c r="AV307" s="0" t="n">
        <f aca="true">RAND()</f>
        <v>0.623652989429518</v>
      </c>
      <c r="AW307" s="0" t="n">
        <f aca="true">RAND()</f>
        <v>0.302147832756109</v>
      </c>
      <c r="AX307" s="0" t="n">
        <f aca="true">RAND()</f>
        <v>0.83466548223789</v>
      </c>
      <c r="AY307" s="0" t="n">
        <f aca="true">RAND()</f>
        <v>0.277045881606965</v>
      </c>
      <c r="AZ307" s="0" t="n">
        <f aca="true">RAND()</f>
        <v>0.481422834320383</v>
      </c>
    </row>
    <row r="308" customFormat="false" ht="15" hidden="false" customHeight="false" outlineLevel="0" collapsed="false">
      <c r="AK308" s="0" t="n">
        <v>295</v>
      </c>
      <c r="AL308" s="0" t="n">
        <f aca="false">IFERROR(IF(AU308&lt;($AM$6-$AL$6)/($AN$6-$AL$6),$AL$6+SQRT(AU308*($AN$6-$AL$6)*($AM$6-$AL$6)),$AN$6-SQRT((1-AU308)*($AN$6-$AL$6)*($AN$6-$AM$6))),$AM$6)</f>
        <v>4.02391095974903</v>
      </c>
      <c r="AM308" s="0" t="n">
        <f aca="false">IFERROR(IF(AV308&lt;($AM$7-$AL$7)/($AN$7-$AL$7),$AL$7+SQRT(AV308*($AN$7-$AL$7)*($AM$7-$AL$7)),$AN$7-SQRT((1-AV308)*($AN$7-$AL$7)*($AN$7-$AM$7))),$AM$7)</f>
        <v>0.881468715627159</v>
      </c>
      <c r="AN308" s="0" t="n">
        <f aca="false">IFERROR(IF(AW308&lt;($AM$8-$AL$8)/($AN$8-$AL$8),$AL$8+SQRT(AW308*($AN$8-$AL$8)*($AM$8-$AL$8)),$AN$8-SQRT((1-AW308)*($AN$8-$AL$8)*($AN$8-$AM$8))),$AM$8)</f>
        <v>1.03726408542766</v>
      </c>
      <c r="AO308" s="0" t="n">
        <f aca="false">IFERROR(IF(AX308&lt;($AM$9-$AL$9)/($AN$9-$AL$9),$AL$9+SQRT(AX308*($AN$9-$AL$9)*($AM$9-$AL$9)),$AN$9-SQRT((1-AX308)*($AN$9-$AL$9)*($AN$9-$AM$9))),$AM$9)</f>
        <v>0.616409045782961</v>
      </c>
      <c r="AP308" s="0" t="n">
        <f aca="false">IFERROR(IF(AY308&lt;($AM$10-$AL$10)/($AN$10-$AL$10),$AL$10+SQRT(AY308*($AN$10-$AL$10)*($AM$10-$AL$10)),$AN$10-SQRT((1-AY308)*($AN$10-$AL$10)*($AN$10-$AM$10))),$AM$10)</f>
        <v>0.673183412225595</v>
      </c>
      <c r="AQ308" s="0" t="n">
        <f aca="false">IFERROR(IF(AZ308&lt;($AM$11-$AL$11)/($AN$11-$AL$11),$AL$11+SQRT(AZ308*($AN$11-$AL$11)*($AM$11-$AL$11)),$AN$11-SQRT((1-AZ308)*($AN$11-$AL$11)*($AN$11-$AM$11))),$AM$11)</f>
        <v>0.753288802208517</v>
      </c>
      <c r="AR308" s="0" t="n">
        <f aca="false">SUMPRODUCT((B24:B31&lt;=$B$6)*(C24:C31*AM308+D24:D31*AO308*$B$8*AQ308)/(1+AL308/100)^B24:B31)+C32*AM308*AP308/(1+AL308/100)^$B$6</f>
        <v>0</v>
      </c>
      <c r="AS308" s="0" t="n">
        <f aca="false">SUMPRODUCT((K24:K26&lt;=$B$6)*(L24:L26*AN308+M24:M26*AO308*$B$8*AQ308)/(1+AL308/100)^K24:K26)+L27*AN308*AP308/(1+AL308/100)^$B$6</f>
        <v>0</v>
      </c>
      <c r="AT308" s="0" t="n">
        <f aca="false">AS308-AR308</f>
        <v>0</v>
      </c>
      <c r="AU308" s="0" t="n">
        <f aca="true">RAND()</f>
        <v>0.557144701224904</v>
      </c>
      <c r="AV308" s="0" t="n">
        <f aca="true">RAND()</f>
        <v>0.0737461291770992</v>
      </c>
      <c r="AW308" s="0" t="n">
        <f aca="true">RAND()</f>
        <v>0.597719383565066</v>
      </c>
      <c r="AX308" s="0" t="n">
        <f aca="true">RAND()</f>
        <v>0.0180680879201326</v>
      </c>
      <c r="AY308" s="0" t="n">
        <f aca="true">RAND()</f>
        <v>0.119969977080402</v>
      </c>
      <c r="AZ308" s="0" t="n">
        <f aca="true">RAND()</f>
        <v>0.751565652588946</v>
      </c>
    </row>
    <row r="309" customFormat="false" ht="15" hidden="false" customHeight="false" outlineLevel="0" collapsed="false">
      <c r="AK309" s="0" t="n">
        <v>296</v>
      </c>
      <c r="AL309" s="0" t="n">
        <f aca="false">IFERROR(IF(AU309&lt;($AM$6-$AL$6)/($AN$6-$AL$6),$AL$6+SQRT(AU309*($AN$6-$AL$6)*($AM$6-$AL$6)),$AN$6-SQRT((1-AU309)*($AN$6-$AL$6)*($AN$6-$AM$6))),$AM$6)</f>
        <v>3.69568942231034</v>
      </c>
      <c r="AM309" s="0" t="n">
        <f aca="false">IFERROR(IF(AV309&lt;($AM$7-$AL$7)/($AN$7-$AL$7),$AL$7+SQRT(AV309*($AN$7-$AL$7)*($AM$7-$AL$7)),$AN$7-SQRT((1-AV309)*($AN$7-$AL$7)*($AN$7-$AM$7))),$AM$7)</f>
        <v>1.02672147987331</v>
      </c>
      <c r="AN309" s="0" t="n">
        <f aca="false">IFERROR(IF(AW309&lt;($AM$8-$AL$8)/($AN$8-$AL$8),$AL$8+SQRT(AW309*($AN$8-$AL$8)*($AM$8-$AL$8)),$AN$8-SQRT((1-AW309)*($AN$8-$AL$8)*($AN$8-$AM$8))),$AM$8)</f>
        <v>1.04953829891323</v>
      </c>
      <c r="AO309" s="0" t="n">
        <f aca="false">IFERROR(IF(AX309&lt;($AM$9-$AL$9)/($AN$9-$AL$9),$AL$9+SQRT(AX309*($AN$9-$AL$9)*($AM$9-$AL$9)),$AN$9-SQRT((1-AX309)*($AN$9-$AL$9)*($AN$9-$AM$9))),$AM$9)</f>
        <v>0.763782220694364</v>
      </c>
      <c r="AP309" s="0" t="n">
        <f aca="false">IFERROR(IF(AY309&lt;($AM$10-$AL$10)/($AN$10-$AL$10),$AL$10+SQRT(AY309*($AN$10-$AL$10)*($AM$10-$AL$10)),$AN$10-SQRT((1-AY309)*($AN$10-$AL$10)*($AN$10-$AM$10))),$AM$10)</f>
        <v>0.957390162623735</v>
      </c>
      <c r="AQ309" s="0" t="n">
        <f aca="false">IFERROR(IF(AZ309&lt;($AM$11-$AL$11)/($AN$11-$AL$11),$AL$11+SQRT(AZ309*($AN$11-$AL$11)*($AM$11-$AL$11)),$AN$11-SQRT((1-AZ309)*($AN$11-$AL$11)*($AN$11-$AM$11))),$AM$11)</f>
        <v>0.75768906175096</v>
      </c>
      <c r="AR309" s="0" t="n">
        <f aca="false">SUMPRODUCT((B24:B31&lt;=$B$6)*(C24:C31*AM309+D24:D31*AO309*$B$8*AQ309)/(1+AL309/100)^B24:B31)+C32*AM309*AP309/(1+AL309/100)^$B$6</f>
        <v>0</v>
      </c>
      <c r="AS309" s="0" t="n">
        <f aca="false">SUMPRODUCT((K24:K26&lt;=$B$6)*(L24:L26*AN309+M24:M26*AO309*$B$8*AQ309)/(1+AL309/100)^K24:K26)+L27*AN309*AP309/(1+AL309/100)^$B$6</f>
        <v>0</v>
      </c>
      <c r="AT309" s="0" t="n">
        <f aca="false">AS309-AR309</f>
        <v>0</v>
      </c>
      <c r="AU309" s="0" t="n">
        <f aca="true">RAND()</f>
        <v>0.454076580308412</v>
      </c>
      <c r="AV309" s="0" t="n">
        <f aca="true">RAND()</f>
        <v>0.556859577333662</v>
      </c>
      <c r="AW309" s="0" t="n">
        <f aca="true">RAND()</f>
        <v>0.642800945754662</v>
      </c>
      <c r="AX309" s="0" t="n">
        <f aca="true">RAND()</f>
        <v>0.0927747466059334</v>
      </c>
      <c r="AY309" s="0" t="n">
        <f aca="true">RAND()</f>
        <v>0.836823043459868</v>
      </c>
      <c r="AZ309" s="0" t="n">
        <f aca="true">RAND()</f>
        <v>0.760348608999468</v>
      </c>
    </row>
    <row r="310" customFormat="false" ht="15" hidden="false" customHeight="false" outlineLevel="0" collapsed="false">
      <c r="AK310" s="0" t="n">
        <v>297</v>
      </c>
      <c r="AL310" s="0" t="n">
        <f aca="false">IFERROR(IF(AU310&lt;($AM$6-$AL$6)/($AN$6-$AL$6),$AL$6+SQRT(AU310*($AN$6-$AL$6)*($AM$6-$AL$6)),$AN$6-SQRT((1-AU310)*($AN$6-$AL$6)*($AN$6-$AM$6))),$AM$6)</f>
        <v>2.43027921953711</v>
      </c>
      <c r="AM310" s="0" t="n">
        <f aca="false">IFERROR(IF(AV310&lt;($AM$7-$AL$7)/($AN$7-$AL$7),$AL$7+SQRT(AV310*($AN$7-$AL$7)*($AM$7-$AL$7)),$AN$7-SQRT((1-AV310)*($AN$7-$AL$7)*($AN$7-$AM$7))),$AM$7)</f>
        <v>0.896576630429829</v>
      </c>
      <c r="AN310" s="0" t="n">
        <f aca="false">IFERROR(IF(AW310&lt;($AM$8-$AL$8)/($AN$8-$AL$8),$AL$8+SQRT(AW310*($AN$8-$AL$8)*($AM$8-$AL$8)),$AN$8-SQRT((1-AW310)*($AN$8-$AL$8)*($AN$8-$AM$8))),$AM$8)</f>
        <v>1.21166190130565</v>
      </c>
      <c r="AO310" s="0" t="n">
        <f aca="false">IFERROR(IF(AX310&lt;($AM$9-$AL$9)/($AN$9-$AL$9),$AL$9+SQRT(AX310*($AN$9-$AL$9)*($AM$9-$AL$9)),$AN$9-SQRT((1-AX310)*($AN$9-$AL$9)*($AN$9-$AM$9))),$AM$9)</f>
        <v>1.8180722433578</v>
      </c>
      <c r="AP310" s="0" t="n">
        <f aca="false">IFERROR(IF(AY310&lt;($AM$10-$AL$10)/($AN$10-$AL$10),$AL$10+SQRT(AY310*($AN$10-$AL$10)*($AM$10-$AL$10)),$AN$10-SQRT((1-AY310)*($AN$10-$AL$10)*($AN$10-$AM$10))),$AM$10)</f>
        <v>0.899416586225823</v>
      </c>
      <c r="AQ310" s="0" t="n">
        <f aca="false">IFERROR(IF(AZ310&lt;($AM$11-$AL$11)/($AN$11-$AL$11),$AL$11+SQRT(AZ310*($AN$11-$AL$11)*($AM$11-$AL$11)),$AN$11-SQRT((1-AZ310)*($AN$11-$AL$11)*($AN$11-$AM$11))),$AM$11)</f>
        <v>0.573203731447502</v>
      </c>
      <c r="AR310" s="0" t="n">
        <f aca="false">SUMPRODUCT((B24:B31&lt;=$B$6)*(C24:C31*AM310+D24:D31*AO310*$B$8*AQ310)/(1+AL310/100)^B24:B31)+C32*AM310*AP310/(1+AL310/100)^$B$6</f>
        <v>0</v>
      </c>
      <c r="AS310" s="0" t="n">
        <f aca="false">SUMPRODUCT((K24:K26&lt;=$B$6)*(L24:L26*AN310+M24:M26*AO310*$B$8*AQ310)/(1+AL310/100)^K24:K26)+L27*AN310*AP310/(1+AL310/100)^$B$6</f>
        <v>0</v>
      </c>
      <c r="AT310" s="0" t="n">
        <f aca="false">AS310-AR310</f>
        <v>0</v>
      </c>
      <c r="AU310" s="0" t="n">
        <f aca="true">RAND()</f>
        <v>0.0370280413530929</v>
      </c>
      <c r="AV310" s="0" t="n">
        <f aca="true">RAND()</f>
        <v>0.103633839390886</v>
      </c>
      <c r="AW310" s="0" t="n">
        <f aca="true">RAND()</f>
        <v>0.986935023897797</v>
      </c>
      <c r="AX310" s="0" t="n">
        <f aca="true">RAND()</f>
        <v>0.977934860908757</v>
      </c>
      <c r="AY310" s="0" t="n">
        <f aca="true">RAND()</f>
        <v>0.638134437409162</v>
      </c>
      <c r="AZ310" s="0" t="n">
        <f aca="true">RAND()</f>
        <v>0.3046541994973</v>
      </c>
    </row>
    <row r="311" customFormat="false" ht="15" hidden="false" customHeight="false" outlineLevel="0" collapsed="false">
      <c r="AK311" s="0" t="n">
        <v>298</v>
      </c>
      <c r="AL311" s="0" t="n">
        <f aca="false">IFERROR(IF(AU311&lt;($AM$6-$AL$6)/($AN$6-$AL$6),$AL$6+SQRT(AU311*($AN$6-$AL$6)*($AM$6-$AL$6)),$AN$6-SQRT((1-AU311)*($AN$6-$AL$6)*($AN$6-$AM$6))),$AM$6)</f>
        <v>3.5845615358851</v>
      </c>
      <c r="AM311" s="0" t="n">
        <f aca="false">IFERROR(IF(AV311&lt;($AM$7-$AL$7)/($AN$7-$AL$7),$AL$7+SQRT(AV311*($AN$7-$AL$7)*($AM$7-$AL$7)),$AN$7-SQRT((1-AV311)*($AN$7-$AL$7)*($AN$7-$AM$7))),$AM$7)</f>
        <v>0.872495499267701</v>
      </c>
      <c r="AN311" s="0" t="n">
        <f aca="false">IFERROR(IF(AW311&lt;($AM$8-$AL$8)/($AN$8-$AL$8),$AL$8+SQRT(AW311*($AN$8-$AL$8)*($AM$8-$AL$8)),$AN$8-SQRT((1-AW311)*($AN$8-$AL$8)*($AN$8-$AM$8))),$AM$8)</f>
        <v>1.20939565229934</v>
      </c>
      <c r="AO311" s="0" t="n">
        <f aca="false">IFERROR(IF(AX311&lt;($AM$9-$AL$9)/($AN$9-$AL$9),$AL$9+SQRT(AX311*($AN$9-$AL$9)*($AM$9-$AL$9)),$AN$9-SQRT((1-AX311)*($AN$9-$AL$9)*($AN$9-$AM$9))),$AM$9)</f>
        <v>1.64298801996884</v>
      </c>
      <c r="AP311" s="0" t="n">
        <f aca="false">IFERROR(IF(AY311&lt;($AM$10-$AL$10)/($AN$10-$AL$10),$AL$10+SQRT(AY311*($AN$10-$AL$10)*($AM$10-$AL$10)),$AN$10-SQRT((1-AY311)*($AN$10-$AL$10)*($AN$10-$AM$10))),$AM$10)</f>
        <v>0.930744553042079</v>
      </c>
      <c r="AQ311" s="0" t="n">
        <f aca="false">IFERROR(IF(AZ311&lt;($AM$11-$AL$11)/($AN$11-$AL$11),$AL$11+SQRT(AZ311*($AN$11-$AL$11)*($AM$11-$AL$11)),$AN$11-SQRT((1-AZ311)*($AN$11-$AL$11)*($AN$11-$AM$11))),$AM$11)</f>
        <v>0.587005314556502</v>
      </c>
      <c r="AR311" s="0" t="n">
        <f aca="false">SUMPRODUCT((B24:B31&lt;=$B$6)*(C24:C31*AM311+D24:D31*AO311*$B$8*AQ311)/(1+AL311/100)^B24:B31)+C32*AM311*AP311/(1+AL311/100)^$B$6</f>
        <v>0</v>
      </c>
      <c r="AS311" s="0" t="n">
        <f aca="false">SUMPRODUCT((K24:K26&lt;=$B$6)*(L24:L26*AN311+M24:M26*AO311*$B$8*AQ311)/(1+AL311/100)^K24:K26)+L27*AN311*AP311/(1+AL311/100)^$B$6</f>
        <v>0</v>
      </c>
      <c r="AT311" s="0" t="n">
        <f aca="false">AS311-AR311</f>
        <v>0</v>
      </c>
      <c r="AU311" s="0" t="n">
        <f aca="true">RAND()</f>
        <v>0.416739004892224</v>
      </c>
      <c r="AV311" s="0" t="n">
        <f aca="true">RAND()</f>
        <v>0.0583955268230363</v>
      </c>
      <c r="AW311" s="0" t="n">
        <f aca="true">RAND()</f>
        <v>0.985344772869371</v>
      </c>
      <c r="AX311" s="0" t="n">
        <f aca="true">RAND()</f>
        <v>0.915028297409488</v>
      </c>
      <c r="AY311" s="0" t="n">
        <f aca="true">RAND()</f>
        <v>0.742163479901681</v>
      </c>
      <c r="AZ311" s="0" t="n">
        <f aca="true">RAND()</f>
        <v>0.336212451361946</v>
      </c>
    </row>
    <row r="312" customFormat="false" ht="15" hidden="false" customHeight="false" outlineLevel="0" collapsed="false">
      <c r="AK312" s="0" t="n">
        <v>299</v>
      </c>
      <c r="AL312" s="0" t="n">
        <f aca="false">IFERROR(IF(AU312&lt;($AM$6-$AL$6)/($AN$6-$AL$6),$AL$6+SQRT(AU312*($AN$6-$AL$6)*($AM$6-$AL$6)),$AN$6-SQRT((1-AU312)*($AN$6-$AL$6)*($AN$6-$AM$6))),$AM$6)</f>
        <v>2.75107789030647</v>
      </c>
      <c r="AM312" s="0" t="n">
        <f aca="false">IFERROR(IF(AV312&lt;($AM$7-$AL$7)/($AN$7-$AL$7),$AL$7+SQRT(AV312*($AN$7-$AL$7)*($AM$7-$AL$7)),$AN$7-SQRT((1-AV312)*($AN$7-$AL$7)*($AN$7-$AM$7))),$AM$7)</f>
        <v>0.976456008422997</v>
      </c>
      <c r="AN312" s="0" t="n">
        <f aca="false">IFERROR(IF(AW312&lt;($AM$8-$AL$8)/($AN$8-$AL$8),$AL$8+SQRT(AW312*($AN$8-$AL$8)*($AM$8-$AL$8)),$AN$8-SQRT((1-AW312)*($AN$8-$AL$8)*($AN$8-$AM$8))),$AM$8)</f>
        <v>1.11679624941979</v>
      </c>
      <c r="AO312" s="0" t="n">
        <f aca="false">IFERROR(IF(AX312&lt;($AM$9-$AL$9)/($AN$9-$AL$9),$AL$9+SQRT(AX312*($AN$9-$AL$9)*($AM$9-$AL$9)),$AN$9-SQRT((1-AX312)*($AN$9-$AL$9)*($AN$9-$AM$9))),$AM$9)</f>
        <v>1.04654630692561</v>
      </c>
      <c r="AP312" s="0" t="n">
        <f aca="false">IFERROR(IF(AY312&lt;($AM$10-$AL$10)/($AN$10-$AL$10),$AL$10+SQRT(AY312*($AN$10-$AL$10)*($AM$10-$AL$10)),$AN$10-SQRT((1-AY312)*($AN$10-$AL$10)*($AN$10-$AM$10))),$AM$10)</f>
        <v>0.901974205179362</v>
      </c>
      <c r="AQ312" s="0" t="n">
        <f aca="false">IFERROR(IF(AZ312&lt;($AM$11-$AL$11)/($AN$11-$AL$11),$AL$11+SQRT(AZ312*($AN$11-$AL$11)*($AM$11-$AL$11)),$AN$11-SQRT((1-AZ312)*($AN$11-$AL$11)*($AN$11-$AM$11))),$AM$11)</f>
        <v>0.678609992750162</v>
      </c>
      <c r="AR312" s="0" t="n">
        <f aca="false">SUMPRODUCT((B24:B31&lt;=$B$6)*(C24:C31*AM312+D24:D31*AO312*$B$8*AQ312)/(1+AL312/100)^B24:B31)+C32*AM312*AP312/(1+AL312/100)^$B$6</f>
        <v>0</v>
      </c>
      <c r="AS312" s="0" t="n">
        <f aca="false">SUMPRODUCT((K24:K26&lt;=$B$6)*(L24:L26*AN312+M24:M26*AO312*$B$8*AQ312)/(1+AL312/100)^K24:K26)+L27*AN312*AP312/(1+AL312/100)^$B$6</f>
        <v>0</v>
      </c>
      <c r="AT312" s="0" t="n">
        <f aca="false">AS312-AR312</f>
        <v>0</v>
      </c>
      <c r="AU312" s="0" t="n">
        <f aca="true">RAND()</f>
        <v>0.112823599461445</v>
      </c>
      <c r="AV312" s="0" t="n">
        <f aca="true">RAND()</f>
        <v>0.345963587873076</v>
      </c>
      <c r="AW312" s="0" t="n">
        <f aca="true">RAND()</f>
        <v>0.842282318501033</v>
      </c>
      <c r="AX312" s="0" t="n">
        <f aca="true">RAND()</f>
        <v>0.393950703441869</v>
      </c>
      <c r="AY312" s="0" t="n">
        <f aca="true">RAND()</f>
        <v>0.646333046518318</v>
      </c>
      <c r="AZ312" s="0" t="n">
        <f aca="true">RAND()</f>
        <v>0.578401890775302</v>
      </c>
    </row>
    <row r="313" customFormat="false" ht="15" hidden="false" customHeight="false" outlineLevel="0" collapsed="false">
      <c r="AK313" s="0" t="n">
        <v>300</v>
      </c>
      <c r="AL313" s="0" t="n">
        <f aca="false">IFERROR(IF(AU313&lt;($AM$6-$AL$6)/($AN$6-$AL$6),$AL$6+SQRT(AU313*($AN$6-$AL$6)*($AM$6-$AL$6)),$AN$6-SQRT((1-AU313)*($AN$6-$AL$6)*($AN$6-$AM$6))),$AM$6)</f>
        <v>2.12866461103272</v>
      </c>
      <c r="AM313" s="0" t="n">
        <f aca="false">IFERROR(IF(AV313&lt;($AM$7-$AL$7)/($AN$7-$AL$7),$AL$7+SQRT(AV313*($AN$7-$AL$7)*($AM$7-$AL$7)),$AN$7-SQRT((1-AV313)*($AN$7-$AL$7)*($AN$7-$AM$7))),$AM$7)</f>
        <v>1.05661998388033</v>
      </c>
      <c r="AN313" s="0" t="n">
        <f aca="false">IFERROR(IF(AW313&lt;($AM$8-$AL$8)/($AN$8-$AL$8),$AL$8+SQRT(AW313*($AN$8-$AL$8)*($AM$8-$AL$8)),$AN$8-SQRT((1-AW313)*($AN$8-$AL$8)*($AN$8-$AM$8))),$AM$8)</f>
        <v>1.0712896055375</v>
      </c>
      <c r="AO313" s="0" t="n">
        <f aca="false">IFERROR(IF(AX313&lt;($AM$9-$AL$9)/($AN$9-$AL$9),$AL$9+SQRT(AX313*($AN$9-$AL$9)*($AM$9-$AL$9)),$AN$9-SQRT((1-AX313)*($AN$9-$AL$9)*($AN$9-$AM$9))),$AM$9)</f>
        <v>1.75763488685205</v>
      </c>
      <c r="AP313" s="0" t="n">
        <f aca="false">IFERROR(IF(AY313&lt;($AM$10-$AL$10)/($AN$10-$AL$10),$AL$10+SQRT(AY313*($AN$10-$AL$10)*($AM$10-$AL$10)),$AN$10-SQRT((1-AY313)*($AN$10-$AL$10)*($AN$10-$AM$10))),$AM$10)</f>
        <v>0.681868808933378</v>
      </c>
      <c r="AQ313" s="0" t="n">
        <f aca="false">IFERROR(IF(AZ313&lt;($AM$11-$AL$11)/($AN$11-$AL$11),$AL$11+SQRT(AZ313*($AN$11-$AL$11)*($AM$11-$AL$11)),$AN$11-SQRT((1-AZ313)*($AN$11-$AL$11)*($AN$11-$AM$11))),$AM$11)</f>
        <v>0.527668046513793</v>
      </c>
      <c r="AR313" s="0" t="n">
        <f aca="false">SUMPRODUCT((B24:B31&lt;=$B$6)*(C24:C31*AM313+D24:D31*AO313*$B$8*AQ313)/(1+AL313/100)^B24:B31)+C32*AM313*AP313/(1+AL313/100)^$B$6</f>
        <v>0</v>
      </c>
      <c r="AS313" s="0" t="n">
        <f aca="false">SUMPRODUCT((K24:K26&lt;=$B$6)*(L24:L26*AN313+M24:M26*AO313*$B$8*AQ313)/(1+AL313/100)^K24:K26)+L27*AN313*AP313/(1+AL313/100)^$B$6</f>
        <v>0</v>
      </c>
      <c r="AT313" s="0" t="n">
        <f aca="false">AS313-AR313</f>
        <v>0</v>
      </c>
      <c r="AU313" s="0" t="n">
        <f aca="true">RAND()</f>
        <v>0.00331091642644016</v>
      </c>
      <c r="AV313" s="0" t="n">
        <f aca="true">RAND()</f>
        <v>0.667592616582712</v>
      </c>
      <c r="AW313" s="0" t="n">
        <f aca="true">RAND()</f>
        <v>0.716111954764955</v>
      </c>
      <c r="AX313" s="0" t="n">
        <f aca="true">RAND()</f>
        <v>0.960839434619189</v>
      </c>
      <c r="AY313" s="0" t="n">
        <f aca="true">RAND()</f>
        <v>0.132305054651382</v>
      </c>
      <c r="AZ313" s="0" t="n">
        <f aca="true">RAND()</f>
        <v>0.211562201646558</v>
      </c>
    </row>
    <row r="314" customFormat="false" ht="15" hidden="false" customHeight="false" outlineLevel="0" collapsed="false">
      <c r="AK314" s="0" t="n">
        <v>301</v>
      </c>
      <c r="AL314" s="0" t="n">
        <f aca="false">IFERROR(IF(AU314&lt;($AM$6-$AL$6)/($AN$6-$AL$6),$AL$6+SQRT(AU314*($AN$6-$AL$6)*($AM$6-$AL$6)),$AN$6-SQRT((1-AU314)*($AN$6-$AL$6)*($AN$6-$AM$6))),$AM$6)</f>
        <v>3.03526607151298</v>
      </c>
      <c r="AM314" s="0" t="n">
        <f aca="false">IFERROR(IF(AV314&lt;($AM$7-$AL$7)/($AN$7-$AL$7),$AL$7+SQRT(AV314*($AN$7-$AL$7)*($AM$7-$AL$7)),$AN$7-SQRT((1-AV314)*($AN$7-$AL$7)*($AN$7-$AM$7))),$AM$7)</f>
        <v>1.06567641024838</v>
      </c>
      <c r="AN314" s="0" t="n">
        <f aca="false">IFERROR(IF(AW314&lt;($AM$8-$AL$8)/($AN$8-$AL$8),$AL$8+SQRT(AW314*($AN$8-$AL$8)*($AM$8-$AL$8)),$AN$8-SQRT((1-AW314)*($AN$8-$AL$8)*($AN$8-$AM$8))),$AM$8)</f>
        <v>1.15269310624823</v>
      </c>
      <c r="AO314" s="0" t="n">
        <f aca="false">IFERROR(IF(AX314&lt;($AM$9-$AL$9)/($AN$9-$AL$9),$AL$9+SQRT(AX314*($AN$9-$AL$9)*($AM$9-$AL$9)),$AN$9-SQRT((1-AX314)*($AN$9-$AL$9)*($AN$9-$AM$9))),$AM$9)</f>
        <v>1.3118598045327</v>
      </c>
      <c r="AP314" s="0" t="n">
        <f aca="false">IFERROR(IF(AY314&lt;($AM$10-$AL$10)/($AN$10-$AL$10),$AL$10+SQRT(AY314*($AN$10-$AL$10)*($AM$10-$AL$10)),$AN$10-SQRT((1-AY314)*($AN$10-$AL$10)*($AN$10-$AM$10))),$AM$10)</f>
        <v>0.983327301491948</v>
      </c>
      <c r="AQ314" s="0" t="n">
        <f aca="false">IFERROR(IF(AZ314&lt;($AM$11-$AL$11)/($AN$11-$AL$11),$AL$11+SQRT(AZ314*($AN$11-$AL$11)*($AM$11-$AL$11)),$AN$11-SQRT((1-AZ314)*($AN$11-$AL$11)*($AN$11-$AM$11))),$AM$11)</f>
        <v>0.740037192888076</v>
      </c>
      <c r="AR314" s="0" t="n">
        <f aca="false">SUMPRODUCT((B24:B31&lt;=$B$6)*(C24:C31*AM314+D24:D31*AO314*$B$8*AQ314)/(1+AL314/100)^B24:B31)+C32*AM314*AP314/(1+AL314/100)^$B$6</f>
        <v>0</v>
      </c>
      <c r="AS314" s="0" t="n">
        <f aca="false">SUMPRODUCT((K24:K26&lt;=$B$6)*(L24:L26*AN314+M24:M26*AO314*$B$8*AQ314)/(1+AL314/100)^K24:K26)+L27*AN314*AP314/(1+AL314/100)^$B$6</f>
        <v>0</v>
      </c>
      <c r="AT314" s="0" t="n">
        <f aca="false">AS314-AR314</f>
        <v>0</v>
      </c>
      <c r="AU314" s="0" t="n">
        <f aca="true">RAND()</f>
        <v>0.214044243815195</v>
      </c>
      <c r="AV314" s="0" t="n">
        <f aca="true">RAND()</f>
        <v>0.697998348987355</v>
      </c>
      <c r="AW314" s="0" t="n">
        <f aca="true">RAND()</f>
        <v>0.915834386030067</v>
      </c>
      <c r="AX314" s="0" t="n">
        <f aca="true">RAND()</f>
        <v>0.684308714254819</v>
      </c>
      <c r="AY314" s="0" t="n">
        <f aca="true">RAND()</f>
        <v>0.934421121469953</v>
      </c>
      <c r="AZ314" s="0" t="n">
        <f aca="true">RAND()</f>
        <v>0.72416056701424</v>
      </c>
    </row>
    <row r="315" customFormat="false" ht="15" hidden="false" customHeight="false" outlineLevel="0" collapsed="false">
      <c r="AK315" s="0" t="n">
        <v>302</v>
      </c>
      <c r="AL315" s="0" t="n">
        <f aca="false">IFERROR(IF(AU315&lt;($AM$6-$AL$6)/($AN$6-$AL$6),$AL$6+SQRT(AU315*($AN$6-$AL$6)*($AM$6-$AL$6)),$AN$6-SQRT((1-AU315)*($AN$6-$AL$6)*($AN$6-$AM$6))),$AM$6)</f>
        <v>5.49485068514897</v>
      </c>
      <c r="AM315" s="0" t="n">
        <f aca="false">IFERROR(IF(AV315&lt;($AM$7-$AL$7)/($AN$7-$AL$7),$AL$7+SQRT(AV315*($AN$7-$AL$7)*($AM$7-$AL$7)),$AN$7-SQRT((1-AV315)*($AN$7-$AL$7)*($AN$7-$AM$7))),$AM$7)</f>
        <v>0.897547089888818</v>
      </c>
      <c r="AN315" s="0" t="n">
        <f aca="false">IFERROR(IF(AW315&lt;($AM$8-$AL$8)/($AN$8-$AL$8),$AL$8+SQRT(AW315*($AN$8-$AL$8)*($AM$8-$AL$8)),$AN$8-SQRT((1-AW315)*($AN$8-$AL$8)*($AN$8-$AM$8))),$AM$8)</f>
        <v>0.953742707527734</v>
      </c>
      <c r="AO315" s="0" t="n">
        <f aca="false">IFERROR(IF(AX315&lt;($AM$9-$AL$9)/($AN$9-$AL$9),$AL$9+SQRT(AX315*($AN$9-$AL$9)*($AM$9-$AL$9)),$AN$9-SQRT((1-AX315)*($AN$9-$AL$9)*($AN$9-$AM$9))),$AM$9)</f>
        <v>1.093464682171</v>
      </c>
      <c r="AP315" s="0" t="n">
        <f aca="false">IFERROR(IF(AY315&lt;($AM$10-$AL$10)/($AN$10-$AL$10),$AL$10+SQRT(AY315*($AN$10-$AL$10)*($AM$10-$AL$10)),$AN$10-SQRT((1-AY315)*($AN$10-$AL$10)*($AN$10-$AM$10))),$AM$10)</f>
        <v>0.690047559304235</v>
      </c>
      <c r="AQ315" s="0" t="n">
        <f aca="false">IFERROR(IF(AZ315&lt;($AM$11-$AL$11)/($AN$11-$AL$11),$AL$11+SQRT(AZ315*($AN$11-$AL$11)*($AM$11-$AL$11)),$AN$11-SQRT((1-AZ315)*($AN$11-$AL$11)*($AN$11-$AM$11))),$AM$11)</f>
        <v>0.72269621364062</v>
      </c>
      <c r="AR315" s="0" t="n">
        <f aca="false">SUMPRODUCT((B24:B31&lt;=$B$6)*(C24:C31*AM315+D24:D31*AO315*$B$8*AQ315)/(1+AL315/100)^B24:B31)+C32*AM315*AP315/(1+AL315/100)^$B$6</f>
        <v>0</v>
      </c>
      <c r="AS315" s="0" t="n">
        <f aca="false">SUMPRODUCT((K24:K26&lt;=$B$6)*(L24:L26*AN315+M24:M26*AO315*$B$8*AQ315)/(1+AL315/100)^K24:K26)+L27*AN315*AP315/(1+AL315/100)^$B$6</f>
        <v>0</v>
      </c>
      <c r="AT315" s="0" t="n">
        <f aca="false">AS315-AR315</f>
        <v>0</v>
      </c>
      <c r="AU315" s="0" t="n">
        <f aca="true">RAND()</f>
        <v>0.886726277000173</v>
      </c>
      <c r="AV315" s="0" t="n">
        <f aca="true">RAND()</f>
        <v>0.105727052730857</v>
      </c>
      <c r="AW315" s="0" t="n">
        <f aca="true">RAND()</f>
        <v>0.262631334643982</v>
      </c>
      <c r="AX315" s="0" t="n">
        <f aca="true">RAND()</f>
        <v>0.452129145019116</v>
      </c>
      <c r="AY315" s="0" t="n">
        <f aca="true">RAND()</f>
        <v>0.144472299189986</v>
      </c>
      <c r="AZ315" s="0" t="n">
        <f aca="true">RAND()</f>
        <v>0.686133102329596</v>
      </c>
    </row>
    <row r="316" customFormat="false" ht="15" hidden="false" customHeight="false" outlineLevel="0" collapsed="false">
      <c r="AK316" s="0" t="n">
        <v>303</v>
      </c>
      <c r="AL316" s="0" t="n">
        <f aca="false">IFERROR(IF(AU316&lt;($AM$6-$AL$6)/($AN$6-$AL$6),$AL$6+SQRT(AU316*($AN$6-$AL$6)*($AM$6-$AL$6)),$AN$6-SQRT((1-AU316)*($AN$6-$AL$6)*($AN$6-$AM$6))),$AM$6)</f>
        <v>3.64174763478113</v>
      </c>
      <c r="AM316" s="0" t="n">
        <f aca="false">IFERROR(IF(AV316&lt;($AM$7-$AL$7)/($AN$7-$AL$7),$AL$7+SQRT(AV316*($AN$7-$AL$7)*($AM$7-$AL$7)),$AN$7-SQRT((1-AV316)*($AN$7-$AL$7)*($AN$7-$AM$7))),$AM$7)</f>
        <v>0.947359642267071</v>
      </c>
      <c r="AN316" s="0" t="n">
        <f aca="false">IFERROR(IF(AW316&lt;($AM$8-$AL$8)/($AN$8-$AL$8),$AL$8+SQRT(AW316*($AN$8-$AL$8)*($AM$8-$AL$8)),$AN$8-SQRT((1-AW316)*($AN$8-$AL$8)*($AN$8-$AM$8))),$AM$8)</f>
        <v>1.09647867528294</v>
      </c>
      <c r="AO316" s="0" t="n">
        <f aca="false">IFERROR(IF(AX316&lt;($AM$9-$AL$9)/($AN$9-$AL$9),$AL$9+SQRT(AX316*($AN$9-$AL$9)*($AM$9-$AL$9)),$AN$9-SQRT((1-AX316)*($AN$9-$AL$9)*($AN$9-$AM$9))),$AM$9)</f>
        <v>0.658770079721699</v>
      </c>
      <c r="AP316" s="0" t="n">
        <f aca="false">IFERROR(IF(AY316&lt;($AM$10-$AL$10)/($AN$10-$AL$10),$AL$10+SQRT(AY316*($AN$10-$AL$10)*($AM$10-$AL$10)),$AN$10-SQRT((1-AY316)*($AN$10-$AL$10)*($AN$10-$AM$10))),$AM$10)</f>
        <v>0.72624118159073</v>
      </c>
      <c r="AQ316" s="0" t="n">
        <f aca="false">IFERROR(IF(AZ316&lt;($AM$11-$AL$11)/($AN$11-$AL$11),$AL$11+SQRT(AZ316*($AN$11-$AL$11)*($AM$11-$AL$11)),$AN$11-SQRT((1-AZ316)*($AN$11-$AL$11)*($AN$11-$AM$11))),$AM$11)</f>
        <v>0.584287016466787</v>
      </c>
      <c r="AR316" s="0" t="n">
        <f aca="false">SUMPRODUCT((B24:B31&lt;=$B$6)*(C24:C31*AM316+D24:D31*AO316*$B$8*AQ316)/(1+AL316/100)^B24:B31)+C32*AM316*AP316/(1+AL316/100)^$B$6</f>
        <v>0</v>
      </c>
      <c r="AS316" s="0" t="n">
        <f aca="false">SUMPRODUCT((K24:K26&lt;=$B$6)*(L24:L26*AN316+M24:M26*AO316*$B$8*AQ316)/(1+AL316/100)^K24:K26)+L27*AN316*AP316/(1+AL316/100)^$B$6</f>
        <v>0</v>
      </c>
      <c r="AT316" s="0" t="n">
        <f aca="false">AS316-AR316</f>
        <v>0</v>
      </c>
      <c r="AU316" s="0" t="n">
        <f aca="true">RAND()</f>
        <v>0.436107052575094</v>
      </c>
      <c r="AV316" s="0" t="n">
        <f aca="true">RAND()</f>
        <v>0.241276268545323</v>
      </c>
      <c r="AW316" s="0" t="n">
        <f aca="true">RAND()</f>
        <v>0.790499580952158</v>
      </c>
      <c r="AX316" s="0" t="n">
        <f aca="true">RAND()</f>
        <v>0.0336105842864461</v>
      </c>
      <c r="AY316" s="0" t="n">
        <f aca="true">RAND()</f>
        <v>0.204740288990279</v>
      </c>
      <c r="AZ316" s="0" t="n">
        <f aca="true">RAND()</f>
        <v>0.32987390910852</v>
      </c>
    </row>
    <row r="317" customFormat="false" ht="15" hidden="false" customHeight="false" outlineLevel="0" collapsed="false">
      <c r="AK317" s="0" t="n">
        <v>304</v>
      </c>
      <c r="AL317" s="0" t="n">
        <f aca="false">IFERROR(IF(AU317&lt;($AM$6-$AL$6)/($AN$6-$AL$6),$AL$6+SQRT(AU317*($AN$6-$AL$6)*($AM$6-$AL$6)),$AN$6-SQRT((1-AU317)*($AN$6-$AL$6)*($AN$6-$AM$6))),$AM$6)</f>
        <v>2.26547652492936</v>
      </c>
      <c r="AM317" s="0" t="n">
        <f aca="false">IFERROR(IF(AV317&lt;($AM$7-$AL$7)/($AN$7-$AL$7),$AL$7+SQRT(AV317*($AN$7-$AL$7)*($AM$7-$AL$7)),$AN$7-SQRT((1-AV317)*($AN$7-$AL$7)*($AN$7-$AM$7))),$AM$7)</f>
        <v>1.06583518656123</v>
      </c>
      <c r="AN317" s="0" t="n">
        <f aca="false">IFERROR(IF(AW317&lt;($AM$8-$AL$8)/($AN$8-$AL$8),$AL$8+SQRT(AW317*($AN$8-$AL$8)*($AM$8-$AL$8)),$AN$8-SQRT((1-AW317)*($AN$8-$AL$8)*($AN$8-$AM$8))),$AM$8)</f>
        <v>1.04935293005366</v>
      </c>
      <c r="AO317" s="0" t="n">
        <f aca="false">IFERROR(IF(AX317&lt;($AM$9-$AL$9)/($AN$9-$AL$9),$AL$9+SQRT(AX317*($AN$9-$AL$9)*($AM$9-$AL$9)),$AN$9-SQRT((1-AX317)*($AN$9-$AL$9)*($AN$9-$AM$9))),$AM$9)</f>
        <v>1.26943996613948</v>
      </c>
      <c r="AP317" s="0" t="n">
        <f aca="false">IFERROR(IF(AY317&lt;($AM$10-$AL$10)/($AN$10-$AL$10),$AL$10+SQRT(AY317*($AN$10-$AL$10)*($AM$10-$AL$10)),$AN$10-SQRT((1-AY317)*($AN$10-$AL$10)*($AN$10-$AM$10))),$AM$10)</f>
        <v>0.927487552789239</v>
      </c>
      <c r="AQ317" s="0" t="n">
        <f aca="false">IFERROR(IF(AZ317&lt;($AM$11-$AL$11)/($AN$11-$AL$11),$AL$11+SQRT(AZ317*($AN$11-$AL$11)*($AM$11-$AL$11)),$AN$11-SQRT((1-AZ317)*($AN$11-$AL$11)*($AN$11-$AM$11))),$AM$11)</f>
        <v>0.508048398600872</v>
      </c>
      <c r="AR317" s="0" t="n">
        <f aca="false">SUMPRODUCT((B24:B31&lt;=$B$6)*(C24:C31*AM317+D24:D31*AO317*$B$8*AQ317)/(1+AL317/100)^B24:B31)+C32*AM317*AP317/(1+AL317/100)^$B$6</f>
        <v>0</v>
      </c>
      <c r="AS317" s="0" t="n">
        <f aca="false">SUMPRODUCT((K24:K26&lt;=$B$6)*(L24:L26*AN317+M24:M26*AO317*$B$8*AQ317)/(1+AL317/100)^K24:K26)+L27*AN317*AP317/(1+AL317/100)^$B$6</f>
        <v>0</v>
      </c>
      <c r="AT317" s="0" t="n">
        <f aca="false">AS317-AR317</f>
        <v>0</v>
      </c>
      <c r="AU317" s="0" t="n">
        <f aca="true">RAND()</f>
        <v>0.0140955570577141</v>
      </c>
      <c r="AV317" s="0" t="n">
        <f aca="true">RAND()</f>
        <v>0.698518413253879</v>
      </c>
      <c r="AW317" s="0" t="n">
        <f aca="true">RAND()</f>
        <v>0.642140029528415</v>
      </c>
      <c r="AX317" s="0" t="n">
        <f aca="true">RAND()</f>
        <v>0.644188024617147</v>
      </c>
      <c r="AY317" s="0" t="n">
        <f aca="true">RAND()</f>
        <v>0.73098243115893</v>
      </c>
      <c r="AZ317" s="0" t="n">
        <f aca="true">RAND()</f>
        <v>0.176669943511785</v>
      </c>
    </row>
    <row r="318" customFormat="false" ht="15" hidden="false" customHeight="false" outlineLevel="0" collapsed="false">
      <c r="AK318" s="0" t="n">
        <v>305</v>
      </c>
      <c r="AL318" s="0" t="n">
        <f aca="false">IFERROR(IF(AU318&lt;($AM$6-$AL$6)/($AN$6-$AL$6),$AL$6+SQRT(AU318*($AN$6-$AL$6)*($AM$6-$AL$6)),$AN$6-SQRT((1-AU318)*($AN$6-$AL$6)*($AN$6-$AM$6))),$AM$6)</f>
        <v>4.00576793381787</v>
      </c>
      <c r="AM318" s="0" t="n">
        <f aca="false">IFERROR(IF(AV318&lt;($AM$7-$AL$7)/($AN$7-$AL$7),$AL$7+SQRT(AV318*($AN$7-$AL$7)*($AM$7-$AL$7)),$AN$7-SQRT((1-AV318)*($AN$7-$AL$7)*($AN$7-$AM$7))),$AM$7)</f>
        <v>1.00181611603105</v>
      </c>
      <c r="AN318" s="0" t="n">
        <f aca="false">IFERROR(IF(AW318&lt;($AM$8-$AL$8)/($AN$8-$AL$8),$AL$8+SQRT(AW318*($AN$8-$AL$8)*($AM$8-$AL$8)),$AN$8-SQRT((1-AW318)*($AN$8-$AL$8)*($AN$8-$AM$8))),$AM$8)</f>
        <v>1.05219092632129</v>
      </c>
      <c r="AO318" s="0" t="n">
        <f aca="false">IFERROR(IF(AX318&lt;($AM$9-$AL$9)/($AN$9-$AL$9),$AL$9+SQRT(AX318*($AN$9-$AL$9)*($AM$9-$AL$9)),$AN$9-SQRT((1-AX318)*($AN$9-$AL$9)*($AN$9-$AM$9))),$AM$9)</f>
        <v>1.52906397228661</v>
      </c>
      <c r="AP318" s="0" t="n">
        <f aca="false">IFERROR(IF(AY318&lt;($AM$10-$AL$10)/($AN$10-$AL$10),$AL$10+SQRT(AY318*($AN$10-$AL$10)*($AM$10-$AL$10)),$AN$10-SQRT((1-AY318)*($AN$10-$AL$10)*($AN$10-$AM$10))),$AM$10)</f>
        <v>0.998840827949991</v>
      </c>
      <c r="AQ318" s="0" t="n">
        <f aca="false">IFERROR(IF(AZ318&lt;($AM$11-$AL$11)/($AN$11-$AL$11),$AL$11+SQRT(AZ318*($AN$11-$AL$11)*($AM$11-$AL$11)),$AN$11-SQRT((1-AZ318)*($AN$11-$AL$11)*($AN$11-$AM$11))),$AM$11)</f>
        <v>0.476926864951214</v>
      </c>
      <c r="AR318" s="0" t="n">
        <f aca="false">SUMPRODUCT((B24:B31&lt;=$B$6)*(C24:C31*AM318+D24:D31*AO318*$B$8*AQ318)/(1+AL318/100)^B24:B31)+C32*AM318*AP318/(1+AL318/100)^$B$6</f>
        <v>0</v>
      </c>
      <c r="AS318" s="0" t="n">
        <f aca="false">SUMPRODUCT((K24:K26&lt;=$B$6)*(L24:L26*AN318+M24:M26*AO318*$B$8*AQ318)/(1+AL318/100)^K24:K26)+L27*AN318*AP318/(1+AL318/100)^$B$6</f>
        <v>0</v>
      </c>
      <c r="AT318" s="0" t="n">
        <f aca="false">AS318-AR318</f>
        <v>0</v>
      </c>
      <c r="AU318" s="0" t="n">
        <f aca="true">RAND()</f>
        <v>0.551728716692333</v>
      </c>
      <c r="AV318" s="0" t="n">
        <f aca="true">RAND()</f>
        <v>0.452486753227437</v>
      </c>
      <c r="AW318" s="0" t="n">
        <f aca="true">RAND()</f>
        <v>0.652191736625513</v>
      </c>
      <c r="AX318" s="0" t="n">
        <f aca="true">RAND()</f>
        <v>0.85214617186769</v>
      </c>
      <c r="AY318" s="0" t="n">
        <f aca="true">RAND()</f>
        <v>0.995368686519331</v>
      </c>
      <c r="AZ318" s="0" t="n">
        <f aca="true">RAND()</f>
        <v>0.127767818536592</v>
      </c>
    </row>
    <row r="319" customFormat="false" ht="15" hidden="false" customHeight="false" outlineLevel="0" collapsed="false">
      <c r="AK319" s="0" t="n">
        <v>306</v>
      </c>
      <c r="AL319" s="0" t="n">
        <f aca="false">IFERROR(IF(AU319&lt;($AM$6-$AL$6)/($AN$6-$AL$6),$AL$6+SQRT(AU319*($AN$6-$AL$6)*($AM$6-$AL$6)),$AN$6-SQRT((1-AU319)*($AN$6-$AL$6)*($AN$6-$AM$6))),$AM$6)</f>
        <v>6.48462380740432</v>
      </c>
      <c r="AM319" s="0" t="n">
        <f aca="false">IFERROR(IF(AV319&lt;($AM$7-$AL$7)/($AN$7-$AL$7),$AL$7+SQRT(AV319*($AN$7-$AL$7)*($AM$7-$AL$7)),$AN$7-SQRT((1-AV319)*($AN$7-$AL$7)*($AN$7-$AM$7))),$AM$7)</f>
        <v>1.02199443810487</v>
      </c>
      <c r="AN319" s="0" t="n">
        <f aca="false">IFERROR(IF(AW319&lt;($AM$8-$AL$8)/($AN$8-$AL$8),$AL$8+SQRT(AW319*($AN$8-$AL$8)*($AM$8-$AL$8)),$AN$8-SQRT((1-AW319)*($AN$8-$AL$8)*($AN$8-$AM$8))),$AM$8)</f>
        <v>0.95774228917051</v>
      </c>
      <c r="AO319" s="0" t="n">
        <f aca="false">IFERROR(IF(AX319&lt;($AM$9-$AL$9)/($AN$9-$AL$9),$AL$9+SQRT(AX319*($AN$9-$AL$9)*($AM$9-$AL$9)),$AN$9-SQRT((1-AX319)*($AN$9-$AL$9)*($AN$9-$AM$9))),$AM$9)</f>
        <v>0.629798422643287</v>
      </c>
      <c r="AP319" s="0" t="n">
        <f aca="false">IFERROR(IF(AY319&lt;($AM$10-$AL$10)/($AN$10-$AL$10),$AL$10+SQRT(AY319*($AN$10-$AL$10)*($AM$10-$AL$10)),$AN$10-SQRT((1-AY319)*($AN$10-$AL$10)*($AN$10-$AM$10))),$AM$10)</f>
        <v>0.995401337844245</v>
      </c>
      <c r="AQ319" s="0" t="n">
        <f aca="false">IFERROR(IF(AZ319&lt;($AM$11-$AL$11)/($AN$11-$AL$11),$AL$11+SQRT(AZ319*($AN$11-$AL$11)*($AM$11-$AL$11)),$AN$11-SQRT((1-AZ319)*($AN$11-$AL$11)*($AN$11-$AM$11))),$AM$11)</f>
        <v>0.84100461398715</v>
      </c>
      <c r="AR319" s="0" t="n">
        <f aca="false">SUMPRODUCT((B24:B31&lt;=$B$6)*(C24:C31*AM319+D24:D31*AO319*$B$8*AQ319)/(1+AL319/100)^B24:B31)+C32*AM319*AP319/(1+AL319/100)^$B$6</f>
        <v>0</v>
      </c>
      <c r="AS319" s="0" t="n">
        <f aca="false">SUMPRODUCT((K24:K26&lt;=$B$6)*(L24:L26*AN319+M24:M26*AO319*$B$8*AQ319)/(1+AL319/100)^K24:K26)+L27*AN319*AP319/(1+AL319/100)^$B$6</f>
        <v>0</v>
      </c>
      <c r="AT319" s="0" t="n">
        <f aca="false">AS319-AR319</f>
        <v>0</v>
      </c>
      <c r="AU319" s="0" t="n">
        <f aca="true">RAND()</f>
        <v>0.986719369005279</v>
      </c>
      <c r="AV319" s="0" t="n">
        <f aca="true">RAND()</f>
        <v>0.537897455510097</v>
      </c>
      <c r="AW319" s="0" t="n">
        <f aca="true">RAND()</f>
        <v>0.27647366436392</v>
      </c>
      <c r="AX319" s="0" t="n">
        <f aca="true">RAND()</f>
        <v>0.0224635073609139</v>
      </c>
      <c r="AY319" s="0" t="n">
        <f aca="true">RAND()</f>
        <v>0.98168994215147</v>
      </c>
      <c r="AZ319" s="0" t="n">
        <f aca="true">RAND()</f>
        <v>0.89681823357806</v>
      </c>
    </row>
    <row r="320" customFormat="false" ht="15" hidden="false" customHeight="false" outlineLevel="0" collapsed="false">
      <c r="AK320" s="0" t="n">
        <v>307</v>
      </c>
      <c r="AL320" s="0" t="n">
        <f aca="false">IFERROR(IF(AU320&lt;($AM$6-$AL$6)/($AN$6-$AL$6),$AL$6+SQRT(AU320*($AN$6-$AL$6)*($AM$6-$AL$6)),$AN$6-SQRT((1-AU320)*($AN$6-$AL$6)*($AN$6-$AM$6))),$AM$6)</f>
        <v>3.40304854891165</v>
      </c>
      <c r="AM320" s="0" t="n">
        <f aca="false">IFERROR(IF(AV320&lt;($AM$7-$AL$7)/($AN$7-$AL$7),$AL$7+SQRT(AV320*($AN$7-$AL$7)*($AM$7-$AL$7)),$AN$7-SQRT((1-AV320)*($AN$7-$AL$7)*($AN$7-$AM$7))),$AM$7)</f>
        <v>1.11939576261117</v>
      </c>
      <c r="AN320" s="0" t="n">
        <f aca="false">IFERROR(IF(AW320&lt;($AM$8-$AL$8)/($AN$8-$AL$8),$AL$8+SQRT(AW320*($AN$8-$AL$8)*($AM$8-$AL$8)),$AN$8-SQRT((1-AW320)*($AN$8-$AL$8)*($AN$8-$AM$8))),$AM$8)</f>
        <v>1.05581732975233</v>
      </c>
      <c r="AO320" s="0" t="n">
        <f aca="false">IFERROR(IF(AX320&lt;($AM$9-$AL$9)/($AN$9-$AL$9),$AL$9+SQRT(AX320*($AN$9-$AL$9)*($AM$9-$AL$9)),$AN$9-SQRT((1-AX320)*($AN$9-$AL$9)*($AN$9-$AM$9))),$AM$9)</f>
        <v>1.4865129841972</v>
      </c>
      <c r="AP320" s="0" t="n">
        <f aca="false">IFERROR(IF(AY320&lt;($AM$10-$AL$10)/($AN$10-$AL$10),$AL$10+SQRT(AY320*($AN$10-$AL$10)*($AM$10-$AL$10)),$AN$10-SQRT((1-AY320)*($AN$10-$AL$10)*($AN$10-$AM$10))),$AM$10)</f>
        <v>0.636348399783231</v>
      </c>
      <c r="AQ320" s="0" t="n">
        <f aca="false">IFERROR(IF(AZ320&lt;($AM$11-$AL$11)/($AN$11-$AL$11),$AL$11+SQRT(AZ320*($AN$11-$AL$11)*($AM$11-$AL$11)),$AN$11-SQRT((1-AZ320)*($AN$11-$AL$11)*($AN$11-$AM$11))),$AM$11)</f>
        <v>0.774759988353544</v>
      </c>
      <c r="AR320" s="0" t="n">
        <f aca="false">SUMPRODUCT((B24:B31&lt;=$B$6)*(C24:C31*AM320+D24:D31*AO320*$B$8*AQ320)/(1+AL320/100)^B24:B31)+C32*AM320*AP320/(1+AL320/100)^$B$6</f>
        <v>0</v>
      </c>
      <c r="AS320" s="0" t="n">
        <f aca="false">SUMPRODUCT((K24:K26&lt;=$B$6)*(L24:L26*AN320+M24:M26*AO320*$B$8*AQ320)/(1+AL320/100)^K24:K26)+L27*AN320*AP320/(1+AL320/100)^$B$6</f>
        <v>0</v>
      </c>
      <c r="AT320" s="0" t="n">
        <f aca="false">AS320-AR320</f>
        <v>0</v>
      </c>
      <c r="AU320" s="0" t="n">
        <f aca="true">RAND()</f>
        <v>0.35309701292567</v>
      </c>
      <c r="AV320" s="0" t="n">
        <f aca="true">RAND()</f>
        <v>0.848378072676278</v>
      </c>
      <c r="AW320" s="0" t="n">
        <f aca="true">RAND()</f>
        <v>0.664827471782076</v>
      </c>
      <c r="AX320" s="0" t="n">
        <f aca="true">RAND()</f>
        <v>0.824220723067959</v>
      </c>
      <c r="AY320" s="0" t="n">
        <f aca="true">RAND()</f>
        <v>0.0743635444937907</v>
      </c>
      <c r="AZ320" s="0" t="n">
        <f aca="true">RAND()</f>
        <v>0.792926274095937</v>
      </c>
    </row>
    <row r="321" customFormat="false" ht="15" hidden="false" customHeight="false" outlineLevel="0" collapsed="false">
      <c r="AK321" s="0" t="n">
        <v>308</v>
      </c>
      <c r="AL321" s="0" t="n">
        <f aca="false">IFERROR(IF(AU321&lt;($AM$6-$AL$6)/($AN$6-$AL$6),$AL$6+SQRT(AU321*($AN$6-$AL$6)*($AM$6-$AL$6)),$AN$6-SQRT((1-AU321)*($AN$6-$AL$6)*($AN$6-$AM$6))),$AM$6)</f>
        <v>2.885123028332</v>
      </c>
      <c r="AM321" s="0" t="n">
        <f aca="false">IFERROR(IF(AV321&lt;($AM$7-$AL$7)/($AN$7-$AL$7),$AL$7+SQRT(AV321*($AN$7-$AL$7)*($AM$7-$AL$7)),$AN$7-SQRT((1-AV321)*($AN$7-$AL$7)*($AN$7-$AM$7))),$AM$7)</f>
        <v>1.04140764780184</v>
      </c>
      <c r="AN321" s="0" t="n">
        <f aca="false">IFERROR(IF(AW321&lt;($AM$8-$AL$8)/($AN$8-$AL$8),$AL$8+SQRT(AW321*($AN$8-$AL$8)*($AM$8-$AL$8)),$AN$8-SQRT((1-AW321)*($AN$8-$AL$8)*($AN$8-$AM$8))),$AM$8)</f>
        <v>1.14251131496113</v>
      </c>
      <c r="AO321" s="0" t="n">
        <f aca="false">IFERROR(IF(AX321&lt;($AM$9-$AL$9)/($AN$9-$AL$9),$AL$9+SQRT(AX321*($AN$9-$AL$9)*($AM$9-$AL$9)),$AN$9-SQRT((1-AX321)*($AN$9-$AL$9)*($AN$9-$AM$9))),$AM$9)</f>
        <v>1.59732810294524</v>
      </c>
      <c r="AP321" s="0" t="n">
        <f aca="false">IFERROR(IF(AY321&lt;($AM$10-$AL$10)/($AN$10-$AL$10),$AL$10+SQRT(AY321*($AN$10-$AL$10)*($AM$10-$AL$10)),$AN$10-SQRT((1-AY321)*($AN$10-$AL$10)*($AN$10-$AM$10))),$AM$10)</f>
        <v>0.858570110064558</v>
      </c>
      <c r="AQ321" s="0" t="n">
        <f aca="false">IFERROR(IF(AZ321&lt;($AM$11-$AL$11)/($AN$11-$AL$11),$AL$11+SQRT(AZ321*($AN$11-$AL$11)*($AM$11-$AL$11)),$AN$11-SQRT((1-AZ321)*($AN$11-$AL$11)*($AN$11-$AM$11))),$AM$11)</f>
        <v>0.5215134682505</v>
      </c>
      <c r="AR321" s="0" t="n">
        <f aca="false">SUMPRODUCT((B24:B31&lt;=$B$6)*(C24:C31*AM321+D24:D31*AO321*$B$8*AQ321)/(1+AL321/100)^B24:B31)+C32*AM321*AP321/(1+AL321/100)^$B$6</f>
        <v>0</v>
      </c>
      <c r="AS321" s="0" t="n">
        <f aca="false">SUMPRODUCT((K24:K26&lt;=$B$6)*(L24:L26*AN321+M24:M26*AO321*$B$8*AQ321)/(1+AL321/100)^K24:K26)+L27*AN321*AP321/(1+AL321/100)^$B$6</f>
        <v>0</v>
      </c>
      <c r="AT321" s="0" t="n">
        <f aca="false">AS321-AR321</f>
        <v>0</v>
      </c>
      <c r="AU321" s="0" t="n">
        <f aca="true">RAND()</f>
        <v>0.156688555056721</v>
      </c>
      <c r="AV321" s="0" t="n">
        <f aca="true">RAND()</f>
        <v>0.613237605372791</v>
      </c>
      <c r="AW321" s="0" t="n">
        <f aca="true">RAND()</f>
        <v>0.897299400787678</v>
      </c>
      <c r="AX321" s="0" t="n">
        <f aca="true">RAND()</f>
        <v>0.891903562214881</v>
      </c>
      <c r="AY321" s="0" t="n">
        <f aca="true">RAND()</f>
        <v>0.514290095326836</v>
      </c>
      <c r="AZ321" s="0" t="n">
        <f aca="true">RAND()</f>
        <v>0.200278435168837</v>
      </c>
    </row>
    <row r="322" customFormat="false" ht="15" hidden="false" customHeight="false" outlineLevel="0" collapsed="false">
      <c r="AK322" s="0" t="n">
        <v>309</v>
      </c>
      <c r="AL322" s="0" t="n">
        <f aca="false">IFERROR(IF(AU322&lt;($AM$6-$AL$6)/($AN$6-$AL$6),$AL$6+SQRT(AU322*($AN$6-$AL$6)*($AM$6-$AL$6)),$AN$6-SQRT((1-AU322)*($AN$6-$AL$6)*($AN$6-$AM$6))),$AM$6)</f>
        <v>2.48747128060847</v>
      </c>
      <c r="AM322" s="0" t="n">
        <f aca="false">IFERROR(IF(AV322&lt;($AM$7-$AL$7)/($AN$7-$AL$7),$AL$7+SQRT(AV322*($AN$7-$AL$7)*($AM$7-$AL$7)),$AN$7-SQRT((1-AV322)*($AN$7-$AL$7)*($AN$7-$AM$7))),$AM$7)</f>
        <v>0.847786846202503</v>
      </c>
      <c r="AN322" s="0" t="n">
        <f aca="false">IFERROR(IF(AW322&lt;($AM$8-$AL$8)/($AN$8-$AL$8),$AL$8+SQRT(AW322*($AN$8-$AL$8)*($AM$8-$AL$8)),$AN$8-SQRT((1-AW322)*($AN$8-$AL$8)*($AN$8-$AM$8))),$AM$8)</f>
        <v>1.09778383569194</v>
      </c>
      <c r="AO322" s="0" t="n">
        <f aca="false">IFERROR(IF(AX322&lt;($AM$9-$AL$9)/($AN$9-$AL$9),$AL$9+SQRT(AX322*($AN$9-$AL$9)*($AM$9-$AL$9)),$AN$9-SQRT((1-AX322)*($AN$9-$AL$9)*($AN$9-$AM$9))),$AM$9)</f>
        <v>0.867486698640381</v>
      </c>
      <c r="AP322" s="0" t="n">
        <f aca="false">IFERROR(IF(AY322&lt;($AM$10-$AL$10)/($AN$10-$AL$10),$AL$10+SQRT(AY322*($AN$10-$AL$10)*($AM$10-$AL$10)),$AN$10-SQRT((1-AY322)*($AN$10-$AL$10)*($AN$10-$AM$10))),$AM$10)</f>
        <v>0.739158310065925</v>
      </c>
      <c r="AQ322" s="0" t="n">
        <f aca="false">IFERROR(IF(AZ322&lt;($AM$11-$AL$11)/($AN$11-$AL$11),$AL$11+SQRT(AZ322*($AN$11-$AL$11)*($AM$11-$AL$11)),$AN$11-SQRT((1-AZ322)*($AN$11-$AL$11)*($AN$11-$AM$11))),$AM$11)</f>
        <v>0.745740962668497</v>
      </c>
      <c r="AR322" s="0" t="n">
        <f aca="false">SUMPRODUCT((B24:B31&lt;=$B$6)*(C24:C31*AM322+D24:D31*AO322*$B$8*AQ322)/(1+AL322/100)^B24:B31)+C32*AM322*AP322/(1+AL322/100)^$B$6</f>
        <v>0</v>
      </c>
      <c r="AS322" s="0" t="n">
        <f aca="false">SUMPRODUCT((K24:K26&lt;=$B$6)*(L24:L26*AN322+M24:M26*AO322*$B$8*AQ322)/(1+AL322/100)^K24:K26)+L27*AN322*AP322/(1+AL322/100)^$B$6</f>
        <v>0</v>
      </c>
      <c r="AT322" s="0" t="n">
        <f aca="false">AS322-AR322</f>
        <v>0</v>
      </c>
      <c r="AU322" s="0" t="n">
        <f aca="true">RAND()</f>
        <v>0.0475256498836125</v>
      </c>
      <c r="AV322" s="0" t="n">
        <f aca="true">RAND()</f>
        <v>0.0253731407775741</v>
      </c>
      <c r="AW322" s="0" t="n">
        <f aca="true">RAND()</f>
        <v>0.794046571763032</v>
      </c>
      <c r="AX322" s="0" t="n">
        <f aca="true">RAND()</f>
        <v>0.180061964903475</v>
      </c>
      <c r="AY322" s="0" t="n">
        <f aca="true">RAND()</f>
        <v>0.228786789094356</v>
      </c>
      <c r="AZ322" s="0" t="n">
        <f aca="true">RAND()</f>
        <v>0.736132007899009</v>
      </c>
    </row>
    <row r="323" customFormat="false" ht="15" hidden="false" customHeight="false" outlineLevel="0" collapsed="false">
      <c r="AK323" s="0" t="n">
        <v>310</v>
      </c>
      <c r="AL323" s="0" t="n">
        <f aca="false">IFERROR(IF(AU323&lt;($AM$6-$AL$6)/($AN$6-$AL$6),$AL$6+SQRT(AU323*($AN$6-$AL$6)*($AM$6-$AL$6)),$AN$6-SQRT((1-AU323)*($AN$6-$AL$6)*($AN$6-$AM$6))),$AM$6)</f>
        <v>3.75967471383445</v>
      </c>
      <c r="AM323" s="0" t="n">
        <f aca="false">IFERROR(IF(AV323&lt;($AM$7-$AL$7)/($AN$7-$AL$7),$AL$7+SQRT(AV323*($AN$7-$AL$7)*($AM$7-$AL$7)),$AN$7-SQRT((1-AV323)*($AN$7-$AL$7)*($AN$7-$AM$7))),$AM$7)</f>
        <v>1.1302513169305</v>
      </c>
      <c r="AN323" s="0" t="n">
        <f aca="false">IFERROR(IF(AW323&lt;($AM$8-$AL$8)/($AN$8-$AL$8),$AL$8+SQRT(AW323*($AN$8-$AL$8)*($AM$8-$AL$8)),$AN$8-SQRT((1-AW323)*($AN$8-$AL$8)*($AN$8-$AM$8))),$AM$8)</f>
        <v>0.924524314399174</v>
      </c>
      <c r="AO323" s="0" t="n">
        <f aca="false">IFERROR(IF(AX323&lt;($AM$9-$AL$9)/($AN$9-$AL$9),$AL$9+SQRT(AX323*($AN$9-$AL$9)*($AM$9-$AL$9)),$AN$9-SQRT((1-AX323)*($AN$9-$AL$9)*($AN$9-$AM$9))),$AM$9)</f>
        <v>0.74405261183702</v>
      </c>
      <c r="AP323" s="0" t="n">
        <f aca="false">IFERROR(IF(AY323&lt;($AM$10-$AL$10)/($AN$10-$AL$10),$AL$10+SQRT(AY323*($AN$10-$AL$10)*($AM$10-$AL$10)),$AN$10-SQRT((1-AY323)*($AN$10-$AL$10)*($AN$10-$AM$10))),$AM$10)</f>
        <v>0.985789804931005</v>
      </c>
      <c r="AQ323" s="0" t="n">
        <f aca="false">IFERROR(IF(AZ323&lt;($AM$11-$AL$11)/($AN$11-$AL$11),$AL$11+SQRT(AZ323*($AN$11-$AL$11)*($AM$11-$AL$11)),$AN$11-SQRT((1-AZ323)*($AN$11-$AL$11)*($AN$11-$AM$11))),$AM$11)</f>
        <v>0.662746411471029</v>
      </c>
      <c r="AR323" s="0" t="n">
        <f aca="false">SUMPRODUCT((B24:B31&lt;=$B$6)*(C24:C31*AM323+D24:D31*AO323*$B$8*AQ323)/(1+AL323/100)^B24:B31)+C32*AM323*AP323/(1+AL323/100)^$B$6</f>
        <v>0</v>
      </c>
      <c r="AS323" s="0" t="n">
        <f aca="false">SUMPRODUCT((K24:K26&lt;=$B$6)*(L24:L26*AN323+M24:M26*AO323*$B$8*AQ323)/(1+AL323/100)^K24:K26)+L27*AN323*AP323/(1+AL323/100)^$B$6</f>
        <v>0</v>
      </c>
      <c r="AT323" s="0" t="n">
        <f aca="false">AS323-AR323</f>
        <v>0</v>
      </c>
      <c r="AU323" s="0" t="n">
        <f aca="true">RAND()</f>
        <v>0.475014601991808</v>
      </c>
      <c r="AV323" s="0" t="n">
        <f aca="true">RAND()</f>
        <v>0.872535581361063</v>
      </c>
      <c r="AW323" s="0" t="n">
        <f aca="true">RAND()</f>
        <v>0.172292276406493</v>
      </c>
      <c r="AX323" s="0" t="n">
        <f aca="true">RAND()</f>
        <v>0.0794155697926282</v>
      </c>
      <c r="AY323" s="0" t="n">
        <f aca="true">RAND()</f>
        <v>0.943966938299615</v>
      </c>
      <c r="AZ323" s="0" t="n">
        <f aca="true">RAND()</f>
        <v>0.535755171527883</v>
      </c>
    </row>
    <row r="324" customFormat="false" ht="15" hidden="false" customHeight="false" outlineLevel="0" collapsed="false">
      <c r="AK324" s="0" t="n">
        <v>311</v>
      </c>
      <c r="AL324" s="0" t="n">
        <f aca="false">IFERROR(IF(AU324&lt;($AM$6-$AL$6)/($AN$6-$AL$6),$AL$6+SQRT(AU324*($AN$6-$AL$6)*($AM$6-$AL$6)),$AN$6-SQRT((1-AU324)*($AN$6-$AL$6)*($AN$6-$AM$6))),$AM$6)</f>
        <v>2.97499773518652</v>
      </c>
      <c r="AM324" s="0" t="n">
        <f aca="false">IFERROR(IF(AV324&lt;($AM$7-$AL$7)/($AN$7-$AL$7),$AL$7+SQRT(AV324*($AN$7-$AL$7)*($AM$7-$AL$7)),$AN$7-SQRT((1-AV324)*($AN$7-$AL$7)*($AN$7-$AM$7))),$AM$7)</f>
        <v>1.00751222022024</v>
      </c>
      <c r="AN324" s="0" t="n">
        <f aca="false">IFERROR(IF(AW324&lt;($AM$8-$AL$8)/($AN$8-$AL$8),$AL$8+SQRT(AW324*($AN$8-$AL$8)*($AM$8-$AL$8)),$AN$8-SQRT((1-AW324)*($AN$8-$AL$8)*($AN$8-$AM$8))),$AM$8)</f>
        <v>0.953234002629508</v>
      </c>
      <c r="AO324" s="0" t="n">
        <f aca="false">IFERROR(IF(AX324&lt;($AM$9-$AL$9)/($AN$9-$AL$9),$AL$9+SQRT(AX324*($AN$9-$AL$9)*($AM$9-$AL$9)),$AN$9-SQRT((1-AX324)*($AN$9-$AL$9)*($AN$9-$AM$9))),$AM$9)</f>
        <v>1.08226526706906</v>
      </c>
      <c r="AP324" s="0" t="n">
        <f aca="false">IFERROR(IF(AY324&lt;($AM$10-$AL$10)/($AN$10-$AL$10),$AL$10+SQRT(AY324*($AN$10-$AL$10)*($AM$10-$AL$10)),$AN$10-SQRT((1-AY324)*($AN$10-$AL$10)*($AN$10-$AM$10))),$AM$10)</f>
        <v>0.902417589192982</v>
      </c>
      <c r="AQ324" s="0" t="n">
        <f aca="false">IFERROR(IF(AZ324&lt;($AM$11-$AL$11)/($AN$11-$AL$11),$AL$11+SQRT(AZ324*($AN$11-$AL$11)*($AM$11-$AL$11)),$AN$11-SQRT((1-AZ324)*($AN$11-$AL$11)*($AN$11-$AM$11))),$AM$11)</f>
        <v>0.678480706256742</v>
      </c>
      <c r="AR324" s="0" t="n">
        <f aca="false">SUMPRODUCT((B24:B31&lt;=$B$6)*(C24:C31*AM324+D24:D31*AO324*$B$8*AQ324)/(1+AL324/100)^B24:B31)+C32*AM324*AP324/(1+AL324/100)^$B$6</f>
        <v>0</v>
      </c>
      <c r="AS324" s="0" t="n">
        <f aca="false">SUMPRODUCT((K24:K26&lt;=$B$6)*(L24:L26*AN324+M24:M26*AO324*$B$8*AQ324)/(1+AL324/100)^K24:K26)+L27*AN324*AP324/(1+AL324/100)^$B$6</f>
        <v>0</v>
      </c>
      <c r="AT324" s="0" t="n">
        <f aca="false">AS324-AR324</f>
        <v>0</v>
      </c>
      <c r="AU324" s="0" t="n">
        <f aca="true">RAND()</f>
        <v>0.190124116723768</v>
      </c>
      <c r="AV324" s="0" t="n">
        <f aca="true">RAND()</f>
        <v>0.477330459177636</v>
      </c>
      <c r="AW324" s="0" t="n">
        <f aca="true">RAND()</f>
        <v>0.260896217354</v>
      </c>
      <c r="AX324" s="0" t="n">
        <f aca="true">RAND()</f>
        <v>0.438508639981454</v>
      </c>
      <c r="AY324" s="0" t="n">
        <f aca="true">RAND()</f>
        <v>0.647759664367566</v>
      </c>
      <c r="AZ324" s="0" t="n">
        <f aca="true">RAND()</f>
        <v>0.578062627554434</v>
      </c>
    </row>
    <row r="325" customFormat="false" ht="15" hidden="false" customHeight="false" outlineLevel="0" collapsed="false">
      <c r="AK325" s="0" t="n">
        <v>312</v>
      </c>
      <c r="AL325" s="0" t="n">
        <f aca="false">IFERROR(IF(AU325&lt;($AM$6-$AL$6)/($AN$6-$AL$6),$AL$6+SQRT(AU325*($AN$6-$AL$6)*($AM$6-$AL$6)),$AN$6-SQRT((1-AU325)*($AN$6-$AL$6)*($AN$6-$AM$6))),$AM$6)</f>
        <v>2.98933445202519</v>
      </c>
      <c r="AM325" s="0" t="n">
        <f aca="false">IFERROR(IF(AV325&lt;($AM$7-$AL$7)/($AN$7-$AL$7),$AL$7+SQRT(AV325*($AN$7-$AL$7)*($AM$7-$AL$7)),$AN$7-SQRT((1-AV325)*($AN$7-$AL$7)*($AN$7-$AM$7))),$AM$7)</f>
        <v>1.07481965215838</v>
      </c>
      <c r="AN325" s="0" t="n">
        <f aca="false">IFERROR(IF(AW325&lt;($AM$8-$AL$8)/($AN$8-$AL$8),$AL$8+SQRT(AW325*($AN$8-$AL$8)*($AM$8-$AL$8)),$AN$8-SQRT((1-AW325)*($AN$8-$AL$8)*($AN$8-$AM$8))),$AM$8)</f>
        <v>0.905611101016993</v>
      </c>
      <c r="AO325" s="0" t="n">
        <f aca="false">IFERROR(IF(AX325&lt;($AM$9-$AL$9)/($AN$9-$AL$9),$AL$9+SQRT(AX325*($AN$9-$AL$9)*($AM$9-$AL$9)),$AN$9-SQRT((1-AX325)*($AN$9-$AL$9)*($AN$9-$AM$9))),$AM$9)</f>
        <v>1.49157099740565</v>
      </c>
      <c r="AP325" s="0" t="n">
        <f aca="false">IFERROR(IF(AY325&lt;($AM$10-$AL$10)/($AN$10-$AL$10),$AL$10+SQRT(AY325*($AN$10-$AL$10)*($AM$10-$AL$10)),$AN$10-SQRT((1-AY325)*($AN$10-$AL$10)*($AN$10-$AM$10))),$AM$10)</f>
        <v>0.545580345581371</v>
      </c>
      <c r="AQ325" s="0" t="n">
        <f aca="false">IFERROR(IF(AZ325&lt;($AM$11-$AL$11)/($AN$11-$AL$11),$AL$11+SQRT(AZ325*($AN$11-$AL$11)*($AM$11-$AL$11)),$AN$11-SQRT((1-AZ325)*($AN$11-$AL$11)*($AN$11-$AM$11))),$AM$11)</f>
        <v>0.922953699750955</v>
      </c>
      <c r="AR325" s="0" t="n">
        <f aca="false">SUMPRODUCT((B24:B31&lt;=$B$6)*(C24:C31*AM325+D24:D31*AO325*$B$8*AQ325)/(1+AL325/100)^B24:B31)+C32*AM325*AP325/(1+AL325/100)^$B$6</f>
        <v>0</v>
      </c>
      <c r="AS325" s="0" t="n">
        <f aca="false">SUMPRODUCT((K24:K26&lt;=$B$6)*(L24:L26*AN325+M24:M26*AO325*$B$8*AQ325)/(1+AL325/100)^K24:K26)+L27*AN325*AP325/(1+AL325/100)^$B$6</f>
        <v>0</v>
      </c>
      <c r="AT325" s="0" t="n">
        <f aca="false">AS325-AR325</f>
        <v>0</v>
      </c>
      <c r="AU325" s="0" t="n">
        <f aca="true">RAND()</f>
        <v>0.195756531592797</v>
      </c>
      <c r="AV325" s="0" t="n">
        <f aca="true">RAND()</f>
        <v>0.727216406489674</v>
      </c>
      <c r="AW325" s="0" t="n">
        <f aca="true">RAND()</f>
        <v>0.123930051755795</v>
      </c>
      <c r="AX325" s="0" t="n">
        <f aca="true">RAND()</f>
        <v>0.827666632880606</v>
      </c>
      <c r="AY325" s="0" t="n">
        <f aca="true">RAND()</f>
        <v>0.00831027161326889</v>
      </c>
      <c r="AZ325" s="0" t="n">
        <f aca="true">RAND()</f>
        <v>0.975770888236465</v>
      </c>
    </row>
    <row r="326" customFormat="false" ht="15" hidden="false" customHeight="false" outlineLevel="0" collapsed="false">
      <c r="AK326" s="0" t="n">
        <v>313</v>
      </c>
      <c r="AL326" s="0" t="n">
        <f aca="false">IFERROR(IF(AU326&lt;($AM$6-$AL$6)/($AN$6-$AL$6),$AL$6+SQRT(AU326*($AN$6-$AL$6)*($AM$6-$AL$6)),$AN$6-SQRT((1-AU326)*($AN$6-$AL$6)*($AN$6-$AM$6))),$AM$6)</f>
        <v>4.34349100350439</v>
      </c>
      <c r="AM326" s="0" t="n">
        <f aca="false">IFERROR(IF(AV326&lt;($AM$7-$AL$7)/($AN$7-$AL$7),$AL$7+SQRT(AV326*($AN$7-$AL$7)*($AM$7-$AL$7)),$AN$7-SQRT((1-AV326)*($AN$7-$AL$7)*($AN$7-$AM$7))),$AM$7)</f>
        <v>1.10273941735064</v>
      </c>
      <c r="AN326" s="0" t="n">
        <f aca="false">IFERROR(IF(AW326&lt;($AM$8-$AL$8)/($AN$8-$AL$8),$AL$8+SQRT(AW326*($AN$8-$AL$8)*($AM$8-$AL$8)),$AN$8-SQRT((1-AW326)*($AN$8-$AL$8)*($AN$8-$AM$8))),$AM$8)</f>
        <v>0.921380385000576</v>
      </c>
      <c r="AO326" s="0" t="n">
        <f aca="false">IFERROR(IF(AX326&lt;($AM$9-$AL$9)/($AN$9-$AL$9),$AL$9+SQRT(AX326*($AN$9-$AL$9)*($AM$9-$AL$9)),$AN$9-SQRT((1-AX326)*($AN$9-$AL$9)*($AN$9-$AM$9))),$AM$9)</f>
        <v>0.914705450880341</v>
      </c>
      <c r="AP326" s="0" t="n">
        <f aca="false">IFERROR(IF(AY326&lt;($AM$10-$AL$10)/($AN$10-$AL$10),$AL$10+SQRT(AY326*($AN$10-$AL$10)*($AM$10-$AL$10)),$AN$10-SQRT((1-AY326)*($AN$10-$AL$10)*($AN$10-$AM$10))),$AM$10)</f>
        <v>0.853714061164708</v>
      </c>
      <c r="AQ326" s="0" t="n">
        <f aca="false">IFERROR(IF(AZ326&lt;($AM$11-$AL$11)/($AN$11-$AL$11),$AL$11+SQRT(AZ326*($AN$11-$AL$11)*($AM$11-$AL$11)),$AN$11-SQRT((1-AZ326)*($AN$11-$AL$11)*($AN$11-$AM$11))),$AM$11)</f>
        <v>0.915917464700341</v>
      </c>
      <c r="AR326" s="0" t="n">
        <f aca="false">SUMPRODUCT((B24:B31&lt;=$B$6)*(C24:C31*AM326+D24:D31*AO326*$B$8*AQ326)/(1+AL326/100)^B24:B31)+C32*AM326*AP326/(1+AL326/100)^$B$6</f>
        <v>0</v>
      </c>
      <c r="AS326" s="0" t="n">
        <f aca="false">SUMPRODUCT((K24:K26&lt;=$B$6)*(L24:L26*AN326+M24:M26*AO326*$B$8*AQ326)/(1+AL326/100)^K24:K26)+L27*AN326*AP326/(1+AL326/100)^$B$6</f>
        <v>0</v>
      </c>
      <c r="AT326" s="0" t="n">
        <f aca="false">AS326-AR326</f>
        <v>0</v>
      </c>
      <c r="AU326" s="0" t="n">
        <f aca="true">RAND()</f>
        <v>0.647147997576893</v>
      </c>
      <c r="AV326" s="0" t="n">
        <f aca="true">RAND()</f>
        <v>0.807238407091297</v>
      </c>
      <c r="AW326" s="0" t="n">
        <f aca="true">RAND()</f>
        <v>0.163702198476533</v>
      </c>
      <c r="AX326" s="0" t="n">
        <f aca="true">RAND()</f>
        <v>0.229307481319823</v>
      </c>
      <c r="AY326" s="0" t="n">
        <f aca="true">RAND()</f>
        <v>0.500454548262524</v>
      </c>
      <c r="AZ326" s="0" t="n">
        <f aca="true">RAND()</f>
        <v>0.971143376561558</v>
      </c>
    </row>
    <row r="327" customFormat="false" ht="15" hidden="false" customHeight="false" outlineLevel="0" collapsed="false">
      <c r="AK327" s="0" t="n">
        <v>314</v>
      </c>
      <c r="AL327" s="0" t="n">
        <f aca="false">IFERROR(IF(AU327&lt;($AM$6-$AL$6)/($AN$6-$AL$6),$AL$6+SQRT(AU327*($AN$6-$AL$6)*($AM$6-$AL$6)),$AN$6-SQRT((1-AU327)*($AN$6-$AL$6)*($AN$6-$AM$6))),$AM$6)</f>
        <v>3.18225155655908</v>
      </c>
      <c r="AM327" s="0" t="n">
        <f aca="false">IFERROR(IF(AV327&lt;($AM$7-$AL$7)/($AN$7-$AL$7),$AL$7+SQRT(AV327*($AN$7-$AL$7)*($AM$7-$AL$7)),$AN$7-SQRT((1-AV327)*($AN$7-$AL$7)*($AN$7-$AM$7))),$AM$7)</f>
        <v>1.02488374936234</v>
      </c>
      <c r="AN327" s="0" t="n">
        <f aca="false">IFERROR(IF(AW327&lt;($AM$8-$AL$8)/($AN$8-$AL$8),$AL$8+SQRT(AW327*($AN$8-$AL$8)*($AM$8-$AL$8)),$AN$8-SQRT((1-AW327)*($AN$8-$AL$8)*($AN$8-$AM$8))),$AM$8)</f>
        <v>0.865253832154091</v>
      </c>
      <c r="AO327" s="0" t="n">
        <f aca="false">IFERROR(IF(AX327&lt;($AM$9-$AL$9)/($AN$9-$AL$9),$AL$9+SQRT(AX327*($AN$9-$AL$9)*($AM$9-$AL$9)),$AN$9-SQRT((1-AX327)*($AN$9-$AL$9)*($AN$9-$AM$9))),$AM$9)</f>
        <v>1.4914275994018</v>
      </c>
      <c r="AP327" s="0" t="n">
        <f aca="false">IFERROR(IF(AY327&lt;($AM$10-$AL$10)/($AN$10-$AL$10),$AL$10+SQRT(AY327*($AN$10-$AL$10)*($AM$10-$AL$10)),$AN$10-SQRT((1-AY327)*($AN$10-$AL$10)*($AN$10-$AM$10))),$AM$10)</f>
        <v>0.958072513959616</v>
      </c>
      <c r="AQ327" s="0" t="n">
        <f aca="false">IFERROR(IF(AZ327&lt;($AM$11-$AL$11)/($AN$11-$AL$11),$AL$11+SQRT(AZ327*($AN$11-$AL$11)*($AM$11-$AL$11)),$AN$11-SQRT((1-AZ327)*($AN$11-$AL$11)*($AN$11-$AM$11))),$AM$11)</f>
        <v>0.682876183876993</v>
      </c>
      <c r="AR327" s="0" t="n">
        <f aca="false">SUMPRODUCT((B24:B31&lt;=$B$6)*(C24:C31*AM327+D24:D31*AO327*$B$8*AQ327)/(1+AL327/100)^B24:B31)+C32*AM327*AP327/(1+AL327/100)^$B$6</f>
        <v>0</v>
      </c>
      <c r="AS327" s="0" t="n">
        <f aca="false">SUMPRODUCT((K24:K26&lt;=$B$6)*(L24:L26*AN327+M24:M26*AO327*$B$8*AQ327)/(1+AL327/100)^K24:K26)+L27*AN327*AP327/(1+AL327/100)^$B$6</f>
        <v>0</v>
      </c>
      <c r="AT327" s="0" t="n">
        <f aca="false">AS327-AR327</f>
        <v>0</v>
      </c>
      <c r="AU327" s="0" t="n">
        <f aca="true">RAND()</f>
        <v>0.271239841130223</v>
      </c>
      <c r="AV327" s="0" t="n">
        <f aca="true">RAND()</f>
        <v>0.549534877323059</v>
      </c>
      <c r="AW327" s="0" t="n">
        <f aca="true">RAND()</f>
        <v>0.0473118067866035</v>
      </c>
      <c r="AX327" s="0" t="n">
        <f aca="true">RAND()</f>
        <v>0.827569408899856</v>
      </c>
      <c r="AY327" s="0" t="n">
        <f aca="true">RAND()</f>
        <v>0.839321712181129</v>
      </c>
      <c r="AZ327" s="0" t="n">
        <f aca="true">RAND()</f>
        <v>0.589520347949311</v>
      </c>
    </row>
    <row r="328" customFormat="false" ht="15" hidden="false" customHeight="false" outlineLevel="0" collapsed="false">
      <c r="AK328" s="0" t="n">
        <v>315</v>
      </c>
      <c r="AL328" s="0" t="n">
        <f aca="false">IFERROR(IF(AU328&lt;($AM$6-$AL$6)/($AN$6-$AL$6),$AL$6+SQRT(AU328*($AN$6-$AL$6)*($AM$6-$AL$6)),$AN$6-SQRT((1-AU328)*($AN$6-$AL$6)*($AN$6-$AM$6))),$AM$6)</f>
        <v>6.63548980137978</v>
      </c>
      <c r="AM328" s="0" t="n">
        <f aca="false">IFERROR(IF(AV328&lt;($AM$7-$AL$7)/($AN$7-$AL$7),$AL$7+SQRT(AV328*($AN$7-$AL$7)*($AM$7-$AL$7)),$AN$7-SQRT((1-AV328)*($AN$7-$AL$7)*($AN$7-$AM$7))),$AM$7)</f>
        <v>0.959747030611676</v>
      </c>
      <c r="AN328" s="0" t="n">
        <f aca="false">IFERROR(IF(AW328&lt;($AM$8-$AL$8)/($AN$8-$AL$8),$AL$8+SQRT(AW328*($AN$8-$AL$8)*($AM$8-$AL$8)),$AN$8-SQRT((1-AW328)*($AN$8-$AL$8)*($AN$8-$AM$8))),$AM$8)</f>
        <v>1.04212541779972</v>
      </c>
      <c r="AO328" s="0" t="n">
        <f aca="false">IFERROR(IF(AX328&lt;($AM$9-$AL$9)/($AN$9-$AL$9),$AL$9+SQRT(AX328*($AN$9-$AL$9)*($AM$9-$AL$9)),$AN$9-SQRT((1-AX328)*($AN$9-$AL$9)*($AN$9-$AM$9))),$AM$9)</f>
        <v>1.46772958598539</v>
      </c>
      <c r="AP328" s="0" t="n">
        <f aca="false">IFERROR(IF(AY328&lt;($AM$10-$AL$10)/($AN$10-$AL$10),$AL$10+SQRT(AY328*($AN$10-$AL$10)*($AM$10-$AL$10)),$AN$10-SQRT((1-AY328)*($AN$10-$AL$10)*($AN$10-$AM$10))),$AM$10)</f>
        <v>0.665623416154062</v>
      </c>
      <c r="AQ328" s="0" t="n">
        <f aca="false">IFERROR(IF(AZ328&lt;($AM$11-$AL$11)/($AN$11-$AL$11),$AL$11+SQRT(AZ328*($AN$11-$AL$11)*($AM$11-$AL$11)),$AN$11-SQRT((1-AZ328)*($AN$11-$AL$11)*($AN$11-$AM$11))),$AM$11)</f>
        <v>0.660483607978295</v>
      </c>
      <c r="AR328" s="0" t="n">
        <f aca="false">SUMPRODUCT((B24:B31&lt;=$B$6)*(C24:C31*AM328+D24:D31*AO328*$B$8*AQ328)/(1+AL328/100)^B24:B31)+C32*AM328*AP328/(1+AL328/100)^$B$6</f>
        <v>0</v>
      </c>
      <c r="AS328" s="0" t="n">
        <f aca="false">SUMPRODUCT((K24:K26&lt;=$B$6)*(L24:L26*AN328+M24:M26*AO328*$B$8*AQ328)/(1+AL328/100)^K24:K26)+L27*AN328*AP328/(1+AL328/100)^$B$6</f>
        <v>0</v>
      </c>
      <c r="AT328" s="0" t="n">
        <f aca="false">AS328-AR328</f>
        <v>0</v>
      </c>
      <c r="AU328" s="0" t="n">
        <f aca="true">RAND()</f>
        <v>0.993356615755092</v>
      </c>
      <c r="AV328" s="0" t="n">
        <f aca="true">RAND()</f>
        <v>0.283545708769418</v>
      </c>
      <c r="AW328" s="0" t="n">
        <f aca="true">RAND()</f>
        <v>0.615894738444966</v>
      </c>
      <c r="AX328" s="0" t="n">
        <f aca="true">RAND()</f>
        <v>0.811125470909807</v>
      </c>
      <c r="AY328" s="0" t="n">
        <f aca="true">RAND()</f>
        <v>0.109724463914167</v>
      </c>
      <c r="AZ328" s="0" t="n">
        <f aca="true">RAND()</f>
        <v>0.529504569585975</v>
      </c>
    </row>
    <row r="329" customFormat="false" ht="15" hidden="false" customHeight="false" outlineLevel="0" collapsed="false">
      <c r="AK329" s="0" t="n">
        <v>316</v>
      </c>
      <c r="AL329" s="0" t="n">
        <f aca="false">IFERROR(IF(AU329&lt;($AM$6-$AL$6)/($AN$6-$AL$6),$AL$6+SQRT(AU329*($AN$6-$AL$6)*($AM$6-$AL$6)),$AN$6-SQRT((1-AU329)*($AN$6-$AL$6)*($AN$6-$AM$6))),$AM$6)</f>
        <v>2.08019648781588</v>
      </c>
      <c r="AM329" s="0" t="n">
        <f aca="false">IFERROR(IF(AV329&lt;($AM$7-$AL$7)/($AN$7-$AL$7),$AL$7+SQRT(AV329*($AN$7-$AL$7)*($AM$7-$AL$7)),$AN$7-SQRT((1-AV329)*($AN$7-$AL$7)*($AN$7-$AM$7))),$AM$7)</f>
        <v>1.05682424110624</v>
      </c>
      <c r="AN329" s="0" t="n">
        <f aca="false">IFERROR(IF(AW329&lt;($AM$8-$AL$8)/($AN$8-$AL$8),$AL$8+SQRT(AW329*($AN$8-$AL$8)*($AM$8-$AL$8)),$AN$8-SQRT((1-AW329)*($AN$8-$AL$8)*($AN$8-$AM$8))),$AM$8)</f>
        <v>1.21786514354086</v>
      </c>
      <c r="AO329" s="0" t="n">
        <f aca="false">IFERROR(IF(AX329&lt;($AM$9-$AL$9)/($AN$9-$AL$9),$AL$9+SQRT(AX329*($AN$9-$AL$9)*($AM$9-$AL$9)),$AN$9-SQRT((1-AX329)*($AN$9-$AL$9)*($AN$9-$AM$9))),$AM$9)</f>
        <v>1.20982108733505</v>
      </c>
      <c r="AP329" s="0" t="n">
        <f aca="false">IFERROR(IF(AY329&lt;($AM$10-$AL$10)/($AN$10-$AL$10),$AL$10+SQRT(AY329*($AN$10-$AL$10)*($AM$10-$AL$10)),$AN$10-SQRT((1-AY329)*($AN$10-$AL$10)*($AN$10-$AM$10))),$AM$10)</f>
        <v>0.698215439738701</v>
      </c>
      <c r="AQ329" s="0" t="n">
        <f aca="false">IFERROR(IF(AZ329&lt;($AM$11-$AL$11)/($AN$11-$AL$11),$AL$11+SQRT(AZ329*($AN$11-$AL$11)*($AM$11-$AL$11)),$AN$11-SQRT((1-AZ329)*($AN$11-$AL$11)*($AN$11-$AM$11))),$AM$11)</f>
        <v>0.692786979046191</v>
      </c>
      <c r="AR329" s="0" t="n">
        <f aca="false">SUMPRODUCT((B24:B31&lt;=$B$6)*(C24:C31*AM329+D24:D31*AO329*$B$8*AQ329)/(1+AL329/100)^B24:B31)+C32*AM329*AP329/(1+AL329/100)^$B$6</f>
        <v>0</v>
      </c>
      <c r="AS329" s="0" t="n">
        <f aca="false">SUMPRODUCT((K24:K26&lt;=$B$6)*(L24:L26*AN329+M24:M26*AO329*$B$8*AQ329)/(1+AL329/100)^K24:K26)+L27*AN329*AP329/(1+AL329/100)^$B$6</f>
        <v>0</v>
      </c>
      <c r="AT329" s="0" t="n">
        <f aca="false">AS329-AR329</f>
        <v>0</v>
      </c>
      <c r="AU329" s="0" t="n">
        <f aca="true">RAND()</f>
        <v>0.00128629533160037</v>
      </c>
      <c r="AV329" s="0" t="n">
        <f aca="true">RAND()</f>
        <v>0.668294454896175</v>
      </c>
      <c r="AW329" s="0" t="n">
        <f aca="true">RAND()</f>
        <v>0.990820897780893</v>
      </c>
      <c r="AX329" s="0" t="n">
        <f aca="true">RAND()</f>
        <v>0.583744857319754</v>
      </c>
      <c r="AY329" s="0" t="n">
        <f aca="true">RAND()</f>
        <v>0.157157442203226</v>
      </c>
      <c r="AZ329" s="0" t="n">
        <f aca="true">RAND()</f>
        <v>0.614776162271162</v>
      </c>
    </row>
    <row r="330" customFormat="false" ht="15" hidden="false" customHeight="false" outlineLevel="0" collapsed="false">
      <c r="AK330" s="0" t="n">
        <v>317</v>
      </c>
      <c r="AL330" s="0" t="n">
        <f aca="false">IFERROR(IF(AU330&lt;($AM$6-$AL$6)/($AN$6-$AL$6),$AL$6+SQRT(AU330*($AN$6-$AL$6)*($AM$6-$AL$6)),$AN$6-SQRT((1-AU330)*($AN$6-$AL$6)*($AN$6-$AM$6))),$AM$6)</f>
        <v>3.20038202469872</v>
      </c>
      <c r="AM330" s="0" t="n">
        <f aca="false">IFERROR(IF(AV330&lt;($AM$7-$AL$7)/($AN$7-$AL$7),$AL$7+SQRT(AV330*($AN$7-$AL$7)*($AM$7-$AL$7)),$AN$7-SQRT((1-AV330)*($AN$7-$AL$7)*($AN$7-$AM$7))),$AM$7)</f>
        <v>0.959125171679902</v>
      </c>
      <c r="AN330" s="0" t="n">
        <f aca="false">IFERROR(IF(AW330&lt;($AM$8-$AL$8)/($AN$8-$AL$8),$AL$8+SQRT(AW330*($AN$8-$AL$8)*($AM$8-$AL$8)),$AN$8-SQRT((1-AW330)*($AN$8-$AL$8)*($AN$8-$AM$8))),$AM$8)</f>
        <v>1.00344679372058</v>
      </c>
      <c r="AO330" s="0" t="n">
        <f aca="false">IFERROR(IF(AX330&lt;($AM$9-$AL$9)/($AN$9-$AL$9),$AL$9+SQRT(AX330*($AN$9-$AL$9)*($AM$9-$AL$9)),$AN$9-SQRT((1-AX330)*($AN$9-$AL$9)*($AN$9-$AM$9))),$AM$9)</f>
        <v>1.11533377565047</v>
      </c>
      <c r="AP330" s="0" t="n">
        <f aca="false">IFERROR(IF(AY330&lt;($AM$10-$AL$10)/($AN$10-$AL$10),$AL$10+SQRT(AY330*($AN$10-$AL$10)*($AM$10-$AL$10)),$AN$10-SQRT((1-AY330)*($AN$10-$AL$10)*($AN$10-$AM$10))),$AM$10)</f>
        <v>0.74170645017909</v>
      </c>
      <c r="AQ330" s="0" t="n">
        <f aca="false">IFERROR(IF(AZ330&lt;($AM$11-$AL$11)/($AN$11-$AL$11),$AL$11+SQRT(AZ330*($AN$11-$AL$11)*($AM$11-$AL$11)),$AN$11-SQRT((1-AZ330)*($AN$11-$AL$11)*($AN$11-$AM$11))),$AM$11)</f>
        <v>0.664681031876359</v>
      </c>
      <c r="AR330" s="0" t="n">
        <f aca="false">SUMPRODUCT((B24:B31&lt;=$B$6)*(C24:C31*AM330+D24:D31*AO330*$B$8*AQ330)/(1+AL330/100)^B24:B31)+C32*AM330*AP330/(1+AL330/100)^$B$6</f>
        <v>0</v>
      </c>
      <c r="AS330" s="0" t="n">
        <f aca="false">SUMPRODUCT((K24:K26&lt;=$B$6)*(L24:L26*AN330+M24:M26*AO330*$B$8*AQ330)/(1+AL330/100)^K24:K26)+L27*AN330*AP330/(1+AL330/100)^$B$6</f>
        <v>0</v>
      </c>
      <c r="AT330" s="0" t="n">
        <f aca="false">AS330-AR330</f>
        <v>0</v>
      </c>
      <c r="AU330" s="0" t="n">
        <f aca="true">RAND()</f>
        <v>0.278145162088371</v>
      </c>
      <c r="AV330" s="0" t="n">
        <f aca="true">RAND()</f>
        <v>0.281342447357313</v>
      </c>
      <c r="AW330" s="0" t="n">
        <f aca="true">RAND()</f>
        <v>0.459657924207464</v>
      </c>
      <c r="AX330" s="0" t="n">
        <f aca="true">RAND()</f>
        <v>0.478243780996769</v>
      </c>
      <c r="AY330" s="0" t="n">
        <f aca="true">RAND()</f>
        <v>0.233688032232707</v>
      </c>
      <c r="AZ330" s="0" t="n">
        <f aca="true">RAND()</f>
        <v>0.541066080067334</v>
      </c>
    </row>
    <row r="331" customFormat="false" ht="15" hidden="false" customHeight="false" outlineLevel="0" collapsed="false">
      <c r="AK331" s="0" t="n">
        <v>318</v>
      </c>
      <c r="AL331" s="0" t="n">
        <f aca="false">IFERROR(IF(AU331&lt;($AM$6-$AL$6)/($AN$6-$AL$6),$AL$6+SQRT(AU331*($AN$6-$AL$6)*($AM$6-$AL$6)),$AN$6-SQRT((1-AU331)*($AN$6-$AL$6)*($AN$6-$AM$6))),$AM$6)</f>
        <v>2.97684244000554</v>
      </c>
      <c r="AM331" s="0" t="n">
        <f aca="false">IFERROR(IF(AV331&lt;($AM$7-$AL$7)/($AN$7-$AL$7),$AL$7+SQRT(AV331*($AN$7-$AL$7)*($AM$7-$AL$7)),$AN$7-SQRT((1-AV331)*($AN$7-$AL$7)*($AN$7-$AM$7))),$AM$7)</f>
        <v>0.897162250631205</v>
      </c>
      <c r="AN331" s="0" t="n">
        <f aca="false">IFERROR(IF(AW331&lt;($AM$8-$AL$8)/($AN$8-$AL$8),$AL$8+SQRT(AW331*($AN$8-$AL$8)*($AM$8-$AL$8)),$AN$8-SQRT((1-AW331)*($AN$8-$AL$8)*($AN$8-$AM$8))),$AM$8)</f>
        <v>1.05197153036962</v>
      </c>
      <c r="AO331" s="0" t="n">
        <f aca="false">IFERROR(IF(AX331&lt;($AM$9-$AL$9)/($AN$9-$AL$9),$AL$9+SQRT(AX331*($AN$9-$AL$9)*($AM$9-$AL$9)),$AN$9-SQRT((1-AX331)*($AN$9-$AL$9)*($AN$9-$AM$9))),$AM$9)</f>
        <v>1.03554035402903</v>
      </c>
      <c r="AP331" s="0" t="n">
        <f aca="false">IFERROR(IF(AY331&lt;($AM$10-$AL$10)/($AN$10-$AL$10),$AL$10+SQRT(AY331*($AN$10-$AL$10)*($AM$10-$AL$10)),$AN$10-SQRT((1-AY331)*($AN$10-$AL$10)*($AN$10-$AM$10))),$AM$10)</f>
        <v>0.663121296165176</v>
      </c>
      <c r="AQ331" s="0" t="n">
        <f aca="false">IFERROR(IF(AZ331&lt;($AM$11-$AL$11)/($AN$11-$AL$11),$AL$11+SQRT(AZ331*($AN$11-$AL$11)*($AM$11-$AL$11)),$AN$11-SQRT((1-AZ331)*($AN$11-$AL$11)*($AN$11-$AM$11))),$AM$11)</f>
        <v>0.71517493551802</v>
      </c>
      <c r="AR331" s="0" t="n">
        <f aca="false">SUMPRODUCT((B24:B31&lt;=$B$6)*(C24:C31*AM331+D24:D31*AO331*$B$8*AQ331)/(1+AL331/100)^B24:B31)+C32*AM331*AP331/(1+AL331/100)^$B$6</f>
        <v>0</v>
      </c>
      <c r="AS331" s="0" t="n">
        <f aca="false">SUMPRODUCT((K24:K26&lt;=$B$6)*(L24:L26*AN331+M24:M26*AO331*$B$8*AQ331)/(1+AL331/100)^K24:K26)+L27*AN331*AP331/(1+AL331/100)^$B$6</f>
        <v>0</v>
      </c>
      <c r="AT331" s="0" t="n">
        <f aca="false">AS331-AR331</f>
        <v>0</v>
      </c>
      <c r="AU331" s="0" t="n">
        <f aca="true">RAND()</f>
        <v>0.190844230519194</v>
      </c>
      <c r="AV331" s="0" t="n">
        <f aca="true">RAND()</f>
        <v>0.104894477196901</v>
      </c>
      <c r="AW331" s="0" t="n">
        <f aca="true">RAND()</f>
        <v>0.651419779696448</v>
      </c>
      <c r="AX331" s="0" t="n">
        <f aca="true">RAND()</f>
        <v>0.379878394195705</v>
      </c>
      <c r="AY331" s="0" t="n">
        <f aca="true">RAND()</f>
        <v>0.106434229050428</v>
      </c>
      <c r="AZ331" s="0" t="n">
        <f aca="true">RAND()</f>
        <v>0.668876255685044</v>
      </c>
    </row>
    <row r="332" customFormat="false" ht="15" hidden="false" customHeight="false" outlineLevel="0" collapsed="false">
      <c r="AK332" s="0" t="n">
        <v>319</v>
      </c>
      <c r="AL332" s="0" t="n">
        <f aca="false">IFERROR(IF(AU332&lt;($AM$6-$AL$6)/($AN$6-$AL$6),$AL$6+SQRT(AU332*($AN$6-$AL$6)*($AM$6-$AL$6)),$AN$6-SQRT((1-AU332)*($AN$6-$AL$6)*($AN$6-$AM$6))),$AM$6)</f>
        <v>3.4494847256768</v>
      </c>
      <c r="AM332" s="0" t="n">
        <f aca="false">IFERROR(IF(AV332&lt;($AM$7-$AL$7)/($AN$7-$AL$7),$AL$7+SQRT(AV332*($AN$7-$AL$7)*($AM$7-$AL$7)),$AN$7-SQRT((1-AV332)*($AN$7-$AL$7)*($AN$7-$AM$7))),$AM$7)</f>
        <v>1.05844390106109</v>
      </c>
      <c r="AN332" s="0" t="n">
        <f aca="false">IFERROR(IF(AW332&lt;($AM$8-$AL$8)/($AN$8-$AL$8),$AL$8+SQRT(AW332*($AN$8-$AL$8)*($AM$8-$AL$8)),$AN$8-SQRT((1-AW332)*($AN$8-$AL$8)*($AN$8-$AM$8))),$AM$8)</f>
        <v>0.987436597134272</v>
      </c>
      <c r="AO332" s="0" t="n">
        <f aca="false">IFERROR(IF(AX332&lt;($AM$9-$AL$9)/($AN$9-$AL$9),$AL$9+SQRT(AX332*($AN$9-$AL$9)*($AM$9-$AL$9)),$AN$9-SQRT((1-AX332)*($AN$9-$AL$9)*($AN$9-$AM$9))),$AM$9)</f>
        <v>0.906086733304554</v>
      </c>
      <c r="AP332" s="0" t="n">
        <f aca="false">IFERROR(IF(AY332&lt;($AM$10-$AL$10)/($AN$10-$AL$10),$AL$10+SQRT(AY332*($AN$10-$AL$10)*($AM$10-$AL$10)),$AN$10-SQRT((1-AY332)*($AN$10-$AL$10)*($AN$10-$AM$10))),$AM$10)</f>
        <v>0.666107252609935</v>
      </c>
      <c r="AQ332" s="0" t="n">
        <f aca="false">IFERROR(IF(AZ332&lt;($AM$11-$AL$11)/($AN$11-$AL$11),$AL$11+SQRT(AZ332*($AN$11-$AL$11)*($AM$11-$AL$11)),$AN$11-SQRT((1-AZ332)*($AN$11-$AL$11)*($AN$11-$AM$11))),$AM$11)</f>
        <v>0.585072520412884</v>
      </c>
      <c r="AR332" s="0" t="n">
        <f aca="false">SUMPRODUCT((B24:B31&lt;=$B$6)*(C24:C31*AM332+D24:D31*AO332*$B$8*AQ332)/(1+AL332/100)^B24:B31)+C32*AM332*AP332/(1+AL332/100)^$B$6</f>
        <v>0</v>
      </c>
      <c r="AS332" s="0" t="n">
        <f aca="false">SUMPRODUCT((K24:K26&lt;=$B$6)*(L24:L26*AN332+M24:M26*AO332*$B$8*AQ332)/(1+AL332/100)^K24:K26)+L27*AN332*AP332/(1+AL332/100)^$B$6</f>
        <v>0</v>
      </c>
      <c r="AT332" s="0" t="n">
        <f aca="false">AS332-AR332</f>
        <v>0</v>
      </c>
      <c r="AU332" s="0" t="n">
        <f aca="true">RAND()</f>
        <v>0.369692064339883</v>
      </c>
      <c r="AV332" s="0" t="n">
        <f aca="true">RAND()</f>
        <v>0.673833430749392</v>
      </c>
      <c r="AW332" s="0" t="n">
        <f aca="true">RAND()</f>
        <v>0.390360866058613</v>
      </c>
      <c r="AX332" s="0" t="n">
        <f aca="true">RAND()</f>
        <v>0.219875246621285</v>
      </c>
      <c r="AY332" s="0" t="n">
        <f aca="true">RAND()</f>
        <v>0.110366477478483</v>
      </c>
      <c r="AZ332" s="0" t="n">
        <f aca="true">RAND()</f>
        <v>0.331699354671649</v>
      </c>
    </row>
    <row r="333" customFormat="false" ht="15" hidden="false" customHeight="false" outlineLevel="0" collapsed="false">
      <c r="AK333" s="0" t="n">
        <v>320</v>
      </c>
      <c r="AL333" s="0" t="n">
        <f aca="false">IFERROR(IF(AU333&lt;($AM$6-$AL$6)/($AN$6-$AL$6),$AL$6+SQRT(AU333*($AN$6-$AL$6)*($AM$6-$AL$6)),$AN$6-SQRT((1-AU333)*($AN$6-$AL$6)*($AN$6-$AM$6))),$AM$6)</f>
        <v>2.43650245439408</v>
      </c>
      <c r="AM333" s="0" t="n">
        <f aca="false">IFERROR(IF(AV333&lt;($AM$7-$AL$7)/($AN$7-$AL$7),$AL$7+SQRT(AV333*($AN$7-$AL$7)*($AM$7-$AL$7)),$AN$7-SQRT((1-AV333)*($AN$7-$AL$7)*($AN$7-$AM$7))),$AM$7)</f>
        <v>0.938559435233414</v>
      </c>
      <c r="AN333" s="0" t="n">
        <f aca="false">IFERROR(IF(AW333&lt;($AM$8-$AL$8)/($AN$8-$AL$8),$AL$8+SQRT(AW333*($AN$8-$AL$8)*($AM$8-$AL$8)),$AN$8-SQRT((1-AW333)*($AN$8-$AL$8)*($AN$8-$AM$8))),$AM$8)</f>
        <v>0.974162275057223</v>
      </c>
      <c r="AO333" s="0" t="n">
        <f aca="false">IFERROR(IF(AX333&lt;($AM$9-$AL$9)/($AN$9-$AL$9),$AL$9+SQRT(AX333*($AN$9-$AL$9)*($AM$9-$AL$9)),$AN$9-SQRT((1-AX333)*($AN$9-$AL$9)*($AN$9-$AM$9))),$AM$9)</f>
        <v>1.39079359265238</v>
      </c>
      <c r="AP333" s="0" t="n">
        <f aca="false">IFERROR(IF(AY333&lt;($AM$10-$AL$10)/($AN$10-$AL$10),$AL$10+SQRT(AY333*($AN$10-$AL$10)*($AM$10-$AL$10)),$AN$10-SQRT((1-AY333)*($AN$10-$AL$10)*($AN$10-$AM$10))),$AM$10)</f>
        <v>0.924904813631508</v>
      </c>
      <c r="AQ333" s="0" t="n">
        <f aca="false">IFERROR(IF(AZ333&lt;($AM$11-$AL$11)/($AN$11-$AL$11),$AL$11+SQRT(AZ333*($AN$11-$AL$11)*($AM$11-$AL$11)),$AN$11-SQRT((1-AZ333)*($AN$11-$AL$11)*($AN$11-$AM$11))),$AM$11)</f>
        <v>0.730348590799826</v>
      </c>
      <c r="AR333" s="0" t="n">
        <f aca="false">SUMPRODUCT((B24:B31&lt;=$B$6)*(C24:C31*AM333+D24:D31*AO333*$B$8*AQ333)/(1+AL333/100)^B24:B31)+C32*AM333*AP333/(1+AL333/100)^$B$6</f>
        <v>0</v>
      </c>
      <c r="AS333" s="0" t="n">
        <f aca="false">SUMPRODUCT((K24:K26&lt;=$B$6)*(L24:L26*AN333+M24:M26*AO333*$B$8*AQ333)/(1+AL333/100)^K24:K26)+L27*AN333*AP333/(1+AL333/100)^$B$6</f>
        <v>0</v>
      </c>
      <c r="AT333" s="0" t="n">
        <f aca="false">AS333-AR333</f>
        <v>0</v>
      </c>
      <c r="AU333" s="0" t="n">
        <f aca="true">RAND()</f>
        <v>0.0381068785384118</v>
      </c>
      <c r="AV333" s="0" t="n">
        <f aca="true">RAND()</f>
        <v>0.213319078802251</v>
      </c>
      <c r="AW333" s="0" t="n">
        <f aca="true">RAND()</f>
        <v>0.337027756145643</v>
      </c>
      <c r="AX333" s="0" t="n">
        <f aca="true">RAND()</f>
        <v>0.752578368831067</v>
      </c>
      <c r="AY333" s="0" t="n">
        <f aca="true">RAND()</f>
        <v>0.722176402588906</v>
      </c>
      <c r="AZ333" s="0" t="n">
        <f aca="true">RAND()</f>
        <v>0.703216806189225</v>
      </c>
    </row>
    <row r="334" customFormat="false" ht="15" hidden="false" customHeight="false" outlineLevel="0" collapsed="false">
      <c r="AK334" s="0" t="n">
        <v>321</v>
      </c>
      <c r="AL334" s="0" t="n">
        <f aca="false">IFERROR(IF(AU334&lt;($AM$6-$AL$6)/($AN$6-$AL$6),$AL$6+SQRT(AU334*($AN$6-$AL$6)*($AM$6-$AL$6)),$AN$6-SQRT((1-AU334)*($AN$6-$AL$6)*($AN$6-$AM$6))),$AM$6)</f>
        <v>4.83175201803722</v>
      </c>
      <c r="AM334" s="0" t="n">
        <f aca="false">IFERROR(IF(AV334&lt;($AM$7-$AL$7)/($AN$7-$AL$7),$AL$7+SQRT(AV334*($AN$7-$AL$7)*($AM$7-$AL$7)),$AN$7-SQRT((1-AV334)*($AN$7-$AL$7)*($AN$7-$AM$7))),$AM$7)</f>
        <v>0.977777490878433</v>
      </c>
      <c r="AN334" s="0" t="n">
        <f aca="false">IFERROR(IF(AW334&lt;($AM$8-$AL$8)/($AN$8-$AL$8),$AL$8+SQRT(AW334*($AN$8-$AL$8)*($AM$8-$AL$8)),$AN$8-SQRT((1-AW334)*($AN$8-$AL$8)*($AN$8-$AM$8))),$AM$8)</f>
        <v>1.01314101325407</v>
      </c>
      <c r="AO334" s="0" t="n">
        <f aca="false">IFERROR(IF(AX334&lt;($AM$9-$AL$9)/($AN$9-$AL$9),$AL$9+SQRT(AX334*($AN$9-$AL$9)*($AM$9-$AL$9)),$AN$9-SQRT((1-AX334)*($AN$9-$AL$9)*($AN$9-$AM$9))),$AM$9)</f>
        <v>1.62292520170833</v>
      </c>
      <c r="AP334" s="0" t="n">
        <f aca="false">IFERROR(IF(AY334&lt;($AM$10-$AL$10)/($AN$10-$AL$10),$AL$10+SQRT(AY334*($AN$10-$AL$10)*($AM$10-$AL$10)),$AN$10-SQRT((1-AY334)*($AN$10-$AL$10)*($AN$10-$AM$10))),$AM$10)</f>
        <v>0.759610289956451</v>
      </c>
      <c r="AQ334" s="0" t="n">
        <f aca="false">IFERROR(IF(AZ334&lt;($AM$11-$AL$11)/($AN$11-$AL$11),$AL$11+SQRT(AZ334*($AN$11-$AL$11)*($AM$11-$AL$11)),$AN$11-SQRT((1-AZ334)*($AN$11-$AL$11)*($AN$11-$AM$11))),$AM$11)</f>
        <v>0.715225969735778</v>
      </c>
      <c r="AR334" s="0" t="n">
        <f aca="false">SUMPRODUCT((B24:B31&lt;=$B$6)*(C24:C31*AM334+D24:D31*AO334*$B$8*AQ334)/(1+AL334/100)^B24:B31)+C32*AM334*AP334/(1+AL334/100)^$B$6</f>
        <v>0</v>
      </c>
      <c r="AS334" s="0" t="n">
        <f aca="false">SUMPRODUCT((K24:K26&lt;=$B$6)*(L24:L26*AN334+M24:M26*AO334*$B$8*AQ334)/(1+AL334/100)^K24:K26)+L27*AN334*AP334/(1+AL334/100)^$B$6</f>
        <v>0</v>
      </c>
      <c r="AT334" s="0" t="n">
        <f aca="false">AS334-AR334</f>
        <v>0</v>
      </c>
      <c r="AU334" s="0" t="n">
        <f aca="true">RAND()</f>
        <v>0.764935034435716</v>
      </c>
      <c r="AV334" s="0" t="n">
        <f aca="true">RAND()</f>
        <v>0.351164847367016</v>
      </c>
      <c r="AW334" s="0" t="n">
        <f aca="true">RAND()</f>
        <v>0.501313959090583</v>
      </c>
      <c r="AX334" s="0" t="n">
        <f aca="true">RAND()</f>
        <v>0.905209730995532</v>
      </c>
      <c r="AY334" s="0" t="n">
        <f aca="true">RAND()</f>
        <v>0.269590010605091</v>
      </c>
      <c r="AZ334" s="0" t="n">
        <f aca="true">RAND()</f>
        <v>0.668994904845192</v>
      </c>
    </row>
    <row r="335" customFormat="false" ht="15" hidden="false" customHeight="false" outlineLevel="0" collapsed="false">
      <c r="AK335" s="0" t="n">
        <v>322</v>
      </c>
      <c r="AL335" s="0" t="n">
        <f aca="false">IFERROR(IF(AU335&lt;($AM$6-$AL$6)/($AN$6-$AL$6),$AL$6+SQRT(AU335*($AN$6-$AL$6)*($AM$6-$AL$6)),$AN$6-SQRT((1-AU335)*($AN$6-$AL$6)*($AN$6-$AM$6))),$AM$6)</f>
        <v>4.40338014261609</v>
      </c>
      <c r="AM335" s="0" t="n">
        <f aca="false">IFERROR(IF(AV335&lt;($AM$7-$AL$7)/($AN$7-$AL$7),$AL$7+SQRT(AV335*($AN$7-$AL$7)*($AM$7-$AL$7)),$AN$7-SQRT((1-AV335)*($AN$7-$AL$7)*($AN$7-$AM$7))),$AM$7)</f>
        <v>1.07964651077751</v>
      </c>
      <c r="AN335" s="0" t="n">
        <f aca="false">IFERROR(IF(AW335&lt;($AM$8-$AL$8)/($AN$8-$AL$8),$AL$8+SQRT(AW335*($AN$8-$AL$8)*($AM$8-$AL$8)),$AN$8-SQRT((1-AW335)*($AN$8-$AL$8)*($AN$8-$AM$8))),$AM$8)</f>
        <v>0.936147612127945</v>
      </c>
      <c r="AO335" s="0" t="n">
        <f aca="false">IFERROR(IF(AX335&lt;($AM$9-$AL$9)/($AN$9-$AL$9),$AL$9+SQRT(AX335*($AN$9-$AL$9)*($AM$9-$AL$9)),$AN$9-SQRT((1-AX335)*($AN$9-$AL$9)*($AN$9-$AM$9))),$AM$9)</f>
        <v>1.39316523029924</v>
      </c>
      <c r="AP335" s="0" t="n">
        <f aca="false">IFERROR(IF(AY335&lt;($AM$10-$AL$10)/($AN$10-$AL$10),$AL$10+SQRT(AY335*($AN$10-$AL$10)*($AM$10-$AL$10)),$AN$10-SQRT((1-AY335)*($AN$10-$AL$10)*($AN$10-$AM$10))),$AM$10)</f>
        <v>0.925272144075136</v>
      </c>
      <c r="AQ335" s="0" t="n">
        <f aca="false">IFERROR(IF(AZ335&lt;($AM$11-$AL$11)/($AN$11-$AL$11),$AL$11+SQRT(AZ335*($AN$11-$AL$11)*($AM$11-$AL$11)),$AN$11-SQRT((1-AZ335)*($AN$11-$AL$11)*($AN$11-$AM$11))),$AM$11)</f>
        <v>0.758437138166344</v>
      </c>
      <c r="AR335" s="0" t="n">
        <f aca="false">SUMPRODUCT((B24:B31&lt;=$B$6)*(C24:C31*AM335+D24:D31*AO335*$B$8*AQ335)/(1+AL335/100)^B24:B31)+C32*AM335*AP335/(1+AL335/100)^$B$6</f>
        <v>0</v>
      </c>
      <c r="AS335" s="0" t="n">
        <f aca="false">SUMPRODUCT((K24:K26&lt;=$B$6)*(L24:L26*AN335+M24:M26*AO335*$B$8*AQ335)/(1+AL335/100)^K24:K26)+L27*AN335*AP335/(1+AL335/100)^$B$6</f>
        <v>0</v>
      </c>
      <c r="AT335" s="0" t="n">
        <f aca="false">AS335-AR335</f>
        <v>0</v>
      </c>
      <c r="AU335" s="0" t="n">
        <f aca="true">RAND()</f>
        <v>0.662878265811979</v>
      </c>
      <c r="AV335" s="0" t="n">
        <f aca="true">RAND()</f>
        <v>0.742041677419771</v>
      </c>
      <c r="AW335" s="0" t="n">
        <f aca="true">RAND()</f>
        <v>0.205957469868238</v>
      </c>
      <c r="AX335" s="0" t="n">
        <f aca="true">RAND()</f>
        <v>0.754501041521483</v>
      </c>
      <c r="AY335" s="0" t="n">
        <f aca="true">RAND()</f>
        <v>0.723425586105052</v>
      </c>
      <c r="AZ335" s="0" t="n">
        <f aca="true">RAND()</f>
        <v>0.761826056256058</v>
      </c>
    </row>
    <row r="336" customFormat="false" ht="15" hidden="false" customHeight="false" outlineLevel="0" collapsed="false">
      <c r="AK336" s="0" t="n">
        <v>323</v>
      </c>
      <c r="AL336" s="0" t="n">
        <f aca="false">IFERROR(IF(AU336&lt;($AM$6-$AL$6)/($AN$6-$AL$6),$AL$6+SQRT(AU336*($AN$6-$AL$6)*($AM$6-$AL$6)),$AN$6-SQRT((1-AU336)*($AN$6-$AL$6)*($AN$6-$AM$6))),$AM$6)</f>
        <v>2.87421874544925</v>
      </c>
      <c r="AM336" s="0" t="n">
        <f aca="false">IFERROR(IF(AV336&lt;($AM$7-$AL$7)/($AN$7-$AL$7),$AL$7+SQRT(AV336*($AN$7-$AL$7)*($AM$7-$AL$7)),$AN$7-SQRT((1-AV336)*($AN$7-$AL$7)*($AN$7-$AM$7))),$AM$7)</f>
        <v>0.959663370138563</v>
      </c>
      <c r="AN336" s="0" t="n">
        <f aca="false">IFERROR(IF(AW336&lt;($AM$8-$AL$8)/($AN$8-$AL$8),$AL$8+SQRT(AW336*($AN$8-$AL$8)*($AM$8-$AL$8)),$AN$8-SQRT((1-AW336)*($AN$8-$AL$8)*($AN$8-$AM$8))),$AM$8)</f>
        <v>1.16775471167174</v>
      </c>
      <c r="AO336" s="0" t="n">
        <f aca="false">IFERROR(IF(AX336&lt;($AM$9-$AL$9)/($AN$9-$AL$9),$AL$9+SQRT(AX336*($AN$9-$AL$9)*($AM$9-$AL$9)),$AN$9-SQRT((1-AX336)*($AN$9-$AL$9)*($AN$9-$AM$9))),$AM$9)</f>
        <v>1.20624612154217</v>
      </c>
      <c r="AP336" s="0" t="n">
        <f aca="false">IFERROR(IF(AY336&lt;($AM$10-$AL$10)/($AN$10-$AL$10),$AL$10+SQRT(AY336*($AN$10-$AL$10)*($AM$10-$AL$10)),$AN$10-SQRT((1-AY336)*($AN$10-$AL$10)*($AN$10-$AM$10))),$AM$10)</f>
        <v>0.861202349760687</v>
      </c>
      <c r="AQ336" s="0" t="n">
        <f aca="false">IFERROR(IF(AZ336&lt;($AM$11-$AL$11)/($AN$11-$AL$11),$AL$11+SQRT(AZ336*($AN$11-$AL$11)*($AM$11-$AL$11)),$AN$11-SQRT((1-AZ336)*($AN$11-$AL$11)*($AN$11-$AM$11))),$AM$11)</f>
        <v>0.76870379758163</v>
      </c>
      <c r="AR336" s="0" t="n">
        <f aca="false">SUMPRODUCT((B24:B31&lt;=$B$6)*(C24:C31*AM336+D24:D31*AO336*$B$8*AQ336)/(1+AL336/100)^B24:B31)+C32*AM336*AP336/(1+AL336/100)^$B$6</f>
        <v>0</v>
      </c>
      <c r="AS336" s="0" t="n">
        <f aca="false">SUMPRODUCT((K24:K26&lt;=$B$6)*(L24:L26*AN336+M24:M26*AO336*$B$8*AQ336)/(1+AL336/100)^K24:K26)+L27*AN336*AP336/(1+AL336/100)^$B$6</f>
        <v>0</v>
      </c>
      <c r="AT336" s="0" t="n">
        <f aca="false">AS336-AR336</f>
        <v>0</v>
      </c>
      <c r="AU336" s="0" t="n">
        <f aca="true">RAND()</f>
        <v>0.152851682978973</v>
      </c>
      <c r="AV336" s="0" t="n">
        <f aca="true">RAND()</f>
        <v>0.28324879737782</v>
      </c>
      <c r="AW336" s="0" t="n">
        <f aca="true">RAND()</f>
        <v>0.939873000424903</v>
      </c>
      <c r="AX336" s="0" t="n">
        <f aca="true">RAND()</f>
        <v>0.579969853622106</v>
      </c>
      <c r="AY336" s="0" t="n">
        <f aca="true">RAND()</f>
        <v>0.521868549890566</v>
      </c>
      <c r="AZ336" s="0" t="n">
        <f aca="true">RAND()</f>
        <v>0.781641088762614</v>
      </c>
    </row>
    <row r="337" customFormat="false" ht="15" hidden="false" customHeight="false" outlineLevel="0" collapsed="false">
      <c r="AK337" s="0" t="n">
        <v>324</v>
      </c>
      <c r="AL337" s="0" t="n">
        <f aca="false">IFERROR(IF(AU337&lt;($AM$6-$AL$6)/($AN$6-$AL$6),$AL$6+SQRT(AU337*($AN$6-$AL$6)*($AM$6-$AL$6)),$AN$6-SQRT((1-AU337)*($AN$6-$AL$6)*($AN$6-$AM$6))),$AM$6)</f>
        <v>3.98179638497103</v>
      </c>
      <c r="AM337" s="0" t="n">
        <f aca="false">IFERROR(IF(AV337&lt;($AM$7-$AL$7)/($AN$7-$AL$7),$AL$7+SQRT(AV337*($AN$7-$AL$7)*($AM$7-$AL$7)),$AN$7-SQRT((1-AV337)*($AN$7-$AL$7)*($AN$7-$AM$7))),$AM$7)</f>
        <v>1.00903848670938</v>
      </c>
      <c r="AN337" s="0" t="n">
        <f aca="false">IFERROR(IF(AW337&lt;($AM$8-$AL$8)/($AN$8-$AL$8),$AL$8+SQRT(AW337*($AN$8-$AL$8)*($AM$8-$AL$8)),$AN$8-SQRT((1-AW337)*($AN$8-$AL$8)*($AN$8-$AM$8))),$AM$8)</f>
        <v>1.18032017608518</v>
      </c>
      <c r="AO337" s="0" t="n">
        <f aca="false">IFERROR(IF(AX337&lt;($AM$9-$AL$9)/($AN$9-$AL$9),$AL$9+SQRT(AX337*($AN$9-$AL$9)*($AM$9-$AL$9)),$AN$9-SQRT((1-AX337)*($AN$9-$AL$9)*($AN$9-$AM$9))),$AM$9)</f>
        <v>1.59310328309108</v>
      </c>
      <c r="AP337" s="0" t="n">
        <f aca="false">IFERROR(IF(AY337&lt;($AM$10-$AL$10)/($AN$10-$AL$10),$AL$10+SQRT(AY337*($AN$10-$AL$10)*($AM$10-$AL$10)),$AN$10-SQRT((1-AY337)*($AN$10-$AL$10)*($AN$10-$AM$10))),$AM$10)</f>
        <v>0.776148375249681</v>
      </c>
      <c r="AQ337" s="0" t="n">
        <f aca="false">IFERROR(IF(AZ337&lt;($AM$11-$AL$11)/($AN$11-$AL$11),$AL$11+SQRT(AZ337*($AN$11-$AL$11)*($AM$11-$AL$11)),$AN$11-SQRT((1-AZ337)*($AN$11-$AL$11)*($AN$11-$AM$11))),$AM$11)</f>
        <v>0.532302870323113</v>
      </c>
      <c r="AR337" s="0" t="n">
        <f aca="false">SUMPRODUCT((B24:B31&lt;=$B$6)*(C24:C31*AM337+D24:D31*AO337*$B$8*AQ337)/(1+AL337/100)^B24:B31)+C32*AM337*AP337/(1+AL337/100)^$B$6</f>
        <v>0</v>
      </c>
      <c r="AS337" s="0" t="n">
        <f aca="false">SUMPRODUCT((K24:K26&lt;=$B$6)*(L24:L26*AN337+M24:M26*AO337*$B$8*AQ337)/(1+AL337/100)^K24:K26)+L27*AN337*AP337/(1+AL337/100)^$B$6</f>
        <v>0</v>
      </c>
      <c r="AT337" s="0" t="n">
        <f aca="false">AS337-AR337</f>
        <v>0</v>
      </c>
      <c r="AU337" s="0" t="n">
        <f aca="true">RAND()</f>
        <v>0.544522346911302</v>
      </c>
      <c r="AV337" s="0" t="n">
        <f aca="true">RAND()</f>
        <v>0.483889325446168</v>
      </c>
      <c r="AW337" s="0" t="n">
        <f aca="true">RAND()</f>
        <v>0.956841974570662</v>
      </c>
      <c r="AX337" s="0" t="n">
        <f aca="true">RAND()</f>
        <v>0.889623374512495</v>
      </c>
      <c r="AY337" s="0" t="n">
        <f aca="true">RAND()</f>
        <v>0.305031700612153</v>
      </c>
      <c r="AZ337" s="0" t="n">
        <f aca="true">RAND()</f>
        <v>0.220263769634111</v>
      </c>
    </row>
    <row r="338" customFormat="false" ht="15" hidden="false" customHeight="false" outlineLevel="0" collapsed="false">
      <c r="AK338" s="0" t="n">
        <v>325</v>
      </c>
      <c r="AL338" s="0" t="n">
        <f aca="false">IFERROR(IF(AU338&lt;($AM$6-$AL$6)/($AN$6-$AL$6),$AL$6+SQRT(AU338*($AN$6-$AL$6)*($AM$6-$AL$6)),$AN$6-SQRT((1-AU338)*($AN$6-$AL$6)*($AN$6-$AM$6))),$AM$6)</f>
        <v>5.12587423525994</v>
      </c>
      <c r="AM338" s="0" t="n">
        <f aca="false">IFERROR(IF(AV338&lt;($AM$7-$AL$7)/($AN$7-$AL$7),$AL$7+SQRT(AV338*($AN$7-$AL$7)*($AM$7-$AL$7)),$AN$7-SQRT((1-AV338)*($AN$7-$AL$7)*($AN$7-$AM$7))),$AM$7)</f>
        <v>0.930909088434922</v>
      </c>
      <c r="AN338" s="0" t="n">
        <f aca="false">IFERROR(IF(AW338&lt;($AM$8-$AL$8)/($AN$8-$AL$8),$AL$8+SQRT(AW338*($AN$8-$AL$8)*($AM$8-$AL$8)),$AN$8-SQRT((1-AW338)*($AN$8-$AL$8)*($AN$8-$AM$8))),$AM$8)</f>
        <v>0.823375289897613</v>
      </c>
      <c r="AO338" s="0" t="n">
        <f aca="false">IFERROR(IF(AX338&lt;($AM$9-$AL$9)/($AN$9-$AL$9),$AL$9+SQRT(AX338*($AN$9-$AL$9)*($AM$9-$AL$9)),$AN$9-SQRT((1-AX338)*($AN$9-$AL$9)*($AN$9-$AM$9))),$AM$9)</f>
        <v>1.15735362754036</v>
      </c>
      <c r="AP338" s="0" t="n">
        <f aca="false">IFERROR(IF(AY338&lt;($AM$10-$AL$10)/($AN$10-$AL$10),$AL$10+SQRT(AY338*($AN$10-$AL$10)*($AM$10-$AL$10)),$AN$10-SQRT((1-AY338)*($AN$10-$AL$10)*($AN$10-$AM$10))),$AM$10)</f>
        <v>0.624861063782055</v>
      </c>
      <c r="AQ338" s="0" t="n">
        <f aca="false">IFERROR(IF(AZ338&lt;($AM$11-$AL$11)/($AN$11-$AL$11),$AL$11+SQRT(AZ338*($AN$11-$AL$11)*($AM$11-$AL$11)),$AN$11-SQRT((1-AZ338)*($AN$11-$AL$11)*($AN$11-$AM$11))),$AM$11)</f>
        <v>0.634697496758944</v>
      </c>
      <c r="AR338" s="0" t="n">
        <f aca="false">SUMPRODUCT((B24:B31&lt;=$B$6)*(C24:C31*AM338+D24:D31*AO338*$B$8*AQ338)/(1+AL338/100)^B24:B31)+C32*AM338*AP338/(1+AL338/100)^$B$6</f>
        <v>0</v>
      </c>
      <c r="AS338" s="0" t="n">
        <f aca="false">SUMPRODUCT((K24:K26&lt;=$B$6)*(L24:L26*AN338+M24:M26*AO338*$B$8*AQ338)/(1+AL338/100)^K24:K26)+L27*AN338*AP338/(1+AL338/100)^$B$6</f>
        <v>0</v>
      </c>
      <c r="AT338" s="0" t="n">
        <f aca="false">AS338-AR338</f>
        <v>0</v>
      </c>
      <c r="AU338" s="0" t="n">
        <f aca="true">RAND()</f>
        <v>0.824382630896875</v>
      </c>
      <c r="AV338" s="0" t="n">
        <f aca="true">RAND()</f>
        <v>0.190413215942913</v>
      </c>
      <c r="AW338" s="0" t="n">
        <f aca="true">RAND()</f>
        <v>0.0060711575310827</v>
      </c>
      <c r="AX338" s="0" t="n">
        <f aca="true">RAND()</f>
        <v>0.52663139398707</v>
      </c>
      <c r="AY338" s="0" t="n">
        <f aca="true">RAND()</f>
        <v>0.0623611409951456</v>
      </c>
      <c r="AZ338" s="0" t="n">
        <f aca="true">RAND()</f>
        <v>0.457234344231442</v>
      </c>
    </row>
    <row r="339" customFormat="false" ht="15" hidden="false" customHeight="false" outlineLevel="0" collapsed="false">
      <c r="AK339" s="0" t="n">
        <v>326</v>
      </c>
      <c r="AL339" s="0" t="n">
        <f aca="false">IFERROR(IF(AU339&lt;($AM$6-$AL$6)/($AN$6-$AL$6),$AL$6+SQRT(AU339*($AN$6-$AL$6)*($AM$6-$AL$6)),$AN$6-SQRT((1-AU339)*($AN$6-$AL$6)*($AN$6-$AM$6))),$AM$6)</f>
        <v>3.46560494401264</v>
      </c>
      <c r="AM339" s="0" t="n">
        <f aca="false">IFERROR(IF(AV339&lt;($AM$7-$AL$7)/($AN$7-$AL$7),$AL$7+SQRT(AV339*($AN$7-$AL$7)*($AM$7-$AL$7)),$AN$7-SQRT((1-AV339)*($AN$7-$AL$7)*($AN$7-$AM$7))),$AM$7)</f>
        <v>0.967213288269248</v>
      </c>
      <c r="AN339" s="0" t="n">
        <f aca="false">IFERROR(IF(AW339&lt;($AM$8-$AL$8)/($AN$8-$AL$8),$AL$8+SQRT(AW339*($AN$8-$AL$8)*($AM$8-$AL$8)),$AN$8-SQRT((1-AW339)*($AN$8-$AL$8)*($AN$8-$AM$8))),$AM$8)</f>
        <v>1.16574864805918</v>
      </c>
      <c r="AO339" s="0" t="n">
        <f aca="false">IFERROR(IF(AX339&lt;($AM$9-$AL$9)/($AN$9-$AL$9),$AL$9+SQRT(AX339*($AN$9-$AL$9)*($AM$9-$AL$9)),$AN$9-SQRT((1-AX339)*($AN$9-$AL$9)*($AN$9-$AM$9))),$AM$9)</f>
        <v>0.631765732454023</v>
      </c>
      <c r="AP339" s="0" t="n">
        <f aca="false">IFERROR(IF(AY339&lt;($AM$10-$AL$10)/($AN$10-$AL$10),$AL$10+SQRT(AY339*($AN$10-$AL$10)*($AM$10-$AL$10)),$AN$10-SQRT((1-AY339)*($AN$10-$AL$10)*($AN$10-$AM$10))),$AM$10)</f>
        <v>0.578254113222766</v>
      </c>
      <c r="AQ339" s="0" t="n">
        <f aca="false">IFERROR(IF(AZ339&lt;($AM$11-$AL$11)/($AN$11-$AL$11),$AL$11+SQRT(AZ339*($AN$11-$AL$11)*($AM$11-$AL$11)),$AN$11-SQRT((1-AZ339)*($AN$11-$AL$11)*($AN$11-$AM$11))),$AM$11)</f>
        <v>0.580264987400237</v>
      </c>
      <c r="AR339" s="0" t="n">
        <f aca="false">SUMPRODUCT((B24:B31&lt;=$B$6)*(C24:C31*AM339+D24:D31*AO339*$B$8*AQ339)/(1+AL339/100)^B24:B31)+C32*AM339*AP339/(1+AL339/100)^$B$6</f>
        <v>0</v>
      </c>
      <c r="AS339" s="0" t="n">
        <f aca="false">SUMPRODUCT((K24:K26&lt;=$B$6)*(L24:L26*AN339+M24:M26*AO339*$B$8*AQ339)/(1+AL339/100)^K24:K26)+L27*AN339*AP339/(1+AL339/100)^$B$6</f>
        <v>0</v>
      </c>
      <c r="AT339" s="0" t="n">
        <f aca="false">AS339-AR339</f>
        <v>0</v>
      </c>
      <c r="AU339" s="0" t="n">
        <f aca="true">RAND()</f>
        <v>0.375402579410604</v>
      </c>
      <c r="AV339" s="0" t="n">
        <f aca="true">RAND()</f>
        <v>0.310669819709051</v>
      </c>
      <c r="AW339" s="0" t="n">
        <f aca="true">RAND()</f>
        <v>0.936904086187945</v>
      </c>
      <c r="AX339" s="0" t="n">
        <f aca="true">RAND()</f>
        <v>0.0231496109988602</v>
      </c>
      <c r="AY339" s="0" t="n">
        <f aca="true">RAND()</f>
        <v>0.0244948249451259</v>
      </c>
      <c r="AZ339" s="0" t="n">
        <f aca="true">RAND()</f>
        <v>0.320605972091654</v>
      </c>
    </row>
    <row r="340" customFormat="false" ht="15" hidden="false" customHeight="false" outlineLevel="0" collapsed="false">
      <c r="AK340" s="0" t="n">
        <v>327</v>
      </c>
      <c r="AL340" s="0" t="n">
        <f aca="false">IFERROR(IF(AU340&lt;($AM$6-$AL$6)/($AN$6-$AL$6),$AL$6+SQRT(AU340*($AN$6-$AL$6)*($AM$6-$AL$6)),$AN$6-SQRT((1-AU340)*($AN$6-$AL$6)*($AN$6-$AM$6))),$AM$6)</f>
        <v>5.8516589123664</v>
      </c>
      <c r="AM340" s="0" t="n">
        <f aca="false">IFERROR(IF(AV340&lt;($AM$7-$AL$7)/($AN$7-$AL$7),$AL$7+SQRT(AV340*($AN$7-$AL$7)*($AM$7-$AL$7)),$AN$7-SQRT((1-AV340)*($AN$7-$AL$7)*($AN$7-$AM$7))),$AM$7)</f>
        <v>0.90935613526332</v>
      </c>
      <c r="AN340" s="0" t="n">
        <f aca="false">IFERROR(IF(AW340&lt;($AM$8-$AL$8)/($AN$8-$AL$8),$AL$8+SQRT(AW340*($AN$8-$AL$8)*($AM$8-$AL$8)),$AN$8-SQRT((1-AW340)*($AN$8-$AL$8)*($AN$8-$AM$8))),$AM$8)</f>
        <v>1.05019892824007</v>
      </c>
      <c r="AO340" s="0" t="n">
        <f aca="false">IFERROR(IF(AX340&lt;($AM$9-$AL$9)/($AN$9-$AL$9),$AL$9+SQRT(AX340*($AN$9-$AL$9)*($AM$9-$AL$9)),$AN$9-SQRT((1-AX340)*($AN$9-$AL$9)*($AN$9-$AM$9))),$AM$9)</f>
        <v>0.845613448580295</v>
      </c>
      <c r="AP340" s="0" t="n">
        <f aca="false">IFERROR(IF(AY340&lt;($AM$10-$AL$10)/($AN$10-$AL$10),$AL$10+SQRT(AY340*($AN$10-$AL$10)*($AM$10-$AL$10)),$AN$10-SQRT((1-AY340)*($AN$10-$AL$10)*($AN$10-$AM$10))),$AM$10)</f>
        <v>0.655849446006485</v>
      </c>
      <c r="AQ340" s="0" t="n">
        <f aca="false">IFERROR(IF(AZ340&lt;($AM$11-$AL$11)/($AN$11-$AL$11),$AL$11+SQRT(AZ340*($AN$11-$AL$11)*($AM$11-$AL$11)),$AN$11-SQRT((1-AZ340)*($AN$11-$AL$11)*($AN$11-$AM$11))),$AM$11)</f>
        <v>0.901005757295745</v>
      </c>
      <c r="AR340" s="0" t="n">
        <f aca="false">SUMPRODUCT((B24:B31&lt;=$B$6)*(C24:C31*AM340+D24:D31*AO340*$B$8*AQ340)/(1+AL340/100)^B24:B31)+C32*AM340*AP340/(1+AL340/100)^$B$6</f>
        <v>0</v>
      </c>
      <c r="AS340" s="0" t="n">
        <f aca="false">SUMPRODUCT((K24:K26&lt;=$B$6)*(L24:L26*AN340+M24:M26*AO340*$B$8*AQ340)/(1+AL340/100)^K24:K26)+L27*AN340*AP340/(1+AL340/100)^$B$6</f>
        <v>0</v>
      </c>
      <c r="AT340" s="0" t="n">
        <f aca="false">AS340-AR340</f>
        <v>0</v>
      </c>
      <c r="AU340" s="0" t="n">
        <f aca="true">RAND()</f>
        <v>0.934065637322624</v>
      </c>
      <c r="AV340" s="0" t="n">
        <f aca="true">RAND()</f>
        <v>0.132875159108107</v>
      </c>
      <c r="AW340" s="0" t="n">
        <f aca="true">RAND()</f>
        <v>0.645151393098504</v>
      </c>
      <c r="AX340" s="0" t="n">
        <f aca="true">RAND()</f>
        <v>0.159264874452752</v>
      </c>
      <c r="AY340" s="0" t="n">
        <f aca="true">RAND()</f>
        <v>0.097156199282113</v>
      </c>
      <c r="AZ340" s="0" t="n">
        <f aca="true">RAND()</f>
        <v>0.960000571066984</v>
      </c>
    </row>
    <row r="341" customFormat="false" ht="15" hidden="false" customHeight="false" outlineLevel="0" collapsed="false">
      <c r="AK341" s="0" t="n">
        <v>328</v>
      </c>
      <c r="AL341" s="0" t="n">
        <f aca="false">IFERROR(IF(AU341&lt;($AM$6-$AL$6)/($AN$6-$AL$6),$AL$6+SQRT(AU341*($AN$6-$AL$6)*($AM$6-$AL$6)),$AN$6-SQRT((1-AU341)*($AN$6-$AL$6)*($AN$6-$AM$6))),$AM$6)</f>
        <v>5.24110626826501</v>
      </c>
      <c r="AM341" s="0" t="n">
        <f aca="false">IFERROR(IF(AV341&lt;($AM$7-$AL$7)/($AN$7-$AL$7),$AL$7+SQRT(AV341*($AN$7-$AL$7)*($AM$7-$AL$7)),$AN$7-SQRT((1-AV341)*($AN$7-$AL$7)*($AN$7-$AM$7))),$AM$7)</f>
        <v>0.943333623310403</v>
      </c>
      <c r="AN341" s="0" t="n">
        <f aca="false">IFERROR(IF(AW341&lt;($AM$8-$AL$8)/($AN$8-$AL$8),$AL$8+SQRT(AW341*($AN$8-$AL$8)*($AM$8-$AL$8)),$AN$8-SQRT((1-AW341)*($AN$8-$AL$8)*($AN$8-$AM$8))),$AM$8)</f>
        <v>0.922539786980617</v>
      </c>
      <c r="AO341" s="0" t="n">
        <f aca="false">IFERROR(IF(AX341&lt;($AM$9-$AL$9)/($AN$9-$AL$9),$AL$9+SQRT(AX341*($AN$9-$AL$9)*($AM$9-$AL$9)),$AN$9-SQRT((1-AX341)*($AN$9-$AL$9)*($AN$9-$AM$9))),$AM$9)</f>
        <v>1.0142947004433</v>
      </c>
      <c r="AP341" s="0" t="n">
        <f aca="false">IFERROR(IF(AY341&lt;($AM$10-$AL$10)/($AN$10-$AL$10),$AL$10+SQRT(AY341*($AN$10-$AL$10)*($AM$10-$AL$10)),$AN$10-SQRT((1-AY341)*($AN$10-$AL$10)*($AN$10-$AM$10))),$AM$10)</f>
        <v>0.895663692750654</v>
      </c>
      <c r="AQ341" s="0" t="n">
        <f aca="false">IFERROR(IF(AZ341&lt;($AM$11-$AL$11)/($AN$11-$AL$11),$AL$11+SQRT(AZ341*($AN$11-$AL$11)*($AM$11-$AL$11)),$AN$11-SQRT((1-AZ341)*($AN$11-$AL$11)*($AN$11-$AM$11))),$AM$11)</f>
        <v>0.456176913662688</v>
      </c>
      <c r="AR341" s="0" t="n">
        <f aca="false">SUMPRODUCT((B24:B31&lt;=$B$6)*(C24:C31*AM341+D24:D31*AO341*$B$8*AQ341)/(1+AL341/100)^B24:B31)+C32*AM341*AP341/(1+AL341/100)^$B$6</f>
        <v>0</v>
      </c>
      <c r="AS341" s="0" t="n">
        <f aca="false">SUMPRODUCT((K24:K26&lt;=$B$6)*(L24:L26*AN341+M24:M26*AO341*$B$8*AQ341)/(1+AL341/100)^K24:K26)+L27*AN341*AP341/(1+AL341/100)^$B$6</f>
        <v>0</v>
      </c>
      <c r="AT341" s="0" t="n">
        <f aca="false">AS341-AR341</f>
        <v>0</v>
      </c>
      <c r="AU341" s="0" t="n">
        <f aca="true">RAND()</f>
        <v>0.845314642023168</v>
      </c>
      <c r="AV341" s="0" t="n">
        <f aca="true">RAND()</f>
        <v>0.228272528569871</v>
      </c>
      <c r="AW341" s="0" t="n">
        <f aca="true">RAND()</f>
        <v>0.166844437702833</v>
      </c>
      <c r="AX341" s="0" t="n">
        <f aca="true">RAND()</f>
        <v>0.352256708283889</v>
      </c>
      <c r="AY341" s="0" t="n">
        <f aca="true">RAND()</f>
        <v>0.626199031044335</v>
      </c>
      <c r="AZ341" s="0" t="n">
        <f aca="true">RAND()</f>
        <v>0.0995560341273576</v>
      </c>
    </row>
    <row r="342" customFormat="false" ht="15" hidden="false" customHeight="false" outlineLevel="0" collapsed="false">
      <c r="AK342" s="0" t="n">
        <v>329</v>
      </c>
      <c r="AL342" s="0" t="n">
        <f aca="false">IFERROR(IF(AU342&lt;($AM$6-$AL$6)/($AN$6-$AL$6),$AL$6+SQRT(AU342*($AN$6-$AL$6)*($AM$6-$AL$6)),$AN$6-SQRT((1-AU342)*($AN$6-$AL$6)*($AN$6-$AM$6))),$AM$6)</f>
        <v>3.5362726132183</v>
      </c>
      <c r="AM342" s="0" t="n">
        <f aca="false">IFERROR(IF(AV342&lt;($AM$7-$AL$7)/($AN$7-$AL$7),$AL$7+SQRT(AV342*($AN$7-$AL$7)*($AM$7-$AL$7)),$AN$7-SQRT((1-AV342)*($AN$7-$AL$7)*($AN$7-$AM$7))),$AM$7)</f>
        <v>1.07181521622599</v>
      </c>
      <c r="AN342" s="0" t="n">
        <f aca="false">IFERROR(IF(AW342&lt;($AM$8-$AL$8)/($AN$8-$AL$8),$AL$8+SQRT(AW342*($AN$8-$AL$8)*($AM$8-$AL$8)),$AN$8-SQRT((1-AW342)*($AN$8-$AL$8)*($AN$8-$AM$8))),$AM$8)</f>
        <v>0.988454189237149</v>
      </c>
      <c r="AO342" s="0" t="n">
        <f aca="false">IFERROR(IF(AX342&lt;($AM$9-$AL$9)/($AN$9-$AL$9),$AL$9+SQRT(AX342*($AN$9-$AL$9)*($AM$9-$AL$9)),$AN$9-SQRT((1-AX342)*($AN$9-$AL$9)*($AN$9-$AM$9))),$AM$9)</f>
        <v>0.798079359860058</v>
      </c>
      <c r="AP342" s="0" t="n">
        <f aca="false">IFERROR(IF(AY342&lt;($AM$10-$AL$10)/($AN$10-$AL$10),$AL$10+SQRT(AY342*($AN$10-$AL$10)*($AM$10-$AL$10)),$AN$10-SQRT((1-AY342)*($AN$10-$AL$10)*($AN$10-$AM$10))),$AM$10)</f>
        <v>0.944366623486457</v>
      </c>
      <c r="AQ342" s="0" t="n">
        <f aca="false">IFERROR(IF(AZ342&lt;($AM$11-$AL$11)/($AN$11-$AL$11),$AL$11+SQRT(AZ342*($AN$11-$AL$11)*($AM$11-$AL$11)),$AN$11-SQRT((1-AZ342)*($AN$11-$AL$11)*($AN$11-$AM$11))),$AM$11)</f>
        <v>0.653348481300092</v>
      </c>
      <c r="AR342" s="0" t="n">
        <f aca="false">SUMPRODUCT((B24:B31&lt;=$B$6)*(C24:C31*AM342+D24:D31*AO342*$B$8*AQ342)/(1+AL342/100)^B24:B31)+C32*AM342*AP342/(1+AL342/100)^$B$6</f>
        <v>0</v>
      </c>
      <c r="AS342" s="0" t="n">
        <f aca="false">SUMPRODUCT((K24:K26&lt;=$B$6)*(L24:L26*AN342+M24:M26*AO342*$B$8*AQ342)/(1+AL342/100)^K24:K26)+L27*AN342*AP342/(1+AL342/100)^$B$6</f>
        <v>0</v>
      </c>
      <c r="AT342" s="0" t="n">
        <f aca="false">AS342-AR342</f>
        <v>0</v>
      </c>
      <c r="AU342" s="0" t="n">
        <f aca="true">RAND()</f>
        <v>0.400129629502921</v>
      </c>
      <c r="AV342" s="0" t="n">
        <f aca="true">RAND()</f>
        <v>0.717779402945851</v>
      </c>
      <c r="AW342" s="0" t="n">
        <f aca="true">RAND()</f>
        <v>0.394610904900345</v>
      </c>
      <c r="AX342" s="0" t="n">
        <f aca="true">RAND()</f>
        <v>0.118468406366109</v>
      </c>
      <c r="AY342" s="0" t="n">
        <f aca="true">RAND()</f>
        <v>0.78984678427502</v>
      </c>
      <c r="AZ342" s="0" t="n">
        <f aca="true">RAND()</f>
        <v>0.509521324828764</v>
      </c>
    </row>
    <row r="343" customFormat="false" ht="15" hidden="false" customHeight="false" outlineLevel="0" collapsed="false">
      <c r="AK343" s="0" t="n">
        <v>330</v>
      </c>
      <c r="AL343" s="0" t="n">
        <f aca="false">IFERROR(IF(AU343&lt;($AM$6-$AL$6)/($AN$6-$AL$6),$AL$6+SQRT(AU343*($AN$6-$AL$6)*($AM$6-$AL$6)),$AN$6-SQRT((1-AU343)*($AN$6-$AL$6)*($AN$6-$AM$6))),$AM$6)</f>
        <v>5.18719049810879</v>
      </c>
      <c r="AM343" s="0" t="n">
        <f aca="false">IFERROR(IF(AV343&lt;($AM$7-$AL$7)/($AN$7-$AL$7),$AL$7+SQRT(AV343*($AN$7-$AL$7)*($AM$7-$AL$7)),$AN$7-SQRT((1-AV343)*($AN$7-$AL$7)*($AN$7-$AM$7))),$AM$7)</f>
        <v>1.0141089263445</v>
      </c>
      <c r="AN343" s="0" t="n">
        <f aca="false">IFERROR(IF(AW343&lt;($AM$8-$AL$8)/($AN$8-$AL$8),$AL$8+SQRT(AW343*($AN$8-$AL$8)*($AM$8-$AL$8)),$AN$8-SQRT((1-AW343)*($AN$8-$AL$8)*($AN$8-$AM$8))),$AM$8)</f>
        <v>1.03355989499696</v>
      </c>
      <c r="AO343" s="0" t="n">
        <f aca="false">IFERROR(IF(AX343&lt;($AM$9-$AL$9)/($AN$9-$AL$9),$AL$9+SQRT(AX343*($AN$9-$AL$9)*($AM$9-$AL$9)),$AN$9-SQRT((1-AX343)*($AN$9-$AL$9)*($AN$9-$AM$9))),$AM$9)</f>
        <v>1.91310654206049</v>
      </c>
      <c r="AP343" s="0" t="n">
        <f aca="false">IFERROR(IF(AY343&lt;($AM$10-$AL$10)/($AN$10-$AL$10),$AL$10+SQRT(AY343*($AN$10-$AL$10)*($AM$10-$AL$10)),$AN$10-SQRT((1-AY343)*($AN$10-$AL$10)*($AN$10-$AM$10))),$AM$10)</f>
        <v>0.817977372222178</v>
      </c>
      <c r="AQ343" s="0" t="n">
        <f aca="false">IFERROR(IF(AZ343&lt;($AM$11-$AL$11)/($AN$11-$AL$11),$AL$11+SQRT(AZ343*($AN$11-$AL$11)*($AM$11-$AL$11)),$AN$11-SQRT((1-AZ343)*($AN$11-$AL$11)*($AN$11-$AM$11))),$AM$11)</f>
        <v>0.770787552450199</v>
      </c>
      <c r="AR343" s="0" t="n">
        <f aca="false">SUMPRODUCT((B24:B31&lt;=$B$6)*(C24:C31*AM343+D24:D31*AO343*$B$8*AQ343)/(1+AL343/100)^B24:B31)+C32*AM343*AP343/(1+AL343/100)^$B$6</f>
        <v>0</v>
      </c>
      <c r="AS343" s="0" t="n">
        <f aca="false">SUMPRODUCT((K24:K26&lt;=$B$6)*(L24:L26*AN343+M24:M26*AO343*$B$8*AQ343)/(1+AL343/100)^K24:K26)+L27*AN343*AP343/(1+AL343/100)^$B$6</f>
        <v>0</v>
      </c>
      <c r="AT343" s="0" t="n">
        <f aca="false">AS343-AR343</f>
        <v>0</v>
      </c>
      <c r="AU343" s="0" t="n">
        <f aca="true">RAND()</f>
        <v>0.835686085492647</v>
      </c>
      <c r="AV343" s="0" t="n">
        <f aca="true">RAND()</f>
        <v>0.505381345508051</v>
      </c>
      <c r="AW343" s="0" t="n">
        <f aca="true">RAND()</f>
        <v>0.583588275077972</v>
      </c>
      <c r="AX343" s="0" t="n">
        <f aca="true">RAND()</f>
        <v>0.994966351311544</v>
      </c>
      <c r="AY343" s="0" t="n">
        <f aca="true">RAND()</f>
        <v>0.404438436981287</v>
      </c>
      <c r="AZ343" s="0" t="n">
        <f aca="true">RAND()</f>
        <v>0.785557770972366</v>
      </c>
    </row>
    <row r="344" customFormat="false" ht="15" hidden="false" customHeight="false" outlineLevel="0" collapsed="false">
      <c r="AK344" s="0" t="n">
        <v>331</v>
      </c>
      <c r="AL344" s="0" t="n">
        <f aca="false">IFERROR(IF(AU344&lt;($AM$6-$AL$6)/($AN$6-$AL$6),$AL$6+SQRT(AU344*($AN$6-$AL$6)*($AM$6-$AL$6)),$AN$6-SQRT((1-AU344)*($AN$6-$AL$6)*($AN$6-$AM$6))),$AM$6)</f>
        <v>3.88323107474752</v>
      </c>
      <c r="AM344" s="0" t="n">
        <f aca="false">IFERROR(IF(AV344&lt;($AM$7-$AL$7)/($AN$7-$AL$7),$AL$7+SQRT(AV344*($AN$7-$AL$7)*($AM$7-$AL$7)),$AN$7-SQRT((1-AV344)*($AN$7-$AL$7)*($AN$7-$AM$7))),$AM$7)</f>
        <v>0.858905486315752</v>
      </c>
      <c r="AN344" s="0" t="n">
        <f aca="false">IFERROR(IF(AW344&lt;($AM$8-$AL$8)/($AN$8-$AL$8),$AL$8+SQRT(AW344*($AN$8-$AL$8)*($AM$8-$AL$8)),$AN$8-SQRT((1-AW344)*($AN$8-$AL$8)*($AN$8-$AM$8))),$AM$8)</f>
        <v>1.17235136262695</v>
      </c>
      <c r="AO344" s="0" t="n">
        <f aca="false">IFERROR(IF(AX344&lt;($AM$9-$AL$9)/($AN$9-$AL$9),$AL$9+SQRT(AX344*($AN$9-$AL$9)*($AM$9-$AL$9)),$AN$9-SQRT((1-AX344)*($AN$9-$AL$9)*($AN$9-$AM$9))),$AM$9)</f>
        <v>1.01135064047962</v>
      </c>
      <c r="AP344" s="0" t="n">
        <f aca="false">IFERROR(IF(AY344&lt;($AM$10-$AL$10)/($AN$10-$AL$10),$AL$10+SQRT(AY344*($AN$10-$AL$10)*($AM$10-$AL$10)),$AN$10-SQRT((1-AY344)*($AN$10-$AL$10)*($AN$10-$AM$10))),$AM$10)</f>
        <v>0.793535675702689</v>
      </c>
      <c r="AQ344" s="0" t="n">
        <f aca="false">IFERROR(IF(AZ344&lt;($AM$11-$AL$11)/($AN$11-$AL$11),$AL$11+SQRT(AZ344*($AN$11-$AL$11)*($AM$11-$AL$11)),$AN$11-SQRT((1-AZ344)*($AN$11-$AL$11)*($AN$11-$AM$11))),$AM$11)</f>
        <v>0.775067007714267</v>
      </c>
      <c r="AR344" s="0" t="n">
        <f aca="false">SUMPRODUCT((B24:B31&lt;=$B$6)*(C24:C31*AM344+D24:D31*AO344*$B$8*AQ344)/(1+AL344/100)^B24:B31)+C32*AM344*AP344/(1+AL344/100)^$B$6</f>
        <v>0</v>
      </c>
      <c r="AS344" s="0" t="n">
        <f aca="false">SUMPRODUCT((K24:K26&lt;=$B$6)*(L24:L26*AN344+M24:M26*AO344*$B$8*AQ344)/(1+AL344/100)^K24:K26)+L27*AN344*AP344/(1+AL344/100)^$B$6</f>
        <v>0</v>
      </c>
      <c r="AT344" s="0" t="n">
        <f aca="false">AS344-AR344</f>
        <v>0</v>
      </c>
      <c r="AU344" s="0" t="n">
        <f aca="true">RAND()</f>
        <v>0.514287573329025</v>
      </c>
      <c r="AV344" s="0" t="n">
        <f aca="true">RAND()</f>
        <v>0.0385539590899468</v>
      </c>
      <c r="AW344" s="0" t="n">
        <f aca="true">RAND()</f>
        <v>0.946406125458742</v>
      </c>
      <c r="AX344" s="0" t="n">
        <f aca="true">RAND()</f>
        <v>0.348381629279961</v>
      </c>
      <c r="AY344" s="0" t="n">
        <f aca="true">RAND()</f>
        <v>0.344652771640937</v>
      </c>
      <c r="AZ344" s="0" t="n">
        <f aca="true">RAND()</f>
        <v>0.793490404005659</v>
      </c>
    </row>
    <row r="345" customFormat="false" ht="15" hidden="false" customHeight="false" outlineLevel="0" collapsed="false">
      <c r="AK345" s="0" t="n">
        <v>332</v>
      </c>
      <c r="AL345" s="0" t="n">
        <f aca="false">IFERROR(IF(AU345&lt;($AM$6-$AL$6)/($AN$6-$AL$6),$AL$6+SQRT(AU345*($AN$6-$AL$6)*($AM$6-$AL$6)),$AN$6-SQRT((1-AU345)*($AN$6-$AL$6)*($AN$6-$AM$6))),$AM$6)</f>
        <v>2.90449916743684</v>
      </c>
      <c r="AM345" s="0" t="n">
        <f aca="false">IFERROR(IF(AV345&lt;($AM$7-$AL$7)/($AN$7-$AL$7),$AL$7+SQRT(AV345*($AN$7-$AL$7)*($AM$7-$AL$7)),$AN$7-SQRT((1-AV345)*($AN$7-$AL$7)*($AN$7-$AM$7))),$AM$7)</f>
        <v>1.02365815199584</v>
      </c>
      <c r="AN345" s="0" t="n">
        <f aca="false">IFERROR(IF(AW345&lt;($AM$8-$AL$8)/($AN$8-$AL$8),$AL$8+SQRT(AW345*($AN$8-$AL$8)*($AM$8-$AL$8)),$AN$8-SQRT((1-AW345)*($AN$8-$AL$8)*($AN$8-$AM$8))),$AM$8)</f>
        <v>1.04852780007644</v>
      </c>
      <c r="AO345" s="0" t="n">
        <f aca="false">IFERROR(IF(AX345&lt;($AM$9-$AL$9)/($AN$9-$AL$9),$AL$9+SQRT(AX345*($AN$9-$AL$9)*($AM$9-$AL$9)),$AN$9-SQRT((1-AX345)*($AN$9-$AL$9)*($AN$9-$AM$9))),$AM$9)</f>
        <v>1.27512280006791</v>
      </c>
      <c r="AP345" s="0" t="n">
        <f aca="false">IFERROR(IF(AY345&lt;($AM$10-$AL$10)/($AN$10-$AL$10),$AL$10+SQRT(AY345*($AN$10-$AL$10)*($AM$10-$AL$10)),$AN$10-SQRT((1-AY345)*($AN$10-$AL$10)*($AN$10-$AM$10))),$AM$10)</f>
        <v>0.936829508813037</v>
      </c>
      <c r="AQ345" s="0" t="n">
        <f aca="false">IFERROR(IF(AZ345&lt;($AM$11-$AL$11)/($AN$11-$AL$11),$AL$11+SQRT(AZ345*($AN$11-$AL$11)*($AM$11-$AL$11)),$AN$11-SQRT((1-AZ345)*($AN$11-$AL$11)*($AN$11-$AM$11))),$AM$11)</f>
        <v>0.337081495105421</v>
      </c>
      <c r="AR345" s="0" t="n">
        <f aca="false">SUMPRODUCT((B24:B31&lt;=$B$6)*(C24:C31*AM345+D24:D31*AO345*$B$8*AQ345)/(1+AL345/100)^B24:B31)+C32*AM345*AP345/(1+AL345/100)^$B$6</f>
        <v>0</v>
      </c>
      <c r="AS345" s="0" t="n">
        <f aca="false">SUMPRODUCT((K24:K26&lt;=$B$6)*(L24:L26*AN345+M24:M26*AO345*$B$8*AQ345)/(1+AL345/100)^K24:K26)+L27*AN345*AP345/(1+AL345/100)^$B$6</f>
        <v>0</v>
      </c>
      <c r="AT345" s="0" t="n">
        <f aca="false">AS345-AR345</f>
        <v>0</v>
      </c>
      <c r="AU345" s="0" t="n">
        <f aca="true">RAND()</f>
        <v>0.163623748778787</v>
      </c>
      <c r="AV345" s="0" t="n">
        <f aca="true">RAND()</f>
        <v>0.544616603040545</v>
      </c>
      <c r="AW345" s="0" t="n">
        <f aca="true">RAND()</f>
        <v>0.639190690293005</v>
      </c>
      <c r="AX345" s="0" t="n">
        <f aca="true">RAND()</f>
        <v>0.64970203001241</v>
      </c>
      <c r="AY345" s="0" t="n">
        <f aca="true">RAND()</f>
        <v>0.763280079079357</v>
      </c>
      <c r="AZ345" s="0" t="n">
        <f aca="true">RAND()</f>
        <v>0.00561239705817698</v>
      </c>
    </row>
    <row r="346" customFormat="false" ht="15" hidden="false" customHeight="false" outlineLevel="0" collapsed="false">
      <c r="AK346" s="0" t="n">
        <v>333</v>
      </c>
      <c r="AL346" s="0" t="n">
        <f aca="false">IFERROR(IF(AU346&lt;($AM$6-$AL$6)/($AN$6-$AL$6),$AL$6+SQRT(AU346*($AN$6-$AL$6)*($AM$6-$AL$6)),$AN$6-SQRT((1-AU346)*($AN$6-$AL$6)*($AN$6-$AM$6))),$AM$6)</f>
        <v>5.09507957275544</v>
      </c>
      <c r="AM346" s="0" t="n">
        <f aca="false">IFERROR(IF(AV346&lt;($AM$7-$AL$7)/($AN$7-$AL$7),$AL$7+SQRT(AV346*($AN$7-$AL$7)*($AM$7-$AL$7)),$AN$7-SQRT((1-AV346)*($AN$7-$AL$7)*($AN$7-$AM$7))),$AM$7)</f>
        <v>1.18720373343951</v>
      </c>
      <c r="AN346" s="0" t="n">
        <f aca="false">IFERROR(IF(AW346&lt;($AM$8-$AL$8)/($AN$8-$AL$8),$AL$8+SQRT(AW346*($AN$8-$AL$8)*($AM$8-$AL$8)),$AN$8-SQRT((1-AW346)*($AN$8-$AL$8)*($AN$8-$AM$8))),$AM$8)</f>
        <v>0.900816946727484</v>
      </c>
      <c r="AO346" s="0" t="n">
        <f aca="false">IFERROR(IF(AX346&lt;($AM$9-$AL$9)/($AN$9-$AL$9),$AL$9+SQRT(AX346*($AN$9-$AL$9)*($AM$9-$AL$9)),$AN$9-SQRT((1-AX346)*($AN$9-$AL$9)*($AN$9-$AM$9))),$AM$9)</f>
        <v>1.43605461425363</v>
      </c>
      <c r="AP346" s="0" t="n">
        <f aca="false">IFERROR(IF(AY346&lt;($AM$10-$AL$10)/($AN$10-$AL$10),$AL$10+SQRT(AY346*($AN$10-$AL$10)*($AM$10-$AL$10)),$AN$10-SQRT((1-AY346)*($AN$10-$AL$10)*($AN$10-$AM$10))),$AM$10)</f>
        <v>0.85274123047502</v>
      </c>
      <c r="AQ346" s="0" t="n">
        <f aca="false">IFERROR(IF(AZ346&lt;($AM$11-$AL$11)/($AN$11-$AL$11),$AL$11+SQRT(AZ346*($AN$11-$AL$11)*($AM$11-$AL$11)),$AN$11-SQRT((1-AZ346)*($AN$11-$AL$11)*($AN$11-$AM$11))),$AM$11)</f>
        <v>0.394075268523037</v>
      </c>
      <c r="AR346" s="0" t="n">
        <f aca="false">SUMPRODUCT((B24:B31&lt;=$B$6)*(C24:C31*AM346+D24:D31*AO346*$B$8*AQ346)/(1+AL346/100)^B24:B31)+C32*AM346*AP346/(1+AL346/100)^$B$6</f>
        <v>0</v>
      </c>
      <c r="AS346" s="0" t="n">
        <f aca="false">SUMPRODUCT((K24:K26&lt;=$B$6)*(L24:L26*AN346+M24:M26*AO346*$B$8*AQ346)/(1+AL346/100)^K24:K26)+L27*AN346*AP346/(1+AL346/100)^$B$6</f>
        <v>0</v>
      </c>
      <c r="AT346" s="0" t="n">
        <f aca="false">AS346-AR346</f>
        <v>0</v>
      </c>
      <c r="AU346" s="0" t="n">
        <f aca="true">RAND()</f>
        <v>0.81856390829332</v>
      </c>
      <c r="AV346" s="0" t="n">
        <f aca="true">RAND()</f>
        <v>0.964947812498341</v>
      </c>
      <c r="AW346" s="0" t="n">
        <f aca="true">RAND()</f>
        <v>0.11293396386058</v>
      </c>
      <c r="AX346" s="0" t="n">
        <f aca="true">RAND()</f>
        <v>0.787977067930255</v>
      </c>
      <c r="AY346" s="0" t="n">
        <f aca="true">RAND()</f>
        <v>0.497705502708126</v>
      </c>
      <c r="AZ346" s="0" t="n">
        <f aca="true">RAND()</f>
        <v>0.0361230863170673</v>
      </c>
    </row>
    <row r="347" customFormat="false" ht="15" hidden="false" customHeight="false" outlineLevel="0" collapsed="false">
      <c r="AK347" s="0" t="n">
        <v>334</v>
      </c>
      <c r="AL347" s="0" t="n">
        <f aca="false">IFERROR(IF(AU347&lt;($AM$6-$AL$6)/($AN$6-$AL$6),$AL$6+SQRT(AU347*($AN$6-$AL$6)*($AM$6-$AL$6)),$AN$6-SQRT((1-AU347)*($AN$6-$AL$6)*($AN$6-$AM$6))),$AM$6)</f>
        <v>2.63471438838281</v>
      </c>
      <c r="AM347" s="0" t="n">
        <f aca="false">IFERROR(IF(AV347&lt;($AM$7-$AL$7)/($AN$7-$AL$7),$AL$7+SQRT(AV347*($AN$7-$AL$7)*($AM$7-$AL$7)),$AN$7-SQRT((1-AV347)*($AN$7-$AL$7)*($AN$7-$AM$7))),$AM$7)</f>
        <v>1.01091011904802</v>
      </c>
      <c r="AN347" s="0" t="n">
        <f aca="false">IFERROR(IF(AW347&lt;($AM$8-$AL$8)/($AN$8-$AL$8),$AL$8+SQRT(AW347*($AN$8-$AL$8)*($AM$8-$AL$8)),$AN$8-SQRT((1-AW347)*($AN$8-$AL$8)*($AN$8-$AM$8))),$AM$8)</f>
        <v>0.94696290423781</v>
      </c>
      <c r="AO347" s="0" t="n">
        <f aca="false">IFERROR(IF(AX347&lt;($AM$9-$AL$9)/($AN$9-$AL$9),$AL$9+SQRT(AX347*($AN$9-$AL$9)*($AM$9-$AL$9)),$AN$9-SQRT((1-AX347)*($AN$9-$AL$9)*($AN$9-$AM$9))),$AM$9)</f>
        <v>1.22449382018357</v>
      </c>
      <c r="AP347" s="0" t="n">
        <f aca="false">IFERROR(IF(AY347&lt;($AM$10-$AL$10)/($AN$10-$AL$10),$AL$10+SQRT(AY347*($AN$10-$AL$10)*($AM$10-$AL$10)),$AN$10-SQRT((1-AY347)*($AN$10-$AL$10)*($AN$10-$AM$10))),$AM$10)</f>
        <v>0.802160095413062</v>
      </c>
      <c r="AQ347" s="0" t="n">
        <f aca="false">IFERROR(IF(AZ347&lt;($AM$11-$AL$11)/($AN$11-$AL$11),$AL$11+SQRT(AZ347*($AN$11-$AL$11)*($AM$11-$AL$11)),$AN$11-SQRT((1-AZ347)*($AN$11-$AL$11)*($AN$11-$AM$11))),$AM$11)</f>
        <v>0.844596199183615</v>
      </c>
      <c r="AR347" s="0" t="n">
        <f aca="false">SUMPRODUCT((B24:B31&lt;=$B$6)*(C24:C31*AM347+D24:D31*AO347*$B$8*AQ347)/(1+AL347/100)^B24:B31)+C32*AM347*AP347/(1+AL347/100)^$B$6</f>
        <v>0</v>
      </c>
      <c r="AS347" s="0" t="n">
        <f aca="false">SUMPRODUCT((K24:K26&lt;=$B$6)*(L24:L26*AN347+M24:M26*AO347*$B$8*AQ347)/(1+AL347/100)^K24:K26)+L27*AN347*AP347/(1+AL347/100)^$B$6</f>
        <v>0</v>
      </c>
      <c r="AT347" s="0" t="n">
        <f aca="false">AS347-AR347</f>
        <v>0</v>
      </c>
      <c r="AU347" s="0" t="n">
        <f aca="true">RAND()</f>
        <v>0.0805724709640331</v>
      </c>
      <c r="AV347" s="0" t="n">
        <f aca="true">RAND()</f>
        <v>0.491875811789954</v>
      </c>
      <c r="AW347" s="0" t="n">
        <f aca="true">RAND()</f>
        <v>0.239978835800131</v>
      </c>
      <c r="AX347" s="0" t="n">
        <f aca="true">RAND()</f>
        <v>0.59906011004435</v>
      </c>
      <c r="AY347" s="0" t="n">
        <f aca="true">RAND()</f>
        <v>0.365202893040123</v>
      </c>
      <c r="AZ347" s="0" t="n">
        <f aca="true">RAND()</f>
        <v>0.901427178333965</v>
      </c>
    </row>
    <row r="348" customFormat="false" ht="15" hidden="false" customHeight="false" outlineLevel="0" collapsed="false">
      <c r="AK348" s="0" t="n">
        <v>335</v>
      </c>
      <c r="AL348" s="0" t="n">
        <f aca="false">IFERROR(IF(AU348&lt;($AM$6-$AL$6)/($AN$6-$AL$6),$AL$6+SQRT(AU348*($AN$6-$AL$6)*($AM$6-$AL$6)),$AN$6-SQRT((1-AU348)*($AN$6-$AL$6)*($AN$6-$AM$6))),$AM$6)</f>
        <v>2.78472445040624</v>
      </c>
      <c r="AM348" s="0" t="n">
        <f aca="false">IFERROR(IF(AV348&lt;($AM$7-$AL$7)/($AN$7-$AL$7),$AL$7+SQRT(AV348*($AN$7-$AL$7)*($AM$7-$AL$7)),$AN$7-SQRT((1-AV348)*($AN$7-$AL$7)*($AN$7-$AM$7))),$AM$7)</f>
        <v>1.13620595339676</v>
      </c>
      <c r="AN348" s="0" t="n">
        <f aca="false">IFERROR(IF(AW348&lt;($AM$8-$AL$8)/($AN$8-$AL$8),$AL$8+SQRT(AW348*($AN$8-$AL$8)*($AM$8-$AL$8)),$AN$8-SQRT((1-AW348)*($AN$8-$AL$8)*($AN$8-$AM$8))),$AM$8)</f>
        <v>1.08400484901015</v>
      </c>
      <c r="AO348" s="0" t="n">
        <f aca="false">IFERROR(IF(AX348&lt;($AM$9-$AL$9)/($AN$9-$AL$9),$AL$9+SQRT(AX348*($AN$9-$AL$9)*($AM$9-$AL$9)),$AN$9-SQRT((1-AX348)*($AN$9-$AL$9)*($AN$9-$AM$9))),$AM$9)</f>
        <v>1.26478817451158</v>
      </c>
      <c r="AP348" s="0" t="n">
        <f aca="false">IFERROR(IF(AY348&lt;($AM$10-$AL$10)/($AN$10-$AL$10),$AL$10+SQRT(AY348*($AN$10-$AL$10)*($AM$10-$AL$10)),$AN$10-SQRT((1-AY348)*($AN$10-$AL$10)*($AN$10-$AM$10))),$AM$10)</f>
        <v>0.699723345903267</v>
      </c>
      <c r="AQ348" s="0" t="n">
        <f aca="false">IFERROR(IF(AZ348&lt;($AM$11-$AL$11)/($AN$11-$AL$11),$AL$11+SQRT(AZ348*($AN$11-$AL$11)*($AM$11-$AL$11)),$AN$11-SQRT((1-AZ348)*($AN$11-$AL$11)*($AN$11-$AM$11))),$AM$11)</f>
        <v>0.695274642461153</v>
      </c>
      <c r="AR348" s="0" t="n">
        <f aca="false">SUMPRODUCT((B24:B31&lt;=$B$6)*(C24:C31*AM348+D24:D31*AO348*$B$8*AQ348)/(1+AL348/100)^B24:B31)+C32*AM348*AP348/(1+AL348/100)^$B$6</f>
        <v>0</v>
      </c>
      <c r="AS348" s="0" t="n">
        <f aca="false">SUMPRODUCT((K24:K26&lt;=$B$6)*(L24:L26*AN348+M24:M26*AO348*$B$8*AQ348)/(1+AL348/100)^K24:K26)+L27*AN348*AP348/(1+AL348/100)^$B$6</f>
        <v>0</v>
      </c>
      <c r="AT348" s="0" t="n">
        <f aca="false">AS348-AR348</f>
        <v>0</v>
      </c>
      <c r="AU348" s="0" t="n">
        <f aca="true">RAND()</f>
        <v>0.123158492613076</v>
      </c>
      <c r="AV348" s="0" t="n">
        <f aca="true">RAND()</f>
        <v>0.884897021845862</v>
      </c>
      <c r="AW348" s="0" t="n">
        <f aca="true">RAND()</f>
        <v>0.755072087536508</v>
      </c>
      <c r="AX348" s="0" t="n">
        <f aca="true">RAND()</f>
        <v>0.639642381107986</v>
      </c>
      <c r="AY348" s="0" t="n">
        <f aca="true">RAND()</f>
        <v>0.159557659595184</v>
      </c>
      <c r="AZ348" s="0" t="n">
        <f aca="true">RAND()</f>
        <v>0.620989618256415</v>
      </c>
    </row>
    <row r="349" customFormat="false" ht="15" hidden="false" customHeight="false" outlineLevel="0" collapsed="false">
      <c r="AK349" s="0" t="n">
        <v>336</v>
      </c>
      <c r="AL349" s="0" t="n">
        <f aca="false">IFERROR(IF(AU349&lt;($AM$6-$AL$6)/($AN$6-$AL$6),$AL$6+SQRT(AU349*($AN$6-$AL$6)*($AM$6-$AL$6)),$AN$6-SQRT((1-AU349)*($AN$6-$AL$6)*($AN$6-$AM$6))),$AM$6)</f>
        <v>5.50581405177554</v>
      </c>
      <c r="AM349" s="0" t="n">
        <f aca="false">IFERROR(IF(AV349&lt;($AM$7-$AL$7)/($AN$7-$AL$7),$AL$7+SQRT(AV349*($AN$7-$AL$7)*($AM$7-$AL$7)),$AN$7-SQRT((1-AV349)*($AN$7-$AL$7)*($AN$7-$AM$7))),$AM$7)</f>
        <v>1.02698973377674</v>
      </c>
      <c r="AN349" s="0" t="n">
        <f aca="false">IFERROR(IF(AW349&lt;($AM$8-$AL$8)/($AN$8-$AL$8),$AL$8+SQRT(AW349*($AN$8-$AL$8)*($AM$8-$AL$8)),$AN$8-SQRT((1-AW349)*($AN$8-$AL$8)*($AN$8-$AM$8))),$AM$8)</f>
        <v>1.08419513611932</v>
      </c>
      <c r="AO349" s="0" t="n">
        <f aca="false">IFERROR(IF(AX349&lt;($AM$9-$AL$9)/($AN$9-$AL$9),$AL$9+SQRT(AX349*($AN$9-$AL$9)*($AM$9-$AL$9)),$AN$9-SQRT((1-AX349)*($AN$9-$AL$9)*($AN$9-$AM$9))),$AM$9)</f>
        <v>1.5847136707774</v>
      </c>
      <c r="AP349" s="0" t="n">
        <f aca="false">IFERROR(IF(AY349&lt;($AM$10-$AL$10)/($AN$10-$AL$10),$AL$10+SQRT(AY349*($AN$10-$AL$10)*($AM$10-$AL$10)),$AN$10-SQRT((1-AY349)*($AN$10-$AL$10)*($AN$10-$AM$10))),$AM$10)</f>
        <v>0.914779050790881</v>
      </c>
      <c r="AQ349" s="0" t="n">
        <f aca="false">IFERROR(IF(AZ349&lt;($AM$11-$AL$11)/($AN$11-$AL$11),$AL$11+SQRT(AZ349*($AN$11-$AL$11)*($AM$11-$AL$11)),$AN$11-SQRT((1-AZ349)*($AN$11-$AL$11)*($AN$11-$AM$11))),$AM$11)</f>
        <v>0.958336738987426</v>
      </c>
      <c r="AR349" s="0" t="n">
        <f aca="false">SUMPRODUCT((B24:B31&lt;=$B$6)*(C24:C31*AM349+D24:D31*AO349*$B$8*AQ349)/(1+AL349/100)^B24:B31)+C32*AM349*AP349/(1+AL349/100)^$B$6</f>
        <v>0</v>
      </c>
      <c r="AS349" s="0" t="n">
        <f aca="false">SUMPRODUCT((K24:K26&lt;=$B$6)*(L24:L26*AN349+M24:M26*AO349*$B$8*AQ349)/(1+AL349/100)^K24:K26)+L27*AN349*AP349/(1+AL349/100)^$B$6</f>
        <v>0</v>
      </c>
      <c r="AT349" s="0" t="n">
        <f aca="false">AS349-AR349</f>
        <v>0</v>
      </c>
      <c r="AU349" s="0" t="n">
        <f aca="true">RAND()</f>
        <v>0.888370417606429</v>
      </c>
      <c r="AV349" s="0" t="n">
        <f aca="true">RAND()</f>
        <v>0.55792374363582</v>
      </c>
      <c r="AW349" s="0" t="n">
        <f aca="true">RAND()</f>
        <v>0.755633307675632</v>
      </c>
      <c r="AX349" s="0" t="n">
        <f aca="true">RAND()</f>
        <v>0.885024843173881</v>
      </c>
      <c r="AY349" s="0" t="n">
        <f aca="true">RAND()</f>
        <v>0.688166643899936</v>
      </c>
      <c r="AZ349" s="0" t="n">
        <f aca="true">RAND()</f>
        <v>0.992914990537951</v>
      </c>
    </row>
    <row r="350" customFormat="false" ht="15" hidden="false" customHeight="false" outlineLevel="0" collapsed="false">
      <c r="AK350" s="0" t="n">
        <v>337</v>
      </c>
      <c r="AL350" s="0" t="n">
        <f aca="false">IFERROR(IF(AU350&lt;($AM$6-$AL$6)/($AN$6-$AL$6),$AL$6+SQRT(AU350*($AN$6-$AL$6)*($AM$6-$AL$6)),$AN$6-SQRT((1-AU350)*($AN$6-$AL$6)*($AN$6-$AM$6))),$AM$6)</f>
        <v>3.22948881959159</v>
      </c>
      <c r="AM350" s="0" t="n">
        <f aca="false">IFERROR(IF(AV350&lt;($AM$7-$AL$7)/($AN$7-$AL$7),$AL$7+SQRT(AV350*($AN$7-$AL$7)*($AM$7-$AL$7)),$AN$7-SQRT((1-AV350)*($AN$7-$AL$7)*($AN$7-$AM$7))),$AM$7)</f>
        <v>0.897378606209074</v>
      </c>
      <c r="AN350" s="0" t="n">
        <f aca="false">IFERROR(IF(AW350&lt;($AM$8-$AL$8)/($AN$8-$AL$8),$AL$8+SQRT(AW350*($AN$8-$AL$8)*($AM$8-$AL$8)),$AN$8-SQRT((1-AW350)*($AN$8-$AL$8)*($AN$8-$AM$8))),$AM$8)</f>
        <v>1.03769967789617</v>
      </c>
      <c r="AO350" s="0" t="n">
        <f aca="false">IFERROR(IF(AX350&lt;($AM$9-$AL$9)/($AN$9-$AL$9),$AL$9+SQRT(AX350*($AN$9-$AL$9)*($AM$9-$AL$9)),$AN$9-SQRT((1-AX350)*($AN$9-$AL$9)*($AN$9-$AM$9))),$AM$9)</f>
        <v>1.67386339547496</v>
      </c>
      <c r="AP350" s="0" t="n">
        <f aca="false">IFERROR(IF(AY350&lt;($AM$10-$AL$10)/($AN$10-$AL$10),$AL$10+SQRT(AY350*($AN$10-$AL$10)*($AM$10-$AL$10)),$AN$10-SQRT((1-AY350)*($AN$10-$AL$10)*($AN$10-$AM$10))),$AM$10)</f>
        <v>0.91631338607769</v>
      </c>
      <c r="AQ350" s="0" t="n">
        <f aca="false">IFERROR(IF(AZ350&lt;($AM$11-$AL$11)/($AN$11-$AL$11),$AL$11+SQRT(AZ350*($AN$11-$AL$11)*($AM$11-$AL$11)),$AN$11-SQRT((1-AZ350)*($AN$11-$AL$11)*($AN$11-$AM$11))),$AM$11)</f>
        <v>0.769662017420993</v>
      </c>
      <c r="AR350" s="0" t="n">
        <f aca="false">SUMPRODUCT((B24:B31&lt;=$B$6)*(C24:C31*AM350+D24:D31*AO350*$B$8*AQ350)/(1+AL350/100)^B24:B31)+C32*AM350*AP350/(1+AL350/100)^$B$6</f>
        <v>0</v>
      </c>
      <c r="AS350" s="0" t="n">
        <f aca="false">SUMPRODUCT((K24:K26&lt;=$B$6)*(L24:L26*AN350+M24:M26*AO350*$B$8*AQ350)/(1+AL350/100)^K24:K26)+L27*AN350*AP350/(1+AL350/100)^$B$6</f>
        <v>0</v>
      </c>
      <c r="AT350" s="0" t="n">
        <f aca="false">AS350-AR350</f>
        <v>0</v>
      </c>
      <c r="AU350" s="0" t="n">
        <f aca="true">RAND()</f>
        <v>0.289162271920758</v>
      </c>
      <c r="AV350" s="0" t="n">
        <f aca="true">RAND()</f>
        <v>0.105362143858021</v>
      </c>
      <c r="AW350" s="0" t="n">
        <f aca="true">RAND()</f>
        <v>0.599365095418749</v>
      </c>
      <c r="AX350" s="0" t="n">
        <f aca="true">RAND()</f>
        <v>0.92908994345925</v>
      </c>
      <c r="AY350" s="0" t="n">
        <f aca="true">RAND()</f>
        <v>0.693267341709888</v>
      </c>
      <c r="AZ350" s="0" t="n">
        <f aca="true">RAND()</f>
        <v>0.783446586862991</v>
      </c>
    </row>
    <row r="351" customFormat="false" ht="15" hidden="false" customHeight="false" outlineLevel="0" collapsed="false">
      <c r="AK351" s="0" t="n">
        <v>338</v>
      </c>
      <c r="AL351" s="0" t="n">
        <f aca="false">IFERROR(IF(AU351&lt;($AM$6-$AL$6)/($AN$6-$AL$6),$AL$6+SQRT(AU351*($AN$6-$AL$6)*($AM$6-$AL$6)),$AN$6-SQRT((1-AU351)*($AN$6-$AL$6)*($AN$6-$AM$6))),$AM$6)</f>
        <v>2.62328260622992</v>
      </c>
      <c r="AM351" s="0" t="n">
        <f aca="false">IFERROR(IF(AV351&lt;($AM$7-$AL$7)/($AN$7-$AL$7),$AL$7+SQRT(AV351*($AN$7-$AL$7)*($AM$7-$AL$7)),$AN$7-SQRT((1-AV351)*($AN$7-$AL$7)*($AN$7-$AM$7))),$AM$7)</f>
        <v>1.02695895877653</v>
      </c>
      <c r="AN351" s="0" t="n">
        <f aca="false">IFERROR(IF(AW351&lt;($AM$8-$AL$8)/($AN$8-$AL$8),$AL$8+SQRT(AW351*($AN$8-$AL$8)*($AM$8-$AL$8)),$AN$8-SQRT((1-AW351)*($AN$8-$AL$8)*($AN$8-$AM$8))),$AM$8)</f>
        <v>0.903107330509747</v>
      </c>
      <c r="AO351" s="0" t="n">
        <f aca="false">IFERROR(IF(AX351&lt;($AM$9-$AL$9)/($AN$9-$AL$9),$AL$9+SQRT(AX351*($AN$9-$AL$9)*($AM$9-$AL$9)),$AN$9-SQRT((1-AX351)*($AN$9-$AL$9)*($AN$9-$AM$9))),$AM$9)</f>
        <v>1.0128110429222</v>
      </c>
      <c r="AP351" s="0" t="n">
        <f aca="false">IFERROR(IF(AY351&lt;($AM$10-$AL$10)/($AN$10-$AL$10),$AL$10+SQRT(AY351*($AN$10-$AL$10)*($AM$10-$AL$10)),$AN$10-SQRT((1-AY351)*($AN$10-$AL$10)*($AN$10-$AM$10))),$AM$10)</f>
        <v>0.945923772259831</v>
      </c>
      <c r="AQ351" s="0" t="n">
        <f aca="false">IFERROR(IF(AZ351&lt;($AM$11-$AL$11)/($AN$11-$AL$11),$AL$11+SQRT(AZ351*($AN$11-$AL$11)*($AM$11-$AL$11)),$AN$11-SQRT((1-AZ351)*($AN$11-$AL$11)*($AN$11-$AM$11))),$AM$11)</f>
        <v>0.616296553882103</v>
      </c>
      <c r="AR351" s="0" t="n">
        <f aca="false">SUMPRODUCT((B24:B31&lt;=$B$6)*(C24:C31*AM351+D24:D31*AO351*$B$8*AQ351)/(1+AL351/100)^B24:B31)+C32*AM351*AP351/(1+AL351/100)^$B$6</f>
        <v>0</v>
      </c>
      <c r="AS351" s="0" t="n">
        <f aca="false">SUMPRODUCT((K24:K26&lt;=$B$6)*(L24:L26*AN351+M24:M26*AO351*$B$8*AQ351)/(1+AL351/100)^K24:K26)+L27*AN351*AP351/(1+AL351/100)^$B$6</f>
        <v>0</v>
      </c>
      <c r="AT351" s="0" t="n">
        <f aca="false">AS351-AR351</f>
        <v>0</v>
      </c>
      <c r="AU351" s="0" t="n">
        <f aca="true">RAND()</f>
        <v>0.0776962414457531</v>
      </c>
      <c r="AV351" s="0" t="n">
        <f aca="true">RAND()</f>
        <v>0.557801723821794</v>
      </c>
      <c r="AW351" s="0" t="n">
        <f aca="true">RAND()</f>
        <v>0.118123573387179</v>
      </c>
      <c r="AX351" s="0" t="n">
        <f aca="true">RAND()</f>
        <v>0.350305308682436</v>
      </c>
      <c r="AY351" s="0" t="n">
        <f aca="true">RAND()</f>
        <v>0.795392042665751</v>
      </c>
      <c r="AZ351" s="0" t="n">
        <f aca="true">RAND()</f>
        <v>0.408340857133445</v>
      </c>
    </row>
    <row r="352" customFormat="false" ht="15" hidden="false" customHeight="false" outlineLevel="0" collapsed="false">
      <c r="AK352" s="0" t="n">
        <v>339</v>
      </c>
      <c r="AL352" s="0" t="n">
        <f aca="false">IFERROR(IF(AU352&lt;($AM$6-$AL$6)/($AN$6-$AL$6),$AL$6+SQRT(AU352*($AN$6-$AL$6)*($AM$6-$AL$6)),$AN$6-SQRT((1-AU352)*($AN$6-$AL$6)*($AN$6-$AM$6))),$AM$6)</f>
        <v>3.71174419681361</v>
      </c>
      <c r="AM352" s="0" t="n">
        <f aca="false">IFERROR(IF(AV352&lt;($AM$7-$AL$7)/($AN$7-$AL$7),$AL$7+SQRT(AV352*($AN$7-$AL$7)*($AM$7-$AL$7)),$AN$7-SQRT((1-AV352)*($AN$7-$AL$7)*($AN$7-$AM$7))),$AM$7)</f>
        <v>0.998612739441293</v>
      </c>
      <c r="AN352" s="0" t="n">
        <f aca="false">IFERROR(IF(AW352&lt;($AM$8-$AL$8)/($AN$8-$AL$8),$AL$8+SQRT(AW352*($AN$8-$AL$8)*($AM$8-$AL$8)),$AN$8-SQRT((1-AW352)*($AN$8-$AL$8)*($AN$8-$AM$8))),$AM$8)</f>
        <v>0.927070997704934</v>
      </c>
      <c r="AO352" s="0" t="n">
        <f aca="false">IFERROR(IF(AX352&lt;($AM$9-$AL$9)/($AN$9-$AL$9),$AL$9+SQRT(AX352*($AN$9-$AL$9)*($AM$9-$AL$9)),$AN$9-SQRT((1-AX352)*($AN$9-$AL$9)*($AN$9-$AM$9))),$AM$9)</f>
        <v>1.01379706262737</v>
      </c>
      <c r="AP352" s="0" t="n">
        <f aca="false">IFERROR(IF(AY352&lt;($AM$10-$AL$10)/($AN$10-$AL$10),$AL$10+SQRT(AY352*($AN$10-$AL$10)*($AM$10-$AL$10)),$AN$10-SQRT((1-AY352)*($AN$10-$AL$10)*($AN$10-$AM$10))),$AM$10)</f>
        <v>0.980777686903969</v>
      </c>
      <c r="AQ352" s="0" t="n">
        <f aca="false">IFERROR(IF(AZ352&lt;($AM$11-$AL$11)/($AN$11-$AL$11),$AL$11+SQRT(AZ352*($AN$11-$AL$11)*($AM$11-$AL$11)),$AN$11-SQRT((1-AZ352)*($AN$11-$AL$11)*($AN$11-$AM$11))),$AM$11)</f>
        <v>0.691432506631436</v>
      </c>
      <c r="AR352" s="0" t="n">
        <f aca="false">SUMPRODUCT((B24:B31&lt;=$B$6)*(C24:C31*AM352+D24:D31*AO352*$B$8*AQ352)/(1+AL352/100)^B24:B31)+C32*AM352*AP352/(1+AL352/100)^$B$6</f>
        <v>0</v>
      </c>
      <c r="AS352" s="0" t="n">
        <f aca="false">SUMPRODUCT((K24:K26&lt;=$B$6)*(L24:L26*AN352+M24:M26*AO352*$B$8*AQ352)/(1+AL352/100)^K24:K26)+L27*AN352*AP352/(1+AL352/100)^$B$6</f>
        <v>0</v>
      </c>
      <c r="AT352" s="0" t="n">
        <f aca="false">AS352-AR352</f>
        <v>0</v>
      </c>
      <c r="AU352" s="0" t="n">
        <f aca="true">RAND()</f>
        <v>0.459368688640553</v>
      </c>
      <c r="AV352" s="0" t="n">
        <f aca="true">RAND()</f>
        <v>0.438300225204166</v>
      </c>
      <c r="AW352" s="0" t="n">
        <f aca="true">RAND()</f>
        <v>0.179411538419192</v>
      </c>
      <c r="AX352" s="0" t="n">
        <f aca="true">RAND()</f>
        <v>0.351602510878396</v>
      </c>
      <c r="AY352" s="0" t="n">
        <f aca="true">RAND()</f>
        <v>0.924588736898922</v>
      </c>
      <c r="AZ352" s="0" t="n">
        <f aca="true">RAND()</f>
        <v>0.611371845045882</v>
      </c>
    </row>
    <row r="353" customFormat="false" ht="15" hidden="false" customHeight="false" outlineLevel="0" collapsed="false">
      <c r="AK353" s="0" t="n">
        <v>340</v>
      </c>
      <c r="AL353" s="0" t="n">
        <f aca="false">IFERROR(IF(AU353&lt;($AM$6-$AL$6)/($AN$6-$AL$6),$AL$6+SQRT(AU353*($AN$6-$AL$6)*($AM$6-$AL$6)),$AN$6-SQRT((1-AU353)*($AN$6-$AL$6)*($AN$6-$AM$6))),$AM$6)</f>
        <v>4.57189204279786</v>
      </c>
      <c r="AM353" s="0" t="n">
        <f aca="false">IFERROR(IF(AV353&lt;($AM$7-$AL$7)/($AN$7-$AL$7),$AL$7+SQRT(AV353*($AN$7-$AL$7)*($AM$7-$AL$7)),$AN$7-SQRT((1-AV353)*($AN$7-$AL$7)*($AN$7-$AM$7))),$AM$7)</f>
        <v>0.86200100748964</v>
      </c>
      <c r="AN353" s="0" t="n">
        <f aca="false">IFERROR(IF(AW353&lt;($AM$8-$AL$8)/($AN$8-$AL$8),$AL$8+SQRT(AW353*($AN$8-$AL$8)*($AM$8-$AL$8)),$AN$8-SQRT((1-AW353)*($AN$8-$AL$8)*($AN$8-$AM$8))),$AM$8)</f>
        <v>1.02009447202957</v>
      </c>
      <c r="AO353" s="0" t="n">
        <f aca="false">IFERROR(IF(AX353&lt;($AM$9-$AL$9)/($AN$9-$AL$9),$AL$9+SQRT(AX353*($AN$9-$AL$9)*($AM$9-$AL$9)),$AN$9-SQRT((1-AX353)*($AN$9-$AL$9)*($AN$9-$AM$9))),$AM$9)</f>
        <v>0.704642448065207</v>
      </c>
      <c r="AP353" s="0" t="n">
        <f aca="false">IFERROR(IF(AY353&lt;($AM$10-$AL$10)/($AN$10-$AL$10),$AL$10+SQRT(AY353*($AN$10-$AL$10)*($AM$10-$AL$10)),$AN$10-SQRT((1-AY353)*($AN$10-$AL$10)*($AN$10-$AM$10))),$AM$10)</f>
        <v>0.967407592021269</v>
      </c>
      <c r="AQ353" s="0" t="n">
        <f aca="false">IFERROR(IF(AZ353&lt;($AM$11-$AL$11)/($AN$11-$AL$11),$AL$11+SQRT(AZ353*($AN$11-$AL$11)*($AM$11-$AL$11)),$AN$11-SQRT((1-AZ353)*($AN$11-$AL$11)*($AN$11-$AM$11))),$AM$11)</f>
        <v>0.452118096470235</v>
      </c>
      <c r="AR353" s="0" t="n">
        <f aca="false">SUMPRODUCT((B24:B31&lt;=$B$6)*(C24:C31*AM353+D24:D31*AO353*$B$8*AQ353)/(1+AL353/100)^B24:B31)+C32*AM353*AP353/(1+AL353/100)^$B$6</f>
        <v>0</v>
      </c>
      <c r="AS353" s="0" t="n">
        <f aca="false">SUMPRODUCT((K24:K26&lt;=$B$6)*(L24:L26*AN353+M24:M26*AO353*$B$8*AQ353)/(1+AL353/100)^K24:K26)+L27*AN353*AP353/(1+AL353/100)^$B$6</f>
        <v>0</v>
      </c>
      <c r="AT353" s="0" t="n">
        <f aca="false">AS353-AR353</f>
        <v>0</v>
      </c>
      <c r="AU353" s="0" t="n">
        <f aca="true">RAND()</f>
        <v>0.705214587408583</v>
      </c>
      <c r="AV353" s="0" t="n">
        <f aca="true">RAND()</f>
        <v>0.0427124992192261</v>
      </c>
      <c r="AW353" s="0" t="n">
        <f aca="true">RAND()</f>
        <v>0.53016398407677</v>
      </c>
      <c r="AX353" s="0" t="n">
        <f aca="true">RAND()</f>
        <v>0.0558380420668278</v>
      </c>
      <c r="AY353" s="0" t="n">
        <f aca="true">RAND()</f>
        <v>0.873879428316485</v>
      </c>
      <c r="AZ353" s="0" t="n">
        <f aca="true">RAND()</f>
        <v>0.0944486337703172</v>
      </c>
    </row>
    <row r="354" customFormat="false" ht="15" hidden="false" customHeight="false" outlineLevel="0" collapsed="false">
      <c r="AK354" s="0" t="n">
        <v>341</v>
      </c>
      <c r="AL354" s="0" t="n">
        <f aca="false">IFERROR(IF(AU354&lt;($AM$6-$AL$6)/($AN$6-$AL$6),$AL$6+SQRT(AU354*($AN$6-$AL$6)*($AM$6-$AL$6)),$AN$6-SQRT((1-AU354)*($AN$6-$AL$6)*($AN$6-$AM$6))),$AM$6)</f>
        <v>2.78412039542148</v>
      </c>
      <c r="AM354" s="0" t="n">
        <f aca="false">IFERROR(IF(AV354&lt;($AM$7-$AL$7)/($AN$7-$AL$7),$AL$7+SQRT(AV354*($AN$7-$AL$7)*($AM$7-$AL$7)),$AN$7-SQRT((1-AV354)*($AN$7-$AL$7)*($AN$7-$AM$7))),$AM$7)</f>
        <v>1.00327996870153</v>
      </c>
      <c r="AN354" s="0" t="n">
        <f aca="false">IFERROR(IF(AW354&lt;($AM$8-$AL$8)/($AN$8-$AL$8),$AL$8+SQRT(AW354*($AN$8-$AL$8)*($AM$8-$AL$8)),$AN$8-SQRT((1-AW354)*($AN$8-$AL$8)*($AN$8-$AM$8))),$AM$8)</f>
        <v>1.00351690279479</v>
      </c>
      <c r="AO354" s="0" t="n">
        <f aca="false">IFERROR(IF(AX354&lt;($AM$9-$AL$9)/($AN$9-$AL$9),$AL$9+SQRT(AX354*($AN$9-$AL$9)*($AM$9-$AL$9)),$AN$9-SQRT((1-AX354)*($AN$9-$AL$9)*($AN$9-$AM$9))),$AM$9)</f>
        <v>1.76610082760922</v>
      </c>
      <c r="AP354" s="0" t="n">
        <f aca="false">IFERROR(IF(AY354&lt;($AM$10-$AL$10)/($AN$10-$AL$10),$AL$10+SQRT(AY354*($AN$10-$AL$10)*($AM$10-$AL$10)),$AN$10-SQRT((1-AY354)*($AN$10-$AL$10)*($AN$10-$AM$10))),$AM$10)</f>
        <v>0.656853226925571</v>
      </c>
      <c r="AQ354" s="0" t="n">
        <f aca="false">IFERROR(IF(AZ354&lt;($AM$11-$AL$11)/($AN$11-$AL$11),$AL$11+SQRT(AZ354*($AN$11-$AL$11)*($AM$11-$AL$11)),$AN$11-SQRT((1-AZ354)*($AN$11-$AL$11)*($AN$11-$AM$11))),$AM$11)</f>
        <v>0.806663166128574</v>
      </c>
      <c r="AR354" s="0" t="n">
        <f aca="false">SUMPRODUCT((B24:B31&lt;=$B$6)*(C24:C31*AM354+D24:D31*AO354*$B$8*AQ354)/(1+AL354/100)^B24:B31)+C32*AM354*AP354/(1+AL354/100)^$B$6</f>
        <v>0</v>
      </c>
      <c r="AS354" s="0" t="n">
        <f aca="false">SUMPRODUCT((K24:K26&lt;=$B$6)*(L24:L26*AN354+M24:M26*AO354*$B$8*AQ354)/(1+AL354/100)^K24:K26)+L27*AN354*AP354/(1+AL354/100)^$B$6</f>
        <v>0</v>
      </c>
      <c r="AT354" s="0" t="n">
        <f aca="false">AS354-AR354</f>
        <v>0</v>
      </c>
      <c r="AU354" s="0" t="n">
        <f aca="true">RAND()</f>
        <v>0.122968958903187</v>
      </c>
      <c r="AV354" s="0" t="n">
        <f aca="true">RAND()</f>
        <v>0.45892645472074</v>
      </c>
      <c r="AW354" s="0" t="n">
        <f aca="true">RAND()</f>
        <v>0.459965180374469</v>
      </c>
      <c r="AX354" s="0" t="n">
        <f aca="true">RAND()</f>
        <v>0.963527451436604</v>
      </c>
      <c r="AY354" s="0" t="n">
        <f aca="true">RAND()</f>
        <v>0.0984117391878582</v>
      </c>
      <c r="AZ354" s="0" t="n">
        <f aca="true">RAND()</f>
        <v>0.847432117014582</v>
      </c>
    </row>
    <row r="355" customFormat="false" ht="15" hidden="false" customHeight="false" outlineLevel="0" collapsed="false">
      <c r="AK355" s="0" t="n">
        <v>342</v>
      </c>
      <c r="AL355" s="0" t="n">
        <f aca="false">IFERROR(IF(AU355&lt;($AM$6-$AL$6)/($AN$6-$AL$6),$AL$6+SQRT(AU355*($AN$6-$AL$6)*($AM$6-$AL$6)),$AN$6-SQRT((1-AU355)*($AN$6-$AL$6)*($AN$6-$AM$6))),$AM$6)</f>
        <v>5.11177251150441</v>
      </c>
      <c r="AM355" s="0" t="n">
        <f aca="false">IFERROR(IF(AV355&lt;($AM$7-$AL$7)/($AN$7-$AL$7),$AL$7+SQRT(AV355*($AN$7-$AL$7)*($AM$7-$AL$7)),$AN$7-SQRT((1-AV355)*($AN$7-$AL$7)*($AN$7-$AM$7))),$AM$7)</f>
        <v>1.04688964688277</v>
      </c>
      <c r="AN355" s="0" t="n">
        <f aca="false">IFERROR(IF(AW355&lt;($AM$8-$AL$8)/($AN$8-$AL$8),$AL$8+SQRT(AW355*($AN$8-$AL$8)*($AM$8-$AL$8)),$AN$8-SQRT((1-AW355)*($AN$8-$AL$8)*($AN$8-$AM$8))),$AM$8)</f>
        <v>0.919315542545552</v>
      </c>
      <c r="AO355" s="0" t="n">
        <f aca="false">IFERROR(IF(AX355&lt;($AM$9-$AL$9)/($AN$9-$AL$9),$AL$9+SQRT(AX355*($AN$9-$AL$9)*($AM$9-$AL$9)),$AN$9-SQRT((1-AX355)*($AN$9-$AL$9)*($AN$9-$AM$9))),$AM$9)</f>
        <v>0.952763037124708</v>
      </c>
      <c r="AP355" s="0" t="n">
        <f aca="false">IFERROR(IF(AY355&lt;($AM$10-$AL$10)/($AN$10-$AL$10),$AL$10+SQRT(AY355*($AN$10-$AL$10)*($AM$10-$AL$10)),$AN$10-SQRT((1-AY355)*($AN$10-$AL$10)*($AN$10-$AM$10))),$AM$10)</f>
        <v>0.818269437157069</v>
      </c>
      <c r="AQ355" s="0" t="n">
        <f aca="false">IFERROR(IF(AZ355&lt;($AM$11-$AL$11)/($AN$11-$AL$11),$AL$11+SQRT(AZ355*($AN$11-$AL$11)*($AM$11-$AL$11)),$AN$11-SQRT((1-AZ355)*($AN$11-$AL$11)*($AN$11-$AM$11))),$AM$11)</f>
        <v>0.743585149935931</v>
      </c>
      <c r="AR355" s="0" t="n">
        <f aca="false">SUMPRODUCT((B24:B31&lt;=$B$6)*(C24:C31*AM355+D24:D31*AO355*$B$8*AQ355)/(1+AL355/100)^B24:B31)+C32*AM355*AP355/(1+AL355/100)^$B$6</f>
        <v>0</v>
      </c>
      <c r="AS355" s="0" t="n">
        <f aca="false">SUMPRODUCT((K24:K26&lt;=$B$6)*(L24:L26*AN355+M24:M26*AO355*$B$8*AQ355)/(1+AL355/100)^K24:K26)+L27*AN355*AP355/(1+AL355/100)^$B$6</f>
        <v>0</v>
      </c>
      <c r="AT355" s="0" t="n">
        <f aca="false">AS355-AR355</f>
        <v>0</v>
      </c>
      <c r="AU355" s="0" t="n">
        <f aca="true">RAND()</f>
        <v>0.821729847584482</v>
      </c>
      <c r="AV355" s="0" t="n">
        <f aca="true">RAND()</f>
        <v>0.63329941739195</v>
      </c>
      <c r="AW355" s="0" t="n">
        <f aca="true">RAND()</f>
        <v>0.158179985477106</v>
      </c>
      <c r="AX355" s="0" t="n">
        <f aca="true">RAND()</f>
        <v>0.273325823715186</v>
      </c>
      <c r="AY355" s="0" t="n">
        <f aca="true">RAND()</f>
        <v>0.40518173851311</v>
      </c>
      <c r="AZ355" s="0" t="n">
        <f aca="true">RAND()</f>
        <v>0.731638468027024</v>
      </c>
    </row>
    <row r="356" customFormat="false" ht="15" hidden="false" customHeight="false" outlineLevel="0" collapsed="false">
      <c r="AK356" s="0" t="n">
        <v>343</v>
      </c>
      <c r="AL356" s="0" t="n">
        <f aca="false">IFERROR(IF(AU356&lt;($AM$6-$AL$6)/($AN$6-$AL$6),$AL$6+SQRT(AU356*($AN$6-$AL$6)*($AM$6-$AL$6)),$AN$6-SQRT((1-AU356)*($AN$6-$AL$6)*($AN$6-$AM$6))),$AM$6)</f>
        <v>4.03437047320029</v>
      </c>
      <c r="AM356" s="0" t="n">
        <f aca="false">IFERROR(IF(AV356&lt;($AM$7-$AL$7)/($AN$7-$AL$7),$AL$7+SQRT(AV356*($AN$7-$AL$7)*($AM$7-$AL$7)),$AN$7-SQRT((1-AV356)*($AN$7-$AL$7)*($AN$7-$AM$7))),$AM$7)</f>
        <v>1.01497959504645</v>
      </c>
      <c r="AN356" s="0" t="n">
        <f aca="false">IFERROR(IF(AW356&lt;($AM$8-$AL$8)/($AN$8-$AL$8),$AL$8+SQRT(AW356*($AN$8-$AL$8)*($AM$8-$AL$8)),$AN$8-SQRT((1-AW356)*($AN$8-$AL$8)*($AN$8-$AM$8))),$AM$8)</f>
        <v>0.908938877838333</v>
      </c>
      <c r="AO356" s="0" t="n">
        <f aca="false">IFERROR(IF(AX356&lt;($AM$9-$AL$9)/($AN$9-$AL$9),$AL$9+SQRT(AX356*($AN$9-$AL$9)*($AM$9-$AL$9)),$AN$9-SQRT((1-AX356)*($AN$9-$AL$9)*($AN$9-$AM$9))),$AM$9)</f>
        <v>1.12920952003747</v>
      </c>
      <c r="AP356" s="0" t="n">
        <f aca="false">IFERROR(IF(AY356&lt;($AM$10-$AL$10)/($AN$10-$AL$10),$AL$10+SQRT(AY356*($AN$10-$AL$10)*($AM$10-$AL$10)),$AN$10-SQRT((1-AY356)*($AN$10-$AL$10)*($AN$10-$AM$10))),$AM$10)</f>
        <v>0.901294772371373</v>
      </c>
      <c r="AQ356" s="0" t="n">
        <f aca="false">IFERROR(IF(AZ356&lt;($AM$11-$AL$11)/($AN$11-$AL$11),$AL$11+SQRT(AZ356*($AN$11-$AL$11)*($AM$11-$AL$11)),$AN$11-SQRT((1-AZ356)*($AN$11-$AL$11)*($AN$11-$AM$11))),$AM$11)</f>
        <v>0.85010576266826</v>
      </c>
      <c r="AR356" s="0" t="n">
        <f aca="false">SUMPRODUCT((B24:B31&lt;=$B$6)*(C24:C31*AM356+D24:D31*AO356*$B$8*AQ356)/(1+AL356/100)^B24:B31)+C32*AM356*AP356/(1+AL356/100)^$B$6</f>
        <v>0</v>
      </c>
      <c r="AS356" s="0" t="n">
        <f aca="false">SUMPRODUCT((K24:K26&lt;=$B$6)*(L24:L26*AN356+M24:M26*AO356*$B$8*AQ356)/(1+AL356/100)^K24:K26)+L27*AN356*AP356/(1+AL356/100)^$B$6</f>
        <v>0</v>
      </c>
      <c r="AT356" s="0" t="n">
        <f aca="false">AS356-AR356</f>
        <v>0</v>
      </c>
      <c r="AU356" s="0" t="n">
        <f aca="true">RAND()</f>
        <v>0.560252075488685</v>
      </c>
      <c r="AV356" s="0" t="n">
        <f aca="true">RAND()</f>
        <v>0.509025860048624</v>
      </c>
      <c r="AW356" s="0" t="n">
        <f aca="true">RAND()</f>
        <v>0.131863101163058</v>
      </c>
      <c r="AX356" s="0" t="n">
        <f aca="true">RAND()</f>
        <v>0.494482626671086</v>
      </c>
      <c r="AY356" s="0" t="n">
        <f aca="true">RAND()</f>
        <v>0.644149977330369</v>
      </c>
      <c r="AZ356" s="0" t="n">
        <f aca="true">RAND()</f>
        <v>0.908292724958106</v>
      </c>
    </row>
    <row r="357" customFormat="false" ht="15" hidden="false" customHeight="false" outlineLevel="0" collapsed="false">
      <c r="AK357" s="0" t="n">
        <v>344</v>
      </c>
      <c r="AL357" s="0" t="n">
        <f aca="false">IFERROR(IF(AU357&lt;($AM$6-$AL$6)/($AN$6-$AL$6),$AL$6+SQRT(AU357*($AN$6-$AL$6)*($AM$6-$AL$6)),$AN$6-SQRT((1-AU357)*($AN$6-$AL$6)*($AN$6-$AM$6))),$AM$6)</f>
        <v>4.31124024639855</v>
      </c>
      <c r="AM357" s="0" t="n">
        <f aca="false">IFERROR(IF(AV357&lt;($AM$7-$AL$7)/($AN$7-$AL$7),$AL$7+SQRT(AV357*($AN$7-$AL$7)*($AM$7-$AL$7)),$AN$7-SQRT((1-AV357)*($AN$7-$AL$7)*($AN$7-$AM$7))),$AM$7)</f>
        <v>0.93898756388341</v>
      </c>
      <c r="AN357" s="0" t="n">
        <f aca="false">IFERROR(IF(AW357&lt;($AM$8-$AL$8)/($AN$8-$AL$8),$AL$8+SQRT(AW357*($AN$8-$AL$8)*($AM$8-$AL$8)),$AN$8-SQRT((1-AW357)*($AN$8-$AL$8)*($AN$8-$AM$8))),$AM$8)</f>
        <v>0.996499112518331</v>
      </c>
      <c r="AO357" s="0" t="n">
        <f aca="false">IFERROR(IF(AX357&lt;($AM$9-$AL$9)/($AN$9-$AL$9),$AL$9+SQRT(AX357*($AN$9-$AL$9)*($AM$9-$AL$9)),$AN$9-SQRT((1-AX357)*($AN$9-$AL$9)*($AN$9-$AM$9))),$AM$9)</f>
        <v>1.24079105707766</v>
      </c>
      <c r="AP357" s="0" t="n">
        <f aca="false">IFERROR(IF(AY357&lt;($AM$10-$AL$10)/($AN$10-$AL$10),$AL$10+SQRT(AY357*($AN$10-$AL$10)*($AM$10-$AL$10)),$AN$10-SQRT((1-AY357)*($AN$10-$AL$10)*($AN$10-$AM$10))),$AM$10)</f>
        <v>0.530128875893849</v>
      </c>
      <c r="AQ357" s="0" t="n">
        <f aca="false">IFERROR(IF(AZ357&lt;($AM$11-$AL$11)/($AN$11-$AL$11),$AL$11+SQRT(AZ357*($AN$11-$AL$11)*($AM$11-$AL$11)),$AN$11-SQRT((1-AZ357)*($AN$11-$AL$11)*($AN$11-$AM$11))),$AM$11)</f>
        <v>0.72250978832876</v>
      </c>
      <c r="AR357" s="0" t="n">
        <f aca="false">SUMPRODUCT((B24:B31&lt;=$B$6)*(C24:C31*AM357+D24:D31*AO357*$B$8*AQ357)/(1+AL357/100)^B24:B31)+C32*AM357*AP357/(1+AL357/100)^$B$6</f>
        <v>0</v>
      </c>
      <c r="AS357" s="0" t="n">
        <f aca="false">SUMPRODUCT((K24:K26&lt;=$B$6)*(L24:L26*AN357+M24:M26*AO357*$B$8*AQ357)/(1+AL357/100)^K24:K26)+L27*AN357*AP357/(1+AL357/100)^$B$6</f>
        <v>0</v>
      </c>
      <c r="AT357" s="0" t="n">
        <f aca="false">AS357-AR357</f>
        <v>0</v>
      </c>
      <c r="AU357" s="0" t="n">
        <f aca="true">RAND()</f>
        <v>0.638528549370654</v>
      </c>
      <c r="AV357" s="0" t="n">
        <f aca="true">RAND()</f>
        <v>0.214639365713832</v>
      </c>
      <c r="AW357" s="0" t="n">
        <f aca="true">RAND()</f>
        <v>0.429021124672129</v>
      </c>
      <c r="AX357" s="0" t="n">
        <f aca="true">RAND()</f>
        <v>0.615734520657831</v>
      </c>
      <c r="AY357" s="0" t="n">
        <f aca="true">RAND()</f>
        <v>0.00363099665050782</v>
      </c>
      <c r="AZ357" s="0" t="n">
        <f aca="true">RAND()</f>
        <v>0.685710948680206</v>
      </c>
    </row>
    <row r="358" customFormat="false" ht="15" hidden="false" customHeight="false" outlineLevel="0" collapsed="false">
      <c r="AK358" s="0" t="n">
        <v>345</v>
      </c>
      <c r="AL358" s="0" t="n">
        <f aca="false">IFERROR(IF(AU358&lt;($AM$6-$AL$6)/($AN$6-$AL$6),$AL$6+SQRT(AU358*($AN$6-$AL$6)*($AM$6-$AL$6)),$AN$6-SQRT((1-AU358)*($AN$6-$AL$6)*($AN$6-$AM$6))),$AM$6)</f>
        <v>3.89945404512519</v>
      </c>
      <c r="AM358" s="0" t="n">
        <f aca="false">IFERROR(IF(AV358&lt;($AM$7-$AL$7)/($AN$7-$AL$7),$AL$7+SQRT(AV358*($AN$7-$AL$7)*($AM$7-$AL$7)),$AN$7-SQRT((1-AV358)*($AN$7-$AL$7)*($AN$7-$AM$7))),$AM$7)</f>
        <v>1.01023683956134</v>
      </c>
      <c r="AN358" s="0" t="n">
        <f aca="false">IFERROR(IF(AW358&lt;($AM$8-$AL$8)/($AN$8-$AL$8),$AL$8+SQRT(AW358*($AN$8-$AL$8)*($AM$8-$AL$8)),$AN$8-SQRT((1-AW358)*($AN$8-$AL$8)*($AN$8-$AM$8))),$AM$8)</f>
        <v>1.098815723141</v>
      </c>
      <c r="AO358" s="0" t="n">
        <f aca="false">IFERROR(IF(AX358&lt;($AM$9-$AL$9)/($AN$9-$AL$9),$AL$9+SQRT(AX358*($AN$9-$AL$9)*($AM$9-$AL$9)),$AN$9-SQRT((1-AX358)*($AN$9-$AL$9)*($AN$9-$AM$9))),$AM$9)</f>
        <v>1.11016585964857</v>
      </c>
      <c r="AP358" s="0" t="n">
        <f aca="false">IFERROR(IF(AY358&lt;($AM$10-$AL$10)/($AN$10-$AL$10),$AL$10+SQRT(AY358*($AN$10-$AL$10)*($AM$10-$AL$10)),$AN$10-SQRT((1-AY358)*($AN$10-$AL$10)*($AN$10-$AM$10))),$AM$10)</f>
        <v>0.839454208230803</v>
      </c>
      <c r="AQ358" s="0" t="n">
        <f aca="false">IFERROR(IF(AZ358&lt;($AM$11-$AL$11)/($AN$11-$AL$11),$AL$11+SQRT(AZ358*($AN$11-$AL$11)*($AM$11-$AL$11)),$AN$11-SQRT((1-AZ358)*($AN$11-$AL$11)*($AN$11-$AM$11))),$AM$11)</f>
        <v>0.912218506611484</v>
      </c>
      <c r="AR358" s="0" t="n">
        <f aca="false">SUMPRODUCT((B24:B31&lt;=$B$6)*(C24:C31*AM358+D24:D31*AO358*$B$8*AQ358)/(1+AL358/100)^B24:B31)+C32*AM358*AP358/(1+AL358/100)^$B$6</f>
        <v>0</v>
      </c>
      <c r="AS358" s="0" t="n">
        <f aca="false">SUMPRODUCT((K24:K26&lt;=$B$6)*(L24:L26*AN358+M24:M26*AO358*$B$8*AQ358)/(1+AL358/100)^K24:K26)+L27*AN358*AP358/(1+AL358/100)^$B$6</f>
        <v>0</v>
      </c>
      <c r="AT358" s="0" t="n">
        <f aca="false">AS358-AR358</f>
        <v>0</v>
      </c>
      <c r="AU358" s="0" t="n">
        <f aca="true">RAND()</f>
        <v>0.519330739085474</v>
      </c>
      <c r="AV358" s="0" t="n">
        <f aca="true">RAND()</f>
        <v>0.489010016857452</v>
      </c>
      <c r="AW358" s="0" t="n">
        <f aca="true">RAND()</f>
        <v>0.796829461605521</v>
      </c>
      <c r="AX358" s="0" t="n">
        <f aca="true">RAND()</f>
        <v>0.472130135110018</v>
      </c>
      <c r="AY358" s="0" t="n">
        <f aca="true">RAND()</f>
        <v>0.460916637942406</v>
      </c>
      <c r="AZ358" s="0" t="n">
        <f aca="true">RAND()</f>
        <v>0.968548609871355</v>
      </c>
    </row>
    <row r="359" customFormat="false" ht="15" hidden="false" customHeight="false" outlineLevel="0" collapsed="false">
      <c r="AK359" s="0" t="n">
        <v>346</v>
      </c>
      <c r="AL359" s="0" t="n">
        <f aca="false">IFERROR(IF(AU359&lt;($AM$6-$AL$6)/($AN$6-$AL$6),$AL$6+SQRT(AU359*($AN$6-$AL$6)*($AM$6-$AL$6)),$AN$6-SQRT((1-AU359)*($AN$6-$AL$6)*($AN$6-$AM$6))),$AM$6)</f>
        <v>2.77373931194911</v>
      </c>
      <c r="AM359" s="0" t="n">
        <f aca="false">IFERROR(IF(AV359&lt;($AM$7-$AL$7)/($AN$7-$AL$7),$AL$7+SQRT(AV359*($AN$7-$AL$7)*($AM$7-$AL$7)),$AN$7-SQRT((1-AV359)*($AN$7-$AL$7)*($AN$7-$AM$7))),$AM$7)</f>
        <v>0.970950050186632</v>
      </c>
      <c r="AN359" s="0" t="n">
        <f aca="false">IFERROR(IF(AW359&lt;($AM$8-$AL$8)/($AN$8-$AL$8),$AL$8+SQRT(AW359*($AN$8-$AL$8)*($AM$8-$AL$8)),$AN$8-SQRT((1-AW359)*($AN$8-$AL$8)*($AN$8-$AM$8))),$AM$8)</f>
        <v>1.00956430973567</v>
      </c>
      <c r="AO359" s="0" t="n">
        <f aca="false">IFERROR(IF(AX359&lt;($AM$9-$AL$9)/($AN$9-$AL$9),$AL$9+SQRT(AX359*($AN$9-$AL$9)*($AM$9-$AL$9)),$AN$9-SQRT((1-AX359)*($AN$9-$AL$9)*($AN$9-$AM$9))),$AM$9)</f>
        <v>0.83546413479138</v>
      </c>
      <c r="AP359" s="0" t="n">
        <f aca="false">IFERROR(IF(AY359&lt;($AM$10-$AL$10)/($AN$10-$AL$10),$AL$10+SQRT(AY359*($AN$10-$AL$10)*($AM$10-$AL$10)),$AN$10-SQRT((1-AY359)*($AN$10-$AL$10)*($AN$10-$AM$10))),$AM$10)</f>
        <v>0.925749784300897</v>
      </c>
      <c r="AQ359" s="0" t="n">
        <f aca="false">IFERROR(IF(AZ359&lt;($AM$11-$AL$11)/($AN$11-$AL$11),$AL$11+SQRT(AZ359*($AN$11-$AL$11)*($AM$11-$AL$11)),$AN$11-SQRT((1-AZ359)*($AN$11-$AL$11)*($AN$11-$AM$11))),$AM$11)</f>
        <v>0.686244328615215</v>
      </c>
      <c r="AR359" s="0" t="n">
        <f aca="false">SUMPRODUCT((B24:B31&lt;=$B$6)*(C24:C31*AM359+D24:D31*AO359*$B$8*AQ359)/(1+AL359/100)^B24:B31)+C32*AM359*AP359/(1+AL359/100)^$B$6</f>
        <v>0</v>
      </c>
      <c r="AS359" s="0" t="n">
        <f aca="false">SUMPRODUCT((K24:K26&lt;=$B$6)*(L24:L26*AN359+M24:M26*AO359*$B$8*AQ359)/(1+AL359/100)^K24:K26)+L27*AN359*AP359/(1+AL359/100)^$B$6</f>
        <v>0</v>
      </c>
      <c r="AT359" s="0" t="n">
        <f aca="false">AS359-AR359</f>
        <v>0</v>
      </c>
      <c r="AU359" s="0" t="n">
        <f aca="true">RAND()</f>
        <v>0.119734504571098</v>
      </c>
      <c r="AV359" s="0" t="n">
        <f aca="true">RAND()</f>
        <v>0.324710218431245</v>
      </c>
      <c r="AW359" s="0" t="n">
        <f aca="true">RAND()</f>
        <v>0.48613936752992</v>
      </c>
      <c r="AX359" s="0" t="n">
        <f aca="true">RAND()</f>
        <v>0.150048247641772</v>
      </c>
      <c r="AY359" s="0" t="n">
        <f aca="true">RAND()</f>
        <v>0.725051515329041</v>
      </c>
      <c r="AZ359" s="0" t="n">
        <f aca="true">RAND()</f>
        <v>0.598193382342378</v>
      </c>
    </row>
    <row r="360" customFormat="false" ht="15" hidden="false" customHeight="false" outlineLevel="0" collapsed="false">
      <c r="AK360" s="0" t="n">
        <v>347</v>
      </c>
      <c r="AL360" s="0" t="n">
        <f aca="false">IFERROR(IF(AU360&lt;($AM$6-$AL$6)/($AN$6-$AL$6),$AL$6+SQRT(AU360*($AN$6-$AL$6)*($AM$6-$AL$6)),$AN$6-SQRT((1-AU360)*($AN$6-$AL$6)*($AN$6-$AM$6))),$AM$6)</f>
        <v>3.61989940072372</v>
      </c>
      <c r="AM360" s="0" t="n">
        <f aca="false">IFERROR(IF(AV360&lt;($AM$7-$AL$7)/($AN$7-$AL$7),$AL$7+SQRT(AV360*($AN$7-$AL$7)*($AM$7-$AL$7)),$AN$7-SQRT((1-AV360)*($AN$7-$AL$7)*($AN$7-$AM$7))),$AM$7)</f>
        <v>1.1272426801142</v>
      </c>
      <c r="AN360" s="0" t="n">
        <f aca="false">IFERROR(IF(AW360&lt;($AM$8-$AL$8)/($AN$8-$AL$8),$AL$8+SQRT(AW360*($AN$8-$AL$8)*($AM$8-$AL$8)),$AN$8-SQRT((1-AW360)*($AN$8-$AL$8)*($AN$8-$AM$8))),$AM$8)</f>
        <v>1.21581307249214</v>
      </c>
      <c r="AO360" s="0" t="n">
        <f aca="false">IFERROR(IF(AX360&lt;($AM$9-$AL$9)/($AN$9-$AL$9),$AL$9+SQRT(AX360*($AN$9-$AL$9)*($AM$9-$AL$9)),$AN$9-SQRT((1-AX360)*($AN$9-$AL$9)*($AN$9-$AM$9))),$AM$9)</f>
        <v>1.13531698838733</v>
      </c>
      <c r="AP360" s="0" t="n">
        <f aca="false">IFERROR(IF(AY360&lt;($AM$10-$AL$10)/($AN$10-$AL$10),$AL$10+SQRT(AY360*($AN$10-$AL$10)*($AM$10-$AL$10)),$AN$10-SQRT((1-AY360)*($AN$10-$AL$10)*($AN$10-$AM$10))),$AM$10)</f>
        <v>0.841730734117323</v>
      </c>
      <c r="AQ360" s="0" t="n">
        <f aca="false">IFERROR(IF(AZ360&lt;($AM$11-$AL$11)/($AN$11-$AL$11),$AL$11+SQRT(AZ360*($AN$11-$AL$11)*($AM$11-$AL$11)),$AN$11-SQRT((1-AZ360)*($AN$11-$AL$11)*($AN$11-$AM$11))),$AM$11)</f>
        <v>0.778912680291328</v>
      </c>
      <c r="AR360" s="0" t="n">
        <f aca="false">SUMPRODUCT((B24:B31&lt;=$B$6)*(C24:C31*AM360+D24:D31*AO360*$B$8*AQ360)/(1+AL360/100)^B24:B31)+C32*AM360*AP360/(1+AL360/100)^$B$6</f>
        <v>0</v>
      </c>
      <c r="AS360" s="0" t="n">
        <f aca="false">SUMPRODUCT((K24:K26&lt;=$B$6)*(L24:L26*AN360+M24:M26*AO360*$B$8*AQ360)/(1+AL360/100)^K24:K26)+L27*AN360*AP360/(1+AL360/100)^$B$6</f>
        <v>0</v>
      </c>
      <c r="AT360" s="0" t="n">
        <f aca="false">AS360-AR360</f>
        <v>0</v>
      </c>
      <c r="AU360" s="0" t="n">
        <f aca="true">RAND()</f>
        <v>0.428745996938608</v>
      </c>
      <c r="AV360" s="0" t="n">
        <f aca="true">RAND()</f>
        <v>0.86605013701739</v>
      </c>
      <c r="AW360" s="0" t="n">
        <f aca="true">RAND()</f>
        <v>0.989611146556196</v>
      </c>
      <c r="AX360" s="0" t="n">
        <f aca="true">RAND()</f>
        <v>0.501548859618959</v>
      </c>
      <c r="AY360" s="0" t="n">
        <f aca="true">RAND()</f>
        <v>0.467119578561458</v>
      </c>
      <c r="AZ360" s="0" t="n">
        <f aca="true">RAND()</f>
        <v>0.8004914165879</v>
      </c>
    </row>
    <row r="361" customFormat="false" ht="15" hidden="false" customHeight="false" outlineLevel="0" collapsed="false">
      <c r="AK361" s="0" t="n">
        <v>348</v>
      </c>
      <c r="AL361" s="0" t="n">
        <f aca="false">IFERROR(IF(AU361&lt;($AM$6-$AL$6)/($AN$6-$AL$6),$AL$6+SQRT(AU361*($AN$6-$AL$6)*($AM$6-$AL$6)),$AN$6-SQRT((1-AU361)*($AN$6-$AL$6)*($AN$6-$AM$6))),$AM$6)</f>
        <v>5.82828414259611</v>
      </c>
      <c r="AM361" s="0" t="n">
        <f aca="false">IFERROR(IF(AV361&lt;($AM$7-$AL$7)/($AN$7-$AL$7),$AL$7+SQRT(AV361*($AN$7-$AL$7)*($AM$7-$AL$7)),$AN$7-SQRT((1-AV361)*($AN$7-$AL$7)*($AN$7-$AM$7))),$AM$7)</f>
        <v>0.946699595476377</v>
      </c>
      <c r="AN361" s="0" t="n">
        <f aca="false">IFERROR(IF(AW361&lt;($AM$8-$AL$8)/($AN$8-$AL$8),$AL$8+SQRT(AW361*($AN$8-$AL$8)*($AM$8-$AL$8)),$AN$8-SQRT((1-AW361)*($AN$8-$AL$8)*($AN$8-$AM$8))),$AM$8)</f>
        <v>1.09311022976831</v>
      </c>
      <c r="AO361" s="0" t="n">
        <f aca="false">IFERROR(IF(AX361&lt;($AM$9-$AL$9)/($AN$9-$AL$9),$AL$9+SQRT(AX361*($AN$9-$AL$9)*($AM$9-$AL$9)),$AN$9-SQRT((1-AX361)*($AN$9-$AL$9)*($AN$9-$AM$9))),$AM$9)</f>
        <v>1.43784700091303</v>
      </c>
      <c r="AP361" s="0" t="n">
        <f aca="false">IFERROR(IF(AY361&lt;($AM$10-$AL$10)/($AN$10-$AL$10),$AL$10+SQRT(AY361*($AN$10-$AL$10)*($AM$10-$AL$10)),$AN$10-SQRT((1-AY361)*($AN$10-$AL$10)*($AN$10-$AM$10))),$AM$10)</f>
        <v>0.765670330180015</v>
      </c>
      <c r="AQ361" s="0" t="n">
        <f aca="false">IFERROR(IF(AZ361&lt;($AM$11-$AL$11)/($AN$11-$AL$11),$AL$11+SQRT(AZ361*($AN$11-$AL$11)*($AM$11-$AL$11)),$AN$11-SQRT((1-AZ361)*($AN$11-$AL$11)*($AN$11-$AM$11))),$AM$11)</f>
        <v>0.622741960381924</v>
      </c>
      <c r="AR361" s="0" t="n">
        <f aca="false">SUMPRODUCT((B24:B31&lt;=$B$6)*(C24:C31*AM361+D24:D31*AO361*$B$8*AQ361)/(1+AL361/100)^B24:B31)+C32*AM361*AP361/(1+AL361/100)^$B$6</f>
        <v>0</v>
      </c>
      <c r="AS361" s="0" t="n">
        <f aca="false">SUMPRODUCT((K24:K26&lt;=$B$6)*(L24:L26*AN361+M24:M26*AO361*$B$8*AQ361)/(1+AL361/100)^K24:K26)+L27*AN361*AP361/(1+AL361/100)^$B$6</f>
        <v>0</v>
      </c>
      <c r="AT361" s="0" t="n">
        <f aca="false">AS361-AR361</f>
        <v>0</v>
      </c>
      <c r="AU361" s="0" t="n">
        <f aca="true">RAND()</f>
        <v>0.931354097475414</v>
      </c>
      <c r="AV361" s="0" t="n">
        <f aca="true">RAND()</f>
        <v>0.239119681254808</v>
      </c>
      <c r="AW361" s="0" t="n">
        <f aca="true">RAND()</f>
        <v>0.78120533330352</v>
      </c>
      <c r="AX361" s="0" t="n">
        <f aca="true">RAND()</f>
        <v>0.78932267041168</v>
      </c>
      <c r="AY361" s="0" t="n">
        <f aca="true">RAND()</f>
        <v>0.282322897351832</v>
      </c>
      <c r="AZ361" s="0" t="n">
        <f aca="true">RAND()</f>
        <v>0.425152542821093</v>
      </c>
    </row>
    <row r="362" customFormat="false" ht="15" hidden="false" customHeight="false" outlineLevel="0" collapsed="false">
      <c r="AK362" s="0" t="n">
        <v>349</v>
      </c>
      <c r="AL362" s="0" t="n">
        <f aca="false">IFERROR(IF(AU362&lt;($AM$6-$AL$6)/($AN$6-$AL$6),$AL$6+SQRT(AU362*($AN$6-$AL$6)*($AM$6-$AL$6)),$AN$6-SQRT((1-AU362)*($AN$6-$AL$6)*($AN$6-$AM$6))),$AM$6)</f>
        <v>5.69220872779925</v>
      </c>
      <c r="AM362" s="0" t="n">
        <f aca="false">IFERROR(IF(AV362&lt;($AM$7-$AL$7)/($AN$7-$AL$7),$AL$7+SQRT(AV362*($AN$7-$AL$7)*($AM$7-$AL$7)),$AN$7-SQRT((1-AV362)*($AN$7-$AL$7)*($AN$7-$AM$7))),$AM$7)</f>
        <v>0.971015273202679</v>
      </c>
      <c r="AN362" s="0" t="n">
        <f aca="false">IFERROR(IF(AW362&lt;($AM$8-$AL$8)/($AN$8-$AL$8),$AL$8+SQRT(AW362*($AN$8-$AL$8)*($AM$8-$AL$8)),$AN$8-SQRT((1-AW362)*($AN$8-$AL$8)*($AN$8-$AM$8))),$AM$8)</f>
        <v>0.916256443000995</v>
      </c>
      <c r="AO362" s="0" t="n">
        <f aca="false">IFERROR(IF(AX362&lt;($AM$9-$AL$9)/($AN$9-$AL$9),$AL$9+SQRT(AX362*($AN$9-$AL$9)*($AM$9-$AL$9)),$AN$9-SQRT((1-AX362)*($AN$9-$AL$9)*($AN$9-$AM$9))),$AM$9)</f>
        <v>1.28944535901767</v>
      </c>
      <c r="AP362" s="0" t="n">
        <f aca="false">IFERROR(IF(AY362&lt;($AM$10-$AL$10)/($AN$10-$AL$10),$AL$10+SQRT(AY362*($AN$10-$AL$10)*($AM$10-$AL$10)),$AN$10-SQRT((1-AY362)*($AN$10-$AL$10)*($AN$10-$AM$10))),$AM$10)</f>
        <v>0.71150529676055</v>
      </c>
      <c r="AQ362" s="0" t="n">
        <f aca="false">IFERROR(IF(AZ362&lt;($AM$11-$AL$11)/($AN$11-$AL$11),$AL$11+SQRT(AZ362*($AN$11-$AL$11)*($AM$11-$AL$11)),$AN$11-SQRT((1-AZ362)*($AN$11-$AL$11)*($AN$11-$AM$11))),$AM$11)</f>
        <v>0.595370282153116</v>
      </c>
      <c r="AR362" s="0" t="n">
        <f aca="false">SUMPRODUCT((B24:B31&lt;=$B$6)*(C24:C31*AM362+D24:D31*AO362*$B$8*AQ362)/(1+AL362/100)^B24:B31)+C32*AM362*AP362/(1+AL362/100)^$B$6</f>
        <v>0</v>
      </c>
      <c r="AS362" s="0" t="n">
        <f aca="false">SUMPRODUCT((K24:K26&lt;=$B$6)*(L24:L26*AN362+M24:M26*AO362*$B$8*AQ362)/(1+AL362/100)^K24:K26)+L27*AN362*AP362/(1+AL362/100)^$B$6</f>
        <v>0</v>
      </c>
      <c r="AT362" s="0" t="n">
        <f aca="false">AS362-AR362</f>
        <v>0</v>
      </c>
      <c r="AU362" s="0" t="n">
        <f aca="true">RAND()</f>
        <v>0.914484099417777</v>
      </c>
      <c r="AV362" s="0" t="n">
        <f aca="true">RAND()</f>
        <v>0.324958040762077</v>
      </c>
      <c r="AW362" s="0" t="n">
        <f aca="true">RAND()</f>
        <v>0.150172894880483</v>
      </c>
      <c r="AX362" s="0" t="n">
        <f aca="true">RAND()</f>
        <v>0.663408068118982</v>
      </c>
      <c r="AY362" s="0" t="n">
        <f aca="true">RAND()</f>
        <v>0.178937962231073</v>
      </c>
      <c r="AZ362" s="0" t="n">
        <f aca="true">RAND()</f>
        <v>0.356096341139639</v>
      </c>
    </row>
    <row r="363" customFormat="false" ht="15" hidden="false" customHeight="false" outlineLevel="0" collapsed="false">
      <c r="AK363" s="0" t="n">
        <v>350</v>
      </c>
      <c r="AL363" s="0" t="n">
        <f aca="false">IFERROR(IF(AU363&lt;($AM$6-$AL$6)/($AN$6-$AL$6),$AL$6+SQRT(AU363*($AN$6-$AL$6)*($AM$6-$AL$6)),$AN$6-SQRT((1-AU363)*($AN$6-$AL$6)*($AN$6-$AM$6))),$AM$6)</f>
        <v>5.52860013695128</v>
      </c>
      <c r="AM363" s="0" t="n">
        <f aca="false">IFERROR(IF(AV363&lt;($AM$7-$AL$7)/($AN$7-$AL$7),$AL$7+SQRT(AV363*($AN$7-$AL$7)*($AM$7-$AL$7)),$AN$7-SQRT((1-AV363)*($AN$7-$AL$7)*($AN$7-$AM$7))),$AM$7)</f>
        <v>1.02294018857142</v>
      </c>
      <c r="AN363" s="0" t="n">
        <f aca="false">IFERROR(IF(AW363&lt;($AM$8-$AL$8)/($AN$8-$AL$8),$AL$8+SQRT(AW363*($AN$8-$AL$8)*($AM$8-$AL$8)),$AN$8-SQRT((1-AW363)*($AN$8-$AL$8)*($AN$8-$AM$8))),$AM$8)</f>
        <v>1.07634541250646</v>
      </c>
      <c r="AO363" s="0" t="n">
        <f aca="false">IFERROR(IF(AX363&lt;($AM$9-$AL$9)/($AN$9-$AL$9),$AL$9+SQRT(AX363*($AN$9-$AL$9)*($AM$9-$AL$9)),$AN$9-SQRT((1-AX363)*($AN$9-$AL$9)*($AN$9-$AM$9))),$AM$9)</f>
        <v>0.827622237034899</v>
      </c>
      <c r="AP363" s="0" t="n">
        <f aca="false">IFERROR(IF(AY363&lt;($AM$10-$AL$10)/($AN$10-$AL$10),$AL$10+SQRT(AY363*($AN$10-$AL$10)*($AM$10-$AL$10)),$AN$10-SQRT((1-AY363)*($AN$10-$AL$10)*($AN$10-$AM$10))),$AM$10)</f>
        <v>0.955239554140683</v>
      </c>
      <c r="AQ363" s="0" t="n">
        <f aca="false">IFERROR(IF(AZ363&lt;($AM$11-$AL$11)/($AN$11-$AL$11),$AL$11+SQRT(AZ363*($AN$11-$AL$11)*($AM$11-$AL$11)),$AN$11-SQRT((1-AZ363)*($AN$11-$AL$11)*($AN$11-$AM$11))),$AM$11)</f>
        <v>0.614654641080134</v>
      </c>
      <c r="AR363" s="0" t="n">
        <f aca="false">SUMPRODUCT((B24:B31&lt;=$B$6)*(C24:C31*AM363+D24:D31*AO363*$B$8*AQ363)/(1+AL363/100)^B24:B31)+C32*AM363*AP363/(1+AL363/100)^$B$6</f>
        <v>0</v>
      </c>
      <c r="AS363" s="0" t="n">
        <f aca="false">SUMPRODUCT((K24:K26&lt;=$B$6)*(L24:L26*AN363+M24:M26*AO363*$B$8*AQ363)/(1+AL363/100)^K24:K26)+L27*AN363*AP363/(1+AL363/100)^$B$6</f>
        <v>0</v>
      </c>
      <c r="AT363" s="0" t="n">
        <f aca="false">AS363-AR363</f>
        <v>0</v>
      </c>
      <c r="AU363" s="0" t="n">
        <f aca="true">RAND()</f>
        <v>0.89174912215101</v>
      </c>
      <c r="AV363" s="0" t="n">
        <f aca="true">RAND()</f>
        <v>0.541723040302387</v>
      </c>
      <c r="AW363" s="0" t="n">
        <f aca="true">RAND()</f>
        <v>0.731947415488418</v>
      </c>
      <c r="AX363" s="0" t="n">
        <f aca="true">RAND()</f>
        <v>0.143115106933002</v>
      </c>
      <c r="AY363" s="0" t="n">
        <f aca="true">RAND()</f>
        <v>0.828972206616832</v>
      </c>
      <c r="AZ363" s="0" t="n">
        <f aca="true">RAND()</f>
        <v>0.404112421033748</v>
      </c>
    </row>
    <row r="364" customFormat="false" ht="15" hidden="false" customHeight="false" outlineLevel="0" collapsed="false">
      <c r="AK364" s="0" t="n">
        <v>351</v>
      </c>
      <c r="AL364" s="0" t="n">
        <f aca="false">IFERROR(IF(AU364&lt;($AM$6-$AL$6)/($AN$6-$AL$6),$AL$6+SQRT(AU364*($AN$6-$AL$6)*($AM$6-$AL$6)),$AN$6-SQRT((1-AU364)*($AN$6-$AL$6)*($AN$6-$AM$6))),$AM$6)</f>
        <v>3.6063662424406</v>
      </c>
      <c r="AM364" s="0" t="n">
        <f aca="false">IFERROR(IF(AV364&lt;($AM$7-$AL$7)/($AN$7-$AL$7),$AL$7+SQRT(AV364*($AN$7-$AL$7)*($AM$7-$AL$7)),$AN$7-SQRT((1-AV364)*($AN$7-$AL$7)*($AN$7-$AM$7))),$AM$7)</f>
        <v>1.01599744361975</v>
      </c>
      <c r="AN364" s="0" t="n">
        <f aca="false">IFERROR(IF(AW364&lt;($AM$8-$AL$8)/($AN$8-$AL$8),$AL$8+SQRT(AW364*($AN$8-$AL$8)*($AM$8-$AL$8)),$AN$8-SQRT((1-AW364)*($AN$8-$AL$8)*($AN$8-$AM$8))),$AM$8)</f>
        <v>1.13043273405079</v>
      </c>
      <c r="AO364" s="0" t="n">
        <f aca="false">IFERROR(IF(AX364&lt;($AM$9-$AL$9)/($AN$9-$AL$9),$AL$9+SQRT(AX364*($AN$9-$AL$9)*($AM$9-$AL$9)),$AN$9-SQRT((1-AX364)*($AN$9-$AL$9)*($AN$9-$AM$9))),$AM$9)</f>
        <v>1.29348944495404</v>
      </c>
      <c r="AP364" s="0" t="n">
        <f aca="false">IFERROR(IF(AY364&lt;($AM$10-$AL$10)/($AN$10-$AL$10),$AL$10+SQRT(AY364*($AN$10-$AL$10)*($AM$10-$AL$10)),$AN$10-SQRT((1-AY364)*($AN$10-$AL$10)*($AN$10-$AM$10))),$AM$10)</f>
        <v>0.93168232262711</v>
      </c>
      <c r="AQ364" s="0" t="n">
        <f aca="false">IFERROR(IF(AZ364&lt;($AM$11-$AL$11)/($AN$11-$AL$11),$AL$11+SQRT(AZ364*($AN$11-$AL$11)*($AM$11-$AL$11)),$AN$11-SQRT((1-AZ364)*($AN$11-$AL$11)*($AN$11-$AM$11))),$AM$11)</f>
        <v>0.702598975122611</v>
      </c>
      <c r="AR364" s="0" t="n">
        <f aca="false">SUMPRODUCT((B24:B31&lt;=$B$6)*(C24:C31*AM364+D24:D31*AO364*$B$8*AQ364)/(1+AL364/100)^B24:B31)+C32*AM364*AP364/(1+AL364/100)^$B$6</f>
        <v>0</v>
      </c>
      <c r="AS364" s="0" t="n">
        <f aca="false">SUMPRODUCT((K24:K26&lt;=$B$6)*(L24:L26*AN364+M24:M26*AO364*$B$8*AQ364)/(1+AL364/100)^K24:K26)+L27*AN364*AP364/(1+AL364/100)^$B$6</f>
        <v>0</v>
      </c>
      <c r="AT364" s="0" t="n">
        <f aca="false">AS364-AR364</f>
        <v>0</v>
      </c>
      <c r="AU364" s="0" t="n">
        <f aca="true">RAND()</f>
        <v>0.424162495977663</v>
      </c>
      <c r="AV364" s="0" t="n">
        <f aca="true">RAND()</f>
        <v>0.513269365400079</v>
      </c>
      <c r="AW364" s="0" t="n">
        <f aca="true">RAND()</f>
        <v>0.872921501452708</v>
      </c>
      <c r="AX364" s="0" t="n">
        <f aca="true">RAND()</f>
        <v>0.667228557072436</v>
      </c>
      <c r="AY364" s="0" t="n">
        <f aca="true">RAND()</f>
        <v>0.745398510674944</v>
      </c>
      <c r="AZ364" s="0" t="n">
        <f aca="true">RAND()</f>
        <v>0.638990328170934</v>
      </c>
    </row>
    <row r="365" customFormat="false" ht="15" hidden="false" customHeight="false" outlineLevel="0" collapsed="false">
      <c r="AK365" s="0" t="n">
        <v>352</v>
      </c>
      <c r="AL365" s="0" t="n">
        <f aca="false">IFERROR(IF(AU365&lt;($AM$6-$AL$6)/($AN$6-$AL$6),$AL$6+SQRT(AU365*($AN$6-$AL$6)*($AM$6-$AL$6)),$AN$6-SQRT((1-AU365)*($AN$6-$AL$6)*($AN$6-$AM$6))),$AM$6)</f>
        <v>3.42268802296065</v>
      </c>
      <c r="AM365" s="0" t="n">
        <f aca="false">IFERROR(IF(AV365&lt;($AM$7-$AL$7)/($AN$7-$AL$7),$AL$7+SQRT(AV365*($AN$7-$AL$7)*($AM$7-$AL$7)),$AN$7-SQRT((1-AV365)*($AN$7-$AL$7)*($AN$7-$AM$7))),$AM$7)</f>
        <v>1.05995626264763</v>
      </c>
      <c r="AN365" s="0" t="n">
        <f aca="false">IFERROR(IF(AW365&lt;($AM$8-$AL$8)/($AN$8-$AL$8),$AL$8+SQRT(AW365*($AN$8-$AL$8)*($AM$8-$AL$8)),$AN$8-SQRT((1-AW365)*($AN$8-$AL$8)*($AN$8-$AM$8))),$AM$8)</f>
        <v>1.03831363405791</v>
      </c>
      <c r="AO365" s="0" t="n">
        <f aca="false">IFERROR(IF(AX365&lt;($AM$9-$AL$9)/($AN$9-$AL$9),$AL$9+SQRT(AX365*($AN$9-$AL$9)*($AM$9-$AL$9)),$AN$9-SQRT((1-AX365)*($AN$9-$AL$9)*($AN$9-$AM$9))),$AM$9)</f>
        <v>1.68390172428143</v>
      </c>
      <c r="AP365" s="0" t="n">
        <f aca="false">IFERROR(IF(AY365&lt;($AM$10-$AL$10)/($AN$10-$AL$10),$AL$10+SQRT(AY365*($AN$10-$AL$10)*($AM$10-$AL$10)),$AN$10-SQRT((1-AY365)*($AN$10-$AL$10)*($AN$10-$AM$10))),$AM$10)</f>
        <v>0.71309042150132</v>
      </c>
      <c r="AQ365" s="0" t="n">
        <f aca="false">IFERROR(IF(AZ365&lt;($AM$11-$AL$11)/($AN$11-$AL$11),$AL$11+SQRT(AZ365*($AN$11-$AL$11)*($AM$11-$AL$11)),$AN$11-SQRT((1-AZ365)*($AN$11-$AL$11)*($AN$11-$AM$11))),$AM$11)</f>
        <v>0.581938027425703</v>
      </c>
      <c r="AR365" s="0" t="n">
        <f aca="false">SUMPRODUCT((B24:B31&lt;=$B$6)*(C24:C31*AM365+D24:D31*AO365*$B$8*AQ365)/(1+AL365/100)^B24:B31)+C32*AM365*AP365/(1+AL365/100)^$B$6</f>
        <v>0</v>
      </c>
      <c r="AS365" s="0" t="n">
        <f aca="false">SUMPRODUCT((K24:K26&lt;=$B$6)*(L24:L26*AN365+M24:M26*AO365*$B$8*AQ365)/(1+AL365/100)^K24:K26)+L27*AN365*AP365/(1+AL365/100)^$B$6</f>
        <v>0</v>
      </c>
      <c r="AT365" s="0" t="n">
        <f aca="false">AS365-AR365</f>
        <v>0</v>
      </c>
      <c r="AU365" s="0" t="n">
        <f aca="true">RAND()</f>
        <v>0.36014195094654</v>
      </c>
      <c r="AV365" s="0" t="n">
        <f aca="true">RAND()</f>
        <v>0.678963359050171</v>
      </c>
      <c r="AW365" s="0" t="n">
        <f aca="true">RAND()</f>
        <v>0.601678955326485</v>
      </c>
      <c r="AX365" s="0" t="n">
        <f aca="true">RAND()</f>
        <v>0.933387920058498</v>
      </c>
      <c r="AY365" s="0" t="n">
        <f aca="true">RAND()</f>
        <v>0.18163011094244</v>
      </c>
      <c r="AZ365" s="0" t="n">
        <f aca="true">RAND()</f>
        <v>0.324445107382434</v>
      </c>
    </row>
    <row r="366" customFormat="false" ht="15" hidden="false" customHeight="false" outlineLevel="0" collapsed="false">
      <c r="AK366" s="0" t="n">
        <v>353</v>
      </c>
      <c r="AL366" s="0" t="n">
        <f aca="false">IFERROR(IF(AU366&lt;($AM$6-$AL$6)/($AN$6-$AL$6),$AL$6+SQRT(AU366*($AN$6-$AL$6)*($AM$6-$AL$6)),$AN$6-SQRT((1-AU366)*($AN$6-$AL$6)*($AN$6-$AM$6))),$AM$6)</f>
        <v>5.12540511812231</v>
      </c>
      <c r="AM366" s="0" t="n">
        <f aca="false">IFERROR(IF(AV366&lt;($AM$7-$AL$7)/($AN$7-$AL$7),$AL$7+SQRT(AV366*($AN$7-$AL$7)*($AM$7-$AL$7)),$AN$7-SQRT((1-AV366)*($AN$7-$AL$7)*($AN$7-$AM$7))),$AM$7)</f>
        <v>0.993715756971954</v>
      </c>
      <c r="AN366" s="0" t="n">
        <f aca="false">IFERROR(IF(AW366&lt;($AM$8-$AL$8)/($AN$8-$AL$8),$AL$8+SQRT(AW366*($AN$8-$AL$8)*($AM$8-$AL$8)),$AN$8-SQRT((1-AW366)*($AN$8-$AL$8)*($AN$8-$AM$8))),$AM$8)</f>
        <v>1.08004682770425</v>
      </c>
      <c r="AO366" s="0" t="n">
        <f aca="false">IFERROR(IF(AX366&lt;($AM$9-$AL$9)/($AN$9-$AL$9),$AL$9+SQRT(AX366*($AN$9-$AL$9)*($AM$9-$AL$9)),$AN$9-SQRT((1-AX366)*($AN$9-$AL$9)*($AN$9-$AM$9))),$AM$9)</f>
        <v>1.31971584970924</v>
      </c>
      <c r="AP366" s="0" t="n">
        <f aca="false">IFERROR(IF(AY366&lt;($AM$10-$AL$10)/($AN$10-$AL$10),$AL$10+SQRT(AY366*($AN$10-$AL$10)*($AM$10-$AL$10)),$AN$10-SQRT((1-AY366)*($AN$10-$AL$10)*($AN$10-$AM$10))),$AM$10)</f>
        <v>0.998270254032482</v>
      </c>
      <c r="AQ366" s="0" t="n">
        <f aca="false">IFERROR(IF(AZ366&lt;($AM$11-$AL$11)/($AN$11-$AL$11),$AL$11+SQRT(AZ366*($AN$11-$AL$11)*($AM$11-$AL$11)),$AN$11-SQRT((1-AZ366)*($AN$11-$AL$11)*($AN$11-$AM$11))),$AM$11)</f>
        <v>0.366266270928792</v>
      </c>
      <c r="AR366" s="0" t="n">
        <f aca="false">SUMPRODUCT((B24:B31&lt;=$B$6)*(C24:C31*AM366+D24:D31*AO366*$B$8*AQ366)/(1+AL366/100)^B24:B31)+C32*AM366*AP366/(1+AL366/100)^$B$6</f>
        <v>0</v>
      </c>
      <c r="AS366" s="0" t="n">
        <f aca="false">SUMPRODUCT((K24:K26&lt;=$B$6)*(L24:L26*AN366+M24:M26*AO366*$B$8*AQ366)/(1+AL366/100)^K24:K26)+L27*AN366*AP366/(1+AL366/100)^$B$6</f>
        <v>0</v>
      </c>
      <c r="AT366" s="0" t="n">
        <f aca="false">AS366-AR366</f>
        <v>0</v>
      </c>
      <c r="AU366" s="0" t="n">
        <f aca="true">RAND()</f>
        <v>0.824294701441898</v>
      </c>
      <c r="AV366" s="0" t="n">
        <f aca="true">RAND()</f>
        <v>0.416953272213525</v>
      </c>
      <c r="AW366" s="0" t="n">
        <f aca="true">RAND()</f>
        <v>0.743252615347655</v>
      </c>
      <c r="AX366" s="0" t="n">
        <f aca="true">RAND()</f>
        <v>0.691475649908789</v>
      </c>
      <c r="AY366" s="0" t="n">
        <f aca="true">RAND()</f>
        <v>0.993092984214376</v>
      </c>
      <c r="AZ366" s="0" t="n">
        <f aca="true">RAND()</f>
        <v>0.0179233414808492</v>
      </c>
    </row>
    <row r="367" customFormat="false" ht="15" hidden="false" customHeight="false" outlineLevel="0" collapsed="false">
      <c r="AK367" s="0" t="n">
        <v>354</v>
      </c>
      <c r="AL367" s="0" t="n">
        <f aca="false">IFERROR(IF(AU367&lt;($AM$6-$AL$6)/($AN$6-$AL$6),$AL$6+SQRT(AU367*($AN$6-$AL$6)*($AM$6-$AL$6)),$AN$6-SQRT((1-AU367)*($AN$6-$AL$6)*($AN$6-$AM$6))),$AM$6)</f>
        <v>5.76593017346985</v>
      </c>
      <c r="AM367" s="0" t="n">
        <f aca="false">IFERROR(IF(AV367&lt;($AM$7-$AL$7)/($AN$7-$AL$7),$AL$7+SQRT(AV367*($AN$7-$AL$7)*($AM$7-$AL$7)),$AN$7-SQRT((1-AV367)*($AN$7-$AL$7)*($AN$7-$AM$7))),$AM$7)</f>
        <v>1.15634809210213</v>
      </c>
      <c r="AN367" s="0" t="n">
        <f aca="false">IFERROR(IF(AW367&lt;($AM$8-$AL$8)/($AN$8-$AL$8),$AL$8+SQRT(AW367*($AN$8-$AL$8)*($AM$8-$AL$8)),$AN$8-SQRT((1-AW367)*($AN$8-$AL$8)*($AN$8-$AM$8))),$AM$8)</f>
        <v>0.835744407735728</v>
      </c>
      <c r="AO367" s="0" t="n">
        <f aca="false">IFERROR(IF(AX367&lt;($AM$9-$AL$9)/($AN$9-$AL$9),$AL$9+SQRT(AX367*($AN$9-$AL$9)*($AM$9-$AL$9)),$AN$9-SQRT((1-AX367)*($AN$9-$AL$9)*($AN$9-$AM$9))),$AM$9)</f>
        <v>0.998335449828643</v>
      </c>
      <c r="AP367" s="0" t="n">
        <f aca="false">IFERROR(IF(AY367&lt;($AM$10-$AL$10)/($AN$10-$AL$10),$AL$10+SQRT(AY367*($AN$10-$AL$10)*($AM$10-$AL$10)),$AN$10-SQRT((1-AY367)*($AN$10-$AL$10)*($AN$10-$AM$10))),$AM$10)</f>
        <v>0.933225493429883</v>
      </c>
      <c r="AQ367" s="0" t="n">
        <f aca="false">IFERROR(IF(AZ367&lt;($AM$11-$AL$11)/($AN$11-$AL$11),$AL$11+SQRT(AZ367*($AN$11-$AL$11)*($AM$11-$AL$11)),$AN$11-SQRT((1-AZ367)*($AN$11-$AL$11)*($AN$11-$AM$11))),$AM$11)</f>
        <v>0.772577972874369</v>
      </c>
      <c r="AR367" s="0" t="n">
        <f aca="false">SUMPRODUCT((B24:B31&lt;=$B$6)*(C24:C31*AM367+D24:D31*AO367*$B$8*AQ367)/(1+AL367/100)^B24:B31)+C32*AM367*AP367/(1+AL367/100)^$B$6</f>
        <v>0</v>
      </c>
      <c r="AS367" s="0" t="n">
        <f aca="false">SUMPRODUCT((K24:K26&lt;=$B$6)*(L24:L26*AN367+M24:M26*AO367*$B$8*AQ367)/(1+AL367/100)^K24:K26)+L27*AN367*AP367/(1+AL367/100)^$B$6</f>
        <v>0</v>
      </c>
      <c r="AT367" s="0" t="n">
        <f aca="false">AS367-AR367</f>
        <v>0</v>
      </c>
      <c r="AU367" s="0" t="n">
        <f aca="true">RAND()</f>
        <v>0.923853583162392</v>
      </c>
      <c r="AV367" s="0" t="n">
        <f aca="true">RAND()</f>
        <v>0.922038401307454</v>
      </c>
      <c r="AW367" s="0" t="n">
        <f aca="true">RAND()</f>
        <v>0.0141962520486443</v>
      </c>
      <c r="AX367" s="0" t="n">
        <f aca="true">RAND()</f>
        <v>0.331117627407888</v>
      </c>
      <c r="AY367" s="0" t="n">
        <f aca="true">RAND()</f>
        <v>0.750737312630262</v>
      </c>
      <c r="AZ367" s="0" t="n">
        <f aca="true">RAND()</f>
        <v>0.788894781951301</v>
      </c>
    </row>
    <row r="368" customFormat="false" ht="15" hidden="false" customHeight="false" outlineLevel="0" collapsed="false">
      <c r="AK368" s="0" t="n">
        <v>355</v>
      </c>
      <c r="AL368" s="0" t="n">
        <f aca="false">IFERROR(IF(AU368&lt;($AM$6-$AL$6)/($AN$6-$AL$6),$AL$6+SQRT(AU368*($AN$6-$AL$6)*($AM$6-$AL$6)),$AN$6-SQRT((1-AU368)*($AN$6-$AL$6)*($AN$6-$AM$6))),$AM$6)</f>
        <v>6.27992000099181</v>
      </c>
      <c r="AM368" s="0" t="n">
        <f aca="false">IFERROR(IF(AV368&lt;($AM$7-$AL$7)/($AN$7-$AL$7),$AL$7+SQRT(AV368*($AN$7-$AL$7)*($AM$7-$AL$7)),$AN$7-SQRT((1-AV368)*($AN$7-$AL$7)*($AN$7-$AM$7))),$AM$7)</f>
        <v>0.953854936472954</v>
      </c>
      <c r="AN368" s="0" t="n">
        <f aca="false">IFERROR(IF(AW368&lt;($AM$8-$AL$8)/($AN$8-$AL$8),$AL$8+SQRT(AW368*($AN$8-$AL$8)*($AM$8-$AL$8)),$AN$8-SQRT((1-AW368)*($AN$8-$AL$8)*($AN$8-$AM$8))),$AM$8)</f>
        <v>1.03541795953223</v>
      </c>
      <c r="AO368" s="0" t="n">
        <f aca="false">IFERROR(IF(AX368&lt;($AM$9-$AL$9)/($AN$9-$AL$9),$AL$9+SQRT(AX368*($AN$9-$AL$9)*($AM$9-$AL$9)),$AN$9-SQRT((1-AX368)*($AN$9-$AL$9)*($AN$9-$AM$9))),$AM$9)</f>
        <v>1.4395081241564</v>
      </c>
      <c r="AP368" s="0" t="n">
        <f aca="false">IFERROR(IF(AY368&lt;($AM$10-$AL$10)/($AN$10-$AL$10),$AL$10+SQRT(AY368*($AN$10-$AL$10)*($AM$10-$AL$10)),$AN$10-SQRT((1-AY368)*($AN$10-$AL$10)*($AN$10-$AM$10))),$AM$10)</f>
        <v>0.963256211880329</v>
      </c>
      <c r="AQ368" s="0" t="n">
        <f aca="false">IFERROR(IF(AZ368&lt;($AM$11-$AL$11)/($AN$11-$AL$11),$AL$11+SQRT(AZ368*($AN$11-$AL$11)*($AM$11-$AL$11)),$AN$11-SQRT((1-AZ368)*($AN$11-$AL$11)*($AN$11-$AM$11))),$AM$11)</f>
        <v>0.511408397864428</v>
      </c>
      <c r="AR368" s="0" t="n">
        <f aca="false">SUMPRODUCT((B24:B31&lt;=$B$6)*(C24:C31*AM368+D24:D31*AO368*$B$8*AQ368)/(1+AL368/100)^B24:B31)+C32*AM368*AP368/(1+AL368/100)^$B$6</f>
        <v>0</v>
      </c>
      <c r="AS368" s="0" t="n">
        <f aca="false">SUMPRODUCT((K24:K26&lt;=$B$6)*(L24:L26*AN368+M24:M26*AO368*$B$8*AQ368)/(1+AL368/100)^K24:K26)+L27*AN368*AP368/(1+AL368/100)^$B$6</f>
        <v>0</v>
      </c>
      <c r="AT368" s="0" t="n">
        <f aca="false">AS368-AR368</f>
        <v>0</v>
      </c>
      <c r="AU368" s="0" t="n">
        <f aca="true">RAND()</f>
        <v>0.974074239751418</v>
      </c>
      <c r="AV368" s="0" t="n">
        <f aca="true">RAND()</f>
        <v>0.263014905301075</v>
      </c>
      <c r="AW368" s="0" t="n">
        <f aca="true">RAND()</f>
        <v>0.590707092521687</v>
      </c>
      <c r="AX368" s="0" t="n">
        <f aca="true">RAND()</f>
        <v>0.790565904742217</v>
      </c>
      <c r="AY368" s="0" t="n">
        <f aca="true">RAND()</f>
        <v>0.858425271382849</v>
      </c>
      <c r="AZ368" s="0" t="n">
        <f aca="true">RAND()</f>
        <v>0.182422492602467</v>
      </c>
    </row>
    <row r="369" customFormat="false" ht="15" hidden="false" customHeight="false" outlineLevel="0" collapsed="false">
      <c r="AK369" s="0" t="n">
        <v>356</v>
      </c>
      <c r="AL369" s="0" t="n">
        <f aca="false">IFERROR(IF(AU369&lt;($AM$6-$AL$6)/($AN$6-$AL$6),$AL$6+SQRT(AU369*($AN$6-$AL$6)*($AM$6-$AL$6)),$AN$6-SQRT((1-AU369)*($AN$6-$AL$6)*($AN$6-$AM$6))),$AM$6)</f>
        <v>4.41040560786382</v>
      </c>
      <c r="AM369" s="0" t="n">
        <f aca="false">IFERROR(IF(AV369&lt;($AM$7-$AL$7)/($AN$7-$AL$7),$AL$7+SQRT(AV369*($AN$7-$AL$7)*($AM$7-$AL$7)),$AN$7-SQRT((1-AV369)*($AN$7-$AL$7)*($AN$7-$AM$7))),$AM$7)</f>
        <v>1.08965861268711</v>
      </c>
      <c r="AN369" s="0" t="n">
        <f aca="false">IFERROR(IF(AW369&lt;($AM$8-$AL$8)/($AN$8-$AL$8),$AL$8+SQRT(AW369*($AN$8-$AL$8)*($AM$8-$AL$8)),$AN$8-SQRT((1-AW369)*($AN$8-$AL$8)*($AN$8-$AM$8))),$AM$8)</f>
        <v>1.04579391728897</v>
      </c>
      <c r="AO369" s="0" t="n">
        <f aca="false">IFERROR(IF(AX369&lt;($AM$9-$AL$9)/($AN$9-$AL$9),$AL$9+SQRT(AX369*($AN$9-$AL$9)*($AM$9-$AL$9)),$AN$9-SQRT((1-AX369)*($AN$9-$AL$9)*($AN$9-$AM$9))),$AM$9)</f>
        <v>1.33678251004589</v>
      </c>
      <c r="AP369" s="0" t="n">
        <f aca="false">IFERROR(IF(AY369&lt;($AM$10-$AL$10)/($AN$10-$AL$10),$AL$10+SQRT(AY369*($AN$10-$AL$10)*($AM$10-$AL$10)),$AN$10-SQRT((1-AY369)*($AN$10-$AL$10)*($AN$10-$AM$10))),$AM$10)</f>
        <v>0.607138742198068</v>
      </c>
      <c r="AQ369" s="0" t="n">
        <f aca="false">IFERROR(IF(AZ369&lt;($AM$11-$AL$11)/($AN$11-$AL$11),$AL$11+SQRT(AZ369*($AN$11-$AL$11)*($AM$11-$AL$11)),$AN$11-SQRT((1-AZ369)*($AN$11-$AL$11)*($AN$11-$AM$11))),$AM$11)</f>
        <v>0.385651282357759</v>
      </c>
      <c r="AR369" s="0" t="n">
        <f aca="false">SUMPRODUCT((B24:B31&lt;=$B$6)*(C24:C31*AM369+D24:D31*AO369*$B$8*AQ369)/(1+AL369/100)^B24:B31)+C32*AM369*AP369/(1+AL369/100)^$B$6</f>
        <v>0</v>
      </c>
      <c r="AS369" s="0" t="n">
        <f aca="false">SUMPRODUCT((K24:K26&lt;=$B$6)*(L24:L26*AN369+M24:M26*AO369*$B$8*AQ369)/(1+AL369/100)^K24:K26)+L27*AN369*AP369/(1+AL369/100)^$B$6</f>
        <v>0</v>
      </c>
      <c r="AT369" s="0" t="n">
        <f aca="false">AS369-AR369</f>
        <v>0</v>
      </c>
      <c r="AU369" s="0" t="n">
        <f aca="true">RAND()</f>
        <v>0.664700044210842</v>
      </c>
      <c r="AV369" s="0" t="n">
        <f aca="true">RAND()</f>
        <v>0.771472351240706</v>
      </c>
      <c r="AW369" s="0" t="n">
        <f aca="true">RAND()</f>
        <v>0.629332229189464</v>
      </c>
      <c r="AX369" s="0" t="n">
        <f aca="true">RAND()</f>
        <v>0.706761707345984</v>
      </c>
      <c r="AY369" s="0" t="n">
        <f aca="true">RAND()</f>
        <v>0.0459148403191366</v>
      </c>
      <c r="AZ369" s="0" t="n">
        <f aca="true">RAND()</f>
        <v>0.029943437426647</v>
      </c>
    </row>
    <row r="370" customFormat="false" ht="15" hidden="false" customHeight="false" outlineLevel="0" collapsed="false">
      <c r="AK370" s="0" t="n">
        <v>357</v>
      </c>
      <c r="AL370" s="0" t="n">
        <f aca="false">IFERROR(IF(AU370&lt;($AM$6-$AL$6)/($AN$6-$AL$6),$AL$6+SQRT(AU370*($AN$6-$AL$6)*($AM$6-$AL$6)),$AN$6-SQRT((1-AU370)*($AN$6-$AL$6)*($AN$6-$AM$6))),$AM$6)</f>
        <v>2.96415593481291</v>
      </c>
      <c r="AM370" s="0" t="n">
        <f aca="false">IFERROR(IF(AV370&lt;($AM$7-$AL$7)/($AN$7-$AL$7),$AL$7+SQRT(AV370*($AN$7-$AL$7)*($AM$7-$AL$7)),$AN$7-SQRT((1-AV370)*($AN$7-$AL$7)*($AN$7-$AM$7))),$AM$7)</f>
        <v>1.08810896384043</v>
      </c>
      <c r="AN370" s="0" t="n">
        <f aca="false">IFERROR(IF(AW370&lt;($AM$8-$AL$8)/($AN$8-$AL$8),$AL$8+SQRT(AW370*($AN$8-$AL$8)*($AM$8-$AL$8)),$AN$8-SQRT((1-AW370)*($AN$8-$AL$8)*($AN$8-$AM$8))),$AM$8)</f>
        <v>0.983575483473163</v>
      </c>
      <c r="AO370" s="0" t="n">
        <f aca="false">IFERROR(IF(AX370&lt;($AM$9-$AL$9)/($AN$9-$AL$9),$AL$9+SQRT(AX370*($AN$9-$AL$9)*($AM$9-$AL$9)),$AN$9-SQRT((1-AX370)*($AN$9-$AL$9)*($AN$9-$AM$9))),$AM$9)</f>
        <v>1.01841893233646</v>
      </c>
      <c r="AP370" s="0" t="n">
        <f aca="false">IFERROR(IF(AY370&lt;($AM$10-$AL$10)/($AN$10-$AL$10),$AL$10+SQRT(AY370*($AN$10-$AL$10)*($AM$10-$AL$10)),$AN$10-SQRT((1-AY370)*($AN$10-$AL$10)*($AN$10-$AM$10))),$AM$10)</f>
        <v>0.814730125581591</v>
      </c>
      <c r="AQ370" s="0" t="n">
        <f aca="false">IFERROR(IF(AZ370&lt;($AM$11-$AL$11)/($AN$11-$AL$11),$AL$11+SQRT(AZ370*($AN$11-$AL$11)*($AM$11-$AL$11)),$AN$11-SQRT((1-AZ370)*($AN$11-$AL$11)*($AN$11-$AM$11))),$AM$11)</f>
        <v>0.688801080498217</v>
      </c>
      <c r="AR370" s="0" t="n">
        <f aca="false">SUMPRODUCT((B24:B31&lt;=$B$6)*(C24:C31*AM370+D24:D31*AO370*$B$8*AQ370)/(1+AL370/100)^B24:B31)+C32*AM370*AP370/(1+AL370/100)^$B$6</f>
        <v>0</v>
      </c>
      <c r="AS370" s="0" t="n">
        <f aca="false">SUMPRODUCT((K24:K26&lt;=$B$6)*(L24:L26*AN370+M24:M26*AO370*$B$8*AQ370)/(1+AL370/100)^K24:K26)+L27*AN370*AP370/(1+AL370/100)^$B$6</f>
        <v>0</v>
      </c>
      <c r="AT370" s="0" t="n">
        <f aca="false">AS370-AR370</f>
        <v>0</v>
      </c>
      <c r="AU370" s="0" t="n">
        <f aca="true">RAND()</f>
        <v>0.18591933332699</v>
      </c>
      <c r="AV370" s="0" t="n">
        <f aca="true">RAND()</f>
        <v>0.767033710321606</v>
      </c>
      <c r="AW370" s="0" t="n">
        <f aca="true">RAND()</f>
        <v>0.374443979248951</v>
      </c>
      <c r="AX370" s="0" t="n">
        <f aca="true">RAND()</f>
        <v>0.357665738403006</v>
      </c>
      <c r="AY370" s="0" t="n">
        <f aca="true">RAND()</f>
        <v>0.396220207794416</v>
      </c>
      <c r="AZ370" s="0" t="n">
        <f aca="true">RAND()</f>
        <v>0.604715234697645</v>
      </c>
    </row>
    <row r="371" customFormat="false" ht="15" hidden="false" customHeight="false" outlineLevel="0" collapsed="false">
      <c r="AK371" s="0" t="n">
        <v>358</v>
      </c>
      <c r="AL371" s="0" t="n">
        <f aca="false">IFERROR(IF(AU371&lt;($AM$6-$AL$6)/($AN$6-$AL$6),$AL$6+SQRT(AU371*($AN$6-$AL$6)*($AM$6-$AL$6)),$AN$6-SQRT((1-AU371)*($AN$6-$AL$6)*($AN$6-$AM$6))),$AM$6)</f>
        <v>2.66248262914189</v>
      </c>
      <c r="AM371" s="0" t="n">
        <f aca="false">IFERROR(IF(AV371&lt;($AM$7-$AL$7)/($AN$7-$AL$7),$AL$7+SQRT(AV371*($AN$7-$AL$7)*($AM$7-$AL$7)),$AN$7-SQRT((1-AV371)*($AN$7-$AL$7)*($AN$7-$AM$7))),$AM$7)</f>
        <v>1.12533884885313</v>
      </c>
      <c r="AN371" s="0" t="n">
        <f aca="false">IFERROR(IF(AW371&lt;($AM$8-$AL$8)/($AN$8-$AL$8),$AL$8+SQRT(AW371*($AN$8-$AL$8)*($AM$8-$AL$8)),$AN$8-SQRT((1-AW371)*($AN$8-$AL$8)*($AN$8-$AM$8))),$AM$8)</f>
        <v>1.08038454540327</v>
      </c>
      <c r="AO371" s="0" t="n">
        <f aca="false">IFERROR(IF(AX371&lt;($AM$9-$AL$9)/($AN$9-$AL$9),$AL$9+SQRT(AX371*($AN$9-$AL$9)*($AM$9-$AL$9)),$AN$9-SQRT((1-AX371)*($AN$9-$AL$9)*($AN$9-$AM$9))),$AM$9)</f>
        <v>1.20296042677291</v>
      </c>
      <c r="AP371" s="0" t="n">
        <f aca="false">IFERROR(IF(AY371&lt;($AM$10-$AL$10)/($AN$10-$AL$10),$AL$10+SQRT(AY371*($AN$10-$AL$10)*($AM$10-$AL$10)),$AN$10-SQRT((1-AY371)*($AN$10-$AL$10)*($AN$10-$AM$10))),$AM$10)</f>
        <v>0.742302959141608</v>
      </c>
      <c r="AQ371" s="0" t="n">
        <f aca="false">IFERROR(IF(AZ371&lt;($AM$11-$AL$11)/($AN$11-$AL$11),$AL$11+SQRT(AZ371*($AN$11-$AL$11)*($AM$11-$AL$11)),$AN$11-SQRT((1-AZ371)*($AN$11-$AL$11)*($AN$11-$AM$11))),$AM$11)</f>
        <v>0.603913094382254</v>
      </c>
      <c r="AR371" s="0" t="n">
        <f aca="false">SUMPRODUCT((B24:B31&lt;=$B$6)*(C24:C31*AM371+D24:D31*AO371*$B$8*AQ371)/(1+AL371/100)^B24:B31)+C32*AM371*AP371/(1+AL371/100)^$B$6</f>
        <v>0</v>
      </c>
      <c r="AS371" s="0" t="n">
        <f aca="false">SUMPRODUCT((K24:K26&lt;=$B$6)*(L24:L26*AN371+M24:M26*AO371*$B$8*AQ371)/(1+AL371/100)^K24:K26)+L27*AN371*AP371/(1+AL371/100)^$B$6</f>
        <v>0</v>
      </c>
      <c r="AT371" s="0" t="n">
        <f aca="false">AS371-AR371</f>
        <v>0</v>
      </c>
      <c r="AU371" s="0" t="n">
        <f aca="true">RAND()</f>
        <v>0.0877766467829491</v>
      </c>
      <c r="AV371" s="0" t="n">
        <f aca="true">RAND()</f>
        <v>0.861863087953222</v>
      </c>
      <c r="AW371" s="0" t="n">
        <f aca="true">RAND()</f>
        <v>0.744271978328394</v>
      </c>
      <c r="AX371" s="0" t="n">
        <f aca="true">RAND()</f>
        <v>0.576485279139984</v>
      </c>
      <c r="AY371" s="0" t="n">
        <f aca="true">RAND()</f>
        <v>0.234842896035119</v>
      </c>
      <c r="AZ371" s="0" t="n">
        <f aca="true">RAND()</f>
        <v>0.376992526273457</v>
      </c>
    </row>
    <row r="372" customFormat="false" ht="15" hidden="false" customHeight="false" outlineLevel="0" collapsed="false">
      <c r="AK372" s="0" t="n">
        <v>359</v>
      </c>
      <c r="AL372" s="0" t="n">
        <f aca="false">IFERROR(IF(AU372&lt;($AM$6-$AL$6)/($AN$6-$AL$6),$AL$6+SQRT(AU372*($AN$6-$AL$6)*($AM$6-$AL$6)),$AN$6-SQRT((1-AU372)*($AN$6-$AL$6)*($AN$6-$AM$6))),$AM$6)</f>
        <v>4.24813522487811</v>
      </c>
      <c r="AM372" s="0" t="n">
        <f aca="false">IFERROR(IF(AV372&lt;($AM$7-$AL$7)/($AN$7-$AL$7),$AL$7+SQRT(AV372*($AN$7-$AL$7)*($AM$7-$AL$7)),$AN$7-SQRT((1-AV372)*($AN$7-$AL$7)*($AN$7-$AM$7))),$AM$7)</f>
        <v>1.15024086951196</v>
      </c>
      <c r="AN372" s="0" t="n">
        <f aca="false">IFERROR(IF(AW372&lt;($AM$8-$AL$8)/($AN$8-$AL$8),$AL$8+SQRT(AW372*($AN$8-$AL$8)*($AM$8-$AL$8)),$AN$8-SQRT((1-AW372)*($AN$8-$AL$8)*($AN$8-$AM$8))),$AM$8)</f>
        <v>1.06232125198406</v>
      </c>
      <c r="AO372" s="0" t="n">
        <f aca="false">IFERROR(IF(AX372&lt;($AM$9-$AL$9)/($AN$9-$AL$9),$AL$9+SQRT(AX372*($AN$9-$AL$9)*($AM$9-$AL$9)),$AN$9-SQRT((1-AX372)*($AN$9-$AL$9)*($AN$9-$AM$9))),$AM$9)</f>
        <v>1.14749036587258</v>
      </c>
      <c r="AP372" s="0" t="n">
        <f aca="false">IFERROR(IF(AY372&lt;($AM$10-$AL$10)/($AN$10-$AL$10),$AL$10+SQRT(AY372*($AN$10-$AL$10)*($AM$10-$AL$10)),$AN$10-SQRT((1-AY372)*($AN$10-$AL$10)*($AN$10-$AM$10))),$AM$10)</f>
        <v>0.728490852985354</v>
      </c>
      <c r="AQ372" s="0" t="n">
        <f aca="false">IFERROR(IF(AZ372&lt;($AM$11-$AL$11)/($AN$11-$AL$11),$AL$11+SQRT(AZ372*($AN$11-$AL$11)*($AM$11-$AL$11)),$AN$11-SQRT((1-AZ372)*($AN$11-$AL$11)*($AN$11-$AM$11))),$AM$11)</f>
        <v>0.542565978055795</v>
      </c>
      <c r="AR372" s="0" t="n">
        <f aca="false">SUMPRODUCT((B24:B31&lt;=$B$6)*(C24:C31*AM372+D24:D31*AO372*$B$8*AQ372)/(1+AL372/100)^B24:B31)+C32*AM372*AP372/(1+AL372/100)^$B$6</f>
        <v>0</v>
      </c>
      <c r="AS372" s="0" t="n">
        <f aca="false">SUMPRODUCT((K24:K26&lt;=$B$6)*(L24:L26*AN372+M24:M26*AO372*$B$8*AQ372)/(1+AL372/100)^K24:K26)+L27*AN372*AP372/(1+AL372/100)^$B$6</f>
        <v>0</v>
      </c>
      <c r="AT372" s="0" t="n">
        <f aca="false">AS372-AR372</f>
        <v>0</v>
      </c>
      <c r="AU372" s="0" t="n">
        <f aca="true">RAND()</f>
        <v>0.621362012972167</v>
      </c>
      <c r="AV372" s="0" t="n">
        <f aca="true">RAND()</f>
        <v>0.911538807860181</v>
      </c>
      <c r="AW372" s="0" t="n">
        <f aca="true">RAND()</f>
        <v>0.686903889272626</v>
      </c>
      <c r="AX372" s="0" t="n">
        <f aca="true">RAND()</f>
        <v>0.51548488247996</v>
      </c>
      <c r="AY372" s="0" t="n">
        <f aca="true">RAND()</f>
        <v>0.208832279591898</v>
      </c>
      <c r="AZ372" s="0" t="n">
        <f aca="true">RAND()</f>
        <v>0.240156137592508</v>
      </c>
    </row>
    <row r="373" customFormat="false" ht="15" hidden="false" customHeight="false" outlineLevel="0" collapsed="false">
      <c r="AK373" s="0" t="n">
        <v>360</v>
      </c>
      <c r="AL373" s="0" t="n">
        <f aca="false">IFERROR(IF(AU373&lt;($AM$6-$AL$6)/($AN$6-$AL$6),$AL$6+SQRT(AU373*($AN$6-$AL$6)*($AM$6-$AL$6)),$AN$6-SQRT((1-AU373)*($AN$6-$AL$6)*($AN$6-$AM$6))),$AM$6)</f>
        <v>3.87196040290599</v>
      </c>
      <c r="AM373" s="0" t="n">
        <f aca="false">IFERROR(IF(AV373&lt;($AM$7-$AL$7)/($AN$7-$AL$7),$AL$7+SQRT(AV373*($AN$7-$AL$7)*($AM$7-$AL$7)),$AN$7-SQRT((1-AV373)*($AN$7-$AL$7)*($AN$7-$AM$7))),$AM$7)</f>
        <v>1.0335423471616</v>
      </c>
      <c r="AN373" s="0" t="n">
        <f aca="false">IFERROR(IF(AW373&lt;($AM$8-$AL$8)/($AN$8-$AL$8),$AL$8+SQRT(AW373*($AN$8-$AL$8)*($AM$8-$AL$8)),$AN$8-SQRT((1-AW373)*($AN$8-$AL$8)*($AN$8-$AM$8))),$AM$8)</f>
        <v>0.947518134062461</v>
      </c>
      <c r="AO373" s="0" t="n">
        <f aca="false">IFERROR(IF(AX373&lt;($AM$9-$AL$9)/($AN$9-$AL$9),$AL$9+SQRT(AX373*($AN$9-$AL$9)*($AM$9-$AL$9)),$AN$9-SQRT((1-AX373)*($AN$9-$AL$9)*($AN$9-$AM$9))),$AM$9)</f>
        <v>0.834189848152858</v>
      </c>
      <c r="AP373" s="0" t="n">
        <f aca="false">IFERROR(IF(AY373&lt;($AM$10-$AL$10)/($AN$10-$AL$10),$AL$10+SQRT(AY373*($AN$10-$AL$10)*($AM$10-$AL$10)),$AN$10-SQRT((1-AY373)*($AN$10-$AL$10)*($AN$10-$AM$10))),$AM$10)</f>
        <v>0.846171107954429</v>
      </c>
      <c r="AQ373" s="0" t="n">
        <f aca="false">IFERROR(IF(AZ373&lt;($AM$11-$AL$11)/($AN$11-$AL$11),$AL$11+SQRT(AZ373*($AN$11-$AL$11)*($AM$11-$AL$11)),$AN$11-SQRT((1-AZ373)*($AN$11-$AL$11)*($AN$11-$AM$11))),$AM$11)</f>
        <v>0.576052050332394</v>
      </c>
      <c r="AR373" s="0" t="n">
        <f aca="false">SUMPRODUCT((B24:B31&lt;=$B$6)*(C24:C31*AM373+D24:D31*AO373*$B$8*AQ373)/(1+AL373/100)^B24:B31)+C32*AM373*AP373/(1+AL373/100)^$B$6</f>
        <v>0</v>
      </c>
      <c r="AS373" s="0" t="n">
        <f aca="false">SUMPRODUCT((K24:K26&lt;=$B$6)*(L24:L26*AN373+M24:M26*AO373*$B$8*AQ373)/(1+AL373/100)^K24:K26)+L27*AN373*AP373/(1+AL373/100)^$B$6</f>
        <v>0</v>
      </c>
      <c r="AT373" s="0" t="n">
        <f aca="false">AS373-AR373</f>
        <v>0</v>
      </c>
      <c r="AU373" s="0" t="n">
        <f aca="true">RAND()</f>
        <v>0.510768413950598</v>
      </c>
      <c r="AV373" s="0" t="n">
        <f aca="true">RAND()</f>
        <v>0.583520751357263</v>
      </c>
      <c r="AW373" s="0" t="n">
        <f aca="true">RAND()</f>
        <v>0.241795554191893</v>
      </c>
      <c r="AX373" s="0" t="n">
        <f aca="true">RAND()</f>
        <v>0.148910472811241</v>
      </c>
      <c r="AY373" s="0" t="n">
        <f aca="true">RAND()</f>
        <v>0.479337743929587</v>
      </c>
      <c r="AZ373" s="0" t="n">
        <f aca="true">RAND()</f>
        <v>0.311039732623341</v>
      </c>
    </row>
    <row r="374" customFormat="false" ht="15" hidden="false" customHeight="false" outlineLevel="0" collapsed="false">
      <c r="AK374" s="0" t="n">
        <v>361</v>
      </c>
      <c r="AL374" s="0" t="n">
        <f aca="false">IFERROR(IF(AU374&lt;($AM$6-$AL$6)/($AN$6-$AL$6),$AL$6+SQRT(AU374*($AN$6-$AL$6)*($AM$6-$AL$6)),$AN$6-SQRT((1-AU374)*($AN$6-$AL$6)*($AN$6-$AM$6))),$AM$6)</f>
        <v>3.24038422368303</v>
      </c>
      <c r="AM374" s="0" t="n">
        <f aca="false">IFERROR(IF(AV374&lt;($AM$7-$AL$7)/($AN$7-$AL$7),$AL$7+SQRT(AV374*($AN$7-$AL$7)*($AM$7-$AL$7)),$AN$7-SQRT((1-AV374)*($AN$7-$AL$7)*($AN$7-$AM$7))),$AM$7)</f>
        <v>0.928691334873715</v>
      </c>
      <c r="AN374" s="0" t="n">
        <f aca="false">IFERROR(IF(AW374&lt;($AM$8-$AL$8)/($AN$8-$AL$8),$AL$8+SQRT(AW374*($AN$8-$AL$8)*($AM$8-$AL$8)),$AN$8-SQRT((1-AW374)*($AN$8-$AL$8)*($AN$8-$AM$8))),$AM$8)</f>
        <v>0.927147083118889</v>
      </c>
      <c r="AO374" s="0" t="n">
        <f aca="false">IFERROR(IF(AX374&lt;($AM$9-$AL$9)/($AN$9-$AL$9),$AL$9+SQRT(AX374*($AN$9-$AL$9)*($AM$9-$AL$9)),$AN$9-SQRT((1-AX374)*($AN$9-$AL$9)*($AN$9-$AM$9))),$AM$9)</f>
        <v>1.6283238375287</v>
      </c>
      <c r="AP374" s="0" t="n">
        <f aca="false">IFERROR(IF(AY374&lt;($AM$10-$AL$10)/($AN$10-$AL$10),$AL$10+SQRT(AY374*($AN$10-$AL$10)*($AM$10-$AL$10)),$AN$10-SQRT((1-AY374)*($AN$10-$AL$10)*($AN$10-$AM$10))),$AM$10)</f>
        <v>0.904043753307393</v>
      </c>
      <c r="AQ374" s="0" t="n">
        <f aca="false">IFERROR(IF(AZ374&lt;($AM$11-$AL$11)/($AN$11-$AL$11),$AL$11+SQRT(AZ374*($AN$11-$AL$11)*($AM$11-$AL$11)),$AN$11-SQRT((1-AZ374)*($AN$11-$AL$11)*($AN$11-$AM$11))),$AM$11)</f>
        <v>0.727085856540063</v>
      </c>
      <c r="AR374" s="0" t="n">
        <f aca="false">SUMPRODUCT((B24:B31&lt;=$B$6)*(C24:C31*AM374+D24:D31*AO374*$B$8*AQ374)/(1+AL374/100)^B24:B31)+C32*AM374*AP374/(1+AL374/100)^$B$6</f>
        <v>0</v>
      </c>
      <c r="AS374" s="0" t="n">
        <f aca="false">SUMPRODUCT((K24:K26&lt;=$B$6)*(L24:L26*AN374+M24:M26*AO374*$B$8*AQ374)/(1+AL374/100)^K24:K26)+L27*AN374*AP374/(1+AL374/100)^$B$6</f>
        <v>0</v>
      </c>
      <c r="AT374" s="0" t="n">
        <f aca="false">AS374-AR374</f>
        <v>0</v>
      </c>
      <c r="AU374" s="0" t="n">
        <f aca="true">RAND()</f>
        <v>0.293264460723428</v>
      </c>
      <c r="AV374" s="0" t="n">
        <f aca="true">RAND()</f>
        <v>0.184016218573095</v>
      </c>
      <c r="AW374" s="0" t="n">
        <f aca="true">RAND()</f>
        <v>0.17962645272935</v>
      </c>
      <c r="AX374" s="0" t="n">
        <f aca="true">RAND()</f>
        <v>0.907904553500404</v>
      </c>
      <c r="AY374" s="0" t="n">
        <f aca="true">RAND()</f>
        <v>0.653005418346901</v>
      </c>
      <c r="AZ374" s="0" t="n">
        <f aca="true">RAND()</f>
        <v>0.695991307345016</v>
      </c>
    </row>
    <row r="375" customFormat="false" ht="15" hidden="false" customHeight="false" outlineLevel="0" collapsed="false">
      <c r="AK375" s="0" t="n">
        <v>362</v>
      </c>
      <c r="AL375" s="0" t="n">
        <f aca="false">IFERROR(IF(AU375&lt;($AM$6-$AL$6)/($AN$6-$AL$6),$AL$6+SQRT(AU375*($AN$6-$AL$6)*($AM$6-$AL$6)),$AN$6-SQRT((1-AU375)*($AN$6-$AL$6)*($AN$6-$AM$6))),$AM$6)</f>
        <v>2.22332906498185</v>
      </c>
      <c r="AM375" s="0" t="n">
        <f aca="false">IFERROR(IF(AV375&lt;($AM$7-$AL$7)/($AN$7-$AL$7),$AL$7+SQRT(AV375*($AN$7-$AL$7)*($AM$7-$AL$7)),$AN$7-SQRT((1-AV375)*($AN$7-$AL$7)*($AN$7-$AM$7))),$AM$7)</f>
        <v>1.12839299509983</v>
      </c>
      <c r="AN375" s="0" t="n">
        <f aca="false">IFERROR(IF(AW375&lt;($AM$8-$AL$8)/($AN$8-$AL$8),$AL$8+SQRT(AW375*($AN$8-$AL$8)*($AM$8-$AL$8)),$AN$8-SQRT((1-AW375)*($AN$8-$AL$8)*($AN$8-$AM$8))),$AM$8)</f>
        <v>0.993789971977152</v>
      </c>
      <c r="AO375" s="0" t="n">
        <f aca="false">IFERROR(IF(AX375&lt;($AM$9-$AL$9)/($AN$9-$AL$9),$AL$9+SQRT(AX375*($AN$9-$AL$9)*($AM$9-$AL$9)),$AN$9-SQRT((1-AX375)*($AN$9-$AL$9)*($AN$9-$AM$9))),$AM$9)</f>
        <v>0.819150162088996</v>
      </c>
      <c r="AP375" s="0" t="n">
        <f aca="false">IFERROR(IF(AY375&lt;($AM$10-$AL$10)/($AN$10-$AL$10),$AL$10+SQRT(AY375*($AN$10-$AL$10)*($AM$10-$AL$10)),$AN$10-SQRT((1-AY375)*($AN$10-$AL$10)*($AN$10-$AM$10))),$AM$10)</f>
        <v>0.681796267291253</v>
      </c>
      <c r="AQ375" s="0" t="n">
        <f aca="false">IFERROR(IF(AZ375&lt;($AM$11-$AL$11)/($AN$11-$AL$11),$AL$11+SQRT(AZ375*($AN$11-$AL$11)*($AM$11-$AL$11)),$AN$11-SQRT((1-AZ375)*($AN$11-$AL$11)*($AN$11-$AM$11))),$AM$11)</f>
        <v>0.735262083963835</v>
      </c>
      <c r="AR375" s="0" t="n">
        <f aca="false">SUMPRODUCT((B24:B31&lt;=$B$6)*(C24:C31*AM375+D24:D31*AO375*$B$8*AQ375)/(1+AL375/100)^B24:B31)+C32*AM375*AP375/(1+AL375/100)^$B$6</f>
        <v>0</v>
      </c>
      <c r="AS375" s="0" t="n">
        <f aca="false">SUMPRODUCT((K24:K26&lt;=$B$6)*(L24:L26*AN375+M24:M26*AO375*$B$8*AQ375)/(1+AL375/100)^K24:K26)+L27*AN375*AP375/(1+AL375/100)^$B$6</f>
        <v>0</v>
      </c>
      <c r="AT375" s="0" t="n">
        <f aca="false">AS375-AR375</f>
        <v>0</v>
      </c>
      <c r="AU375" s="0" t="n">
        <f aca="true">RAND()</f>
        <v>0.00997517425313369</v>
      </c>
      <c r="AV375" s="0" t="n">
        <f aca="true">RAND()</f>
        <v>0.86854876763742</v>
      </c>
      <c r="AW375" s="0" t="n">
        <f aca="true">RAND()</f>
        <v>0.417272813765614</v>
      </c>
      <c r="AX375" s="0" t="n">
        <f aca="true">RAND()</f>
        <v>0.13580910128191</v>
      </c>
      <c r="AY375" s="0" t="n">
        <f aca="true">RAND()</f>
        <v>0.132199531204131</v>
      </c>
      <c r="AZ375" s="0" t="n">
        <f aca="true">RAND()</f>
        <v>0.713934023725831</v>
      </c>
    </row>
    <row r="376" customFormat="false" ht="15" hidden="false" customHeight="false" outlineLevel="0" collapsed="false">
      <c r="AK376" s="0" t="n">
        <v>363</v>
      </c>
      <c r="AL376" s="0" t="n">
        <f aca="false">IFERROR(IF(AU376&lt;($AM$6-$AL$6)/($AN$6-$AL$6),$AL$6+SQRT(AU376*($AN$6-$AL$6)*($AM$6-$AL$6)),$AN$6-SQRT((1-AU376)*($AN$6-$AL$6)*($AN$6-$AM$6))),$AM$6)</f>
        <v>4.55321969094489</v>
      </c>
      <c r="AM376" s="0" t="n">
        <f aca="false">IFERROR(IF(AV376&lt;($AM$7-$AL$7)/($AN$7-$AL$7),$AL$7+SQRT(AV376*($AN$7-$AL$7)*($AM$7-$AL$7)),$AN$7-SQRT((1-AV376)*($AN$7-$AL$7)*($AN$7-$AM$7))),$AM$7)</f>
        <v>1.02612308828789</v>
      </c>
      <c r="AN376" s="0" t="n">
        <f aca="false">IFERROR(IF(AW376&lt;($AM$8-$AL$8)/($AN$8-$AL$8),$AL$8+SQRT(AW376*($AN$8-$AL$8)*($AM$8-$AL$8)),$AN$8-SQRT((1-AW376)*($AN$8-$AL$8)*($AN$8-$AM$8))),$AM$8)</f>
        <v>1.09383017615884</v>
      </c>
      <c r="AO376" s="0" t="n">
        <f aca="false">IFERROR(IF(AX376&lt;($AM$9-$AL$9)/($AN$9-$AL$9),$AL$9+SQRT(AX376*($AN$9-$AL$9)*($AM$9-$AL$9)),$AN$9-SQRT((1-AX376)*($AN$9-$AL$9)*($AN$9-$AM$9))),$AM$9)</f>
        <v>1.50403570285066</v>
      </c>
      <c r="AP376" s="0" t="n">
        <f aca="false">IFERROR(IF(AY376&lt;($AM$10-$AL$10)/($AN$10-$AL$10),$AL$10+SQRT(AY376*($AN$10-$AL$10)*($AM$10-$AL$10)),$AN$10-SQRT((1-AY376)*($AN$10-$AL$10)*($AN$10-$AM$10))),$AM$10)</f>
        <v>0.833258845085564</v>
      </c>
      <c r="AQ376" s="0" t="n">
        <f aca="false">IFERROR(IF(AZ376&lt;($AM$11-$AL$11)/($AN$11-$AL$11),$AL$11+SQRT(AZ376*($AN$11-$AL$11)*($AM$11-$AL$11)),$AN$11-SQRT((1-AZ376)*($AN$11-$AL$11)*($AN$11-$AM$11))),$AM$11)</f>
        <v>0.822360406187495</v>
      </c>
      <c r="AR376" s="0" t="n">
        <f aca="false">SUMPRODUCT((B24:B31&lt;=$B$6)*(C24:C31*AM376+D24:D31*AO376*$B$8*AQ376)/(1+AL376/100)^B24:B31)+C32*AM376*AP376/(1+AL376/100)^$B$6</f>
        <v>0</v>
      </c>
      <c r="AS376" s="0" t="n">
        <f aca="false">SUMPRODUCT((K24:K26&lt;=$B$6)*(L24:L26*AN376+M24:M26*AO376*$B$8*AQ376)/(1+AL376/100)^K24:K26)+L27*AN376*AP376/(1+AL376/100)^$B$6</f>
        <v>0</v>
      </c>
      <c r="AT376" s="0" t="n">
        <f aca="false">AS376-AR376</f>
        <v>0</v>
      </c>
      <c r="AU376" s="0" t="n">
        <f aca="true">RAND()</f>
        <v>0.70066330596101</v>
      </c>
      <c r="AV376" s="0" t="n">
        <f aca="true">RAND()</f>
        <v>0.554481141353296</v>
      </c>
      <c r="AW376" s="0" t="n">
        <f aca="true">RAND()</f>
        <v>0.783208765523734</v>
      </c>
      <c r="AX376" s="0" t="n">
        <f aca="true">RAND()</f>
        <v>0.836012943968775</v>
      </c>
      <c r="AY376" s="0" t="n">
        <f aca="true">RAND()</f>
        <v>0.444245831311055</v>
      </c>
      <c r="AZ376" s="0" t="n">
        <f aca="true">RAND()</f>
        <v>0.871200713102564</v>
      </c>
    </row>
    <row r="377" customFormat="false" ht="15" hidden="false" customHeight="false" outlineLevel="0" collapsed="false">
      <c r="AK377" s="0" t="n">
        <v>364</v>
      </c>
      <c r="AL377" s="0" t="n">
        <f aca="false">IFERROR(IF(AU377&lt;($AM$6-$AL$6)/($AN$6-$AL$6),$AL$6+SQRT(AU377*($AN$6-$AL$6)*($AM$6-$AL$6)),$AN$6-SQRT((1-AU377)*($AN$6-$AL$6)*($AN$6-$AM$6))),$AM$6)</f>
        <v>3.40231834333834</v>
      </c>
      <c r="AM377" s="0" t="n">
        <f aca="false">IFERROR(IF(AV377&lt;($AM$7-$AL$7)/($AN$7-$AL$7),$AL$7+SQRT(AV377*($AN$7-$AL$7)*($AM$7-$AL$7)),$AN$7-SQRT((1-AV377)*($AN$7-$AL$7)*($AN$7-$AM$7))),$AM$7)</f>
        <v>1.05358951030236</v>
      </c>
      <c r="AN377" s="0" t="n">
        <f aca="false">IFERROR(IF(AW377&lt;($AM$8-$AL$8)/($AN$8-$AL$8),$AL$8+SQRT(AW377*($AN$8-$AL$8)*($AM$8-$AL$8)),$AN$8-SQRT((1-AW377)*($AN$8-$AL$8)*($AN$8-$AM$8))),$AM$8)</f>
        <v>1.03888452687344</v>
      </c>
      <c r="AO377" s="0" t="n">
        <f aca="false">IFERROR(IF(AX377&lt;($AM$9-$AL$9)/($AN$9-$AL$9),$AL$9+SQRT(AX377*($AN$9-$AL$9)*($AM$9-$AL$9)),$AN$9-SQRT((1-AX377)*($AN$9-$AL$9)*($AN$9-$AM$9))),$AM$9)</f>
        <v>0.955132515622743</v>
      </c>
      <c r="AP377" s="0" t="n">
        <f aca="false">IFERROR(IF(AY377&lt;($AM$10-$AL$10)/($AN$10-$AL$10),$AL$10+SQRT(AY377*($AN$10-$AL$10)*($AM$10-$AL$10)),$AN$10-SQRT((1-AY377)*($AN$10-$AL$10)*($AN$10-$AM$10))),$AM$10)</f>
        <v>0.706514155946015</v>
      </c>
      <c r="AQ377" s="0" t="n">
        <f aca="false">IFERROR(IF(AZ377&lt;($AM$11-$AL$11)/($AN$11-$AL$11),$AL$11+SQRT(AZ377*($AN$11-$AL$11)*($AM$11-$AL$11)),$AN$11-SQRT((1-AZ377)*($AN$11-$AL$11)*($AN$11-$AM$11))),$AM$11)</f>
        <v>0.61201121964421</v>
      </c>
      <c r="AR377" s="0" t="n">
        <f aca="false">SUMPRODUCT((B24:B31&lt;=$B$6)*(C24:C31*AM377+D24:D31*AO377*$B$8*AQ377)/(1+AL377/100)^B24:B31)+C32*AM377*AP377/(1+AL377/100)^$B$6</f>
        <v>0</v>
      </c>
      <c r="AS377" s="0" t="n">
        <f aca="false">SUMPRODUCT((K24:K26&lt;=$B$6)*(L24:L26*AN377+M24:M26*AO377*$B$8*AQ377)/(1+AL377/100)^K24:K26)+L27*AN377*AP377/(1+AL377/100)^$B$6</f>
        <v>0</v>
      </c>
      <c r="AT377" s="0" t="n">
        <f aca="false">AS377-AR377</f>
        <v>0</v>
      </c>
      <c r="AU377" s="0" t="n">
        <f aca="true">RAND()</f>
        <v>0.352834334866012</v>
      </c>
      <c r="AV377" s="0" t="n">
        <f aca="true">RAND()</f>
        <v>0.657092618104287</v>
      </c>
      <c r="AW377" s="0" t="n">
        <f aca="true">RAND()</f>
        <v>0.603824506724874</v>
      </c>
      <c r="AX377" s="0" t="n">
        <f aca="true">RAND()</f>
        <v>0.276194142369448</v>
      </c>
      <c r="AY377" s="0" t="n">
        <f aca="true">RAND()</f>
        <v>0.17059238642438</v>
      </c>
      <c r="AZ377" s="0" t="n">
        <f aca="true">RAND()</f>
        <v>0.397351025240275</v>
      </c>
    </row>
    <row r="378" customFormat="false" ht="15" hidden="false" customHeight="false" outlineLevel="0" collapsed="false">
      <c r="AK378" s="0" t="n">
        <v>365</v>
      </c>
      <c r="AL378" s="0" t="n">
        <f aca="false">IFERROR(IF(AU378&lt;($AM$6-$AL$6)/($AN$6-$AL$6),$AL$6+SQRT(AU378*($AN$6-$AL$6)*($AM$6-$AL$6)),$AN$6-SQRT((1-AU378)*($AN$6-$AL$6)*($AN$6-$AM$6))),$AM$6)</f>
        <v>6.57681611187233</v>
      </c>
      <c r="AM378" s="0" t="n">
        <f aca="false">IFERROR(IF(AV378&lt;($AM$7-$AL$7)/($AN$7-$AL$7),$AL$7+SQRT(AV378*($AN$7-$AL$7)*($AM$7-$AL$7)),$AN$7-SQRT((1-AV378)*($AN$7-$AL$7)*($AN$7-$AM$7))),$AM$7)</f>
        <v>0.897877346156889</v>
      </c>
      <c r="AN378" s="0" t="n">
        <f aca="false">IFERROR(IF(AW378&lt;($AM$8-$AL$8)/($AN$8-$AL$8),$AL$8+SQRT(AW378*($AN$8-$AL$8)*($AM$8-$AL$8)),$AN$8-SQRT((1-AW378)*($AN$8-$AL$8)*($AN$8-$AM$8))),$AM$8)</f>
        <v>1.00959390393749</v>
      </c>
      <c r="AO378" s="0" t="n">
        <f aca="false">IFERROR(IF(AX378&lt;($AM$9-$AL$9)/($AN$9-$AL$9),$AL$9+SQRT(AX378*($AN$9-$AL$9)*($AM$9-$AL$9)),$AN$9-SQRT((1-AX378)*($AN$9-$AL$9)*($AN$9-$AM$9))),$AM$9)</f>
        <v>0.952147284107298</v>
      </c>
      <c r="AP378" s="0" t="n">
        <f aca="false">IFERROR(IF(AY378&lt;($AM$10-$AL$10)/($AN$10-$AL$10),$AL$10+SQRT(AY378*($AN$10-$AL$10)*($AM$10-$AL$10)),$AN$10-SQRT((1-AY378)*($AN$10-$AL$10)*($AN$10-$AM$10))),$AM$10)</f>
        <v>0.972234476082232</v>
      </c>
      <c r="AQ378" s="0" t="n">
        <f aca="false">IFERROR(IF(AZ378&lt;($AM$11-$AL$11)/($AN$11-$AL$11),$AL$11+SQRT(AZ378*($AN$11-$AL$11)*($AM$11-$AL$11)),$AN$11-SQRT((1-AZ378)*($AN$11-$AL$11)*($AN$11-$AM$11))),$AM$11)</f>
        <v>0.746141705955279</v>
      </c>
      <c r="AR378" s="0" t="n">
        <f aca="false">SUMPRODUCT((B24:B31&lt;=$B$6)*(C24:C31*AM378+D24:D31*AO378*$B$8*AQ378)/(1+AL378/100)^B24:B31)+C32*AM378*AP378/(1+AL378/100)^$B$6</f>
        <v>0</v>
      </c>
      <c r="AS378" s="0" t="n">
        <f aca="false">SUMPRODUCT((K24:K26&lt;=$B$6)*(L24:L26*AN378+M24:M26*AO378*$B$8*AQ378)/(1+AL378/100)^K24:K26)+L27*AN378*AP378/(1+AL378/100)^$B$6</f>
        <v>0</v>
      </c>
      <c r="AT378" s="0" t="n">
        <f aca="false">AS378-AR378</f>
        <v>0</v>
      </c>
      <c r="AU378" s="0" t="n">
        <f aca="true">RAND()</f>
        <v>0.991045769841457</v>
      </c>
      <c r="AV378" s="0" t="n">
        <f aca="true">RAND()</f>
        <v>0.106444165452394</v>
      </c>
      <c r="AW378" s="0" t="n">
        <f aca="true">RAND()</f>
        <v>0.486265857564275</v>
      </c>
      <c r="AX378" s="0" t="n">
        <f aca="true">RAND()</f>
        <v>0.272582888700807</v>
      </c>
      <c r="AY378" s="0" t="n">
        <f aca="true">RAND()</f>
        <v>0.892021601602639</v>
      </c>
      <c r="AZ378" s="0" t="n">
        <f aca="true">RAND()</f>
        <v>0.736963128753894</v>
      </c>
    </row>
    <row r="379" customFormat="false" ht="15" hidden="false" customHeight="false" outlineLevel="0" collapsed="false">
      <c r="AK379" s="0" t="n">
        <v>366</v>
      </c>
      <c r="AL379" s="0" t="n">
        <f aca="false">IFERROR(IF(AU379&lt;($AM$6-$AL$6)/($AN$6-$AL$6),$AL$6+SQRT(AU379*($AN$6-$AL$6)*($AM$6-$AL$6)),$AN$6-SQRT((1-AU379)*($AN$6-$AL$6)*($AN$6-$AM$6))),$AM$6)</f>
        <v>3.23483262363778</v>
      </c>
      <c r="AM379" s="0" t="n">
        <f aca="false">IFERROR(IF(AV379&lt;($AM$7-$AL$7)/($AN$7-$AL$7),$AL$7+SQRT(AV379*($AN$7-$AL$7)*($AM$7-$AL$7)),$AN$7-SQRT((1-AV379)*($AN$7-$AL$7)*($AN$7-$AM$7))),$AM$7)</f>
        <v>0.895718458475318</v>
      </c>
      <c r="AN379" s="0" t="n">
        <f aca="false">IFERROR(IF(AW379&lt;($AM$8-$AL$8)/($AN$8-$AL$8),$AL$8+SQRT(AW379*($AN$8-$AL$8)*($AM$8-$AL$8)),$AN$8-SQRT((1-AW379)*($AN$8-$AL$8)*($AN$8-$AM$8))),$AM$8)</f>
        <v>1.10962202402615</v>
      </c>
      <c r="AO379" s="0" t="n">
        <f aca="false">IFERROR(IF(AX379&lt;($AM$9-$AL$9)/($AN$9-$AL$9),$AL$9+SQRT(AX379*($AN$9-$AL$9)*($AM$9-$AL$9)),$AN$9-SQRT((1-AX379)*($AN$9-$AL$9)*($AN$9-$AM$9))),$AM$9)</f>
        <v>0.959941164601048</v>
      </c>
      <c r="AP379" s="0" t="n">
        <f aca="false">IFERROR(IF(AY379&lt;($AM$10-$AL$10)/($AN$10-$AL$10),$AL$10+SQRT(AY379*($AN$10-$AL$10)*($AM$10-$AL$10)),$AN$10-SQRT((1-AY379)*($AN$10-$AL$10)*($AN$10-$AM$10))),$AM$10)</f>
        <v>0.89454202704008</v>
      </c>
      <c r="AQ379" s="0" t="n">
        <f aca="false">IFERROR(IF(AZ379&lt;($AM$11-$AL$11)/($AN$11-$AL$11),$AL$11+SQRT(AZ379*($AN$11-$AL$11)*($AM$11-$AL$11)),$AN$11-SQRT((1-AZ379)*($AN$11-$AL$11)*($AN$11-$AM$11))),$AM$11)</f>
        <v>0.921061776614985</v>
      </c>
      <c r="AR379" s="0" t="n">
        <f aca="false">SUMPRODUCT((B24:B31&lt;=$B$6)*(C24:C31*AM379+D24:D31*AO379*$B$8*AQ379)/(1+AL379/100)^B24:B31)+C32*AM379*AP379/(1+AL379/100)^$B$6</f>
        <v>0</v>
      </c>
      <c r="AS379" s="0" t="n">
        <f aca="false">SUMPRODUCT((K24:K26&lt;=$B$6)*(L24:L26*AN379+M24:M26*AO379*$B$8*AQ379)/(1+AL379/100)^K24:K26)+L27*AN379*AP379/(1+AL379/100)^$B$6</f>
        <v>0</v>
      </c>
      <c r="AT379" s="0" t="n">
        <f aca="false">AS379-AR379</f>
        <v>0</v>
      </c>
      <c r="AU379" s="0" t="n">
        <f aca="true">RAND()</f>
        <v>0.291175731398881</v>
      </c>
      <c r="AV379" s="0" t="n">
        <f aca="true">RAND()</f>
        <v>0.101800258809903</v>
      </c>
      <c r="AW379" s="0" t="n">
        <f aca="true">RAND()</f>
        <v>0.824835767657642</v>
      </c>
      <c r="AX379" s="0" t="n">
        <f aca="true">RAND()</f>
        <v>0.282061166526091</v>
      </c>
      <c r="AY379" s="0" t="n">
        <f aca="true">RAND()</f>
        <v>0.622653644403581</v>
      </c>
      <c r="AZ379" s="0" t="n">
        <f aca="true">RAND()</f>
        <v>0.974566354648234</v>
      </c>
    </row>
    <row r="380" customFormat="false" ht="15" hidden="false" customHeight="false" outlineLevel="0" collapsed="false">
      <c r="AK380" s="0" t="n">
        <v>367</v>
      </c>
      <c r="AL380" s="0" t="n">
        <f aca="false">IFERROR(IF(AU380&lt;($AM$6-$AL$6)/($AN$6-$AL$6),$AL$6+SQRT(AU380*($AN$6-$AL$6)*($AM$6-$AL$6)),$AN$6-SQRT((1-AU380)*($AN$6-$AL$6)*($AN$6-$AM$6))),$AM$6)</f>
        <v>3.91195350328468</v>
      </c>
      <c r="AM380" s="0" t="n">
        <f aca="false">IFERROR(IF(AV380&lt;($AM$7-$AL$7)/($AN$7-$AL$7),$AL$7+SQRT(AV380*($AN$7-$AL$7)*($AM$7-$AL$7)),$AN$7-SQRT((1-AV380)*($AN$7-$AL$7)*($AN$7-$AM$7))),$AM$7)</f>
        <v>1.13015339612624</v>
      </c>
      <c r="AN380" s="0" t="n">
        <f aca="false">IFERROR(IF(AW380&lt;($AM$8-$AL$8)/($AN$8-$AL$8),$AL$8+SQRT(AW380*($AN$8-$AL$8)*($AM$8-$AL$8)),$AN$8-SQRT((1-AW380)*($AN$8-$AL$8)*($AN$8-$AM$8))),$AM$8)</f>
        <v>0.99101925057781</v>
      </c>
      <c r="AO380" s="0" t="n">
        <f aca="false">IFERROR(IF(AX380&lt;($AM$9-$AL$9)/($AN$9-$AL$9),$AL$9+SQRT(AX380*($AN$9-$AL$9)*($AM$9-$AL$9)),$AN$9-SQRT((1-AX380)*($AN$9-$AL$9)*($AN$9-$AM$9))),$AM$9)</f>
        <v>1.02526113206733</v>
      </c>
      <c r="AP380" s="0" t="n">
        <f aca="false">IFERROR(IF(AY380&lt;($AM$10-$AL$10)/($AN$10-$AL$10),$AL$10+SQRT(AY380*($AN$10-$AL$10)*($AM$10-$AL$10)),$AN$10-SQRT((1-AY380)*($AN$10-$AL$10)*($AN$10-$AM$10))),$AM$10)</f>
        <v>0.724559512799008</v>
      </c>
      <c r="AQ380" s="0" t="n">
        <f aca="false">IFERROR(IF(AZ380&lt;($AM$11-$AL$11)/($AN$11-$AL$11),$AL$11+SQRT(AZ380*($AN$11-$AL$11)*($AM$11-$AL$11)),$AN$11-SQRT((1-AZ380)*($AN$11-$AL$11)*($AN$11-$AM$11))),$AM$11)</f>
        <v>0.550976133684938</v>
      </c>
      <c r="AR380" s="0" t="n">
        <f aca="false">SUMPRODUCT((B24:B31&lt;=$B$6)*(C24:C31*AM380+D24:D31*AO380*$B$8*AQ380)/(1+AL380/100)^B24:B31)+C32*AM380*AP380/(1+AL380/100)^$B$6</f>
        <v>0</v>
      </c>
      <c r="AS380" s="0" t="n">
        <f aca="false">SUMPRODUCT((K24:K26&lt;=$B$6)*(L24:L26*AN380+M24:M26*AO380*$B$8*AQ380)/(1+AL380/100)^K24:K26)+L27*AN380*AP380/(1+AL380/100)^$B$6</f>
        <v>0</v>
      </c>
      <c r="AT380" s="0" t="n">
        <f aca="false">AS380-AR380</f>
        <v>0</v>
      </c>
      <c r="AU380" s="0" t="n">
        <f aca="true">RAND()</f>
        <v>0.523198441706212</v>
      </c>
      <c r="AV380" s="0" t="n">
        <f aca="true">RAND()</f>
        <v>0.872327035910463</v>
      </c>
      <c r="AW380" s="0" t="n">
        <f aca="true">RAND()</f>
        <v>0.40542615657009</v>
      </c>
      <c r="AX380" s="0" t="n">
        <f aca="true">RAND()</f>
        <v>0.36658942622756</v>
      </c>
      <c r="AY380" s="0" t="n">
        <f aca="true">RAND()</f>
        <v>0.201707899154111</v>
      </c>
      <c r="AZ380" s="0" t="n">
        <f aca="true">RAND()</f>
        <v>0.257098039507918</v>
      </c>
    </row>
    <row r="381" customFormat="false" ht="15" hidden="false" customHeight="false" outlineLevel="0" collapsed="false">
      <c r="AK381" s="0" t="n">
        <v>368</v>
      </c>
      <c r="AL381" s="0" t="n">
        <f aca="false">IFERROR(IF(AU381&lt;($AM$6-$AL$6)/($AN$6-$AL$6),$AL$6+SQRT(AU381*($AN$6-$AL$6)*($AM$6-$AL$6)),$AN$6-SQRT((1-AU381)*($AN$6-$AL$6)*($AN$6-$AM$6))),$AM$6)</f>
        <v>4.24230562632169</v>
      </c>
      <c r="AM381" s="0" t="n">
        <f aca="false">IFERROR(IF(AV381&lt;($AM$7-$AL$7)/($AN$7-$AL$7),$AL$7+SQRT(AV381*($AN$7-$AL$7)*($AM$7-$AL$7)),$AN$7-SQRT((1-AV381)*($AN$7-$AL$7)*($AN$7-$AM$7))),$AM$7)</f>
        <v>0.964118462396615</v>
      </c>
      <c r="AN381" s="0" t="n">
        <f aca="false">IFERROR(IF(AW381&lt;($AM$8-$AL$8)/($AN$8-$AL$8),$AL$8+SQRT(AW381*($AN$8-$AL$8)*($AM$8-$AL$8)),$AN$8-SQRT((1-AW381)*($AN$8-$AL$8)*($AN$8-$AM$8))),$AM$8)</f>
        <v>1.11062980797972</v>
      </c>
      <c r="AO381" s="0" t="n">
        <f aca="false">IFERROR(IF(AX381&lt;($AM$9-$AL$9)/($AN$9-$AL$9),$AL$9+SQRT(AX381*($AN$9-$AL$9)*($AM$9-$AL$9)),$AN$9-SQRT((1-AX381)*($AN$9-$AL$9)*($AN$9-$AM$9))),$AM$9)</f>
        <v>0.870723926813379</v>
      </c>
      <c r="AP381" s="0" t="n">
        <f aca="false">IFERROR(IF(AY381&lt;($AM$10-$AL$10)/($AN$10-$AL$10),$AL$10+SQRT(AY381*($AN$10-$AL$10)*($AM$10-$AL$10)),$AN$10-SQRT((1-AY381)*($AN$10-$AL$10)*($AN$10-$AM$10))),$AM$10)</f>
        <v>0.862043966575027</v>
      </c>
      <c r="AQ381" s="0" t="n">
        <f aca="false">IFERROR(IF(AZ381&lt;($AM$11-$AL$11)/($AN$11-$AL$11),$AL$11+SQRT(AZ381*($AN$11-$AL$11)*($AM$11-$AL$11)),$AN$11-SQRT((1-AZ381)*($AN$11-$AL$11)*($AN$11-$AM$11))),$AM$11)</f>
        <v>0.900241250985244</v>
      </c>
      <c r="AR381" s="0" t="n">
        <f aca="false">SUMPRODUCT((B24:B31&lt;=$B$6)*(C24:C31*AM381+D24:D31*AO381*$B$8*AQ381)/(1+AL381/100)^B24:B31)+C32*AM381*AP381/(1+AL381/100)^$B$6</f>
        <v>0</v>
      </c>
      <c r="AS381" s="0" t="n">
        <f aca="false">SUMPRODUCT((K24:K26&lt;=$B$6)*(L24:L26*AN381+M24:M26*AO381*$B$8*AQ381)/(1+AL381/100)^K24:K26)+L27*AN381*AP381/(1+AL381/100)^$B$6</f>
        <v>0</v>
      </c>
      <c r="AT381" s="0" t="n">
        <f aca="false">AS381-AR381</f>
        <v>0</v>
      </c>
      <c r="AU381" s="0" t="n">
        <f aca="true">RAND()</f>
        <v>0.61975608706915</v>
      </c>
      <c r="AV381" s="0" t="n">
        <f aca="true">RAND()</f>
        <v>0.299276329993655</v>
      </c>
      <c r="AW381" s="0" t="n">
        <f aca="true">RAND()</f>
        <v>0.827341774010929</v>
      </c>
      <c r="AX381" s="0" t="n">
        <f aca="true">RAND()</f>
        <v>0.183248306549242</v>
      </c>
      <c r="AY381" s="0" t="n">
        <f aca="true">RAND()</f>
        <v>0.524303334933517</v>
      </c>
      <c r="AZ381" s="0" t="n">
        <f aca="true">RAND()</f>
        <v>0.95938037548984</v>
      </c>
    </row>
    <row r="382" customFormat="false" ht="15" hidden="false" customHeight="false" outlineLevel="0" collapsed="false">
      <c r="AK382" s="0" t="n">
        <v>369</v>
      </c>
      <c r="AL382" s="0" t="n">
        <f aca="false">IFERROR(IF(AU382&lt;($AM$6-$AL$6)/($AN$6-$AL$6),$AL$6+SQRT(AU382*($AN$6-$AL$6)*($AM$6-$AL$6)),$AN$6-SQRT((1-AU382)*($AN$6-$AL$6)*($AN$6-$AM$6))),$AM$6)</f>
        <v>2.43436170266358</v>
      </c>
      <c r="AM382" s="0" t="n">
        <f aca="false">IFERROR(IF(AV382&lt;($AM$7-$AL$7)/($AN$7-$AL$7),$AL$7+SQRT(AV382*($AN$7-$AL$7)*($AM$7-$AL$7)),$AN$7-SQRT((1-AV382)*($AN$7-$AL$7)*($AN$7-$AM$7))),$AM$7)</f>
        <v>1.15098118696319</v>
      </c>
      <c r="AN382" s="0" t="n">
        <f aca="false">IFERROR(IF(AW382&lt;($AM$8-$AL$8)/($AN$8-$AL$8),$AL$8+SQRT(AW382*($AN$8-$AL$8)*($AM$8-$AL$8)),$AN$8-SQRT((1-AW382)*($AN$8-$AL$8)*($AN$8-$AM$8))),$AM$8)</f>
        <v>0.885783734105624</v>
      </c>
      <c r="AO382" s="0" t="n">
        <f aca="false">IFERROR(IF(AX382&lt;($AM$9-$AL$9)/($AN$9-$AL$9),$AL$9+SQRT(AX382*($AN$9-$AL$9)*($AM$9-$AL$9)),$AN$9-SQRT((1-AX382)*($AN$9-$AL$9)*($AN$9-$AM$9))),$AM$9)</f>
        <v>1.23212290560129</v>
      </c>
      <c r="AP382" s="0" t="n">
        <f aca="false">IFERROR(IF(AY382&lt;($AM$10-$AL$10)/($AN$10-$AL$10),$AL$10+SQRT(AY382*($AN$10-$AL$10)*($AM$10-$AL$10)),$AN$10-SQRT((1-AY382)*($AN$10-$AL$10)*($AN$10-$AM$10))),$AM$10)</f>
        <v>0.89174049727658</v>
      </c>
      <c r="AQ382" s="0" t="n">
        <f aca="false">IFERROR(IF(AZ382&lt;($AM$11-$AL$11)/($AN$11-$AL$11),$AL$11+SQRT(AZ382*($AN$11-$AL$11)*($AM$11-$AL$11)),$AN$11-SQRT((1-AZ382)*($AN$11-$AL$11)*($AN$11-$AM$11))),$AM$11)</f>
        <v>0.438307395908118</v>
      </c>
      <c r="AR382" s="0" t="n">
        <f aca="false">SUMPRODUCT((B24:B31&lt;=$B$6)*(C24:C31*AM382+D24:D31*AO382*$B$8*AQ382)/(1+AL382/100)^B24:B31)+C32*AM382*AP382/(1+AL382/100)^$B$6</f>
        <v>0</v>
      </c>
      <c r="AS382" s="0" t="n">
        <f aca="false">SUMPRODUCT((K24:K26&lt;=$B$6)*(L24:L26*AN382+M24:M26*AO382*$B$8*AQ382)/(1+AL382/100)^K24:K26)+L27*AN382*AP382/(1+AL382/100)^$B$6</f>
        <v>0</v>
      </c>
      <c r="AT382" s="0" t="n">
        <f aca="false">AS382-AR382</f>
        <v>0</v>
      </c>
      <c r="AU382" s="0" t="n">
        <f aca="true">RAND()</f>
        <v>0.0377340177481616</v>
      </c>
      <c r="AV382" s="0" t="n">
        <f aca="true">RAND()</f>
        <v>0.912846885909173</v>
      </c>
      <c r="AW382" s="0" t="n">
        <f aca="true">RAND()</f>
        <v>0.0817649893011599</v>
      </c>
      <c r="AX382" s="0" t="n">
        <f aca="true">RAND()</f>
        <v>0.606909845265192</v>
      </c>
      <c r="AY382" s="0" t="n">
        <f aca="true">RAND()</f>
        <v>0.613842468826009</v>
      </c>
      <c r="AZ382" s="0" t="n">
        <f aca="true">RAND()</f>
        <v>0.0780772888281017</v>
      </c>
    </row>
    <row r="383" customFormat="false" ht="15" hidden="false" customHeight="false" outlineLevel="0" collapsed="false">
      <c r="AK383" s="0" t="n">
        <v>370</v>
      </c>
      <c r="AL383" s="0" t="n">
        <f aca="false">IFERROR(IF(AU383&lt;($AM$6-$AL$6)/($AN$6-$AL$6),$AL$6+SQRT(AU383*($AN$6-$AL$6)*($AM$6-$AL$6)),$AN$6-SQRT((1-AU383)*($AN$6-$AL$6)*($AN$6-$AM$6))),$AM$6)</f>
        <v>3.72016582051873</v>
      </c>
      <c r="AM383" s="0" t="n">
        <f aca="false">IFERROR(IF(AV383&lt;($AM$7-$AL$7)/($AN$7-$AL$7),$AL$7+SQRT(AV383*($AN$7-$AL$7)*($AM$7-$AL$7)),$AN$7-SQRT((1-AV383)*($AN$7-$AL$7)*($AN$7-$AM$7))),$AM$7)</f>
        <v>0.985057159973631</v>
      </c>
      <c r="AN383" s="0" t="n">
        <f aca="false">IFERROR(IF(AW383&lt;($AM$8-$AL$8)/($AN$8-$AL$8),$AL$8+SQRT(AW383*($AN$8-$AL$8)*($AM$8-$AL$8)),$AN$8-SQRT((1-AW383)*($AN$8-$AL$8)*($AN$8-$AM$8))),$AM$8)</f>
        <v>1.0953684514293</v>
      </c>
      <c r="AO383" s="0" t="n">
        <f aca="false">IFERROR(IF(AX383&lt;($AM$9-$AL$9)/($AN$9-$AL$9),$AL$9+SQRT(AX383*($AN$9-$AL$9)*($AM$9-$AL$9)),$AN$9-SQRT((1-AX383)*($AN$9-$AL$9)*($AN$9-$AM$9))),$AM$9)</f>
        <v>1.57809762340005</v>
      </c>
      <c r="AP383" s="0" t="n">
        <f aca="false">IFERROR(IF(AY383&lt;($AM$10-$AL$10)/($AN$10-$AL$10),$AL$10+SQRT(AY383*($AN$10-$AL$10)*($AM$10-$AL$10)),$AN$10-SQRT((1-AY383)*($AN$10-$AL$10)*($AN$10-$AM$10))),$AM$10)</f>
        <v>0.626456522651948</v>
      </c>
      <c r="AQ383" s="0" t="n">
        <f aca="false">IFERROR(IF(AZ383&lt;($AM$11-$AL$11)/($AN$11-$AL$11),$AL$11+SQRT(AZ383*($AN$11-$AL$11)*($AM$11-$AL$11)),$AN$11-SQRT((1-AZ383)*($AN$11-$AL$11)*($AN$11-$AM$11))),$AM$11)</f>
        <v>0.494624610272373</v>
      </c>
      <c r="AR383" s="0" t="n">
        <f aca="false">SUMPRODUCT((B24:B31&lt;=$B$6)*(C24:C31*AM383+D24:D31*AO383*$B$8*AQ383)/(1+AL383/100)^B24:B31)+C32*AM383*AP383/(1+AL383/100)^$B$6</f>
        <v>0</v>
      </c>
      <c r="AS383" s="0" t="n">
        <f aca="false">SUMPRODUCT((K24:K26&lt;=$B$6)*(L24:L26*AN383+M24:M26*AO383*$B$8*AQ383)/(1+AL383/100)^K24:K26)+L27*AN383*AP383/(1+AL383/100)^$B$6</f>
        <v>0</v>
      </c>
      <c r="AT383" s="0" t="n">
        <f aca="false">AS383-AR383</f>
        <v>0</v>
      </c>
      <c r="AU383" s="0" t="n">
        <f aca="true">RAND()</f>
        <v>0.462134387755321</v>
      </c>
      <c r="AV383" s="0" t="n">
        <f aca="true">RAND()</f>
        <v>0.380512805083402</v>
      </c>
      <c r="AW383" s="0" t="n">
        <f aca="true">RAND()</f>
        <v>0.78745852610336</v>
      </c>
      <c r="AX383" s="0" t="n">
        <f aca="true">RAND()</f>
        <v>0.881332256412875</v>
      </c>
      <c r="AY383" s="0" t="n">
        <f aca="true">RAND()</f>
        <v>0.0639650084848903</v>
      </c>
      <c r="AZ383" s="0" t="n">
        <f aca="true">RAND()</f>
        <v>0.154607097647645</v>
      </c>
    </row>
    <row r="384" customFormat="false" ht="15" hidden="false" customHeight="false" outlineLevel="0" collapsed="false">
      <c r="AK384" s="0" t="n">
        <v>371</v>
      </c>
      <c r="AL384" s="0" t="n">
        <f aca="false">IFERROR(IF(AU384&lt;($AM$6-$AL$6)/($AN$6-$AL$6),$AL$6+SQRT(AU384*($AN$6-$AL$6)*($AM$6-$AL$6)),$AN$6-SQRT((1-AU384)*($AN$6-$AL$6)*($AN$6-$AM$6))),$AM$6)</f>
        <v>2.67897098296747</v>
      </c>
      <c r="AM384" s="0" t="n">
        <f aca="false">IFERROR(IF(AV384&lt;($AM$7-$AL$7)/($AN$7-$AL$7),$AL$7+SQRT(AV384*($AN$7-$AL$7)*($AM$7-$AL$7)),$AN$7-SQRT((1-AV384)*($AN$7-$AL$7)*($AN$7-$AM$7))),$AM$7)</f>
        <v>1.13601072603598</v>
      </c>
      <c r="AN384" s="0" t="n">
        <f aca="false">IFERROR(IF(AW384&lt;($AM$8-$AL$8)/($AN$8-$AL$8),$AL$8+SQRT(AW384*($AN$8-$AL$8)*($AM$8-$AL$8)),$AN$8-SQRT((1-AW384)*($AN$8-$AL$8)*($AN$8-$AM$8))),$AM$8)</f>
        <v>1.15710280063685</v>
      </c>
      <c r="AO384" s="0" t="n">
        <f aca="false">IFERROR(IF(AX384&lt;($AM$9-$AL$9)/($AN$9-$AL$9),$AL$9+SQRT(AX384*($AN$9-$AL$9)*($AM$9-$AL$9)),$AN$9-SQRT((1-AX384)*($AN$9-$AL$9)*($AN$9-$AM$9))),$AM$9)</f>
        <v>1.91109988139131</v>
      </c>
      <c r="AP384" s="0" t="n">
        <f aca="false">IFERROR(IF(AY384&lt;($AM$10-$AL$10)/($AN$10-$AL$10),$AL$10+SQRT(AY384*($AN$10-$AL$10)*($AM$10-$AL$10)),$AN$10-SQRT((1-AY384)*($AN$10-$AL$10)*($AN$10-$AM$10))),$AM$10)</f>
        <v>0.803946423103123</v>
      </c>
      <c r="AQ384" s="0" t="n">
        <f aca="false">IFERROR(IF(AZ384&lt;($AM$11-$AL$11)/($AN$11-$AL$11),$AL$11+SQRT(AZ384*($AN$11-$AL$11)*($AM$11-$AL$11)),$AN$11-SQRT((1-AZ384)*($AN$11-$AL$11)*($AN$11-$AM$11))),$AM$11)</f>
        <v>0.563211958712944</v>
      </c>
      <c r="AR384" s="0" t="n">
        <f aca="false">SUMPRODUCT((B24:B31&lt;=$B$6)*(C24:C31*AM384+D24:D31*AO384*$B$8*AQ384)/(1+AL384/100)^B24:B31)+C32*AM384*AP384/(1+AL384/100)^$B$6</f>
        <v>0</v>
      </c>
      <c r="AS384" s="0" t="n">
        <f aca="false">SUMPRODUCT((K24:K26&lt;=$B$6)*(L24:L26*AN384+M24:M26*AO384*$B$8*AQ384)/(1+AL384/100)^K24:K26)+L27*AN384*AP384/(1+AL384/100)^$B$6</f>
        <v>0</v>
      </c>
      <c r="AT384" s="0" t="n">
        <f aca="false">AS384-AR384</f>
        <v>0</v>
      </c>
      <c r="AU384" s="0" t="n">
        <f aca="true">RAND()</f>
        <v>0.0922003191423631</v>
      </c>
      <c r="AV384" s="0" t="n">
        <f aca="true">RAND()</f>
        <v>0.884501737076945</v>
      </c>
      <c r="AW384" s="0" t="n">
        <f aca="true">RAND()</f>
        <v>0.923289869782065</v>
      </c>
      <c r="AX384" s="0" t="n">
        <f aca="true">RAND()</f>
        <v>0.994731179274241</v>
      </c>
      <c r="AY384" s="0" t="n">
        <f aca="true">RAND()</f>
        <v>0.36953371246873</v>
      </c>
      <c r="AZ384" s="0" t="n">
        <f aca="true">RAND()</f>
        <v>0.282777694732672</v>
      </c>
    </row>
    <row r="385" customFormat="false" ht="15" hidden="false" customHeight="false" outlineLevel="0" collapsed="false">
      <c r="AK385" s="0" t="n">
        <v>372</v>
      </c>
      <c r="AL385" s="0" t="n">
        <f aca="false">IFERROR(IF(AU385&lt;($AM$6-$AL$6)/($AN$6-$AL$6),$AL$6+SQRT(AU385*($AN$6-$AL$6)*($AM$6-$AL$6)),$AN$6-SQRT((1-AU385)*($AN$6-$AL$6)*($AN$6-$AM$6))),$AM$6)</f>
        <v>3.81602394046755</v>
      </c>
      <c r="AM385" s="0" t="n">
        <f aca="false">IFERROR(IF(AV385&lt;($AM$7-$AL$7)/($AN$7-$AL$7),$AL$7+SQRT(AV385*($AN$7-$AL$7)*($AM$7-$AL$7)),$AN$7-SQRT((1-AV385)*($AN$7-$AL$7)*($AN$7-$AM$7))),$AM$7)</f>
        <v>0.990320869101357</v>
      </c>
      <c r="AN385" s="0" t="n">
        <f aca="false">IFERROR(IF(AW385&lt;($AM$8-$AL$8)/($AN$8-$AL$8),$AL$8+SQRT(AW385*($AN$8-$AL$8)*($AM$8-$AL$8)),$AN$8-SQRT((1-AW385)*($AN$8-$AL$8)*($AN$8-$AM$8))),$AM$8)</f>
        <v>1.00782804379444</v>
      </c>
      <c r="AO385" s="0" t="n">
        <f aca="false">IFERROR(IF(AX385&lt;($AM$9-$AL$9)/($AN$9-$AL$9),$AL$9+SQRT(AX385*($AN$9-$AL$9)*($AM$9-$AL$9)),$AN$9-SQRT((1-AX385)*($AN$9-$AL$9)*($AN$9-$AM$9))),$AM$9)</f>
        <v>1.42610666939466</v>
      </c>
      <c r="AP385" s="0" t="n">
        <f aca="false">IFERROR(IF(AY385&lt;($AM$10-$AL$10)/($AN$10-$AL$10),$AL$10+SQRT(AY385*($AN$10-$AL$10)*($AM$10-$AL$10)),$AN$10-SQRT((1-AY385)*($AN$10-$AL$10)*($AN$10-$AM$10))),$AM$10)</f>
        <v>0.864490159040012</v>
      </c>
      <c r="AQ385" s="0" t="n">
        <f aca="false">IFERROR(IF(AZ385&lt;($AM$11-$AL$11)/($AN$11-$AL$11),$AL$11+SQRT(AZ385*($AN$11-$AL$11)*($AM$11-$AL$11)),$AN$11-SQRT((1-AZ385)*($AN$11-$AL$11)*($AN$11-$AM$11))),$AM$11)</f>
        <v>0.673121374641229</v>
      </c>
      <c r="AR385" s="0" t="n">
        <f aca="false">SUMPRODUCT((B24:B31&lt;=$B$6)*(C24:C31*AM385+D24:D31*AO385*$B$8*AQ385)/(1+AL385/100)^B24:B31)+C32*AM385*AP385/(1+AL385/100)^$B$6</f>
        <v>0</v>
      </c>
      <c r="AS385" s="0" t="n">
        <f aca="false">SUMPRODUCT((K24:K26&lt;=$B$6)*(L24:L26*AN385+M24:M26*AO385*$B$8*AQ385)/(1+AL385/100)^K24:K26)+L27*AN385*AP385/(1+AL385/100)^$B$6</f>
        <v>0</v>
      </c>
      <c r="AT385" s="0" t="n">
        <f aca="false">AS385-AR385</f>
        <v>0</v>
      </c>
      <c r="AU385" s="0" t="n">
        <f aca="true">RAND()</f>
        <v>0.49311482261621</v>
      </c>
      <c r="AV385" s="0" t="n">
        <f aca="true">RAND()</f>
        <v>0.402467035727732</v>
      </c>
      <c r="AW385" s="0" t="n">
        <f aca="true">RAND()</f>
        <v>0.478691054467298</v>
      </c>
      <c r="AX385" s="0" t="n">
        <f aca="true">RAND()</f>
        <v>0.780430963391142</v>
      </c>
      <c r="AY385" s="0" t="n">
        <f aca="true">RAND()</f>
        <v>0.531412304148053</v>
      </c>
      <c r="AZ385" s="0" t="n">
        <f aca="true">RAND()</f>
        <v>0.563879037892083</v>
      </c>
    </row>
    <row r="386" customFormat="false" ht="15" hidden="false" customHeight="false" outlineLevel="0" collapsed="false">
      <c r="AK386" s="0" t="n">
        <v>373</v>
      </c>
      <c r="AL386" s="0" t="n">
        <f aca="false">IFERROR(IF(AU386&lt;($AM$6-$AL$6)/($AN$6-$AL$6),$AL$6+SQRT(AU386*($AN$6-$AL$6)*($AM$6-$AL$6)),$AN$6-SQRT((1-AU386)*($AN$6-$AL$6)*($AN$6-$AM$6))),$AM$6)</f>
        <v>2.80687927986549</v>
      </c>
      <c r="AM386" s="0" t="n">
        <f aca="false">IFERROR(IF(AV386&lt;($AM$7-$AL$7)/($AN$7-$AL$7),$AL$7+SQRT(AV386*($AN$7-$AL$7)*($AM$7-$AL$7)),$AN$7-SQRT((1-AV386)*($AN$7-$AL$7)*($AN$7-$AM$7))),$AM$7)</f>
        <v>0.966135876106439</v>
      </c>
      <c r="AN386" s="0" t="n">
        <f aca="false">IFERROR(IF(AW386&lt;($AM$8-$AL$8)/($AN$8-$AL$8),$AL$8+SQRT(AW386*($AN$8-$AL$8)*($AM$8-$AL$8)),$AN$8-SQRT((1-AW386)*($AN$8-$AL$8)*($AN$8-$AM$8))),$AM$8)</f>
        <v>1.06959068042462</v>
      </c>
      <c r="AO386" s="0" t="n">
        <f aca="false">IFERROR(IF(AX386&lt;($AM$9-$AL$9)/($AN$9-$AL$9),$AL$9+SQRT(AX386*($AN$9-$AL$9)*($AM$9-$AL$9)),$AN$9-SQRT((1-AX386)*($AN$9-$AL$9)*($AN$9-$AM$9))),$AM$9)</f>
        <v>1.13025648155702</v>
      </c>
      <c r="AP386" s="0" t="n">
        <f aca="false">IFERROR(IF(AY386&lt;($AM$10-$AL$10)/($AN$10-$AL$10),$AL$10+SQRT(AY386*($AN$10-$AL$10)*($AM$10-$AL$10)),$AN$10-SQRT((1-AY386)*($AN$10-$AL$10)*($AN$10-$AM$10))),$AM$10)</f>
        <v>0.869879156070421</v>
      </c>
      <c r="AQ386" s="0" t="n">
        <f aca="false">IFERROR(IF(AZ386&lt;($AM$11-$AL$11)/($AN$11-$AL$11),$AL$11+SQRT(AZ386*($AN$11-$AL$11)*($AM$11-$AL$11)),$AN$11-SQRT((1-AZ386)*($AN$11-$AL$11)*($AN$11-$AM$11))),$AM$11)</f>
        <v>0.347329129550467</v>
      </c>
      <c r="AR386" s="0" t="n">
        <f aca="false">SUMPRODUCT((B24:B31&lt;=$B$6)*(C24:C31*AM386+D24:D31*AO386*$B$8*AQ386)/(1+AL386/100)^B24:B31)+C32*AM386*AP386/(1+AL386/100)^$B$6</f>
        <v>0</v>
      </c>
      <c r="AS386" s="0" t="n">
        <f aca="false">SUMPRODUCT((K24:K26&lt;=$B$6)*(L24:L26*AN386+M24:M26*AO386*$B$8*AQ386)/(1+AL386/100)^K24:K26)+L27*AN386*AP386/(1+AL386/100)^$B$6</f>
        <v>0</v>
      </c>
      <c r="AT386" s="0" t="n">
        <f aca="false">AS386-AR386</f>
        <v>0</v>
      </c>
      <c r="AU386" s="0" t="n">
        <f aca="true">RAND()</f>
        <v>0.13021083445525</v>
      </c>
      <c r="AV386" s="0" t="n">
        <f aca="true">RAND()</f>
        <v>0.306679214773932</v>
      </c>
      <c r="AW386" s="0" t="n">
        <f aca="true">RAND()</f>
        <v>0.710688688091981</v>
      </c>
      <c r="AX386" s="0" t="n">
        <f aca="true">RAND()</f>
        <v>0.495697474750956</v>
      </c>
      <c r="AY386" s="0" t="n">
        <f aca="true">RAND()</f>
        <v>0.547242360381467</v>
      </c>
      <c r="AZ386" s="0" t="n">
        <f aca="true">RAND()</f>
        <v>0.00914304695512206</v>
      </c>
    </row>
    <row r="387" customFormat="false" ht="15" hidden="false" customHeight="false" outlineLevel="0" collapsed="false">
      <c r="AK387" s="0" t="n">
        <v>374</v>
      </c>
      <c r="AL387" s="0" t="n">
        <f aca="false">IFERROR(IF(AU387&lt;($AM$6-$AL$6)/($AN$6-$AL$6),$AL$6+SQRT(AU387*($AN$6-$AL$6)*($AM$6-$AL$6)),$AN$6-SQRT((1-AU387)*($AN$6-$AL$6)*($AN$6-$AM$6))),$AM$6)</f>
        <v>4.38013000338416</v>
      </c>
      <c r="AM387" s="0" t="n">
        <f aca="false">IFERROR(IF(AV387&lt;($AM$7-$AL$7)/($AN$7-$AL$7),$AL$7+SQRT(AV387*($AN$7-$AL$7)*($AM$7-$AL$7)),$AN$7-SQRT((1-AV387)*($AN$7-$AL$7)*($AN$7-$AM$7))),$AM$7)</f>
        <v>0.930835997692008</v>
      </c>
      <c r="AN387" s="0" t="n">
        <f aca="false">IFERROR(IF(AW387&lt;($AM$8-$AL$8)/($AN$8-$AL$8),$AL$8+SQRT(AW387*($AN$8-$AL$8)*($AM$8-$AL$8)),$AN$8-SQRT((1-AW387)*($AN$8-$AL$8)*($AN$8-$AM$8))),$AM$8)</f>
        <v>1.05293270044218</v>
      </c>
      <c r="AO387" s="0" t="n">
        <f aca="false">IFERROR(IF(AX387&lt;($AM$9-$AL$9)/($AN$9-$AL$9),$AL$9+SQRT(AX387*($AN$9-$AL$9)*($AM$9-$AL$9)),$AN$9-SQRT((1-AX387)*($AN$9-$AL$9)*($AN$9-$AM$9))),$AM$9)</f>
        <v>0.831548159290304</v>
      </c>
      <c r="AP387" s="0" t="n">
        <f aca="false">IFERROR(IF(AY387&lt;($AM$10-$AL$10)/($AN$10-$AL$10),$AL$10+SQRT(AY387*($AN$10-$AL$10)*($AM$10-$AL$10)),$AN$10-SQRT((1-AY387)*($AN$10-$AL$10)*($AN$10-$AM$10))),$AM$10)</f>
        <v>0.758711269783506</v>
      </c>
      <c r="AQ387" s="0" t="n">
        <f aca="false">IFERROR(IF(AZ387&lt;($AM$11-$AL$11)/($AN$11-$AL$11),$AL$11+SQRT(AZ387*($AN$11-$AL$11)*($AM$11-$AL$11)),$AN$11-SQRT((1-AZ387)*($AN$11-$AL$11)*($AN$11-$AM$11))),$AM$11)</f>
        <v>0.382986677820832</v>
      </c>
      <c r="AR387" s="0" t="n">
        <f aca="false">SUMPRODUCT((B24:B31&lt;=$B$6)*(C24:C31*AM387+D24:D31*AO387*$B$8*AQ387)/(1+AL387/100)^B24:B31)+C32*AM387*AP387/(1+AL387/100)^$B$6</f>
        <v>0</v>
      </c>
      <c r="AS387" s="0" t="n">
        <f aca="false">SUMPRODUCT((K24:K26&lt;=$B$6)*(L24:L26*AN387+M24:M26*AO387*$B$8*AQ387)/(1+AL387/100)^K24:K26)+L27*AN387*AP387/(1+AL387/100)^$B$6</f>
        <v>0</v>
      </c>
      <c r="AT387" s="0" t="n">
        <f aca="false">AS387-AR387</f>
        <v>0</v>
      </c>
      <c r="AU387" s="0" t="n">
        <f aca="true">RAND()</f>
        <v>0.656814060041606</v>
      </c>
      <c r="AV387" s="0" t="n">
        <f aca="true">RAND()</f>
        <v>0.19020064768959</v>
      </c>
      <c r="AW387" s="0" t="n">
        <f aca="true">RAND()</f>
        <v>0.654795372844348</v>
      </c>
      <c r="AX387" s="0" t="n">
        <f aca="true">RAND()</f>
        <v>0.146565575905052</v>
      </c>
      <c r="AY387" s="0" t="n">
        <f aca="true">RAND()</f>
        <v>0.267726084451976</v>
      </c>
      <c r="AZ387" s="0" t="n">
        <f aca="true">RAND()</f>
        <v>0.0281093416152597</v>
      </c>
    </row>
    <row r="388" customFormat="false" ht="15" hidden="false" customHeight="false" outlineLevel="0" collapsed="false">
      <c r="AK388" s="0" t="n">
        <v>375</v>
      </c>
      <c r="AL388" s="0" t="n">
        <f aca="false">IFERROR(IF(AU388&lt;($AM$6-$AL$6)/($AN$6-$AL$6),$AL$6+SQRT(AU388*($AN$6-$AL$6)*($AM$6-$AL$6)),$AN$6-SQRT((1-AU388)*($AN$6-$AL$6)*($AN$6-$AM$6))),$AM$6)</f>
        <v>4.58692954027249</v>
      </c>
      <c r="AM388" s="0" t="n">
        <f aca="false">IFERROR(IF(AV388&lt;($AM$7-$AL$7)/($AN$7-$AL$7),$AL$7+SQRT(AV388*($AN$7-$AL$7)*($AM$7-$AL$7)),$AN$7-SQRT((1-AV388)*($AN$7-$AL$7)*($AN$7-$AM$7))),$AM$7)</f>
        <v>0.936730191536877</v>
      </c>
      <c r="AN388" s="0" t="n">
        <f aca="false">IFERROR(IF(AW388&lt;($AM$8-$AL$8)/($AN$8-$AL$8),$AL$8+SQRT(AW388*($AN$8-$AL$8)*($AM$8-$AL$8)),$AN$8-SQRT((1-AW388)*($AN$8-$AL$8)*($AN$8-$AM$8))),$AM$8)</f>
        <v>0.983993257130664</v>
      </c>
      <c r="AO388" s="0" t="n">
        <f aca="false">IFERROR(IF(AX388&lt;($AM$9-$AL$9)/($AN$9-$AL$9),$AL$9+SQRT(AX388*($AN$9-$AL$9)*($AM$9-$AL$9)),$AN$9-SQRT((1-AX388)*($AN$9-$AL$9)*($AN$9-$AM$9))),$AM$9)</f>
        <v>0.895540212639329</v>
      </c>
      <c r="AP388" s="0" t="n">
        <f aca="false">IFERROR(IF(AY388&lt;($AM$10-$AL$10)/($AN$10-$AL$10),$AL$10+SQRT(AY388*($AN$10-$AL$10)*($AM$10-$AL$10)),$AN$10-SQRT((1-AY388)*($AN$10-$AL$10)*($AN$10-$AM$10))),$AM$10)</f>
        <v>0.646025560955305</v>
      </c>
      <c r="AQ388" s="0" t="n">
        <f aca="false">IFERROR(IF(AZ388&lt;($AM$11-$AL$11)/($AN$11-$AL$11),$AL$11+SQRT(AZ388*($AN$11-$AL$11)*($AM$11-$AL$11)),$AN$11-SQRT((1-AZ388)*($AN$11-$AL$11)*($AN$11-$AM$11))),$AM$11)</f>
        <v>0.958672852707578</v>
      </c>
      <c r="AR388" s="0" t="n">
        <f aca="false">SUMPRODUCT((B24:B31&lt;=$B$6)*(C24:C31*AM388+D24:D31*AO388*$B$8*AQ388)/(1+AL388/100)^B24:B31)+C32*AM388*AP388/(1+AL388/100)^$B$6</f>
        <v>0</v>
      </c>
      <c r="AS388" s="0" t="n">
        <f aca="false">SUMPRODUCT((K24:K26&lt;=$B$6)*(L24:L26*AN388+M24:M26*AO388*$B$8*AQ388)/(1+AL388/100)^K24:K26)+L27*AN388*AP388/(1+AL388/100)^$B$6</f>
        <v>0</v>
      </c>
      <c r="AT388" s="0" t="n">
        <f aca="false">AS388-AR388</f>
        <v>0</v>
      </c>
      <c r="AU388" s="0" t="n">
        <f aca="true">RAND()</f>
        <v>0.708854547819522</v>
      </c>
      <c r="AV388" s="0" t="n">
        <f aca="true">RAND()</f>
        <v>0.207723836419013</v>
      </c>
      <c r="AW388" s="0" t="n">
        <f aca="true">RAND()</f>
        <v>0.376150207439452</v>
      </c>
      <c r="AX388" s="0" t="n">
        <f aca="true">RAND()</f>
        <v>0.208602746419688</v>
      </c>
      <c r="AY388" s="0" t="n">
        <f aca="true">RAND()</f>
        <v>0.0852938578092465</v>
      </c>
      <c r="AZ388" s="0" t="n">
        <f aca="true">RAND()</f>
        <v>0.993028844476206</v>
      </c>
    </row>
    <row r="389" customFormat="false" ht="15" hidden="false" customHeight="false" outlineLevel="0" collapsed="false">
      <c r="AK389" s="0" t="n">
        <v>376</v>
      </c>
      <c r="AL389" s="0" t="n">
        <f aca="false">IFERROR(IF(AU389&lt;($AM$6-$AL$6)/($AN$6-$AL$6),$AL$6+SQRT(AU389*($AN$6-$AL$6)*($AM$6-$AL$6)),$AN$6-SQRT((1-AU389)*($AN$6-$AL$6)*($AN$6-$AM$6))),$AM$6)</f>
        <v>6.02997086141591</v>
      </c>
      <c r="AM389" s="0" t="n">
        <f aca="false">IFERROR(IF(AV389&lt;($AM$7-$AL$7)/($AN$7-$AL$7),$AL$7+SQRT(AV389*($AN$7-$AL$7)*($AM$7-$AL$7)),$AN$7-SQRT((1-AV389)*($AN$7-$AL$7)*($AN$7-$AM$7))),$AM$7)</f>
        <v>1.18453788379827</v>
      </c>
      <c r="AN389" s="0" t="n">
        <f aca="false">IFERROR(IF(AW389&lt;($AM$8-$AL$8)/($AN$8-$AL$8),$AL$8+SQRT(AW389*($AN$8-$AL$8)*($AM$8-$AL$8)),$AN$8-SQRT((1-AW389)*($AN$8-$AL$8)*($AN$8-$AM$8))),$AM$8)</f>
        <v>1.15943139027176</v>
      </c>
      <c r="AO389" s="0" t="n">
        <f aca="false">IFERROR(IF(AX389&lt;($AM$9-$AL$9)/($AN$9-$AL$9),$AL$9+SQRT(AX389*($AN$9-$AL$9)*($AM$9-$AL$9)),$AN$9-SQRT((1-AX389)*($AN$9-$AL$9)*($AN$9-$AM$9))),$AM$9)</f>
        <v>0.941782827113923</v>
      </c>
      <c r="AP389" s="0" t="n">
        <f aca="false">IFERROR(IF(AY389&lt;($AM$10-$AL$10)/($AN$10-$AL$10),$AL$10+SQRT(AY389*($AN$10-$AL$10)*($AM$10-$AL$10)),$AN$10-SQRT((1-AY389)*($AN$10-$AL$10)*($AN$10-$AM$10))),$AM$10)</f>
        <v>0.802731265187925</v>
      </c>
      <c r="AQ389" s="0" t="n">
        <f aca="false">IFERROR(IF(AZ389&lt;($AM$11-$AL$11)/($AN$11-$AL$11),$AL$11+SQRT(AZ389*($AN$11-$AL$11)*($AM$11-$AL$11)),$AN$11-SQRT((1-AZ389)*($AN$11-$AL$11)*($AN$11-$AM$11))),$AM$11)</f>
        <v>0.530921409663144</v>
      </c>
      <c r="AR389" s="0" t="n">
        <f aca="false">SUMPRODUCT((B24:B31&lt;=$B$6)*(C24:C31*AM389+D24:D31*AO389*$B$8*AQ389)/(1+AL389/100)^B24:B31)+C32*AM389*AP389/(1+AL389/100)^$B$6</f>
        <v>0</v>
      </c>
      <c r="AS389" s="0" t="n">
        <f aca="false">SUMPRODUCT((K24:K26&lt;=$B$6)*(L24:L26*AN389+M24:M26*AO389*$B$8*AQ389)/(1+AL389/100)^K24:K26)+L27*AN389*AP389/(1+AL389/100)^$B$6</f>
        <v>0</v>
      </c>
      <c r="AT389" s="0" t="n">
        <f aca="false">AS389-AR389</f>
        <v>0</v>
      </c>
      <c r="AU389" s="0" t="n">
        <f aca="true">RAND()</f>
        <v>0.952952173514891</v>
      </c>
      <c r="AV389" s="0" t="n">
        <f aca="true">RAND()</f>
        <v>0.961908545265696</v>
      </c>
      <c r="AW389" s="0" t="n">
        <f aca="true">RAND()</f>
        <v>0.927087350505719</v>
      </c>
      <c r="AX389" s="0" t="n">
        <f aca="true">RAND()</f>
        <v>0.260229421777027</v>
      </c>
      <c r="AY389" s="0" t="n">
        <f aca="true">RAND()</f>
        <v>0.366584875689126</v>
      </c>
      <c r="AZ389" s="0" t="n">
        <f aca="true">RAND()</f>
        <v>0.217651826289035</v>
      </c>
    </row>
    <row r="390" customFormat="false" ht="15" hidden="false" customHeight="false" outlineLevel="0" collapsed="false">
      <c r="AK390" s="0" t="n">
        <v>377</v>
      </c>
      <c r="AL390" s="0" t="n">
        <f aca="false">IFERROR(IF(AU390&lt;($AM$6-$AL$6)/($AN$6-$AL$6),$AL$6+SQRT(AU390*($AN$6-$AL$6)*($AM$6-$AL$6)),$AN$6-SQRT((1-AU390)*($AN$6-$AL$6)*($AN$6-$AM$6))),$AM$6)</f>
        <v>3.49565642995175</v>
      </c>
      <c r="AM390" s="0" t="n">
        <f aca="false">IFERROR(IF(AV390&lt;($AM$7-$AL$7)/($AN$7-$AL$7),$AL$7+SQRT(AV390*($AN$7-$AL$7)*($AM$7-$AL$7)),$AN$7-SQRT((1-AV390)*($AN$7-$AL$7)*($AN$7-$AM$7))),$AM$7)</f>
        <v>0.929827365146805</v>
      </c>
      <c r="AN390" s="0" t="n">
        <f aca="false">IFERROR(IF(AW390&lt;($AM$8-$AL$8)/($AN$8-$AL$8),$AL$8+SQRT(AW390*($AN$8-$AL$8)*($AM$8-$AL$8)),$AN$8-SQRT((1-AW390)*($AN$8-$AL$8)*($AN$8-$AM$8))),$AM$8)</f>
        <v>0.859382640154689</v>
      </c>
      <c r="AO390" s="0" t="n">
        <f aca="false">IFERROR(IF(AX390&lt;($AM$9-$AL$9)/($AN$9-$AL$9),$AL$9+SQRT(AX390*($AN$9-$AL$9)*($AM$9-$AL$9)),$AN$9-SQRT((1-AX390)*($AN$9-$AL$9)*($AN$9-$AM$9))),$AM$9)</f>
        <v>1.34846824294005</v>
      </c>
      <c r="AP390" s="0" t="n">
        <f aca="false">IFERROR(IF(AY390&lt;($AM$10-$AL$10)/($AN$10-$AL$10),$AL$10+SQRT(AY390*($AN$10-$AL$10)*($AM$10-$AL$10)),$AN$10-SQRT((1-AY390)*($AN$10-$AL$10)*($AN$10-$AM$10))),$AM$10)</f>
        <v>0.645996116266782</v>
      </c>
      <c r="AQ390" s="0" t="n">
        <f aca="false">IFERROR(IF(AZ390&lt;($AM$11-$AL$11)/($AN$11-$AL$11),$AL$11+SQRT(AZ390*($AN$11-$AL$11)*($AM$11-$AL$11)),$AN$11-SQRT((1-AZ390)*($AN$11-$AL$11)*($AN$11-$AM$11))),$AM$11)</f>
        <v>0.968308510065477</v>
      </c>
      <c r="AR390" s="0" t="n">
        <f aca="false">SUMPRODUCT((B24:B31&lt;=$B$6)*(C24:C31*AM390+D24:D31*AO390*$B$8*AQ390)/(1+AL390/100)^B24:B31)+C32*AM390*AP390/(1+AL390/100)^$B$6</f>
        <v>0</v>
      </c>
      <c r="AS390" s="0" t="n">
        <f aca="false">SUMPRODUCT((K24:K26&lt;=$B$6)*(L24:L26*AN390+M24:M26*AO390*$B$8*AQ390)/(1+AL390/100)^K24:K26)+L27*AN390*AP390/(1+AL390/100)^$B$6</f>
        <v>0</v>
      </c>
      <c r="AT390" s="0" t="n">
        <f aca="false">AS390-AR390</f>
        <v>0</v>
      </c>
      <c r="AU390" s="0" t="n">
        <f aca="true">RAND()</f>
        <v>0.385978807153075</v>
      </c>
      <c r="AV390" s="0" t="n">
        <f aca="true">RAND()</f>
        <v>0.187279386010686</v>
      </c>
      <c r="AW390" s="0" t="n">
        <f aca="true">RAND()</f>
        <v>0.0391810883526811</v>
      </c>
      <c r="AX390" s="0" t="n">
        <f aca="true">RAND()</f>
        <v>0.717004246361582</v>
      </c>
      <c r="AY390" s="0" t="n">
        <f aca="true">RAND()</f>
        <v>0.0852594638599351</v>
      </c>
      <c r="AZ390" s="0" t="n">
        <f aca="true">RAND()</f>
        <v>0.995900610064204</v>
      </c>
    </row>
    <row r="391" customFormat="false" ht="15" hidden="false" customHeight="false" outlineLevel="0" collapsed="false">
      <c r="AK391" s="0" t="n">
        <v>378</v>
      </c>
      <c r="AL391" s="0" t="n">
        <f aca="false">IFERROR(IF(AU391&lt;($AM$6-$AL$6)/($AN$6-$AL$6),$AL$6+SQRT(AU391*($AN$6-$AL$6)*($AM$6-$AL$6)),$AN$6-SQRT((1-AU391)*($AN$6-$AL$6)*($AN$6-$AM$6))),$AM$6)</f>
        <v>6.105994602426</v>
      </c>
      <c r="AM391" s="0" t="n">
        <f aca="false">IFERROR(IF(AV391&lt;($AM$7-$AL$7)/($AN$7-$AL$7),$AL$7+SQRT(AV391*($AN$7-$AL$7)*($AM$7-$AL$7)),$AN$7-SQRT((1-AV391)*($AN$7-$AL$7)*($AN$7-$AM$7))),$AM$7)</f>
        <v>0.887274866139592</v>
      </c>
      <c r="AN391" s="0" t="n">
        <f aca="false">IFERROR(IF(AW391&lt;($AM$8-$AL$8)/($AN$8-$AL$8),$AL$8+SQRT(AW391*($AN$8-$AL$8)*($AM$8-$AL$8)),$AN$8-SQRT((1-AW391)*($AN$8-$AL$8)*($AN$8-$AM$8))),$AM$8)</f>
        <v>1.05947212319267</v>
      </c>
      <c r="AO391" s="0" t="n">
        <f aca="false">IFERROR(IF(AX391&lt;($AM$9-$AL$9)/($AN$9-$AL$9),$AL$9+SQRT(AX391*($AN$9-$AL$9)*($AM$9-$AL$9)),$AN$9-SQRT((1-AX391)*($AN$9-$AL$9)*($AN$9-$AM$9))),$AM$9)</f>
        <v>1.08646920065536</v>
      </c>
      <c r="AP391" s="0" t="n">
        <f aca="false">IFERROR(IF(AY391&lt;($AM$10-$AL$10)/($AN$10-$AL$10),$AL$10+SQRT(AY391*($AN$10-$AL$10)*($AM$10-$AL$10)),$AN$10-SQRT((1-AY391)*($AN$10-$AL$10)*($AN$10-$AM$10))),$AM$10)</f>
        <v>0.928321800629789</v>
      </c>
      <c r="AQ391" s="0" t="n">
        <f aca="false">IFERROR(IF(AZ391&lt;($AM$11-$AL$11)/($AN$11-$AL$11),$AL$11+SQRT(AZ391*($AN$11-$AL$11)*($AM$11-$AL$11)),$AN$11-SQRT((1-AZ391)*($AN$11-$AL$11)*($AN$11-$AM$11))),$AM$11)</f>
        <v>0.801256141789253</v>
      </c>
      <c r="AR391" s="0" t="n">
        <f aca="false">SUMPRODUCT((B24:B31&lt;=$B$6)*(C24:C31*AM391+D24:D31*AO391*$B$8*AQ391)/(1+AL391/100)^B24:B31)+C32*AM391*AP391/(1+AL391/100)^$B$6</f>
        <v>0</v>
      </c>
      <c r="AS391" s="0" t="n">
        <f aca="false">SUMPRODUCT((K24:K26&lt;=$B$6)*(L24:L26*AN391+M24:M26*AO391*$B$8*AQ391)/(1+AL391/100)^K24:K26)+L27*AN391*AP391/(1+AL391/100)^$B$6</f>
        <v>0</v>
      </c>
      <c r="AT391" s="0" t="n">
        <f aca="false">AS391-AR391</f>
        <v>0</v>
      </c>
      <c r="AU391" s="0" t="n">
        <f aca="true">RAND()</f>
        <v>0.960037717455428</v>
      </c>
      <c r="AV391" s="0" t="n">
        <f aca="true">RAND()</f>
        <v>0.0846322473298195</v>
      </c>
      <c r="AW391" s="0" t="n">
        <f aca="true">RAND()</f>
        <v>0.677325583638148</v>
      </c>
      <c r="AX391" s="0" t="n">
        <f aca="true">RAND()</f>
        <v>0.443640985765832</v>
      </c>
      <c r="AY391" s="0" t="n">
        <f aca="true">RAND()</f>
        <v>0.733838259578979</v>
      </c>
      <c r="AZ391" s="0" t="n">
        <f aca="true">RAND()</f>
        <v>0.838779097238802</v>
      </c>
    </row>
    <row r="392" customFormat="false" ht="15" hidden="false" customHeight="false" outlineLevel="0" collapsed="false">
      <c r="AK392" s="0" t="n">
        <v>379</v>
      </c>
      <c r="AL392" s="0" t="n">
        <f aca="false">IFERROR(IF(AU392&lt;($AM$6-$AL$6)/($AN$6-$AL$6),$AL$6+SQRT(AU392*($AN$6-$AL$6)*($AM$6-$AL$6)),$AN$6-SQRT((1-AU392)*($AN$6-$AL$6)*($AN$6-$AM$6))),$AM$6)</f>
        <v>2.77125948149809</v>
      </c>
      <c r="AM392" s="0" t="n">
        <f aca="false">IFERROR(IF(AV392&lt;($AM$7-$AL$7)/($AN$7-$AL$7),$AL$7+SQRT(AV392*($AN$7-$AL$7)*($AM$7-$AL$7)),$AN$7-SQRT((1-AV392)*($AN$7-$AL$7)*($AN$7-$AM$7))),$AM$7)</f>
        <v>0.857054894970071</v>
      </c>
      <c r="AN392" s="0" t="n">
        <f aca="false">IFERROR(IF(AW392&lt;($AM$8-$AL$8)/($AN$8-$AL$8),$AL$8+SQRT(AW392*($AN$8-$AL$8)*($AM$8-$AL$8)),$AN$8-SQRT((1-AW392)*($AN$8-$AL$8)*($AN$8-$AM$8))),$AM$8)</f>
        <v>0.944056748562772</v>
      </c>
      <c r="AO392" s="0" t="n">
        <f aca="false">IFERROR(IF(AX392&lt;($AM$9-$AL$9)/($AN$9-$AL$9),$AL$9+SQRT(AX392*($AN$9-$AL$9)*($AM$9-$AL$9)),$AN$9-SQRT((1-AX392)*($AN$9-$AL$9)*($AN$9-$AM$9))),$AM$9)</f>
        <v>1.64704242163049</v>
      </c>
      <c r="AP392" s="0" t="n">
        <f aca="false">IFERROR(IF(AY392&lt;($AM$10-$AL$10)/($AN$10-$AL$10),$AL$10+SQRT(AY392*($AN$10-$AL$10)*($AM$10-$AL$10)),$AN$10-SQRT((1-AY392)*($AN$10-$AL$10)*($AN$10-$AM$10))),$AM$10)</f>
        <v>0.583086877839181</v>
      </c>
      <c r="AQ392" s="0" t="n">
        <f aca="false">IFERROR(IF(AZ392&lt;($AM$11-$AL$11)/($AN$11-$AL$11),$AL$11+SQRT(AZ392*($AN$11-$AL$11)*($AM$11-$AL$11)),$AN$11-SQRT((1-AZ392)*($AN$11-$AL$11)*($AN$11-$AM$11))),$AM$11)</f>
        <v>0.839960468501031</v>
      </c>
      <c r="AR392" s="0" t="n">
        <f aca="false">SUMPRODUCT((B24:B31&lt;=$B$6)*(C24:C31*AM392+D24:D31*AO392*$B$8*AQ392)/(1+AL392/100)^B24:B31)+C32*AM392*AP392/(1+AL392/100)^$B$6</f>
        <v>0</v>
      </c>
      <c r="AS392" s="0" t="n">
        <f aca="false">SUMPRODUCT((K24:K26&lt;=$B$6)*(L24:L26*AN392+M24:M26*AO392*$B$8*AQ392)/(1+AL392/100)^K24:K26)+L27*AN392*AP392/(1+AL392/100)^$B$6</f>
        <v>0</v>
      </c>
      <c r="AT392" s="0" t="n">
        <f aca="false">AS392-AR392</f>
        <v>0</v>
      </c>
      <c r="AU392" s="0" t="n">
        <f aca="true">RAND()</f>
        <v>0.11896823756014</v>
      </c>
      <c r="AV392" s="0" t="n">
        <f aca="true">RAND()</f>
        <v>0.03616956711162</v>
      </c>
      <c r="AW392" s="0" t="n">
        <f aca="true">RAND()</f>
        <v>0.230581631183085</v>
      </c>
      <c r="AX392" s="0" t="n">
        <f aca="true">RAND()</f>
        <v>0.916947298581022</v>
      </c>
      <c r="AY392" s="0" t="n">
        <f aca="true">RAND()</f>
        <v>0.0276137170762517</v>
      </c>
      <c r="AZ392" s="0" t="n">
        <f aca="true">RAND()</f>
        <v>0.895458564724859</v>
      </c>
    </row>
    <row r="393" customFormat="false" ht="15" hidden="false" customHeight="false" outlineLevel="0" collapsed="false">
      <c r="AK393" s="0" t="n">
        <v>380</v>
      </c>
      <c r="AL393" s="0" t="n">
        <f aca="false">IFERROR(IF(AU393&lt;($AM$6-$AL$6)/($AN$6-$AL$6),$AL$6+SQRT(AU393*($AN$6-$AL$6)*($AM$6-$AL$6)),$AN$6-SQRT((1-AU393)*($AN$6-$AL$6)*($AN$6-$AM$6))),$AM$6)</f>
        <v>5.73611042134665</v>
      </c>
      <c r="AM393" s="0" t="n">
        <f aca="false">IFERROR(IF(AV393&lt;($AM$7-$AL$7)/($AN$7-$AL$7),$AL$7+SQRT(AV393*($AN$7-$AL$7)*($AM$7-$AL$7)),$AN$7-SQRT((1-AV393)*($AN$7-$AL$7)*($AN$7-$AM$7))),$AM$7)</f>
        <v>0.991403032209457</v>
      </c>
      <c r="AN393" s="0" t="n">
        <f aca="false">IFERROR(IF(AW393&lt;($AM$8-$AL$8)/($AN$8-$AL$8),$AL$8+SQRT(AW393*($AN$8-$AL$8)*($AM$8-$AL$8)),$AN$8-SQRT((1-AW393)*($AN$8-$AL$8)*($AN$8-$AM$8))),$AM$8)</f>
        <v>0.974868522073955</v>
      </c>
      <c r="AO393" s="0" t="n">
        <f aca="false">IFERROR(IF(AX393&lt;($AM$9-$AL$9)/($AN$9-$AL$9),$AL$9+SQRT(AX393*($AN$9-$AL$9)*($AM$9-$AL$9)),$AN$9-SQRT((1-AX393)*($AN$9-$AL$9)*($AN$9-$AM$9))),$AM$9)</f>
        <v>1.64093887552299</v>
      </c>
      <c r="AP393" s="0" t="n">
        <f aca="false">IFERROR(IF(AY393&lt;($AM$10-$AL$10)/($AN$10-$AL$10),$AL$10+SQRT(AY393*($AN$10-$AL$10)*($AM$10-$AL$10)),$AN$10-SQRT((1-AY393)*($AN$10-$AL$10)*($AN$10-$AM$10))),$AM$10)</f>
        <v>0.689391052735344</v>
      </c>
      <c r="AQ393" s="0" t="n">
        <f aca="false">IFERROR(IF(AZ393&lt;($AM$11-$AL$11)/($AN$11-$AL$11),$AL$11+SQRT(AZ393*($AN$11-$AL$11)*($AM$11-$AL$11)),$AN$11-SQRT((1-AZ393)*($AN$11-$AL$11)*($AN$11-$AM$11))),$AM$11)</f>
        <v>0.732670749409834</v>
      </c>
      <c r="AR393" s="0" t="n">
        <f aca="false">SUMPRODUCT((B24:B31&lt;=$B$6)*(C24:C31*AM393+D24:D31*AO393*$B$8*AQ393)/(1+AL393/100)^B24:B31)+C32*AM393*AP393/(1+AL393/100)^$B$6</f>
        <v>0</v>
      </c>
      <c r="AS393" s="0" t="n">
        <f aca="false">SUMPRODUCT((K24:K26&lt;=$B$6)*(L24:L26*AN393+M24:M26*AO393*$B$8*AQ393)/(1+AL393/100)^K24:K26)+L27*AN393*AP393/(1+AL393/100)^$B$6</f>
        <v>0</v>
      </c>
      <c r="AT393" s="0" t="n">
        <f aca="false">AS393-AR393</f>
        <v>0</v>
      </c>
      <c r="AU393" s="0" t="n">
        <f aca="true">RAND()</f>
        <v>0.920129156648573</v>
      </c>
      <c r="AV393" s="0" t="n">
        <f aca="true">RAND()</f>
        <v>0.407056897099714</v>
      </c>
      <c r="AW393" s="0" t="n">
        <f aca="true">RAND()</f>
        <v>0.339766666803657</v>
      </c>
      <c r="AX393" s="0" t="n">
        <f aca="true">RAND()</f>
        <v>0.914050072592872</v>
      </c>
      <c r="AY393" s="0" t="n">
        <f aca="true">RAND()</f>
        <v>0.143475883424808</v>
      </c>
      <c r="AZ393" s="0" t="n">
        <f aca="true">RAND()</f>
        <v>0.708306415424082</v>
      </c>
    </row>
    <row r="394" customFormat="false" ht="15" hidden="false" customHeight="false" outlineLevel="0" collapsed="false">
      <c r="AK394" s="0" t="n">
        <v>381</v>
      </c>
      <c r="AL394" s="0" t="n">
        <f aca="false">IFERROR(IF(AU394&lt;($AM$6-$AL$6)/($AN$6-$AL$6),$AL$6+SQRT(AU394*($AN$6-$AL$6)*($AM$6-$AL$6)),$AN$6-SQRT((1-AU394)*($AN$6-$AL$6)*($AN$6-$AM$6))),$AM$6)</f>
        <v>2.47239955028972</v>
      </c>
      <c r="AM394" s="0" t="n">
        <f aca="false">IFERROR(IF(AV394&lt;($AM$7-$AL$7)/($AN$7-$AL$7),$AL$7+SQRT(AV394*($AN$7-$AL$7)*($AM$7-$AL$7)),$AN$7-SQRT((1-AV394)*($AN$7-$AL$7)*($AN$7-$AM$7))),$AM$7)</f>
        <v>1.07770363031283</v>
      </c>
      <c r="AN394" s="0" t="n">
        <f aca="false">IFERROR(IF(AW394&lt;($AM$8-$AL$8)/($AN$8-$AL$8),$AL$8+SQRT(AW394*($AN$8-$AL$8)*($AM$8-$AL$8)),$AN$8-SQRT((1-AW394)*($AN$8-$AL$8)*($AN$8-$AM$8))),$AM$8)</f>
        <v>0.878356685366694</v>
      </c>
      <c r="AO394" s="0" t="n">
        <f aca="false">IFERROR(IF(AX394&lt;($AM$9-$AL$9)/($AN$9-$AL$9),$AL$9+SQRT(AX394*($AN$9-$AL$9)*($AM$9-$AL$9)),$AN$9-SQRT((1-AX394)*($AN$9-$AL$9)*($AN$9-$AM$9))),$AM$9)</f>
        <v>1.08647920740036</v>
      </c>
      <c r="AP394" s="0" t="n">
        <f aca="false">IFERROR(IF(AY394&lt;($AM$10-$AL$10)/($AN$10-$AL$10),$AL$10+SQRT(AY394*($AN$10-$AL$10)*($AM$10-$AL$10)),$AN$10-SQRT((1-AY394)*($AN$10-$AL$10)*($AN$10-$AM$10))),$AM$10)</f>
        <v>0.685387442823221</v>
      </c>
      <c r="AQ394" s="0" t="n">
        <f aca="false">IFERROR(IF(AZ394&lt;($AM$11-$AL$11)/($AN$11-$AL$11),$AL$11+SQRT(AZ394*($AN$11-$AL$11)*($AM$11-$AL$11)),$AN$11-SQRT((1-AZ394)*($AN$11-$AL$11)*($AN$11-$AM$11))),$AM$11)</f>
        <v>0.521181018358606</v>
      </c>
      <c r="AR394" s="0" t="n">
        <f aca="false">SUMPRODUCT((B24:B31&lt;=$B$6)*(C24:C31*AM394+D24:D31*AO394*$B$8*AQ394)/(1+AL394/100)^B24:B31)+C32*AM394*AP394/(1+AL394/100)^$B$6</f>
        <v>0</v>
      </c>
      <c r="AS394" s="0" t="n">
        <f aca="false">SUMPRODUCT((K24:K26&lt;=$B$6)*(L24:L26*AN394+M24:M26*AO394*$B$8*AQ394)/(1+AL394/100)^K24:K26)+L27*AN394*AP394/(1+AL394/100)^$B$6</f>
        <v>0</v>
      </c>
      <c r="AT394" s="0" t="n">
        <f aca="false">AS394-AR394</f>
        <v>0</v>
      </c>
      <c r="AU394" s="0" t="n">
        <f aca="true">RAND()</f>
        <v>0.0446322670227868</v>
      </c>
      <c r="AV394" s="0" t="n">
        <f aca="true">RAND()</f>
        <v>0.736124097712202</v>
      </c>
      <c r="AW394" s="0" t="n">
        <f aca="true">RAND()</f>
        <v>0.0682196682406116</v>
      </c>
      <c r="AX394" s="0" t="n">
        <f aca="true">RAND()</f>
        <v>0.443653174325419</v>
      </c>
      <c r="AY394" s="0" t="n">
        <f aca="true">RAND()</f>
        <v>0.137474015826133</v>
      </c>
      <c r="AZ394" s="0" t="n">
        <f aca="true">RAND()</f>
        <v>0.199677726049592</v>
      </c>
    </row>
    <row r="395" customFormat="false" ht="15" hidden="false" customHeight="false" outlineLevel="0" collapsed="false">
      <c r="AK395" s="0" t="n">
        <v>382</v>
      </c>
      <c r="AL395" s="0" t="n">
        <f aca="false">IFERROR(IF(AU395&lt;($AM$6-$AL$6)/($AN$6-$AL$6),$AL$6+SQRT(AU395*($AN$6-$AL$6)*($AM$6-$AL$6)),$AN$6-SQRT((1-AU395)*($AN$6-$AL$6)*($AN$6-$AM$6))),$AM$6)</f>
        <v>3.48836232797114</v>
      </c>
      <c r="AM395" s="0" t="n">
        <f aca="false">IFERROR(IF(AV395&lt;($AM$7-$AL$7)/($AN$7-$AL$7),$AL$7+SQRT(AV395*($AN$7-$AL$7)*($AM$7-$AL$7)),$AN$7-SQRT((1-AV395)*($AN$7-$AL$7)*($AN$7-$AM$7))),$AM$7)</f>
        <v>1.06361596933652</v>
      </c>
      <c r="AN395" s="0" t="n">
        <f aca="false">IFERROR(IF(AW395&lt;($AM$8-$AL$8)/($AN$8-$AL$8),$AL$8+SQRT(AW395*($AN$8-$AL$8)*($AM$8-$AL$8)),$AN$8-SQRT((1-AW395)*($AN$8-$AL$8)*($AN$8-$AM$8))),$AM$8)</f>
        <v>0.944998472476889</v>
      </c>
      <c r="AO395" s="0" t="n">
        <f aca="false">IFERROR(IF(AX395&lt;($AM$9-$AL$9)/($AN$9-$AL$9),$AL$9+SQRT(AX395*($AN$9-$AL$9)*($AM$9-$AL$9)),$AN$9-SQRT((1-AX395)*($AN$9-$AL$9)*($AN$9-$AM$9))),$AM$9)</f>
        <v>0.638246200177566</v>
      </c>
      <c r="AP395" s="0" t="n">
        <f aca="false">IFERROR(IF(AY395&lt;($AM$10-$AL$10)/($AN$10-$AL$10),$AL$10+SQRT(AY395*($AN$10-$AL$10)*($AM$10-$AL$10)),$AN$10-SQRT((1-AY395)*($AN$10-$AL$10)*($AN$10-$AM$10))),$AM$10)</f>
        <v>0.849985101067881</v>
      </c>
      <c r="AQ395" s="0" t="n">
        <f aca="false">IFERROR(IF(AZ395&lt;($AM$11-$AL$11)/($AN$11-$AL$11),$AL$11+SQRT(AZ395*($AN$11-$AL$11)*($AM$11-$AL$11)),$AN$11-SQRT((1-AZ395)*($AN$11-$AL$11)*($AN$11-$AM$11))),$AM$11)</f>
        <v>0.644556571030074</v>
      </c>
      <c r="AR395" s="0" t="n">
        <f aca="false">SUMPRODUCT((B24:B31&lt;=$B$6)*(C24:C31*AM395+D24:D31*AO395*$B$8*AQ395)/(1+AL395/100)^B24:B31)+C32*AM395*AP395/(1+AL395/100)^$B$6</f>
        <v>0</v>
      </c>
      <c r="AS395" s="0" t="n">
        <f aca="false">SUMPRODUCT((K24:K26&lt;=$B$6)*(L24:L26*AN395+M24:M26*AO395*$B$8*AQ395)/(1+AL395/100)^K24:K26)+L27*AN395*AP395/(1+AL395/100)^$B$6</f>
        <v>0</v>
      </c>
      <c r="AT395" s="0" t="n">
        <f aca="false">AS395-AR395</f>
        <v>0</v>
      </c>
      <c r="AU395" s="0" t="n">
        <f aca="true">RAND()</f>
        <v>0.383420043019386</v>
      </c>
      <c r="AV395" s="0" t="n">
        <f aca="true">RAND()</f>
        <v>0.691208827676756</v>
      </c>
      <c r="AW395" s="0" t="n">
        <f aca="true">RAND()</f>
        <v>0.233606189118125</v>
      </c>
      <c r="AX395" s="0" t="n">
        <f aca="true">RAND()</f>
        <v>0.0254826824847141</v>
      </c>
      <c r="AY395" s="0" t="n">
        <f aca="true">RAND()</f>
        <v>0.489958283877979</v>
      </c>
      <c r="AZ395" s="0" t="n">
        <f aca="true">RAND()</f>
        <v>0.484568288326541</v>
      </c>
    </row>
    <row r="396" customFormat="false" ht="15" hidden="false" customHeight="false" outlineLevel="0" collapsed="false">
      <c r="AK396" s="0" t="n">
        <v>383</v>
      </c>
      <c r="AL396" s="0" t="n">
        <f aca="false">IFERROR(IF(AU396&lt;($AM$6-$AL$6)/($AN$6-$AL$6),$AL$6+SQRT(AU396*($AN$6-$AL$6)*($AM$6-$AL$6)),$AN$6-SQRT((1-AU396)*($AN$6-$AL$6)*($AN$6-$AM$6))),$AM$6)</f>
        <v>2.15796070637864</v>
      </c>
      <c r="AM396" s="0" t="n">
        <f aca="false">IFERROR(IF(AV396&lt;($AM$7-$AL$7)/($AN$7-$AL$7),$AL$7+SQRT(AV396*($AN$7-$AL$7)*($AM$7-$AL$7)),$AN$7-SQRT((1-AV396)*($AN$7-$AL$7)*($AN$7-$AM$7))),$AM$7)</f>
        <v>0.932541496178982</v>
      </c>
      <c r="AN396" s="0" t="n">
        <f aca="false">IFERROR(IF(AW396&lt;($AM$8-$AL$8)/($AN$8-$AL$8),$AL$8+SQRT(AW396*($AN$8-$AL$8)*($AM$8-$AL$8)),$AN$8-SQRT((1-AW396)*($AN$8-$AL$8)*($AN$8-$AM$8))),$AM$8)</f>
        <v>1.02766215117764</v>
      </c>
      <c r="AO396" s="0" t="n">
        <f aca="false">IFERROR(IF(AX396&lt;($AM$9-$AL$9)/($AN$9-$AL$9),$AL$9+SQRT(AX396*($AN$9-$AL$9)*($AM$9-$AL$9)),$AN$9-SQRT((1-AX396)*($AN$9-$AL$9)*($AN$9-$AM$9))),$AM$9)</f>
        <v>1.14804606835782</v>
      </c>
      <c r="AP396" s="0" t="n">
        <f aca="false">IFERROR(IF(AY396&lt;($AM$10-$AL$10)/($AN$10-$AL$10),$AL$10+SQRT(AY396*($AN$10-$AL$10)*($AM$10-$AL$10)),$AN$10-SQRT((1-AY396)*($AN$10-$AL$10)*($AN$10-$AM$10))),$AM$10)</f>
        <v>0.629888458331442</v>
      </c>
      <c r="AQ396" s="0" t="n">
        <f aca="false">IFERROR(IF(AZ396&lt;($AM$11-$AL$11)/($AN$11-$AL$11),$AL$11+SQRT(AZ396*($AN$11-$AL$11)*($AM$11-$AL$11)),$AN$11-SQRT((1-AZ396)*($AN$11-$AL$11)*($AN$11-$AM$11))),$AM$11)</f>
        <v>0.768985490330458</v>
      </c>
      <c r="AR396" s="0" t="n">
        <f aca="false">SUMPRODUCT((B24:B31&lt;=$B$6)*(C24:C31*AM396+D24:D31*AO396*$B$8*AQ396)/(1+AL396/100)^B24:B31)+C32*AM396*AP396/(1+AL396/100)^$B$6</f>
        <v>0</v>
      </c>
      <c r="AS396" s="0" t="n">
        <f aca="false">SUMPRODUCT((K24:K26&lt;=$B$6)*(L24:L26*AN396+M24:M26*AO396*$B$8*AQ396)/(1+AL396/100)^K24:K26)+L27*AN396*AP396/(1+AL396/100)^$B$6</f>
        <v>0</v>
      </c>
      <c r="AT396" s="0" t="n">
        <f aca="false">AS396-AR396</f>
        <v>0</v>
      </c>
      <c r="AU396" s="0" t="n">
        <f aca="true">RAND()</f>
        <v>0.00499031695192806</v>
      </c>
      <c r="AV396" s="0" t="n">
        <f aca="true">RAND()</f>
        <v>0.195191646770702</v>
      </c>
      <c r="AW396" s="0" t="n">
        <f aca="true">RAND()</f>
        <v>0.560585608720401</v>
      </c>
      <c r="AX396" s="0" t="n">
        <f aca="true">RAND()</f>
        <v>0.516116332239626</v>
      </c>
      <c r="AY396" s="0" t="n">
        <f aca="true">RAND()</f>
        <v>0.0674840464308753</v>
      </c>
      <c r="AZ396" s="0" t="n">
        <f aca="true">RAND()</f>
        <v>0.782172638049555</v>
      </c>
    </row>
    <row r="397" customFormat="false" ht="15" hidden="false" customHeight="false" outlineLevel="0" collapsed="false">
      <c r="AK397" s="0" t="n">
        <v>384</v>
      </c>
      <c r="AL397" s="0" t="n">
        <f aca="false">IFERROR(IF(AU397&lt;($AM$6-$AL$6)/($AN$6-$AL$6),$AL$6+SQRT(AU397*($AN$6-$AL$6)*($AM$6-$AL$6)),$AN$6-SQRT((1-AU397)*($AN$6-$AL$6)*($AN$6-$AM$6))),$AM$6)</f>
        <v>2.07379884269697</v>
      </c>
      <c r="AM397" s="0" t="n">
        <f aca="false">IFERROR(IF(AV397&lt;($AM$7-$AL$7)/($AN$7-$AL$7),$AL$7+SQRT(AV397*($AN$7-$AL$7)*($AM$7-$AL$7)),$AN$7-SQRT((1-AV397)*($AN$7-$AL$7)*($AN$7-$AM$7))),$AM$7)</f>
        <v>0.890108363903304</v>
      </c>
      <c r="AN397" s="0" t="n">
        <f aca="false">IFERROR(IF(AW397&lt;($AM$8-$AL$8)/($AN$8-$AL$8),$AL$8+SQRT(AW397*($AN$8-$AL$8)*($AM$8-$AL$8)),$AN$8-SQRT((1-AW397)*($AN$8-$AL$8)*($AN$8-$AM$8))),$AM$8)</f>
        <v>0.962326202843779</v>
      </c>
      <c r="AO397" s="0" t="n">
        <f aca="false">IFERROR(IF(AX397&lt;($AM$9-$AL$9)/($AN$9-$AL$9),$AL$9+SQRT(AX397*($AN$9-$AL$9)*($AM$9-$AL$9)),$AN$9-SQRT((1-AX397)*($AN$9-$AL$9)*($AN$9-$AM$9))),$AM$9)</f>
        <v>0.917952029429628</v>
      </c>
      <c r="AP397" s="0" t="n">
        <f aca="false">IFERROR(IF(AY397&lt;($AM$10-$AL$10)/($AN$10-$AL$10),$AL$10+SQRT(AY397*($AN$10-$AL$10)*($AM$10-$AL$10)),$AN$10-SQRT((1-AY397)*($AN$10-$AL$10)*($AN$10-$AM$10))),$AM$10)</f>
        <v>0.926710432183491</v>
      </c>
      <c r="AQ397" s="0" t="n">
        <f aca="false">IFERROR(IF(AZ397&lt;($AM$11-$AL$11)/($AN$11-$AL$11),$AL$11+SQRT(AZ397*($AN$11-$AL$11)*($AM$11-$AL$11)),$AN$11-SQRT((1-AZ397)*($AN$11-$AL$11)*($AN$11-$AM$11))),$AM$11)</f>
        <v>0.829715356427561</v>
      </c>
      <c r="AR397" s="0" t="n">
        <f aca="false">SUMPRODUCT((B24:B31&lt;=$B$6)*(C24:C31*AM397+D24:D31*AO397*$B$8*AQ397)/(1+AL397/100)^B24:B31)+C32*AM397*AP397/(1+AL397/100)^$B$6</f>
        <v>0</v>
      </c>
      <c r="AS397" s="0" t="n">
        <f aca="false">SUMPRODUCT((K24:K26&lt;=$B$6)*(L24:L26*AN397+M24:M26*AO397*$B$8*AQ397)/(1+AL397/100)^K24:K26)+L27*AN397*AP397/(1+AL397/100)^$B$6</f>
        <v>0</v>
      </c>
      <c r="AT397" s="0" t="n">
        <f aca="false">AS397-AR397</f>
        <v>0</v>
      </c>
      <c r="AU397" s="0" t="n">
        <f aca="true">RAND()</f>
        <v>0.0010892538366824</v>
      </c>
      <c r="AV397" s="0" t="n">
        <f aca="true">RAND()</f>
        <v>0.090216858281448</v>
      </c>
      <c r="AW397" s="0" t="n">
        <f aca="true">RAND()</f>
        <v>0.292775512551996</v>
      </c>
      <c r="AX397" s="0" t="n">
        <f aca="true">RAND()</f>
        <v>0.232911865205793</v>
      </c>
      <c r="AY397" s="0" t="n">
        <f aca="true">RAND()</f>
        <v>0.728327171736887</v>
      </c>
      <c r="AZ397" s="0" t="n">
        <f aca="true">RAND()</f>
        <v>0.881645470054724</v>
      </c>
    </row>
    <row r="398" customFormat="false" ht="15" hidden="false" customHeight="false" outlineLevel="0" collapsed="false">
      <c r="AK398" s="0" t="n">
        <v>385</v>
      </c>
      <c r="AL398" s="0" t="n">
        <f aca="false">IFERROR(IF(AU398&lt;($AM$6-$AL$6)/($AN$6-$AL$6),$AL$6+SQRT(AU398*($AN$6-$AL$6)*($AM$6-$AL$6)),$AN$6-SQRT((1-AU398)*($AN$6-$AL$6)*($AN$6-$AM$6))),$AM$6)</f>
        <v>4.29849416687612</v>
      </c>
      <c r="AM398" s="0" t="n">
        <f aca="false">IFERROR(IF(AV398&lt;($AM$7-$AL$7)/($AN$7-$AL$7),$AL$7+SQRT(AV398*($AN$7-$AL$7)*($AM$7-$AL$7)),$AN$7-SQRT((1-AV398)*($AN$7-$AL$7)*($AN$7-$AM$7))),$AM$7)</f>
        <v>0.996733606082972</v>
      </c>
      <c r="AN398" s="0" t="n">
        <f aca="false">IFERROR(IF(AW398&lt;($AM$8-$AL$8)/($AN$8-$AL$8),$AL$8+SQRT(AW398*($AN$8-$AL$8)*($AM$8-$AL$8)),$AN$8-SQRT((1-AW398)*($AN$8-$AL$8)*($AN$8-$AM$8))),$AM$8)</f>
        <v>1.01014633797092</v>
      </c>
      <c r="AO398" s="0" t="n">
        <f aca="false">IFERROR(IF(AX398&lt;($AM$9-$AL$9)/($AN$9-$AL$9),$AL$9+SQRT(AX398*($AN$9-$AL$9)*($AM$9-$AL$9)),$AN$9-SQRT((1-AX398)*($AN$9-$AL$9)*($AN$9-$AM$9))),$AM$9)</f>
        <v>0.964646779421636</v>
      </c>
      <c r="AP398" s="0" t="n">
        <f aca="false">IFERROR(IF(AY398&lt;($AM$10-$AL$10)/($AN$10-$AL$10),$AL$10+SQRT(AY398*($AN$10-$AL$10)*($AM$10-$AL$10)),$AN$10-SQRT((1-AY398)*($AN$10-$AL$10)*($AN$10-$AM$10))),$AM$10)</f>
        <v>0.589400647236285</v>
      </c>
      <c r="AQ398" s="0" t="n">
        <f aca="false">IFERROR(IF(AZ398&lt;($AM$11-$AL$11)/($AN$11-$AL$11),$AL$11+SQRT(AZ398*($AN$11-$AL$11)*($AM$11-$AL$11)),$AN$11-SQRT((1-AZ398)*($AN$11-$AL$11)*($AN$11-$AM$11))),$AM$11)</f>
        <v>0.65369342743351</v>
      </c>
      <c r="AR398" s="0" t="n">
        <f aca="false">SUMPRODUCT((B24:B31&lt;=$B$6)*(C24:C31*AM398+D24:D31*AO398*$B$8*AQ398)/(1+AL398/100)^B24:B31)+C32*AM398*AP398/(1+AL398/100)^$B$6</f>
        <v>0</v>
      </c>
      <c r="AS398" s="0" t="n">
        <f aca="false">SUMPRODUCT((K24:K26&lt;=$B$6)*(L24:L26*AN398+M24:M26*AO398*$B$8*AQ398)/(1+AL398/100)^K24:K26)+L27*AN398*AP398/(1+AL398/100)^$B$6</f>
        <v>0</v>
      </c>
      <c r="AT398" s="0" t="n">
        <f aca="false">AS398-AR398</f>
        <v>0</v>
      </c>
      <c r="AU398" s="0" t="n">
        <f aca="true">RAND()</f>
        <v>0.635093311679882</v>
      </c>
      <c r="AV398" s="0" t="n">
        <f aca="true">RAND()</f>
        <v>0.430045686249</v>
      </c>
      <c r="AW398" s="0" t="n">
        <f aca="true">RAND()</f>
        <v>0.488624184988792</v>
      </c>
      <c r="AX398" s="0" t="n">
        <f aca="true">RAND()</f>
        <v>0.287862172835864</v>
      </c>
      <c r="AY398" s="0" t="n">
        <f aca="true">RAND()</f>
        <v>0.0319699029050668</v>
      </c>
      <c r="AZ398" s="0" t="n">
        <f aca="true">RAND()</f>
        <v>0.510496970601023</v>
      </c>
    </row>
    <row r="399" customFormat="false" ht="15" hidden="false" customHeight="false" outlineLevel="0" collapsed="false">
      <c r="AK399" s="0" t="n">
        <v>386</v>
      </c>
      <c r="AL399" s="0" t="n">
        <f aca="false">IFERROR(IF(AU399&lt;($AM$6-$AL$6)/($AN$6-$AL$6),$AL$6+SQRT(AU399*($AN$6-$AL$6)*($AM$6-$AL$6)),$AN$6-SQRT((1-AU399)*($AN$6-$AL$6)*($AN$6-$AM$6))),$AM$6)</f>
        <v>2.69142585073798</v>
      </c>
      <c r="AM399" s="0" t="n">
        <f aca="false">IFERROR(IF(AV399&lt;($AM$7-$AL$7)/($AN$7-$AL$7),$AL$7+SQRT(AV399*($AN$7-$AL$7)*($AM$7-$AL$7)),$AN$7-SQRT((1-AV399)*($AN$7-$AL$7)*($AN$7-$AM$7))),$AM$7)</f>
        <v>1.00615342157242</v>
      </c>
      <c r="AN399" s="0" t="n">
        <f aca="false">IFERROR(IF(AW399&lt;($AM$8-$AL$8)/($AN$8-$AL$8),$AL$8+SQRT(AW399*($AN$8-$AL$8)*($AM$8-$AL$8)),$AN$8-SQRT((1-AW399)*($AN$8-$AL$8)*($AN$8-$AM$8))),$AM$8)</f>
        <v>0.932538513835989</v>
      </c>
      <c r="AO399" s="0" t="n">
        <f aca="false">IFERROR(IF(AX399&lt;($AM$9-$AL$9)/($AN$9-$AL$9),$AL$9+SQRT(AX399*($AN$9-$AL$9)*($AM$9-$AL$9)),$AN$9-SQRT((1-AX399)*($AN$9-$AL$9)*($AN$9-$AM$9))),$AM$9)</f>
        <v>1.27940734060787</v>
      </c>
      <c r="AP399" s="0" t="n">
        <f aca="false">IFERROR(IF(AY399&lt;($AM$10-$AL$10)/($AN$10-$AL$10),$AL$10+SQRT(AY399*($AN$10-$AL$10)*($AM$10-$AL$10)),$AN$10-SQRT((1-AY399)*($AN$10-$AL$10)*($AN$10-$AM$10))),$AM$10)</f>
        <v>0.967863233039465</v>
      </c>
      <c r="AQ399" s="0" t="n">
        <f aca="false">IFERROR(IF(AZ399&lt;($AM$11-$AL$11)/($AN$11-$AL$11),$AL$11+SQRT(AZ399*($AN$11-$AL$11)*($AM$11-$AL$11)),$AN$11-SQRT((1-AZ399)*($AN$11-$AL$11)*($AN$11-$AM$11))),$AM$11)</f>
        <v>0.52045770970552</v>
      </c>
      <c r="AR399" s="0" t="n">
        <f aca="false">SUMPRODUCT((B24:B31&lt;=$B$6)*(C24:C31*AM399+D24:D31*AO399*$B$8*AQ399)/(1+AL399/100)^B24:B31)+C32*AM399*AP399/(1+AL399/100)^$B$6</f>
        <v>0</v>
      </c>
      <c r="AS399" s="0" t="n">
        <f aca="false">SUMPRODUCT((K24:K26&lt;=$B$6)*(L24:L26*AN399+M24:M26*AO399*$B$8*AQ399)/(1+AL399/100)^K24:K26)+L27*AN399*AP399/(1+AL399/100)^$B$6</f>
        <v>0</v>
      </c>
      <c r="AT399" s="0" t="n">
        <f aca="false">AS399-AR399</f>
        <v>0</v>
      </c>
      <c r="AU399" s="0" t="n">
        <f aca="true">RAND()</f>
        <v>0.0956139414137464</v>
      </c>
      <c r="AV399" s="0" t="n">
        <f aca="true">RAND()</f>
        <v>0.471456410570344</v>
      </c>
      <c r="AW399" s="0" t="n">
        <f aca="true">RAND()</f>
        <v>0.195182862776141</v>
      </c>
      <c r="AX399" s="0" t="n">
        <f aca="true">RAND()</f>
        <v>0.653830812820121</v>
      </c>
      <c r="AY399" s="0" t="n">
        <f aca="true">RAND()</f>
        <v>0.875584019320561</v>
      </c>
      <c r="AZ399" s="0" t="n">
        <f aca="true">RAND()</f>
        <v>0.19837388476981</v>
      </c>
    </row>
    <row r="400" customFormat="false" ht="15" hidden="false" customHeight="false" outlineLevel="0" collapsed="false">
      <c r="AK400" s="0" t="n">
        <v>387</v>
      </c>
      <c r="AL400" s="0" t="n">
        <f aca="false">IFERROR(IF(AU400&lt;($AM$6-$AL$6)/($AN$6-$AL$6),$AL$6+SQRT(AU400*($AN$6-$AL$6)*($AM$6-$AL$6)),$AN$6-SQRT((1-AU400)*($AN$6-$AL$6)*($AN$6-$AM$6))),$AM$6)</f>
        <v>3.22613111192689</v>
      </c>
      <c r="AM400" s="0" t="n">
        <f aca="false">IFERROR(IF(AV400&lt;($AM$7-$AL$7)/($AN$7-$AL$7),$AL$7+SQRT(AV400*($AN$7-$AL$7)*($AM$7-$AL$7)),$AN$7-SQRT((1-AV400)*($AN$7-$AL$7)*($AN$7-$AM$7))),$AM$7)</f>
        <v>1.15744278163919</v>
      </c>
      <c r="AN400" s="0" t="n">
        <f aca="false">IFERROR(IF(AW400&lt;($AM$8-$AL$8)/($AN$8-$AL$8),$AL$8+SQRT(AW400*($AN$8-$AL$8)*($AM$8-$AL$8)),$AN$8-SQRT((1-AW400)*($AN$8-$AL$8)*($AN$8-$AM$8))),$AM$8)</f>
        <v>0.853349343193985</v>
      </c>
      <c r="AO400" s="0" t="n">
        <f aca="false">IFERROR(IF(AX400&lt;($AM$9-$AL$9)/($AN$9-$AL$9),$AL$9+SQRT(AX400*($AN$9-$AL$9)*($AM$9-$AL$9)),$AN$9-SQRT((1-AX400)*($AN$9-$AL$9)*($AN$9-$AM$9))),$AM$9)</f>
        <v>1.63409882364856</v>
      </c>
      <c r="AP400" s="0" t="n">
        <f aca="false">IFERROR(IF(AY400&lt;($AM$10-$AL$10)/($AN$10-$AL$10),$AL$10+SQRT(AY400*($AN$10-$AL$10)*($AM$10-$AL$10)),$AN$10-SQRT((1-AY400)*($AN$10-$AL$10)*($AN$10-$AM$10))),$AM$10)</f>
        <v>0.795484051343989</v>
      </c>
      <c r="AQ400" s="0" t="n">
        <f aca="false">IFERROR(IF(AZ400&lt;($AM$11-$AL$11)/($AN$11-$AL$11),$AL$11+SQRT(AZ400*($AN$11-$AL$11)*($AM$11-$AL$11)),$AN$11-SQRT((1-AZ400)*($AN$11-$AL$11)*($AN$11-$AM$11))),$AM$11)</f>
        <v>0.751672951402246</v>
      </c>
      <c r="AR400" s="0" t="n">
        <f aca="false">SUMPRODUCT((B24:B31&lt;=$B$6)*(C24:C31*AM400+D24:D31*AO400*$B$8*AQ400)/(1+AL400/100)^B24:B31)+C32*AM400*AP400/(1+AL400/100)^$B$6</f>
        <v>0</v>
      </c>
      <c r="AS400" s="0" t="n">
        <f aca="false">SUMPRODUCT((K24:K26&lt;=$B$6)*(L24:L26*AN400+M24:M26*AO400*$B$8*AQ400)/(1+AL400/100)^K24:K26)+L27*AN400*AP400/(1+AL400/100)^$B$6</f>
        <v>0</v>
      </c>
      <c r="AT400" s="0" t="n">
        <f aca="false">AS400-AR400</f>
        <v>0</v>
      </c>
      <c r="AU400" s="0" t="n">
        <f aca="true">RAND()</f>
        <v>0.287895680781691</v>
      </c>
      <c r="AV400" s="0" t="n">
        <f aca="true">RAND()</f>
        <v>0.923850322927196</v>
      </c>
      <c r="AW400" s="0" t="n">
        <f aca="true">RAND()</f>
        <v>0.0316239157692174</v>
      </c>
      <c r="AX400" s="0" t="n">
        <f aca="true">RAND()</f>
        <v>0.910744219429756</v>
      </c>
      <c r="AY400" s="0" t="n">
        <f aca="true">RAND()</f>
        <v>0.349243298394627</v>
      </c>
      <c r="AZ400" s="0" t="n">
        <f aca="true">RAND()</f>
        <v>0.748300722182566</v>
      </c>
    </row>
    <row r="401" customFormat="false" ht="15" hidden="false" customHeight="false" outlineLevel="0" collapsed="false">
      <c r="AK401" s="0" t="n">
        <v>388</v>
      </c>
      <c r="AL401" s="0" t="n">
        <f aca="false">IFERROR(IF(AU401&lt;($AM$6-$AL$6)/($AN$6-$AL$6),$AL$6+SQRT(AU401*($AN$6-$AL$6)*($AM$6-$AL$6)),$AN$6-SQRT((1-AU401)*($AN$6-$AL$6)*($AN$6-$AM$6))),$AM$6)</f>
        <v>5.03677129864283</v>
      </c>
      <c r="AM401" s="0" t="n">
        <f aca="false">IFERROR(IF(AV401&lt;($AM$7-$AL$7)/($AN$7-$AL$7),$AL$7+SQRT(AV401*($AN$7-$AL$7)*($AM$7-$AL$7)),$AN$7-SQRT((1-AV401)*($AN$7-$AL$7)*($AN$7-$AM$7))),$AM$7)</f>
        <v>1.07880662640892</v>
      </c>
      <c r="AN401" s="0" t="n">
        <f aca="false">IFERROR(IF(AW401&lt;($AM$8-$AL$8)/($AN$8-$AL$8),$AL$8+SQRT(AW401*($AN$8-$AL$8)*($AM$8-$AL$8)),$AN$8-SQRT((1-AW401)*($AN$8-$AL$8)*($AN$8-$AM$8))),$AM$8)</f>
        <v>1.07271865984571</v>
      </c>
      <c r="AO401" s="0" t="n">
        <f aca="false">IFERROR(IF(AX401&lt;($AM$9-$AL$9)/($AN$9-$AL$9),$AL$9+SQRT(AX401*($AN$9-$AL$9)*($AM$9-$AL$9)),$AN$9-SQRT((1-AX401)*($AN$9-$AL$9)*($AN$9-$AM$9))),$AM$9)</f>
        <v>0.677061638015213</v>
      </c>
      <c r="AP401" s="0" t="n">
        <f aca="false">IFERROR(IF(AY401&lt;($AM$10-$AL$10)/($AN$10-$AL$10),$AL$10+SQRT(AY401*($AN$10-$AL$10)*($AM$10-$AL$10)),$AN$10-SQRT((1-AY401)*($AN$10-$AL$10)*($AN$10-$AM$10))),$AM$10)</f>
        <v>0.995437252845414</v>
      </c>
      <c r="AQ401" s="0" t="n">
        <f aca="false">IFERROR(IF(AZ401&lt;($AM$11-$AL$11)/($AN$11-$AL$11),$AL$11+SQRT(AZ401*($AN$11-$AL$11)*($AM$11-$AL$11)),$AN$11-SQRT((1-AZ401)*($AN$11-$AL$11)*($AN$11-$AM$11))),$AM$11)</f>
        <v>0.806930862600888</v>
      </c>
      <c r="AR401" s="0" t="n">
        <f aca="false">SUMPRODUCT((B24:B31&lt;=$B$6)*(C24:C31*AM401+D24:D31*AO401*$B$8*AQ401)/(1+AL401/100)^B24:B31)+C32*AM401*AP401/(1+AL401/100)^$B$6</f>
        <v>0</v>
      </c>
      <c r="AS401" s="0" t="n">
        <f aca="false">SUMPRODUCT((K24:K26&lt;=$B$6)*(L24:L26*AN401+M24:M26*AO401*$B$8*AQ401)/(1+AL401/100)^K24:K26)+L27*AN401*AP401/(1+AL401/100)^$B$6</f>
        <v>0</v>
      </c>
      <c r="AT401" s="0" t="n">
        <f aca="false">AS401-AR401</f>
        <v>0</v>
      </c>
      <c r="AU401" s="0" t="n">
        <f aca="true">RAND()</f>
        <v>0.807286653308372</v>
      </c>
      <c r="AV401" s="0" t="n">
        <f aca="true">RAND()</f>
        <v>0.739491811897825</v>
      </c>
      <c r="AW401" s="0" t="n">
        <f aca="true">RAND()</f>
        <v>0.720634012738654</v>
      </c>
      <c r="AX401" s="0" t="n">
        <f aca="true">RAND()</f>
        <v>0.0418010982088405</v>
      </c>
      <c r="AY401" s="0" t="n">
        <f aca="true">RAND()</f>
        <v>0.981832286028041</v>
      </c>
      <c r="AZ401" s="0" t="n">
        <f aca="true">RAND()</f>
        <v>0.847854319118215</v>
      </c>
    </row>
    <row r="402" customFormat="false" ht="15" hidden="false" customHeight="false" outlineLevel="0" collapsed="false">
      <c r="AK402" s="0" t="n">
        <v>389</v>
      </c>
      <c r="AL402" s="0" t="n">
        <f aca="false">IFERROR(IF(AU402&lt;($AM$6-$AL$6)/($AN$6-$AL$6),$AL$6+SQRT(AU402*($AN$6-$AL$6)*($AM$6-$AL$6)),$AN$6-SQRT((1-AU402)*($AN$6-$AL$6)*($AN$6-$AM$6))),$AM$6)</f>
        <v>4.85537264325945</v>
      </c>
      <c r="AM402" s="0" t="n">
        <f aca="false">IFERROR(IF(AV402&lt;($AM$7-$AL$7)/($AN$7-$AL$7),$AL$7+SQRT(AV402*($AN$7-$AL$7)*($AM$7-$AL$7)),$AN$7-SQRT((1-AV402)*($AN$7-$AL$7)*($AN$7-$AM$7))),$AM$7)</f>
        <v>1.10536084840065</v>
      </c>
      <c r="AN402" s="0" t="n">
        <f aca="false">IFERROR(IF(AW402&lt;($AM$8-$AL$8)/($AN$8-$AL$8),$AL$8+SQRT(AW402*($AN$8-$AL$8)*($AM$8-$AL$8)),$AN$8-SQRT((1-AW402)*($AN$8-$AL$8)*($AN$8-$AM$8))),$AM$8)</f>
        <v>1.19159825641825</v>
      </c>
      <c r="AO402" s="0" t="n">
        <f aca="false">IFERROR(IF(AX402&lt;($AM$9-$AL$9)/($AN$9-$AL$9),$AL$9+SQRT(AX402*($AN$9-$AL$9)*($AM$9-$AL$9)),$AN$9-SQRT((1-AX402)*($AN$9-$AL$9)*($AN$9-$AM$9))),$AM$9)</f>
        <v>1.11606086925322</v>
      </c>
      <c r="AP402" s="0" t="n">
        <f aca="false">IFERROR(IF(AY402&lt;($AM$10-$AL$10)/($AN$10-$AL$10),$AL$10+SQRT(AY402*($AN$10-$AL$10)*($AM$10-$AL$10)),$AN$10-SQRT((1-AY402)*($AN$10-$AL$10)*($AN$10-$AM$10))),$AM$10)</f>
        <v>0.898708856924359</v>
      </c>
      <c r="AQ402" s="0" t="n">
        <f aca="false">IFERROR(IF(AZ402&lt;($AM$11-$AL$11)/($AN$11-$AL$11),$AL$11+SQRT(AZ402*($AN$11-$AL$11)*($AM$11-$AL$11)),$AN$11-SQRT((1-AZ402)*($AN$11-$AL$11)*($AN$11-$AM$11))),$AM$11)</f>
        <v>0.684558530997414</v>
      </c>
      <c r="AR402" s="0" t="n">
        <f aca="false">SUMPRODUCT((B24:B31&lt;=$B$6)*(C24:C31*AM402+D24:D31*AO402*$B$8*AQ402)/(1+AL402/100)^B24:B31)+C32*AM402*AP402/(1+AL402/100)^$B$6</f>
        <v>0</v>
      </c>
      <c r="AS402" s="0" t="n">
        <f aca="false">SUMPRODUCT((K24:K26&lt;=$B$6)*(L24:L26*AN402+M24:M26*AO402*$B$8*AQ402)/(1+AL402/100)^K24:K26)+L27*AN402*AP402/(1+AL402/100)^$B$6</f>
        <v>0</v>
      </c>
      <c r="AT402" s="0" t="n">
        <f aca="false">AS402-AR402</f>
        <v>0</v>
      </c>
      <c r="AU402" s="0" t="n">
        <f aca="true">RAND()</f>
        <v>0.770028675036002</v>
      </c>
      <c r="AV402" s="0" t="n">
        <f aca="true">RAND()</f>
        <v>0.814040140663282</v>
      </c>
      <c r="AW402" s="0" t="n">
        <f aca="true">RAND()</f>
        <v>0.969682100858772</v>
      </c>
      <c r="AX402" s="0" t="n">
        <f aca="true">RAND()</f>
        <v>0.479101075423087</v>
      </c>
      <c r="AY402" s="0" t="n">
        <f aca="true">RAND()</f>
        <v>0.635875010359715</v>
      </c>
      <c r="AZ402" s="0" t="n">
        <f aca="true">RAND()</f>
        <v>0.593863998504043</v>
      </c>
    </row>
    <row r="403" customFormat="false" ht="15" hidden="false" customHeight="false" outlineLevel="0" collapsed="false">
      <c r="AK403" s="0" t="n">
        <v>390</v>
      </c>
      <c r="AL403" s="0" t="n">
        <f aca="false">IFERROR(IF(AU403&lt;($AM$6-$AL$6)/($AN$6-$AL$6),$AL$6+SQRT(AU403*($AN$6-$AL$6)*($AM$6-$AL$6)),$AN$6-SQRT((1-AU403)*($AN$6-$AL$6)*($AN$6-$AM$6))),$AM$6)</f>
        <v>3.61959866197843</v>
      </c>
      <c r="AM403" s="0" t="n">
        <f aca="false">IFERROR(IF(AV403&lt;($AM$7-$AL$7)/($AN$7-$AL$7),$AL$7+SQRT(AV403*($AN$7-$AL$7)*($AM$7-$AL$7)),$AN$7-SQRT((1-AV403)*($AN$7-$AL$7)*($AN$7-$AM$7))),$AM$7)</f>
        <v>0.93553149715519</v>
      </c>
      <c r="AN403" s="0" t="n">
        <f aca="false">IFERROR(IF(AW403&lt;($AM$8-$AL$8)/($AN$8-$AL$8),$AL$8+SQRT(AW403*($AN$8-$AL$8)*($AM$8-$AL$8)),$AN$8-SQRT((1-AW403)*($AN$8-$AL$8)*($AN$8-$AM$8))),$AM$8)</f>
        <v>0.98879952254599</v>
      </c>
      <c r="AO403" s="0" t="n">
        <f aca="false">IFERROR(IF(AX403&lt;($AM$9-$AL$9)/($AN$9-$AL$9),$AL$9+SQRT(AX403*($AN$9-$AL$9)*($AM$9-$AL$9)),$AN$9-SQRT((1-AX403)*($AN$9-$AL$9)*($AN$9-$AM$9))),$AM$9)</f>
        <v>0.933642545058868</v>
      </c>
      <c r="AP403" s="0" t="n">
        <f aca="false">IFERROR(IF(AY403&lt;($AM$10-$AL$10)/($AN$10-$AL$10),$AL$10+SQRT(AY403*($AN$10-$AL$10)*($AM$10-$AL$10)),$AN$10-SQRT((1-AY403)*($AN$10-$AL$10)*($AN$10-$AM$10))),$AM$10)</f>
        <v>0.749953487995586</v>
      </c>
      <c r="AQ403" s="0" t="n">
        <f aca="false">IFERROR(IF(AZ403&lt;($AM$11-$AL$11)/($AN$11-$AL$11),$AL$11+SQRT(AZ403*($AN$11-$AL$11)*($AM$11-$AL$11)),$AN$11-SQRT((1-AZ403)*($AN$11-$AL$11)*($AN$11-$AM$11))),$AM$11)</f>
        <v>0.448454213647702</v>
      </c>
      <c r="AR403" s="0" t="n">
        <f aca="false">SUMPRODUCT((B24:B31&lt;=$B$6)*(C24:C31*AM403+D24:D31*AO403*$B$8*AQ403)/(1+AL403/100)^B24:B31)+C32*AM403*AP403/(1+AL403/100)^$B$6</f>
        <v>0</v>
      </c>
      <c r="AS403" s="0" t="n">
        <f aca="false">SUMPRODUCT((K24:K26&lt;=$B$6)*(L24:L26*AN403+M24:M26*AO403*$B$8*AQ403)/(1+AL403/100)^K24:K26)+L27*AN403*AP403/(1+AL403/100)^$B$6</f>
        <v>0</v>
      </c>
      <c r="AT403" s="0" t="n">
        <f aca="false">AS403-AR403</f>
        <v>0</v>
      </c>
      <c r="AU403" s="0" t="n">
        <f aca="true">RAND()</f>
        <v>0.428644339695099</v>
      </c>
      <c r="AV403" s="0" t="n">
        <f aca="true">RAND()</f>
        <v>0.204097630234747</v>
      </c>
      <c r="AW403" s="0" t="n">
        <f aca="true">RAND()</f>
        <v>0.396058441262153</v>
      </c>
      <c r="AX403" s="0" t="n">
        <f aca="true">RAND()</f>
        <v>0.250727809180176</v>
      </c>
      <c r="AY403" s="0" t="n">
        <f aca="true">RAND()</f>
        <v>0.249906984644639</v>
      </c>
      <c r="AZ403" s="0" t="n">
        <f aca="true">RAND()</f>
        <v>0.0899536879581937</v>
      </c>
    </row>
    <row r="404" customFormat="false" ht="15" hidden="false" customHeight="false" outlineLevel="0" collapsed="false">
      <c r="AK404" s="0" t="n">
        <v>391</v>
      </c>
      <c r="AL404" s="0" t="n">
        <f aca="false">IFERROR(IF(AU404&lt;($AM$6-$AL$6)/($AN$6-$AL$6),$AL$6+SQRT(AU404*($AN$6-$AL$6)*($AM$6-$AL$6)),$AN$6-SQRT((1-AU404)*($AN$6-$AL$6)*($AN$6-$AM$6))),$AM$6)</f>
        <v>3.96209053505667</v>
      </c>
      <c r="AM404" s="0" t="n">
        <f aca="false">IFERROR(IF(AV404&lt;($AM$7-$AL$7)/($AN$7-$AL$7),$AL$7+SQRT(AV404*($AN$7-$AL$7)*($AM$7-$AL$7)),$AN$7-SQRT((1-AV404)*($AN$7-$AL$7)*($AN$7-$AM$7))),$AM$7)</f>
        <v>1.00321307812132</v>
      </c>
      <c r="AN404" s="0" t="n">
        <f aca="false">IFERROR(IF(AW404&lt;($AM$8-$AL$8)/($AN$8-$AL$8),$AL$8+SQRT(AW404*($AN$8-$AL$8)*($AM$8-$AL$8)),$AN$8-SQRT((1-AW404)*($AN$8-$AL$8)*($AN$8-$AM$8))),$AM$8)</f>
        <v>0.858328315316573</v>
      </c>
      <c r="AO404" s="0" t="n">
        <f aca="false">IFERROR(IF(AX404&lt;($AM$9-$AL$9)/($AN$9-$AL$9),$AL$9+SQRT(AX404*($AN$9-$AL$9)*($AM$9-$AL$9)),$AN$9-SQRT((1-AX404)*($AN$9-$AL$9)*($AN$9-$AM$9))),$AM$9)</f>
        <v>1.4156377492456</v>
      </c>
      <c r="AP404" s="0" t="n">
        <f aca="false">IFERROR(IF(AY404&lt;($AM$10-$AL$10)/($AN$10-$AL$10),$AL$10+SQRT(AY404*($AN$10-$AL$10)*($AM$10-$AL$10)),$AN$10-SQRT((1-AY404)*($AN$10-$AL$10)*($AN$10-$AM$10))),$AM$10)</f>
        <v>0.653828743202357</v>
      </c>
      <c r="AQ404" s="0" t="n">
        <f aca="false">IFERROR(IF(AZ404&lt;($AM$11-$AL$11)/($AN$11-$AL$11),$AL$11+SQRT(AZ404*($AN$11-$AL$11)*($AM$11-$AL$11)),$AN$11-SQRT((1-AZ404)*($AN$11-$AL$11)*($AN$11-$AM$11))),$AM$11)</f>
        <v>0.421828359067179</v>
      </c>
      <c r="AR404" s="0" t="n">
        <f aca="false">SUMPRODUCT((B24:B31&lt;=$B$6)*(C24:C31*AM404+D24:D31*AO404*$B$8*AQ404)/(1+AL404/100)^B24:B31)+C32*AM404*AP404/(1+AL404/100)^$B$6</f>
        <v>0</v>
      </c>
      <c r="AS404" s="0" t="n">
        <f aca="false">SUMPRODUCT((K24:K26&lt;=$B$6)*(L24:L26*AN404+M24:M26*AO404*$B$8*AQ404)/(1+AL404/100)^K24:K26)+L27*AN404*AP404/(1+AL404/100)^$B$6</f>
        <v>0</v>
      </c>
      <c r="AT404" s="0" t="n">
        <f aca="false">AS404-AR404</f>
        <v>0</v>
      </c>
      <c r="AU404" s="0" t="n">
        <f aca="true">RAND()</f>
        <v>0.538555304140387</v>
      </c>
      <c r="AV404" s="0" t="n">
        <f aca="true">RAND()</f>
        <v>0.458633023907952</v>
      </c>
      <c r="AW404" s="0" t="n">
        <f aca="true">RAND()</f>
        <v>0.0378021374185504</v>
      </c>
      <c r="AX404" s="0" t="n">
        <f aca="true">RAND()</f>
        <v>0.77234717326217</v>
      </c>
      <c r="AY404" s="0" t="n">
        <f aca="true">RAND()</f>
        <v>0.0946531289408662</v>
      </c>
      <c r="AZ404" s="0" t="n">
        <f aca="true">RAND()</f>
        <v>0.0605802002979653</v>
      </c>
    </row>
    <row r="405" customFormat="false" ht="15" hidden="false" customHeight="false" outlineLevel="0" collapsed="false">
      <c r="AK405" s="0" t="n">
        <v>392</v>
      </c>
      <c r="AL405" s="0" t="n">
        <f aca="false">IFERROR(IF(AU405&lt;($AM$6-$AL$6)/($AN$6-$AL$6),$AL$6+SQRT(AU405*($AN$6-$AL$6)*($AM$6-$AL$6)),$AN$6-SQRT((1-AU405)*($AN$6-$AL$6)*($AN$6-$AM$6))),$AM$6)</f>
        <v>2.44852581089433</v>
      </c>
      <c r="AM405" s="0" t="n">
        <f aca="false">IFERROR(IF(AV405&lt;($AM$7-$AL$7)/($AN$7-$AL$7),$AL$7+SQRT(AV405*($AN$7-$AL$7)*($AM$7-$AL$7)),$AN$7-SQRT((1-AV405)*($AN$7-$AL$7)*($AN$7-$AM$7))),$AM$7)</f>
        <v>0.906211769104441</v>
      </c>
      <c r="AN405" s="0" t="n">
        <f aca="false">IFERROR(IF(AW405&lt;($AM$8-$AL$8)/($AN$8-$AL$8),$AL$8+SQRT(AW405*($AN$8-$AL$8)*($AM$8-$AL$8)),$AN$8-SQRT((1-AW405)*($AN$8-$AL$8)*($AN$8-$AM$8))),$AM$8)</f>
        <v>0.867168800155125</v>
      </c>
      <c r="AO405" s="0" t="n">
        <f aca="false">IFERROR(IF(AX405&lt;($AM$9-$AL$9)/($AN$9-$AL$9),$AL$9+SQRT(AX405*($AN$9-$AL$9)*($AM$9-$AL$9)),$AN$9-SQRT((1-AX405)*($AN$9-$AL$9)*($AN$9-$AM$9))),$AM$9)</f>
        <v>1.22860633387776</v>
      </c>
      <c r="AP405" s="0" t="n">
        <f aca="false">IFERROR(IF(AY405&lt;($AM$10-$AL$10)/($AN$10-$AL$10),$AL$10+SQRT(AY405*($AN$10-$AL$10)*($AM$10-$AL$10)),$AN$10-SQRT((1-AY405)*($AN$10-$AL$10)*($AN$10-$AM$10))),$AM$10)</f>
        <v>0.734848697775805</v>
      </c>
      <c r="AQ405" s="0" t="n">
        <f aca="false">IFERROR(IF(AZ405&lt;($AM$11-$AL$11)/($AN$11-$AL$11),$AL$11+SQRT(AZ405*($AN$11-$AL$11)*($AM$11-$AL$11)),$AN$11-SQRT((1-AZ405)*($AN$11-$AL$11)*($AN$11-$AM$11))),$AM$11)</f>
        <v>0.606002359882974</v>
      </c>
      <c r="AR405" s="0" t="n">
        <f aca="false">SUMPRODUCT((B24:B31&lt;=$B$6)*(C24:C31*AM405+D24:D31*AO405*$B$8*AQ405)/(1+AL405/100)^B24:B31)+C32*AM405*AP405/(1+AL405/100)^$B$6</f>
        <v>0</v>
      </c>
      <c r="AS405" s="0" t="n">
        <f aca="false">SUMPRODUCT((K24:K26&lt;=$B$6)*(L24:L26*AN405+M24:M26*AO405*$B$8*AQ405)/(1+AL405/100)^K24:K26)+L27*AN405*AP405/(1+AL405/100)^$B$6</f>
        <v>0</v>
      </c>
      <c r="AT405" s="0" t="n">
        <f aca="false">AS405-AR405</f>
        <v>0</v>
      </c>
      <c r="AU405" s="0" t="n">
        <f aca="true">RAND()</f>
        <v>0.0402350806076829</v>
      </c>
      <c r="AV405" s="0" t="n">
        <f aca="true">RAND()</f>
        <v>0.1253437766255</v>
      </c>
      <c r="AW405" s="0" t="n">
        <f aca="true">RAND()</f>
        <v>0.0501294190475451</v>
      </c>
      <c r="AX405" s="0" t="n">
        <f aca="true">RAND()</f>
        <v>0.603301207910991</v>
      </c>
      <c r="AY405" s="0" t="n">
        <f aca="true">RAND()</f>
        <v>0.220615643387966</v>
      </c>
      <c r="AZ405" s="0" t="n">
        <f aca="true">RAND()</f>
        <v>0.38219365001612</v>
      </c>
    </row>
    <row r="406" customFormat="false" ht="15" hidden="false" customHeight="false" outlineLevel="0" collapsed="false">
      <c r="AK406" s="0" t="n">
        <v>393</v>
      </c>
      <c r="AL406" s="0" t="n">
        <f aca="false">IFERROR(IF(AU406&lt;($AM$6-$AL$6)/($AN$6-$AL$6),$AL$6+SQRT(AU406*($AN$6-$AL$6)*($AM$6-$AL$6)),$AN$6-SQRT((1-AU406)*($AN$6-$AL$6)*($AN$6-$AM$6))),$AM$6)</f>
        <v>3.24767270672654</v>
      </c>
      <c r="AM406" s="0" t="n">
        <f aca="false">IFERROR(IF(AV406&lt;($AM$7-$AL$7)/($AN$7-$AL$7),$AL$7+SQRT(AV406*($AN$7-$AL$7)*($AM$7-$AL$7)),$AN$7-SQRT((1-AV406)*($AN$7-$AL$7)*($AN$7-$AM$7))),$AM$7)</f>
        <v>0.952586833802021</v>
      </c>
      <c r="AN406" s="0" t="n">
        <f aca="false">IFERROR(IF(AW406&lt;($AM$8-$AL$8)/($AN$8-$AL$8),$AL$8+SQRT(AW406*($AN$8-$AL$8)*($AM$8-$AL$8)),$AN$8-SQRT((1-AW406)*($AN$8-$AL$8)*($AN$8-$AM$8))),$AM$8)</f>
        <v>0.958751647353607</v>
      </c>
      <c r="AO406" s="0" t="n">
        <f aca="false">IFERROR(IF(AX406&lt;($AM$9-$AL$9)/($AN$9-$AL$9),$AL$9+SQRT(AX406*($AN$9-$AL$9)*($AM$9-$AL$9)),$AN$9-SQRT((1-AX406)*($AN$9-$AL$9)*($AN$9-$AM$9))),$AM$9)</f>
        <v>1.23613381074283</v>
      </c>
      <c r="AP406" s="0" t="n">
        <f aca="false">IFERROR(IF(AY406&lt;($AM$10-$AL$10)/($AN$10-$AL$10),$AL$10+SQRT(AY406*($AN$10-$AL$10)*($AM$10-$AL$10)),$AN$10-SQRT((1-AY406)*($AN$10-$AL$10)*($AN$10-$AM$10))),$AM$10)</f>
        <v>0.74133486254576</v>
      </c>
      <c r="AQ406" s="0" t="n">
        <f aca="false">IFERROR(IF(AZ406&lt;($AM$11-$AL$11)/($AN$11-$AL$11),$AL$11+SQRT(AZ406*($AN$11-$AL$11)*($AM$11-$AL$11)),$AN$11-SQRT((1-AZ406)*($AN$11-$AL$11)*($AN$11-$AM$11))),$AM$11)</f>
        <v>0.699771773999251</v>
      </c>
      <c r="AR406" s="0" t="n">
        <f aca="false">SUMPRODUCT((B24:B31&lt;=$B$6)*(C24:C31*AM406+D24:D31*AO406*$B$8*AQ406)/(1+AL406/100)^B24:B31)+C32*AM406*AP406/(1+AL406/100)^$B$6</f>
        <v>0</v>
      </c>
      <c r="AS406" s="0" t="n">
        <f aca="false">SUMPRODUCT((K24:K26&lt;=$B$6)*(L24:L26*AN406+M24:M26*AO406*$B$8*AQ406)/(1+AL406/100)^K24:K26)+L27*AN406*AP406/(1+AL406/100)^$B$6</f>
        <v>0</v>
      </c>
      <c r="AT406" s="0" t="n">
        <f aca="false">AS406-AR406</f>
        <v>0</v>
      </c>
      <c r="AU406" s="0" t="n">
        <f aca="true">RAND()</f>
        <v>0.296001994207753</v>
      </c>
      <c r="AV406" s="0" t="n">
        <f aca="true">RAND()</f>
        <v>0.258697131663616</v>
      </c>
      <c r="AW406" s="0" t="n">
        <f aca="true">RAND()</f>
        <v>0.280023172638712</v>
      </c>
      <c r="AX406" s="0" t="n">
        <f aca="true">RAND()</f>
        <v>0.611005629939815</v>
      </c>
      <c r="AY406" s="0" t="n">
        <f aca="true">RAND()</f>
        <v>0.232970063519924</v>
      </c>
      <c r="AZ406" s="0" t="n">
        <f aca="true">RAND()</f>
        <v>0.63209392780589</v>
      </c>
    </row>
    <row r="407" customFormat="false" ht="15" hidden="false" customHeight="false" outlineLevel="0" collapsed="false">
      <c r="AK407" s="0" t="n">
        <v>394</v>
      </c>
      <c r="AL407" s="0" t="n">
        <f aca="false">IFERROR(IF(AU407&lt;($AM$6-$AL$6)/($AN$6-$AL$6),$AL$6+SQRT(AU407*($AN$6-$AL$6)*($AM$6-$AL$6)),$AN$6-SQRT((1-AU407)*($AN$6-$AL$6)*($AN$6-$AM$6))),$AM$6)</f>
        <v>4.15378658242192</v>
      </c>
      <c r="AM407" s="0" t="n">
        <f aca="false">IFERROR(IF(AV407&lt;($AM$7-$AL$7)/($AN$7-$AL$7),$AL$7+SQRT(AV407*($AN$7-$AL$7)*($AM$7-$AL$7)),$AN$7-SQRT((1-AV407)*($AN$7-$AL$7)*($AN$7-$AM$7))),$AM$7)</f>
        <v>0.98275482511374</v>
      </c>
      <c r="AN407" s="0" t="n">
        <f aca="false">IFERROR(IF(AW407&lt;($AM$8-$AL$8)/($AN$8-$AL$8),$AL$8+SQRT(AW407*($AN$8-$AL$8)*($AM$8-$AL$8)),$AN$8-SQRT((1-AW407)*($AN$8-$AL$8)*($AN$8-$AM$8))),$AM$8)</f>
        <v>1.1022855187976</v>
      </c>
      <c r="AO407" s="0" t="n">
        <f aca="false">IFERROR(IF(AX407&lt;($AM$9-$AL$9)/($AN$9-$AL$9),$AL$9+SQRT(AX407*($AN$9-$AL$9)*($AM$9-$AL$9)),$AN$9-SQRT((1-AX407)*($AN$9-$AL$9)*($AN$9-$AM$9))),$AM$9)</f>
        <v>1.61622507837064</v>
      </c>
      <c r="AP407" s="0" t="n">
        <f aca="false">IFERROR(IF(AY407&lt;($AM$10-$AL$10)/($AN$10-$AL$10),$AL$10+SQRT(AY407*($AN$10-$AL$10)*($AM$10-$AL$10)),$AN$10-SQRT((1-AY407)*($AN$10-$AL$10)*($AN$10-$AM$10))),$AM$10)</f>
        <v>0.854018631430566</v>
      </c>
      <c r="AQ407" s="0" t="n">
        <f aca="false">IFERROR(IF(AZ407&lt;($AM$11-$AL$11)/($AN$11-$AL$11),$AL$11+SQRT(AZ407*($AN$11-$AL$11)*($AM$11-$AL$11)),$AN$11-SQRT((1-AZ407)*($AN$11-$AL$11)*($AN$11-$AM$11))),$AM$11)</f>
        <v>0.598987119637872</v>
      </c>
      <c r="AR407" s="0" t="n">
        <f aca="false">SUMPRODUCT((B24:B31&lt;=$B$6)*(C24:C31*AM407+D24:D31*AO407*$B$8*AQ407)/(1+AL407/100)^B24:B31)+C32*AM407*AP407/(1+AL407/100)^$B$6</f>
        <v>0</v>
      </c>
      <c r="AS407" s="0" t="n">
        <f aca="false">SUMPRODUCT((K24:K26&lt;=$B$6)*(L24:L26*AN407+M24:M26*AO407*$B$8*AQ407)/(1+AL407/100)^K24:K26)+L27*AN407*AP407/(1+AL407/100)^$B$6</f>
        <v>0</v>
      </c>
      <c r="AT407" s="0" t="n">
        <f aca="false">AS407-AR407</f>
        <v>0</v>
      </c>
      <c r="AU407" s="0" t="n">
        <f aca="true">RAND()</f>
        <v>0.594953459079925</v>
      </c>
      <c r="AV407" s="0" t="n">
        <f aca="true">RAND()</f>
        <v>0.371103623359486</v>
      </c>
      <c r="AW407" s="0" t="n">
        <f aca="true">RAND()</f>
        <v>0.806048284827606</v>
      </c>
      <c r="AX407" s="0" t="n">
        <f aca="true">RAND()</f>
        <v>0.901811206352253</v>
      </c>
      <c r="AY407" s="0" t="n">
        <f aca="true">RAND()</f>
        <v>0.501316765599884</v>
      </c>
      <c r="AZ407" s="0" t="n">
        <f aca="true">RAND()</f>
        <v>0.364870602895311</v>
      </c>
    </row>
    <row r="408" customFormat="false" ht="15" hidden="false" customHeight="false" outlineLevel="0" collapsed="false">
      <c r="AK408" s="0" t="n">
        <v>395</v>
      </c>
      <c r="AL408" s="0" t="n">
        <f aca="false">IFERROR(IF(AU408&lt;($AM$6-$AL$6)/($AN$6-$AL$6),$AL$6+SQRT(AU408*($AN$6-$AL$6)*($AM$6-$AL$6)),$AN$6-SQRT((1-AU408)*($AN$6-$AL$6)*($AN$6-$AM$6))),$AM$6)</f>
        <v>6.1545863695293</v>
      </c>
      <c r="AM408" s="0" t="n">
        <f aca="false">IFERROR(IF(AV408&lt;($AM$7-$AL$7)/($AN$7-$AL$7),$AL$7+SQRT(AV408*($AN$7-$AL$7)*($AM$7-$AL$7)),$AN$7-SQRT((1-AV408)*($AN$7-$AL$7)*($AN$7-$AM$7))),$AM$7)</f>
        <v>0.838158708795744</v>
      </c>
      <c r="AN408" s="0" t="n">
        <f aca="false">IFERROR(IF(AW408&lt;($AM$8-$AL$8)/($AN$8-$AL$8),$AL$8+SQRT(AW408*($AN$8-$AL$8)*($AM$8-$AL$8)),$AN$8-SQRT((1-AW408)*($AN$8-$AL$8)*($AN$8-$AM$8))),$AM$8)</f>
        <v>1.16180802805481</v>
      </c>
      <c r="AO408" s="0" t="n">
        <f aca="false">IFERROR(IF(AX408&lt;($AM$9-$AL$9)/($AN$9-$AL$9),$AL$9+SQRT(AX408*($AN$9-$AL$9)*($AM$9-$AL$9)),$AN$9-SQRT((1-AX408)*($AN$9-$AL$9)*($AN$9-$AM$9))),$AM$9)</f>
        <v>1.43869853854601</v>
      </c>
      <c r="AP408" s="0" t="n">
        <f aca="false">IFERROR(IF(AY408&lt;($AM$10-$AL$10)/($AN$10-$AL$10),$AL$10+SQRT(AY408*($AN$10-$AL$10)*($AM$10-$AL$10)),$AN$10-SQRT((1-AY408)*($AN$10-$AL$10)*($AN$10-$AM$10))),$AM$10)</f>
        <v>0.893956055437335</v>
      </c>
      <c r="AQ408" s="0" t="n">
        <f aca="false">IFERROR(IF(AZ408&lt;($AM$11-$AL$11)/($AN$11-$AL$11),$AL$11+SQRT(AZ408*($AN$11-$AL$11)*($AM$11-$AL$11)),$AN$11-SQRT((1-AZ408)*($AN$11-$AL$11)*($AN$11-$AM$11))),$AM$11)</f>
        <v>0.947979959176362</v>
      </c>
      <c r="AR408" s="0" t="n">
        <f aca="false">SUMPRODUCT((B24:B31&lt;=$B$6)*(C24:C31*AM408+D24:D31*AO408*$B$8*AQ408)/(1+AL408/100)^B24:B31)+C32*AM408*AP408/(1+AL408/100)^$B$6</f>
        <v>0</v>
      </c>
      <c r="AS408" s="0" t="n">
        <f aca="false">SUMPRODUCT((K24:K26&lt;=$B$6)*(L24:L26*AN408+M24:M26*AO408*$B$8*AQ408)/(1+AL408/100)^K24:K26)+L27*AN408*AP408/(1+AL408/100)^$B$6</f>
        <v>0</v>
      </c>
      <c r="AT408" s="0" t="n">
        <f aca="false">AS408-AR408</f>
        <v>0</v>
      </c>
      <c r="AU408" s="0" t="n">
        <f aca="true">RAND()</f>
        <v>0.964263789670718</v>
      </c>
      <c r="AV408" s="0" t="n">
        <f aca="true">RAND()</f>
        <v>0.0161787450773154</v>
      </c>
      <c r="AW408" s="0" t="n">
        <f aca="true">RAND()</f>
        <v>0.930863787417062</v>
      </c>
      <c r="AX408" s="0" t="n">
        <f aca="true">RAND()</f>
        <v>0.789960446246413</v>
      </c>
      <c r="AY408" s="0" t="n">
        <f aca="true">RAND()</f>
        <v>0.620805494462979</v>
      </c>
      <c r="AZ408" s="0" t="n">
        <f aca="true">RAND()</f>
        <v>0.988954756541661</v>
      </c>
    </row>
    <row r="409" customFormat="false" ht="15" hidden="false" customHeight="false" outlineLevel="0" collapsed="false">
      <c r="AK409" s="0" t="n">
        <v>396</v>
      </c>
      <c r="AL409" s="0" t="n">
        <f aca="false">IFERROR(IF(AU409&lt;($AM$6-$AL$6)/($AN$6-$AL$6),$AL$6+SQRT(AU409*($AN$6-$AL$6)*($AM$6-$AL$6)),$AN$6-SQRT((1-AU409)*($AN$6-$AL$6)*($AN$6-$AM$6))),$AM$6)</f>
        <v>2.76156044854643</v>
      </c>
      <c r="AM409" s="0" t="n">
        <f aca="false">IFERROR(IF(AV409&lt;($AM$7-$AL$7)/($AN$7-$AL$7),$AL$7+SQRT(AV409*($AN$7-$AL$7)*($AM$7-$AL$7)),$AN$7-SQRT((1-AV409)*($AN$7-$AL$7)*($AN$7-$AM$7))),$AM$7)</f>
        <v>0.972527592195288</v>
      </c>
      <c r="AN409" s="0" t="n">
        <f aca="false">IFERROR(IF(AW409&lt;($AM$8-$AL$8)/($AN$8-$AL$8),$AL$8+SQRT(AW409*($AN$8-$AL$8)*($AM$8-$AL$8)),$AN$8-SQRT((1-AW409)*($AN$8-$AL$8)*($AN$8-$AM$8))),$AM$8)</f>
        <v>1.14468242970427</v>
      </c>
      <c r="AO409" s="0" t="n">
        <f aca="false">IFERROR(IF(AX409&lt;($AM$9-$AL$9)/($AN$9-$AL$9),$AL$9+SQRT(AX409*($AN$9-$AL$9)*($AM$9-$AL$9)),$AN$9-SQRT((1-AX409)*($AN$9-$AL$9)*($AN$9-$AM$9))),$AM$9)</f>
        <v>1.01839966199223</v>
      </c>
      <c r="AP409" s="0" t="n">
        <f aca="false">IFERROR(IF(AY409&lt;($AM$10-$AL$10)/($AN$10-$AL$10),$AL$10+SQRT(AY409*($AN$10-$AL$10)*($AM$10-$AL$10)),$AN$10-SQRT((1-AY409)*($AN$10-$AL$10)*($AN$10-$AM$10))),$AM$10)</f>
        <v>0.683556990163819</v>
      </c>
      <c r="AQ409" s="0" t="n">
        <f aca="false">IFERROR(IF(AZ409&lt;($AM$11-$AL$11)/($AN$11-$AL$11),$AL$11+SQRT(AZ409*($AN$11-$AL$11)*($AM$11-$AL$11)),$AN$11-SQRT((1-AZ409)*($AN$11-$AL$11)*($AN$11-$AM$11))),$AM$11)</f>
        <v>0.413246800738605</v>
      </c>
      <c r="AR409" s="0" t="n">
        <f aca="false">SUMPRODUCT((B24:B31&lt;=$B$6)*(C24:C31*AM409+D24:D31*AO409*$B$8*AQ409)/(1+AL409/100)^B24:B31)+C32*AM409*AP409/(1+AL409/100)^$B$6</f>
        <v>0</v>
      </c>
      <c r="AS409" s="0" t="n">
        <f aca="false">SUMPRODUCT((K24:K26&lt;=$B$6)*(L24:L26*AN409+M24:M26*AO409*$B$8*AQ409)/(1+AL409/100)^K24:K26)+L27*AN409*AP409/(1+AL409/100)^$B$6</f>
        <v>0</v>
      </c>
      <c r="AT409" s="0" t="n">
        <f aca="false">AS409-AR409</f>
        <v>0</v>
      </c>
      <c r="AU409" s="0" t="n">
        <f aca="true">RAND()</f>
        <v>0.115994863358047</v>
      </c>
      <c r="AV409" s="0" t="n">
        <f aca="true">RAND()</f>
        <v>0.330730778541153</v>
      </c>
      <c r="AW409" s="0" t="n">
        <f aca="true">RAND()</f>
        <v>0.901406305662264</v>
      </c>
      <c r="AX409" s="0" t="n">
        <f aca="true">RAND()</f>
        <v>0.357640517615348</v>
      </c>
      <c r="AY409" s="0" t="n">
        <f aca="true">RAND()</f>
        <v>0.134772674552001</v>
      </c>
      <c r="AZ409" s="0" t="n">
        <f aca="true">RAND()</f>
        <v>0.0523462770511399</v>
      </c>
    </row>
    <row r="410" customFormat="false" ht="15" hidden="false" customHeight="false" outlineLevel="0" collapsed="false">
      <c r="AK410" s="0" t="n">
        <v>397</v>
      </c>
      <c r="AL410" s="0" t="n">
        <f aca="false">IFERROR(IF(AU410&lt;($AM$6-$AL$6)/($AN$6-$AL$6),$AL$6+SQRT(AU410*($AN$6-$AL$6)*($AM$6-$AL$6)),$AN$6-SQRT((1-AU410)*($AN$6-$AL$6)*($AN$6-$AM$6))),$AM$6)</f>
        <v>3.9785795778097</v>
      </c>
      <c r="AM410" s="0" t="n">
        <f aca="false">IFERROR(IF(AV410&lt;($AM$7-$AL$7)/($AN$7-$AL$7),$AL$7+SQRT(AV410*($AN$7-$AL$7)*($AM$7-$AL$7)),$AN$7-SQRT((1-AV410)*($AN$7-$AL$7)*($AN$7-$AM$7))),$AM$7)</f>
        <v>1.09316617963028</v>
      </c>
      <c r="AN410" s="0" t="n">
        <f aca="false">IFERROR(IF(AW410&lt;($AM$8-$AL$8)/($AN$8-$AL$8),$AL$8+SQRT(AW410*($AN$8-$AL$8)*($AM$8-$AL$8)),$AN$8-SQRT((1-AW410)*($AN$8-$AL$8)*($AN$8-$AM$8))),$AM$8)</f>
        <v>1.12778854366134</v>
      </c>
      <c r="AO410" s="0" t="n">
        <f aca="false">IFERROR(IF(AX410&lt;($AM$9-$AL$9)/($AN$9-$AL$9),$AL$9+SQRT(AX410*($AN$9-$AL$9)*($AM$9-$AL$9)),$AN$9-SQRT((1-AX410)*($AN$9-$AL$9)*($AN$9-$AM$9))),$AM$9)</f>
        <v>0.757745020177243</v>
      </c>
      <c r="AP410" s="0" t="n">
        <f aca="false">IFERROR(IF(AY410&lt;($AM$10-$AL$10)/($AN$10-$AL$10),$AL$10+SQRT(AY410*($AN$10-$AL$10)*($AM$10-$AL$10)),$AN$10-SQRT((1-AY410)*($AN$10-$AL$10)*($AN$10-$AM$10))),$AM$10)</f>
        <v>0.740906345007866</v>
      </c>
      <c r="AQ410" s="0" t="n">
        <f aca="false">IFERROR(IF(AZ410&lt;($AM$11-$AL$11)/($AN$11-$AL$11),$AL$11+SQRT(AZ410*($AN$11-$AL$11)*($AM$11-$AL$11)),$AN$11-SQRT((1-AZ410)*($AN$11-$AL$11)*($AN$11-$AM$11))),$AM$11)</f>
        <v>0.771930869138333</v>
      </c>
      <c r="AR410" s="0" t="n">
        <f aca="false">SUMPRODUCT((B24:B31&lt;=$B$6)*(C24:C31*AM410+D24:D31*AO410*$B$8*AQ410)/(1+AL410/100)^B24:B31)+C32*AM410*AP410/(1+AL410/100)^$B$6</f>
        <v>0</v>
      </c>
      <c r="AS410" s="0" t="n">
        <f aca="false">SUMPRODUCT((K24:K26&lt;=$B$6)*(L24:L26*AN410+M24:M26*AO410*$B$8*AQ410)/(1+AL410/100)^K24:K26)+L27*AN410*AP410/(1+AL410/100)^$B$6</f>
        <v>0</v>
      </c>
      <c r="AT410" s="0" t="n">
        <f aca="false">AS410-AR410</f>
        <v>0</v>
      </c>
      <c r="AU410" s="0" t="n">
        <f aca="true">RAND()</f>
        <v>0.54355093161857</v>
      </c>
      <c r="AV410" s="0" t="n">
        <f aca="true">RAND()</f>
        <v>0.781361358117686</v>
      </c>
      <c r="AW410" s="0" t="n">
        <f aca="true">RAND()</f>
        <v>0.867238755018529</v>
      </c>
      <c r="AX410" s="0" t="n">
        <f aca="true">RAND()</f>
        <v>0.0885766605682234</v>
      </c>
      <c r="AY410" s="0" t="n">
        <f aca="true">RAND()</f>
        <v>0.232143468260197</v>
      </c>
      <c r="AZ410" s="0" t="n">
        <f aca="true">RAND()</f>
        <v>0.787691720604098</v>
      </c>
    </row>
    <row r="411" customFormat="false" ht="15" hidden="false" customHeight="false" outlineLevel="0" collapsed="false">
      <c r="AK411" s="0" t="n">
        <v>398</v>
      </c>
      <c r="AL411" s="0" t="n">
        <f aca="false">IFERROR(IF(AU411&lt;($AM$6-$AL$6)/($AN$6-$AL$6),$AL$6+SQRT(AU411*($AN$6-$AL$6)*($AM$6-$AL$6)),$AN$6-SQRT((1-AU411)*($AN$6-$AL$6)*($AN$6-$AM$6))),$AM$6)</f>
        <v>5.59651809280512</v>
      </c>
      <c r="AM411" s="0" t="n">
        <f aca="false">IFERROR(IF(AV411&lt;($AM$7-$AL$7)/($AN$7-$AL$7),$AL$7+SQRT(AV411*($AN$7-$AL$7)*($AM$7-$AL$7)),$AN$7-SQRT((1-AV411)*($AN$7-$AL$7)*($AN$7-$AM$7))),$AM$7)</f>
        <v>0.95140833468766</v>
      </c>
      <c r="AN411" s="0" t="n">
        <f aca="false">IFERROR(IF(AW411&lt;($AM$8-$AL$8)/($AN$8-$AL$8),$AL$8+SQRT(AW411*($AN$8-$AL$8)*($AM$8-$AL$8)),$AN$8-SQRT((1-AW411)*($AN$8-$AL$8)*($AN$8-$AM$8))),$AM$8)</f>
        <v>0.954364459321465</v>
      </c>
      <c r="AO411" s="0" t="n">
        <f aca="false">IFERROR(IF(AX411&lt;($AM$9-$AL$9)/($AN$9-$AL$9),$AL$9+SQRT(AX411*($AN$9-$AL$9)*($AM$9-$AL$9)),$AN$9-SQRT((1-AX411)*($AN$9-$AL$9)*($AN$9-$AM$9))),$AM$9)</f>
        <v>0.804752343113305</v>
      </c>
      <c r="AP411" s="0" t="n">
        <f aca="false">IFERROR(IF(AY411&lt;($AM$10-$AL$10)/($AN$10-$AL$10),$AL$10+SQRT(AY411*($AN$10-$AL$10)*($AM$10-$AL$10)),$AN$10-SQRT((1-AY411)*($AN$10-$AL$10)*($AN$10-$AM$10))),$AM$10)</f>
        <v>0.931128092168422</v>
      </c>
      <c r="AQ411" s="0" t="n">
        <f aca="false">IFERROR(IF(AZ411&lt;($AM$11-$AL$11)/($AN$11-$AL$11),$AL$11+SQRT(AZ411*($AN$11-$AL$11)*($AM$11-$AL$11)),$AN$11-SQRT((1-AZ411)*($AN$11-$AL$11)*($AN$11-$AM$11))),$AM$11)</f>
        <v>0.790732674289706</v>
      </c>
      <c r="AR411" s="0" t="n">
        <f aca="false">SUMPRODUCT((B24:B31&lt;=$B$6)*(C24:C31*AM411+D24:D31*AO411*$B$8*AQ411)/(1+AL411/100)^B24:B31)+C32*AM411*AP411/(1+AL411/100)^$B$6</f>
        <v>0</v>
      </c>
      <c r="AS411" s="0" t="n">
        <f aca="false">SUMPRODUCT((K24:K26&lt;=$B$6)*(L24:L26*AN411+M24:M26*AO411*$B$8*AQ411)/(1+AL411/100)^K24:K26)+L27*AN411*AP411/(1+AL411/100)^$B$6</f>
        <v>0</v>
      </c>
      <c r="AT411" s="0" t="n">
        <f aca="false">AS411-AR411</f>
        <v>0</v>
      </c>
      <c r="AU411" s="0" t="n">
        <f aca="true">RAND()</f>
        <v>0.901511926808831</v>
      </c>
      <c r="AV411" s="0" t="n">
        <f aca="true">RAND()</f>
        <v>0.254716486809895</v>
      </c>
      <c r="AW411" s="0" t="n">
        <f aca="true">RAND()</f>
        <v>0.264759847795648</v>
      </c>
      <c r="AX411" s="0" t="n">
        <f aca="true">RAND()</f>
        <v>0.123831987510733</v>
      </c>
      <c r="AY411" s="0" t="n">
        <f aca="true">RAND()</f>
        <v>0.743485727427134</v>
      </c>
      <c r="AZ411" s="0" t="n">
        <f aca="true">RAND()</f>
        <v>0.821253822000252</v>
      </c>
    </row>
    <row r="412" customFormat="false" ht="15" hidden="false" customHeight="false" outlineLevel="0" collapsed="false">
      <c r="AK412" s="0" t="n">
        <v>399</v>
      </c>
      <c r="AL412" s="0" t="n">
        <f aca="false">IFERROR(IF(AU412&lt;($AM$6-$AL$6)/($AN$6-$AL$6),$AL$6+SQRT(AU412*($AN$6-$AL$6)*($AM$6-$AL$6)),$AN$6-SQRT((1-AU412)*($AN$6-$AL$6)*($AN$6-$AM$6))),$AM$6)</f>
        <v>3.91871452931147</v>
      </c>
      <c r="AM412" s="0" t="n">
        <f aca="false">IFERROR(IF(AV412&lt;($AM$7-$AL$7)/($AN$7-$AL$7),$AL$7+SQRT(AV412*($AN$7-$AL$7)*($AM$7-$AL$7)),$AN$7-SQRT((1-AV412)*($AN$7-$AL$7)*($AN$7-$AM$7))),$AM$7)</f>
        <v>0.982945354209877</v>
      </c>
      <c r="AN412" s="0" t="n">
        <f aca="false">IFERROR(IF(AW412&lt;($AM$8-$AL$8)/($AN$8-$AL$8),$AL$8+SQRT(AW412*($AN$8-$AL$8)*($AM$8-$AL$8)),$AN$8-SQRT((1-AW412)*($AN$8-$AL$8)*($AN$8-$AM$8))),$AM$8)</f>
        <v>0.955720631752517</v>
      </c>
      <c r="AO412" s="0" t="n">
        <f aca="false">IFERROR(IF(AX412&lt;($AM$9-$AL$9)/($AN$9-$AL$9),$AL$9+SQRT(AX412*($AN$9-$AL$9)*($AM$9-$AL$9)),$AN$9-SQRT((1-AX412)*($AN$9-$AL$9)*($AN$9-$AM$9))),$AM$9)</f>
        <v>0.871996809293254</v>
      </c>
      <c r="AP412" s="0" t="n">
        <f aca="false">IFERROR(IF(AY412&lt;($AM$10-$AL$10)/($AN$10-$AL$10),$AL$10+SQRT(AY412*($AN$10-$AL$10)*($AM$10-$AL$10)),$AN$10-SQRT((1-AY412)*($AN$10-$AL$10)*($AN$10-$AM$10))),$AM$10)</f>
        <v>0.834929259796708</v>
      </c>
      <c r="AQ412" s="0" t="n">
        <f aca="false">IFERROR(IF(AZ412&lt;($AM$11-$AL$11)/($AN$11-$AL$11),$AL$11+SQRT(AZ412*($AN$11-$AL$11)*($AM$11-$AL$11)),$AN$11-SQRT((1-AZ412)*($AN$11-$AL$11)*($AN$11-$AM$11))),$AM$11)</f>
        <v>0.788100983257201</v>
      </c>
      <c r="AR412" s="0" t="n">
        <f aca="false">SUMPRODUCT((B24:B31&lt;=$B$6)*(C24:C31*AM412+D24:D31*AO412*$B$8*AQ412)/(1+AL412/100)^B24:B31)+C32*AM412*AP412/(1+AL412/100)^$B$6</f>
        <v>0</v>
      </c>
      <c r="AS412" s="0" t="n">
        <f aca="false">SUMPRODUCT((K24:K26&lt;=$B$6)*(L24:L26*AN412+M24:M26*AO412*$B$8*AQ412)/(1+AL412/100)^K24:K26)+L27*AN412*AP412/(1+AL412/100)^$B$6</f>
        <v>0</v>
      </c>
      <c r="AT412" s="0" t="n">
        <f aca="false">AS412-AR412</f>
        <v>0</v>
      </c>
      <c r="AU412" s="0" t="n">
        <f aca="true">RAND()</f>
        <v>0.525283992406187</v>
      </c>
      <c r="AV412" s="0" t="n">
        <f aca="true">RAND()</f>
        <v>0.371877806966414</v>
      </c>
      <c r="AW412" s="0" t="n">
        <f aca="true">RAND()</f>
        <v>0.269432390593366</v>
      </c>
      <c r="AX412" s="0" t="n">
        <f aca="true">RAND()</f>
        <v>0.184508834832482</v>
      </c>
      <c r="AY412" s="0" t="n">
        <f aca="true">RAND()</f>
        <v>0.448710436271882</v>
      </c>
      <c r="AZ412" s="0" t="n">
        <f aca="true">RAND()</f>
        <v>0.816729823279327</v>
      </c>
    </row>
    <row r="413" customFormat="false" ht="15" hidden="false" customHeight="false" outlineLevel="0" collapsed="false">
      <c r="AK413" s="0" t="n">
        <v>400</v>
      </c>
      <c r="AL413" s="0" t="n">
        <f aca="false">IFERROR(IF(AU413&lt;($AM$6-$AL$6)/($AN$6-$AL$6),$AL$6+SQRT(AU413*($AN$6-$AL$6)*($AM$6-$AL$6)),$AN$6-SQRT((1-AU413)*($AN$6-$AL$6)*($AN$6-$AM$6))),$AM$6)</f>
        <v>4.74251616689515</v>
      </c>
      <c r="AM413" s="0" t="n">
        <f aca="false">IFERROR(IF(AV413&lt;($AM$7-$AL$7)/($AN$7-$AL$7),$AL$7+SQRT(AV413*($AN$7-$AL$7)*($AM$7-$AL$7)),$AN$7-SQRT((1-AV413)*($AN$7-$AL$7)*($AN$7-$AM$7))),$AM$7)</f>
        <v>0.902055322021026</v>
      </c>
      <c r="AN413" s="0" t="n">
        <f aca="false">IFERROR(IF(AW413&lt;($AM$8-$AL$8)/($AN$8-$AL$8),$AL$8+SQRT(AW413*($AN$8-$AL$8)*($AM$8-$AL$8)),$AN$8-SQRT((1-AW413)*($AN$8-$AL$8)*($AN$8-$AM$8))),$AM$8)</f>
        <v>1.02124682149745</v>
      </c>
      <c r="AO413" s="0" t="n">
        <f aca="false">IFERROR(IF(AX413&lt;($AM$9-$AL$9)/($AN$9-$AL$9),$AL$9+SQRT(AX413*($AN$9-$AL$9)*($AM$9-$AL$9)),$AN$9-SQRT((1-AX413)*($AN$9-$AL$9)*($AN$9-$AM$9))),$AM$9)</f>
        <v>1.34802161497577</v>
      </c>
      <c r="AP413" s="0" t="n">
        <f aca="false">IFERROR(IF(AY413&lt;($AM$10-$AL$10)/($AN$10-$AL$10),$AL$10+SQRT(AY413*($AN$10-$AL$10)*($AM$10-$AL$10)),$AN$10-SQRT((1-AY413)*($AN$10-$AL$10)*($AN$10-$AM$10))),$AM$10)</f>
        <v>0.971703988622454</v>
      </c>
      <c r="AQ413" s="0" t="n">
        <f aca="false">IFERROR(IF(AZ413&lt;($AM$11-$AL$11)/($AN$11-$AL$11),$AL$11+SQRT(AZ413*($AN$11-$AL$11)*($AM$11-$AL$11)),$AN$11-SQRT((1-AZ413)*($AN$11-$AL$11)*($AN$11-$AM$11))),$AM$11)</f>
        <v>0.791298580156611</v>
      </c>
      <c r="AR413" s="0" t="n">
        <f aca="false">SUMPRODUCT((B24:B31&lt;=$B$6)*(C24:C31*AM413+D24:D31*AO413*$B$8*AQ413)/(1+AL413/100)^B24:B31)+C32*AM413*AP413/(1+AL413/100)^$B$6</f>
        <v>0</v>
      </c>
      <c r="AS413" s="0" t="n">
        <f aca="false">SUMPRODUCT((K24:K26&lt;=$B$6)*(L24:L26*AN413+M24:M26*AO413*$B$8*AQ413)/(1+AL413/100)^K24:K26)+L27*AN413*AP413/(1+AL413/100)^$B$6</f>
        <v>0</v>
      </c>
      <c r="AT413" s="0" t="n">
        <f aca="false">AS413-AR413</f>
        <v>0</v>
      </c>
      <c r="AU413" s="0" t="n">
        <f aca="true">RAND()</f>
        <v>0.745188337163512</v>
      </c>
      <c r="AV413" s="0" t="n">
        <f aca="true">RAND()</f>
        <v>0.115725430586837</v>
      </c>
      <c r="AW413" s="0" t="n">
        <f aca="true">RAND()</f>
        <v>0.53486207399981</v>
      </c>
      <c r="AX413" s="0" t="n">
        <f aca="true">RAND()</f>
        <v>0.716616123640797</v>
      </c>
      <c r="AY413" s="0" t="n">
        <f aca="true">RAND()</f>
        <v>0.89001861152933</v>
      </c>
      <c r="AZ413" s="0" t="n">
        <f aca="true">RAND()</f>
        <v>0.822219254511647</v>
      </c>
    </row>
    <row r="414" customFormat="false" ht="15" hidden="false" customHeight="false" outlineLevel="0" collapsed="false">
      <c r="AK414" s="0" t="n">
        <v>401</v>
      </c>
      <c r="AL414" s="0" t="n">
        <f aca="false">IFERROR(IF(AU414&lt;($AM$6-$AL$6)/($AN$6-$AL$6),$AL$6+SQRT(AU414*($AN$6-$AL$6)*($AM$6-$AL$6)),$AN$6-SQRT((1-AU414)*($AN$6-$AL$6)*($AN$6-$AM$6))),$AM$6)</f>
        <v>3.53908871858717</v>
      </c>
      <c r="AM414" s="0" t="n">
        <f aca="false">IFERROR(IF(AV414&lt;($AM$7-$AL$7)/($AN$7-$AL$7),$AL$7+SQRT(AV414*($AN$7-$AL$7)*($AM$7-$AL$7)),$AN$7-SQRT((1-AV414)*($AN$7-$AL$7)*($AN$7-$AM$7))),$AM$7)</f>
        <v>1.04097338923407</v>
      </c>
      <c r="AN414" s="0" t="n">
        <f aca="false">IFERROR(IF(AW414&lt;($AM$8-$AL$8)/($AN$8-$AL$8),$AL$8+SQRT(AW414*($AN$8-$AL$8)*($AM$8-$AL$8)),$AN$8-SQRT((1-AW414)*($AN$8-$AL$8)*($AN$8-$AM$8))),$AM$8)</f>
        <v>1.12860246711333</v>
      </c>
      <c r="AO414" s="0" t="n">
        <f aca="false">IFERROR(IF(AX414&lt;($AM$9-$AL$9)/($AN$9-$AL$9),$AL$9+SQRT(AX414*($AN$9-$AL$9)*($AM$9-$AL$9)),$AN$9-SQRT((1-AX414)*($AN$9-$AL$9)*($AN$9-$AM$9))),$AM$9)</f>
        <v>1.87912270630123</v>
      </c>
      <c r="AP414" s="0" t="n">
        <f aca="false">IFERROR(IF(AY414&lt;($AM$10-$AL$10)/($AN$10-$AL$10),$AL$10+SQRT(AY414*($AN$10-$AL$10)*($AM$10-$AL$10)),$AN$10-SQRT((1-AY414)*($AN$10-$AL$10)*($AN$10-$AM$10))),$AM$10)</f>
        <v>0.840671115032852</v>
      </c>
      <c r="AQ414" s="0" t="n">
        <f aca="false">IFERROR(IF(AZ414&lt;($AM$11-$AL$11)/($AN$11-$AL$11),$AL$11+SQRT(AZ414*($AN$11-$AL$11)*($AM$11-$AL$11)),$AN$11-SQRT((1-AZ414)*($AN$11-$AL$11)*($AN$11-$AM$11))),$AM$11)</f>
        <v>0.726327220965686</v>
      </c>
      <c r="AR414" s="0" t="n">
        <f aca="false">SUMPRODUCT((B24:B31&lt;=$B$6)*(C24:C31*AM414+D24:D31*AO414*$B$8*AQ414)/(1+AL414/100)^B24:B31)+C32*AM414*AP414/(1+AL414/100)^$B$6</f>
        <v>0</v>
      </c>
      <c r="AS414" s="0" t="n">
        <f aca="false">SUMPRODUCT((K24:K26&lt;=$B$6)*(L24:L26*AN414+M24:M26*AO414*$B$8*AQ414)/(1+AL414/100)^K24:K26)+L27*AN414*AP414/(1+AL414/100)^$B$6</f>
        <v>0</v>
      </c>
      <c r="AT414" s="0" t="n">
        <f aca="false">AS414-AR414</f>
        <v>0</v>
      </c>
      <c r="AU414" s="0" t="n">
        <f aca="true">RAND()</f>
        <v>0.40110465510947</v>
      </c>
      <c r="AV414" s="0" t="n">
        <f aca="true">RAND()</f>
        <v>0.611625564370752</v>
      </c>
      <c r="AW414" s="0" t="n">
        <f aca="true">RAND()</f>
        <v>0.869001235635827</v>
      </c>
      <c r="AX414" s="0" t="n">
        <f aca="true">RAND()</f>
        <v>0.990259119912041</v>
      </c>
      <c r="AY414" s="0" t="n">
        <f aca="true">RAND()</f>
        <v>0.464227234470906</v>
      </c>
      <c r="AZ414" s="0" t="n">
        <f aca="true">RAND()</f>
        <v>0.69429881639035</v>
      </c>
    </row>
    <row r="415" customFormat="false" ht="15" hidden="false" customHeight="false" outlineLevel="0" collapsed="false">
      <c r="AK415" s="0" t="n">
        <v>402</v>
      </c>
      <c r="AL415" s="0" t="n">
        <f aca="false">IFERROR(IF(AU415&lt;($AM$6-$AL$6)/($AN$6-$AL$6),$AL$6+SQRT(AU415*($AN$6-$AL$6)*($AM$6-$AL$6)),$AN$6-SQRT((1-AU415)*($AN$6-$AL$6)*($AN$6-$AM$6))),$AM$6)</f>
        <v>3.24978089278893</v>
      </c>
      <c r="AM415" s="0" t="n">
        <f aca="false">IFERROR(IF(AV415&lt;($AM$7-$AL$7)/($AN$7-$AL$7),$AL$7+SQRT(AV415*($AN$7-$AL$7)*($AM$7-$AL$7)),$AN$7-SQRT((1-AV415)*($AN$7-$AL$7)*($AN$7-$AM$7))),$AM$7)</f>
        <v>1.03315377686696</v>
      </c>
      <c r="AN415" s="0" t="n">
        <f aca="false">IFERROR(IF(AW415&lt;($AM$8-$AL$8)/($AN$8-$AL$8),$AL$8+SQRT(AW415*($AN$8-$AL$8)*($AM$8-$AL$8)),$AN$8-SQRT((1-AW415)*($AN$8-$AL$8)*($AN$8-$AM$8))),$AM$8)</f>
        <v>1.09008216477907</v>
      </c>
      <c r="AO415" s="0" t="n">
        <f aca="false">IFERROR(IF(AX415&lt;($AM$9-$AL$9)/($AN$9-$AL$9),$AL$9+SQRT(AX415*($AN$9-$AL$9)*($AM$9-$AL$9)),$AN$9-SQRT((1-AX415)*($AN$9-$AL$9)*($AN$9-$AM$9))),$AM$9)</f>
        <v>1.00957207041679</v>
      </c>
      <c r="AP415" s="0" t="n">
        <f aca="false">IFERROR(IF(AY415&lt;($AM$10-$AL$10)/($AN$10-$AL$10),$AL$10+SQRT(AY415*($AN$10-$AL$10)*($AM$10-$AL$10)),$AN$10-SQRT((1-AY415)*($AN$10-$AL$10)*($AN$10-$AM$10))),$AM$10)</f>
        <v>0.903557210899348</v>
      </c>
      <c r="AQ415" s="0" t="n">
        <f aca="false">IFERROR(IF(AZ415&lt;($AM$11-$AL$11)/($AN$11-$AL$11),$AL$11+SQRT(AZ415*($AN$11-$AL$11)*($AM$11-$AL$11)),$AN$11-SQRT((1-AZ415)*($AN$11-$AL$11)*($AN$11-$AM$11))),$AM$11)</f>
        <v>0.46210832096634</v>
      </c>
      <c r="AR415" s="0" t="n">
        <f aca="false">SUMPRODUCT((B24:B31&lt;=$B$6)*(C24:C31*AM415+D24:D31*AO415*$B$8*AQ415)/(1+AL415/100)^B24:B31)+C32*AM415*AP415/(1+AL415/100)^$B$6</f>
        <v>0</v>
      </c>
      <c r="AS415" s="0" t="n">
        <f aca="false">SUMPRODUCT((K24:K26&lt;=$B$6)*(L24:L26*AN415+M24:M26*AO415*$B$8*AQ415)/(1+AL415/100)^K24:K26)+L27*AN415*AP415/(1+AL415/100)^$B$6</f>
        <v>0</v>
      </c>
      <c r="AT415" s="0" t="n">
        <f aca="false">AS415-AR415</f>
        <v>0</v>
      </c>
      <c r="AU415" s="0" t="n">
        <f aca="true">RAND()</f>
        <v>0.296792832395449</v>
      </c>
      <c r="AV415" s="0" t="n">
        <f aca="true">RAND()</f>
        <v>0.582024137892778</v>
      </c>
      <c r="AW415" s="0" t="n">
        <f aca="true">RAND()</f>
        <v>0.772678097584451</v>
      </c>
      <c r="AX415" s="0" t="n">
        <f aca="true">RAND()</f>
        <v>0.34603501086768</v>
      </c>
      <c r="AY415" s="0" t="n">
        <f aca="true">RAND()</f>
        <v>0.651433689875444</v>
      </c>
      <c r="AZ415" s="0" t="n">
        <f aca="true">RAND()</f>
        <v>0.107261664189902</v>
      </c>
    </row>
    <row r="416" customFormat="false" ht="15" hidden="false" customHeight="false" outlineLevel="0" collapsed="false">
      <c r="AK416" s="0" t="n">
        <v>403</v>
      </c>
      <c r="AL416" s="0" t="n">
        <f aca="false">IFERROR(IF(AU416&lt;($AM$6-$AL$6)/($AN$6-$AL$6),$AL$6+SQRT(AU416*($AN$6-$AL$6)*($AM$6-$AL$6)),$AN$6-SQRT((1-AU416)*($AN$6-$AL$6)*($AN$6-$AM$6))),$AM$6)</f>
        <v>3.3419415158534</v>
      </c>
      <c r="AM416" s="0" t="n">
        <f aca="false">IFERROR(IF(AV416&lt;($AM$7-$AL$7)/($AN$7-$AL$7),$AL$7+SQRT(AV416*($AN$7-$AL$7)*($AM$7-$AL$7)),$AN$7-SQRT((1-AV416)*($AN$7-$AL$7)*($AN$7-$AM$7))),$AM$7)</f>
        <v>1.02469384751833</v>
      </c>
      <c r="AN416" s="0" t="n">
        <f aca="false">IFERROR(IF(AW416&lt;($AM$8-$AL$8)/($AN$8-$AL$8),$AL$8+SQRT(AW416*($AN$8-$AL$8)*($AM$8-$AL$8)),$AN$8-SQRT((1-AW416)*($AN$8-$AL$8)*($AN$8-$AM$8))),$AM$8)</f>
        <v>0.990951265139579</v>
      </c>
      <c r="AO416" s="0" t="n">
        <f aca="false">IFERROR(IF(AX416&lt;($AM$9-$AL$9)/($AN$9-$AL$9),$AL$9+SQRT(AX416*($AN$9-$AL$9)*($AM$9-$AL$9)),$AN$9-SQRT((1-AX416)*($AN$9-$AL$9)*($AN$9-$AM$9))),$AM$9)</f>
        <v>1.04208272389039</v>
      </c>
      <c r="AP416" s="0" t="n">
        <f aca="false">IFERROR(IF(AY416&lt;($AM$10-$AL$10)/($AN$10-$AL$10),$AL$10+SQRT(AY416*($AN$10-$AL$10)*($AM$10-$AL$10)),$AN$10-SQRT((1-AY416)*($AN$10-$AL$10)*($AN$10-$AM$10))),$AM$10)</f>
        <v>0.982663927075974</v>
      </c>
      <c r="AQ416" s="0" t="n">
        <f aca="false">IFERROR(IF(AZ416&lt;($AM$11-$AL$11)/($AN$11-$AL$11),$AL$11+SQRT(AZ416*($AN$11-$AL$11)*($AM$11-$AL$11)),$AN$11-SQRT((1-AZ416)*($AN$11-$AL$11)*($AN$11-$AM$11))),$AM$11)</f>
        <v>0.416818028265721</v>
      </c>
      <c r="AR416" s="0" t="n">
        <f aca="false">SUMPRODUCT((B24:B31&lt;=$B$6)*(C24:C31*AM416+D24:D31*AO416*$B$8*AQ416)/(1+AL416/100)^B24:B31)+C32*AM416*AP416/(1+AL416/100)^$B$6</f>
        <v>0</v>
      </c>
      <c r="AS416" s="0" t="n">
        <f aca="false">SUMPRODUCT((K24:K26&lt;=$B$6)*(L24:L26*AN416+M24:M26*AO416*$B$8*AQ416)/(1+AL416/100)^K24:K26)+L27*AN416*AP416/(1+AL416/100)^$B$6</f>
        <v>0</v>
      </c>
      <c r="AT416" s="0" t="n">
        <f aca="false">AS416-AR416</f>
        <v>0</v>
      </c>
      <c r="AU416" s="0" t="n">
        <f aca="true">RAND()</f>
        <v>0.330930406328155</v>
      </c>
      <c r="AV416" s="0" t="n">
        <f aca="true">RAND()</f>
        <v>0.548774556923628</v>
      </c>
      <c r="AW416" s="0" t="n">
        <f aca="true">RAND()</f>
        <v>0.405137618426729</v>
      </c>
      <c r="AX416" s="0" t="n">
        <f aca="true">RAND()</f>
        <v>0.388262994753824</v>
      </c>
      <c r="AY416" s="0" t="n">
        <f aca="true">RAND()</f>
        <v>0.931857866001605</v>
      </c>
      <c r="AZ416" s="0" t="n">
        <f aca="true">RAND()</f>
        <v>0.0556998029709826</v>
      </c>
    </row>
    <row r="417" customFormat="false" ht="15" hidden="false" customHeight="false" outlineLevel="0" collapsed="false">
      <c r="AK417" s="0" t="n">
        <v>404</v>
      </c>
      <c r="AL417" s="0" t="n">
        <f aca="false">IFERROR(IF(AU417&lt;($AM$6-$AL$6)/($AN$6-$AL$6),$AL$6+SQRT(AU417*($AN$6-$AL$6)*($AM$6-$AL$6)),$AN$6-SQRT((1-AU417)*($AN$6-$AL$6)*($AN$6-$AM$6))),$AM$6)</f>
        <v>2.81886403747589</v>
      </c>
      <c r="AM417" s="0" t="n">
        <f aca="false">IFERROR(IF(AV417&lt;($AM$7-$AL$7)/($AN$7-$AL$7),$AL$7+SQRT(AV417*($AN$7-$AL$7)*($AM$7-$AL$7)),$AN$7-SQRT((1-AV417)*($AN$7-$AL$7)*($AN$7-$AM$7))),$AM$7)</f>
        <v>0.865890438944875</v>
      </c>
      <c r="AN417" s="0" t="n">
        <f aca="false">IFERROR(IF(AW417&lt;($AM$8-$AL$8)/($AN$8-$AL$8),$AL$8+SQRT(AW417*($AN$8-$AL$8)*($AM$8-$AL$8)),$AN$8-SQRT((1-AW417)*($AN$8-$AL$8)*($AN$8-$AM$8))),$AM$8)</f>
        <v>1.22462106671179</v>
      </c>
      <c r="AO417" s="0" t="n">
        <f aca="false">IFERROR(IF(AX417&lt;($AM$9-$AL$9)/($AN$9-$AL$9),$AL$9+SQRT(AX417*($AN$9-$AL$9)*($AM$9-$AL$9)),$AN$9-SQRT((1-AX417)*($AN$9-$AL$9)*($AN$9-$AM$9))),$AM$9)</f>
        <v>1.22865670912078</v>
      </c>
      <c r="AP417" s="0" t="n">
        <f aca="false">IFERROR(IF(AY417&lt;($AM$10-$AL$10)/($AN$10-$AL$10),$AL$10+SQRT(AY417*($AN$10-$AL$10)*($AM$10-$AL$10)),$AN$10-SQRT((1-AY417)*($AN$10-$AL$10)*($AN$10-$AM$10))),$AM$10)</f>
        <v>0.821199209638635</v>
      </c>
      <c r="AQ417" s="0" t="n">
        <f aca="false">IFERROR(IF(AZ417&lt;($AM$11-$AL$11)/($AN$11-$AL$11),$AL$11+SQRT(AZ417*($AN$11-$AL$11)*($AM$11-$AL$11)),$AN$11-SQRT((1-AZ417)*($AN$11-$AL$11)*($AN$11-$AM$11))),$AM$11)</f>
        <v>0.517067755275995</v>
      </c>
      <c r="AR417" s="0" t="n">
        <f aca="false">SUMPRODUCT((B24:B31&lt;=$B$6)*(C24:C31*AM417+D24:D31*AO417*$B$8*AQ417)/(1+AL417/100)^B24:B31)+C32*AM417*AP417/(1+AL417/100)^$B$6</f>
        <v>0</v>
      </c>
      <c r="AS417" s="0" t="n">
        <f aca="false">SUMPRODUCT((K24:K26&lt;=$B$6)*(L24:L26*AN417+M24:M26*AO417*$B$8*AQ417)/(1+AL417/100)^K24:K26)+L27*AN417*AP417/(1+AL417/100)^$B$6</f>
        <v>0</v>
      </c>
      <c r="AT417" s="0" t="n">
        <f aca="false">AS417-AR417</f>
        <v>0</v>
      </c>
      <c r="AU417" s="0" t="n">
        <f aca="true">RAND()</f>
        <v>0.134107662374262</v>
      </c>
      <c r="AV417" s="0" t="n">
        <f aca="true">RAND()</f>
        <v>0.0482394438260926</v>
      </c>
      <c r="AW417" s="0" t="n">
        <f aca="true">RAND()</f>
        <v>0.994274753290244</v>
      </c>
      <c r="AX417" s="0" t="n">
        <f aca="true">RAND()</f>
        <v>0.603353018410409</v>
      </c>
      <c r="AY417" s="0" t="n">
        <f aca="true">RAND()</f>
        <v>0.412675729089936</v>
      </c>
      <c r="AZ417" s="0" t="n">
        <f aca="true">RAND()</f>
        <v>0.19232004236963</v>
      </c>
    </row>
    <row r="418" customFormat="false" ht="15" hidden="false" customHeight="false" outlineLevel="0" collapsed="false">
      <c r="AK418" s="0" t="n">
        <v>405</v>
      </c>
      <c r="AL418" s="0" t="n">
        <f aca="false">IFERROR(IF(AU418&lt;($AM$6-$AL$6)/($AN$6-$AL$6),$AL$6+SQRT(AU418*($AN$6-$AL$6)*($AM$6-$AL$6)),$AN$6-SQRT((1-AU418)*($AN$6-$AL$6)*($AN$6-$AM$6))),$AM$6)</f>
        <v>2.7134509810361</v>
      </c>
      <c r="AM418" s="0" t="n">
        <f aca="false">IFERROR(IF(AV418&lt;($AM$7-$AL$7)/($AN$7-$AL$7),$AL$7+SQRT(AV418*($AN$7-$AL$7)*($AM$7-$AL$7)),$AN$7-SQRT((1-AV418)*($AN$7-$AL$7)*($AN$7-$AM$7))),$AM$7)</f>
        <v>0.852714429640738</v>
      </c>
      <c r="AN418" s="0" t="n">
        <f aca="false">IFERROR(IF(AW418&lt;($AM$8-$AL$8)/($AN$8-$AL$8),$AL$8+SQRT(AW418*($AN$8-$AL$8)*($AM$8-$AL$8)),$AN$8-SQRT((1-AW418)*($AN$8-$AL$8)*($AN$8-$AM$8))),$AM$8)</f>
        <v>0.957990937240781</v>
      </c>
      <c r="AO418" s="0" t="n">
        <f aca="false">IFERROR(IF(AX418&lt;($AM$9-$AL$9)/($AN$9-$AL$9),$AL$9+SQRT(AX418*($AN$9-$AL$9)*($AM$9-$AL$9)),$AN$9-SQRT((1-AX418)*($AN$9-$AL$9)*($AN$9-$AM$9))),$AM$9)</f>
        <v>0.862548422325783</v>
      </c>
      <c r="AP418" s="0" t="n">
        <f aca="false">IFERROR(IF(AY418&lt;($AM$10-$AL$10)/($AN$10-$AL$10),$AL$10+SQRT(AY418*($AN$10-$AL$10)*($AM$10-$AL$10)),$AN$10-SQRT((1-AY418)*($AN$10-$AL$10)*($AN$10-$AM$10))),$AM$10)</f>
        <v>0.525323253432857</v>
      </c>
      <c r="AQ418" s="0" t="n">
        <f aca="false">IFERROR(IF(AZ418&lt;($AM$11-$AL$11)/($AN$11-$AL$11),$AL$11+SQRT(AZ418*($AN$11-$AL$11)*($AM$11-$AL$11)),$AN$11-SQRT((1-AZ418)*($AN$11-$AL$11)*($AN$11-$AM$11))),$AM$11)</f>
        <v>0.670246853898125</v>
      </c>
      <c r="AR418" s="0" t="n">
        <f aca="false">SUMPRODUCT((B24:B31&lt;=$B$6)*(C24:C31*AM418+D24:D31*AO418*$B$8*AQ418)/(1+AL418/100)^B24:B31)+C32*AM418*AP418/(1+AL418/100)^$B$6</f>
        <v>0</v>
      </c>
      <c r="AS418" s="0" t="n">
        <f aca="false">SUMPRODUCT((K24:K26&lt;=$B$6)*(L24:L26*AN418+M24:M26*AO418*$B$8*AQ418)/(1+AL418/100)^K24:K26)+L27*AN418*AP418/(1+AL418/100)^$B$6</f>
        <v>0</v>
      </c>
      <c r="AT418" s="0" t="n">
        <f aca="false">AS418-AR418</f>
        <v>0</v>
      </c>
      <c r="AU418" s="0" t="n">
        <f aca="true">RAND()</f>
        <v>0.101802460468275</v>
      </c>
      <c r="AV418" s="0" t="n">
        <f aca="true">RAND()</f>
        <v>0.0308756788038706</v>
      </c>
      <c r="AW418" s="0" t="n">
        <f aca="true">RAND()</f>
        <v>0.277345958335782</v>
      </c>
      <c r="AX418" s="0" t="n">
        <f aca="true">RAND()</f>
        <v>0.175255144707886</v>
      </c>
      <c r="AY418" s="0" t="n">
        <f aca="true">RAND()</f>
        <v>0.00256506865769876</v>
      </c>
      <c r="AZ418" s="0" t="n">
        <f aca="true">RAND()</f>
        <v>0.556174949534349</v>
      </c>
    </row>
    <row r="419" customFormat="false" ht="15" hidden="false" customHeight="false" outlineLevel="0" collapsed="false">
      <c r="AK419" s="0" t="n">
        <v>406</v>
      </c>
      <c r="AL419" s="0" t="n">
        <f aca="false">IFERROR(IF(AU419&lt;($AM$6-$AL$6)/($AN$6-$AL$6),$AL$6+SQRT(AU419*($AN$6-$AL$6)*($AM$6-$AL$6)),$AN$6-SQRT((1-AU419)*($AN$6-$AL$6)*($AN$6-$AM$6))),$AM$6)</f>
        <v>3.34322533287703</v>
      </c>
      <c r="AM419" s="0" t="n">
        <f aca="false">IFERROR(IF(AV419&lt;($AM$7-$AL$7)/($AN$7-$AL$7),$AL$7+SQRT(AV419*($AN$7-$AL$7)*($AM$7-$AL$7)),$AN$7-SQRT((1-AV419)*($AN$7-$AL$7)*($AN$7-$AM$7))),$AM$7)</f>
        <v>1.02654800586566</v>
      </c>
      <c r="AN419" s="0" t="n">
        <f aca="false">IFERROR(IF(AW419&lt;($AM$8-$AL$8)/($AN$8-$AL$8),$AL$8+SQRT(AW419*($AN$8-$AL$8)*($AM$8-$AL$8)),$AN$8-SQRT((1-AW419)*($AN$8-$AL$8)*($AN$8-$AM$8))),$AM$8)</f>
        <v>0.971220478181482</v>
      </c>
      <c r="AO419" s="0" t="n">
        <f aca="false">IFERROR(IF(AX419&lt;($AM$9-$AL$9)/($AN$9-$AL$9),$AL$9+SQRT(AX419*($AN$9-$AL$9)*($AM$9-$AL$9)),$AN$9-SQRT((1-AX419)*($AN$9-$AL$9)*($AN$9-$AM$9))),$AM$9)</f>
        <v>1.88587232468678</v>
      </c>
      <c r="AP419" s="0" t="n">
        <f aca="false">IFERROR(IF(AY419&lt;($AM$10-$AL$10)/($AN$10-$AL$10),$AL$10+SQRT(AY419*($AN$10-$AL$10)*($AM$10-$AL$10)),$AN$10-SQRT((1-AY419)*($AN$10-$AL$10)*($AN$10-$AM$10))),$AM$10)</f>
        <v>0.929696381516774</v>
      </c>
      <c r="AQ419" s="0" t="n">
        <f aca="false">IFERROR(IF(AZ419&lt;($AM$11-$AL$11)/($AN$11-$AL$11),$AL$11+SQRT(AZ419*($AN$11-$AL$11)*($AM$11-$AL$11)),$AN$11-SQRT((1-AZ419)*($AN$11-$AL$11)*($AN$11-$AM$11))),$AM$11)</f>
        <v>0.497508140631259</v>
      </c>
      <c r="AR419" s="0" t="n">
        <f aca="false">SUMPRODUCT((B24:B31&lt;=$B$6)*(C24:C31*AM419+D24:D31*AO419*$B$8*AQ419)/(1+AL419/100)^B24:B31)+C32*AM419*AP419/(1+AL419/100)^$B$6</f>
        <v>0</v>
      </c>
      <c r="AS419" s="0" t="n">
        <f aca="false">SUMPRODUCT((K24:K26&lt;=$B$6)*(L24:L26*AN419+M24:M26*AO419*$B$8*AQ419)/(1+AL419/100)^K24:K26)+L27*AN419*AP419/(1+AL419/100)^$B$6</f>
        <v>0</v>
      </c>
      <c r="AT419" s="0" t="n">
        <f aca="false">AS419-AR419</f>
        <v>0</v>
      </c>
      <c r="AU419" s="0" t="n">
        <f aca="true">RAND()</f>
        <v>0.331399951694385</v>
      </c>
      <c r="AV419" s="0" t="n">
        <f aca="true">RAND()</f>
        <v>0.556170722821214</v>
      </c>
      <c r="AW419" s="0" t="n">
        <f aca="true">RAND()</f>
        <v>0.325738357207727</v>
      </c>
      <c r="AX419" s="0" t="n">
        <f aca="true">RAND()</f>
        <v>0.991316582485068</v>
      </c>
      <c r="AY419" s="0" t="n">
        <f aca="true">RAND()</f>
        <v>0.738555921154437</v>
      </c>
      <c r="AZ419" s="0" t="n">
        <f aca="true">RAND()</f>
        <v>0.159222308635173</v>
      </c>
    </row>
    <row r="420" customFormat="false" ht="15" hidden="false" customHeight="false" outlineLevel="0" collapsed="false">
      <c r="AK420" s="0" t="n">
        <v>407</v>
      </c>
      <c r="AL420" s="0" t="n">
        <f aca="false">IFERROR(IF(AU420&lt;($AM$6-$AL$6)/($AN$6-$AL$6),$AL$6+SQRT(AU420*($AN$6-$AL$6)*($AM$6-$AL$6)),$AN$6-SQRT((1-AU420)*($AN$6-$AL$6)*($AN$6-$AM$6))),$AM$6)</f>
        <v>4.6620102135445</v>
      </c>
      <c r="AM420" s="0" t="n">
        <f aca="false">IFERROR(IF(AV420&lt;($AM$7-$AL$7)/($AN$7-$AL$7),$AL$7+SQRT(AV420*($AN$7-$AL$7)*($AM$7-$AL$7)),$AN$7-SQRT((1-AV420)*($AN$7-$AL$7)*($AN$7-$AM$7))),$AM$7)</f>
        <v>1.00437442979704</v>
      </c>
      <c r="AN420" s="0" t="n">
        <f aca="false">IFERROR(IF(AW420&lt;($AM$8-$AL$8)/($AN$8-$AL$8),$AL$8+SQRT(AW420*($AN$8-$AL$8)*($AM$8-$AL$8)),$AN$8-SQRT((1-AW420)*($AN$8-$AL$8)*($AN$8-$AM$8))),$AM$8)</f>
        <v>0.940950921511386</v>
      </c>
      <c r="AO420" s="0" t="n">
        <f aca="false">IFERROR(IF(AX420&lt;($AM$9-$AL$9)/($AN$9-$AL$9),$AL$9+SQRT(AX420*($AN$9-$AL$9)*($AM$9-$AL$9)),$AN$9-SQRT((1-AX420)*($AN$9-$AL$9)*($AN$9-$AM$9))),$AM$9)</f>
        <v>1.06258844704972</v>
      </c>
      <c r="AP420" s="0" t="n">
        <f aca="false">IFERROR(IF(AY420&lt;($AM$10-$AL$10)/($AN$10-$AL$10),$AL$10+SQRT(AY420*($AN$10-$AL$10)*($AM$10-$AL$10)),$AN$10-SQRT((1-AY420)*($AN$10-$AL$10)*($AN$10-$AM$10))),$AM$10)</f>
        <v>0.833745713996093</v>
      </c>
      <c r="AQ420" s="0" t="n">
        <f aca="false">IFERROR(IF(AZ420&lt;($AM$11-$AL$11)/($AN$11-$AL$11),$AL$11+SQRT(AZ420*($AN$11-$AL$11)*($AM$11-$AL$11)),$AN$11-SQRT((1-AZ420)*($AN$11-$AL$11)*($AN$11-$AM$11))),$AM$11)</f>
        <v>0.562700692590041</v>
      </c>
      <c r="AR420" s="0" t="n">
        <f aca="false">SUMPRODUCT((B24:B31&lt;=$B$6)*(C24:C31*AM420+D24:D31*AO420*$B$8*AQ420)/(1+AL420/100)^B24:B31)+C32*AM420*AP420/(1+AL420/100)^$B$6</f>
        <v>0</v>
      </c>
      <c r="AS420" s="0" t="n">
        <f aca="false">SUMPRODUCT((K24:K26&lt;=$B$6)*(L24:L26*AN420+M24:M26*AO420*$B$8*AQ420)/(1+AL420/100)^K24:K26)+L27*AN420*AP420/(1+AL420/100)^$B$6</f>
        <v>0</v>
      </c>
      <c r="AT420" s="0" t="n">
        <f aca="false">AS420-AR420</f>
        <v>0</v>
      </c>
      <c r="AU420" s="0" t="n">
        <f aca="true">RAND()</f>
        <v>0.726690187921488</v>
      </c>
      <c r="AV420" s="0" t="n">
        <f aca="true">RAND()</f>
        <v>0.463716260110831</v>
      </c>
      <c r="AW420" s="0" t="n">
        <f aca="true">RAND()</f>
        <v>0.220746247498988</v>
      </c>
      <c r="AX420" s="0" t="n">
        <f aca="true">RAND()</f>
        <v>0.41417305359689</v>
      </c>
      <c r="AY420" s="0" t="n">
        <f aca="true">RAND()</f>
        <v>0.445544806443048</v>
      </c>
      <c r="AZ420" s="0" t="n">
        <f aca="true">RAND()</f>
        <v>0.281680219948112</v>
      </c>
    </row>
    <row r="421" customFormat="false" ht="15" hidden="false" customHeight="false" outlineLevel="0" collapsed="false">
      <c r="AK421" s="0" t="n">
        <v>408</v>
      </c>
      <c r="AL421" s="0" t="n">
        <f aca="false">IFERROR(IF(AU421&lt;($AM$6-$AL$6)/($AN$6-$AL$6),$AL$6+SQRT(AU421*($AN$6-$AL$6)*($AM$6-$AL$6)),$AN$6-SQRT((1-AU421)*($AN$6-$AL$6)*($AN$6-$AM$6))),$AM$6)</f>
        <v>3.30257978659579</v>
      </c>
      <c r="AM421" s="0" t="n">
        <f aca="false">IFERROR(IF(AV421&lt;($AM$7-$AL$7)/($AN$7-$AL$7),$AL$7+SQRT(AV421*($AN$7-$AL$7)*($AM$7-$AL$7)),$AN$7-SQRT((1-AV421)*($AN$7-$AL$7)*($AN$7-$AM$7))),$AM$7)</f>
        <v>0.942178825496103</v>
      </c>
      <c r="AN421" s="0" t="n">
        <f aca="false">IFERROR(IF(AW421&lt;($AM$8-$AL$8)/($AN$8-$AL$8),$AL$8+SQRT(AW421*($AN$8-$AL$8)*($AM$8-$AL$8)),$AN$8-SQRT((1-AW421)*($AN$8-$AL$8)*($AN$8-$AM$8))),$AM$8)</f>
        <v>0.901584095572415</v>
      </c>
      <c r="AO421" s="0" t="n">
        <f aca="false">IFERROR(IF(AX421&lt;($AM$9-$AL$9)/($AN$9-$AL$9),$AL$9+SQRT(AX421*($AN$9-$AL$9)*($AM$9-$AL$9)),$AN$9-SQRT((1-AX421)*($AN$9-$AL$9)*($AN$9-$AM$9))),$AM$9)</f>
        <v>0.876351782856386</v>
      </c>
      <c r="AP421" s="0" t="n">
        <f aca="false">IFERROR(IF(AY421&lt;($AM$10-$AL$10)/($AN$10-$AL$10),$AL$10+SQRT(AY421*($AN$10-$AL$10)*($AM$10-$AL$10)),$AN$10-SQRT((1-AY421)*($AN$10-$AL$10)*($AN$10-$AM$10))),$AM$10)</f>
        <v>0.890094433874687</v>
      </c>
      <c r="AQ421" s="0" t="n">
        <f aca="false">IFERROR(IF(AZ421&lt;($AM$11-$AL$11)/($AN$11-$AL$11),$AL$11+SQRT(AZ421*($AN$11-$AL$11)*($AM$11-$AL$11)),$AN$11-SQRT((1-AZ421)*($AN$11-$AL$11)*($AN$11-$AM$11))),$AM$11)</f>
        <v>0.88345423885749</v>
      </c>
      <c r="AR421" s="0" t="n">
        <f aca="false">SUMPRODUCT((B24:B31&lt;=$B$6)*(C24:C31*AM421+D24:D31*AO421*$B$8*AQ421)/(1+AL421/100)^B24:B31)+C32*AM421*AP421/(1+AL421/100)^$B$6</f>
        <v>0</v>
      </c>
      <c r="AS421" s="0" t="n">
        <f aca="false">SUMPRODUCT((K24:K26&lt;=$B$6)*(L24:L26*AN421+M24:M26*AO421*$B$8*AQ421)/(1+AL421/100)^K24:K26)+L27*AN421*AP421/(1+AL421/100)^$B$6</f>
        <v>0</v>
      </c>
      <c r="AT421" s="0" t="n">
        <f aca="false">AS421-AR421</f>
        <v>0</v>
      </c>
      <c r="AU421" s="0" t="n">
        <f aca="true">RAND()</f>
        <v>0.316454188275497</v>
      </c>
      <c r="AV421" s="0" t="n">
        <f aca="true">RAND()</f>
        <v>0.22460909354946</v>
      </c>
      <c r="AW421" s="0" t="n">
        <f aca="true">RAND()</f>
        <v>0.114659205258506</v>
      </c>
      <c r="AX421" s="0" t="n">
        <f aca="true">RAND()</f>
        <v>0.188854219278907</v>
      </c>
      <c r="AY421" s="0" t="n">
        <f aca="true">RAND()</f>
        <v>0.608694669360051</v>
      </c>
      <c r="AZ421" s="0" t="n">
        <f aca="true">RAND()</f>
        <v>0.944559532896788</v>
      </c>
    </row>
    <row r="422" customFormat="false" ht="15" hidden="false" customHeight="false" outlineLevel="0" collapsed="false">
      <c r="AK422" s="0" t="n">
        <v>409</v>
      </c>
      <c r="AL422" s="0" t="n">
        <f aca="false">IFERROR(IF(AU422&lt;($AM$6-$AL$6)/($AN$6-$AL$6),$AL$6+SQRT(AU422*($AN$6-$AL$6)*($AM$6-$AL$6)),$AN$6-SQRT((1-AU422)*($AN$6-$AL$6)*($AN$6-$AM$6))),$AM$6)</f>
        <v>3.75798971990562</v>
      </c>
      <c r="AM422" s="0" t="n">
        <f aca="false">IFERROR(IF(AV422&lt;($AM$7-$AL$7)/($AN$7-$AL$7),$AL$7+SQRT(AV422*($AN$7-$AL$7)*($AM$7-$AL$7)),$AN$7-SQRT((1-AV422)*($AN$7-$AL$7)*($AN$7-$AM$7))),$AM$7)</f>
        <v>0.827834383717591</v>
      </c>
      <c r="AN422" s="0" t="n">
        <f aca="false">IFERROR(IF(AW422&lt;($AM$8-$AL$8)/($AN$8-$AL$8),$AL$8+SQRT(AW422*($AN$8-$AL$8)*($AM$8-$AL$8)),$AN$8-SQRT((1-AW422)*($AN$8-$AL$8)*($AN$8-$AM$8))),$AM$8)</f>
        <v>1.08169973311495</v>
      </c>
      <c r="AO422" s="0" t="n">
        <f aca="false">IFERROR(IF(AX422&lt;($AM$9-$AL$9)/($AN$9-$AL$9),$AL$9+SQRT(AX422*($AN$9-$AL$9)*($AM$9-$AL$9)),$AN$9-SQRT((1-AX422)*($AN$9-$AL$9)*($AN$9-$AM$9))),$AM$9)</f>
        <v>1.10969535299046</v>
      </c>
      <c r="AP422" s="0" t="n">
        <f aca="false">IFERROR(IF(AY422&lt;($AM$10-$AL$10)/($AN$10-$AL$10),$AL$10+SQRT(AY422*($AN$10-$AL$10)*($AM$10-$AL$10)),$AN$10-SQRT((1-AY422)*($AN$10-$AL$10)*($AN$10-$AM$10))),$AM$10)</f>
        <v>0.920506027853417</v>
      </c>
      <c r="AQ422" s="0" t="n">
        <f aca="false">IFERROR(IF(AZ422&lt;($AM$11-$AL$11)/($AN$11-$AL$11),$AL$11+SQRT(AZ422*($AN$11-$AL$11)*($AM$11-$AL$11)),$AN$11-SQRT((1-AZ422)*($AN$11-$AL$11)*($AN$11-$AM$11))),$AM$11)</f>
        <v>0.587910909244953</v>
      </c>
      <c r="AR422" s="0" t="n">
        <f aca="false">SUMPRODUCT((B24:B31&lt;=$B$6)*(C24:C31*AM422+D24:D31*AO422*$B$8*AQ422)/(1+AL422/100)^B24:B31)+C32*AM422*AP422/(1+AL422/100)^$B$6</f>
        <v>0</v>
      </c>
      <c r="AS422" s="0" t="n">
        <f aca="false">SUMPRODUCT((K24:K26&lt;=$B$6)*(L24:L26*AN422+M24:M26*AO422*$B$8*AQ422)/(1+AL422/100)^K24:K26)+L27*AN422*AP422/(1+AL422/100)^$B$6</f>
        <v>0</v>
      </c>
      <c r="AT422" s="0" t="n">
        <f aca="false">AS422-AR422</f>
        <v>0</v>
      </c>
      <c r="AU422" s="0" t="n">
        <f aca="true">RAND()</f>
        <v>0.474468467188116</v>
      </c>
      <c r="AV422" s="0" t="n">
        <f aca="true">RAND()</f>
        <v>0.00860836574375644</v>
      </c>
      <c r="AW422" s="0" t="n">
        <f aca="true">RAND()</f>
        <v>0.748222401479308</v>
      </c>
      <c r="AX422" s="0" t="n">
        <f aca="true">RAND()</f>
        <v>0.471571757008809</v>
      </c>
      <c r="AY422" s="0" t="n">
        <f aca="true">RAND()</f>
        <v>0.707301277844233</v>
      </c>
      <c r="AZ422" s="0" t="n">
        <f aca="true">RAND()</f>
        <v>0.338337516988797</v>
      </c>
    </row>
    <row r="423" customFormat="false" ht="15" hidden="false" customHeight="false" outlineLevel="0" collapsed="false">
      <c r="AK423" s="0" t="n">
        <v>410</v>
      </c>
      <c r="AL423" s="0" t="n">
        <f aca="false">IFERROR(IF(AU423&lt;($AM$6-$AL$6)/($AN$6-$AL$6),$AL$6+SQRT(AU423*($AN$6-$AL$6)*($AM$6-$AL$6)),$AN$6-SQRT((1-AU423)*($AN$6-$AL$6)*($AN$6-$AM$6))),$AM$6)</f>
        <v>2.54590154654473</v>
      </c>
      <c r="AM423" s="0" t="n">
        <f aca="false">IFERROR(IF(AV423&lt;($AM$7-$AL$7)/($AN$7-$AL$7),$AL$7+SQRT(AV423*($AN$7-$AL$7)*($AM$7-$AL$7)),$AN$7-SQRT((1-AV423)*($AN$7-$AL$7)*($AN$7-$AM$7))),$AM$7)</f>
        <v>1.10190883787436</v>
      </c>
      <c r="AN423" s="0" t="n">
        <f aca="false">IFERROR(IF(AW423&lt;($AM$8-$AL$8)/($AN$8-$AL$8),$AL$8+SQRT(AW423*($AN$8-$AL$8)*($AM$8-$AL$8)),$AN$8-SQRT((1-AW423)*($AN$8-$AL$8)*($AN$8-$AM$8))),$AM$8)</f>
        <v>1.00807401634998</v>
      </c>
      <c r="AO423" s="0" t="n">
        <f aca="false">IFERROR(IF(AX423&lt;($AM$9-$AL$9)/($AN$9-$AL$9),$AL$9+SQRT(AX423*($AN$9-$AL$9)*($AM$9-$AL$9)),$AN$9-SQRT((1-AX423)*($AN$9-$AL$9)*($AN$9-$AM$9))),$AM$9)</f>
        <v>1.15073490584417</v>
      </c>
      <c r="AP423" s="0" t="n">
        <f aca="false">IFERROR(IF(AY423&lt;($AM$10-$AL$10)/($AN$10-$AL$10),$AL$10+SQRT(AY423*($AN$10-$AL$10)*($AM$10-$AL$10)),$AN$10-SQRT((1-AY423)*($AN$10-$AL$10)*($AN$10-$AM$10))),$AM$10)</f>
        <v>0.819443841072032</v>
      </c>
      <c r="AQ423" s="0" t="n">
        <f aca="false">IFERROR(IF(AZ423&lt;($AM$11-$AL$11)/($AN$11-$AL$11),$AL$11+SQRT(AZ423*($AN$11-$AL$11)*($AM$11-$AL$11)),$AN$11-SQRT((1-AZ423)*($AN$11-$AL$11)*($AN$11-$AM$11))),$AM$11)</f>
        <v>0.66084679274617</v>
      </c>
      <c r="AR423" s="0" t="n">
        <f aca="false">SUMPRODUCT((B24:B31&lt;=$B$6)*(C24:C31*AM423+D24:D31*AO423*$B$8*AQ423)/(1+AL423/100)^B24:B31)+C32*AM423*AP423/(1+AL423/100)^$B$6</f>
        <v>0</v>
      </c>
      <c r="AS423" s="0" t="n">
        <f aca="false">SUMPRODUCT((K24:K26&lt;=$B$6)*(L24:L26*AN423+M24:M26*AO423*$B$8*AQ423)/(1+AL423/100)^K24:K26)+L27*AN423*AP423/(1+AL423/100)^$B$6</f>
        <v>0</v>
      </c>
      <c r="AT423" s="0" t="n">
        <f aca="false">AS423-AR423</f>
        <v>0</v>
      </c>
      <c r="AU423" s="0" t="n">
        <f aca="true">RAND()</f>
        <v>0.0596016997039865</v>
      </c>
      <c r="AV423" s="0" t="n">
        <f aca="true">RAND()</f>
        <v>0.805057846224698</v>
      </c>
      <c r="AW423" s="0" t="n">
        <f aca="true">RAND()</f>
        <v>0.479749497199745</v>
      </c>
      <c r="AX423" s="0" t="n">
        <f aca="true">RAND()</f>
        <v>0.519165866565661</v>
      </c>
      <c r="AY423" s="0" t="n">
        <f aca="true">RAND()</f>
        <v>0.408177470395415</v>
      </c>
      <c r="AZ423" s="0" t="n">
        <f aca="true">RAND()</f>
        <v>0.530510620446697</v>
      </c>
    </row>
    <row r="424" customFormat="false" ht="15" hidden="false" customHeight="false" outlineLevel="0" collapsed="false">
      <c r="AK424" s="0" t="n">
        <v>411</v>
      </c>
      <c r="AL424" s="0" t="n">
        <f aca="false">IFERROR(IF(AU424&lt;($AM$6-$AL$6)/($AN$6-$AL$6),$AL$6+SQRT(AU424*($AN$6-$AL$6)*($AM$6-$AL$6)),$AN$6-SQRT((1-AU424)*($AN$6-$AL$6)*($AN$6-$AM$6))),$AM$6)</f>
        <v>6.04274209473252</v>
      </c>
      <c r="AM424" s="0" t="n">
        <f aca="false">IFERROR(IF(AV424&lt;($AM$7-$AL$7)/($AN$7-$AL$7),$AL$7+SQRT(AV424*($AN$7-$AL$7)*($AM$7-$AL$7)),$AN$7-SQRT((1-AV424)*($AN$7-$AL$7)*($AN$7-$AM$7))),$AM$7)</f>
        <v>1.22927864328132</v>
      </c>
      <c r="AN424" s="0" t="n">
        <f aca="false">IFERROR(IF(AW424&lt;($AM$8-$AL$8)/($AN$8-$AL$8),$AL$8+SQRT(AW424*($AN$8-$AL$8)*($AM$8-$AL$8)),$AN$8-SQRT((1-AW424)*($AN$8-$AL$8)*($AN$8-$AM$8))),$AM$8)</f>
        <v>0.86947742820371</v>
      </c>
      <c r="AO424" s="0" t="n">
        <f aca="false">IFERROR(IF(AX424&lt;($AM$9-$AL$9)/($AN$9-$AL$9),$AL$9+SQRT(AX424*($AN$9-$AL$9)*($AM$9-$AL$9)),$AN$9-SQRT((1-AX424)*($AN$9-$AL$9)*($AN$9-$AM$9))),$AM$9)</f>
        <v>1.14077134053957</v>
      </c>
      <c r="AP424" s="0" t="n">
        <f aca="false">IFERROR(IF(AY424&lt;($AM$10-$AL$10)/($AN$10-$AL$10),$AL$10+SQRT(AY424*($AN$10-$AL$10)*($AM$10-$AL$10)),$AN$10-SQRT((1-AY424)*($AN$10-$AL$10)*($AN$10-$AM$10))),$AM$10)</f>
        <v>0.943371749652151</v>
      </c>
      <c r="AQ424" s="0" t="n">
        <f aca="false">IFERROR(IF(AZ424&lt;($AM$11-$AL$11)/($AN$11-$AL$11),$AL$11+SQRT(AZ424*($AN$11-$AL$11)*($AM$11-$AL$11)),$AN$11-SQRT((1-AZ424)*($AN$11-$AL$11)*($AN$11-$AM$11))),$AM$11)</f>
        <v>0.40265749673495</v>
      </c>
      <c r="AR424" s="0" t="n">
        <f aca="false">SUMPRODUCT((B24:B31&lt;=$B$6)*(C24:C31*AM424+D24:D31*AO424*$B$8*AQ424)/(1+AL424/100)^B24:B31)+C32*AM424*AP424/(1+AL424/100)^$B$6</f>
        <v>0</v>
      </c>
      <c r="AS424" s="0" t="n">
        <f aca="false">SUMPRODUCT((K24:K26&lt;=$B$6)*(L24:L26*AN424+M24:M26*AO424*$B$8*AQ424)/(1+AL424/100)^K24:K26)+L27*AN424*AP424/(1+AL424/100)^$B$6</f>
        <v>0</v>
      </c>
      <c r="AT424" s="0" t="n">
        <f aca="false">AS424-AR424</f>
        <v>0</v>
      </c>
      <c r="AU424" s="0" t="n">
        <f aca="true">RAND()</f>
        <v>0.954182865140146</v>
      </c>
      <c r="AV424" s="0" t="n">
        <f aca="true">RAND()</f>
        <v>0.99618333667322</v>
      </c>
      <c r="AW424" s="0" t="n">
        <f aca="true">RAND()</f>
        <v>0.0536345892200189</v>
      </c>
      <c r="AX424" s="0" t="n">
        <f aca="true">RAND()</f>
        <v>0.507817407174552</v>
      </c>
      <c r="AY424" s="0" t="n">
        <f aca="true">RAND()</f>
        <v>0.786314033558437</v>
      </c>
      <c r="AZ424" s="0" t="n">
        <f aca="true">RAND()</f>
        <v>0.0430145372893321</v>
      </c>
    </row>
    <row r="425" customFormat="false" ht="15" hidden="false" customHeight="false" outlineLevel="0" collapsed="false">
      <c r="AK425" s="0" t="n">
        <v>412</v>
      </c>
      <c r="AL425" s="0" t="n">
        <f aca="false">IFERROR(IF(AU425&lt;($AM$6-$AL$6)/($AN$6-$AL$6),$AL$6+SQRT(AU425*($AN$6-$AL$6)*($AM$6-$AL$6)),$AN$6-SQRT((1-AU425)*($AN$6-$AL$6)*($AN$6-$AM$6))),$AM$6)</f>
        <v>3.31610109226508</v>
      </c>
      <c r="AM425" s="0" t="n">
        <f aca="false">IFERROR(IF(AV425&lt;($AM$7-$AL$7)/($AN$7-$AL$7),$AL$7+SQRT(AV425*($AN$7-$AL$7)*($AM$7-$AL$7)),$AN$7-SQRT((1-AV425)*($AN$7-$AL$7)*($AN$7-$AM$7))),$AM$7)</f>
        <v>1.07999660967123</v>
      </c>
      <c r="AN425" s="0" t="n">
        <f aca="false">IFERROR(IF(AW425&lt;($AM$8-$AL$8)/($AN$8-$AL$8),$AL$8+SQRT(AW425*($AN$8-$AL$8)*($AM$8-$AL$8)),$AN$8-SQRT((1-AW425)*($AN$8-$AL$8)*($AN$8-$AM$8))),$AM$8)</f>
        <v>1.12605175511046</v>
      </c>
      <c r="AO425" s="0" t="n">
        <f aca="false">IFERROR(IF(AX425&lt;($AM$9-$AL$9)/($AN$9-$AL$9),$AL$9+SQRT(AX425*($AN$9-$AL$9)*($AM$9-$AL$9)),$AN$9-SQRT((1-AX425)*($AN$9-$AL$9)*($AN$9-$AM$9))),$AM$9)</f>
        <v>0.678605217748655</v>
      </c>
      <c r="AP425" s="0" t="n">
        <f aca="false">IFERROR(IF(AY425&lt;($AM$10-$AL$10)/($AN$10-$AL$10),$AL$10+SQRT(AY425*($AN$10-$AL$10)*($AM$10-$AL$10)),$AN$10-SQRT((1-AY425)*($AN$10-$AL$10)*($AN$10-$AM$10))),$AM$10)</f>
        <v>0.855403458821185</v>
      </c>
      <c r="AQ425" s="0" t="n">
        <f aca="false">IFERROR(IF(AZ425&lt;($AM$11-$AL$11)/($AN$11-$AL$11),$AL$11+SQRT(AZ425*($AN$11-$AL$11)*($AM$11-$AL$11)),$AN$11-SQRT((1-AZ425)*($AN$11-$AL$11)*($AN$11-$AM$11))),$AM$11)</f>
        <v>0.835654332541522</v>
      </c>
      <c r="AR425" s="0" t="n">
        <f aca="false">SUMPRODUCT((B24:B31&lt;=$B$6)*(C24:C31*AM425+D24:D31*AO425*$B$8*AQ425)/(1+AL425/100)^B24:B31)+C32*AM425*AP425/(1+AL425/100)^$B$6</f>
        <v>0</v>
      </c>
      <c r="AS425" s="0" t="n">
        <f aca="false">SUMPRODUCT((K24:K26&lt;=$B$6)*(L24:L26*AN425+M24:M26*AO425*$B$8*AQ425)/(1+AL425/100)^K24:K26)+L27*AN425*AP425/(1+AL425/100)^$B$6</f>
        <v>0</v>
      </c>
      <c r="AT425" s="0" t="n">
        <f aca="false">AS425-AR425</f>
        <v>0</v>
      </c>
      <c r="AU425" s="0" t="n">
        <f aca="true">RAND()</f>
        <v>0.321444441879474</v>
      </c>
      <c r="AV425" s="0" t="n">
        <f aca="true">RAND()</f>
        <v>0.743100864682</v>
      </c>
      <c r="AW425" s="0" t="n">
        <f aca="true">RAND()</f>
        <v>0.863438511900464</v>
      </c>
      <c r="AX425" s="0" t="n">
        <f aca="true">RAND()</f>
        <v>0.0425330984093925</v>
      </c>
      <c r="AY425" s="0" t="n">
        <f aca="true">RAND()</f>
        <v>0.505246474168245</v>
      </c>
      <c r="AZ425" s="0" t="n">
        <f aca="true">RAND()</f>
        <v>0.889757149337255</v>
      </c>
    </row>
    <row r="426" customFormat="false" ht="15" hidden="false" customHeight="false" outlineLevel="0" collapsed="false">
      <c r="AK426" s="0" t="n">
        <v>413</v>
      </c>
      <c r="AL426" s="0" t="n">
        <f aca="false">IFERROR(IF(AU426&lt;($AM$6-$AL$6)/($AN$6-$AL$6),$AL$6+SQRT(AU426*($AN$6-$AL$6)*($AM$6-$AL$6)),$AN$6-SQRT((1-AU426)*($AN$6-$AL$6)*($AN$6-$AM$6))),$AM$6)</f>
        <v>5.87344615078835</v>
      </c>
      <c r="AM426" s="0" t="n">
        <f aca="false">IFERROR(IF(AV426&lt;($AM$7-$AL$7)/($AN$7-$AL$7),$AL$7+SQRT(AV426*($AN$7-$AL$7)*($AM$7-$AL$7)),$AN$7-SQRT((1-AV426)*($AN$7-$AL$7)*($AN$7-$AM$7))),$AM$7)</f>
        <v>1.05980422561727</v>
      </c>
      <c r="AN426" s="0" t="n">
        <f aca="false">IFERROR(IF(AW426&lt;($AM$8-$AL$8)/($AN$8-$AL$8),$AL$8+SQRT(AW426*($AN$8-$AL$8)*($AM$8-$AL$8)),$AN$8-SQRT((1-AW426)*($AN$8-$AL$8)*($AN$8-$AM$8))),$AM$8)</f>
        <v>1.0196064363572</v>
      </c>
      <c r="AO426" s="0" t="n">
        <f aca="false">IFERROR(IF(AX426&lt;($AM$9-$AL$9)/($AN$9-$AL$9),$AL$9+SQRT(AX426*($AN$9-$AL$9)*($AM$9-$AL$9)),$AN$9-SQRT((1-AX426)*($AN$9-$AL$9)*($AN$9-$AM$9))),$AM$9)</f>
        <v>1.28847790626164</v>
      </c>
      <c r="AP426" s="0" t="n">
        <f aca="false">IFERROR(IF(AY426&lt;($AM$10-$AL$10)/($AN$10-$AL$10),$AL$10+SQRT(AY426*($AN$10-$AL$10)*($AM$10-$AL$10)),$AN$10-SQRT((1-AY426)*($AN$10-$AL$10)*($AN$10-$AM$10))),$AM$10)</f>
        <v>0.650453673457468</v>
      </c>
      <c r="AQ426" s="0" t="n">
        <f aca="false">IFERROR(IF(AZ426&lt;($AM$11-$AL$11)/($AN$11-$AL$11),$AL$11+SQRT(AZ426*($AN$11-$AL$11)*($AM$11-$AL$11)),$AN$11-SQRT((1-AZ426)*($AN$11-$AL$11)*($AN$11-$AM$11))),$AM$11)</f>
        <v>0.785858187035244</v>
      </c>
      <c r="AR426" s="0" t="n">
        <f aca="false">SUMPRODUCT((B24:B31&lt;=$B$6)*(C24:C31*AM426+D24:D31*AO426*$B$8*AQ426)/(1+AL426/100)^B24:B31)+C32*AM426*AP426/(1+AL426/100)^$B$6</f>
        <v>0</v>
      </c>
      <c r="AS426" s="0" t="n">
        <f aca="false">SUMPRODUCT((K24:K26&lt;=$B$6)*(L24:L26*AN426+M24:M26*AO426*$B$8*AQ426)/(1+AL426/100)^K24:K26)+L27*AN426*AP426/(1+AL426/100)^$B$6</f>
        <v>0</v>
      </c>
      <c r="AT426" s="0" t="n">
        <f aca="false">AS426-AR426</f>
        <v>0</v>
      </c>
      <c r="AU426" s="0" t="n">
        <f aca="true">RAND()</f>
        <v>0.93654382124132</v>
      </c>
      <c r="AV426" s="0" t="n">
        <f aca="true">RAND()</f>
        <v>0.678449488061804</v>
      </c>
      <c r="AW426" s="0" t="n">
        <f aca="true">RAND()</f>
        <v>0.52816716295085</v>
      </c>
      <c r="AX426" s="0" t="n">
        <f aca="true">RAND()</f>
        <v>0.662490873414784</v>
      </c>
      <c r="AY426" s="0" t="n">
        <f aca="true">RAND()</f>
        <v>0.0905452314273861</v>
      </c>
      <c r="AZ426" s="0" t="n">
        <f aca="true">RAND()</f>
        <v>0.812829730368031</v>
      </c>
    </row>
    <row r="427" customFormat="false" ht="15" hidden="false" customHeight="false" outlineLevel="0" collapsed="false">
      <c r="AK427" s="0" t="n">
        <v>414</v>
      </c>
      <c r="AL427" s="0" t="n">
        <f aca="false">IFERROR(IF(AU427&lt;($AM$6-$AL$6)/($AN$6-$AL$6),$AL$6+SQRT(AU427*($AN$6-$AL$6)*($AM$6-$AL$6)),$AN$6-SQRT((1-AU427)*($AN$6-$AL$6)*($AN$6-$AM$6))),$AM$6)</f>
        <v>3.04033603064017</v>
      </c>
      <c r="AM427" s="0" t="n">
        <f aca="false">IFERROR(IF(AV427&lt;($AM$7-$AL$7)/($AN$7-$AL$7),$AL$7+SQRT(AV427*($AN$7-$AL$7)*($AM$7-$AL$7)),$AN$7-SQRT((1-AV427)*($AN$7-$AL$7)*($AN$7-$AM$7))),$AM$7)</f>
        <v>0.927382572076271</v>
      </c>
      <c r="AN427" s="0" t="n">
        <f aca="false">IFERROR(IF(AW427&lt;($AM$8-$AL$8)/($AN$8-$AL$8),$AL$8+SQRT(AW427*($AN$8-$AL$8)*($AM$8-$AL$8)),$AN$8-SQRT((1-AW427)*($AN$8-$AL$8)*($AN$8-$AM$8))),$AM$8)</f>
        <v>0.89705669340262</v>
      </c>
      <c r="AO427" s="0" t="n">
        <f aca="false">IFERROR(IF(AX427&lt;($AM$9-$AL$9)/($AN$9-$AL$9),$AL$9+SQRT(AX427*($AN$9-$AL$9)*($AM$9-$AL$9)),$AN$9-SQRT((1-AX427)*($AN$9-$AL$9)*($AN$9-$AM$9))),$AM$9)</f>
        <v>0.760855892213139</v>
      </c>
      <c r="AP427" s="0" t="n">
        <f aca="false">IFERROR(IF(AY427&lt;($AM$10-$AL$10)/($AN$10-$AL$10),$AL$10+SQRT(AY427*($AN$10-$AL$10)*($AM$10-$AL$10)),$AN$10-SQRT((1-AY427)*($AN$10-$AL$10)*($AN$10-$AM$10))),$AM$10)</f>
        <v>0.989128482787255</v>
      </c>
      <c r="AQ427" s="0" t="n">
        <f aca="false">IFERROR(IF(AZ427&lt;($AM$11-$AL$11)/($AN$11-$AL$11),$AL$11+SQRT(AZ427*($AN$11-$AL$11)*($AM$11-$AL$11)),$AN$11-SQRT((1-AZ427)*($AN$11-$AL$11)*($AN$11-$AM$11))),$AM$11)</f>
        <v>0.722461524822192</v>
      </c>
      <c r="AR427" s="0" t="n">
        <f aca="false">SUMPRODUCT((B24:B31&lt;=$B$6)*(C24:C31*AM427+D24:D31*AO427*$B$8*AQ427)/(1+AL427/100)^B24:B31)+C32*AM427*AP427/(1+AL427/100)^$B$6</f>
        <v>0</v>
      </c>
      <c r="AS427" s="0" t="n">
        <f aca="false">SUMPRODUCT((K24:K26&lt;=$B$6)*(L24:L26*AN427+M24:M26*AO427*$B$8*AQ427)/(1+AL427/100)^K24:K26)+L27*AN427*AP427/(1+AL427/100)^$B$6</f>
        <v>0</v>
      </c>
      <c r="AT427" s="0" t="n">
        <f aca="false">AS427-AR427</f>
        <v>0</v>
      </c>
      <c r="AU427" s="0" t="n">
        <f aca="true">RAND()</f>
        <v>0.216053062487678</v>
      </c>
      <c r="AV427" s="0" t="n">
        <f aca="true">RAND()</f>
        <v>0.18029244076407</v>
      </c>
      <c r="AW427" s="0" t="n">
        <f aca="true">RAND()</f>
        <v>0.104666685936113</v>
      </c>
      <c r="AX427" s="0" t="n">
        <f aca="true">RAND()</f>
        <v>0.0907277286697507</v>
      </c>
      <c r="AY427" s="0" t="n">
        <f aca="true">RAND()</f>
        <v>0.956986690695049</v>
      </c>
      <c r="AZ427" s="0" t="n">
        <f aca="true">RAND()</f>
        <v>0.685601611412152</v>
      </c>
    </row>
    <row r="428" customFormat="false" ht="15" hidden="false" customHeight="false" outlineLevel="0" collapsed="false">
      <c r="AK428" s="0" t="n">
        <v>415</v>
      </c>
      <c r="AL428" s="0" t="n">
        <f aca="false">IFERROR(IF(AU428&lt;($AM$6-$AL$6)/($AN$6-$AL$6),$AL$6+SQRT(AU428*($AN$6-$AL$6)*($AM$6-$AL$6)),$AN$6-SQRT((1-AU428)*($AN$6-$AL$6)*($AN$6-$AM$6))),$AM$6)</f>
        <v>4.68812112734209</v>
      </c>
      <c r="AM428" s="0" t="n">
        <f aca="false">IFERROR(IF(AV428&lt;($AM$7-$AL$7)/($AN$7-$AL$7),$AL$7+SQRT(AV428*($AN$7-$AL$7)*($AM$7-$AL$7)),$AN$7-SQRT((1-AV428)*($AN$7-$AL$7)*($AN$7-$AM$7))),$AM$7)</f>
        <v>1.05655421722678</v>
      </c>
      <c r="AN428" s="0" t="n">
        <f aca="false">IFERROR(IF(AW428&lt;($AM$8-$AL$8)/($AN$8-$AL$8),$AL$8+SQRT(AW428*($AN$8-$AL$8)*($AM$8-$AL$8)),$AN$8-SQRT((1-AW428)*($AN$8-$AL$8)*($AN$8-$AM$8))),$AM$8)</f>
        <v>1.05768773665259</v>
      </c>
      <c r="AO428" s="0" t="n">
        <f aca="false">IFERROR(IF(AX428&lt;($AM$9-$AL$9)/($AN$9-$AL$9),$AL$9+SQRT(AX428*($AN$9-$AL$9)*($AM$9-$AL$9)),$AN$9-SQRT((1-AX428)*($AN$9-$AL$9)*($AN$9-$AM$9))),$AM$9)</f>
        <v>0.922587680350217</v>
      </c>
      <c r="AP428" s="0" t="n">
        <f aca="false">IFERROR(IF(AY428&lt;($AM$10-$AL$10)/($AN$10-$AL$10),$AL$10+SQRT(AY428*($AN$10-$AL$10)*($AM$10-$AL$10)),$AN$10-SQRT((1-AY428)*($AN$10-$AL$10)*($AN$10-$AM$10))),$AM$10)</f>
        <v>0.896685262982242</v>
      </c>
      <c r="AQ428" s="0" t="n">
        <f aca="false">IFERROR(IF(AZ428&lt;($AM$11-$AL$11)/($AN$11-$AL$11),$AL$11+SQRT(AZ428*($AN$11-$AL$11)*($AM$11-$AL$11)),$AN$11-SQRT((1-AZ428)*($AN$11-$AL$11)*($AN$11-$AM$11))),$AM$11)</f>
        <v>0.617839317220074</v>
      </c>
      <c r="AR428" s="0" t="n">
        <f aca="false">SUMPRODUCT((B24:B31&lt;=$B$6)*(C24:C31*AM428+D24:D31*AO428*$B$8*AQ428)/(1+AL428/100)^B24:B31)+C32*AM428*AP428/(1+AL428/100)^$B$6</f>
        <v>0</v>
      </c>
      <c r="AS428" s="0" t="n">
        <f aca="false">SUMPRODUCT((K24:K26&lt;=$B$6)*(L24:L26*AN428+M24:M26*AO428*$B$8*AQ428)/(1+AL428/100)^K24:K26)+L27*AN428*AP428/(1+AL428/100)^$B$6</f>
        <v>0</v>
      </c>
      <c r="AT428" s="0" t="n">
        <f aca="false">AS428-AR428</f>
        <v>0</v>
      </c>
      <c r="AU428" s="0" t="n">
        <f aca="true">RAND()</f>
        <v>0.732760803907899</v>
      </c>
      <c r="AV428" s="0" t="n">
        <f aca="true">RAND()</f>
        <v>0.667366481131168</v>
      </c>
      <c r="AW428" s="0" t="n">
        <f aca="true">RAND()</f>
        <v>0.671253274366201</v>
      </c>
      <c r="AX428" s="0" t="n">
        <f aca="true">RAND()</f>
        <v>0.238107130111703</v>
      </c>
      <c r="AY428" s="0" t="n">
        <f aca="true">RAND()</f>
        <v>0.629436791469163</v>
      </c>
      <c r="AZ428" s="0" t="n">
        <f aca="true">RAND()</f>
        <v>0.412334006411929</v>
      </c>
    </row>
    <row r="429" customFormat="false" ht="15" hidden="false" customHeight="false" outlineLevel="0" collapsed="false">
      <c r="AK429" s="0" t="n">
        <v>416</v>
      </c>
      <c r="AL429" s="0" t="n">
        <f aca="false">IFERROR(IF(AU429&lt;($AM$6-$AL$6)/($AN$6-$AL$6),$AL$6+SQRT(AU429*($AN$6-$AL$6)*($AM$6-$AL$6)),$AN$6-SQRT((1-AU429)*($AN$6-$AL$6)*($AN$6-$AM$6))),$AM$6)</f>
        <v>3.33607998529698</v>
      </c>
      <c r="AM429" s="0" t="n">
        <f aca="false">IFERROR(IF(AV429&lt;($AM$7-$AL$7)/($AN$7-$AL$7),$AL$7+SQRT(AV429*($AN$7-$AL$7)*($AM$7-$AL$7)),$AN$7-SQRT((1-AV429)*($AN$7-$AL$7)*($AN$7-$AM$7))),$AM$7)</f>
        <v>1.20081515561343</v>
      </c>
      <c r="AN429" s="0" t="n">
        <f aca="false">IFERROR(IF(AW429&lt;($AM$8-$AL$8)/($AN$8-$AL$8),$AL$8+SQRT(AW429*($AN$8-$AL$8)*($AM$8-$AL$8)),$AN$8-SQRT((1-AW429)*($AN$8-$AL$8)*($AN$8-$AM$8))),$AM$8)</f>
        <v>1.01520886279695</v>
      </c>
      <c r="AO429" s="0" t="n">
        <f aca="false">IFERROR(IF(AX429&lt;($AM$9-$AL$9)/($AN$9-$AL$9),$AL$9+SQRT(AX429*($AN$9-$AL$9)*($AM$9-$AL$9)),$AN$9-SQRT((1-AX429)*($AN$9-$AL$9)*($AN$9-$AM$9))),$AM$9)</f>
        <v>1.60240002103306</v>
      </c>
      <c r="AP429" s="0" t="n">
        <f aca="false">IFERROR(IF(AY429&lt;($AM$10-$AL$10)/($AN$10-$AL$10),$AL$10+SQRT(AY429*($AN$10-$AL$10)*($AM$10-$AL$10)),$AN$10-SQRT((1-AY429)*($AN$10-$AL$10)*($AN$10-$AM$10))),$AM$10)</f>
        <v>0.92520838542714</v>
      </c>
      <c r="AQ429" s="0" t="n">
        <f aca="false">IFERROR(IF(AZ429&lt;($AM$11-$AL$11)/($AN$11-$AL$11),$AL$11+SQRT(AZ429*($AN$11-$AL$11)*($AM$11-$AL$11)),$AN$11-SQRT((1-AZ429)*($AN$11-$AL$11)*($AN$11-$AM$11))),$AM$11)</f>
        <v>0.596296721772757</v>
      </c>
      <c r="AR429" s="0" t="n">
        <f aca="false">SUMPRODUCT((B24:B31&lt;=$B$6)*(C24:C31*AM429+D24:D31*AO429*$B$8*AQ429)/(1+AL429/100)^B24:B31)+C32*AM429*AP429/(1+AL429/100)^$B$6</f>
        <v>0</v>
      </c>
      <c r="AS429" s="0" t="n">
        <f aca="false">SUMPRODUCT((K24:K26&lt;=$B$6)*(L24:L26*AN429+M24:M26*AO429*$B$8*AQ429)/(1+AL429/100)^K24:K26)+L27*AN429*AP429/(1+AL429/100)^$B$6</f>
        <v>0</v>
      </c>
      <c r="AT429" s="0" t="n">
        <f aca="false">AS429-AR429</f>
        <v>0</v>
      </c>
      <c r="AU429" s="0" t="n">
        <f aca="true">RAND()</f>
        <v>0.328784506292929</v>
      </c>
      <c r="AV429" s="0" t="n">
        <f aca="true">RAND()</f>
        <v>0.978496454068168</v>
      </c>
      <c r="AW429" s="0" t="n">
        <f aca="true">RAND()</f>
        <v>0.509983305696856</v>
      </c>
      <c r="AX429" s="0" t="n">
        <f aca="true">RAND()</f>
        <v>0.894609504483659</v>
      </c>
      <c r="AY429" s="0" t="n">
        <f aca="true">RAND()</f>
        <v>0.723208684150221</v>
      </c>
      <c r="AZ429" s="0" t="n">
        <f aca="true">RAND()</f>
        <v>0.358333662584826</v>
      </c>
    </row>
    <row r="430" customFormat="false" ht="15" hidden="false" customHeight="false" outlineLevel="0" collapsed="false">
      <c r="AK430" s="0" t="n">
        <v>417</v>
      </c>
      <c r="AL430" s="0" t="n">
        <f aca="false">IFERROR(IF(AU430&lt;($AM$6-$AL$6)/($AN$6-$AL$6),$AL$6+SQRT(AU430*($AN$6-$AL$6)*($AM$6-$AL$6)),$AN$6-SQRT((1-AU430)*($AN$6-$AL$6)*($AN$6-$AM$6))),$AM$6)</f>
        <v>4.03086547182791</v>
      </c>
      <c r="AM430" s="0" t="n">
        <f aca="false">IFERROR(IF(AV430&lt;($AM$7-$AL$7)/($AN$7-$AL$7),$AL$7+SQRT(AV430*($AN$7-$AL$7)*($AM$7-$AL$7)),$AN$7-SQRT((1-AV430)*($AN$7-$AL$7)*($AN$7-$AM$7))),$AM$7)</f>
        <v>0.9794859039595</v>
      </c>
      <c r="AN430" s="0" t="n">
        <f aca="false">IFERROR(IF(AW430&lt;($AM$8-$AL$8)/($AN$8-$AL$8),$AL$8+SQRT(AW430*($AN$8-$AL$8)*($AM$8-$AL$8)),$AN$8-SQRT((1-AW430)*($AN$8-$AL$8)*($AN$8-$AM$8))),$AM$8)</f>
        <v>0.92616317627513</v>
      </c>
      <c r="AO430" s="0" t="n">
        <f aca="false">IFERROR(IF(AX430&lt;($AM$9-$AL$9)/($AN$9-$AL$9),$AL$9+SQRT(AX430*($AN$9-$AL$9)*($AM$9-$AL$9)),$AN$9-SQRT((1-AX430)*($AN$9-$AL$9)*($AN$9-$AM$9))),$AM$9)</f>
        <v>1.13190010789054</v>
      </c>
      <c r="AP430" s="0" t="n">
        <f aca="false">IFERROR(IF(AY430&lt;($AM$10-$AL$10)/($AN$10-$AL$10),$AL$10+SQRT(AY430*($AN$10-$AL$10)*($AM$10-$AL$10)),$AN$10-SQRT((1-AY430)*($AN$10-$AL$10)*($AN$10-$AM$10))),$AM$10)</f>
        <v>0.838576103167512</v>
      </c>
      <c r="AQ430" s="0" t="n">
        <f aca="false">IFERROR(IF(AZ430&lt;($AM$11-$AL$11)/($AN$11-$AL$11),$AL$11+SQRT(AZ430*($AN$11-$AL$11)*($AM$11-$AL$11)),$AN$11-SQRT((1-AZ430)*($AN$11-$AL$11)*($AN$11-$AM$11))),$AM$11)</f>
        <v>0.703619160390229</v>
      </c>
      <c r="AR430" s="0" t="n">
        <f aca="false">SUMPRODUCT((B24:B31&lt;=$B$6)*(C24:C31*AM430+D24:D31*AO430*$B$8*AQ430)/(1+AL430/100)^B24:B31)+C32*AM430*AP430/(1+AL430/100)^$B$6</f>
        <v>0</v>
      </c>
      <c r="AS430" s="0" t="n">
        <f aca="false">SUMPRODUCT((K24:K26&lt;=$B$6)*(L24:L26*AN430+M24:M26*AO430*$B$8*AQ430)/(1+AL430/100)^K24:K26)+L27*AN430*AP430/(1+AL430/100)^$B$6</f>
        <v>0</v>
      </c>
      <c r="AT430" s="0" t="n">
        <f aca="false">AS430-AR430</f>
        <v>0</v>
      </c>
      <c r="AU430" s="0" t="n">
        <f aca="true">RAND()</f>
        <v>0.559212007680816</v>
      </c>
      <c r="AV430" s="0" t="n">
        <f aca="true">RAND()</f>
        <v>0.357946552446211</v>
      </c>
      <c r="AW430" s="0" t="n">
        <f aca="true">RAND()</f>
        <v>0.176857189420326</v>
      </c>
      <c r="AX430" s="0" t="n">
        <f aca="true">RAND()</f>
        <v>0.49760171821303</v>
      </c>
      <c r="AY430" s="0" t="n">
        <f aca="true">RAND()</f>
        <v>0.458535110544392</v>
      </c>
      <c r="AZ430" s="0" t="n">
        <f aca="true">RAND()</f>
        <v>0.641462848621254</v>
      </c>
    </row>
    <row r="431" customFormat="false" ht="15" hidden="false" customHeight="false" outlineLevel="0" collapsed="false">
      <c r="AK431" s="0" t="n">
        <v>418</v>
      </c>
      <c r="AL431" s="0" t="n">
        <f aca="false">IFERROR(IF(AU431&lt;($AM$6-$AL$6)/($AN$6-$AL$6),$AL$6+SQRT(AU431*($AN$6-$AL$6)*($AM$6-$AL$6)),$AN$6-SQRT((1-AU431)*($AN$6-$AL$6)*($AN$6-$AM$6))),$AM$6)</f>
        <v>3.76550920409733</v>
      </c>
      <c r="AM431" s="0" t="n">
        <f aca="false">IFERROR(IF(AV431&lt;($AM$7-$AL$7)/($AN$7-$AL$7),$AL$7+SQRT(AV431*($AN$7-$AL$7)*($AM$7-$AL$7)),$AN$7-SQRT((1-AV431)*($AN$7-$AL$7)*($AN$7-$AM$7))),$AM$7)</f>
        <v>1.16196428842785</v>
      </c>
      <c r="AN431" s="0" t="n">
        <f aca="false">IFERROR(IF(AW431&lt;($AM$8-$AL$8)/($AN$8-$AL$8),$AL$8+SQRT(AW431*($AN$8-$AL$8)*($AM$8-$AL$8)),$AN$8-SQRT((1-AW431)*($AN$8-$AL$8)*($AN$8-$AM$8))),$AM$8)</f>
        <v>0.974480647384764</v>
      </c>
      <c r="AO431" s="0" t="n">
        <f aca="false">IFERROR(IF(AX431&lt;($AM$9-$AL$9)/($AN$9-$AL$9),$AL$9+SQRT(AX431*($AN$9-$AL$9)*($AM$9-$AL$9)),$AN$9-SQRT((1-AX431)*($AN$9-$AL$9)*($AN$9-$AM$9))),$AM$9)</f>
        <v>1.30523637934253</v>
      </c>
      <c r="AP431" s="0" t="n">
        <f aca="false">IFERROR(IF(AY431&lt;($AM$10-$AL$10)/($AN$10-$AL$10),$AL$10+SQRT(AY431*($AN$10-$AL$10)*($AM$10-$AL$10)),$AN$10-SQRT((1-AY431)*($AN$10-$AL$10)*($AN$10-$AM$10))),$AM$10)</f>
        <v>0.947095131932818</v>
      </c>
      <c r="AQ431" s="0" t="n">
        <f aca="false">IFERROR(IF(AZ431&lt;($AM$11-$AL$11)/($AN$11-$AL$11),$AL$11+SQRT(AZ431*($AN$11-$AL$11)*($AM$11-$AL$11)),$AN$11-SQRT((1-AZ431)*($AN$11-$AL$11)*($AN$11-$AM$11))),$AM$11)</f>
        <v>0.551823897162619</v>
      </c>
      <c r="AR431" s="0" t="n">
        <f aca="false">SUMPRODUCT((B24:B31&lt;=$B$6)*(C24:C31*AM431+D24:D31*AO431*$B$8*AQ431)/(1+AL431/100)^B24:B31)+C32*AM431*AP431/(1+AL431/100)^$B$6</f>
        <v>0</v>
      </c>
      <c r="AS431" s="0" t="n">
        <f aca="false">SUMPRODUCT((K24:K26&lt;=$B$6)*(L24:L26*AN431+M24:M26*AO431*$B$8*AQ431)/(1+AL431/100)^K24:K26)+L27*AN431*AP431/(1+AL431/100)^$B$6</f>
        <v>0</v>
      </c>
      <c r="AT431" s="0" t="n">
        <f aca="false">AS431-AR431</f>
        <v>0</v>
      </c>
      <c r="AU431" s="0" t="n">
        <f aca="true">RAND()</f>
        <v>0.476903464561045</v>
      </c>
      <c r="AV431" s="0" t="n">
        <f aca="true">RAND()</f>
        <v>0.931108564337639</v>
      </c>
      <c r="AW431" s="0" t="n">
        <f aca="true">RAND()</f>
        <v>0.33826107013118</v>
      </c>
      <c r="AX431" s="0" t="n">
        <f aca="true">RAND()</f>
        <v>0.678202340940617</v>
      </c>
      <c r="AY431" s="0" t="n">
        <f aca="true">RAND()</f>
        <v>0.799576227992095</v>
      </c>
      <c r="AZ431" s="0" t="n">
        <f aca="true">RAND()</f>
        <v>0.258837857886404</v>
      </c>
    </row>
    <row r="432" customFormat="false" ht="15" hidden="false" customHeight="false" outlineLevel="0" collapsed="false">
      <c r="AK432" s="0" t="n">
        <v>419</v>
      </c>
      <c r="AL432" s="0" t="n">
        <f aca="false">IFERROR(IF(AU432&lt;($AM$6-$AL$6)/($AN$6-$AL$6),$AL$6+SQRT(AU432*($AN$6-$AL$6)*($AM$6-$AL$6)),$AN$6-SQRT((1-AU432)*($AN$6-$AL$6)*($AN$6-$AM$6))),$AM$6)</f>
        <v>5.92623811505878</v>
      </c>
      <c r="AM432" s="0" t="n">
        <f aca="false">IFERROR(IF(AV432&lt;($AM$7-$AL$7)/($AN$7-$AL$7),$AL$7+SQRT(AV432*($AN$7-$AL$7)*($AM$7-$AL$7)),$AN$7-SQRT((1-AV432)*($AN$7-$AL$7)*($AN$7-$AM$7))),$AM$7)</f>
        <v>1.01368766282796</v>
      </c>
      <c r="AN432" s="0" t="n">
        <f aca="false">IFERROR(IF(AW432&lt;($AM$8-$AL$8)/($AN$8-$AL$8),$AL$8+SQRT(AW432*($AN$8-$AL$8)*($AM$8-$AL$8)),$AN$8-SQRT((1-AW432)*($AN$8-$AL$8)*($AN$8-$AM$8))),$AM$8)</f>
        <v>1.14776425605542</v>
      </c>
      <c r="AO432" s="0" t="n">
        <f aca="false">IFERROR(IF(AX432&lt;($AM$9-$AL$9)/($AN$9-$AL$9),$AL$9+SQRT(AX432*($AN$9-$AL$9)*($AM$9-$AL$9)),$AN$9-SQRT((1-AX432)*($AN$9-$AL$9)*($AN$9-$AM$9))),$AM$9)</f>
        <v>0.703864172548119</v>
      </c>
      <c r="AP432" s="0" t="n">
        <f aca="false">IFERROR(IF(AY432&lt;($AM$10-$AL$10)/($AN$10-$AL$10),$AL$10+SQRT(AY432*($AN$10-$AL$10)*($AM$10-$AL$10)),$AN$10-SQRT((1-AY432)*($AN$10-$AL$10)*($AN$10-$AM$10))),$AM$10)</f>
        <v>0.98236003589791</v>
      </c>
      <c r="AQ432" s="0" t="n">
        <f aca="false">IFERROR(IF(AZ432&lt;($AM$11-$AL$11)/($AN$11-$AL$11),$AL$11+SQRT(AZ432*($AN$11-$AL$11)*($AM$11-$AL$11)),$AN$11-SQRT((1-AZ432)*($AN$11-$AL$11)*($AN$11-$AM$11))),$AM$11)</f>
        <v>0.586491509837367</v>
      </c>
      <c r="AR432" s="0" t="n">
        <f aca="false">SUMPRODUCT((B24:B31&lt;=$B$6)*(C24:C31*AM432+D24:D31*AO432*$B$8*AQ432)/(1+AL432/100)^B24:B31)+C32*AM432*AP432/(1+AL432/100)^$B$6</f>
        <v>0</v>
      </c>
      <c r="AS432" s="0" t="n">
        <f aca="false">SUMPRODUCT((K24:K26&lt;=$B$6)*(L24:L26*AN432+M24:M26*AO432*$B$8*AQ432)/(1+AL432/100)^K24:K26)+L27*AN432*AP432/(1+AL432/100)^$B$6</f>
        <v>0</v>
      </c>
      <c r="AT432" s="0" t="n">
        <f aca="false">AS432-AR432</f>
        <v>0</v>
      </c>
      <c r="AU432" s="0" t="n">
        <f aca="true">RAND()</f>
        <v>0.942351770722374</v>
      </c>
      <c r="AV432" s="0" t="n">
        <f aca="true">RAND()</f>
        <v>0.503613149335884</v>
      </c>
      <c r="AW432" s="0" t="n">
        <f aca="true">RAND()</f>
        <v>0.907092023645326</v>
      </c>
      <c r="AX432" s="0" t="n">
        <f aca="true">RAND()</f>
        <v>0.055414134464972</v>
      </c>
      <c r="AY432" s="0" t="n">
        <f aca="true">RAND()</f>
        <v>0.930684816925731</v>
      </c>
      <c r="AZ432" s="0" t="n">
        <f aca="true">RAND()</f>
        <v>0.335009735546507</v>
      </c>
    </row>
    <row r="433" customFormat="false" ht="15" hidden="false" customHeight="false" outlineLevel="0" collapsed="false">
      <c r="AK433" s="0" t="n">
        <v>420</v>
      </c>
      <c r="AL433" s="0" t="n">
        <f aca="false">IFERROR(IF(AU433&lt;($AM$6-$AL$6)/($AN$6-$AL$6),$AL$6+SQRT(AU433*($AN$6-$AL$6)*($AM$6-$AL$6)),$AN$6-SQRT((1-AU433)*($AN$6-$AL$6)*($AN$6-$AM$6))),$AM$6)</f>
        <v>5.11163486344768</v>
      </c>
      <c r="AM433" s="0" t="n">
        <f aca="false">IFERROR(IF(AV433&lt;($AM$7-$AL$7)/($AN$7-$AL$7),$AL$7+SQRT(AV433*($AN$7-$AL$7)*($AM$7-$AL$7)),$AN$7-SQRT((1-AV433)*($AN$7-$AL$7)*($AN$7-$AM$7))),$AM$7)</f>
        <v>1.11461208936892</v>
      </c>
      <c r="AN433" s="0" t="n">
        <f aca="false">IFERROR(IF(AW433&lt;($AM$8-$AL$8)/($AN$8-$AL$8),$AL$8+SQRT(AW433*($AN$8-$AL$8)*($AM$8-$AL$8)),$AN$8-SQRT((1-AW433)*($AN$8-$AL$8)*($AN$8-$AM$8))),$AM$8)</f>
        <v>0.969510217573697</v>
      </c>
      <c r="AO433" s="0" t="n">
        <f aca="false">IFERROR(IF(AX433&lt;($AM$9-$AL$9)/($AN$9-$AL$9),$AL$9+SQRT(AX433*($AN$9-$AL$9)*($AM$9-$AL$9)),$AN$9-SQRT((1-AX433)*($AN$9-$AL$9)*($AN$9-$AM$9))),$AM$9)</f>
        <v>1.27939269631311</v>
      </c>
      <c r="AP433" s="0" t="n">
        <f aca="false">IFERROR(IF(AY433&lt;($AM$10-$AL$10)/($AN$10-$AL$10),$AL$10+SQRT(AY433*($AN$10-$AL$10)*($AM$10-$AL$10)),$AN$10-SQRT((1-AY433)*($AN$10-$AL$10)*($AN$10-$AM$10))),$AM$10)</f>
        <v>0.893867083931727</v>
      </c>
      <c r="AQ433" s="0" t="n">
        <f aca="false">IFERROR(IF(AZ433&lt;($AM$11-$AL$11)/($AN$11-$AL$11),$AL$11+SQRT(AZ433*($AN$11-$AL$11)*($AM$11-$AL$11)),$AN$11-SQRT((1-AZ433)*($AN$11-$AL$11)*($AN$11-$AM$11))),$AM$11)</f>
        <v>0.542649468319546</v>
      </c>
      <c r="AR433" s="0" t="n">
        <f aca="false">SUMPRODUCT((B24:B31&lt;=$B$6)*(C24:C31*AM433+D24:D31*AO433*$B$8*AQ433)/(1+AL433/100)^B24:B31)+C32*AM433*AP433/(1+AL433/100)^$B$6</f>
        <v>0</v>
      </c>
      <c r="AS433" s="0" t="n">
        <f aca="false">SUMPRODUCT((K24:K26&lt;=$B$6)*(L24:L26*AN433+M24:M26*AO433*$B$8*AQ433)/(1+AL433/100)^K24:K26)+L27*AN433*AP433/(1+AL433/100)^$B$6</f>
        <v>0</v>
      </c>
      <c r="AT433" s="0" t="n">
        <f aca="false">AS433-AR433</f>
        <v>0</v>
      </c>
      <c r="AU433" s="0" t="n">
        <f aca="true">RAND()</f>
        <v>0.821703855552686</v>
      </c>
      <c r="AV433" s="0" t="n">
        <f aca="true">RAND()</f>
        <v>0.837067676932898</v>
      </c>
      <c r="AW433" s="0" t="n">
        <f aca="true">RAND()</f>
        <v>0.319263487354247</v>
      </c>
      <c r="AX433" s="0" t="n">
        <f aca="true">RAND()</f>
        <v>0.653816742582071</v>
      </c>
      <c r="AY433" s="0" t="n">
        <f aca="true">RAND()</f>
        <v>0.620525119219529</v>
      </c>
      <c r="AZ433" s="0" t="n">
        <f aca="true">RAND()</f>
        <v>0.240321487656156</v>
      </c>
    </row>
    <row r="434" customFormat="false" ht="15" hidden="false" customHeight="false" outlineLevel="0" collapsed="false">
      <c r="AK434" s="0" t="n">
        <v>421</v>
      </c>
      <c r="AL434" s="0" t="n">
        <f aca="false">IFERROR(IF(AU434&lt;($AM$6-$AL$6)/($AN$6-$AL$6),$AL$6+SQRT(AU434*($AN$6-$AL$6)*($AM$6-$AL$6)),$AN$6-SQRT((1-AU434)*($AN$6-$AL$6)*($AN$6-$AM$6))),$AM$6)</f>
        <v>6.28829752441409</v>
      </c>
      <c r="AM434" s="0" t="n">
        <f aca="false">IFERROR(IF(AV434&lt;($AM$7-$AL$7)/($AN$7-$AL$7),$AL$7+SQRT(AV434*($AN$7-$AL$7)*($AM$7-$AL$7)),$AN$7-SQRT((1-AV434)*($AN$7-$AL$7)*($AN$7-$AM$7))),$AM$7)</f>
        <v>1.17193077243846</v>
      </c>
      <c r="AN434" s="0" t="n">
        <f aca="false">IFERROR(IF(AW434&lt;($AM$8-$AL$8)/($AN$8-$AL$8),$AL$8+SQRT(AW434*($AN$8-$AL$8)*($AM$8-$AL$8)),$AN$8-SQRT((1-AW434)*($AN$8-$AL$8)*($AN$8-$AM$8))),$AM$8)</f>
        <v>0.906256536821407</v>
      </c>
      <c r="AO434" s="0" t="n">
        <f aca="false">IFERROR(IF(AX434&lt;($AM$9-$AL$9)/($AN$9-$AL$9),$AL$9+SQRT(AX434*($AN$9-$AL$9)*($AM$9-$AL$9)),$AN$9-SQRT((1-AX434)*($AN$9-$AL$9)*($AN$9-$AM$9))),$AM$9)</f>
        <v>1.53683935697748</v>
      </c>
      <c r="AP434" s="0" t="n">
        <f aca="false">IFERROR(IF(AY434&lt;($AM$10-$AL$10)/($AN$10-$AL$10),$AL$10+SQRT(AY434*($AN$10-$AL$10)*($AM$10-$AL$10)),$AN$10-SQRT((1-AY434)*($AN$10-$AL$10)*($AN$10-$AM$10))),$AM$10)</f>
        <v>0.969890634563445</v>
      </c>
      <c r="AQ434" s="0" t="n">
        <f aca="false">IFERROR(IF(AZ434&lt;($AM$11-$AL$11)/($AN$11-$AL$11),$AL$11+SQRT(AZ434*($AN$11-$AL$11)*($AM$11-$AL$11)),$AN$11-SQRT((1-AZ434)*($AN$11-$AL$11)*($AN$11-$AM$11))),$AM$11)</f>
        <v>0.555484538265072</v>
      </c>
      <c r="AR434" s="0" t="n">
        <f aca="false">SUMPRODUCT((B24:B31&lt;=$B$6)*(C24:C31*AM434+D24:D31*AO434*$B$8*AQ434)/(1+AL434/100)^B24:B31)+C32*AM434*AP434/(1+AL434/100)^$B$6</f>
        <v>0</v>
      </c>
      <c r="AS434" s="0" t="n">
        <f aca="false">SUMPRODUCT((K24:K26&lt;=$B$6)*(L24:L26*AN434+M24:M26*AO434*$B$8*AQ434)/(1+AL434/100)^K24:K26)+L27*AN434*AP434/(1+AL434/100)^$B$6</f>
        <v>0</v>
      </c>
      <c r="AT434" s="0" t="n">
        <f aca="false">AS434-AR434</f>
        <v>0</v>
      </c>
      <c r="AU434" s="0" t="n">
        <f aca="true">RAND()</f>
        <v>0.974673979312245</v>
      </c>
      <c r="AV434" s="0" t="n">
        <f aca="true">RAND()</f>
        <v>0.945823961848402</v>
      </c>
      <c r="AW434" s="0" t="n">
        <f aca="true">RAND()</f>
        <v>0.12544946241421</v>
      </c>
      <c r="AX434" s="0" t="n">
        <f aca="true">RAND()</f>
        <v>0.856988145836645</v>
      </c>
      <c r="AY434" s="0" t="n">
        <f aca="true">RAND()</f>
        <v>0.883188833801747</v>
      </c>
      <c r="AZ434" s="0" t="n">
        <f aca="true">RAND()</f>
        <v>0.266417752214355</v>
      </c>
    </row>
    <row r="435" customFormat="false" ht="15" hidden="false" customHeight="false" outlineLevel="0" collapsed="false">
      <c r="AK435" s="0" t="n">
        <v>422</v>
      </c>
      <c r="AL435" s="0" t="n">
        <f aca="false">IFERROR(IF(AU435&lt;($AM$6-$AL$6)/($AN$6-$AL$6),$AL$6+SQRT(AU435*($AN$6-$AL$6)*($AM$6-$AL$6)),$AN$6-SQRT((1-AU435)*($AN$6-$AL$6)*($AN$6-$AM$6))),$AM$6)</f>
        <v>2.54658861613659</v>
      </c>
      <c r="AM435" s="0" t="n">
        <f aca="false">IFERROR(IF(AV435&lt;($AM$7-$AL$7)/($AN$7-$AL$7),$AL$7+SQRT(AV435*($AN$7-$AL$7)*($AM$7-$AL$7)),$AN$7-SQRT((1-AV435)*($AN$7-$AL$7)*($AN$7-$AM$7))),$AM$7)</f>
        <v>1.05933472450798</v>
      </c>
      <c r="AN435" s="0" t="n">
        <f aca="false">IFERROR(IF(AW435&lt;($AM$8-$AL$8)/($AN$8-$AL$8),$AL$8+SQRT(AW435*($AN$8-$AL$8)*($AM$8-$AL$8)),$AN$8-SQRT((1-AW435)*($AN$8-$AL$8)*($AN$8-$AM$8))),$AM$8)</f>
        <v>1.15578278869629</v>
      </c>
      <c r="AO435" s="0" t="n">
        <f aca="false">IFERROR(IF(AX435&lt;($AM$9-$AL$9)/($AN$9-$AL$9),$AL$9+SQRT(AX435*($AN$9-$AL$9)*($AM$9-$AL$9)),$AN$9-SQRT((1-AX435)*($AN$9-$AL$9)*($AN$9-$AM$9))),$AM$9)</f>
        <v>1.14262029849213</v>
      </c>
      <c r="AP435" s="0" t="n">
        <f aca="false">IFERROR(IF(AY435&lt;($AM$10-$AL$10)/($AN$10-$AL$10),$AL$10+SQRT(AY435*($AN$10-$AL$10)*($AM$10-$AL$10)),$AN$10-SQRT((1-AY435)*($AN$10-$AL$10)*($AN$10-$AM$10))),$AM$10)</f>
        <v>0.935543632296983</v>
      </c>
      <c r="AQ435" s="0" t="n">
        <f aca="false">IFERROR(IF(AZ435&lt;($AM$11-$AL$11)/($AN$11-$AL$11),$AL$11+SQRT(AZ435*($AN$11-$AL$11)*($AM$11-$AL$11)),$AN$11-SQRT((1-AZ435)*($AN$11-$AL$11)*($AN$11-$AM$11))),$AM$11)</f>
        <v>0.638254810026631</v>
      </c>
      <c r="AR435" s="0" t="n">
        <f aca="false">SUMPRODUCT((B24:B31&lt;=$B$6)*(C24:C31*AM435+D24:D31*AO435*$B$8*AQ435)/(1+AL435/100)^B24:B31)+C32*AM435*AP435/(1+AL435/100)^$B$6</f>
        <v>0</v>
      </c>
      <c r="AS435" s="0" t="n">
        <f aca="false">SUMPRODUCT((K24:K26&lt;=$B$6)*(L24:L26*AN435+M24:M26*AO435*$B$8*AQ435)/(1+AL435/100)^K24:K26)+L27*AN435*AP435/(1+AL435/100)^$B$6</f>
        <v>0</v>
      </c>
      <c r="AT435" s="0" t="n">
        <f aca="false">AS435-AR435</f>
        <v>0</v>
      </c>
      <c r="AU435" s="0" t="n">
        <f aca="true">RAND()</f>
        <v>0.0597518230580225</v>
      </c>
      <c r="AV435" s="0" t="n">
        <f aca="true">RAND()</f>
        <v>0.67686002419159</v>
      </c>
      <c r="AW435" s="0" t="n">
        <f aca="true">RAND()</f>
        <v>0.921094374170247</v>
      </c>
      <c r="AX435" s="0" t="n">
        <f aca="true">RAND()</f>
        <v>0.509933364961519</v>
      </c>
      <c r="AY435" s="0" t="n">
        <f aca="true">RAND()</f>
        <v>0.758793022537797</v>
      </c>
      <c r="AZ435" s="0" t="n">
        <f aca="true">RAND()</f>
        <v>0.4670053734945</v>
      </c>
    </row>
    <row r="436" customFormat="false" ht="15" hidden="false" customHeight="false" outlineLevel="0" collapsed="false">
      <c r="AK436" s="0" t="n">
        <v>423</v>
      </c>
      <c r="AL436" s="0" t="n">
        <f aca="false">IFERROR(IF(AU436&lt;($AM$6-$AL$6)/($AN$6-$AL$6),$AL$6+SQRT(AU436*($AN$6-$AL$6)*($AM$6-$AL$6)),$AN$6-SQRT((1-AU436)*($AN$6-$AL$6)*($AN$6-$AM$6))),$AM$6)</f>
        <v>2.3959318811566</v>
      </c>
      <c r="AM436" s="0" t="n">
        <f aca="false">IFERROR(IF(AV436&lt;($AM$7-$AL$7)/($AN$7-$AL$7),$AL$7+SQRT(AV436*($AN$7-$AL$7)*($AM$7-$AL$7)),$AN$7-SQRT((1-AV436)*($AN$7-$AL$7)*($AN$7-$AM$7))),$AM$7)</f>
        <v>1.15075181725976</v>
      </c>
      <c r="AN436" s="0" t="n">
        <f aca="false">IFERROR(IF(AW436&lt;($AM$8-$AL$8)/($AN$8-$AL$8),$AL$8+SQRT(AW436*($AN$8-$AL$8)*($AM$8-$AL$8)),$AN$8-SQRT((1-AW436)*($AN$8-$AL$8)*($AN$8-$AM$8))),$AM$8)</f>
        <v>1.1880787399542</v>
      </c>
      <c r="AO436" s="0" t="n">
        <f aca="false">IFERROR(IF(AX436&lt;($AM$9-$AL$9)/($AN$9-$AL$9),$AL$9+SQRT(AX436*($AN$9-$AL$9)*($AM$9-$AL$9)),$AN$9-SQRT((1-AX436)*($AN$9-$AL$9)*($AN$9-$AM$9))),$AM$9)</f>
        <v>1.14513899926798</v>
      </c>
      <c r="AP436" s="0" t="n">
        <f aca="false">IFERROR(IF(AY436&lt;($AM$10-$AL$10)/($AN$10-$AL$10),$AL$10+SQRT(AY436*($AN$10-$AL$10)*($AM$10-$AL$10)),$AN$10-SQRT((1-AY436)*($AN$10-$AL$10)*($AN$10-$AM$10))),$AM$10)</f>
        <v>0.818541853259071</v>
      </c>
      <c r="AQ436" s="0" t="n">
        <f aca="false">IFERROR(IF(AZ436&lt;($AM$11-$AL$11)/($AN$11-$AL$11),$AL$11+SQRT(AZ436*($AN$11-$AL$11)*($AM$11-$AL$11)),$AN$11-SQRT((1-AZ436)*($AN$11-$AL$11)*($AN$11-$AM$11))),$AM$11)</f>
        <v>0.830127686155992</v>
      </c>
      <c r="AR436" s="0" t="n">
        <f aca="false">SUMPRODUCT((B24:B31&lt;=$B$6)*(C24:C31*AM436+D24:D31*AO436*$B$8*AQ436)/(1+AL436/100)^B24:B31)+C32*AM436*AP436/(1+AL436/100)^$B$6</f>
        <v>0</v>
      </c>
      <c r="AS436" s="0" t="n">
        <f aca="false">SUMPRODUCT((K24:K26&lt;=$B$6)*(L24:L26*AN436+M24:M26*AO436*$B$8*AQ436)/(1+AL436/100)^K24:K26)+L27*AN436*AP436/(1+AL436/100)^$B$6</f>
        <v>0</v>
      </c>
      <c r="AT436" s="0" t="n">
        <f aca="false">AS436-AR436</f>
        <v>0</v>
      </c>
      <c r="AU436" s="0" t="n">
        <f aca="true">RAND()</f>
        <v>0.0313524109032415</v>
      </c>
      <c r="AV436" s="0" t="n">
        <f aca="true">RAND()</f>
        <v>0.91244265086897</v>
      </c>
      <c r="AW436" s="0" t="n">
        <f aca="true">RAND()</f>
        <v>0.965917844927468</v>
      </c>
      <c r="AX436" s="0" t="n">
        <f aca="true">RAND()</f>
        <v>0.512808446284962</v>
      </c>
      <c r="AY436" s="0" t="n">
        <f aca="true">RAND()</f>
        <v>0.405875649110893</v>
      </c>
      <c r="AZ436" s="0" t="n">
        <f aca="true">RAND()</f>
        <v>0.882217946895033</v>
      </c>
    </row>
    <row r="437" customFormat="false" ht="15" hidden="false" customHeight="false" outlineLevel="0" collapsed="false">
      <c r="AK437" s="0" t="n">
        <v>424</v>
      </c>
      <c r="AL437" s="0" t="n">
        <f aca="false">IFERROR(IF(AU437&lt;($AM$6-$AL$6)/($AN$6-$AL$6),$AL$6+SQRT(AU437*($AN$6-$AL$6)*($AM$6-$AL$6)),$AN$6-SQRT((1-AU437)*($AN$6-$AL$6)*($AN$6-$AM$6))),$AM$6)</f>
        <v>4.81362313873273</v>
      </c>
      <c r="AM437" s="0" t="n">
        <f aca="false">IFERROR(IF(AV437&lt;($AM$7-$AL$7)/($AN$7-$AL$7),$AL$7+SQRT(AV437*($AN$7-$AL$7)*($AM$7-$AL$7)),$AN$7-SQRT((1-AV437)*($AN$7-$AL$7)*($AN$7-$AM$7))),$AM$7)</f>
        <v>0.994322292954937</v>
      </c>
      <c r="AN437" s="0" t="n">
        <f aca="false">IFERROR(IF(AW437&lt;($AM$8-$AL$8)/($AN$8-$AL$8),$AL$8+SQRT(AW437*($AN$8-$AL$8)*($AM$8-$AL$8)),$AN$8-SQRT((1-AW437)*($AN$8-$AL$8)*($AN$8-$AM$8))),$AM$8)</f>
        <v>0.964381157110917</v>
      </c>
      <c r="AO437" s="0" t="n">
        <f aca="false">IFERROR(IF(AX437&lt;($AM$9-$AL$9)/($AN$9-$AL$9),$AL$9+SQRT(AX437*($AN$9-$AL$9)*($AM$9-$AL$9)),$AN$9-SQRT((1-AX437)*($AN$9-$AL$9)*($AN$9-$AM$9))),$AM$9)</f>
        <v>1.42771438110267</v>
      </c>
      <c r="AP437" s="0" t="n">
        <f aca="false">IFERROR(IF(AY437&lt;($AM$10-$AL$10)/($AN$10-$AL$10),$AL$10+SQRT(AY437*($AN$10-$AL$10)*($AM$10-$AL$10)),$AN$10-SQRT((1-AY437)*($AN$10-$AL$10)*($AN$10-$AM$10))),$AM$10)</f>
        <v>0.732608673192206</v>
      </c>
      <c r="AQ437" s="0" t="n">
        <f aca="false">IFERROR(IF(AZ437&lt;($AM$11-$AL$11)/($AN$11-$AL$11),$AL$11+SQRT(AZ437*($AN$11-$AL$11)*($AM$11-$AL$11)),$AN$11-SQRT((1-AZ437)*($AN$11-$AL$11)*($AN$11-$AM$11))),$AM$11)</f>
        <v>0.629485668098802</v>
      </c>
      <c r="AR437" s="0" t="n">
        <f aca="false">SUMPRODUCT((B24:B31&lt;=$B$6)*(C24:C31*AM437+D24:D31*AO437*$B$8*AQ437)/(1+AL437/100)^B24:B31)+C32*AM437*AP437/(1+AL437/100)^$B$6</f>
        <v>0</v>
      </c>
      <c r="AS437" s="0" t="n">
        <f aca="false">SUMPRODUCT((K24:K26&lt;=$B$6)*(L24:L26*AN437+M24:M26*AO437*$B$8*AQ437)/(1+AL437/100)^K24:K26)+L27*AN437*AP437/(1+AL437/100)^$B$6</f>
        <v>0</v>
      </c>
      <c r="AT437" s="0" t="n">
        <f aca="false">AS437-AR437</f>
        <v>0</v>
      </c>
      <c r="AU437" s="0" t="n">
        <f aca="true">RAND()</f>
        <v>0.760987811025755</v>
      </c>
      <c r="AV437" s="0" t="n">
        <f aca="true">RAND()</f>
        <v>0.419568372658493</v>
      </c>
      <c r="AW437" s="0" t="n">
        <f aca="true">RAND()</f>
        <v>0.300235164590267</v>
      </c>
      <c r="AX437" s="0" t="n">
        <f aca="true">RAND()</f>
        <v>0.781659446935532</v>
      </c>
      <c r="AY437" s="0" t="n">
        <f aca="true">RAND()</f>
        <v>0.216427179376954</v>
      </c>
      <c r="AZ437" s="0" t="n">
        <f aca="true">RAND()</f>
        <v>0.443105328500057</v>
      </c>
    </row>
    <row r="438" customFormat="false" ht="15" hidden="false" customHeight="false" outlineLevel="0" collapsed="false">
      <c r="AK438" s="0" t="n">
        <v>425</v>
      </c>
      <c r="AL438" s="0" t="n">
        <f aca="false">IFERROR(IF(AU438&lt;($AM$6-$AL$6)/($AN$6-$AL$6),$AL$6+SQRT(AU438*($AN$6-$AL$6)*($AM$6-$AL$6)),$AN$6-SQRT((1-AU438)*($AN$6-$AL$6)*($AN$6-$AM$6))),$AM$6)</f>
        <v>2.76741785090036</v>
      </c>
      <c r="AM438" s="0" t="n">
        <f aca="false">IFERROR(IF(AV438&lt;($AM$7-$AL$7)/($AN$7-$AL$7),$AL$7+SQRT(AV438*($AN$7-$AL$7)*($AM$7-$AL$7)),$AN$7-SQRT((1-AV438)*($AN$7-$AL$7)*($AN$7-$AM$7))),$AM$7)</f>
        <v>1.15251031849096</v>
      </c>
      <c r="AN438" s="0" t="n">
        <f aca="false">IFERROR(IF(AW438&lt;($AM$8-$AL$8)/($AN$8-$AL$8),$AL$8+SQRT(AW438*($AN$8-$AL$8)*($AM$8-$AL$8)),$AN$8-SQRT((1-AW438)*($AN$8-$AL$8)*($AN$8-$AM$8))),$AM$8)</f>
        <v>0.96744984978814</v>
      </c>
      <c r="AO438" s="0" t="n">
        <f aca="false">IFERROR(IF(AX438&lt;($AM$9-$AL$9)/($AN$9-$AL$9),$AL$9+SQRT(AX438*($AN$9-$AL$9)*($AM$9-$AL$9)),$AN$9-SQRT((1-AX438)*($AN$9-$AL$9)*($AN$9-$AM$9))),$AM$9)</f>
        <v>0.877609890001069</v>
      </c>
      <c r="AP438" s="0" t="n">
        <f aca="false">IFERROR(IF(AY438&lt;($AM$10-$AL$10)/($AN$10-$AL$10),$AL$10+SQRT(AY438*($AN$10-$AL$10)*($AM$10-$AL$10)),$AN$10-SQRT((1-AY438)*($AN$10-$AL$10)*($AN$10-$AM$10))),$AM$10)</f>
        <v>0.968245551398442</v>
      </c>
      <c r="AQ438" s="0" t="n">
        <f aca="false">IFERROR(IF(AZ438&lt;($AM$11-$AL$11)/($AN$11-$AL$11),$AL$11+SQRT(AZ438*($AN$11-$AL$11)*($AM$11-$AL$11)),$AN$11-SQRT((1-AZ438)*($AN$11-$AL$11)*($AN$11-$AM$11))),$AM$11)</f>
        <v>0.605607188460514</v>
      </c>
      <c r="AR438" s="0" t="n">
        <f aca="false">SUMPRODUCT((B24:B31&lt;=$B$6)*(C24:C31*AM438+D24:D31*AO438*$B$8*AQ438)/(1+AL438/100)^B24:B31)+C32*AM438*AP438/(1+AL438/100)^$B$6</f>
        <v>0</v>
      </c>
      <c r="AS438" s="0" t="n">
        <f aca="false">SUMPRODUCT((K24:K26&lt;=$B$6)*(L24:L26*AN438+M24:M26*AO438*$B$8*AQ438)/(1+AL438/100)^K24:K26)+L27*AN438*AP438/(1+AL438/100)^$B$6</f>
        <v>0</v>
      </c>
      <c r="AT438" s="0" t="n">
        <f aca="false">AS438-AR438</f>
        <v>0</v>
      </c>
      <c r="AU438" s="0" t="n">
        <f aca="true">RAND()</f>
        <v>0.117786031576106</v>
      </c>
      <c r="AV438" s="0" t="n">
        <f aca="true">RAND()</f>
        <v>0.915517884437915</v>
      </c>
      <c r="AW438" s="0" t="n">
        <f aca="true">RAND()</f>
        <v>0.311549468823005</v>
      </c>
      <c r="AX438" s="0" t="n">
        <f aca="true">RAND()</f>
        <v>0.190118972035492</v>
      </c>
      <c r="AY438" s="0" t="n">
        <f aca="true">RAND()</f>
        <v>0.877015585617725</v>
      </c>
      <c r="AZ438" s="0" t="n">
        <f aca="true">RAND()</f>
        <v>0.381207157709144</v>
      </c>
    </row>
    <row r="439" customFormat="false" ht="15" hidden="false" customHeight="false" outlineLevel="0" collapsed="false">
      <c r="AK439" s="0" t="n">
        <v>426</v>
      </c>
      <c r="AL439" s="0" t="n">
        <f aca="false">IFERROR(IF(AU439&lt;($AM$6-$AL$6)/($AN$6-$AL$6),$AL$6+SQRT(AU439*($AN$6-$AL$6)*($AM$6-$AL$6)),$AN$6-SQRT((1-AU439)*($AN$6-$AL$6)*($AN$6-$AM$6))),$AM$6)</f>
        <v>3.05981146001772</v>
      </c>
      <c r="AM439" s="0" t="n">
        <f aca="false">IFERROR(IF(AV439&lt;($AM$7-$AL$7)/($AN$7-$AL$7),$AL$7+SQRT(AV439*($AN$7-$AL$7)*($AM$7-$AL$7)),$AN$7-SQRT((1-AV439)*($AN$7-$AL$7)*($AN$7-$AM$7))),$AM$7)</f>
        <v>0.943798490881945</v>
      </c>
      <c r="AN439" s="0" t="n">
        <f aca="false">IFERROR(IF(AW439&lt;($AM$8-$AL$8)/($AN$8-$AL$8),$AL$8+SQRT(AW439*($AN$8-$AL$8)*($AM$8-$AL$8)),$AN$8-SQRT((1-AW439)*($AN$8-$AL$8)*($AN$8-$AM$8))),$AM$8)</f>
        <v>1.17377057839208</v>
      </c>
      <c r="AO439" s="0" t="n">
        <f aca="false">IFERROR(IF(AX439&lt;($AM$9-$AL$9)/($AN$9-$AL$9),$AL$9+SQRT(AX439*($AN$9-$AL$9)*($AM$9-$AL$9)),$AN$9-SQRT((1-AX439)*($AN$9-$AL$9)*($AN$9-$AM$9))),$AM$9)</f>
        <v>1.51040762232624</v>
      </c>
      <c r="AP439" s="0" t="n">
        <f aca="false">IFERROR(IF(AY439&lt;($AM$10-$AL$10)/($AN$10-$AL$10),$AL$10+SQRT(AY439*($AN$10-$AL$10)*($AM$10-$AL$10)),$AN$10-SQRT((1-AY439)*($AN$10-$AL$10)*($AN$10-$AM$10))),$AM$10)</f>
        <v>0.671854650337756</v>
      </c>
      <c r="AQ439" s="0" t="n">
        <f aca="false">IFERROR(IF(AZ439&lt;($AM$11-$AL$11)/($AN$11-$AL$11),$AL$11+SQRT(AZ439*($AN$11-$AL$11)*($AM$11-$AL$11)),$AN$11-SQRT((1-AZ439)*($AN$11-$AL$11)*($AN$11-$AM$11))),$AM$11)</f>
        <v>0.541713406054537</v>
      </c>
      <c r="AR439" s="0" t="n">
        <f aca="false">SUMPRODUCT((B24:B31&lt;=$B$6)*(C24:C31*AM439+D24:D31*AO439*$B$8*AQ439)/(1+AL439/100)^B24:B31)+C32*AM439*AP439/(1+AL439/100)^$B$6</f>
        <v>0</v>
      </c>
      <c r="AS439" s="0" t="n">
        <f aca="false">SUMPRODUCT((K24:K26&lt;=$B$6)*(L24:L26*AN439+M24:M26*AO439*$B$8*AQ439)/(1+AL439/100)^K24:K26)+L27*AN439*AP439/(1+AL439/100)^$B$6</f>
        <v>0</v>
      </c>
      <c r="AT439" s="0" t="n">
        <f aca="false">AS439-AR439</f>
        <v>0</v>
      </c>
      <c r="AU439" s="0" t="n">
        <f aca="true">RAND()</f>
        <v>0.223745713469615</v>
      </c>
      <c r="AV439" s="0" t="n">
        <f aca="true">RAND()</f>
        <v>0.229755621999165</v>
      </c>
      <c r="AW439" s="0" t="n">
        <f aca="true">RAND()</f>
        <v>0.948347335833979</v>
      </c>
      <c r="AX439" s="0" t="n">
        <f aca="true">RAND()</f>
        <v>0.840199535815834</v>
      </c>
      <c r="AY439" s="0" t="n">
        <f aca="true">RAND()</f>
        <v>0.118136083370849</v>
      </c>
      <c r="AZ439" s="0" t="n">
        <f aca="true">RAND()</f>
        <v>0.238470900679532</v>
      </c>
    </row>
    <row r="440" customFormat="false" ht="15" hidden="false" customHeight="false" outlineLevel="0" collapsed="false">
      <c r="AK440" s="0" t="n">
        <v>427</v>
      </c>
      <c r="AL440" s="0" t="n">
        <f aca="false">IFERROR(IF(AU440&lt;($AM$6-$AL$6)/($AN$6-$AL$6),$AL$6+SQRT(AU440*($AN$6-$AL$6)*($AM$6-$AL$6)),$AN$6-SQRT((1-AU440)*($AN$6-$AL$6)*($AN$6-$AM$6))),$AM$6)</f>
        <v>4.03367737363744</v>
      </c>
      <c r="AM440" s="0" t="n">
        <f aca="false">IFERROR(IF(AV440&lt;($AM$7-$AL$7)/($AN$7-$AL$7),$AL$7+SQRT(AV440*($AN$7-$AL$7)*($AM$7-$AL$7)),$AN$7-SQRT((1-AV440)*($AN$7-$AL$7)*($AN$7-$AM$7))),$AM$7)</f>
        <v>0.981176302226499</v>
      </c>
      <c r="AN440" s="0" t="n">
        <f aca="false">IFERROR(IF(AW440&lt;($AM$8-$AL$8)/($AN$8-$AL$8),$AL$8+SQRT(AW440*($AN$8-$AL$8)*($AM$8-$AL$8)),$AN$8-SQRT((1-AW440)*($AN$8-$AL$8)*($AN$8-$AM$8))),$AM$8)</f>
        <v>1.15846209686225</v>
      </c>
      <c r="AO440" s="0" t="n">
        <f aca="false">IFERROR(IF(AX440&lt;($AM$9-$AL$9)/($AN$9-$AL$9),$AL$9+SQRT(AX440*($AN$9-$AL$9)*($AM$9-$AL$9)),$AN$9-SQRT((1-AX440)*($AN$9-$AL$9)*($AN$9-$AM$9))),$AM$9)</f>
        <v>1.39865995081783</v>
      </c>
      <c r="AP440" s="0" t="n">
        <f aca="false">IFERROR(IF(AY440&lt;($AM$10-$AL$10)/($AN$10-$AL$10),$AL$10+SQRT(AY440*($AN$10-$AL$10)*($AM$10-$AL$10)),$AN$10-SQRT((1-AY440)*($AN$10-$AL$10)*($AN$10-$AM$10))),$AM$10)</f>
        <v>0.935242911762275</v>
      </c>
      <c r="AQ440" s="0" t="n">
        <f aca="false">IFERROR(IF(AZ440&lt;($AM$11-$AL$11)/($AN$11-$AL$11),$AL$11+SQRT(AZ440*($AN$11-$AL$11)*($AM$11-$AL$11)),$AN$11-SQRT((1-AZ440)*($AN$11-$AL$11)*($AN$11-$AM$11))),$AM$11)</f>
        <v>0.575325885721899</v>
      </c>
      <c r="AR440" s="0" t="n">
        <f aca="false">SUMPRODUCT((B24:B31&lt;=$B$6)*(C24:C31*AM440+D24:D31*AO440*$B$8*AQ440)/(1+AL440/100)^B24:B31)+C32*AM440*AP440/(1+AL440/100)^$B$6</f>
        <v>0</v>
      </c>
      <c r="AS440" s="0" t="n">
        <f aca="false">SUMPRODUCT((K24:K26&lt;=$B$6)*(L24:L26*AN440+M24:M26*AO440*$B$8*AQ440)/(1+AL440/100)^K24:K26)+L27*AN440*AP440/(1+AL440/100)^$B$6</f>
        <v>0</v>
      </c>
      <c r="AT440" s="0" t="n">
        <f aca="false">AS440-AR440</f>
        <v>0</v>
      </c>
      <c r="AU440" s="0" t="n">
        <f aca="true">RAND()</f>
        <v>0.560046503816476</v>
      </c>
      <c r="AV440" s="0" t="n">
        <f aca="true">RAND()</f>
        <v>0.364720583205198</v>
      </c>
      <c r="AW440" s="0" t="n">
        <f aca="true">RAND()</f>
        <v>0.925518331459053</v>
      </c>
      <c r="AX440" s="0" t="n">
        <f aca="true">RAND()</f>
        <v>0.75892676349972</v>
      </c>
      <c r="AY440" s="0" t="n">
        <f aca="true">RAND()</f>
        <v>0.757745568957213</v>
      </c>
      <c r="AZ440" s="0" t="n">
        <f aca="true">RAND()</f>
        <v>0.309405483055298</v>
      </c>
    </row>
    <row r="441" customFormat="false" ht="15" hidden="false" customHeight="false" outlineLevel="0" collapsed="false">
      <c r="AK441" s="0" t="n">
        <v>428</v>
      </c>
      <c r="AL441" s="0" t="n">
        <f aca="false">IFERROR(IF(AU441&lt;($AM$6-$AL$6)/($AN$6-$AL$6),$AL$6+SQRT(AU441*($AN$6-$AL$6)*($AM$6-$AL$6)),$AN$6-SQRT((1-AU441)*($AN$6-$AL$6)*($AN$6-$AM$6))),$AM$6)</f>
        <v>3.26241643723444</v>
      </c>
      <c r="AM441" s="0" t="n">
        <f aca="false">IFERROR(IF(AV441&lt;($AM$7-$AL$7)/($AN$7-$AL$7),$AL$7+SQRT(AV441*($AN$7-$AL$7)*($AM$7-$AL$7)),$AN$7-SQRT((1-AV441)*($AN$7-$AL$7)*($AN$7-$AM$7))),$AM$7)</f>
        <v>1.04328528976294</v>
      </c>
      <c r="AN441" s="0" t="n">
        <f aca="false">IFERROR(IF(AW441&lt;($AM$8-$AL$8)/($AN$8-$AL$8),$AL$8+SQRT(AW441*($AN$8-$AL$8)*($AM$8-$AL$8)),$AN$8-SQRT((1-AW441)*($AN$8-$AL$8)*($AN$8-$AM$8))),$AM$8)</f>
        <v>0.996057947489948</v>
      </c>
      <c r="AO441" s="0" t="n">
        <f aca="false">IFERROR(IF(AX441&lt;($AM$9-$AL$9)/($AN$9-$AL$9),$AL$9+SQRT(AX441*($AN$9-$AL$9)*($AM$9-$AL$9)),$AN$9-SQRT((1-AX441)*($AN$9-$AL$9)*($AN$9-$AM$9))),$AM$9)</f>
        <v>1.59549701226163</v>
      </c>
      <c r="AP441" s="0" t="n">
        <f aca="false">IFERROR(IF(AY441&lt;($AM$10-$AL$10)/($AN$10-$AL$10),$AL$10+SQRT(AY441*($AN$10-$AL$10)*($AM$10-$AL$10)),$AN$10-SQRT((1-AY441)*($AN$10-$AL$10)*($AN$10-$AM$10))),$AM$10)</f>
        <v>0.901397923980342</v>
      </c>
      <c r="AQ441" s="0" t="n">
        <f aca="false">IFERROR(IF(AZ441&lt;($AM$11-$AL$11)/($AN$11-$AL$11),$AL$11+SQRT(AZ441*($AN$11-$AL$11)*($AM$11-$AL$11)),$AN$11-SQRT((1-AZ441)*($AN$11-$AL$11)*($AN$11-$AM$11))),$AM$11)</f>
        <v>0.681761510839795</v>
      </c>
      <c r="AR441" s="0" t="n">
        <f aca="false">SUMPRODUCT((B24:B31&lt;=$B$6)*(C24:C31*AM441+D24:D31*AO441*$B$8*AQ441)/(1+AL441/100)^B24:B31)+C32*AM441*AP441/(1+AL441/100)^$B$6</f>
        <v>0</v>
      </c>
      <c r="AS441" s="0" t="n">
        <f aca="false">SUMPRODUCT((K24:K26&lt;=$B$6)*(L24:L26*AN441+M24:M26*AO441*$B$8*AQ441)/(1+AL441/100)^K24:K26)+L27*AN441*AP441/(1+AL441/100)^$B$6</f>
        <v>0</v>
      </c>
      <c r="AT441" s="0" t="n">
        <f aca="false">AS441-AR441</f>
        <v>0</v>
      </c>
      <c r="AU441" s="0" t="n">
        <f aca="true">RAND()</f>
        <v>0.301523455567236</v>
      </c>
      <c r="AV441" s="0" t="n">
        <f aca="true">RAND()</f>
        <v>0.620169142858737</v>
      </c>
      <c r="AW441" s="0" t="n">
        <f aca="true">RAND()</f>
        <v>0.427096875266347</v>
      </c>
      <c r="AX441" s="0" t="n">
        <f aca="true">RAND()</f>
        <v>0.89091822194049</v>
      </c>
      <c r="AY441" s="0" t="n">
        <f aca="true">RAND()</f>
        <v>0.644481173502914</v>
      </c>
      <c r="AZ441" s="0" t="n">
        <f aca="true">RAND()</f>
        <v>0.586629649049101</v>
      </c>
    </row>
    <row r="442" customFormat="false" ht="15" hidden="false" customHeight="false" outlineLevel="0" collapsed="false">
      <c r="AK442" s="0" t="n">
        <v>429</v>
      </c>
      <c r="AL442" s="0" t="n">
        <f aca="false">IFERROR(IF(AU442&lt;($AM$6-$AL$6)/($AN$6-$AL$6),$AL$6+SQRT(AU442*($AN$6-$AL$6)*($AM$6-$AL$6)),$AN$6-SQRT((1-AU442)*($AN$6-$AL$6)*($AN$6-$AM$6))),$AM$6)</f>
        <v>5.74310399255967</v>
      </c>
      <c r="AM442" s="0" t="n">
        <f aca="false">IFERROR(IF(AV442&lt;($AM$7-$AL$7)/($AN$7-$AL$7),$AL$7+SQRT(AV442*($AN$7-$AL$7)*($AM$7-$AL$7)),$AN$7-SQRT((1-AV442)*($AN$7-$AL$7)*($AN$7-$AM$7))),$AM$7)</f>
        <v>1.10539362209215</v>
      </c>
      <c r="AN442" s="0" t="n">
        <f aca="false">IFERROR(IF(AW442&lt;($AM$8-$AL$8)/($AN$8-$AL$8),$AL$8+SQRT(AW442*($AN$8-$AL$8)*($AM$8-$AL$8)),$AN$8-SQRT((1-AW442)*($AN$8-$AL$8)*($AN$8-$AM$8))),$AM$8)</f>
        <v>0.923112189547328</v>
      </c>
      <c r="AO442" s="0" t="n">
        <f aca="false">IFERROR(IF(AX442&lt;($AM$9-$AL$9)/($AN$9-$AL$9),$AL$9+SQRT(AX442*($AN$9-$AL$9)*($AM$9-$AL$9)),$AN$9-SQRT((1-AX442)*($AN$9-$AL$9)*($AN$9-$AM$9))),$AM$9)</f>
        <v>0.784616575637871</v>
      </c>
      <c r="AP442" s="0" t="n">
        <f aca="false">IFERROR(IF(AY442&lt;($AM$10-$AL$10)/($AN$10-$AL$10),$AL$10+SQRT(AY442*($AN$10-$AL$10)*($AM$10-$AL$10)),$AN$10-SQRT((1-AY442)*($AN$10-$AL$10)*($AN$10-$AM$10))),$AM$10)</f>
        <v>0.899827427912443</v>
      </c>
      <c r="AQ442" s="0" t="n">
        <f aca="false">IFERROR(IF(AZ442&lt;($AM$11-$AL$11)/($AN$11-$AL$11),$AL$11+SQRT(AZ442*($AN$11-$AL$11)*($AM$11-$AL$11)),$AN$11-SQRT((1-AZ442)*($AN$11-$AL$11)*($AN$11-$AM$11))),$AM$11)</f>
        <v>0.560712325791591</v>
      </c>
      <c r="AR442" s="0" t="n">
        <f aca="false">SUMPRODUCT((B24:B31&lt;=$B$6)*(C24:C31*AM442+D24:D31*AO442*$B$8*AQ442)/(1+AL442/100)^B24:B31)+C32*AM442*AP442/(1+AL442/100)^$B$6</f>
        <v>0</v>
      </c>
      <c r="AS442" s="0" t="n">
        <f aca="false">SUMPRODUCT((K24:K26&lt;=$B$6)*(L24:L26*AN442+M24:M26*AO442*$B$8*AQ442)/(1+AL442/100)^K24:K26)+L27*AN442*AP442/(1+AL442/100)^$B$6</f>
        <v>0</v>
      </c>
      <c r="AT442" s="0" t="n">
        <f aca="false">AS442-AR442</f>
        <v>0</v>
      </c>
      <c r="AU442" s="0" t="n">
        <f aca="true">RAND()</f>
        <v>0.921010621324027</v>
      </c>
      <c r="AV442" s="0" t="n">
        <f aca="true">RAND()</f>
        <v>0.814124404163304</v>
      </c>
      <c r="AW442" s="0" t="n">
        <f aca="true">RAND()</f>
        <v>0.168406791279302</v>
      </c>
      <c r="AX442" s="0" t="n">
        <f aca="true">RAND()</f>
        <v>0.108008793503771</v>
      </c>
      <c r="AY442" s="0" t="n">
        <f aca="true">RAND()</f>
        <v>0.639447888444319</v>
      </c>
      <c r="AZ442" s="0" t="n">
        <f aca="true">RAND()</f>
        <v>0.277432313549635</v>
      </c>
    </row>
    <row r="443" customFormat="false" ht="15" hidden="false" customHeight="false" outlineLevel="0" collapsed="false">
      <c r="AK443" s="0" t="n">
        <v>430</v>
      </c>
      <c r="AL443" s="0" t="n">
        <f aca="false">IFERROR(IF(AU443&lt;($AM$6-$AL$6)/($AN$6-$AL$6),$AL$6+SQRT(AU443*($AN$6-$AL$6)*($AM$6-$AL$6)),$AN$6-SQRT((1-AU443)*($AN$6-$AL$6)*($AN$6-$AM$6))),$AM$6)</f>
        <v>3.1090814424544</v>
      </c>
      <c r="AM443" s="0" t="n">
        <f aca="false">IFERROR(IF(AV443&lt;($AM$7-$AL$7)/($AN$7-$AL$7),$AL$7+SQRT(AV443*($AN$7-$AL$7)*($AM$7-$AL$7)),$AN$7-SQRT((1-AV443)*($AN$7-$AL$7)*($AN$7-$AM$7))),$AM$7)</f>
        <v>0.970439886521502</v>
      </c>
      <c r="AN443" s="0" t="n">
        <f aca="false">IFERROR(IF(AW443&lt;($AM$8-$AL$8)/($AN$8-$AL$8),$AL$8+SQRT(AW443*($AN$8-$AL$8)*($AM$8-$AL$8)),$AN$8-SQRT((1-AW443)*($AN$8-$AL$8)*($AN$8-$AM$8))),$AM$8)</f>
        <v>1.14454724053689</v>
      </c>
      <c r="AO443" s="0" t="n">
        <f aca="false">IFERROR(IF(AX443&lt;($AM$9-$AL$9)/($AN$9-$AL$9),$AL$9+SQRT(AX443*($AN$9-$AL$9)*($AM$9-$AL$9)),$AN$9-SQRT((1-AX443)*($AN$9-$AL$9)*($AN$9-$AM$9))),$AM$9)</f>
        <v>1.146159389168</v>
      </c>
      <c r="AP443" s="0" t="n">
        <f aca="false">IFERROR(IF(AY443&lt;($AM$10-$AL$10)/($AN$10-$AL$10),$AL$10+SQRT(AY443*($AN$10-$AL$10)*($AM$10-$AL$10)),$AN$10-SQRT((1-AY443)*($AN$10-$AL$10)*($AN$10-$AM$10))),$AM$10)</f>
        <v>0.553027740144499</v>
      </c>
      <c r="AQ443" s="0" t="n">
        <f aca="false">IFERROR(IF(AZ443&lt;($AM$11-$AL$11)/($AN$11-$AL$11),$AL$11+SQRT(AZ443*($AN$11-$AL$11)*($AM$11-$AL$11)),$AN$11-SQRT((1-AZ443)*($AN$11-$AL$11)*($AN$11-$AM$11))),$AM$11)</f>
        <v>0.609552642080675</v>
      </c>
      <c r="AR443" s="0" t="n">
        <f aca="false">SUMPRODUCT((B24:B31&lt;=$B$6)*(C24:C31*AM443+D24:D31*AO443*$B$8*AQ443)/(1+AL443/100)^B24:B31)+C32*AM443*AP443/(1+AL443/100)^$B$6</f>
        <v>0</v>
      </c>
      <c r="AS443" s="0" t="n">
        <f aca="false">SUMPRODUCT((K24:K26&lt;=$B$6)*(L24:L26*AN443+M24:M26*AO443*$B$8*AQ443)/(1+AL443/100)^K24:K26)+L27*AN443*AP443/(1+AL443/100)^$B$6</f>
        <v>0</v>
      </c>
      <c r="AT443" s="0" t="n">
        <f aca="false">AS443-AR443</f>
        <v>0</v>
      </c>
      <c r="AU443" s="0" t="n">
        <f aca="true">RAND()</f>
        <v>0.243037638927365</v>
      </c>
      <c r="AV443" s="0" t="n">
        <f aca="true">RAND()</f>
        <v>0.322775054638473</v>
      </c>
      <c r="AW443" s="0" t="n">
        <f aca="true">RAND()</f>
        <v>0.90115302685881</v>
      </c>
      <c r="AX443" s="0" t="n">
        <f aca="true">RAND()</f>
        <v>0.513970807529358</v>
      </c>
      <c r="AY443" s="0" t="n">
        <f aca="true">RAND()</f>
        <v>0.0112477648993302</v>
      </c>
      <c r="AZ443" s="0" t="n">
        <f aca="true">RAND()</f>
        <v>0.39111362538419</v>
      </c>
    </row>
    <row r="444" customFormat="false" ht="15" hidden="false" customHeight="false" outlineLevel="0" collapsed="false">
      <c r="AK444" s="0" t="n">
        <v>431</v>
      </c>
      <c r="AL444" s="0" t="n">
        <f aca="false">IFERROR(IF(AU444&lt;($AM$6-$AL$6)/($AN$6-$AL$6),$AL$6+SQRT(AU444*($AN$6-$AL$6)*($AM$6-$AL$6)),$AN$6-SQRT((1-AU444)*($AN$6-$AL$6)*($AN$6-$AM$6))),$AM$6)</f>
        <v>3.18616595459011</v>
      </c>
      <c r="AM444" s="0" t="n">
        <f aca="false">IFERROR(IF(AV444&lt;($AM$7-$AL$7)/($AN$7-$AL$7),$AL$7+SQRT(AV444*($AN$7-$AL$7)*($AM$7-$AL$7)),$AN$7-SQRT((1-AV444)*($AN$7-$AL$7)*($AN$7-$AM$7))),$AM$7)</f>
        <v>1.11633385859553</v>
      </c>
      <c r="AN444" s="0" t="n">
        <f aca="false">IFERROR(IF(AW444&lt;($AM$8-$AL$8)/($AN$8-$AL$8),$AL$8+SQRT(AW444*($AN$8-$AL$8)*($AM$8-$AL$8)),$AN$8-SQRT((1-AW444)*($AN$8-$AL$8)*($AN$8-$AM$8))),$AM$8)</f>
        <v>0.82550681261264</v>
      </c>
      <c r="AO444" s="0" t="n">
        <f aca="false">IFERROR(IF(AX444&lt;($AM$9-$AL$9)/($AN$9-$AL$9),$AL$9+SQRT(AX444*($AN$9-$AL$9)*($AM$9-$AL$9)),$AN$9-SQRT((1-AX444)*($AN$9-$AL$9)*($AN$9-$AM$9))),$AM$9)</f>
        <v>1.72229000550819</v>
      </c>
      <c r="AP444" s="0" t="n">
        <f aca="false">IFERROR(IF(AY444&lt;($AM$10-$AL$10)/($AN$10-$AL$10),$AL$10+SQRT(AY444*($AN$10-$AL$10)*($AM$10-$AL$10)),$AN$10-SQRT((1-AY444)*($AN$10-$AL$10)*($AN$10-$AM$10))),$AM$10)</f>
        <v>0.829099770167528</v>
      </c>
      <c r="AQ444" s="0" t="n">
        <f aca="false">IFERROR(IF(AZ444&lt;($AM$11-$AL$11)/($AN$11-$AL$11),$AL$11+SQRT(AZ444*($AN$11-$AL$11)*($AM$11-$AL$11)),$AN$11-SQRT((1-AZ444)*($AN$11-$AL$11)*($AN$11-$AM$11))),$AM$11)</f>
        <v>0.688781820441503</v>
      </c>
      <c r="AR444" s="0" t="n">
        <f aca="false">SUMPRODUCT((B24:B31&lt;=$B$6)*(C24:C31*AM444+D24:D31*AO444*$B$8*AQ444)/(1+AL444/100)^B24:B31)+C32*AM444*AP444/(1+AL444/100)^$B$6</f>
        <v>0</v>
      </c>
      <c r="AS444" s="0" t="n">
        <f aca="false">SUMPRODUCT((K24:K26&lt;=$B$6)*(L24:L26*AN444+M24:M26*AO444*$B$8*AQ444)/(1+AL444/100)^K24:K26)+L27*AN444*AP444/(1+AL444/100)^$B$6</f>
        <v>0</v>
      </c>
      <c r="AT444" s="0" t="n">
        <f aca="false">AS444-AR444</f>
        <v>0</v>
      </c>
      <c r="AU444" s="0" t="n">
        <f aca="true">RAND()</f>
        <v>0.272733493703622</v>
      </c>
      <c r="AV444" s="0" t="n">
        <f aca="true">RAND()</f>
        <v>0.841185445707029</v>
      </c>
      <c r="AW444" s="0" t="n">
        <f aca="true">RAND()</f>
        <v>0.00722886099618144</v>
      </c>
      <c r="AX444" s="0" t="n">
        <f aca="true">RAND()</f>
        <v>0.948584772639573</v>
      </c>
      <c r="AY444" s="0" t="n">
        <f aca="true">RAND()</f>
        <v>0.433226634897278</v>
      </c>
      <c r="AZ444" s="0" t="n">
        <f aca="true">RAND()</f>
        <v>0.604666304948143</v>
      </c>
    </row>
    <row r="445" customFormat="false" ht="15" hidden="false" customHeight="false" outlineLevel="0" collapsed="false">
      <c r="AK445" s="0" t="n">
        <v>432</v>
      </c>
      <c r="AL445" s="0" t="n">
        <f aca="false">IFERROR(IF(AU445&lt;($AM$6-$AL$6)/($AN$6-$AL$6),$AL$6+SQRT(AU445*($AN$6-$AL$6)*($AM$6-$AL$6)),$AN$6-SQRT((1-AU445)*($AN$6-$AL$6)*($AN$6-$AM$6))),$AM$6)</f>
        <v>3.86109591208526</v>
      </c>
      <c r="AM445" s="0" t="n">
        <f aca="false">IFERROR(IF(AV445&lt;($AM$7-$AL$7)/($AN$7-$AL$7),$AL$7+SQRT(AV445*($AN$7-$AL$7)*($AM$7-$AL$7)),$AN$7-SQRT((1-AV445)*($AN$7-$AL$7)*($AN$7-$AM$7))),$AM$7)</f>
        <v>0.94107098149199</v>
      </c>
      <c r="AN445" s="0" t="n">
        <f aca="false">IFERROR(IF(AW445&lt;($AM$8-$AL$8)/($AN$8-$AL$8),$AL$8+SQRT(AW445*($AN$8-$AL$8)*($AM$8-$AL$8)),$AN$8-SQRT((1-AW445)*($AN$8-$AL$8)*($AN$8-$AM$8))),$AM$8)</f>
        <v>1.18502494669594</v>
      </c>
      <c r="AO445" s="0" t="n">
        <f aca="false">IFERROR(IF(AX445&lt;($AM$9-$AL$9)/($AN$9-$AL$9),$AL$9+SQRT(AX445*($AN$9-$AL$9)*($AM$9-$AL$9)),$AN$9-SQRT((1-AX445)*($AN$9-$AL$9)*($AN$9-$AM$9))),$AM$9)</f>
        <v>0.802555815472432</v>
      </c>
      <c r="AP445" s="0" t="n">
        <f aca="false">IFERROR(IF(AY445&lt;($AM$10-$AL$10)/($AN$10-$AL$10),$AL$10+SQRT(AY445*($AN$10-$AL$10)*($AM$10-$AL$10)),$AN$10-SQRT((1-AY445)*($AN$10-$AL$10)*($AN$10-$AM$10))),$AM$10)</f>
        <v>0.80409129767022</v>
      </c>
      <c r="AQ445" s="0" t="n">
        <f aca="false">IFERROR(IF(AZ445&lt;($AM$11-$AL$11)/($AN$11-$AL$11),$AL$11+SQRT(AZ445*($AN$11-$AL$11)*($AM$11-$AL$11)),$AN$11-SQRT((1-AZ445)*($AN$11-$AL$11)*($AN$11-$AM$11))),$AM$11)</f>
        <v>0.705715242600416</v>
      </c>
      <c r="AR445" s="0" t="n">
        <f aca="false">SUMPRODUCT((B24:B31&lt;=$B$6)*(C24:C31*AM445+D24:D31*AO445*$B$8*AQ445)/(1+AL445/100)^B24:B31)+C32*AM445*AP445/(1+AL445/100)^$B$6</f>
        <v>0</v>
      </c>
      <c r="AS445" s="0" t="n">
        <f aca="false">SUMPRODUCT((K24:K26&lt;=$B$6)*(L24:L26*AN445+M24:M26*AO445*$B$8*AQ445)/(1+AL445/100)^K24:K26)+L27*AN445*AP445/(1+AL445/100)^$B$6</f>
        <v>0</v>
      </c>
      <c r="AT445" s="0" t="n">
        <f aca="false">AS445-AR445</f>
        <v>0</v>
      </c>
      <c r="AU445" s="0" t="n">
        <f aca="true">RAND()</f>
        <v>0.507364056343605</v>
      </c>
      <c r="AV445" s="0" t="n">
        <f aca="true">RAND()</f>
        <v>0.221122464656815</v>
      </c>
      <c r="AW445" s="0" t="n">
        <f aca="true">RAND()</f>
        <v>0.962473266205645</v>
      </c>
      <c r="AX445" s="0" t="n">
        <f aca="true">RAND()</f>
        <v>0.122053361968251</v>
      </c>
      <c r="AY445" s="0" t="n">
        <f aca="true">RAND()</f>
        <v>0.369886069275033</v>
      </c>
      <c r="AZ445" s="0" t="n">
        <f aca="true">RAND()</f>
        <v>0.646516251274563</v>
      </c>
    </row>
    <row r="446" customFormat="false" ht="15" hidden="false" customHeight="false" outlineLevel="0" collapsed="false">
      <c r="AK446" s="0" t="n">
        <v>433</v>
      </c>
      <c r="AL446" s="0" t="n">
        <f aca="false">IFERROR(IF(AU446&lt;($AM$6-$AL$6)/($AN$6-$AL$6),$AL$6+SQRT(AU446*($AN$6-$AL$6)*($AM$6-$AL$6)),$AN$6-SQRT((1-AU446)*($AN$6-$AL$6)*($AN$6-$AM$6))),$AM$6)</f>
        <v>3.43416754842674</v>
      </c>
      <c r="AM446" s="0" t="n">
        <f aca="false">IFERROR(IF(AV446&lt;($AM$7-$AL$7)/($AN$7-$AL$7),$AL$7+SQRT(AV446*($AN$7-$AL$7)*($AM$7-$AL$7)),$AN$7-SQRT((1-AV446)*($AN$7-$AL$7)*($AN$7-$AM$7))),$AM$7)</f>
        <v>1.04009875555188</v>
      </c>
      <c r="AN446" s="0" t="n">
        <f aca="false">IFERROR(IF(AW446&lt;($AM$8-$AL$8)/($AN$8-$AL$8),$AL$8+SQRT(AW446*($AN$8-$AL$8)*($AM$8-$AL$8)),$AN$8-SQRT((1-AW446)*($AN$8-$AL$8)*($AN$8-$AM$8))),$AM$8)</f>
        <v>1.07536622715461</v>
      </c>
      <c r="AO446" s="0" t="n">
        <f aca="false">IFERROR(IF(AX446&lt;($AM$9-$AL$9)/($AN$9-$AL$9),$AL$9+SQRT(AX446*($AN$9-$AL$9)*($AM$9-$AL$9)),$AN$9-SQRT((1-AX446)*($AN$9-$AL$9)*($AN$9-$AM$9))),$AM$9)</f>
        <v>1.43229852131767</v>
      </c>
      <c r="AP446" s="0" t="n">
        <f aca="false">IFERROR(IF(AY446&lt;($AM$10-$AL$10)/($AN$10-$AL$10),$AL$10+SQRT(AY446*($AN$10-$AL$10)*($AM$10-$AL$10)),$AN$10-SQRT((1-AY446)*($AN$10-$AL$10)*($AN$10-$AM$10))),$AM$10)</f>
        <v>0.994989792799281</v>
      </c>
      <c r="AQ446" s="0" t="n">
        <f aca="false">IFERROR(IF(AZ446&lt;($AM$11-$AL$11)/($AN$11-$AL$11),$AL$11+SQRT(AZ446*($AN$11-$AL$11)*($AM$11-$AL$11)),$AN$11-SQRT((1-AZ446)*($AN$11-$AL$11)*($AN$11-$AM$11))),$AM$11)</f>
        <v>0.809417860560356</v>
      </c>
      <c r="AR446" s="0" t="n">
        <f aca="false">SUMPRODUCT((B24:B31&lt;=$B$6)*(C24:C31*AM446+D24:D31*AO446*$B$8*AQ446)/(1+AL446/100)^B24:B31)+C32*AM446*AP446/(1+AL446/100)^$B$6</f>
        <v>0</v>
      </c>
      <c r="AS446" s="0" t="n">
        <f aca="false">SUMPRODUCT((K24:K26&lt;=$B$6)*(L24:L26*AN446+M24:M26*AO446*$B$8*AQ446)/(1+AL446/100)^K24:K26)+L27*AN446*AP446/(1+AL446/100)^$B$6</f>
        <v>0</v>
      </c>
      <c r="AT446" s="0" t="n">
        <f aca="false">AS446-AR446</f>
        <v>0</v>
      </c>
      <c r="AU446" s="0" t="n">
        <f aca="true">RAND()</f>
        <v>0.36424194636535</v>
      </c>
      <c r="AV446" s="0" t="n">
        <f aca="true">RAND()</f>
        <v>0.608368600703381</v>
      </c>
      <c r="AW446" s="0" t="n">
        <f aca="true">RAND()</f>
        <v>0.728915958949194</v>
      </c>
      <c r="AX446" s="0" t="n">
        <f aca="true">RAND()</f>
        <v>0.78514335406793</v>
      </c>
      <c r="AY446" s="0" t="n">
        <f aca="true">RAND()</f>
        <v>0.980059579901901</v>
      </c>
      <c r="AZ446" s="0" t="n">
        <f aca="true">RAND()</f>
        <v>0.851748767863706</v>
      </c>
    </row>
    <row r="447" customFormat="false" ht="15" hidden="false" customHeight="false" outlineLevel="0" collapsed="false">
      <c r="AK447" s="0" t="n">
        <v>434</v>
      </c>
      <c r="AL447" s="0" t="n">
        <f aca="false">IFERROR(IF(AU447&lt;($AM$6-$AL$6)/($AN$6-$AL$6),$AL$6+SQRT(AU447*($AN$6-$AL$6)*($AM$6-$AL$6)),$AN$6-SQRT((1-AU447)*($AN$6-$AL$6)*($AN$6-$AM$6))),$AM$6)</f>
        <v>4.64311228430733</v>
      </c>
      <c r="AM447" s="0" t="n">
        <f aca="false">IFERROR(IF(AV447&lt;($AM$7-$AL$7)/($AN$7-$AL$7),$AL$7+SQRT(AV447*($AN$7-$AL$7)*($AM$7-$AL$7)),$AN$7-SQRT((1-AV447)*($AN$7-$AL$7)*($AN$7-$AM$7))),$AM$7)</f>
        <v>0.899366751332547</v>
      </c>
      <c r="AN447" s="0" t="n">
        <f aca="false">IFERROR(IF(AW447&lt;($AM$8-$AL$8)/($AN$8-$AL$8),$AL$8+SQRT(AW447*($AN$8-$AL$8)*($AM$8-$AL$8)),$AN$8-SQRT((1-AW447)*($AN$8-$AL$8)*($AN$8-$AM$8))),$AM$8)</f>
        <v>0.985490997853599</v>
      </c>
      <c r="AO447" s="0" t="n">
        <f aca="false">IFERROR(IF(AX447&lt;($AM$9-$AL$9)/($AN$9-$AL$9),$AL$9+SQRT(AX447*($AN$9-$AL$9)*($AM$9-$AL$9)),$AN$9-SQRT((1-AX447)*($AN$9-$AL$9)*($AN$9-$AM$9))),$AM$9)</f>
        <v>1.42237978460997</v>
      </c>
      <c r="AP447" s="0" t="n">
        <f aca="false">IFERROR(IF(AY447&lt;($AM$10-$AL$10)/($AN$10-$AL$10),$AL$10+SQRT(AY447*($AN$10-$AL$10)*($AM$10-$AL$10)),$AN$10-SQRT((1-AY447)*($AN$10-$AL$10)*($AN$10-$AM$10))),$AM$10)</f>
        <v>0.892190680078201</v>
      </c>
      <c r="AQ447" s="0" t="n">
        <f aca="false">IFERROR(IF(AZ447&lt;($AM$11-$AL$11)/($AN$11-$AL$11),$AL$11+SQRT(AZ447*($AN$11-$AL$11)*($AM$11-$AL$11)),$AN$11-SQRT((1-AZ447)*($AN$11-$AL$11)*($AN$11-$AM$11))),$AM$11)</f>
        <v>0.529011304408598</v>
      </c>
      <c r="AR447" s="0" t="n">
        <f aca="false">SUMPRODUCT((B24:B31&lt;=$B$6)*(C24:C31*AM447+D24:D31*AO447*$B$8*AQ447)/(1+AL447/100)^B24:B31)+C32*AM447*AP447/(1+AL447/100)^$B$6</f>
        <v>0</v>
      </c>
      <c r="AS447" s="0" t="n">
        <f aca="false">SUMPRODUCT((K24:K26&lt;=$B$6)*(L24:L26*AN447+M24:M26*AO447*$B$8*AQ447)/(1+AL447/100)^K24:K26)+L27*AN447*AP447/(1+AL447/100)^$B$6</f>
        <v>0</v>
      </c>
      <c r="AT447" s="0" t="n">
        <f aca="false">AS447-AR447</f>
        <v>0</v>
      </c>
      <c r="AU447" s="0" t="n">
        <f aca="true">RAND()</f>
        <v>0.72225401478085</v>
      </c>
      <c r="AV447" s="0" t="n">
        <f aca="true">RAND()</f>
        <v>0.109708347448714</v>
      </c>
      <c r="AW447" s="0" t="n">
        <f aca="true">RAND()</f>
        <v>0.382299003163598</v>
      </c>
      <c r="AX447" s="0" t="n">
        <f aca="true">RAND()</f>
        <v>0.777569924515182</v>
      </c>
      <c r="AY447" s="0" t="n">
        <f aca="true">RAND()</f>
        <v>0.615254118160807</v>
      </c>
      <c r="AZ447" s="0" t="n">
        <f aca="true">RAND()</f>
        <v>0.214066030803786</v>
      </c>
    </row>
    <row r="448" customFormat="false" ht="15" hidden="false" customHeight="false" outlineLevel="0" collapsed="false">
      <c r="AK448" s="0" t="n">
        <v>435</v>
      </c>
      <c r="AL448" s="0" t="n">
        <f aca="false">IFERROR(IF(AU448&lt;($AM$6-$AL$6)/($AN$6-$AL$6),$AL$6+SQRT(AU448*($AN$6-$AL$6)*($AM$6-$AL$6)),$AN$6-SQRT((1-AU448)*($AN$6-$AL$6)*($AN$6-$AM$6))),$AM$6)</f>
        <v>3.9503461316901</v>
      </c>
      <c r="AM448" s="0" t="n">
        <f aca="false">IFERROR(IF(AV448&lt;($AM$7-$AL$7)/($AN$7-$AL$7),$AL$7+SQRT(AV448*($AN$7-$AL$7)*($AM$7-$AL$7)),$AN$7-SQRT((1-AV448)*($AN$7-$AL$7)*($AN$7-$AM$7))),$AM$7)</f>
        <v>1.13560325509442</v>
      </c>
      <c r="AN448" s="0" t="n">
        <f aca="false">IFERROR(IF(AW448&lt;($AM$8-$AL$8)/($AN$8-$AL$8),$AL$8+SQRT(AW448*($AN$8-$AL$8)*($AM$8-$AL$8)),$AN$8-SQRT((1-AW448)*($AN$8-$AL$8)*($AN$8-$AM$8))),$AM$8)</f>
        <v>0.891044698136011</v>
      </c>
      <c r="AO448" s="0" t="n">
        <f aca="false">IFERROR(IF(AX448&lt;($AM$9-$AL$9)/($AN$9-$AL$9),$AL$9+SQRT(AX448*($AN$9-$AL$9)*($AM$9-$AL$9)),$AN$9-SQRT((1-AX448)*($AN$9-$AL$9)*($AN$9-$AM$9))),$AM$9)</f>
        <v>1.57282310686462</v>
      </c>
      <c r="AP448" s="0" t="n">
        <f aca="false">IFERROR(IF(AY448&lt;($AM$10-$AL$10)/($AN$10-$AL$10),$AL$10+SQRT(AY448*($AN$10-$AL$10)*($AM$10-$AL$10)),$AN$10-SQRT((1-AY448)*($AN$10-$AL$10)*($AN$10-$AM$10))),$AM$10)</f>
        <v>0.915961233044728</v>
      </c>
      <c r="AQ448" s="0" t="n">
        <f aca="false">IFERROR(IF(AZ448&lt;($AM$11-$AL$11)/($AN$11-$AL$11),$AL$11+SQRT(AZ448*($AN$11-$AL$11)*($AM$11-$AL$11)),$AN$11-SQRT((1-AZ448)*($AN$11-$AL$11)*($AN$11-$AM$11))),$AM$11)</f>
        <v>0.551816879070814</v>
      </c>
      <c r="AR448" s="0" t="n">
        <f aca="false">SUMPRODUCT((B24:B31&lt;=$B$6)*(C24:C31*AM448+D24:D31*AO448*$B$8*AQ448)/(1+AL448/100)^B24:B31)+C32*AM448*AP448/(1+AL448/100)^$B$6</f>
        <v>0</v>
      </c>
      <c r="AS448" s="0" t="n">
        <f aca="false">SUMPRODUCT((K24:K26&lt;=$B$6)*(L24:L26*AN448+M24:M26*AO448*$B$8*AQ448)/(1+AL448/100)^K24:K26)+L27*AN448*AP448/(1+AL448/100)^$B$6</f>
        <v>0</v>
      </c>
      <c r="AT448" s="0" t="n">
        <f aca="false">AS448-AR448</f>
        <v>0</v>
      </c>
      <c r="AU448" s="0" t="n">
        <f aca="true">RAND()</f>
        <v>0.534980564175122</v>
      </c>
      <c r="AV448" s="0" t="n">
        <f aca="true">RAND()</f>
        <v>0.883674531155626</v>
      </c>
      <c r="AW448" s="0" t="n">
        <f aca="true">RAND()</f>
        <v>0.0921015228741926</v>
      </c>
      <c r="AX448" s="0" t="n">
        <f aca="true">RAND()</f>
        <v>0.878346601314134</v>
      </c>
      <c r="AY448" s="0" t="n">
        <f aca="true">RAND()</f>
        <v>0.692094989584361</v>
      </c>
      <c r="AZ448" s="0" t="n">
        <f aca="true">RAND()</f>
        <v>0.258823430959041</v>
      </c>
    </row>
    <row r="449" customFormat="false" ht="15" hidden="false" customHeight="false" outlineLevel="0" collapsed="false">
      <c r="AK449" s="0" t="n">
        <v>436</v>
      </c>
      <c r="AL449" s="0" t="n">
        <f aca="false">IFERROR(IF(AU449&lt;($AM$6-$AL$6)/($AN$6-$AL$6),$AL$6+SQRT(AU449*($AN$6-$AL$6)*($AM$6-$AL$6)),$AN$6-SQRT((1-AU449)*($AN$6-$AL$6)*($AN$6-$AM$6))),$AM$6)</f>
        <v>2.87239426743363</v>
      </c>
      <c r="AM449" s="0" t="n">
        <f aca="false">IFERROR(IF(AV449&lt;($AM$7-$AL$7)/($AN$7-$AL$7),$AL$7+SQRT(AV449*($AN$7-$AL$7)*($AM$7-$AL$7)),$AN$7-SQRT((1-AV449)*($AN$7-$AL$7)*($AN$7-$AM$7))),$AM$7)</f>
        <v>1.0441588599463</v>
      </c>
      <c r="AN449" s="0" t="n">
        <f aca="false">IFERROR(IF(AW449&lt;($AM$8-$AL$8)/($AN$8-$AL$8),$AL$8+SQRT(AW449*($AN$8-$AL$8)*($AM$8-$AL$8)),$AN$8-SQRT((1-AW449)*($AN$8-$AL$8)*($AN$8-$AM$8))),$AM$8)</f>
        <v>1.05575641807392</v>
      </c>
      <c r="AO449" s="0" t="n">
        <f aca="false">IFERROR(IF(AX449&lt;($AM$9-$AL$9)/($AN$9-$AL$9),$AL$9+SQRT(AX449*($AN$9-$AL$9)*($AM$9-$AL$9)),$AN$9-SQRT((1-AX449)*($AN$9-$AL$9)*($AN$9-$AM$9))),$AM$9)</f>
        <v>0.953854634720923</v>
      </c>
      <c r="AP449" s="0" t="n">
        <f aca="false">IFERROR(IF(AY449&lt;($AM$10-$AL$10)/($AN$10-$AL$10),$AL$10+SQRT(AY449*($AN$10-$AL$10)*($AM$10-$AL$10)),$AN$10-SQRT((1-AY449)*($AN$10-$AL$10)*($AN$10-$AM$10))),$AM$10)</f>
        <v>0.832165000387384</v>
      </c>
      <c r="AQ449" s="0" t="n">
        <f aca="false">IFERROR(IF(AZ449&lt;($AM$11-$AL$11)/($AN$11-$AL$11),$AL$11+SQRT(AZ449*($AN$11-$AL$11)*($AM$11-$AL$11)),$AN$11-SQRT((1-AZ449)*($AN$11-$AL$11)*($AN$11-$AM$11))),$AM$11)</f>
        <v>0.895139762302177</v>
      </c>
      <c r="AR449" s="0" t="n">
        <f aca="false">SUMPRODUCT((B24:B31&lt;=$B$6)*(C24:C31*AM449+D24:D31*AO449*$B$8*AQ449)/(1+AL449/100)^B24:B31)+C32*AM449*AP449/(1+AL449/100)^$B$6</f>
        <v>0</v>
      </c>
      <c r="AS449" s="0" t="n">
        <f aca="false">SUMPRODUCT((K24:K26&lt;=$B$6)*(L24:L26*AN449+M24:M26*AO449*$B$8*AQ449)/(1+AL449/100)^K24:K26)+L27*AN449*AP449/(1+AL449/100)^$B$6</f>
        <v>0</v>
      </c>
      <c r="AT449" s="0" t="n">
        <f aca="false">AS449-AR449</f>
        <v>0</v>
      </c>
      <c r="AU449" s="0" t="n">
        <f aca="true">RAND()</f>
        <v>0.15221435157021</v>
      </c>
      <c r="AV449" s="0" t="n">
        <f aca="true">RAND()</f>
        <v>0.623372667212398</v>
      </c>
      <c r="AW449" s="0" t="n">
        <f aca="true">RAND()</f>
        <v>0.664617163382445</v>
      </c>
      <c r="AX449" s="0" t="n">
        <f aca="true">RAND()</f>
        <v>0.274645372610217</v>
      </c>
      <c r="AY449" s="0" t="n">
        <f aca="true">RAND()</f>
        <v>0.441334349929403</v>
      </c>
      <c r="AZ449" s="0" t="n">
        <f aca="true">RAND()</f>
        <v>0.955119716530433</v>
      </c>
    </row>
    <row r="450" customFormat="false" ht="15" hidden="false" customHeight="false" outlineLevel="0" collapsed="false">
      <c r="AK450" s="0" t="n">
        <v>437</v>
      </c>
      <c r="AL450" s="0" t="n">
        <f aca="false">IFERROR(IF(AU450&lt;($AM$6-$AL$6)/($AN$6-$AL$6),$AL$6+SQRT(AU450*($AN$6-$AL$6)*($AM$6-$AL$6)),$AN$6-SQRT((1-AU450)*($AN$6-$AL$6)*($AN$6-$AM$6))),$AM$6)</f>
        <v>2.14129632443705</v>
      </c>
      <c r="AM450" s="0" t="n">
        <f aca="false">IFERROR(IF(AV450&lt;($AM$7-$AL$7)/($AN$7-$AL$7),$AL$7+SQRT(AV450*($AN$7-$AL$7)*($AM$7-$AL$7)),$AN$7-SQRT((1-AV450)*($AN$7-$AL$7)*($AN$7-$AM$7))),$AM$7)</f>
        <v>1.04308317773762</v>
      </c>
      <c r="AN450" s="0" t="n">
        <f aca="false">IFERROR(IF(AW450&lt;($AM$8-$AL$8)/($AN$8-$AL$8),$AL$8+SQRT(AW450*($AN$8-$AL$8)*($AM$8-$AL$8)),$AN$8-SQRT((1-AW450)*($AN$8-$AL$8)*($AN$8-$AM$8))),$AM$8)</f>
        <v>0.995687096066113</v>
      </c>
      <c r="AO450" s="0" t="n">
        <f aca="false">IFERROR(IF(AX450&lt;($AM$9-$AL$9)/($AN$9-$AL$9),$AL$9+SQRT(AX450*($AN$9-$AL$9)*($AM$9-$AL$9)),$AN$9-SQRT((1-AX450)*($AN$9-$AL$9)*($AN$9-$AM$9))),$AM$9)</f>
        <v>1.14549737508512</v>
      </c>
      <c r="AP450" s="0" t="n">
        <f aca="false">IFERROR(IF(AY450&lt;($AM$10-$AL$10)/($AN$10-$AL$10),$AL$10+SQRT(AY450*($AN$10-$AL$10)*($AM$10-$AL$10)),$AN$10-SQRT((1-AY450)*($AN$10-$AL$10)*($AN$10-$AM$10))),$AM$10)</f>
        <v>0.86044916036313</v>
      </c>
      <c r="AQ450" s="0" t="n">
        <f aca="false">IFERROR(IF(AZ450&lt;($AM$11-$AL$11)/($AN$11-$AL$11),$AL$11+SQRT(AZ450*($AN$11-$AL$11)*($AM$11-$AL$11)),$AN$11-SQRT((1-AZ450)*($AN$11-$AL$11)*($AN$11-$AM$11))),$AM$11)</f>
        <v>0.924379396292162</v>
      </c>
      <c r="AR450" s="0" t="n">
        <f aca="false">SUMPRODUCT((B24:B31&lt;=$B$6)*(C24:C31*AM450+D24:D31*AO450*$B$8*AQ450)/(1+AL450/100)^B24:B31)+C32*AM450*AP450/(1+AL450/100)^$B$6</f>
        <v>0</v>
      </c>
      <c r="AS450" s="0" t="n">
        <f aca="false">SUMPRODUCT((K24:K26&lt;=$B$6)*(L24:L26*AN450+M24:M26*AO450*$B$8*AQ450)/(1+AL450/100)^K24:K26)+L27*AN450*AP450/(1+AL450/100)^$B$6</f>
        <v>0</v>
      </c>
      <c r="AT450" s="0" t="n">
        <f aca="false">AS450-AR450</f>
        <v>0</v>
      </c>
      <c r="AU450" s="0" t="n">
        <f aca="true">RAND()</f>
        <v>0.00399293025988412</v>
      </c>
      <c r="AV450" s="0" t="n">
        <f aca="true">RAND()</f>
        <v>0.619426032576337</v>
      </c>
      <c r="AW450" s="0" t="n">
        <f aca="true">RAND()</f>
        <v>0.425482661853202</v>
      </c>
      <c r="AX450" s="0" t="n">
        <f aca="true">RAND()</f>
        <v>0.513216842675723</v>
      </c>
      <c r="AY450" s="0" t="n">
        <f aca="true">RAND()</f>
        <v>0.519694388825941</v>
      </c>
      <c r="AZ450" s="0" t="n">
        <f aca="true">RAND()</f>
        <v>0.976659282836172</v>
      </c>
    </row>
    <row r="451" customFormat="false" ht="15" hidden="false" customHeight="false" outlineLevel="0" collapsed="false">
      <c r="AK451" s="0" t="n">
        <v>438</v>
      </c>
      <c r="AL451" s="0" t="n">
        <f aca="false">IFERROR(IF(AU451&lt;($AM$6-$AL$6)/($AN$6-$AL$6),$AL$6+SQRT(AU451*($AN$6-$AL$6)*($AM$6-$AL$6)),$AN$6-SQRT((1-AU451)*($AN$6-$AL$6)*($AN$6-$AM$6))),$AM$6)</f>
        <v>5.08227237023236</v>
      </c>
      <c r="AM451" s="0" t="n">
        <f aca="false">IFERROR(IF(AV451&lt;($AM$7-$AL$7)/($AN$7-$AL$7),$AL$7+SQRT(AV451*($AN$7-$AL$7)*($AM$7-$AL$7)),$AN$7-SQRT((1-AV451)*($AN$7-$AL$7)*($AN$7-$AM$7))),$AM$7)</f>
        <v>0.855860466109942</v>
      </c>
      <c r="AN451" s="0" t="n">
        <f aca="false">IFERROR(IF(AW451&lt;($AM$8-$AL$8)/($AN$8-$AL$8),$AL$8+SQRT(AW451*($AN$8-$AL$8)*($AM$8-$AL$8)),$AN$8-SQRT((1-AW451)*($AN$8-$AL$8)*($AN$8-$AM$8))),$AM$8)</f>
        <v>0.957648400136381</v>
      </c>
      <c r="AO451" s="0" t="n">
        <f aca="false">IFERROR(IF(AX451&lt;($AM$9-$AL$9)/($AN$9-$AL$9),$AL$9+SQRT(AX451*($AN$9-$AL$9)*($AM$9-$AL$9)),$AN$9-SQRT((1-AX451)*($AN$9-$AL$9)*($AN$9-$AM$9))),$AM$9)</f>
        <v>1.70246900540852</v>
      </c>
      <c r="AP451" s="0" t="n">
        <f aca="false">IFERROR(IF(AY451&lt;($AM$10-$AL$10)/($AN$10-$AL$10),$AL$10+SQRT(AY451*($AN$10-$AL$10)*($AM$10-$AL$10)),$AN$10-SQRT((1-AY451)*($AN$10-$AL$10)*($AN$10-$AM$10))),$AM$10)</f>
        <v>0.595462521436619</v>
      </c>
      <c r="AQ451" s="0" t="n">
        <f aca="false">IFERROR(IF(AZ451&lt;($AM$11-$AL$11)/($AN$11-$AL$11),$AL$11+SQRT(AZ451*($AN$11-$AL$11)*($AM$11-$AL$11)),$AN$11-SQRT((1-AZ451)*($AN$11-$AL$11)*($AN$11-$AM$11))),$AM$11)</f>
        <v>0.534696633768721</v>
      </c>
      <c r="AR451" s="0" t="n">
        <f aca="false">SUMPRODUCT((B24:B31&lt;=$B$6)*(C24:C31*AM451+D24:D31*AO451*$B$8*AQ451)/(1+AL451/100)^B24:B31)+C32*AM451*AP451/(1+AL451/100)^$B$6</f>
        <v>0</v>
      </c>
      <c r="AS451" s="0" t="n">
        <f aca="false">SUMPRODUCT((K24:K26&lt;=$B$6)*(L24:L26*AN451+M24:M26*AO451*$B$8*AQ451)/(1+AL451/100)^K24:K26)+L27*AN451*AP451/(1+AL451/100)^$B$6</f>
        <v>0</v>
      </c>
      <c r="AT451" s="0" t="n">
        <f aca="false">AS451-AR451</f>
        <v>0</v>
      </c>
      <c r="AU451" s="0" t="n">
        <f aca="true">RAND()</f>
        <v>0.816116036901289</v>
      </c>
      <c r="AV451" s="0" t="n">
        <f aca="true">RAND()</f>
        <v>0.0346710186002223</v>
      </c>
      <c r="AW451" s="0" t="n">
        <f aca="true">RAND()</f>
        <v>0.276144645172895</v>
      </c>
      <c r="AX451" s="0" t="n">
        <f aca="true">RAND()</f>
        <v>0.940983538171604</v>
      </c>
      <c r="AY451" s="0" t="n">
        <f aca="true">RAND()</f>
        <v>0.0364523719961479</v>
      </c>
      <c r="AZ451" s="0" t="n">
        <f aca="true">RAND()</f>
        <v>0.224826571030078</v>
      </c>
    </row>
    <row r="452" customFormat="false" ht="15" hidden="false" customHeight="false" outlineLevel="0" collapsed="false">
      <c r="AK452" s="0" t="n">
        <v>439</v>
      </c>
      <c r="AL452" s="0" t="n">
        <f aca="false">IFERROR(IF(AU452&lt;($AM$6-$AL$6)/($AN$6-$AL$6),$AL$6+SQRT(AU452*($AN$6-$AL$6)*($AM$6-$AL$6)),$AN$6-SQRT((1-AU452)*($AN$6-$AL$6)*($AN$6-$AM$6))),$AM$6)</f>
        <v>3.19482776174374</v>
      </c>
      <c r="AM452" s="0" t="n">
        <f aca="false">IFERROR(IF(AV452&lt;($AM$7-$AL$7)/($AN$7-$AL$7),$AL$7+SQRT(AV452*($AN$7-$AL$7)*($AM$7-$AL$7)),$AN$7-SQRT((1-AV452)*($AN$7-$AL$7)*($AN$7-$AM$7))),$AM$7)</f>
        <v>0.900106355578804</v>
      </c>
      <c r="AN452" s="0" t="n">
        <f aca="false">IFERROR(IF(AW452&lt;($AM$8-$AL$8)/($AN$8-$AL$8),$AL$8+SQRT(AW452*($AN$8-$AL$8)*($AM$8-$AL$8)),$AN$8-SQRT((1-AW452)*($AN$8-$AL$8)*($AN$8-$AM$8))),$AM$8)</f>
        <v>1.00081583631623</v>
      </c>
      <c r="AO452" s="0" t="n">
        <f aca="false">IFERROR(IF(AX452&lt;($AM$9-$AL$9)/($AN$9-$AL$9),$AL$9+SQRT(AX452*($AN$9-$AL$9)*($AM$9-$AL$9)),$AN$9-SQRT((1-AX452)*($AN$9-$AL$9)*($AN$9-$AM$9))),$AM$9)</f>
        <v>0.987119883119707</v>
      </c>
      <c r="AP452" s="0" t="n">
        <f aca="false">IFERROR(IF(AY452&lt;($AM$10-$AL$10)/($AN$10-$AL$10),$AL$10+SQRT(AY452*($AN$10-$AL$10)*($AM$10-$AL$10)),$AN$10-SQRT((1-AY452)*($AN$10-$AL$10)*($AN$10-$AM$10))),$AM$10)</f>
        <v>0.798729828086206</v>
      </c>
      <c r="AQ452" s="0" t="n">
        <f aca="false">IFERROR(IF(AZ452&lt;($AM$11-$AL$11)/($AN$11-$AL$11),$AL$11+SQRT(AZ452*($AN$11-$AL$11)*($AM$11-$AL$11)),$AN$11-SQRT((1-AZ452)*($AN$11-$AL$11)*($AN$11-$AM$11))),$AM$11)</f>
        <v>0.478271381430391</v>
      </c>
      <c r="AR452" s="0" t="n">
        <f aca="false">SUMPRODUCT((B24:B31&lt;=$B$6)*(C24:C31*AM452+D24:D31*AO452*$B$8*AQ452)/(1+AL452/100)^B24:B31)+C32*AM452*AP452/(1+AL452/100)^$B$6</f>
        <v>0</v>
      </c>
      <c r="AS452" s="0" t="n">
        <f aca="false">SUMPRODUCT((K24:K26&lt;=$B$6)*(L24:L26*AN452+M24:M26*AO452*$B$8*AQ452)/(1+AL452/100)^K24:K26)+L27*AN452*AP452/(1+AL452/100)^$B$6</f>
        <v>0</v>
      </c>
      <c r="AT452" s="0" t="n">
        <f aca="false">AS452-AR452</f>
        <v>0</v>
      </c>
      <c r="AU452" s="0" t="n">
        <f aca="true">RAND()</f>
        <v>0.276033211860194</v>
      </c>
      <c r="AV452" s="0" t="n">
        <f aca="true">RAND()</f>
        <v>0.111347582525221</v>
      </c>
      <c r="AW452" s="0" t="n">
        <f aca="true">RAND()</f>
        <v>0.448064467281938</v>
      </c>
      <c r="AX452" s="0" t="n">
        <f aca="true">RAND()</f>
        <v>0.31638104070741</v>
      </c>
      <c r="AY452" s="0" t="n">
        <f aca="true">RAND()</f>
        <v>0.356958040753657</v>
      </c>
      <c r="AZ452" s="0" t="n">
        <f aca="true">RAND()</f>
        <v>0.129717083416734</v>
      </c>
    </row>
    <row r="453" customFormat="false" ht="15" hidden="false" customHeight="false" outlineLevel="0" collapsed="false">
      <c r="AK453" s="0" t="n">
        <v>440</v>
      </c>
      <c r="AL453" s="0" t="n">
        <f aca="false">IFERROR(IF(AU453&lt;($AM$6-$AL$6)/($AN$6-$AL$6),$AL$6+SQRT(AU453*($AN$6-$AL$6)*($AM$6-$AL$6)),$AN$6-SQRT((1-AU453)*($AN$6-$AL$6)*($AN$6-$AM$6))),$AM$6)</f>
        <v>4.45421825828424</v>
      </c>
      <c r="AM453" s="0" t="n">
        <f aca="false">IFERROR(IF(AV453&lt;($AM$7-$AL$7)/($AN$7-$AL$7),$AL$7+SQRT(AV453*($AN$7-$AL$7)*($AM$7-$AL$7)),$AN$7-SQRT((1-AV453)*($AN$7-$AL$7)*($AN$7-$AM$7))),$AM$7)</f>
        <v>0.964588795915384</v>
      </c>
      <c r="AN453" s="0" t="n">
        <f aca="false">IFERROR(IF(AW453&lt;($AM$8-$AL$8)/($AN$8-$AL$8),$AL$8+SQRT(AW453*($AN$8-$AL$8)*($AM$8-$AL$8)),$AN$8-SQRT((1-AW453)*($AN$8-$AL$8)*($AN$8-$AM$8))),$AM$8)</f>
        <v>0.930386846479593</v>
      </c>
      <c r="AO453" s="0" t="n">
        <f aca="false">IFERROR(IF(AX453&lt;($AM$9-$AL$9)/($AN$9-$AL$9),$AL$9+SQRT(AX453*($AN$9-$AL$9)*($AM$9-$AL$9)),$AN$9-SQRT((1-AX453)*($AN$9-$AL$9)*($AN$9-$AM$9))),$AM$9)</f>
        <v>1.1937168192858</v>
      </c>
      <c r="AP453" s="0" t="n">
        <f aca="false">IFERROR(IF(AY453&lt;($AM$10-$AL$10)/($AN$10-$AL$10),$AL$10+SQRT(AY453*($AN$10-$AL$10)*($AM$10-$AL$10)),$AN$10-SQRT((1-AY453)*($AN$10-$AL$10)*($AN$10-$AM$10))),$AM$10)</f>
        <v>0.654135587144551</v>
      </c>
      <c r="AQ453" s="0" t="n">
        <f aca="false">IFERROR(IF(AZ453&lt;($AM$11-$AL$11)/($AN$11-$AL$11),$AL$11+SQRT(AZ453*($AN$11-$AL$11)*($AM$11-$AL$11)),$AN$11-SQRT((1-AZ453)*($AN$11-$AL$11)*($AN$11-$AM$11))),$AM$11)</f>
        <v>0.727775788370878</v>
      </c>
      <c r="AR453" s="0" t="n">
        <f aca="false">SUMPRODUCT((B24:B31&lt;=$B$6)*(C24:C31*AM453+D24:D31*AO453*$B$8*AQ453)/(1+AL453/100)^B24:B31)+C32*AM453*AP453/(1+AL453/100)^$B$6</f>
        <v>0</v>
      </c>
      <c r="AS453" s="0" t="n">
        <f aca="false">SUMPRODUCT((K24:K26&lt;=$B$6)*(L24:L26*AN453+M24:M26*AO453*$B$8*AQ453)/(1+AL453/100)^K24:K26)+L27*AN453*AP453/(1+AL453/100)^$B$6</f>
        <v>0</v>
      </c>
      <c r="AT453" s="0" t="n">
        <f aca="false">AS453-AR453</f>
        <v>0</v>
      </c>
      <c r="AU453" s="0" t="n">
        <f aca="true">RAND()</f>
        <v>0.675949766177334</v>
      </c>
      <c r="AV453" s="0" t="n">
        <f aca="true">RAND()</f>
        <v>0.300994130454175</v>
      </c>
      <c r="AW453" s="0" t="n">
        <f aca="true">RAND()</f>
        <v>0.188896997054365</v>
      </c>
      <c r="AX453" s="0" t="n">
        <f aca="true">RAND()</f>
        <v>0.566604954998257</v>
      </c>
      <c r="AY453" s="0" t="n">
        <f aca="true">RAND()</f>
        <v>0.0950311168975814</v>
      </c>
      <c r="AZ453" s="0" t="n">
        <f aca="true">RAND()</f>
        <v>0.697526443277155</v>
      </c>
    </row>
    <row r="454" customFormat="false" ht="15" hidden="false" customHeight="false" outlineLevel="0" collapsed="false">
      <c r="AK454" s="0" t="n">
        <v>441</v>
      </c>
      <c r="AL454" s="0" t="n">
        <f aca="false">IFERROR(IF(AU454&lt;($AM$6-$AL$6)/($AN$6-$AL$6),$AL$6+SQRT(AU454*($AN$6-$AL$6)*($AM$6-$AL$6)),$AN$6-SQRT((1-AU454)*($AN$6-$AL$6)*($AN$6-$AM$6))),$AM$6)</f>
        <v>3.98101746765861</v>
      </c>
      <c r="AM454" s="0" t="n">
        <f aca="false">IFERROR(IF(AV454&lt;($AM$7-$AL$7)/($AN$7-$AL$7),$AL$7+SQRT(AV454*($AN$7-$AL$7)*($AM$7-$AL$7)),$AN$7-SQRT((1-AV454)*($AN$7-$AL$7)*($AN$7-$AM$7))),$AM$7)</f>
        <v>1.15240775152004</v>
      </c>
      <c r="AN454" s="0" t="n">
        <f aca="false">IFERROR(IF(AW454&lt;($AM$8-$AL$8)/($AN$8-$AL$8),$AL$8+SQRT(AW454*($AN$8-$AL$8)*($AM$8-$AL$8)),$AN$8-SQRT((1-AW454)*($AN$8-$AL$8)*($AN$8-$AM$8))),$AM$8)</f>
        <v>1.16691088606599</v>
      </c>
      <c r="AO454" s="0" t="n">
        <f aca="false">IFERROR(IF(AX454&lt;($AM$9-$AL$9)/($AN$9-$AL$9),$AL$9+SQRT(AX454*($AN$9-$AL$9)*($AM$9-$AL$9)),$AN$9-SQRT((1-AX454)*($AN$9-$AL$9)*($AN$9-$AM$9))),$AM$9)</f>
        <v>1.14245182316943</v>
      </c>
      <c r="AP454" s="0" t="n">
        <f aca="false">IFERROR(IF(AY454&lt;($AM$10-$AL$10)/($AN$10-$AL$10),$AL$10+SQRT(AY454*($AN$10-$AL$10)*($AM$10-$AL$10)),$AN$10-SQRT((1-AY454)*($AN$10-$AL$10)*($AN$10-$AM$10))),$AM$10)</f>
        <v>0.823874726666789</v>
      </c>
      <c r="AQ454" s="0" t="n">
        <f aca="false">IFERROR(IF(AZ454&lt;($AM$11-$AL$11)/($AN$11-$AL$11),$AL$11+SQRT(AZ454*($AN$11-$AL$11)*($AM$11-$AL$11)),$AN$11-SQRT((1-AZ454)*($AN$11-$AL$11)*($AN$11-$AM$11))),$AM$11)</f>
        <v>0.921082530844955</v>
      </c>
      <c r="AR454" s="0" t="n">
        <f aca="false">SUMPRODUCT((B24:B31&lt;=$B$6)*(C24:C31*AM454+D24:D31*AO454*$B$8*AQ454)/(1+AL454/100)^B24:B31)+C32*AM454*AP454/(1+AL454/100)^$B$6</f>
        <v>0</v>
      </c>
      <c r="AS454" s="0" t="n">
        <f aca="false">SUMPRODUCT((K24:K26&lt;=$B$6)*(L24:L26*AN454+M24:M26*AO454*$B$8*AQ454)/(1+AL454/100)^K24:K26)+L27*AN454*AP454/(1+AL454/100)^$B$6</f>
        <v>0</v>
      </c>
      <c r="AT454" s="0" t="n">
        <f aca="false">AS454-AR454</f>
        <v>0</v>
      </c>
      <c r="AU454" s="0" t="n">
        <f aca="true">RAND()</f>
        <v>0.544287223470879</v>
      </c>
      <c r="AV454" s="0" t="n">
        <f aca="true">RAND()</f>
        <v>0.915340026992237</v>
      </c>
      <c r="AW454" s="0" t="n">
        <f aca="true">RAND()</f>
        <v>0.938632881294762</v>
      </c>
      <c r="AX454" s="0" t="n">
        <f aca="true">RAND()</f>
        <v>0.509740749609705</v>
      </c>
      <c r="AY454" s="0" t="n">
        <f aca="true">RAND()</f>
        <v>0.41957935429395</v>
      </c>
      <c r="AZ454" s="0" t="n">
        <f aca="true">RAND()</f>
        <v>0.974579726784337</v>
      </c>
    </row>
    <row r="455" customFormat="false" ht="15" hidden="false" customHeight="false" outlineLevel="0" collapsed="false">
      <c r="AK455" s="0" t="n">
        <v>442</v>
      </c>
      <c r="AL455" s="0" t="n">
        <f aca="false">IFERROR(IF(AU455&lt;($AM$6-$AL$6)/($AN$6-$AL$6),$AL$6+SQRT(AU455*($AN$6-$AL$6)*($AM$6-$AL$6)),$AN$6-SQRT((1-AU455)*($AN$6-$AL$6)*($AN$6-$AM$6))),$AM$6)</f>
        <v>5.16183120704852</v>
      </c>
      <c r="AM455" s="0" t="n">
        <f aca="false">IFERROR(IF(AV455&lt;($AM$7-$AL$7)/($AN$7-$AL$7),$AL$7+SQRT(AV455*($AN$7-$AL$7)*($AM$7-$AL$7)),$AN$7-SQRT((1-AV455)*($AN$7-$AL$7)*($AN$7-$AM$7))),$AM$7)</f>
        <v>1.10427664021154</v>
      </c>
      <c r="AN455" s="0" t="n">
        <f aca="false">IFERROR(IF(AW455&lt;($AM$8-$AL$8)/($AN$8-$AL$8),$AL$8+SQRT(AW455*($AN$8-$AL$8)*($AM$8-$AL$8)),$AN$8-SQRT((1-AW455)*($AN$8-$AL$8)*($AN$8-$AM$8))),$AM$8)</f>
        <v>0.890204435779537</v>
      </c>
      <c r="AO455" s="0" t="n">
        <f aca="false">IFERROR(IF(AX455&lt;($AM$9-$AL$9)/($AN$9-$AL$9),$AL$9+SQRT(AX455*($AN$9-$AL$9)*($AM$9-$AL$9)),$AN$9-SQRT((1-AX455)*($AN$9-$AL$9)*($AN$9-$AM$9))),$AM$9)</f>
        <v>1.15136314276365</v>
      </c>
      <c r="AP455" s="0" t="n">
        <f aca="false">IFERROR(IF(AY455&lt;($AM$10-$AL$10)/($AN$10-$AL$10),$AL$10+SQRT(AY455*($AN$10-$AL$10)*($AM$10-$AL$10)),$AN$10-SQRT((1-AY455)*($AN$10-$AL$10)*($AN$10-$AM$10))),$AM$10)</f>
        <v>0.927149719197099</v>
      </c>
      <c r="AQ455" s="0" t="n">
        <f aca="false">IFERROR(IF(AZ455&lt;($AM$11-$AL$11)/($AN$11-$AL$11),$AL$11+SQRT(AZ455*($AN$11-$AL$11)*($AM$11-$AL$11)),$AN$11-SQRT((1-AZ455)*($AN$11-$AL$11)*($AN$11-$AM$11))),$AM$11)</f>
        <v>0.792502747167094</v>
      </c>
      <c r="AR455" s="0" t="n">
        <f aca="false">SUMPRODUCT((B24:B31&lt;=$B$6)*(C24:C31*AM455+D24:D31*AO455*$B$8*AQ455)/(1+AL455/100)^B24:B31)+C32*AM455*AP455/(1+AL455/100)^$B$6</f>
        <v>0</v>
      </c>
      <c r="AS455" s="0" t="n">
        <f aca="false">SUMPRODUCT((K24:K26&lt;=$B$6)*(L24:L26*AN455+M24:M26*AO455*$B$8*AQ455)/(1+AL455/100)^K24:K26)+L27*AN455*AP455/(1+AL455/100)^$B$6</f>
        <v>0</v>
      </c>
      <c r="AT455" s="0" t="n">
        <f aca="false">AS455-AR455</f>
        <v>0</v>
      </c>
      <c r="AU455" s="0" t="n">
        <f aca="true">RAND()</f>
        <v>0.831056774430966</v>
      </c>
      <c r="AV455" s="0" t="n">
        <f aca="true">RAND()</f>
        <v>0.811241799217439</v>
      </c>
      <c r="AW455" s="0" t="n">
        <f aca="true">RAND()</f>
        <v>0.0904093359367168</v>
      </c>
      <c r="AX455" s="0" t="n">
        <f aca="true">RAND()</f>
        <v>0.519876989693345</v>
      </c>
      <c r="AY455" s="0" t="n">
        <f aca="true">RAND()</f>
        <v>0.729827530440643</v>
      </c>
      <c r="AZ455" s="0" t="n">
        <f aca="true">RAND()</f>
        <v>0.824264857415498</v>
      </c>
    </row>
    <row r="456" customFormat="false" ht="15" hidden="false" customHeight="false" outlineLevel="0" collapsed="false">
      <c r="AK456" s="0" t="n">
        <v>443</v>
      </c>
      <c r="AL456" s="0" t="n">
        <f aca="false">IFERROR(IF(AU456&lt;($AM$6-$AL$6)/($AN$6-$AL$6),$AL$6+SQRT(AU456*($AN$6-$AL$6)*($AM$6-$AL$6)),$AN$6-SQRT((1-AU456)*($AN$6-$AL$6)*($AN$6-$AM$6))),$AM$6)</f>
        <v>3.08763121447553</v>
      </c>
      <c r="AM456" s="0" t="n">
        <f aca="false">IFERROR(IF(AV456&lt;($AM$7-$AL$7)/($AN$7-$AL$7),$AL$7+SQRT(AV456*($AN$7-$AL$7)*($AM$7-$AL$7)),$AN$7-SQRT((1-AV456)*($AN$7-$AL$7)*($AN$7-$AM$7))),$AM$7)</f>
        <v>1.13875075247068</v>
      </c>
      <c r="AN456" s="0" t="n">
        <f aca="false">IFERROR(IF(AW456&lt;($AM$8-$AL$8)/($AN$8-$AL$8),$AL$8+SQRT(AW456*($AN$8-$AL$8)*($AM$8-$AL$8)),$AN$8-SQRT((1-AW456)*($AN$8-$AL$8)*($AN$8-$AM$8))),$AM$8)</f>
        <v>1.16500307813525</v>
      </c>
      <c r="AO456" s="0" t="n">
        <f aca="false">IFERROR(IF(AX456&lt;($AM$9-$AL$9)/($AN$9-$AL$9),$AL$9+SQRT(AX456*($AN$9-$AL$9)*($AM$9-$AL$9)),$AN$9-SQRT((1-AX456)*($AN$9-$AL$9)*($AN$9-$AM$9))),$AM$9)</f>
        <v>1.16104483853725</v>
      </c>
      <c r="AP456" s="0" t="n">
        <f aca="false">IFERROR(IF(AY456&lt;($AM$10-$AL$10)/($AN$10-$AL$10),$AL$10+SQRT(AY456*($AN$10-$AL$10)*($AM$10-$AL$10)),$AN$10-SQRT((1-AY456)*($AN$10-$AL$10)*($AN$10-$AM$10))),$AM$10)</f>
        <v>0.579122324084584</v>
      </c>
      <c r="AQ456" s="0" t="n">
        <f aca="false">IFERROR(IF(AZ456&lt;($AM$11-$AL$11)/($AN$11-$AL$11),$AL$11+SQRT(AZ456*($AN$11-$AL$11)*($AM$11-$AL$11)),$AN$11-SQRT((1-AZ456)*($AN$11-$AL$11)*($AN$11-$AM$11))),$AM$11)</f>
        <v>0.438122448874036</v>
      </c>
      <c r="AR456" s="0" t="n">
        <f aca="false">SUMPRODUCT((B24:B31&lt;=$B$6)*(C24:C31*AM456+D24:D31*AO456*$B$8*AQ456)/(1+AL456/100)^B24:B31)+C32*AM456*AP456/(1+AL456/100)^$B$6</f>
        <v>0</v>
      </c>
      <c r="AS456" s="0" t="n">
        <f aca="false">SUMPRODUCT((K24:K26&lt;=$B$6)*(L24:L26*AN456+M24:M26*AO456*$B$8*AQ456)/(1+AL456/100)^K24:K26)+L27*AN456*AP456/(1+AL456/100)^$B$6</f>
        <v>0</v>
      </c>
      <c r="AT456" s="0" t="n">
        <f aca="false">AS456-AR456</f>
        <v>0</v>
      </c>
      <c r="AU456" s="0" t="n">
        <f aca="true">RAND()</f>
        <v>0.234668524302689</v>
      </c>
      <c r="AV456" s="0" t="n">
        <f aca="true">RAND()</f>
        <v>0.889987599325865</v>
      </c>
      <c r="AW456" s="0" t="n">
        <f aca="true">RAND()</f>
        <v>0.935782429097932</v>
      </c>
      <c r="AX456" s="0" t="n">
        <f aca="true">RAND()</f>
        <v>0.530769491370004</v>
      </c>
      <c r="AY456" s="0" t="n">
        <f aca="true">RAND()</f>
        <v>0.025041368674184</v>
      </c>
      <c r="AZ456" s="0" t="n">
        <f aca="true">RAND()</f>
        <v>0.0778686158488194</v>
      </c>
    </row>
    <row r="457" customFormat="false" ht="15" hidden="false" customHeight="false" outlineLevel="0" collapsed="false">
      <c r="AK457" s="0" t="n">
        <v>444</v>
      </c>
      <c r="AL457" s="0" t="n">
        <f aca="false">IFERROR(IF(AU457&lt;($AM$6-$AL$6)/($AN$6-$AL$6),$AL$6+SQRT(AU457*($AN$6-$AL$6)*($AM$6-$AL$6)),$AN$6-SQRT((1-AU457)*($AN$6-$AL$6)*($AN$6-$AM$6))),$AM$6)</f>
        <v>4.1787486406238</v>
      </c>
      <c r="AM457" s="0" t="n">
        <f aca="false">IFERROR(IF(AV457&lt;($AM$7-$AL$7)/($AN$7-$AL$7),$AL$7+SQRT(AV457*($AN$7-$AL$7)*($AM$7-$AL$7)),$AN$7-SQRT((1-AV457)*($AN$7-$AL$7)*($AN$7-$AM$7))),$AM$7)</f>
        <v>1.09307700425384</v>
      </c>
      <c r="AN457" s="0" t="n">
        <f aca="false">IFERROR(IF(AW457&lt;($AM$8-$AL$8)/($AN$8-$AL$8),$AL$8+SQRT(AW457*($AN$8-$AL$8)*($AM$8-$AL$8)),$AN$8-SQRT((1-AW457)*($AN$8-$AL$8)*($AN$8-$AM$8))),$AM$8)</f>
        <v>1.02905632006026</v>
      </c>
      <c r="AO457" s="0" t="n">
        <f aca="false">IFERROR(IF(AX457&lt;($AM$9-$AL$9)/($AN$9-$AL$9),$AL$9+SQRT(AX457*($AN$9-$AL$9)*($AM$9-$AL$9)),$AN$9-SQRT((1-AX457)*($AN$9-$AL$9)*($AN$9-$AM$9))),$AM$9)</f>
        <v>1.41027576841837</v>
      </c>
      <c r="AP457" s="0" t="n">
        <f aca="false">IFERROR(IF(AY457&lt;($AM$10-$AL$10)/($AN$10-$AL$10),$AL$10+SQRT(AY457*($AN$10-$AL$10)*($AM$10-$AL$10)),$AN$10-SQRT((1-AY457)*($AN$10-$AL$10)*($AN$10-$AM$10))),$AM$10)</f>
        <v>0.939664726638096</v>
      </c>
      <c r="AQ457" s="0" t="n">
        <f aca="false">IFERROR(IF(AZ457&lt;($AM$11-$AL$11)/($AN$11-$AL$11),$AL$11+SQRT(AZ457*($AN$11-$AL$11)*($AM$11-$AL$11)),$AN$11-SQRT((1-AZ457)*($AN$11-$AL$11)*($AN$11-$AM$11))),$AM$11)</f>
        <v>0.969572421511935</v>
      </c>
      <c r="AR457" s="0" t="n">
        <f aca="false">SUMPRODUCT((B24:B31&lt;=$B$6)*(C24:C31*AM457+D24:D31*AO457*$B$8*AQ457)/(1+AL457/100)^B24:B31)+C32*AM457*AP457/(1+AL457/100)^$B$6</f>
        <v>0</v>
      </c>
      <c r="AS457" s="0" t="n">
        <f aca="false">SUMPRODUCT((K24:K26&lt;=$B$6)*(L24:L26*AN457+M24:M26*AO457*$B$8*AQ457)/(1+AL457/100)^K24:K26)+L27*AN457*AP457/(1+AL457/100)^$B$6</f>
        <v>0</v>
      </c>
      <c r="AT457" s="0" t="n">
        <f aca="false">AS457-AR457</f>
        <v>0</v>
      </c>
      <c r="AU457" s="0" t="n">
        <f aca="true">RAND()</f>
        <v>0.602027038360898</v>
      </c>
      <c r="AV457" s="0" t="n">
        <f aca="true">RAND()</f>
        <v>0.781112652498214</v>
      </c>
      <c r="AW457" s="0" t="n">
        <f aca="true">RAND()</f>
        <v>0.56607902484164</v>
      </c>
      <c r="AX457" s="0" t="n">
        <f aca="true">RAND()</f>
        <v>0.768150220456972</v>
      </c>
      <c r="AY457" s="0" t="n">
        <f aca="true">RAND()</f>
        <v>0.773220287399007</v>
      </c>
      <c r="AZ457" s="0" t="n">
        <f aca="true">RAND()</f>
        <v>0.996221071295317</v>
      </c>
    </row>
    <row r="458" customFormat="false" ht="15" hidden="false" customHeight="false" outlineLevel="0" collapsed="false">
      <c r="AK458" s="0" t="n">
        <v>445</v>
      </c>
      <c r="AL458" s="0" t="n">
        <f aca="false">IFERROR(IF(AU458&lt;($AM$6-$AL$6)/($AN$6-$AL$6),$AL$6+SQRT(AU458*($AN$6-$AL$6)*($AM$6-$AL$6)),$AN$6-SQRT((1-AU458)*($AN$6-$AL$6)*($AN$6-$AM$6))),$AM$6)</f>
        <v>3.06293533986332</v>
      </c>
      <c r="AM458" s="0" t="n">
        <f aca="false">IFERROR(IF(AV458&lt;($AM$7-$AL$7)/($AN$7-$AL$7),$AL$7+SQRT(AV458*($AN$7-$AL$7)*($AM$7-$AL$7)),$AN$7-SQRT((1-AV458)*($AN$7-$AL$7)*($AN$7-$AM$7))),$AM$7)</f>
        <v>0.958008700367463</v>
      </c>
      <c r="AN458" s="0" t="n">
        <f aca="false">IFERROR(IF(AW458&lt;($AM$8-$AL$8)/($AN$8-$AL$8),$AL$8+SQRT(AW458*($AN$8-$AL$8)*($AM$8-$AL$8)),$AN$8-SQRT((1-AW458)*($AN$8-$AL$8)*($AN$8-$AM$8))),$AM$8)</f>
        <v>1.05827451150314</v>
      </c>
      <c r="AO458" s="0" t="n">
        <f aca="false">IFERROR(IF(AX458&lt;($AM$9-$AL$9)/($AN$9-$AL$9),$AL$9+SQRT(AX458*($AN$9-$AL$9)*($AM$9-$AL$9)),$AN$9-SQRT((1-AX458)*($AN$9-$AL$9)*($AN$9-$AM$9))),$AM$9)</f>
        <v>1.28120668329523</v>
      </c>
      <c r="AP458" s="0" t="n">
        <f aca="false">IFERROR(IF(AY458&lt;($AM$10-$AL$10)/($AN$10-$AL$10),$AL$10+SQRT(AY458*($AN$10-$AL$10)*($AM$10-$AL$10)),$AN$10-SQRT((1-AY458)*($AN$10-$AL$10)*($AN$10-$AM$10))),$AM$10)</f>
        <v>0.944198598730854</v>
      </c>
      <c r="AQ458" s="0" t="n">
        <f aca="false">IFERROR(IF(AZ458&lt;($AM$11-$AL$11)/($AN$11-$AL$11),$AL$11+SQRT(AZ458*($AN$11-$AL$11)*($AM$11-$AL$11)),$AN$11-SQRT((1-AZ458)*($AN$11-$AL$11)*($AN$11-$AM$11))),$AM$11)</f>
        <v>0.726231657727791</v>
      </c>
      <c r="AR458" s="0" t="n">
        <f aca="false">SUMPRODUCT((B24:B31&lt;=$B$6)*(C24:C31*AM458+D24:D31*AO458*$B$8*AQ458)/(1+AL458/100)^B24:B31)+C32*AM458*AP458/(1+AL458/100)^$B$6</f>
        <v>0</v>
      </c>
      <c r="AS458" s="0" t="n">
        <f aca="false">SUMPRODUCT((K24:K26&lt;=$B$6)*(L24:L26*AN458+M24:M26*AO458*$B$8*AQ458)/(1+AL458/100)^K24:K26)+L27*AN458*AP458/(1+AL458/100)^$B$6</f>
        <v>0</v>
      </c>
      <c r="AT458" s="0" t="n">
        <f aca="false">AS458-AR458</f>
        <v>0</v>
      </c>
      <c r="AU458" s="0" t="n">
        <f aca="true">RAND()</f>
        <v>0.224976093095143</v>
      </c>
      <c r="AV458" s="0" t="n">
        <f aca="true">RAND()</f>
        <v>0.277408326575718</v>
      </c>
      <c r="AW458" s="0" t="n">
        <f aca="true">RAND()</f>
        <v>0.673256329427899</v>
      </c>
      <c r="AX458" s="0" t="n">
        <f aca="true">RAND()</f>
        <v>0.655557445240369</v>
      </c>
      <c r="AY458" s="0" t="n">
        <f aca="true">RAND()</f>
        <v>0.789249580457818</v>
      </c>
      <c r="AZ458" s="0" t="n">
        <f aca="true">RAND()</f>
        <v>0.694085284773578</v>
      </c>
    </row>
    <row r="459" customFormat="false" ht="15" hidden="false" customHeight="false" outlineLevel="0" collapsed="false">
      <c r="AK459" s="0" t="n">
        <v>446</v>
      </c>
      <c r="AL459" s="0" t="n">
        <f aca="false">IFERROR(IF(AU459&lt;($AM$6-$AL$6)/($AN$6-$AL$6),$AL$6+SQRT(AU459*($AN$6-$AL$6)*($AM$6-$AL$6)),$AN$6-SQRT((1-AU459)*($AN$6-$AL$6)*($AN$6-$AM$6))),$AM$6)</f>
        <v>2.7982087686676</v>
      </c>
      <c r="AM459" s="0" t="n">
        <f aca="false">IFERROR(IF(AV459&lt;($AM$7-$AL$7)/($AN$7-$AL$7),$AL$7+SQRT(AV459*($AN$7-$AL$7)*($AM$7-$AL$7)),$AN$7-SQRT((1-AV459)*($AN$7-$AL$7)*($AN$7-$AM$7))),$AM$7)</f>
        <v>0.99606222756641</v>
      </c>
      <c r="AN459" s="0" t="n">
        <f aca="false">IFERROR(IF(AW459&lt;($AM$8-$AL$8)/($AN$8-$AL$8),$AL$8+SQRT(AW459*($AN$8-$AL$8)*($AM$8-$AL$8)),$AN$8-SQRT((1-AW459)*($AN$8-$AL$8)*($AN$8-$AM$8))),$AM$8)</f>
        <v>1.00221178754503</v>
      </c>
      <c r="AO459" s="0" t="n">
        <f aca="false">IFERROR(IF(AX459&lt;($AM$9-$AL$9)/($AN$9-$AL$9),$AL$9+SQRT(AX459*($AN$9-$AL$9)*($AM$9-$AL$9)),$AN$9-SQRT((1-AX459)*($AN$9-$AL$9)*($AN$9-$AM$9))),$AM$9)</f>
        <v>0.690464375651267</v>
      </c>
      <c r="AP459" s="0" t="n">
        <f aca="false">IFERROR(IF(AY459&lt;($AM$10-$AL$10)/($AN$10-$AL$10),$AL$10+SQRT(AY459*($AN$10-$AL$10)*($AM$10-$AL$10)),$AN$10-SQRT((1-AY459)*($AN$10-$AL$10)*($AN$10-$AM$10))),$AM$10)</f>
        <v>0.933482680601922</v>
      </c>
      <c r="AQ459" s="0" t="n">
        <f aca="false">IFERROR(IF(AZ459&lt;($AM$11-$AL$11)/($AN$11-$AL$11),$AL$11+SQRT(AZ459*($AN$11-$AL$11)*($AM$11-$AL$11)),$AN$11-SQRT((1-AZ459)*($AN$11-$AL$11)*($AN$11-$AM$11))),$AM$11)</f>
        <v>0.697721152108587</v>
      </c>
      <c r="AR459" s="0" t="n">
        <f aca="false">SUMPRODUCT((B24:B31&lt;=$B$6)*(C24:C31*AM459+D24:D31*AO459*$B$8*AQ459)/(1+AL459/100)^B24:B31)+C32*AM459*AP459/(1+AL459/100)^$B$6</f>
        <v>0</v>
      </c>
      <c r="AS459" s="0" t="n">
        <f aca="false">SUMPRODUCT((K24:K26&lt;=$B$6)*(L24:L26*AN459+M24:M26*AO459*$B$8*AQ459)/(1+AL459/100)^K24:K26)+L27*AN459*AP459/(1+AL459/100)^$B$6</f>
        <v>0</v>
      </c>
      <c r="AT459" s="0" t="n">
        <f aca="false">AS459-AR459</f>
        <v>0</v>
      </c>
      <c r="AU459" s="0" t="n">
        <f aca="true">RAND()</f>
        <v>0.127427447675568</v>
      </c>
      <c r="AV459" s="0" t="n">
        <f aca="true">RAND()</f>
        <v>0.427115523092251</v>
      </c>
      <c r="AW459" s="0" t="n">
        <f aca="true">RAND()</f>
        <v>0.454231126829977</v>
      </c>
      <c r="AX459" s="0" t="n">
        <f aca="true">RAND()</f>
        <v>0.0483689045229691</v>
      </c>
      <c r="AY459" s="0" t="n">
        <f aca="true">RAND()</f>
        <v>0.751628937527312</v>
      </c>
      <c r="AZ459" s="0" t="n">
        <f aca="true">RAND()</f>
        <v>0.627051012724246</v>
      </c>
    </row>
    <row r="460" customFormat="false" ht="15" hidden="false" customHeight="false" outlineLevel="0" collapsed="false">
      <c r="AK460" s="0" t="n">
        <v>447</v>
      </c>
      <c r="AL460" s="0" t="n">
        <f aca="false">IFERROR(IF(AU460&lt;($AM$6-$AL$6)/($AN$6-$AL$6),$AL$6+SQRT(AU460*($AN$6-$AL$6)*($AM$6-$AL$6)),$AN$6-SQRT((1-AU460)*($AN$6-$AL$6)*($AN$6-$AM$6))),$AM$6)</f>
        <v>4.68641198182655</v>
      </c>
      <c r="AM460" s="0" t="n">
        <f aca="false">IFERROR(IF(AV460&lt;($AM$7-$AL$7)/($AN$7-$AL$7),$AL$7+SQRT(AV460*($AN$7-$AL$7)*($AM$7-$AL$7)),$AN$7-SQRT((1-AV460)*($AN$7-$AL$7)*($AN$7-$AM$7))),$AM$7)</f>
        <v>1.01615645930973</v>
      </c>
      <c r="AN460" s="0" t="n">
        <f aca="false">IFERROR(IF(AW460&lt;($AM$8-$AL$8)/($AN$8-$AL$8),$AL$8+SQRT(AW460*($AN$8-$AL$8)*($AM$8-$AL$8)),$AN$8-SQRT((1-AW460)*($AN$8-$AL$8)*($AN$8-$AM$8))),$AM$8)</f>
        <v>0.946902168936966</v>
      </c>
      <c r="AO460" s="0" t="n">
        <f aca="false">IFERROR(IF(AX460&lt;($AM$9-$AL$9)/($AN$9-$AL$9),$AL$9+SQRT(AX460*($AN$9-$AL$9)*($AM$9-$AL$9)),$AN$9-SQRT((1-AX460)*($AN$9-$AL$9)*($AN$9-$AM$9))),$AM$9)</f>
        <v>1.37311086706652</v>
      </c>
      <c r="AP460" s="0" t="n">
        <f aca="false">IFERROR(IF(AY460&lt;($AM$10-$AL$10)/($AN$10-$AL$10),$AL$10+SQRT(AY460*($AN$10-$AL$10)*($AM$10-$AL$10)),$AN$10-SQRT((1-AY460)*($AN$10-$AL$10)*($AN$10-$AM$10))),$AM$10)</f>
        <v>0.959978437739145</v>
      </c>
      <c r="AQ460" s="0" t="n">
        <f aca="false">IFERROR(IF(AZ460&lt;($AM$11-$AL$11)/($AN$11-$AL$11),$AL$11+SQRT(AZ460*($AN$11-$AL$11)*($AM$11-$AL$11)),$AN$11-SQRT((1-AZ460)*($AN$11-$AL$11)*($AN$11-$AM$11))),$AM$11)</f>
        <v>0.5353670639951</v>
      </c>
      <c r="AR460" s="0" t="n">
        <f aca="false">SUMPRODUCT((B24:B31&lt;=$B$6)*(C24:C31*AM460+D24:D31*AO460*$B$8*AQ460)/(1+AL460/100)^B24:B31)+C32*AM460*AP460/(1+AL460/100)^$B$6</f>
        <v>0</v>
      </c>
      <c r="AS460" s="0" t="n">
        <f aca="false">SUMPRODUCT((K24:K26&lt;=$B$6)*(L24:L26*AN460+M24:M26*AO460*$B$8*AQ460)/(1+AL460/100)^K24:K26)+L27*AN460*AP460/(1+AL460/100)^$B$6</f>
        <v>0</v>
      </c>
      <c r="AT460" s="0" t="n">
        <f aca="false">AS460-AR460</f>
        <v>0</v>
      </c>
      <c r="AU460" s="0" t="n">
        <f aca="true">RAND()</f>
        <v>0.732365524108211</v>
      </c>
      <c r="AV460" s="0" t="n">
        <f aca="true">RAND()</f>
        <v>0.5139306531328</v>
      </c>
      <c r="AW460" s="0" t="n">
        <f aca="true">RAND()</f>
        <v>0.239780524870943</v>
      </c>
      <c r="AX460" s="0" t="n">
        <f aca="true">RAND()</f>
        <v>0.738006676673277</v>
      </c>
      <c r="AY460" s="0" t="n">
        <f aca="true">RAND()</f>
        <v>0.846320652739778</v>
      </c>
      <c r="AZ460" s="0" t="n">
        <f aca="true">RAND()</f>
        <v>0.226112876790503</v>
      </c>
    </row>
    <row r="461" customFormat="false" ht="15" hidden="false" customHeight="false" outlineLevel="0" collapsed="false">
      <c r="AK461" s="0" t="n">
        <v>448</v>
      </c>
      <c r="AL461" s="0" t="n">
        <f aca="false">IFERROR(IF(AU461&lt;($AM$6-$AL$6)/($AN$6-$AL$6),$AL$6+SQRT(AU461*($AN$6-$AL$6)*($AM$6-$AL$6)),$AN$6-SQRT((1-AU461)*($AN$6-$AL$6)*($AN$6-$AM$6))),$AM$6)</f>
        <v>2.94052750482736</v>
      </c>
      <c r="AM461" s="0" t="n">
        <f aca="false">IFERROR(IF(AV461&lt;($AM$7-$AL$7)/($AN$7-$AL$7),$AL$7+SQRT(AV461*($AN$7-$AL$7)*($AM$7-$AL$7)),$AN$7-SQRT((1-AV461)*($AN$7-$AL$7)*($AN$7-$AM$7))),$AM$7)</f>
        <v>1.04744516983929</v>
      </c>
      <c r="AN461" s="0" t="n">
        <f aca="false">IFERROR(IF(AW461&lt;($AM$8-$AL$8)/($AN$8-$AL$8),$AL$8+SQRT(AW461*($AN$8-$AL$8)*($AM$8-$AL$8)),$AN$8-SQRT((1-AW461)*($AN$8-$AL$8)*($AN$8-$AM$8))),$AM$8)</f>
        <v>0.931421986993407</v>
      </c>
      <c r="AO461" s="0" t="n">
        <f aca="false">IFERROR(IF(AX461&lt;($AM$9-$AL$9)/($AN$9-$AL$9),$AL$9+SQRT(AX461*($AN$9-$AL$9)*($AM$9-$AL$9)),$AN$9-SQRT((1-AX461)*($AN$9-$AL$9)*($AN$9-$AM$9))),$AM$9)</f>
        <v>1.12988636716387</v>
      </c>
      <c r="AP461" s="0" t="n">
        <f aca="false">IFERROR(IF(AY461&lt;($AM$10-$AL$10)/($AN$10-$AL$10),$AL$10+SQRT(AY461*($AN$10-$AL$10)*($AM$10-$AL$10)),$AN$10-SQRT((1-AY461)*($AN$10-$AL$10)*($AN$10-$AM$10))),$AM$10)</f>
        <v>0.668262732090462</v>
      </c>
      <c r="AQ461" s="0" t="n">
        <f aca="false">IFERROR(IF(AZ461&lt;($AM$11-$AL$11)/($AN$11-$AL$11),$AL$11+SQRT(AZ461*($AN$11-$AL$11)*($AM$11-$AL$11)),$AN$11-SQRT((1-AZ461)*($AN$11-$AL$11)*($AN$11-$AM$11))),$AM$11)</f>
        <v>0.761194804371742</v>
      </c>
      <c r="AR461" s="0" t="n">
        <f aca="false">SUMPRODUCT((B24:B31&lt;=$B$6)*(C24:C31*AM461+D24:D31*AO461*$B$8*AQ461)/(1+AL461/100)^B24:B31)+C32*AM461*AP461/(1+AL461/100)^$B$6</f>
        <v>0</v>
      </c>
      <c r="AS461" s="0" t="n">
        <f aca="false">SUMPRODUCT((K24:K26&lt;=$B$6)*(L24:L26*AN461+M24:M26*AO461*$B$8*AQ461)/(1+AL461/100)^K24:K26)+L27*AN461*AP461/(1+AL461/100)^$B$6</f>
        <v>0</v>
      </c>
      <c r="AT461" s="0" t="n">
        <f aca="false">AS461-AR461</f>
        <v>0</v>
      </c>
      <c r="AU461" s="0" t="n">
        <f aca="true">RAND()</f>
        <v>0.176918397467354</v>
      </c>
      <c r="AV461" s="0" t="n">
        <f aca="true">RAND()</f>
        <v>0.635302584698377</v>
      </c>
      <c r="AW461" s="0" t="n">
        <f aca="true">RAND()</f>
        <v>0.19190820739217</v>
      </c>
      <c r="AX461" s="0" t="n">
        <f aca="true">RAND()</f>
        <v>0.49526817730181</v>
      </c>
      <c r="AY461" s="0" t="n">
        <f aca="true">RAND()</f>
        <v>0.113249388042187</v>
      </c>
      <c r="AZ461" s="0" t="n">
        <f aca="true">RAND()</f>
        <v>0.767232973636527</v>
      </c>
    </row>
    <row r="462" customFormat="false" ht="15" hidden="false" customHeight="false" outlineLevel="0" collapsed="false">
      <c r="AK462" s="0" t="n">
        <v>449</v>
      </c>
      <c r="AL462" s="0" t="n">
        <f aca="false">IFERROR(IF(AU462&lt;($AM$6-$AL$6)/($AN$6-$AL$6),$AL$6+SQRT(AU462*($AN$6-$AL$6)*($AM$6-$AL$6)),$AN$6-SQRT((1-AU462)*($AN$6-$AL$6)*($AN$6-$AM$6))),$AM$6)</f>
        <v>2.73169386811608</v>
      </c>
      <c r="AM462" s="0" t="n">
        <f aca="false">IFERROR(IF(AV462&lt;($AM$7-$AL$7)/($AN$7-$AL$7),$AL$7+SQRT(AV462*($AN$7-$AL$7)*($AM$7-$AL$7)),$AN$7-SQRT((1-AV462)*($AN$7-$AL$7)*($AN$7-$AM$7))),$AM$7)</f>
        <v>0.983689463587346</v>
      </c>
      <c r="AN462" s="0" t="n">
        <f aca="false">IFERROR(IF(AW462&lt;($AM$8-$AL$8)/($AN$8-$AL$8),$AL$8+SQRT(AW462*($AN$8-$AL$8)*($AM$8-$AL$8)),$AN$8-SQRT((1-AW462)*($AN$8-$AL$8)*($AN$8-$AM$8))),$AM$8)</f>
        <v>1.11346882635299</v>
      </c>
      <c r="AO462" s="0" t="n">
        <f aca="false">IFERROR(IF(AX462&lt;($AM$9-$AL$9)/($AN$9-$AL$9),$AL$9+SQRT(AX462*($AN$9-$AL$9)*($AM$9-$AL$9)),$AN$9-SQRT((1-AX462)*($AN$9-$AL$9)*($AN$9-$AM$9))),$AM$9)</f>
        <v>1.48384397266814</v>
      </c>
      <c r="AP462" s="0" t="n">
        <f aca="false">IFERROR(IF(AY462&lt;($AM$10-$AL$10)/($AN$10-$AL$10),$AL$10+SQRT(AY462*($AN$10-$AL$10)*($AM$10-$AL$10)),$AN$10-SQRT((1-AY462)*($AN$10-$AL$10)*($AN$10-$AM$10))),$AM$10)</f>
        <v>0.730380595711152</v>
      </c>
      <c r="AQ462" s="0" t="n">
        <f aca="false">IFERROR(IF(AZ462&lt;($AM$11-$AL$11)/($AN$11-$AL$11),$AL$11+SQRT(AZ462*($AN$11-$AL$11)*($AM$11-$AL$11)),$AN$11-SQRT((1-AZ462)*($AN$11-$AL$11)*($AN$11-$AM$11))),$AM$11)</f>
        <v>0.556741064300783</v>
      </c>
      <c r="AR462" s="0" t="n">
        <f aca="false">SUMPRODUCT((B24:B31&lt;=$B$6)*(C24:C31*AM462+D24:D31*AO462*$B$8*AQ462)/(1+AL462/100)^B24:B31)+C32*AM462*AP462/(1+AL462/100)^$B$6</f>
        <v>0</v>
      </c>
      <c r="AS462" s="0" t="n">
        <f aca="false">SUMPRODUCT((K24:K26&lt;=$B$6)*(L24:L26*AN462+M24:M26*AO462*$B$8*AQ462)/(1+AL462/100)^K24:K26)+L27*AN462*AP462/(1+AL462/100)^$B$6</f>
        <v>0</v>
      </c>
      <c r="AT462" s="0" t="n">
        <f aca="false">AS462-AR462</f>
        <v>0</v>
      </c>
      <c r="AU462" s="0" t="n">
        <f aca="true">RAND()</f>
        <v>0.107075183327733</v>
      </c>
      <c r="AV462" s="0" t="n">
        <f aca="true">RAND()</f>
        <v>0.374909100366745</v>
      </c>
      <c r="AW462" s="0" t="n">
        <f aca="true">RAND()</f>
        <v>0.834304343311732</v>
      </c>
      <c r="AX462" s="0" t="n">
        <f aca="true">RAND()</f>
        <v>0.822388636965992</v>
      </c>
      <c r="AY462" s="0" t="n">
        <f aca="true">RAND()</f>
        <v>0.212300875520902</v>
      </c>
      <c r="AZ462" s="0" t="n">
        <f aca="true">RAND()</f>
        <v>0.269044792237955</v>
      </c>
    </row>
    <row r="463" customFormat="false" ht="15" hidden="false" customHeight="false" outlineLevel="0" collapsed="false">
      <c r="AK463" s="0" t="n">
        <v>450</v>
      </c>
      <c r="AL463" s="0" t="n">
        <f aca="false">IFERROR(IF(AU463&lt;($AM$6-$AL$6)/($AN$6-$AL$6),$AL$6+SQRT(AU463*($AN$6-$AL$6)*($AM$6-$AL$6)),$AN$6-SQRT((1-AU463)*($AN$6-$AL$6)*($AN$6-$AM$6))),$AM$6)</f>
        <v>4.14153537456251</v>
      </c>
      <c r="AM463" s="0" t="n">
        <f aca="false">IFERROR(IF(AV463&lt;($AM$7-$AL$7)/($AN$7-$AL$7),$AL$7+SQRT(AV463*($AN$7-$AL$7)*($AM$7-$AL$7)),$AN$7-SQRT((1-AV463)*($AN$7-$AL$7)*($AN$7-$AM$7))),$AM$7)</f>
        <v>1.13723483100308</v>
      </c>
      <c r="AN463" s="0" t="n">
        <f aca="false">IFERROR(IF(AW463&lt;($AM$8-$AL$8)/($AN$8-$AL$8),$AL$8+SQRT(AW463*($AN$8-$AL$8)*($AM$8-$AL$8)),$AN$8-SQRT((1-AW463)*($AN$8-$AL$8)*($AN$8-$AM$8))),$AM$8)</f>
        <v>0.961416816051145</v>
      </c>
      <c r="AO463" s="0" t="n">
        <f aca="false">IFERROR(IF(AX463&lt;($AM$9-$AL$9)/($AN$9-$AL$9),$AL$9+SQRT(AX463*($AN$9-$AL$9)*($AM$9-$AL$9)),$AN$9-SQRT((1-AX463)*($AN$9-$AL$9)*($AN$9-$AM$9))),$AM$9)</f>
        <v>0.983281147142939</v>
      </c>
      <c r="AP463" s="0" t="n">
        <f aca="false">IFERROR(IF(AY463&lt;($AM$10-$AL$10)/($AN$10-$AL$10),$AL$10+SQRT(AY463*($AN$10-$AL$10)*($AM$10-$AL$10)),$AN$10-SQRT((1-AY463)*($AN$10-$AL$10)*($AN$10-$AM$10))),$AM$10)</f>
        <v>0.780223861806535</v>
      </c>
      <c r="AQ463" s="0" t="n">
        <f aca="false">IFERROR(IF(AZ463&lt;($AM$11-$AL$11)/($AN$11-$AL$11),$AL$11+SQRT(AZ463*($AN$11-$AL$11)*($AM$11-$AL$11)),$AN$11-SQRT((1-AZ463)*($AN$11-$AL$11)*($AN$11-$AM$11))),$AM$11)</f>
        <v>0.558338294385985</v>
      </c>
      <c r="AR463" s="0" t="n">
        <f aca="false">SUMPRODUCT((B24:B31&lt;=$B$6)*(C24:C31*AM463+D24:D31*AO463*$B$8*AQ463)/(1+AL463/100)^B24:B31)+C32*AM463*AP463/(1+AL463/100)^$B$6</f>
        <v>0</v>
      </c>
      <c r="AS463" s="0" t="n">
        <f aca="false">SUMPRODUCT((K24:K26&lt;=$B$6)*(L24:L26*AN463+M24:M26*AO463*$B$8*AQ463)/(1+AL463/100)^K24:K26)+L27*AN463*AP463/(1+AL463/100)^$B$6</f>
        <v>0</v>
      </c>
      <c r="AT463" s="0" t="n">
        <f aca="false">AS463-AR463</f>
        <v>0</v>
      </c>
      <c r="AU463" s="0" t="n">
        <f aca="true">RAND()</f>
        <v>0.591458999256126</v>
      </c>
      <c r="AV463" s="0" t="n">
        <f aca="true">RAND()</f>
        <v>0.886969036987519</v>
      </c>
      <c r="AW463" s="0" t="n">
        <f aca="true">RAND()</f>
        <v>0.2895043167121</v>
      </c>
      <c r="AX463" s="0" t="n">
        <f aca="true">RAND()</f>
        <v>0.311414222911726</v>
      </c>
      <c r="AY463" s="0" t="n">
        <f aca="true">RAND()</f>
        <v>0.314101650903071</v>
      </c>
      <c r="AZ463" s="0" t="n">
        <f aca="true">RAND()</f>
        <v>0.272402752433715</v>
      </c>
    </row>
    <row r="464" customFormat="false" ht="15" hidden="false" customHeight="false" outlineLevel="0" collapsed="false">
      <c r="AK464" s="0" t="n">
        <v>451</v>
      </c>
      <c r="AL464" s="0" t="n">
        <f aca="false">IFERROR(IF(AU464&lt;($AM$6-$AL$6)/($AN$6-$AL$6),$AL$6+SQRT(AU464*($AN$6-$AL$6)*($AM$6-$AL$6)),$AN$6-SQRT((1-AU464)*($AN$6-$AL$6)*($AN$6-$AM$6))),$AM$6)</f>
        <v>5.31433488131903</v>
      </c>
      <c r="AM464" s="0" t="n">
        <f aca="false">IFERROR(IF(AV464&lt;($AM$7-$AL$7)/($AN$7-$AL$7),$AL$7+SQRT(AV464*($AN$7-$AL$7)*($AM$7-$AL$7)),$AN$7-SQRT((1-AV464)*($AN$7-$AL$7)*($AN$7-$AM$7))),$AM$7)</f>
        <v>1.20460137567111</v>
      </c>
      <c r="AN464" s="0" t="n">
        <f aca="false">IFERROR(IF(AW464&lt;($AM$8-$AL$8)/($AN$8-$AL$8),$AL$8+SQRT(AW464*($AN$8-$AL$8)*($AM$8-$AL$8)),$AN$8-SQRT((1-AW464)*($AN$8-$AL$8)*($AN$8-$AM$8))),$AM$8)</f>
        <v>1.11738577242641</v>
      </c>
      <c r="AO464" s="0" t="n">
        <f aca="false">IFERROR(IF(AX464&lt;($AM$9-$AL$9)/($AN$9-$AL$9),$AL$9+SQRT(AX464*($AN$9-$AL$9)*($AM$9-$AL$9)),$AN$9-SQRT((1-AX464)*($AN$9-$AL$9)*($AN$9-$AM$9))),$AM$9)</f>
        <v>1.56736389969705</v>
      </c>
      <c r="AP464" s="0" t="n">
        <f aca="false">IFERROR(IF(AY464&lt;($AM$10-$AL$10)/($AN$10-$AL$10),$AL$10+SQRT(AY464*($AN$10-$AL$10)*($AM$10-$AL$10)),$AN$10-SQRT((1-AY464)*($AN$10-$AL$10)*($AN$10-$AM$10))),$AM$10)</f>
        <v>0.783398111813382</v>
      </c>
      <c r="AQ464" s="0" t="n">
        <f aca="false">IFERROR(IF(AZ464&lt;($AM$11-$AL$11)/($AN$11-$AL$11),$AL$11+SQRT(AZ464*($AN$11-$AL$11)*($AM$11-$AL$11)),$AN$11-SQRT((1-AZ464)*($AN$11-$AL$11)*($AN$11-$AM$11))),$AM$11)</f>
        <v>0.600543895621588</v>
      </c>
      <c r="AR464" s="0" t="n">
        <f aca="false">SUMPRODUCT((B24:B31&lt;=$B$6)*(C24:C31*AM464+D24:D31*AO464*$B$8*AQ464)/(1+AL464/100)^B24:B31)+C32*AM464*AP464/(1+AL464/100)^$B$6</f>
        <v>0</v>
      </c>
      <c r="AS464" s="0" t="n">
        <f aca="false">SUMPRODUCT((K24:K26&lt;=$B$6)*(L24:L26*AN464+M24:M26*AO464*$B$8*AQ464)/(1+AL464/100)^K24:K26)+L27*AN464*AP464/(1+AL464/100)^$B$6</f>
        <v>0</v>
      </c>
      <c r="AT464" s="0" t="n">
        <f aca="false">AS464-AR464</f>
        <v>0</v>
      </c>
      <c r="AU464" s="0" t="n">
        <f aca="true">RAND()</f>
        <v>0.857926655383113</v>
      </c>
      <c r="AV464" s="0" t="n">
        <f aca="true">RAND()</f>
        <v>0.981679688080397</v>
      </c>
      <c r="AW464" s="0" t="n">
        <f aca="true">RAND()</f>
        <v>0.843675259067202</v>
      </c>
      <c r="AX464" s="0" t="n">
        <f aca="true">RAND()</f>
        <v>0.875217336476436</v>
      </c>
      <c r="AY464" s="0" t="n">
        <f aca="true">RAND()</f>
        <v>0.321257959117561</v>
      </c>
      <c r="AZ464" s="0" t="n">
        <f aca="true">RAND()</f>
        <v>0.368680135491429</v>
      </c>
    </row>
    <row r="465" customFormat="false" ht="15" hidden="false" customHeight="false" outlineLevel="0" collapsed="false">
      <c r="AK465" s="0" t="n">
        <v>452</v>
      </c>
      <c r="AL465" s="0" t="n">
        <f aca="false">IFERROR(IF(AU465&lt;($AM$6-$AL$6)/($AN$6-$AL$6),$AL$6+SQRT(AU465*($AN$6-$AL$6)*($AM$6-$AL$6)),$AN$6-SQRT((1-AU465)*($AN$6-$AL$6)*($AN$6-$AM$6))),$AM$6)</f>
        <v>3.62152544548919</v>
      </c>
      <c r="AM465" s="0" t="n">
        <f aca="false">IFERROR(IF(AV465&lt;($AM$7-$AL$7)/($AN$7-$AL$7),$AL$7+SQRT(AV465*($AN$7-$AL$7)*($AM$7-$AL$7)),$AN$7-SQRT((1-AV465)*($AN$7-$AL$7)*($AN$7-$AM$7))),$AM$7)</f>
        <v>0.840028742059159</v>
      </c>
      <c r="AN465" s="0" t="n">
        <f aca="false">IFERROR(IF(AW465&lt;($AM$8-$AL$8)/($AN$8-$AL$8),$AL$8+SQRT(AW465*($AN$8-$AL$8)*($AM$8-$AL$8)),$AN$8-SQRT((1-AW465)*($AN$8-$AL$8)*($AN$8-$AM$8))),$AM$8)</f>
        <v>1.14224938549819</v>
      </c>
      <c r="AO465" s="0" t="n">
        <f aca="false">IFERROR(IF(AX465&lt;($AM$9-$AL$9)/($AN$9-$AL$9),$AL$9+SQRT(AX465*($AN$9-$AL$9)*($AM$9-$AL$9)),$AN$9-SQRT((1-AX465)*($AN$9-$AL$9)*($AN$9-$AM$9))),$AM$9)</f>
        <v>0.597783184560985</v>
      </c>
      <c r="AP465" s="0" t="n">
        <f aca="false">IFERROR(IF(AY465&lt;($AM$10-$AL$10)/($AN$10-$AL$10),$AL$10+SQRT(AY465*($AN$10-$AL$10)*($AM$10-$AL$10)),$AN$10-SQRT((1-AY465)*($AN$10-$AL$10)*($AN$10-$AM$10))),$AM$10)</f>
        <v>0.628500781739458</v>
      </c>
      <c r="AQ465" s="0" t="n">
        <f aca="false">IFERROR(IF(AZ465&lt;($AM$11-$AL$11)/($AN$11-$AL$11),$AL$11+SQRT(AZ465*($AN$11-$AL$11)*($AM$11-$AL$11)),$AN$11-SQRT((1-AZ465)*($AN$11-$AL$11)*($AN$11-$AM$11))),$AM$11)</f>
        <v>0.835384622704271</v>
      </c>
      <c r="AR465" s="0" t="n">
        <f aca="false">SUMPRODUCT((B24:B31&lt;=$B$6)*(C24:C31*AM465+D24:D31*AO465*$B$8*AQ465)/(1+AL465/100)^B24:B31)+C32*AM465*AP465/(1+AL465/100)^$B$6</f>
        <v>0</v>
      </c>
      <c r="AS465" s="0" t="n">
        <f aca="false">SUMPRODUCT((K24:K26&lt;=$B$6)*(L24:L26*AN465+M24:M26*AO465*$B$8*AQ465)/(1+AL465/100)^K24:K26)+L27*AN465*AP465/(1+AL465/100)^$B$6</f>
        <v>0</v>
      </c>
      <c r="AT465" s="0" t="n">
        <f aca="false">AS465-AR465</f>
        <v>0</v>
      </c>
      <c r="AU465" s="0" t="n">
        <f aca="true">RAND()</f>
        <v>0.42929548422615</v>
      </c>
      <c r="AV465" s="0" t="n">
        <f aca="true">RAND()</f>
        <v>0.0178033354537626</v>
      </c>
      <c r="AW465" s="0" t="n">
        <f aca="true">RAND()</f>
        <v>0.896798267328725</v>
      </c>
      <c r="AX465" s="0" t="n">
        <f aca="true">RAND()</f>
        <v>0.012748734910517</v>
      </c>
      <c r="AY465" s="0" t="n">
        <f aca="true">RAND()</f>
        <v>0.0660498036306069</v>
      </c>
      <c r="AZ465" s="0" t="n">
        <f aca="true">RAND()</f>
        <v>0.889395010439938</v>
      </c>
    </row>
    <row r="466" customFormat="false" ht="15" hidden="false" customHeight="false" outlineLevel="0" collapsed="false">
      <c r="AK466" s="0" t="n">
        <v>453</v>
      </c>
      <c r="AL466" s="0" t="n">
        <f aca="false">IFERROR(IF(AU466&lt;($AM$6-$AL$6)/($AN$6-$AL$6),$AL$6+SQRT(AU466*($AN$6-$AL$6)*($AM$6-$AL$6)),$AN$6-SQRT((1-AU466)*($AN$6-$AL$6)*($AN$6-$AM$6))),$AM$6)</f>
        <v>2.37340269873135</v>
      </c>
      <c r="AM466" s="0" t="n">
        <f aca="false">IFERROR(IF(AV466&lt;($AM$7-$AL$7)/($AN$7-$AL$7),$AL$7+SQRT(AV466*($AN$7-$AL$7)*($AM$7-$AL$7)),$AN$7-SQRT((1-AV466)*($AN$7-$AL$7)*($AN$7-$AM$7))),$AM$7)</f>
        <v>0.859683515209607</v>
      </c>
      <c r="AN466" s="0" t="n">
        <f aca="false">IFERROR(IF(AW466&lt;($AM$8-$AL$8)/($AN$8-$AL$8),$AL$8+SQRT(AW466*($AN$8-$AL$8)*($AM$8-$AL$8)),$AN$8-SQRT((1-AW466)*($AN$8-$AL$8)*($AN$8-$AM$8))),$AM$8)</f>
        <v>0.995225843840737</v>
      </c>
      <c r="AO466" s="0" t="n">
        <f aca="false">IFERROR(IF(AX466&lt;($AM$9-$AL$9)/($AN$9-$AL$9),$AL$9+SQRT(AX466*($AN$9-$AL$9)*($AM$9-$AL$9)),$AN$9-SQRT((1-AX466)*($AN$9-$AL$9)*($AN$9-$AM$9))),$AM$9)</f>
        <v>0.763618533347479</v>
      </c>
      <c r="AP466" s="0" t="n">
        <f aca="false">IFERROR(IF(AY466&lt;($AM$10-$AL$10)/($AN$10-$AL$10),$AL$10+SQRT(AY466*($AN$10-$AL$10)*($AM$10-$AL$10)),$AN$10-SQRT((1-AY466)*($AN$10-$AL$10)*($AN$10-$AM$10))),$AM$10)</f>
        <v>0.730408572411427</v>
      </c>
      <c r="AQ466" s="0" t="n">
        <f aca="false">IFERROR(IF(AZ466&lt;($AM$11-$AL$11)/($AN$11-$AL$11),$AL$11+SQRT(AZ466*($AN$11-$AL$11)*($AM$11-$AL$11)),$AN$11-SQRT((1-AZ466)*($AN$11-$AL$11)*($AN$11-$AM$11))),$AM$11)</f>
        <v>0.420427494649729</v>
      </c>
      <c r="AR466" s="0" t="n">
        <f aca="false">SUMPRODUCT((B24:B31&lt;=$B$6)*(C24:C31*AM466+D24:D31*AO466*$B$8*AQ466)/(1+AL466/100)^B24:B31)+C32*AM466*AP466/(1+AL466/100)^$B$6</f>
        <v>0</v>
      </c>
      <c r="AS466" s="0" t="n">
        <f aca="false">SUMPRODUCT((K24:K26&lt;=$B$6)*(L24:L26*AN466+M24:M26*AO466*$B$8*AQ466)/(1+AL466/100)^K24:K26)+L27*AN466*AP466/(1+AL466/100)^$B$6</f>
        <v>0</v>
      </c>
      <c r="AT466" s="0" t="n">
        <f aca="false">AS466-AR466</f>
        <v>0</v>
      </c>
      <c r="AU466" s="0" t="n">
        <f aca="true">RAND()</f>
        <v>0.0278859150839704</v>
      </c>
      <c r="AV466" s="0" t="n">
        <f aca="true">RAND()</f>
        <v>0.0395791331975037</v>
      </c>
      <c r="AW466" s="0" t="n">
        <f aca="true">RAND()</f>
        <v>0.423479223370308</v>
      </c>
      <c r="AX466" s="0" t="n">
        <f aca="true">RAND()</f>
        <v>0.0926596414990344</v>
      </c>
      <c r="AY466" s="0" t="n">
        <f aca="true">RAND()</f>
        <v>0.212352440962688</v>
      </c>
      <c r="AZ466" s="0" t="n">
        <f aca="true">RAND()</f>
        <v>0.0591950263984104</v>
      </c>
    </row>
    <row r="467" customFormat="false" ht="15" hidden="false" customHeight="false" outlineLevel="0" collapsed="false">
      <c r="AK467" s="0" t="n">
        <v>454</v>
      </c>
      <c r="AL467" s="0" t="n">
        <f aca="false">IFERROR(IF(AU467&lt;($AM$6-$AL$6)/($AN$6-$AL$6),$AL$6+SQRT(AU467*($AN$6-$AL$6)*($AM$6-$AL$6)),$AN$6-SQRT((1-AU467)*($AN$6-$AL$6)*($AN$6-$AM$6))),$AM$6)</f>
        <v>3.62864206705033</v>
      </c>
      <c r="AM467" s="0" t="n">
        <f aca="false">IFERROR(IF(AV467&lt;($AM$7-$AL$7)/($AN$7-$AL$7),$AL$7+SQRT(AV467*($AN$7-$AL$7)*($AM$7-$AL$7)),$AN$7-SQRT((1-AV467)*($AN$7-$AL$7)*($AN$7-$AM$7))),$AM$7)</f>
        <v>0.945868061371475</v>
      </c>
      <c r="AN467" s="0" t="n">
        <f aca="false">IFERROR(IF(AW467&lt;($AM$8-$AL$8)/($AN$8-$AL$8),$AL$8+SQRT(AW467*($AN$8-$AL$8)*($AM$8-$AL$8)),$AN$8-SQRT((1-AW467)*($AN$8-$AL$8)*($AN$8-$AM$8))),$AM$8)</f>
        <v>0.899222778551535</v>
      </c>
      <c r="AO467" s="0" t="n">
        <f aca="false">IFERROR(IF(AX467&lt;($AM$9-$AL$9)/($AN$9-$AL$9),$AL$9+SQRT(AX467*($AN$9-$AL$9)*($AM$9-$AL$9)),$AN$9-SQRT((1-AX467)*($AN$9-$AL$9)*($AN$9-$AM$9))),$AM$9)</f>
        <v>1.243936857581</v>
      </c>
      <c r="AP467" s="0" t="n">
        <f aca="false">IFERROR(IF(AY467&lt;($AM$10-$AL$10)/($AN$10-$AL$10),$AL$10+SQRT(AY467*($AN$10-$AL$10)*($AM$10-$AL$10)),$AN$10-SQRT((1-AY467)*($AN$10-$AL$10)*($AN$10-$AM$10))),$AM$10)</f>
        <v>0.738156568690142</v>
      </c>
      <c r="AQ467" s="0" t="n">
        <f aca="false">IFERROR(IF(AZ467&lt;($AM$11-$AL$11)/($AN$11-$AL$11),$AL$11+SQRT(AZ467*($AN$11-$AL$11)*($AM$11-$AL$11)),$AN$11-SQRT((1-AZ467)*($AN$11-$AL$11)*($AN$11-$AM$11))),$AM$11)</f>
        <v>0.701429507198257</v>
      </c>
      <c r="AR467" s="0" t="n">
        <f aca="false">SUMPRODUCT((B24:B31&lt;=$B$6)*(C24:C31*AM467+D24:D31*AO467*$B$8*AQ467)/(1+AL467/100)^B24:B31)+C32*AM467*AP467/(1+AL467/100)^$B$6</f>
        <v>0</v>
      </c>
      <c r="AS467" s="0" t="n">
        <f aca="false">SUMPRODUCT((K24:K26&lt;=$B$6)*(L24:L26*AN467+M24:M26*AO467*$B$8*AQ467)/(1+AL467/100)^K24:K26)+L27*AN467*AP467/(1+AL467/100)^$B$6</f>
        <v>0</v>
      </c>
      <c r="AT467" s="0" t="n">
        <f aca="false">AS467-AR467</f>
        <v>0</v>
      </c>
      <c r="AU467" s="0" t="n">
        <f aca="true">RAND()</f>
        <v>0.431697284396866</v>
      </c>
      <c r="AV467" s="0" t="n">
        <f aca="true">RAND()</f>
        <v>0.236416570314138</v>
      </c>
      <c r="AW467" s="0" t="n">
        <f aca="true">RAND()</f>
        <v>0.109390664260965</v>
      </c>
      <c r="AX467" s="0" t="n">
        <f aca="true">RAND()</f>
        <v>0.61891234978367</v>
      </c>
      <c r="AY467" s="0" t="n">
        <f aca="true">RAND()</f>
        <v>0.226874204841049</v>
      </c>
      <c r="AZ467" s="0" t="n">
        <f aca="true">RAND()</f>
        <v>0.636145554400508</v>
      </c>
    </row>
    <row r="468" customFormat="false" ht="15" hidden="false" customHeight="false" outlineLevel="0" collapsed="false">
      <c r="AK468" s="0" t="n">
        <v>455</v>
      </c>
      <c r="AL468" s="0" t="n">
        <f aca="false">IFERROR(IF(AU468&lt;($AM$6-$AL$6)/($AN$6-$AL$6),$AL$6+SQRT(AU468*($AN$6-$AL$6)*($AM$6-$AL$6)),$AN$6-SQRT((1-AU468)*($AN$6-$AL$6)*($AN$6-$AM$6))),$AM$6)</f>
        <v>3.15413488761236</v>
      </c>
      <c r="AM468" s="0" t="n">
        <f aca="false">IFERROR(IF(AV468&lt;($AM$7-$AL$7)/($AN$7-$AL$7),$AL$7+SQRT(AV468*($AN$7-$AL$7)*($AM$7-$AL$7)),$AN$7-SQRT((1-AV468)*($AN$7-$AL$7)*($AN$7-$AM$7))),$AM$7)</f>
        <v>1.20734526462477</v>
      </c>
      <c r="AN468" s="0" t="n">
        <f aca="false">IFERROR(IF(AW468&lt;($AM$8-$AL$8)/($AN$8-$AL$8),$AL$8+SQRT(AW468*($AN$8-$AL$8)*($AM$8-$AL$8)),$AN$8-SQRT((1-AW468)*($AN$8-$AL$8)*($AN$8-$AM$8))),$AM$8)</f>
        <v>1.13052989399902</v>
      </c>
      <c r="AO468" s="0" t="n">
        <f aca="false">IFERROR(IF(AX468&lt;($AM$9-$AL$9)/($AN$9-$AL$9),$AL$9+SQRT(AX468*($AN$9-$AL$9)*($AM$9-$AL$9)),$AN$9-SQRT((1-AX468)*($AN$9-$AL$9)*($AN$9-$AM$9))),$AM$9)</f>
        <v>1.09842054241433</v>
      </c>
      <c r="AP468" s="0" t="n">
        <f aca="false">IFERROR(IF(AY468&lt;($AM$10-$AL$10)/($AN$10-$AL$10),$AL$10+SQRT(AY468*($AN$10-$AL$10)*($AM$10-$AL$10)),$AN$10-SQRT((1-AY468)*($AN$10-$AL$10)*($AN$10-$AM$10))),$AM$10)</f>
        <v>0.816746512958879</v>
      </c>
      <c r="AQ468" s="0" t="n">
        <f aca="false">IFERROR(IF(AZ468&lt;($AM$11-$AL$11)/($AN$11-$AL$11),$AL$11+SQRT(AZ468*($AN$11-$AL$11)*($AM$11-$AL$11)),$AN$11-SQRT((1-AZ468)*($AN$11-$AL$11)*($AN$11-$AM$11))),$AM$11)</f>
        <v>0.325400695218207</v>
      </c>
      <c r="AR468" s="0" t="n">
        <f aca="false">SUMPRODUCT((B24:B31&lt;=$B$6)*(C24:C31*AM468+D24:D31*AO468*$B$8*AQ468)/(1+AL468/100)^B24:B31)+C32*AM468*AP468/(1+AL468/100)^$B$6</f>
        <v>0</v>
      </c>
      <c r="AS468" s="0" t="n">
        <f aca="false">SUMPRODUCT((K24:K26&lt;=$B$6)*(L24:L26*AN468+M24:M26*AO468*$B$8*AQ468)/(1+AL468/100)^K24:K26)+L27*AN468*AP468/(1+AL468/100)^$B$6</f>
        <v>0</v>
      </c>
      <c r="AT468" s="0" t="n">
        <f aca="false">AS468-AR468</f>
        <v>0</v>
      </c>
      <c r="AU468" s="0" t="n">
        <f aca="true">RAND()</f>
        <v>0.260466076865981</v>
      </c>
      <c r="AV468" s="0" t="n">
        <f aca="true">RAND()</f>
        <v>0.983827320445058</v>
      </c>
      <c r="AW468" s="0" t="n">
        <f aca="true">RAND()</f>
        <v>0.873127944641009</v>
      </c>
      <c r="AX468" s="0" t="n">
        <f aca="true">RAND()</f>
        <v>0.45810298777302</v>
      </c>
      <c r="AY468" s="0" t="n">
        <f aca="true">RAND()</f>
        <v>0.401313413886436</v>
      </c>
      <c r="AZ468" s="0" t="n">
        <f aca="true">RAND()</f>
        <v>0.00263345027578883</v>
      </c>
    </row>
    <row r="469" customFormat="false" ht="15" hidden="false" customHeight="false" outlineLevel="0" collapsed="false">
      <c r="AK469" s="0" t="n">
        <v>456</v>
      </c>
      <c r="AL469" s="0" t="n">
        <f aca="false">IFERROR(IF(AU469&lt;($AM$6-$AL$6)/($AN$6-$AL$6),$AL$6+SQRT(AU469*($AN$6-$AL$6)*($AM$6-$AL$6)),$AN$6-SQRT((1-AU469)*($AN$6-$AL$6)*($AN$6-$AM$6))),$AM$6)</f>
        <v>5.49139402507752</v>
      </c>
      <c r="AM469" s="0" t="n">
        <f aca="false">IFERROR(IF(AV469&lt;($AM$7-$AL$7)/($AN$7-$AL$7),$AL$7+SQRT(AV469*($AN$7-$AL$7)*($AM$7-$AL$7)),$AN$7-SQRT((1-AV469)*($AN$7-$AL$7)*($AN$7-$AM$7))),$AM$7)</f>
        <v>0.958373674722314</v>
      </c>
      <c r="AN469" s="0" t="n">
        <f aca="false">IFERROR(IF(AW469&lt;($AM$8-$AL$8)/($AN$8-$AL$8),$AL$8+SQRT(AW469*($AN$8-$AL$8)*($AM$8-$AL$8)),$AN$8-SQRT((1-AW469)*($AN$8-$AL$8)*($AN$8-$AM$8))),$AM$8)</f>
        <v>1.15223761686954</v>
      </c>
      <c r="AO469" s="0" t="n">
        <f aca="false">IFERROR(IF(AX469&lt;($AM$9-$AL$9)/($AN$9-$AL$9),$AL$9+SQRT(AX469*($AN$9-$AL$9)*($AM$9-$AL$9)),$AN$9-SQRT((1-AX469)*($AN$9-$AL$9)*($AN$9-$AM$9))),$AM$9)</f>
        <v>1.20335671889001</v>
      </c>
      <c r="AP469" s="0" t="n">
        <f aca="false">IFERROR(IF(AY469&lt;($AM$10-$AL$10)/($AN$10-$AL$10),$AL$10+SQRT(AY469*($AN$10-$AL$10)*($AM$10-$AL$10)),$AN$10-SQRT((1-AY469)*($AN$10-$AL$10)*($AN$10-$AM$10))),$AM$10)</f>
        <v>0.888254545832724</v>
      </c>
      <c r="AQ469" s="0" t="n">
        <f aca="false">IFERROR(IF(AZ469&lt;($AM$11-$AL$11)/($AN$11-$AL$11),$AL$11+SQRT(AZ469*($AN$11-$AL$11)*($AM$11-$AL$11)),$AN$11-SQRT((1-AZ469)*($AN$11-$AL$11)*($AN$11-$AM$11))),$AM$11)</f>
        <v>0.47961576708361</v>
      </c>
      <c r="AR469" s="0" t="n">
        <f aca="false">SUMPRODUCT((B24:B31&lt;=$B$6)*(C24:C31*AM469+D24:D31*AO469*$B$8*AQ469)/(1+AL469/100)^B24:B31)+C32*AM469*AP469/(1+AL469/100)^$B$6</f>
        <v>0</v>
      </c>
      <c r="AS469" s="0" t="n">
        <f aca="false">SUMPRODUCT((K24:K26&lt;=$B$6)*(L24:L26*AN469+M24:M26*AO469*$B$8*AQ469)/(1+AL469/100)^K24:K26)+L27*AN469*AP469/(1+AL469/100)^$B$6</f>
        <v>0</v>
      </c>
      <c r="AT469" s="0" t="n">
        <f aca="false">AS469-AR469</f>
        <v>0</v>
      </c>
      <c r="AU469" s="0" t="n">
        <f aca="true">RAND()</f>
        <v>0.88620540062141</v>
      </c>
      <c r="AV469" s="0" t="n">
        <f aca="true">RAND()</f>
        <v>0.27869134272277</v>
      </c>
      <c r="AW469" s="0" t="n">
        <f aca="true">RAND()</f>
        <v>0.915044590619131</v>
      </c>
      <c r="AX469" s="0" t="n">
        <f aca="true">RAND()</f>
        <v>0.576906321774877</v>
      </c>
      <c r="AY469" s="0" t="n">
        <f aca="true">RAND()</f>
        <v>0.602966369439098</v>
      </c>
      <c r="AZ469" s="0" t="n">
        <f aca="true">RAND()</f>
        <v>0.1316809134083</v>
      </c>
    </row>
    <row r="470" customFormat="false" ht="15" hidden="false" customHeight="false" outlineLevel="0" collapsed="false">
      <c r="AK470" s="0" t="n">
        <v>457</v>
      </c>
      <c r="AL470" s="0" t="n">
        <f aca="false">IFERROR(IF(AU470&lt;($AM$6-$AL$6)/($AN$6-$AL$6),$AL$6+SQRT(AU470*($AN$6-$AL$6)*($AM$6-$AL$6)),$AN$6-SQRT((1-AU470)*($AN$6-$AL$6)*($AN$6-$AM$6))),$AM$6)</f>
        <v>5.4333717372402</v>
      </c>
      <c r="AM470" s="0" t="n">
        <f aca="false">IFERROR(IF(AV470&lt;($AM$7-$AL$7)/($AN$7-$AL$7),$AL$7+SQRT(AV470*($AN$7-$AL$7)*($AM$7-$AL$7)),$AN$7-SQRT((1-AV470)*($AN$7-$AL$7)*($AN$7-$AM$7))),$AM$7)</f>
        <v>0.940660703438341</v>
      </c>
      <c r="AN470" s="0" t="n">
        <f aca="false">IFERROR(IF(AW470&lt;($AM$8-$AL$8)/($AN$8-$AL$8),$AL$8+SQRT(AW470*($AN$8-$AL$8)*($AM$8-$AL$8)),$AN$8-SQRT((1-AW470)*($AN$8-$AL$8)*($AN$8-$AM$8))),$AM$8)</f>
        <v>1.09965771043385</v>
      </c>
      <c r="AO470" s="0" t="n">
        <f aca="false">IFERROR(IF(AX470&lt;($AM$9-$AL$9)/($AN$9-$AL$9),$AL$9+SQRT(AX470*($AN$9-$AL$9)*($AM$9-$AL$9)),$AN$9-SQRT((1-AX470)*($AN$9-$AL$9)*($AN$9-$AM$9))),$AM$9)</f>
        <v>1.19173194382034</v>
      </c>
      <c r="AP470" s="0" t="n">
        <f aca="false">IFERROR(IF(AY470&lt;($AM$10-$AL$10)/($AN$10-$AL$10),$AL$10+SQRT(AY470*($AN$10-$AL$10)*($AM$10-$AL$10)),$AN$10-SQRT((1-AY470)*($AN$10-$AL$10)*($AN$10-$AM$10))),$AM$10)</f>
        <v>0.940871955280779</v>
      </c>
      <c r="AQ470" s="0" t="n">
        <f aca="false">IFERROR(IF(AZ470&lt;($AM$11-$AL$11)/($AN$11-$AL$11),$AL$11+SQRT(AZ470*($AN$11-$AL$11)*($AM$11-$AL$11)),$AN$11-SQRT((1-AZ470)*($AN$11-$AL$11)*($AN$11-$AM$11))),$AM$11)</f>
        <v>0.620812818407919</v>
      </c>
      <c r="AR470" s="0" t="n">
        <f aca="false">SUMPRODUCT((B24:B31&lt;=$B$6)*(C24:C31*AM470+D24:D31*AO470*$B$8*AQ470)/(1+AL470/100)^B24:B31)+C32*AM470*AP470/(1+AL470/100)^$B$6</f>
        <v>0</v>
      </c>
      <c r="AS470" s="0" t="n">
        <f aca="false">SUMPRODUCT((K24:K26&lt;=$B$6)*(L24:L26*AN470+M24:M26*AO470*$B$8*AQ470)/(1+AL470/100)^K24:K26)+L27*AN470*AP470/(1+AL470/100)^$B$6</f>
        <v>0</v>
      </c>
      <c r="AT470" s="0" t="n">
        <f aca="false">AS470-AR470</f>
        <v>0</v>
      </c>
      <c r="AU470" s="0" t="n">
        <f aca="true">RAND()</f>
        <v>0.877283794316111</v>
      </c>
      <c r="AV470" s="0" t="n">
        <f aca="true">RAND()</f>
        <v>0.219838149908543</v>
      </c>
      <c r="AW470" s="0" t="n">
        <f aca="true">RAND()</f>
        <v>0.799086186382296</v>
      </c>
      <c r="AX470" s="0" t="n">
        <f aca="true">RAND()</f>
        <v>0.564468499573035</v>
      </c>
      <c r="AY470" s="0" t="n">
        <f aca="true">RAND()</f>
        <v>0.777472323812389</v>
      </c>
      <c r="AZ470" s="0" t="n">
        <f aca="true">RAND()</f>
        <v>0.420085161040132</v>
      </c>
    </row>
    <row r="471" customFormat="false" ht="15" hidden="false" customHeight="false" outlineLevel="0" collapsed="false">
      <c r="AK471" s="0" t="n">
        <v>458</v>
      </c>
      <c r="AL471" s="0" t="n">
        <f aca="false">IFERROR(IF(AU471&lt;($AM$6-$AL$6)/($AN$6-$AL$6),$AL$6+SQRT(AU471*($AN$6-$AL$6)*($AM$6-$AL$6)),$AN$6-SQRT((1-AU471)*($AN$6-$AL$6)*($AN$6-$AM$6))),$AM$6)</f>
        <v>4.02259098210288</v>
      </c>
      <c r="AM471" s="0" t="n">
        <f aca="false">IFERROR(IF(AV471&lt;($AM$7-$AL$7)/($AN$7-$AL$7),$AL$7+SQRT(AV471*($AN$7-$AL$7)*($AM$7-$AL$7)),$AN$7-SQRT((1-AV471)*($AN$7-$AL$7)*($AN$7-$AM$7))),$AM$7)</f>
        <v>1.20134577151173</v>
      </c>
      <c r="AN471" s="0" t="n">
        <f aca="false">IFERROR(IF(AW471&lt;($AM$8-$AL$8)/($AN$8-$AL$8),$AL$8+SQRT(AW471*($AN$8-$AL$8)*($AM$8-$AL$8)),$AN$8-SQRT((1-AW471)*($AN$8-$AL$8)*($AN$8-$AM$8))),$AM$8)</f>
        <v>0.9630230910517</v>
      </c>
      <c r="AO471" s="0" t="n">
        <f aca="false">IFERROR(IF(AX471&lt;($AM$9-$AL$9)/($AN$9-$AL$9),$AL$9+SQRT(AX471*($AN$9-$AL$9)*($AM$9-$AL$9)),$AN$9-SQRT((1-AX471)*($AN$9-$AL$9)*($AN$9-$AM$9))),$AM$9)</f>
        <v>1.01602528322687</v>
      </c>
      <c r="AP471" s="0" t="n">
        <f aca="false">IFERROR(IF(AY471&lt;($AM$10-$AL$10)/($AN$10-$AL$10),$AL$10+SQRT(AY471*($AN$10-$AL$10)*($AM$10-$AL$10)),$AN$10-SQRT((1-AY471)*($AN$10-$AL$10)*($AN$10-$AM$10))),$AM$10)</f>
        <v>0.802892556875262</v>
      </c>
      <c r="AQ471" s="0" t="n">
        <f aca="false">IFERROR(IF(AZ471&lt;($AM$11-$AL$11)/($AN$11-$AL$11),$AL$11+SQRT(AZ471*($AN$11-$AL$11)*($AM$11-$AL$11)),$AN$11-SQRT((1-AZ471)*($AN$11-$AL$11)*($AN$11-$AM$11))),$AM$11)</f>
        <v>0.75009865964104</v>
      </c>
      <c r="AR471" s="0" t="n">
        <f aca="false">SUMPRODUCT((B24:B31&lt;=$B$6)*(C24:C31*AM471+D24:D31*AO471*$B$8*AQ471)/(1+AL471/100)^B24:B31)+C32*AM471*AP471/(1+AL471/100)^$B$6</f>
        <v>0</v>
      </c>
      <c r="AS471" s="0" t="n">
        <f aca="false">SUMPRODUCT((K24:K26&lt;=$B$6)*(L24:L26*AN471+M24:M26*AO471*$B$8*AQ471)/(1+AL471/100)^K24:K26)+L27*AN471*AP471/(1+AL471/100)^$B$6</f>
        <v>0</v>
      </c>
      <c r="AT471" s="0" t="n">
        <f aca="false">AS471-AR471</f>
        <v>0</v>
      </c>
      <c r="AU471" s="0" t="n">
        <f aca="true">RAND()</f>
        <v>0.556751777007246</v>
      </c>
      <c r="AV471" s="0" t="n">
        <f aca="true">RAND()</f>
        <v>0.978957920446323</v>
      </c>
      <c r="AW471" s="0" t="n">
        <f aca="true">RAND()</f>
        <v>0.295294757956121</v>
      </c>
      <c r="AX471" s="0" t="n">
        <f aca="true">RAND()</f>
        <v>0.354529171167489</v>
      </c>
      <c r="AY471" s="0" t="n">
        <f aca="true">RAND()</f>
        <v>0.366975604041736</v>
      </c>
      <c r="AZ471" s="0" t="n">
        <f aca="true">RAND()</f>
        <v>0.745099265660388</v>
      </c>
    </row>
    <row r="472" customFormat="false" ht="15" hidden="false" customHeight="false" outlineLevel="0" collapsed="false">
      <c r="AK472" s="0" t="n">
        <v>459</v>
      </c>
      <c r="AL472" s="0" t="n">
        <f aca="false">IFERROR(IF(AU472&lt;($AM$6-$AL$6)/($AN$6-$AL$6),$AL$6+SQRT(AU472*($AN$6-$AL$6)*($AM$6-$AL$6)),$AN$6-SQRT((1-AU472)*($AN$6-$AL$6)*($AN$6-$AM$6))),$AM$6)</f>
        <v>2.45750983873026</v>
      </c>
      <c r="AM472" s="0" t="n">
        <f aca="false">IFERROR(IF(AV472&lt;($AM$7-$AL$7)/($AN$7-$AL$7),$AL$7+SQRT(AV472*($AN$7-$AL$7)*($AM$7-$AL$7)),$AN$7-SQRT((1-AV472)*($AN$7-$AL$7)*($AN$7-$AM$7))),$AM$7)</f>
        <v>0.949135989690345</v>
      </c>
      <c r="AN472" s="0" t="n">
        <f aca="false">IFERROR(IF(AW472&lt;($AM$8-$AL$8)/($AN$8-$AL$8),$AL$8+SQRT(AW472*($AN$8-$AL$8)*($AM$8-$AL$8)),$AN$8-SQRT((1-AW472)*($AN$8-$AL$8)*($AN$8-$AM$8))),$AM$8)</f>
        <v>1.0042448906945</v>
      </c>
      <c r="AO472" s="0" t="n">
        <f aca="false">IFERROR(IF(AX472&lt;($AM$9-$AL$9)/($AN$9-$AL$9),$AL$9+SQRT(AX472*($AN$9-$AL$9)*($AM$9-$AL$9)),$AN$9-SQRT((1-AX472)*($AN$9-$AL$9)*($AN$9-$AM$9))),$AM$9)</f>
        <v>0.848205479522502</v>
      </c>
      <c r="AP472" s="0" t="n">
        <f aca="false">IFERROR(IF(AY472&lt;($AM$10-$AL$10)/($AN$10-$AL$10),$AL$10+SQRT(AY472*($AN$10-$AL$10)*($AM$10-$AL$10)),$AN$10-SQRT((1-AY472)*($AN$10-$AL$10)*($AN$10-$AM$10))),$AM$10)</f>
        <v>0.87861446535104</v>
      </c>
      <c r="AQ472" s="0" t="n">
        <f aca="false">IFERROR(IF(AZ472&lt;($AM$11-$AL$11)/($AN$11-$AL$11),$AL$11+SQRT(AZ472*($AN$11-$AL$11)*($AM$11-$AL$11)),$AN$11-SQRT((1-AZ472)*($AN$11-$AL$11)*($AN$11-$AM$11))),$AM$11)</f>
        <v>0.772845665187876</v>
      </c>
      <c r="AR472" s="0" t="n">
        <f aca="false">SUMPRODUCT((B24:B31&lt;=$B$6)*(C24:C31*AM472+D24:D31*AO472*$B$8*AQ472)/(1+AL472/100)^B24:B31)+C32*AM472*AP472/(1+AL472/100)^$B$6</f>
        <v>0</v>
      </c>
      <c r="AS472" s="0" t="n">
        <f aca="false">SUMPRODUCT((K24:K26&lt;=$B$6)*(L24:L26*AN472+M24:M26*AO472*$B$8*AQ472)/(1+AL472/100)^K24:K26)+L27*AN472*AP472/(1+AL472/100)^$B$6</f>
        <v>0</v>
      </c>
      <c r="AT472" s="0" t="n">
        <f aca="false">AS472-AR472</f>
        <v>0</v>
      </c>
      <c r="AU472" s="0" t="n">
        <f aca="true">RAND()</f>
        <v>0.0418630505069971</v>
      </c>
      <c r="AV472" s="0" t="n">
        <f aca="true">RAND()</f>
        <v>0.247128260232429</v>
      </c>
      <c r="AW472" s="0" t="n">
        <f aca="true">RAND()</f>
        <v>0.463150455557707</v>
      </c>
      <c r="AX472" s="0" t="n">
        <f aca="true">RAND()</f>
        <v>0.161662741292661</v>
      </c>
      <c r="AY472" s="0" t="n">
        <f aca="true">RAND()</f>
        <v>0.573395653492214</v>
      </c>
      <c r="AZ472" s="0" t="n">
        <f aca="true">RAND()</f>
        <v>0.789391461943107</v>
      </c>
    </row>
    <row r="473" customFormat="false" ht="15" hidden="false" customHeight="false" outlineLevel="0" collapsed="false">
      <c r="AK473" s="0" t="n">
        <v>460</v>
      </c>
      <c r="AL473" s="0" t="n">
        <f aca="false">IFERROR(IF(AU473&lt;($AM$6-$AL$6)/($AN$6-$AL$6),$AL$6+SQRT(AU473*($AN$6-$AL$6)*($AM$6-$AL$6)),$AN$6-SQRT((1-AU473)*($AN$6-$AL$6)*($AN$6-$AM$6))),$AM$6)</f>
        <v>2.31410474590287</v>
      </c>
      <c r="AM473" s="0" t="n">
        <f aca="false">IFERROR(IF(AV473&lt;($AM$7-$AL$7)/($AN$7-$AL$7),$AL$7+SQRT(AV473*($AN$7-$AL$7)*($AM$7-$AL$7)),$AN$7-SQRT((1-AV473)*($AN$7-$AL$7)*($AN$7-$AM$7))),$AM$7)</f>
        <v>1.04644765029303</v>
      </c>
      <c r="AN473" s="0" t="n">
        <f aca="false">IFERROR(IF(AW473&lt;($AM$8-$AL$8)/($AN$8-$AL$8),$AL$8+SQRT(AW473*($AN$8-$AL$8)*($AM$8-$AL$8)),$AN$8-SQRT((1-AW473)*($AN$8-$AL$8)*($AN$8-$AM$8))),$AM$8)</f>
        <v>1.06427266945767</v>
      </c>
      <c r="AO473" s="0" t="n">
        <f aca="false">IFERROR(IF(AX473&lt;($AM$9-$AL$9)/($AN$9-$AL$9),$AL$9+SQRT(AX473*($AN$9-$AL$9)*($AM$9-$AL$9)),$AN$9-SQRT((1-AX473)*($AN$9-$AL$9)*($AN$9-$AM$9))),$AM$9)</f>
        <v>1.38920942824485</v>
      </c>
      <c r="AP473" s="0" t="n">
        <f aca="false">IFERROR(IF(AY473&lt;($AM$10-$AL$10)/($AN$10-$AL$10),$AL$10+SQRT(AY473*($AN$10-$AL$10)*($AM$10-$AL$10)),$AN$10-SQRT((1-AY473)*($AN$10-$AL$10)*($AN$10-$AM$10))),$AM$10)</f>
        <v>0.887104242167614</v>
      </c>
      <c r="AQ473" s="0" t="n">
        <f aca="false">IFERROR(IF(AZ473&lt;($AM$11-$AL$11)/($AN$11-$AL$11),$AL$11+SQRT(AZ473*($AN$11-$AL$11)*($AM$11-$AL$11)),$AN$11-SQRT((1-AZ473)*($AN$11-$AL$11)*($AN$11-$AM$11))),$AM$11)</f>
        <v>0.658874225447647</v>
      </c>
      <c r="AR473" s="0" t="n">
        <f aca="false">SUMPRODUCT((B24:B31&lt;=$B$6)*(C24:C31*AM473+D24:D31*AO473*$B$8*AQ473)/(1+AL473/100)^B24:B31)+C32*AM473*AP473/(1+AL473/100)^$B$6</f>
        <v>0</v>
      </c>
      <c r="AS473" s="0" t="n">
        <f aca="false">SUMPRODUCT((K24:K26&lt;=$B$6)*(L24:L26*AN473+M24:M26*AO473*$B$8*AQ473)/(1+AL473/100)^K24:K26)+L27*AN473*AP473/(1+AL473/100)^$B$6</f>
        <v>0</v>
      </c>
      <c r="AT473" s="0" t="n">
        <f aca="false">AS473-AR473</f>
        <v>0</v>
      </c>
      <c r="AU473" s="0" t="n">
        <f aca="true">RAND()</f>
        <v>0.0197323582797408</v>
      </c>
      <c r="AV473" s="0" t="n">
        <f aca="true">RAND()</f>
        <v>0.631701697144641</v>
      </c>
      <c r="AW473" s="0" t="n">
        <f aca="true">RAND()</f>
        <v>0.693380966129942</v>
      </c>
      <c r="AX473" s="0" t="n">
        <f aca="true">RAND()</f>
        <v>0.751289918303346</v>
      </c>
      <c r="AY473" s="0" t="n">
        <f aca="true">RAND()</f>
        <v>0.59939877721665</v>
      </c>
      <c r="AZ473" s="0" t="n">
        <f aca="true">RAND()</f>
        <v>0.52503349361656</v>
      </c>
    </row>
    <row r="474" customFormat="false" ht="15" hidden="false" customHeight="false" outlineLevel="0" collapsed="false">
      <c r="AK474" s="0" t="n">
        <v>461</v>
      </c>
      <c r="AL474" s="0" t="n">
        <f aca="false">IFERROR(IF(AU474&lt;($AM$6-$AL$6)/($AN$6-$AL$6),$AL$6+SQRT(AU474*($AN$6-$AL$6)*($AM$6-$AL$6)),$AN$6-SQRT((1-AU474)*($AN$6-$AL$6)*($AN$6-$AM$6))),$AM$6)</f>
        <v>6.09790359999983</v>
      </c>
      <c r="AM474" s="0" t="n">
        <f aca="false">IFERROR(IF(AV474&lt;($AM$7-$AL$7)/($AN$7-$AL$7),$AL$7+SQRT(AV474*($AN$7-$AL$7)*($AM$7-$AL$7)),$AN$7-SQRT((1-AV474)*($AN$7-$AL$7)*($AN$7-$AM$7))),$AM$7)</f>
        <v>1.0657739584195</v>
      </c>
      <c r="AN474" s="0" t="n">
        <f aca="false">IFERROR(IF(AW474&lt;($AM$8-$AL$8)/($AN$8-$AL$8),$AL$8+SQRT(AW474*($AN$8-$AL$8)*($AM$8-$AL$8)),$AN$8-SQRT((1-AW474)*($AN$8-$AL$8)*($AN$8-$AM$8))),$AM$8)</f>
        <v>0.984560843788472</v>
      </c>
      <c r="AO474" s="0" t="n">
        <f aca="false">IFERROR(IF(AX474&lt;($AM$9-$AL$9)/($AN$9-$AL$9),$AL$9+SQRT(AX474*($AN$9-$AL$9)*($AM$9-$AL$9)),$AN$9-SQRT((1-AX474)*($AN$9-$AL$9)*($AN$9-$AM$9))),$AM$9)</f>
        <v>0.857049130732549</v>
      </c>
      <c r="AP474" s="0" t="n">
        <f aca="false">IFERROR(IF(AY474&lt;($AM$10-$AL$10)/($AN$10-$AL$10),$AL$10+SQRT(AY474*($AN$10-$AL$10)*($AM$10-$AL$10)),$AN$10-SQRT((1-AY474)*($AN$10-$AL$10)*($AN$10-$AM$10))),$AM$10)</f>
        <v>0.939398682084852</v>
      </c>
      <c r="AQ474" s="0" t="n">
        <f aca="false">IFERROR(IF(AZ474&lt;($AM$11-$AL$11)/($AN$11-$AL$11),$AL$11+SQRT(AZ474*($AN$11-$AL$11)*($AM$11-$AL$11)),$AN$11-SQRT((1-AZ474)*($AN$11-$AL$11)*($AN$11-$AM$11))),$AM$11)</f>
        <v>0.702688002066703</v>
      </c>
      <c r="AR474" s="0" t="n">
        <f aca="false">SUMPRODUCT((B24:B31&lt;=$B$6)*(C24:C31*AM474+D24:D31*AO474*$B$8*AQ474)/(1+AL474/100)^B24:B31)+C32*AM474*AP474/(1+AL474/100)^$B$6</f>
        <v>0</v>
      </c>
      <c r="AS474" s="0" t="n">
        <f aca="false">SUMPRODUCT((K24:K26&lt;=$B$6)*(L24:L26*AN474+M24:M26*AO474*$B$8*AQ474)/(1+AL474/100)^K24:K26)+L27*AN474*AP474/(1+AL474/100)^$B$6</f>
        <v>0</v>
      </c>
      <c r="AT474" s="0" t="n">
        <f aca="false">AS474-AR474</f>
        <v>0</v>
      </c>
      <c r="AU474" s="0" t="n">
        <f aca="true">RAND()</f>
        <v>0.959311104255337</v>
      </c>
      <c r="AV474" s="0" t="n">
        <f aca="true">RAND()</f>
        <v>0.698317916476249</v>
      </c>
      <c r="AW474" s="0" t="n">
        <f aca="true">RAND()</f>
        <v>0.378474500665696</v>
      </c>
      <c r="AX474" s="0" t="n">
        <f aca="true">RAND()</f>
        <v>0.169978775675825</v>
      </c>
      <c r="AY474" s="0" t="n">
        <f aca="true">RAND()</f>
        <v>0.77228480727162</v>
      </c>
      <c r="AZ474" s="0" t="n">
        <f aca="true">RAND()</f>
        <v>0.639206432183311</v>
      </c>
    </row>
    <row r="475" customFormat="false" ht="15" hidden="false" customHeight="false" outlineLevel="0" collapsed="false">
      <c r="AK475" s="0" t="n">
        <v>462</v>
      </c>
      <c r="AL475" s="0" t="n">
        <f aca="false">IFERROR(IF(AU475&lt;($AM$6-$AL$6)/($AN$6-$AL$6),$AL$6+SQRT(AU475*($AN$6-$AL$6)*($AM$6-$AL$6)),$AN$6-SQRT((1-AU475)*($AN$6-$AL$6)*($AN$6-$AM$6))),$AM$6)</f>
        <v>3.81000738842862</v>
      </c>
      <c r="AM475" s="0" t="n">
        <f aca="false">IFERROR(IF(AV475&lt;($AM$7-$AL$7)/($AN$7-$AL$7),$AL$7+SQRT(AV475*($AN$7-$AL$7)*($AM$7-$AL$7)),$AN$7-SQRT((1-AV475)*($AN$7-$AL$7)*($AN$7-$AM$7))),$AM$7)</f>
        <v>0.859247084143211</v>
      </c>
      <c r="AN475" s="0" t="n">
        <f aca="false">IFERROR(IF(AW475&lt;($AM$8-$AL$8)/($AN$8-$AL$8),$AL$8+SQRT(AW475*($AN$8-$AL$8)*($AM$8-$AL$8)),$AN$8-SQRT((1-AW475)*($AN$8-$AL$8)*($AN$8-$AM$8))),$AM$8)</f>
        <v>1.15752904669526</v>
      </c>
      <c r="AO475" s="0" t="n">
        <f aca="false">IFERROR(IF(AX475&lt;($AM$9-$AL$9)/($AN$9-$AL$9),$AL$9+SQRT(AX475*($AN$9-$AL$9)*($AM$9-$AL$9)),$AN$9-SQRT((1-AX475)*($AN$9-$AL$9)*($AN$9-$AM$9))),$AM$9)</f>
        <v>1.14118899845179</v>
      </c>
      <c r="AP475" s="0" t="n">
        <f aca="false">IFERROR(IF(AY475&lt;($AM$10-$AL$10)/($AN$10-$AL$10),$AL$10+SQRT(AY475*($AN$10-$AL$10)*($AM$10-$AL$10)),$AN$10-SQRT((1-AY475)*($AN$10-$AL$10)*($AN$10-$AM$10))),$AM$10)</f>
        <v>0.992711356075475</v>
      </c>
      <c r="AQ475" s="0" t="n">
        <f aca="false">IFERROR(IF(AZ475&lt;($AM$11-$AL$11)/($AN$11-$AL$11),$AL$11+SQRT(AZ475*($AN$11-$AL$11)*($AM$11-$AL$11)),$AN$11-SQRT((1-AZ475)*($AN$11-$AL$11)*($AN$11-$AM$11))),$AM$11)</f>
        <v>0.753599757903415</v>
      </c>
      <c r="AR475" s="0" t="n">
        <f aca="false">SUMPRODUCT((B24:B31&lt;=$B$6)*(C24:C31*AM475+D24:D31*AO475*$B$8*AQ475)/(1+AL475/100)^B24:B31)+C32*AM475*AP475/(1+AL475/100)^$B$6</f>
        <v>0</v>
      </c>
      <c r="AS475" s="0" t="n">
        <f aca="false">SUMPRODUCT((K24:K26&lt;=$B$6)*(L24:L26*AN475+M24:M26*AO475*$B$8*AQ475)/(1+AL475/100)^K24:K26)+L27*AN475*AP475/(1+AL475/100)^$B$6</f>
        <v>0</v>
      </c>
      <c r="AT475" s="0" t="n">
        <f aca="false">AS475-AR475</f>
        <v>0</v>
      </c>
      <c r="AU475" s="0" t="n">
        <f aca="true">RAND()</f>
        <v>0.491197356906001</v>
      </c>
      <c r="AV475" s="0" t="n">
        <f aca="true">RAND()</f>
        <v>0.0390024108830296</v>
      </c>
      <c r="AW475" s="0" t="n">
        <f aca="true">RAND()</f>
        <v>0.923992202621443</v>
      </c>
      <c r="AX475" s="0" t="n">
        <f aca="true">RAND()</f>
        <v>0.508295775746512</v>
      </c>
      <c r="AY475" s="0" t="n">
        <f aca="true">RAND()</f>
        <v>0.971057921622936</v>
      </c>
      <c r="AZ475" s="0" t="n">
        <f aca="true">RAND()</f>
        <v>0.752191513039772</v>
      </c>
    </row>
    <row r="476" customFormat="false" ht="15" hidden="false" customHeight="false" outlineLevel="0" collapsed="false">
      <c r="AK476" s="0" t="n">
        <v>463</v>
      </c>
      <c r="AL476" s="0" t="n">
        <f aca="false">IFERROR(IF(AU476&lt;($AM$6-$AL$6)/($AN$6-$AL$6),$AL$6+SQRT(AU476*($AN$6-$AL$6)*($AM$6-$AL$6)),$AN$6-SQRT((1-AU476)*($AN$6-$AL$6)*($AN$6-$AM$6))),$AM$6)</f>
        <v>4.45103393801853</v>
      </c>
      <c r="AM476" s="0" t="n">
        <f aca="false">IFERROR(IF(AV476&lt;($AM$7-$AL$7)/($AN$7-$AL$7),$AL$7+SQRT(AV476*($AN$7-$AL$7)*($AM$7-$AL$7)),$AN$7-SQRT((1-AV476)*($AN$7-$AL$7)*($AN$7-$AM$7))),$AM$7)</f>
        <v>0.957291111626383</v>
      </c>
      <c r="AN476" s="0" t="n">
        <f aca="false">IFERROR(IF(AW476&lt;($AM$8-$AL$8)/($AN$8-$AL$8),$AL$8+SQRT(AW476*($AN$8-$AL$8)*($AM$8-$AL$8)),$AN$8-SQRT((1-AW476)*($AN$8-$AL$8)*($AN$8-$AM$8))),$AM$8)</f>
        <v>1.02204236282696</v>
      </c>
      <c r="AO476" s="0" t="n">
        <f aca="false">IFERROR(IF(AX476&lt;($AM$9-$AL$9)/($AN$9-$AL$9),$AL$9+SQRT(AX476*($AN$9-$AL$9)*($AM$9-$AL$9)),$AN$9-SQRT((1-AX476)*($AN$9-$AL$9)*($AN$9-$AM$9))),$AM$9)</f>
        <v>1.15419327358064</v>
      </c>
      <c r="AP476" s="0" t="n">
        <f aca="false">IFERROR(IF(AY476&lt;($AM$10-$AL$10)/($AN$10-$AL$10),$AL$10+SQRT(AY476*($AN$10-$AL$10)*($AM$10-$AL$10)),$AN$10-SQRT((1-AY476)*($AN$10-$AL$10)*($AN$10-$AM$10))),$AM$10)</f>
        <v>0.82001148018696</v>
      </c>
      <c r="AQ476" s="0" t="n">
        <f aca="false">IFERROR(IF(AZ476&lt;($AM$11-$AL$11)/($AN$11-$AL$11),$AL$11+SQRT(AZ476*($AN$11-$AL$11)*($AM$11-$AL$11)),$AN$11-SQRT((1-AZ476)*($AN$11-$AL$11)*($AN$11-$AM$11))),$AM$11)</f>
        <v>0.70767064927365</v>
      </c>
      <c r="AR476" s="0" t="n">
        <f aca="false">SUMPRODUCT((B24:B31&lt;=$B$6)*(C24:C31*AM476+D24:D31*AO476*$B$8*AQ476)/(1+AL476/100)^B24:B31)+C32*AM476*AP476/(1+AL476/100)^$B$6</f>
        <v>0</v>
      </c>
      <c r="AS476" s="0" t="n">
        <f aca="false">SUMPRODUCT((K24:K26&lt;=$B$6)*(L24:L26*AN476+M24:M26*AO476*$B$8*AQ476)/(1+AL476/100)^K24:K26)+L27*AN476*AP476/(1+AL476/100)^$B$6</f>
        <v>0</v>
      </c>
      <c r="AT476" s="0" t="n">
        <f aca="false">AS476-AR476</f>
        <v>0</v>
      </c>
      <c r="AU476" s="0" t="n">
        <f aca="true">RAND()</f>
        <v>0.675138600743334</v>
      </c>
      <c r="AV476" s="0" t="n">
        <f aca="true">RAND()</f>
        <v>0.274894375518481</v>
      </c>
      <c r="AW476" s="0" t="n">
        <f aca="true">RAND()</f>
        <v>0.538091694706545</v>
      </c>
      <c r="AX476" s="0" t="n">
        <f aca="true">RAND()</f>
        <v>0.523073987695843</v>
      </c>
      <c r="AY476" s="0" t="n">
        <f aca="true">RAND()</f>
        <v>0.409629389805795</v>
      </c>
      <c r="AZ476" s="0" t="n">
        <f aca="true">RAND()</f>
        <v>0.651198166138412</v>
      </c>
    </row>
    <row r="477" customFormat="false" ht="15" hidden="false" customHeight="false" outlineLevel="0" collapsed="false">
      <c r="AK477" s="0" t="n">
        <v>464</v>
      </c>
      <c r="AL477" s="0" t="n">
        <f aca="false">IFERROR(IF(AU477&lt;($AM$6-$AL$6)/($AN$6-$AL$6),$AL$6+SQRT(AU477*($AN$6-$AL$6)*($AM$6-$AL$6)),$AN$6-SQRT((1-AU477)*($AN$6-$AL$6)*($AN$6-$AM$6))),$AM$6)</f>
        <v>2.77186456690774</v>
      </c>
      <c r="AM477" s="0" t="n">
        <f aca="false">IFERROR(IF(AV477&lt;($AM$7-$AL$7)/($AN$7-$AL$7),$AL$7+SQRT(AV477*($AN$7-$AL$7)*($AM$7-$AL$7)),$AN$7-SQRT((1-AV477)*($AN$7-$AL$7)*($AN$7-$AM$7))),$AM$7)</f>
        <v>1.13813751205117</v>
      </c>
      <c r="AN477" s="0" t="n">
        <f aca="false">IFERROR(IF(AW477&lt;($AM$8-$AL$8)/($AN$8-$AL$8),$AL$8+SQRT(AW477*($AN$8-$AL$8)*($AM$8-$AL$8)),$AN$8-SQRT((1-AW477)*($AN$8-$AL$8)*($AN$8-$AM$8))),$AM$8)</f>
        <v>1.17602737660649</v>
      </c>
      <c r="AO477" s="0" t="n">
        <f aca="false">IFERROR(IF(AX477&lt;($AM$9-$AL$9)/($AN$9-$AL$9),$AL$9+SQRT(AX477*($AN$9-$AL$9)*($AM$9-$AL$9)),$AN$9-SQRT((1-AX477)*($AN$9-$AL$9)*($AN$9-$AM$9))),$AM$9)</f>
        <v>1.06120374391753</v>
      </c>
      <c r="AP477" s="0" t="n">
        <f aca="false">IFERROR(IF(AY477&lt;($AM$10-$AL$10)/($AN$10-$AL$10),$AL$10+SQRT(AY477*($AN$10-$AL$10)*($AM$10-$AL$10)),$AN$10-SQRT((1-AY477)*($AN$10-$AL$10)*($AN$10-$AM$10))),$AM$10)</f>
        <v>0.925000623464228</v>
      </c>
      <c r="AQ477" s="0" t="n">
        <f aca="false">IFERROR(IF(AZ477&lt;($AM$11-$AL$11)/($AN$11-$AL$11),$AL$11+SQRT(AZ477*($AN$11-$AL$11)*($AM$11-$AL$11)),$AN$11-SQRT((1-AZ477)*($AN$11-$AL$11)*($AN$11-$AM$11))),$AM$11)</f>
        <v>0.535874923689136</v>
      </c>
      <c r="AR477" s="0" t="n">
        <f aca="false">SUMPRODUCT((B24:B31&lt;=$B$6)*(C24:C31*AM477+D24:D31*AO477*$B$8*AQ477)/(1+AL477/100)^B24:B31)+C32*AM477*AP477/(1+AL477/100)^$B$6</f>
        <v>0</v>
      </c>
      <c r="AS477" s="0" t="n">
        <f aca="false">SUMPRODUCT((K24:K26&lt;=$B$6)*(L24:L26*AN477+M24:M26*AO477*$B$8*AQ477)/(1+AL477/100)^K24:K26)+L27*AN477*AP477/(1+AL477/100)^$B$6</f>
        <v>0</v>
      </c>
      <c r="AT477" s="0" t="n">
        <f aca="false">AS477-AR477</f>
        <v>0</v>
      </c>
      <c r="AU477" s="0" t="n">
        <f aca="true">RAND()</f>
        <v>0.119154981929534</v>
      </c>
      <c r="AV477" s="0" t="n">
        <f aca="true">RAND()</f>
        <v>0.888771411465749</v>
      </c>
      <c r="AW477" s="0" t="n">
        <f aca="true">RAND()</f>
        <v>0.951360453229168</v>
      </c>
      <c r="AX477" s="0" t="n">
        <f aca="true">RAND()</f>
        <v>0.412441059710356</v>
      </c>
      <c r="AY477" s="0" t="n">
        <f aca="true">RAND()</f>
        <v>0.722502119779931</v>
      </c>
      <c r="AZ477" s="0" t="n">
        <f aca="true">RAND()</f>
        <v>0.227089712756553</v>
      </c>
    </row>
    <row r="478" customFormat="false" ht="15" hidden="false" customHeight="false" outlineLevel="0" collapsed="false">
      <c r="AK478" s="0" t="n">
        <v>465</v>
      </c>
      <c r="AL478" s="0" t="n">
        <f aca="false">IFERROR(IF(AU478&lt;($AM$6-$AL$6)/($AN$6-$AL$6),$AL$6+SQRT(AU478*($AN$6-$AL$6)*($AM$6-$AL$6)),$AN$6-SQRT((1-AU478)*($AN$6-$AL$6)*($AN$6-$AM$6))),$AM$6)</f>
        <v>4.16516449854329</v>
      </c>
      <c r="AM478" s="0" t="n">
        <f aca="false">IFERROR(IF(AV478&lt;($AM$7-$AL$7)/($AN$7-$AL$7),$AL$7+SQRT(AV478*($AN$7-$AL$7)*($AM$7-$AL$7)),$AN$7-SQRT((1-AV478)*($AN$7-$AL$7)*($AN$7-$AM$7))),$AM$7)</f>
        <v>0.993795216513642</v>
      </c>
      <c r="AN478" s="0" t="n">
        <f aca="false">IFERROR(IF(AW478&lt;($AM$8-$AL$8)/($AN$8-$AL$8),$AL$8+SQRT(AW478*($AN$8-$AL$8)*($AM$8-$AL$8)),$AN$8-SQRT((1-AW478)*($AN$8-$AL$8)*($AN$8-$AM$8))),$AM$8)</f>
        <v>0.853756127589504</v>
      </c>
      <c r="AO478" s="0" t="n">
        <f aca="false">IFERROR(IF(AX478&lt;($AM$9-$AL$9)/($AN$9-$AL$9),$AL$9+SQRT(AX478*($AN$9-$AL$9)*($AM$9-$AL$9)),$AN$9-SQRT((1-AX478)*($AN$9-$AL$9)*($AN$9-$AM$9))),$AM$9)</f>
        <v>1.09532140102013</v>
      </c>
      <c r="AP478" s="0" t="n">
        <f aca="false">IFERROR(IF(AY478&lt;($AM$10-$AL$10)/($AN$10-$AL$10),$AL$10+SQRT(AY478*($AN$10-$AL$10)*($AM$10-$AL$10)),$AN$10-SQRT((1-AY478)*($AN$10-$AL$10)*($AN$10-$AM$10))),$AM$10)</f>
        <v>0.663795372600712</v>
      </c>
      <c r="AQ478" s="0" t="n">
        <f aca="false">IFERROR(IF(AZ478&lt;($AM$11-$AL$11)/($AN$11-$AL$11),$AL$11+SQRT(AZ478*($AN$11-$AL$11)*($AM$11-$AL$11)),$AN$11-SQRT((1-AZ478)*($AN$11-$AL$11)*($AN$11-$AM$11))),$AM$11)</f>
        <v>0.884838567054874</v>
      </c>
      <c r="AR478" s="0" t="n">
        <f aca="false">SUMPRODUCT((B24:B31&lt;=$B$6)*(C24:C31*AM478+D24:D31*AO478*$B$8*AQ478)/(1+AL478/100)^B24:B31)+C32*AM478*AP478/(1+AL478/100)^$B$6</f>
        <v>0</v>
      </c>
      <c r="AS478" s="0" t="n">
        <f aca="false">SUMPRODUCT((K24:K26&lt;=$B$6)*(L24:L26*AN478+M24:M26*AO478*$B$8*AQ478)/(1+AL478/100)^K24:K26)+L27*AN478*AP478/(1+AL478/100)^$B$6</f>
        <v>0</v>
      </c>
      <c r="AT478" s="0" t="n">
        <f aca="false">AS478-AR478</f>
        <v>0</v>
      </c>
      <c r="AU478" s="0" t="n">
        <f aca="true">RAND()</f>
        <v>0.598185383984033</v>
      </c>
      <c r="AV478" s="0" t="n">
        <f aca="true">RAND()</f>
        <v>0.417295399372995</v>
      </c>
      <c r="AW478" s="0" t="n">
        <f aca="true">RAND()</f>
        <v>0.0321080139268779</v>
      </c>
      <c r="AX478" s="0" t="n">
        <f aca="true">RAND()</f>
        <v>0.454371088365212</v>
      </c>
      <c r="AY478" s="0" t="n">
        <f aca="true">RAND()</f>
        <v>0.107315696341625</v>
      </c>
      <c r="AZ478" s="0" t="n">
        <f aca="true">RAND()</f>
        <v>0.945868752498062</v>
      </c>
    </row>
    <row r="479" customFormat="false" ht="15" hidden="false" customHeight="false" outlineLevel="0" collapsed="false">
      <c r="AK479" s="0" t="n">
        <v>466</v>
      </c>
      <c r="AL479" s="0" t="n">
        <f aca="false">IFERROR(IF(AU479&lt;($AM$6-$AL$6)/($AN$6-$AL$6),$AL$6+SQRT(AU479*($AN$6-$AL$6)*($AM$6-$AL$6)),$AN$6-SQRT((1-AU479)*($AN$6-$AL$6)*($AN$6-$AM$6))),$AM$6)</f>
        <v>3.11547738004474</v>
      </c>
      <c r="AM479" s="0" t="n">
        <f aca="false">IFERROR(IF(AV479&lt;($AM$7-$AL$7)/($AN$7-$AL$7),$AL$7+SQRT(AV479*($AN$7-$AL$7)*($AM$7-$AL$7)),$AN$7-SQRT((1-AV479)*($AN$7-$AL$7)*($AN$7-$AM$7))),$AM$7)</f>
        <v>1.09460011481133</v>
      </c>
      <c r="AN479" s="0" t="n">
        <f aca="false">IFERROR(IF(AW479&lt;($AM$8-$AL$8)/($AN$8-$AL$8),$AL$8+SQRT(AW479*($AN$8-$AL$8)*($AM$8-$AL$8)),$AN$8-SQRT((1-AW479)*($AN$8-$AL$8)*($AN$8-$AM$8))),$AM$8)</f>
        <v>0.980975827755488</v>
      </c>
      <c r="AO479" s="0" t="n">
        <f aca="false">IFERROR(IF(AX479&lt;($AM$9-$AL$9)/($AN$9-$AL$9),$AL$9+SQRT(AX479*($AN$9-$AL$9)*($AM$9-$AL$9)),$AN$9-SQRT((1-AX479)*($AN$9-$AL$9)*($AN$9-$AM$9))),$AM$9)</f>
        <v>0.66663994509654</v>
      </c>
      <c r="AP479" s="0" t="n">
        <f aca="false">IFERROR(IF(AY479&lt;($AM$10-$AL$10)/($AN$10-$AL$10),$AL$10+SQRT(AY479*($AN$10-$AL$10)*($AM$10-$AL$10)),$AN$10-SQRT((1-AY479)*($AN$10-$AL$10)*($AN$10-$AM$10))),$AM$10)</f>
        <v>0.795565895193404</v>
      </c>
      <c r="AQ479" s="0" t="n">
        <f aca="false">IFERROR(IF(AZ479&lt;($AM$11-$AL$11)/($AN$11-$AL$11),$AL$11+SQRT(AZ479*($AN$11-$AL$11)*($AM$11-$AL$11)),$AN$11-SQRT((1-AZ479)*($AN$11-$AL$11)*($AN$11-$AM$11))),$AM$11)</f>
        <v>0.842768892833725</v>
      </c>
      <c r="AR479" s="0" t="n">
        <f aca="false">SUMPRODUCT((B24:B31&lt;=$B$6)*(C24:C31*AM479+D24:D31*AO479*$B$8*AQ479)/(1+AL479/100)^B24:B31)+C32*AM479*AP479/(1+AL479/100)^$B$6</f>
        <v>0</v>
      </c>
      <c r="AS479" s="0" t="n">
        <f aca="false">SUMPRODUCT((K24:K26&lt;=$B$6)*(L24:L26*AN479+M24:M26*AO479*$B$8*AQ479)/(1+AL479/100)^K24:K26)+L27*AN479*AP479/(1+AL479/100)^$B$6</f>
        <v>0</v>
      </c>
      <c r="AT479" s="0" t="n">
        <f aca="false">AS479-AR479</f>
        <v>0</v>
      </c>
      <c r="AU479" s="0" t="n">
        <f aca="true">RAND()</f>
        <v>0.245524200752796</v>
      </c>
      <c r="AV479" s="0" t="n">
        <f aca="true">RAND()</f>
        <v>0.785341117185314</v>
      </c>
      <c r="AW479" s="0" t="n">
        <f aca="true">RAND()</f>
        <v>0.363913891464267</v>
      </c>
      <c r="AX479" s="0" t="n">
        <f aca="true">RAND()</f>
        <v>0.0370251617357036</v>
      </c>
      <c r="AY479" s="0" t="n">
        <f aca="true">RAND()</f>
        <v>0.349436793605912</v>
      </c>
      <c r="AZ479" s="0" t="n">
        <f aca="true">RAND()</f>
        <v>0.899095424241907</v>
      </c>
    </row>
    <row r="480" customFormat="false" ht="15" hidden="false" customHeight="false" outlineLevel="0" collapsed="false">
      <c r="AK480" s="0" t="n">
        <v>467</v>
      </c>
      <c r="AL480" s="0" t="n">
        <f aca="false">IFERROR(IF(AU480&lt;($AM$6-$AL$6)/($AN$6-$AL$6),$AL$6+SQRT(AU480*($AN$6-$AL$6)*($AM$6-$AL$6)),$AN$6-SQRT((1-AU480)*($AN$6-$AL$6)*($AN$6-$AM$6))),$AM$6)</f>
        <v>3.59991314659423</v>
      </c>
      <c r="AM480" s="0" t="n">
        <f aca="false">IFERROR(IF(AV480&lt;($AM$7-$AL$7)/($AN$7-$AL$7),$AL$7+SQRT(AV480*($AN$7-$AL$7)*($AM$7-$AL$7)),$AN$7-SQRT((1-AV480)*($AN$7-$AL$7)*($AN$7-$AM$7))),$AM$7)</f>
        <v>0.867214508123231</v>
      </c>
      <c r="AN480" s="0" t="n">
        <f aca="false">IFERROR(IF(AW480&lt;($AM$8-$AL$8)/($AN$8-$AL$8),$AL$8+SQRT(AW480*($AN$8-$AL$8)*($AM$8-$AL$8)),$AN$8-SQRT((1-AW480)*($AN$8-$AL$8)*($AN$8-$AM$8))),$AM$8)</f>
        <v>1.07069181252964</v>
      </c>
      <c r="AO480" s="0" t="n">
        <f aca="false">IFERROR(IF(AX480&lt;($AM$9-$AL$9)/($AN$9-$AL$9),$AL$9+SQRT(AX480*($AN$9-$AL$9)*($AM$9-$AL$9)),$AN$9-SQRT((1-AX480)*($AN$9-$AL$9)*($AN$9-$AM$9))),$AM$9)</f>
        <v>1.70742245903529</v>
      </c>
      <c r="AP480" s="0" t="n">
        <f aca="false">IFERROR(IF(AY480&lt;($AM$10-$AL$10)/($AN$10-$AL$10),$AL$10+SQRT(AY480*($AN$10-$AL$10)*($AM$10-$AL$10)),$AN$10-SQRT((1-AY480)*($AN$10-$AL$10)*($AN$10-$AM$10))),$AM$10)</f>
        <v>0.957631800364451</v>
      </c>
      <c r="AQ480" s="0" t="n">
        <f aca="false">IFERROR(IF(AZ480&lt;($AM$11-$AL$11)/($AN$11-$AL$11),$AL$11+SQRT(AZ480*($AN$11-$AL$11)*($AM$11-$AL$11)),$AN$11-SQRT((1-AZ480)*($AN$11-$AL$11)*($AN$11-$AM$11))),$AM$11)</f>
        <v>0.572774773658917</v>
      </c>
      <c r="AR480" s="0" t="n">
        <f aca="false">SUMPRODUCT((B24:B31&lt;=$B$6)*(C24:C31*AM480+D24:D31*AO480*$B$8*AQ480)/(1+AL480/100)^B24:B31)+C32*AM480*AP480/(1+AL480/100)^$B$6</f>
        <v>0</v>
      </c>
      <c r="AS480" s="0" t="n">
        <f aca="false">SUMPRODUCT((K24:K26&lt;=$B$6)*(L24:L26*AN480+M24:M26*AO480*$B$8*AQ480)/(1+AL480/100)^K24:K26)+L27*AN480*AP480/(1+AL480/100)^$B$6</f>
        <v>0</v>
      </c>
      <c r="AT480" s="0" t="n">
        <f aca="false">AS480-AR480</f>
        <v>0</v>
      </c>
      <c r="AU480" s="0" t="n">
        <f aca="true">RAND()</f>
        <v>0.421970469464864</v>
      </c>
      <c r="AV480" s="0" t="n">
        <f aca="true">RAND()</f>
        <v>0.0501976678027544</v>
      </c>
      <c r="AW480" s="0" t="n">
        <f aca="true">RAND()</f>
        <v>0.714209545831934</v>
      </c>
      <c r="AX480" s="0" t="n">
        <f aca="true">RAND()</f>
        <v>0.942932255015364</v>
      </c>
      <c r="AY480" s="0" t="n">
        <f aca="true">RAND()</f>
        <v>0.837707458819235</v>
      </c>
      <c r="AZ480" s="0" t="n">
        <f aca="true">RAND()</f>
        <v>0.303698274059891</v>
      </c>
    </row>
    <row r="481" customFormat="false" ht="15" hidden="false" customHeight="false" outlineLevel="0" collapsed="false">
      <c r="AK481" s="0" t="n">
        <v>468</v>
      </c>
      <c r="AL481" s="0" t="n">
        <f aca="false">IFERROR(IF(AU481&lt;($AM$6-$AL$6)/($AN$6-$AL$6),$AL$6+SQRT(AU481*($AN$6-$AL$6)*($AM$6-$AL$6)),$AN$6-SQRT((1-AU481)*($AN$6-$AL$6)*($AN$6-$AM$6))),$AM$6)</f>
        <v>4.74794179650217</v>
      </c>
      <c r="AM481" s="0" t="n">
        <f aca="false">IFERROR(IF(AV481&lt;($AM$7-$AL$7)/($AN$7-$AL$7),$AL$7+SQRT(AV481*($AN$7-$AL$7)*($AM$7-$AL$7)),$AN$7-SQRT((1-AV481)*($AN$7-$AL$7)*($AN$7-$AM$7))),$AM$7)</f>
        <v>0.98941171711585</v>
      </c>
      <c r="AN481" s="0" t="n">
        <f aca="false">IFERROR(IF(AW481&lt;($AM$8-$AL$8)/($AN$8-$AL$8),$AL$8+SQRT(AW481*($AN$8-$AL$8)*($AM$8-$AL$8)),$AN$8-SQRT((1-AW481)*($AN$8-$AL$8)*($AN$8-$AM$8))),$AM$8)</f>
        <v>1.15844280294952</v>
      </c>
      <c r="AO481" s="0" t="n">
        <f aca="false">IFERROR(IF(AX481&lt;($AM$9-$AL$9)/($AN$9-$AL$9),$AL$9+SQRT(AX481*($AN$9-$AL$9)*($AM$9-$AL$9)),$AN$9-SQRT((1-AX481)*($AN$9-$AL$9)*($AN$9-$AM$9))),$AM$9)</f>
        <v>1.17565664027839</v>
      </c>
      <c r="AP481" s="0" t="n">
        <f aca="false">IFERROR(IF(AY481&lt;($AM$10-$AL$10)/($AN$10-$AL$10),$AL$10+SQRT(AY481*($AN$10-$AL$10)*($AM$10-$AL$10)),$AN$10-SQRT((1-AY481)*($AN$10-$AL$10)*($AN$10-$AM$10))),$AM$10)</f>
        <v>0.913851401811666</v>
      </c>
      <c r="AQ481" s="0" t="n">
        <f aca="false">IFERROR(IF(AZ481&lt;($AM$11-$AL$11)/($AN$11-$AL$11),$AL$11+SQRT(AZ481*($AN$11-$AL$11)*($AM$11-$AL$11)),$AN$11-SQRT((1-AZ481)*($AN$11-$AL$11)*($AN$11-$AM$11))),$AM$11)</f>
        <v>0.749142692627189</v>
      </c>
      <c r="AR481" s="0" t="n">
        <f aca="false">SUMPRODUCT((B24:B31&lt;=$B$6)*(C24:C31*AM481+D24:D31*AO481*$B$8*AQ481)/(1+AL481/100)^B24:B31)+C32*AM481*AP481/(1+AL481/100)^$B$6</f>
        <v>0</v>
      </c>
      <c r="AS481" s="0" t="n">
        <f aca="false">SUMPRODUCT((K24:K26&lt;=$B$6)*(L24:L26*AN481+M24:M26*AO481*$B$8*AQ481)/(1+AL481/100)^K24:K26)+L27*AN481*AP481/(1+AL481/100)^$B$6</f>
        <v>0</v>
      </c>
      <c r="AT481" s="0" t="n">
        <f aca="false">AS481-AR481</f>
        <v>0</v>
      </c>
      <c r="AU481" s="0" t="n">
        <f aca="true">RAND()</f>
        <v>0.746411692402906</v>
      </c>
      <c r="AV481" s="0" t="n">
        <f aca="true">RAND()</f>
        <v>0.398631095341941</v>
      </c>
      <c r="AW481" s="0" t="n">
        <f aca="true">RAND()</f>
        <v>0.925486930384532</v>
      </c>
      <c r="AX481" s="0" t="n">
        <f aca="true">RAND()</f>
        <v>0.546972016855262</v>
      </c>
      <c r="AY481" s="0" t="n">
        <f aca="true">RAND()</f>
        <v>0.685091931125923</v>
      </c>
      <c r="AZ481" s="0" t="n">
        <f aca="true">RAND()</f>
        <v>0.743145352398625</v>
      </c>
    </row>
    <row r="482" customFormat="false" ht="15" hidden="false" customHeight="false" outlineLevel="0" collapsed="false">
      <c r="AK482" s="0" t="n">
        <v>469</v>
      </c>
      <c r="AL482" s="0" t="n">
        <f aca="false">IFERROR(IF(AU482&lt;($AM$6-$AL$6)/($AN$6-$AL$6),$AL$6+SQRT(AU482*($AN$6-$AL$6)*($AM$6-$AL$6)),$AN$6-SQRT((1-AU482)*($AN$6-$AL$6)*($AN$6-$AM$6))),$AM$6)</f>
        <v>4.89824718759182</v>
      </c>
      <c r="AM482" s="0" t="n">
        <f aca="false">IFERROR(IF(AV482&lt;($AM$7-$AL$7)/($AN$7-$AL$7),$AL$7+SQRT(AV482*($AN$7-$AL$7)*($AM$7-$AL$7)),$AN$7-SQRT((1-AV482)*($AN$7-$AL$7)*($AN$7-$AM$7))),$AM$7)</f>
        <v>1.02714527420525</v>
      </c>
      <c r="AN482" s="0" t="n">
        <f aca="false">IFERROR(IF(AW482&lt;($AM$8-$AL$8)/($AN$8-$AL$8),$AL$8+SQRT(AW482*($AN$8-$AL$8)*($AM$8-$AL$8)),$AN$8-SQRT((1-AW482)*($AN$8-$AL$8)*($AN$8-$AM$8))),$AM$8)</f>
        <v>0.860505673221939</v>
      </c>
      <c r="AO482" s="0" t="n">
        <f aca="false">IFERROR(IF(AX482&lt;($AM$9-$AL$9)/($AN$9-$AL$9),$AL$9+SQRT(AX482*($AN$9-$AL$9)*($AM$9-$AL$9)),$AN$9-SQRT((1-AX482)*($AN$9-$AL$9)*($AN$9-$AM$9))),$AM$9)</f>
        <v>1.13725403089366</v>
      </c>
      <c r="AP482" s="0" t="n">
        <f aca="false">IFERROR(IF(AY482&lt;($AM$10-$AL$10)/($AN$10-$AL$10),$AL$10+SQRT(AY482*($AN$10-$AL$10)*($AM$10-$AL$10)),$AN$10-SQRT((1-AY482)*($AN$10-$AL$10)*($AN$10-$AM$10))),$AM$10)</f>
        <v>0.76920760153611</v>
      </c>
      <c r="AQ482" s="0" t="n">
        <f aca="false">IFERROR(IF(AZ482&lt;($AM$11-$AL$11)/($AN$11-$AL$11),$AL$11+SQRT(AZ482*($AN$11-$AL$11)*($AM$11-$AL$11)),$AN$11-SQRT((1-AZ482)*($AN$11-$AL$11)*($AN$11-$AM$11))),$AM$11)</f>
        <v>0.627219333903877</v>
      </c>
      <c r="AR482" s="0" t="n">
        <f aca="false">SUMPRODUCT((B24:B31&lt;=$B$6)*(C24:C31*AM482+D24:D31*AO482*$B$8*AQ482)/(1+AL482/100)^B24:B31)+C32*AM482*AP482/(1+AL482/100)^$B$6</f>
        <v>0</v>
      </c>
      <c r="AS482" s="0" t="n">
        <f aca="false">SUMPRODUCT((K24:K26&lt;=$B$6)*(L24:L26*AN482+M24:M26*AO482*$B$8*AQ482)/(1+AL482/100)^K24:K26)+L27*AN482*AP482/(1+AL482/100)^$B$6</f>
        <v>0</v>
      </c>
      <c r="AT482" s="0" t="n">
        <f aca="false">AS482-AR482</f>
        <v>0</v>
      </c>
      <c r="AU482" s="0" t="n">
        <f aca="true">RAND()</f>
        <v>0.779131755776715</v>
      </c>
      <c r="AV482" s="0" t="n">
        <f aca="true">RAND()</f>
        <v>0.558540188363968</v>
      </c>
      <c r="AW482" s="0" t="n">
        <f aca="true">RAND()</f>
        <v>0.0406770721337791</v>
      </c>
      <c r="AX482" s="0" t="n">
        <f aca="true">RAND()</f>
        <v>0.503779595193843</v>
      </c>
      <c r="AY482" s="0" t="n">
        <f aca="true">RAND()</f>
        <v>0.2898909308993</v>
      </c>
      <c r="AZ482" s="0" t="n">
        <f aca="true">RAND()</f>
        <v>0.43703058155305</v>
      </c>
    </row>
    <row r="483" customFormat="false" ht="15" hidden="false" customHeight="false" outlineLevel="0" collapsed="false">
      <c r="AK483" s="0" t="n">
        <v>470</v>
      </c>
      <c r="AL483" s="0" t="n">
        <f aca="false">IFERROR(IF(AU483&lt;($AM$6-$AL$6)/($AN$6-$AL$6),$AL$6+SQRT(AU483*($AN$6-$AL$6)*($AM$6-$AL$6)),$AN$6-SQRT((1-AU483)*($AN$6-$AL$6)*($AN$6-$AM$6))),$AM$6)</f>
        <v>6.4554326955785</v>
      </c>
      <c r="AM483" s="0" t="n">
        <f aca="false">IFERROR(IF(AV483&lt;($AM$7-$AL$7)/($AN$7-$AL$7),$AL$7+SQRT(AV483*($AN$7-$AL$7)*($AM$7-$AL$7)),$AN$7-SQRT((1-AV483)*($AN$7-$AL$7)*($AN$7-$AM$7))),$AM$7)</f>
        <v>0.977982401240503</v>
      </c>
      <c r="AN483" s="0" t="n">
        <f aca="false">IFERROR(IF(AW483&lt;($AM$8-$AL$8)/($AN$8-$AL$8),$AL$8+SQRT(AW483*($AN$8-$AL$8)*($AM$8-$AL$8)),$AN$8-SQRT((1-AW483)*($AN$8-$AL$8)*($AN$8-$AM$8))),$AM$8)</f>
        <v>1.1115768333619</v>
      </c>
      <c r="AO483" s="0" t="n">
        <f aca="false">IFERROR(IF(AX483&lt;($AM$9-$AL$9)/($AN$9-$AL$9),$AL$9+SQRT(AX483*($AN$9-$AL$9)*($AM$9-$AL$9)),$AN$9-SQRT((1-AX483)*($AN$9-$AL$9)*($AN$9-$AM$9))),$AM$9)</f>
        <v>1.10929209751725</v>
      </c>
      <c r="AP483" s="0" t="n">
        <f aca="false">IFERROR(IF(AY483&lt;($AM$10-$AL$10)/($AN$10-$AL$10),$AL$10+SQRT(AY483*($AN$10-$AL$10)*($AM$10-$AL$10)),$AN$10-SQRT((1-AY483)*($AN$10-$AL$10)*($AN$10-$AM$10))),$AM$10)</f>
        <v>0.979726681500998</v>
      </c>
      <c r="AQ483" s="0" t="n">
        <f aca="false">IFERROR(IF(AZ483&lt;($AM$11-$AL$11)/($AN$11-$AL$11),$AL$11+SQRT(AZ483*($AN$11-$AL$11)*($AM$11-$AL$11)),$AN$11-SQRT((1-AZ483)*($AN$11-$AL$11)*($AN$11-$AM$11))),$AM$11)</f>
        <v>0.400891801096451</v>
      </c>
      <c r="AR483" s="0" t="n">
        <f aca="false">SUMPRODUCT((B24:B31&lt;=$B$6)*(C24:C31*AM483+D24:D31*AO483*$B$8*AQ483)/(1+AL483/100)^B24:B31)+C32*AM483*AP483/(1+AL483/100)^$B$6</f>
        <v>0</v>
      </c>
      <c r="AS483" s="0" t="n">
        <f aca="false">SUMPRODUCT((K24:K26&lt;=$B$6)*(L24:L26*AN483+M24:M26*AO483*$B$8*AQ483)/(1+AL483/100)^K24:K26)+L27*AN483*AP483/(1+AL483/100)^$B$6</f>
        <v>0</v>
      </c>
      <c r="AT483" s="0" t="n">
        <f aca="false">AS483-AR483</f>
        <v>0</v>
      </c>
      <c r="AU483" s="0" t="n">
        <f aca="true">RAND()</f>
        <v>0.985172322547755</v>
      </c>
      <c r="AV483" s="0" t="n">
        <f aca="true">RAND()</f>
        <v>0.351974835014838</v>
      </c>
      <c r="AW483" s="0" t="n">
        <f aca="true">RAND()</f>
        <v>0.829680239447817</v>
      </c>
      <c r="AX483" s="0" t="n">
        <f aca="true">RAND()</f>
        <v>0.471092954969857</v>
      </c>
      <c r="AY483" s="0" t="n">
        <f aca="true">RAND()</f>
        <v>0.92055075577584</v>
      </c>
      <c r="AZ483" s="0" t="n">
        <f aca="true">RAND()</f>
        <v>0.0415475735856561</v>
      </c>
    </row>
    <row r="484" customFormat="false" ht="15" hidden="false" customHeight="false" outlineLevel="0" collapsed="false">
      <c r="AK484" s="0" t="n">
        <v>471</v>
      </c>
      <c r="AL484" s="0" t="n">
        <f aca="false">IFERROR(IF(AU484&lt;($AM$6-$AL$6)/($AN$6-$AL$6),$AL$6+SQRT(AU484*($AN$6-$AL$6)*($AM$6-$AL$6)),$AN$6-SQRT((1-AU484)*($AN$6-$AL$6)*($AN$6-$AM$6))),$AM$6)</f>
        <v>2.95778407588966</v>
      </c>
      <c r="AM484" s="0" t="n">
        <f aca="false">IFERROR(IF(AV484&lt;($AM$7-$AL$7)/($AN$7-$AL$7),$AL$7+SQRT(AV484*($AN$7-$AL$7)*($AM$7-$AL$7)),$AN$7-SQRT((1-AV484)*($AN$7-$AL$7)*($AN$7-$AM$7))),$AM$7)</f>
        <v>1.01476809902048</v>
      </c>
      <c r="AN484" s="0" t="n">
        <f aca="false">IFERROR(IF(AW484&lt;($AM$8-$AL$8)/($AN$8-$AL$8),$AL$8+SQRT(AW484*($AN$8-$AL$8)*($AM$8-$AL$8)),$AN$8-SQRT((1-AW484)*($AN$8-$AL$8)*($AN$8-$AM$8))),$AM$8)</f>
        <v>0.980105671616297</v>
      </c>
      <c r="AO484" s="0" t="n">
        <f aca="false">IFERROR(IF(AX484&lt;($AM$9-$AL$9)/($AN$9-$AL$9),$AL$9+SQRT(AX484*($AN$9-$AL$9)*($AM$9-$AL$9)),$AN$9-SQRT((1-AX484)*($AN$9-$AL$9)*($AN$9-$AM$9))),$AM$9)</f>
        <v>0.650130682389568</v>
      </c>
      <c r="AP484" s="0" t="n">
        <f aca="false">IFERROR(IF(AY484&lt;($AM$10-$AL$10)/($AN$10-$AL$10),$AL$10+SQRT(AY484*($AN$10-$AL$10)*($AM$10-$AL$10)),$AN$10-SQRT((1-AY484)*($AN$10-$AL$10)*($AN$10-$AM$10))),$AM$10)</f>
        <v>0.835277595428962</v>
      </c>
      <c r="AQ484" s="0" t="n">
        <f aca="false">IFERROR(IF(AZ484&lt;($AM$11-$AL$11)/($AN$11-$AL$11),$AL$11+SQRT(AZ484*($AN$11-$AL$11)*($AM$11-$AL$11)),$AN$11-SQRT((1-AZ484)*($AN$11-$AL$11)*($AN$11-$AM$11))),$AM$11)</f>
        <v>0.720639368843555</v>
      </c>
      <c r="AR484" s="0" t="n">
        <f aca="false">SUMPRODUCT((B24:B31&lt;=$B$6)*(C24:C31*AM484+D24:D31*AO484*$B$8*AQ484)/(1+AL484/100)^B24:B31)+C32*AM484*AP484/(1+AL484/100)^$B$6</f>
        <v>0</v>
      </c>
      <c r="AS484" s="0" t="n">
        <f aca="false">SUMPRODUCT((K24:K26&lt;=$B$6)*(L24:L26*AN484+M24:M26*AO484*$B$8*AQ484)/(1+AL484/100)^K24:K26)+L27*AN484*AP484/(1+AL484/100)^$B$6</f>
        <v>0</v>
      </c>
      <c r="AT484" s="0" t="n">
        <f aca="false">AS484-AR484</f>
        <v>0</v>
      </c>
      <c r="AU484" s="0" t="n">
        <f aca="true">RAND()</f>
        <v>0.183470067205564</v>
      </c>
      <c r="AV484" s="0" t="n">
        <f aca="true">RAND()</f>
        <v>0.508141802324991</v>
      </c>
      <c r="AW484" s="0" t="n">
        <f aca="true">RAND()</f>
        <v>0.360422810537305</v>
      </c>
      <c r="AX484" s="0" t="n">
        <f aca="true">RAND()</f>
        <v>0.0300522957263431</v>
      </c>
      <c r="AY484" s="0" t="n">
        <f aca="true">RAND()</f>
        <v>0.449644263986508</v>
      </c>
      <c r="AZ484" s="0" t="n">
        <f aca="true">RAND()</f>
        <v>0.681459745958665</v>
      </c>
    </row>
    <row r="485" customFormat="false" ht="15" hidden="false" customHeight="false" outlineLevel="0" collapsed="false">
      <c r="AK485" s="0" t="n">
        <v>472</v>
      </c>
      <c r="AL485" s="0" t="n">
        <f aca="false">IFERROR(IF(AU485&lt;($AM$6-$AL$6)/($AN$6-$AL$6),$AL$6+SQRT(AU485*($AN$6-$AL$6)*($AM$6-$AL$6)),$AN$6-SQRT((1-AU485)*($AN$6-$AL$6)*($AN$6-$AM$6))),$AM$6)</f>
        <v>4.71268284800729</v>
      </c>
      <c r="AM485" s="0" t="n">
        <f aca="false">IFERROR(IF(AV485&lt;($AM$7-$AL$7)/($AN$7-$AL$7),$AL$7+SQRT(AV485*($AN$7-$AL$7)*($AM$7-$AL$7)),$AN$7-SQRT((1-AV485)*($AN$7-$AL$7)*($AN$7-$AM$7))),$AM$7)</f>
        <v>0.987147662345832</v>
      </c>
      <c r="AN485" s="0" t="n">
        <f aca="false">IFERROR(IF(AW485&lt;($AM$8-$AL$8)/($AN$8-$AL$8),$AL$8+SQRT(AW485*($AN$8-$AL$8)*($AM$8-$AL$8)),$AN$8-SQRT((1-AW485)*($AN$8-$AL$8)*($AN$8-$AM$8))),$AM$8)</f>
        <v>0.956875033314358</v>
      </c>
      <c r="AO485" s="0" t="n">
        <f aca="false">IFERROR(IF(AX485&lt;($AM$9-$AL$9)/($AN$9-$AL$9),$AL$9+SQRT(AX485*($AN$9-$AL$9)*($AM$9-$AL$9)),$AN$9-SQRT((1-AX485)*($AN$9-$AL$9)*($AN$9-$AM$9))),$AM$9)</f>
        <v>0.974969440472283</v>
      </c>
      <c r="AP485" s="0" t="n">
        <f aca="false">IFERROR(IF(AY485&lt;($AM$10-$AL$10)/($AN$10-$AL$10),$AL$10+SQRT(AY485*($AN$10-$AL$10)*($AM$10-$AL$10)),$AN$10-SQRT((1-AY485)*($AN$10-$AL$10)*($AN$10-$AM$10))),$AM$10)</f>
        <v>0.924767699013317</v>
      </c>
      <c r="AQ485" s="0" t="n">
        <f aca="false">IFERROR(IF(AZ485&lt;($AM$11-$AL$11)/($AN$11-$AL$11),$AL$11+SQRT(AZ485*($AN$11-$AL$11)*($AM$11-$AL$11)),$AN$11-SQRT((1-AZ485)*($AN$11-$AL$11)*($AN$11-$AM$11))),$AM$11)</f>
        <v>0.765027684109179</v>
      </c>
      <c r="AR485" s="0" t="n">
        <f aca="false">SUMPRODUCT((B24:B31&lt;=$B$6)*(C24:C31*AM485+D24:D31*AO485*$B$8*AQ485)/(1+AL485/100)^B24:B31)+C32*AM485*AP485/(1+AL485/100)^$B$6</f>
        <v>0</v>
      </c>
      <c r="AS485" s="0" t="n">
        <f aca="false">SUMPRODUCT((K24:K26&lt;=$B$6)*(L24:L26*AN485+M24:M26*AO485*$B$8*AQ485)/(1+AL485/100)^K24:K26)+L27*AN485*AP485/(1+AL485/100)^$B$6</f>
        <v>0</v>
      </c>
      <c r="AT485" s="0" t="n">
        <f aca="false">AS485-AR485</f>
        <v>0</v>
      </c>
      <c r="AU485" s="0" t="n">
        <f aca="true">RAND()</f>
        <v>0.738409012309998</v>
      </c>
      <c r="AV485" s="0" t="n">
        <f aca="true">RAND()</f>
        <v>0.38915830579455</v>
      </c>
      <c r="AW485" s="0" t="n">
        <f aca="true">RAND()</f>
        <v>0.273441956415344</v>
      </c>
      <c r="AX485" s="0" t="n">
        <f aca="true">RAND()</f>
        <v>0.300794625843405</v>
      </c>
      <c r="AY485" s="0" t="n">
        <f aca="true">RAND()</f>
        <v>0.721710392500273</v>
      </c>
      <c r="AZ485" s="0" t="n">
        <f aca="true">RAND()</f>
        <v>0.774644941897568</v>
      </c>
    </row>
    <row r="486" customFormat="false" ht="15" hidden="false" customHeight="false" outlineLevel="0" collapsed="false">
      <c r="AK486" s="0" t="n">
        <v>473</v>
      </c>
      <c r="AL486" s="0" t="n">
        <f aca="false">IFERROR(IF(AU486&lt;($AM$6-$AL$6)/($AN$6-$AL$6),$AL$6+SQRT(AU486*($AN$6-$AL$6)*($AM$6-$AL$6)),$AN$6-SQRT((1-AU486)*($AN$6-$AL$6)*($AN$6-$AM$6))),$AM$6)</f>
        <v>2.58097050934665</v>
      </c>
      <c r="AM486" s="0" t="n">
        <f aca="false">IFERROR(IF(AV486&lt;($AM$7-$AL$7)/($AN$7-$AL$7),$AL$7+SQRT(AV486*($AN$7-$AL$7)*($AM$7-$AL$7)),$AN$7-SQRT((1-AV486)*($AN$7-$AL$7)*($AN$7-$AM$7))),$AM$7)</f>
        <v>1.22426810912076</v>
      </c>
      <c r="AN486" s="0" t="n">
        <f aca="false">IFERROR(IF(AW486&lt;($AM$8-$AL$8)/($AN$8-$AL$8),$AL$8+SQRT(AW486*($AN$8-$AL$8)*($AM$8-$AL$8)),$AN$8-SQRT((1-AW486)*($AN$8-$AL$8)*($AN$8-$AM$8))),$AM$8)</f>
        <v>1.01669398978723</v>
      </c>
      <c r="AO486" s="0" t="n">
        <f aca="false">IFERROR(IF(AX486&lt;($AM$9-$AL$9)/($AN$9-$AL$9),$AL$9+SQRT(AX486*($AN$9-$AL$9)*($AM$9-$AL$9)),$AN$9-SQRT((1-AX486)*($AN$9-$AL$9)*($AN$9-$AM$9))),$AM$9)</f>
        <v>0.912819850545027</v>
      </c>
      <c r="AP486" s="0" t="n">
        <f aca="false">IFERROR(IF(AY486&lt;($AM$10-$AL$10)/($AN$10-$AL$10),$AL$10+SQRT(AY486*($AN$10-$AL$10)*($AM$10-$AL$10)),$AN$10-SQRT((1-AY486)*($AN$10-$AL$10)*($AN$10-$AM$10))),$AM$10)</f>
        <v>0.889893203439699</v>
      </c>
      <c r="AQ486" s="0" t="n">
        <f aca="false">IFERROR(IF(AZ486&lt;($AM$11-$AL$11)/($AN$11-$AL$11),$AL$11+SQRT(AZ486*($AN$11-$AL$11)*($AM$11-$AL$11)),$AN$11-SQRT((1-AZ486)*($AN$11-$AL$11)*($AN$11-$AM$11))),$AM$11)</f>
        <v>0.811028170909772</v>
      </c>
      <c r="AR486" s="0" t="n">
        <f aca="false">SUMPRODUCT((B24:B31&lt;=$B$6)*(C24:C31*AM486+D24:D31*AO486*$B$8*AQ486)/(1+AL486/100)^B24:B31)+C32*AM486*AP486/(1+AL486/100)^$B$6</f>
        <v>0</v>
      </c>
      <c r="AS486" s="0" t="n">
        <f aca="false">SUMPRODUCT((K24:K26&lt;=$B$6)*(L24:L26*AN486+M24:M26*AO486*$B$8*AQ486)/(1+AL486/100)^K24:K26)+L27*AN486*AP486/(1+AL486/100)^$B$6</f>
        <v>0</v>
      </c>
      <c r="AT486" s="0" t="n">
        <f aca="false">AS486-AR486</f>
        <v>0</v>
      </c>
      <c r="AU486" s="0" t="n">
        <f aca="true">RAND()</f>
        <v>0.0675053465461013</v>
      </c>
      <c r="AV486" s="0" t="n">
        <f aca="true">RAND()</f>
        <v>0.994114398149144</v>
      </c>
      <c r="AW486" s="0" t="n">
        <f aca="true">RAND()</f>
        <v>0.516162716432</v>
      </c>
      <c r="AX486" s="0" t="n">
        <f aca="true">RAND()</f>
        <v>0.227226972005358</v>
      </c>
      <c r="AY486" s="0" t="n">
        <f aca="true">RAND()</f>
        <v>0.60806684035388</v>
      </c>
      <c r="AZ486" s="0" t="n">
        <f aca="true">RAND()</f>
        <v>0.854243460450178</v>
      </c>
    </row>
    <row r="487" customFormat="false" ht="15" hidden="false" customHeight="false" outlineLevel="0" collapsed="false">
      <c r="AK487" s="0" t="n">
        <v>474</v>
      </c>
      <c r="AL487" s="0" t="n">
        <f aca="false">IFERROR(IF(AU487&lt;($AM$6-$AL$6)/($AN$6-$AL$6),$AL$6+SQRT(AU487*($AN$6-$AL$6)*($AM$6-$AL$6)),$AN$6-SQRT((1-AU487)*($AN$6-$AL$6)*($AN$6-$AM$6))),$AM$6)</f>
        <v>2.40501564242014</v>
      </c>
      <c r="AM487" s="0" t="n">
        <f aca="false">IFERROR(IF(AV487&lt;($AM$7-$AL$7)/($AN$7-$AL$7),$AL$7+SQRT(AV487*($AN$7-$AL$7)*($AM$7-$AL$7)),$AN$7-SQRT((1-AV487)*($AN$7-$AL$7)*($AN$7-$AM$7))),$AM$7)</f>
        <v>1.05587221404125</v>
      </c>
      <c r="AN487" s="0" t="n">
        <f aca="false">IFERROR(IF(AW487&lt;($AM$8-$AL$8)/($AN$8-$AL$8),$AL$8+SQRT(AW487*($AN$8-$AL$8)*($AM$8-$AL$8)),$AN$8-SQRT((1-AW487)*($AN$8-$AL$8)*($AN$8-$AM$8))),$AM$8)</f>
        <v>1.02178258641443</v>
      </c>
      <c r="AO487" s="0" t="n">
        <f aca="false">IFERROR(IF(AX487&lt;($AM$9-$AL$9)/($AN$9-$AL$9),$AL$9+SQRT(AX487*($AN$9-$AL$9)*($AM$9-$AL$9)),$AN$9-SQRT((1-AX487)*($AN$9-$AL$9)*($AN$9-$AM$9))),$AM$9)</f>
        <v>1.27472675561291</v>
      </c>
      <c r="AP487" s="0" t="n">
        <f aca="false">IFERROR(IF(AY487&lt;($AM$10-$AL$10)/($AN$10-$AL$10),$AL$10+SQRT(AY487*($AN$10-$AL$10)*($AM$10-$AL$10)),$AN$10-SQRT((1-AY487)*($AN$10-$AL$10)*($AN$10-$AM$10))),$AM$10)</f>
        <v>0.643235198044648</v>
      </c>
      <c r="AQ487" s="0" t="n">
        <f aca="false">IFERROR(IF(AZ487&lt;($AM$11-$AL$11)/($AN$11-$AL$11),$AL$11+SQRT(AZ487*($AN$11-$AL$11)*($AM$11-$AL$11)),$AN$11-SQRT((1-AZ487)*($AN$11-$AL$11)*($AN$11-$AM$11))),$AM$11)</f>
        <v>0.834170233785059</v>
      </c>
      <c r="AR487" s="0" t="n">
        <f aca="false">SUMPRODUCT((B24:B31&lt;=$B$6)*(C24:C31*AM487+D24:D31*AO487*$B$8*AQ487)/(1+AL487/100)^B24:B31)+C32*AM487*AP487/(1+AL487/100)^$B$6</f>
        <v>0</v>
      </c>
      <c r="AS487" s="0" t="n">
        <f aca="false">SUMPRODUCT((K24:K26&lt;=$B$6)*(L24:L26*AN487+M24:M26*AO487*$B$8*AQ487)/(1+AL487/100)^K24:K26)+L27*AN487*AP487/(1+AL487/100)^$B$6</f>
        <v>0</v>
      </c>
      <c r="AT487" s="0" t="n">
        <f aca="false">AS487-AR487</f>
        <v>0</v>
      </c>
      <c r="AU487" s="0" t="n">
        <f aca="true">RAND()</f>
        <v>0.0328075341209996</v>
      </c>
      <c r="AV487" s="0" t="n">
        <f aca="true">RAND()</f>
        <v>0.665016913055582</v>
      </c>
      <c r="AW487" s="0" t="n">
        <f aca="true">RAND()</f>
        <v>0.537038330100541</v>
      </c>
      <c r="AX487" s="0" t="n">
        <f aca="true">RAND()</f>
        <v>0.649319147317486</v>
      </c>
      <c r="AY487" s="0" t="n">
        <f aca="true">RAND()</f>
        <v>0.0820652878355576</v>
      </c>
      <c r="AZ487" s="0" t="n">
        <f aca="true">RAND()</f>
        <v>0.887757096477951</v>
      </c>
    </row>
    <row r="488" customFormat="false" ht="15" hidden="false" customHeight="false" outlineLevel="0" collapsed="false">
      <c r="AK488" s="0" t="n">
        <v>475</v>
      </c>
      <c r="AL488" s="0" t="n">
        <f aca="false">IFERROR(IF(AU488&lt;($AM$6-$AL$6)/($AN$6-$AL$6),$AL$6+SQRT(AU488*($AN$6-$AL$6)*($AM$6-$AL$6)),$AN$6-SQRT((1-AU488)*($AN$6-$AL$6)*($AN$6-$AM$6))),$AM$6)</f>
        <v>3.48704467561411</v>
      </c>
      <c r="AM488" s="0" t="n">
        <f aca="false">IFERROR(IF(AV488&lt;($AM$7-$AL$7)/($AN$7-$AL$7),$AL$7+SQRT(AV488*($AN$7-$AL$7)*($AM$7-$AL$7)),$AN$7-SQRT((1-AV488)*($AN$7-$AL$7)*($AN$7-$AM$7))),$AM$7)</f>
        <v>1.09966765884334</v>
      </c>
      <c r="AN488" s="0" t="n">
        <f aca="false">IFERROR(IF(AW488&lt;($AM$8-$AL$8)/($AN$8-$AL$8),$AL$8+SQRT(AW488*($AN$8-$AL$8)*($AM$8-$AL$8)),$AN$8-SQRT((1-AW488)*($AN$8-$AL$8)*($AN$8-$AM$8))),$AM$8)</f>
        <v>0.984575756350974</v>
      </c>
      <c r="AO488" s="0" t="n">
        <f aca="false">IFERROR(IF(AX488&lt;($AM$9-$AL$9)/($AN$9-$AL$9),$AL$9+SQRT(AX488*($AN$9-$AL$9)*($AM$9-$AL$9)),$AN$9-SQRT((1-AX488)*($AN$9-$AL$9)*($AN$9-$AM$9))),$AM$9)</f>
        <v>1.30056086542224</v>
      </c>
      <c r="AP488" s="0" t="n">
        <f aca="false">IFERROR(IF(AY488&lt;($AM$10-$AL$10)/($AN$10-$AL$10),$AL$10+SQRT(AY488*($AN$10-$AL$10)*($AM$10-$AL$10)),$AN$10-SQRT((1-AY488)*($AN$10-$AL$10)*($AN$10-$AM$10))),$AM$10)</f>
        <v>0.767282927471313</v>
      </c>
      <c r="AQ488" s="0" t="n">
        <f aca="false">IFERROR(IF(AZ488&lt;($AM$11-$AL$11)/($AN$11-$AL$11),$AL$11+SQRT(AZ488*($AN$11-$AL$11)*($AM$11-$AL$11)),$AN$11-SQRT((1-AZ488)*($AN$11-$AL$11)*($AN$11-$AM$11))),$AM$11)</f>
        <v>0.504468683767299</v>
      </c>
      <c r="AR488" s="0" t="n">
        <f aca="false">SUMPRODUCT((B24:B31&lt;=$B$6)*(C24:C31*AM488+D24:D31*AO488*$B$8*AQ488)/(1+AL488/100)^B24:B31)+C32*AM488*AP488/(1+AL488/100)^$B$6</f>
        <v>0</v>
      </c>
      <c r="AS488" s="0" t="n">
        <f aca="false">SUMPRODUCT((K24:K26&lt;=$B$6)*(L24:L26*AN488+M24:M26*AO488*$B$8*AQ488)/(1+AL488/100)^K24:K26)+L27*AN488*AP488/(1+AL488/100)^$B$6</f>
        <v>0</v>
      </c>
      <c r="AT488" s="0" t="n">
        <f aca="false">AS488-AR488</f>
        <v>0</v>
      </c>
      <c r="AU488" s="0" t="n">
        <f aca="true">RAND()</f>
        <v>0.38295724444344</v>
      </c>
      <c r="AV488" s="0" t="n">
        <f aca="true">RAND()</f>
        <v>0.799112775132056</v>
      </c>
      <c r="AW488" s="0" t="n">
        <f aca="true">RAND()</f>
        <v>0.378535664805934</v>
      </c>
      <c r="AX488" s="0" t="n">
        <f aca="true">RAND()</f>
        <v>0.673856598014076</v>
      </c>
      <c r="AY488" s="0" t="n">
        <f aca="true">RAND()</f>
        <v>0.285760653270541</v>
      </c>
      <c r="AZ488" s="0" t="n">
        <f aca="true">RAND()</f>
        <v>0.170642623026659</v>
      </c>
    </row>
    <row r="489" customFormat="false" ht="15" hidden="false" customHeight="false" outlineLevel="0" collapsed="false">
      <c r="AK489" s="0" t="n">
        <v>476</v>
      </c>
      <c r="AL489" s="0" t="n">
        <f aca="false">IFERROR(IF(AU489&lt;($AM$6-$AL$6)/($AN$6-$AL$6),$AL$6+SQRT(AU489*($AN$6-$AL$6)*($AM$6-$AL$6)),$AN$6-SQRT((1-AU489)*($AN$6-$AL$6)*($AN$6-$AM$6))),$AM$6)</f>
        <v>3.01465596820924</v>
      </c>
      <c r="AM489" s="0" t="n">
        <f aca="false">IFERROR(IF(AV489&lt;($AM$7-$AL$7)/($AN$7-$AL$7),$AL$7+SQRT(AV489*($AN$7-$AL$7)*($AM$7-$AL$7)),$AN$7-SQRT((1-AV489)*($AN$7-$AL$7)*($AN$7-$AM$7))),$AM$7)</f>
        <v>1.1474639062602</v>
      </c>
      <c r="AN489" s="0" t="n">
        <f aca="false">IFERROR(IF(AW489&lt;($AM$8-$AL$8)/($AN$8-$AL$8),$AL$8+SQRT(AW489*($AN$8-$AL$8)*($AM$8-$AL$8)),$AN$8-SQRT((1-AW489)*($AN$8-$AL$8)*($AN$8-$AM$8))),$AM$8)</f>
        <v>0.977225614659214</v>
      </c>
      <c r="AO489" s="0" t="n">
        <f aca="false">IFERROR(IF(AX489&lt;($AM$9-$AL$9)/($AN$9-$AL$9),$AL$9+SQRT(AX489*($AN$9-$AL$9)*($AM$9-$AL$9)),$AN$9-SQRT((1-AX489)*($AN$9-$AL$9)*($AN$9-$AM$9))),$AM$9)</f>
        <v>0.877018442911654</v>
      </c>
      <c r="AP489" s="0" t="n">
        <f aca="false">IFERROR(IF(AY489&lt;($AM$10-$AL$10)/($AN$10-$AL$10),$AL$10+SQRT(AY489*($AN$10-$AL$10)*($AM$10-$AL$10)),$AN$10-SQRT((1-AY489)*($AN$10-$AL$10)*($AN$10-$AM$10))),$AM$10)</f>
        <v>0.721212295427612</v>
      </c>
      <c r="AQ489" s="0" t="n">
        <f aca="false">IFERROR(IF(AZ489&lt;($AM$11-$AL$11)/($AN$11-$AL$11),$AL$11+SQRT(AZ489*($AN$11-$AL$11)*($AM$11-$AL$11)),$AN$11-SQRT((1-AZ489)*($AN$11-$AL$11)*($AN$11-$AM$11))),$AM$11)</f>
        <v>0.616808831641354</v>
      </c>
      <c r="AR489" s="0" t="n">
        <f aca="false">SUMPRODUCT((B24:B31&lt;=$B$6)*(C24:C31*AM489+D24:D31*AO489*$B$8*AQ489)/(1+AL489/100)^B24:B31)+C32*AM489*AP489/(1+AL489/100)^$B$6</f>
        <v>0</v>
      </c>
      <c r="AS489" s="0" t="n">
        <f aca="false">SUMPRODUCT((K24:K26&lt;=$B$6)*(L24:L26*AN489+M24:M26*AO489*$B$8*AQ489)/(1+AL489/100)^K24:K26)+L27*AN489*AP489/(1+AL489/100)^$B$6</f>
        <v>0</v>
      </c>
      <c r="AT489" s="0" t="n">
        <f aca="false">AS489-AR489</f>
        <v>0</v>
      </c>
      <c r="AU489" s="0" t="n">
        <f aca="true">RAND()</f>
        <v>0.205851647413488</v>
      </c>
      <c r="AV489" s="0" t="n">
        <f aca="true">RAND()</f>
        <v>0.906545328716288</v>
      </c>
      <c r="AW489" s="0" t="n">
        <f aca="true">RAND()</f>
        <v>0.348987983237069</v>
      </c>
      <c r="AX489" s="0" t="n">
        <f aca="true">RAND()</f>
        <v>0.189523875060704</v>
      </c>
      <c r="AY489" s="0" t="n">
        <f aca="true">RAND()</f>
        <v>0.195739518593413</v>
      </c>
      <c r="AZ489" s="0" t="n">
        <f aca="true">RAND()</f>
        <v>0.409664635942692</v>
      </c>
    </row>
    <row r="490" customFormat="false" ht="15" hidden="false" customHeight="false" outlineLevel="0" collapsed="false">
      <c r="AK490" s="0" t="n">
        <v>477</v>
      </c>
      <c r="AL490" s="0" t="n">
        <f aca="false">IFERROR(IF(AU490&lt;($AM$6-$AL$6)/($AN$6-$AL$6),$AL$6+SQRT(AU490*($AN$6-$AL$6)*($AM$6-$AL$6)),$AN$6-SQRT((1-AU490)*($AN$6-$AL$6)*($AN$6-$AM$6))),$AM$6)</f>
        <v>2.69087023952726</v>
      </c>
      <c r="AM490" s="0" t="n">
        <f aca="false">IFERROR(IF(AV490&lt;($AM$7-$AL$7)/($AN$7-$AL$7),$AL$7+SQRT(AV490*($AN$7-$AL$7)*($AM$7-$AL$7)),$AN$7-SQRT((1-AV490)*($AN$7-$AL$7)*($AN$7-$AM$7))),$AM$7)</f>
        <v>1.03879563731391</v>
      </c>
      <c r="AN490" s="0" t="n">
        <f aca="false">IFERROR(IF(AW490&lt;($AM$8-$AL$8)/($AN$8-$AL$8),$AL$8+SQRT(AW490*($AN$8-$AL$8)*($AM$8-$AL$8)),$AN$8-SQRT((1-AW490)*($AN$8-$AL$8)*($AN$8-$AM$8))),$AM$8)</f>
        <v>1.09604565523295</v>
      </c>
      <c r="AO490" s="0" t="n">
        <f aca="false">IFERROR(IF(AX490&lt;($AM$9-$AL$9)/($AN$9-$AL$9),$AL$9+SQRT(AX490*($AN$9-$AL$9)*($AM$9-$AL$9)),$AN$9-SQRT((1-AX490)*($AN$9-$AL$9)*($AN$9-$AM$9))),$AM$9)</f>
        <v>0.808085094609409</v>
      </c>
      <c r="AP490" s="0" t="n">
        <f aca="false">IFERROR(IF(AY490&lt;($AM$10-$AL$10)/($AN$10-$AL$10),$AL$10+SQRT(AY490*($AN$10-$AL$10)*($AM$10-$AL$10)),$AN$10-SQRT((1-AY490)*($AN$10-$AL$10)*($AN$10-$AM$10))),$AM$10)</f>
        <v>0.869175055755369</v>
      </c>
      <c r="AQ490" s="0" t="n">
        <f aca="false">IFERROR(IF(AZ490&lt;($AM$11-$AL$11)/($AN$11-$AL$11),$AL$11+SQRT(AZ490*($AN$11-$AL$11)*($AM$11-$AL$11)),$AN$11-SQRT((1-AZ490)*($AN$11-$AL$11)*($AN$11-$AM$11))),$AM$11)</f>
        <v>0.63197779213718</v>
      </c>
      <c r="AR490" s="0" t="n">
        <f aca="false">SUMPRODUCT((B24:B31&lt;=$B$6)*(C24:C31*AM490+D24:D31*AO490*$B$8*AQ490)/(1+AL490/100)^B24:B31)+C32*AM490*AP490/(1+AL490/100)^$B$6</f>
        <v>0</v>
      </c>
      <c r="AS490" s="0" t="n">
        <f aca="false">SUMPRODUCT((K24:K26&lt;=$B$6)*(L24:L26*AN490+M24:M26*AO490*$B$8*AQ490)/(1+AL490/100)^K24:K26)+L27*AN490*AP490/(1+AL490/100)^$B$6</f>
        <v>0</v>
      </c>
      <c r="AT490" s="0" t="n">
        <f aca="false">AS490-AR490</f>
        <v>0</v>
      </c>
      <c r="AU490" s="0" t="n">
        <f aca="true">RAND()</f>
        <v>0.0954603375728901</v>
      </c>
      <c r="AV490" s="0" t="n">
        <f aca="true">RAND()</f>
        <v>0.603490819398773</v>
      </c>
      <c r="AW490" s="0" t="n">
        <f aca="true">RAND()</f>
        <v>0.789316086465316</v>
      </c>
      <c r="AX490" s="0" t="n">
        <f aca="true">RAND()</f>
        <v>0.126555234027318</v>
      </c>
      <c r="AY490" s="0" t="n">
        <f aca="true">RAND()</f>
        <v>0.54516088716792</v>
      </c>
      <c r="AZ490" s="0" t="n">
        <f aca="true">RAND()</f>
        <v>0.449833691723578</v>
      </c>
    </row>
    <row r="491" customFormat="false" ht="15" hidden="false" customHeight="false" outlineLevel="0" collapsed="false">
      <c r="AK491" s="0" t="n">
        <v>478</v>
      </c>
      <c r="AL491" s="0" t="n">
        <f aca="false">IFERROR(IF(AU491&lt;($AM$6-$AL$6)/($AN$6-$AL$6),$AL$6+SQRT(AU491*($AN$6-$AL$6)*($AM$6-$AL$6)),$AN$6-SQRT((1-AU491)*($AN$6-$AL$6)*($AN$6-$AM$6))),$AM$6)</f>
        <v>2.58244125589768</v>
      </c>
      <c r="AM491" s="0" t="n">
        <f aca="false">IFERROR(IF(AV491&lt;($AM$7-$AL$7)/($AN$7-$AL$7),$AL$7+SQRT(AV491*($AN$7-$AL$7)*($AM$7-$AL$7)),$AN$7-SQRT((1-AV491)*($AN$7-$AL$7)*($AN$7-$AM$7))),$AM$7)</f>
        <v>0.914037582373263</v>
      </c>
      <c r="AN491" s="0" t="n">
        <f aca="false">IFERROR(IF(AW491&lt;($AM$8-$AL$8)/($AN$8-$AL$8),$AL$8+SQRT(AW491*($AN$8-$AL$8)*($AM$8-$AL$8)),$AN$8-SQRT((1-AW491)*($AN$8-$AL$8)*($AN$8-$AM$8))),$AM$8)</f>
        <v>1.10208106409983</v>
      </c>
      <c r="AO491" s="0" t="n">
        <f aca="false">IFERROR(IF(AX491&lt;($AM$9-$AL$9)/($AN$9-$AL$9),$AL$9+SQRT(AX491*($AN$9-$AL$9)*($AM$9-$AL$9)),$AN$9-SQRT((1-AX491)*($AN$9-$AL$9)*($AN$9-$AM$9))),$AM$9)</f>
        <v>1.34561779901307</v>
      </c>
      <c r="AP491" s="0" t="n">
        <f aca="false">IFERROR(IF(AY491&lt;($AM$10-$AL$10)/($AN$10-$AL$10),$AL$10+SQRT(AY491*($AN$10-$AL$10)*($AM$10-$AL$10)),$AN$10-SQRT((1-AY491)*($AN$10-$AL$10)*($AN$10-$AM$10))),$AM$10)</f>
        <v>0.590655027440169</v>
      </c>
      <c r="AQ491" s="0" t="n">
        <f aca="false">IFERROR(IF(AZ491&lt;($AM$11-$AL$11)/($AN$11-$AL$11),$AL$11+SQRT(AZ491*($AN$11-$AL$11)*($AM$11-$AL$11)),$AN$11-SQRT((1-AZ491)*($AN$11-$AL$11)*($AN$11-$AM$11))),$AM$11)</f>
        <v>0.399119826295158</v>
      </c>
      <c r="AR491" s="0" t="n">
        <f aca="false">SUMPRODUCT((B24:B31&lt;=$B$6)*(C24:C31*AM491+D24:D31*AO491*$B$8*AQ491)/(1+AL491/100)^B24:B31)+C32*AM491*AP491/(1+AL491/100)^$B$6</f>
        <v>0</v>
      </c>
      <c r="AS491" s="0" t="n">
        <f aca="false">SUMPRODUCT((K24:K26&lt;=$B$6)*(L24:L26*AN491+M24:M26*AO491*$B$8*AQ491)/(1+AL491/100)^K24:K26)+L27*AN491*AP491/(1+AL491/100)^$B$6</f>
        <v>0</v>
      </c>
      <c r="AT491" s="0" t="n">
        <f aca="false">AS491-AR491</f>
        <v>0</v>
      </c>
      <c r="AU491" s="0" t="n">
        <f aca="true">RAND()</f>
        <v>0.0678475633143333</v>
      </c>
      <c r="AV491" s="0" t="n">
        <f aca="true">RAND()</f>
        <v>0.144495224372653</v>
      </c>
      <c r="AW491" s="0" t="n">
        <f aca="true">RAND()</f>
        <v>0.805511008019222</v>
      </c>
      <c r="AX491" s="0" t="n">
        <f aca="true">RAND()</f>
        <v>0.71452262335433</v>
      </c>
      <c r="AY491" s="0" t="n">
        <f aca="true">RAND()</f>
        <v>0.0328733360007115</v>
      </c>
      <c r="AZ491" s="0" t="n">
        <f aca="true">RAND()</f>
        <v>0.0401009794480912</v>
      </c>
    </row>
    <row r="492" customFormat="false" ht="15" hidden="false" customHeight="false" outlineLevel="0" collapsed="false">
      <c r="AK492" s="0" t="n">
        <v>479</v>
      </c>
      <c r="AL492" s="0" t="n">
        <f aca="false">IFERROR(IF(AU492&lt;($AM$6-$AL$6)/($AN$6-$AL$6),$AL$6+SQRT(AU492*($AN$6-$AL$6)*($AM$6-$AL$6)),$AN$6-SQRT((1-AU492)*($AN$6-$AL$6)*($AN$6-$AM$6))),$AM$6)</f>
        <v>4.62027083853595</v>
      </c>
      <c r="AM492" s="0" t="n">
        <f aca="false">IFERROR(IF(AV492&lt;($AM$7-$AL$7)/($AN$7-$AL$7),$AL$7+SQRT(AV492*($AN$7-$AL$7)*($AM$7-$AL$7)),$AN$7-SQRT((1-AV492)*($AN$7-$AL$7)*($AN$7-$AM$7))),$AM$7)</f>
        <v>1.04885091880104</v>
      </c>
      <c r="AN492" s="0" t="n">
        <f aca="false">IFERROR(IF(AW492&lt;($AM$8-$AL$8)/($AN$8-$AL$8),$AL$8+SQRT(AW492*($AN$8-$AL$8)*($AM$8-$AL$8)),$AN$8-SQRT((1-AW492)*($AN$8-$AL$8)*($AN$8-$AM$8))),$AM$8)</f>
        <v>0.894998594348121</v>
      </c>
      <c r="AO492" s="0" t="n">
        <f aca="false">IFERROR(IF(AX492&lt;($AM$9-$AL$9)/($AN$9-$AL$9),$AL$9+SQRT(AX492*($AN$9-$AL$9)*($AM$9-$AL$9)),$AN$9-SQRT((1-AX492)*($AN$9-$AL$9)*($AN$9-$AM$9))),$AM$9)</f>
        <v>1.7498687665196</v>
      </c>
      <c r="AP492" s="0" t="n">
        <f aca="false">IFERROR(IF(AY492&lt;($AM$10-$AL$10)/($AN$10-$AL$10),$AL$10+SQRT(AY492*($AN$10-$AL$10)*($AM$10-$AL$10)),$AN$10-SQRT((1-AY492)*($AN$10-$AL$10)*($AN$10-$AM$10))),$AM$10)</f>
        <v>0.939377843599431</v>
      </c>
      <c r="AQ492" s="0" t="n">
        <f aca="false">IFERROR(IF(AZ492&lt;($AM$11-$AL$11)/($AN$11-$AL$11),$AL$11+SQRT(AZ492*($AN$11-$AL$11)*($AM$11-$AL$11)),$AN$11-SQRT((1-AZ492)*($AN$11-$AL$11)*($AN$11-$AM$11))),$AM$11)</f>
        <v>0.381481491197615</v>
      </c>
      <c r="AR492" s="0" t="n">
        <f aca="false">SUMPRODUCT((B24:B31&lt;=$B$6)*(C24:C31*AM492+D24:D31*AO492*$B$8*AQ492)/(1+AL492/100)^B24:B31)+C32*AM492*AP492/(1+AL492/100)^$B$6</f>
        <v>0</v>
      </c>
      <c r="AS492" s="0" t="n">
        <f aca="false">SUMPRODUCT((K24:K26&lt;=$B$6)*(L24:L26*AN492+M24:M26*AO492*$B$8*AQ492)/(1+AL492/100)^K24:K26)+L27*AN492*AP492/(1+AL492/100)^$B$6</f>
        <v>0</v>
      </c>
      <c r="AT492" s="0" t="n">
        <f aca="false">AS492-AR492</f>
        <v>0</v>
      </c>
      <c r="AU492" s="0" t="n">
        <f aca="true">RAND()</f>
        <v>0.71684445590388</v>
      </c>
      <c r="AV492" s="0" t="n">
        <f aca="true">RAND()</f>
        <v>0.640347085625024</v>
      </c>
      <c r="AW492" s="0" t="n">
        <f aca="true">RAND()</f>
        <v>0.100274810312431</v>
      </c>
      <c r="AX492" s="0" t="n">
        <f aca="true">RAND()</f>
        <v>0.958289577358382</v>
      </c>
      <c r="AY492" s="0" t="n">
        <f aca="true">RAND()</f>
        <v>0.772211557784343</v>
      </c>
      <c r="AZ492" s="0" t="n">
        <f aca="true">RAND()</f>
        <v>0.0270989118685182</v>
      </c>
    </row>
    <row r="493" customFormat="false" ht="15" hidden="false" customHeight="false" outlineLevel="0" collapsed="false">
      <c r="AK493" s="0" t="n">
        <v>480</v>
      </c>
      <c r="AL493" s="0" t="n">
        <f aca="false">IFERROR(IF(AU493&lt;($AM$6-$AL$6)/($AN$6-$AL$6),$AL$6+SQRT(AU493*($AN$6-$AL$6)*($AM$6-$AL$6)),$AN$6-SQRT((1-AU493)*($AN$6-$AL$6)*($AN$6-$AM$6))),$AM$6)</f>
        <v>3.59700711147129</v>
      </c>
      <c r="AM493" s="0" t="n">
        <f aca="false">IFERROR(IF(AV493&lt;($AM$7-$AL$7)/($AN$7-$AL$7),$AL$7+SQRT(AV493*($AN$7-$AL$7)*($AM$7-$AL$7)),$AN$7-SQRT((1-AV493)*($AN$7-$AL$7)*($AN$7-$AM$7))),$AM$7)</f>
        <v>0.936555086676634</v>
      </c>
      <c r="AN493" s="0" t="n">
        <f aca="false">IFERROR(IF(AW493&lt;($AM$8-$AL$8)/($AN$8-$AL$8),$AL$8+SQRT(AW493*($AN$8-$AL$8)*($AM$8-$AL$8)),$AN$8-SQRT((1-AW493)*($AN$8-$AL$8)*($AN$8-$AM$8))),$AM$8)</f>
        <v>1.09636094588291</v>
      </c>
      <c r="AO493" s="0" t="n">
        <f aca="false">IFERROR(IF(AX493&lt;($AM$9-$AL$9)/($AN$9-$AL$9),$AL$9+SQRT(AX493*($AN$9-$AL$9)*($AM$9-$AL$9)),$AN$9-SQRT((1-AX493)*($AN$9-$AL$9)*($AN$9-$AM$9))),$AM$9)</f>
        <v>0.790182698220615</v>
      </c>
      <c r="AP493" s="0" t="n">
        <f aca="false">IFERROR(IF(AY493&lt;($AM$10-$AL$10)/($AN$10-$AL$10),$AL$10+SQRT(AY493*($AN$10-$AL$10)*($AM$10-$AL$10)),$AN$10-SQRT((1-AY493)*($AN$10-$AL$10)*($AN$10-$AM$10))),$AM$10)</f>
        <v>0.954087821992145</v>
      </c>
      <c r="AQ493" s="0" t="n">
        <f aca="false">IFERROR(IF(AZ493&lt;($AM$11-$AL$11)/($AN$11-$AL$11),$AL$11+SQRT(AZ493*($AN$11-$AL$11)*($AM$11-$AL$11)),$AN$11-SQRT((1-AZ493)*($AN$11-$AL$11)*($AN$11-$AM$11))),$AM$11)</f>
        <v>0.361706628591224</v>
      </c>
      <c r="AR493" s="0" t="n">
        <f aca="false">SUMPRODUCT((B24:B31&lt;=$B$6)*(C24:C31*AM493+D24:D31*AO493*$B$8*AQ493)/(1+AL493/100)^B24:B31)+C32*AM493*AP493/(1+AL493/100)^$B$6</f>
        <v>0</v>
      </c>
      <c r="AS493" s="0" t="n">
        <f aca="false">SUMPRODUCT((K24:K26&lt;=$B$6)*(L24:L26*AN493+M24:M26*AO493*$B$8*AQ493)/(1+AL493/100)^K24:K26)+L27*AN493*AP493/(1+AL493/100)^$B$6</f>
        <v>0</v>
      </c>
      <c r="AT493" s="0" t="n">
        <f aca="false">AS493-AR493</f>
        <v>0</v>
      </c>
      <c r="AU493" s="0" t="n">
        <f aca="true">RAND()</f>
        <v>0.42098197003115</v>
      </c>
      <c r="AV493" s="0" t="n">
        <f aca="true">RAND()</f>
        <v>0.20719212996959</v>
      </c>
      <c r="AW493" s="0" t="n">
        <f aca="true">RAND()</f>
        <v>0.790178142666723</v>
      </c>
      <c r="AX493" s="0" t="n">
        <f aca="true">RAND()</f>
        <v>0.112274664462129</v>
      </c>
      <c r="AY493" s="0" t="n">
        <f aca="true">RAND()</f>
        <v>0.824783000326281</v>
      </c>
      <c r="AZ493" s="0" t="n">
        <f aca="true">RAND()</f>
        <v>0.0155416653554907</v>
      </c>
    </row>
    <row r="494" customFormat="false" ht="15" hidden="false" customHeight="false" outlineLevel="0" collapsed="false">
      <c r="AK494" s="0" t="n">
        <v>481</v>
      </c>
      <c r="AL494" s="0" t="n">
        <f aca="false">IFERROR(IF(AU494&lt;($AM$6-$AL$6)/($AN$6-$AL$6),$AL$6+SQRT(AU494*($AN$6-$AL$6)*($AM$6-$AL$6)),$AN$6-SQRT((1-AU494)*($AN$6-$AL$6)*($AN$6-$AM$6))),$AM$6)</f>
        <v>4.20555306632947</v>
      </c>
      <c r="AM494" s="0" t="n">
        <f aca="false">IFERROR(IF(AV494&lt;($AM$7-$AL$7)/($AN$7-$AL$7),$AL$7+SQRT(AV494*($AN$7-$AL$7)*($AM$7-$AL$7)),$AN$7-SQRT((1-AV494)*($AN$7-$AL$7)*($AN$7-$AM$7))),$AM$7)</f>
        <v>1.07415329910708</v>
      </c>
      <c r="AN494" s="0" t="n">
        <f aca="false">IFERROR(IF(AW494&lt;($AM$8-$AL$8)/($AN$8-$AL$8),$AL$8+SQRT(AW494*($AN$8-$AL$8)*($AM$8-$AL$8)),$AN$8-SQRT((1-AW494)*($AN$8-$AL$8)*($AN$8-$AM$8))),$AM$8)</f>
        <v>1.12026520880547</v>
      </c>
      <c r="AO494" s="0" t="n">
        <f aca="false">IFERROR(IF(AX494&lt;($AM$9-$AL$9)/($AN$9-$AL$9),$AL$9+SQRT(AX494*($AN$9-$AL$9)*($AM$9-$AL$9)),$AN$9-SQRT((1-AX494)*($AN$9-$AL$9)*($AN$9-$AM$9))),$AM$9)</f>
        <v>0.867457956867366</v>
      </c>
      <c r="AP494" s="0" t="n">
        <f aca="false">IFERROR(IF(AY494&lt;($AM$10-$AL$10)/($AN$10-$AL$10),$AL$10+SQRT(AY494*($AN$10-$AL$10)*($AM$10-$AL$10)),$AN$10-SQRT((1-AY494)*($AN$10-$AL$10)*($AN$10-$AM$10))),$AM$10)</f>
        <v>0.85857041443816</v>
      </c>
      <c r="AQ494" s="0" t="n">
        <f aca="false">IFERROR(IF(AZ494&lt;($AM$11-$AL$11)/($AN$11-$AL$11),$AL$11+SQRT(AZ494*($AN$11-$AL$11)*($AM$11-$AL$11)),$AN$11-SQRT((1-AZ494)*($AN$11-$AL$11)*($AN$11-$AM$11))),$AM$11)</f>
        <v>0.724747269938942</v>
      </c>
      <c r="AR494" s="0" t="n">
        <f aca="false">SUMPRODUCT((B24:B31&lt;=$B$6)*(C24:C31*AM494+D24:D31*AO494*$B$8*AQ494)/(1+AL494/100)^B24:B31)+C32*AM494*AP494/(1+AL494/100)^$B$6</f>
        <v>0</v>
      </c>
      <c r="AS494" s="0" t="n">
        <f aca="false">SUMPRODUCT((K24:K26&lt;=$B$6)*(L24:L26*AN494+M24:M26*AO494*$B$8*AQ494)/(1+AL494/100)^K24:K26)+L27*AN494*AP494/(1+AL494/100)^$B$6</f>
        <v>0</v>
      </c>
      <c r="AT494" s="0" t="n">
        <f aca="false">AS494-AR494</f>
        <v>0</v>
      </c>
      <c r="AU494" s="0" t="n">
        <f aca="true">RAND()</f>
        <v>0.609553316744969</v>
      </c>
      <c r="AV494" s="0" t="n">
        <f aca="true">RAND()</f>
        <v>0.725137224756242</v>
      </c>
      <c r="AW494" s="0" t="n">
        <f aca="true">RAND()</f>
        <v>0.850390079588538</v>
      </c>
      <c r="AX494" s="0" t="n">
        <f aca="true">RAND()</f>
        <v>0.180033800086852</v>
      </c>
      <c r="AY494" s="0" t="n">
        <f aca="true">RAND()</f>
        <v>0.514290968441415</v>
      </c>
      <c r="AZ494" s="0" t="n">
        <f aca="true">RAND()</f>
        <v>0.690758916709937</v>
      </c>
    </row>
    <row r="495" customFormat="false" ht="15" hidden="false" customHeight="false" outlineLevel="0" collapsed="false">
      <c r="AK495" s="0" t="n">
        <v>482</v>
      </c>
      <c r="AL495" s="0" t="n">
        <f aca="false">IFERROR(IF(AU495&lt;($AM$6-$AL$6)/($AN$6-$AL$6),$AL$6+SQRT(AU495*($AN$6-$AL$6)*($AM$6-$AL$6)),$AN$6-SQRT((1-AU495)*($AN$6-$AL$6)*($AN$6-$AM$6))),$AM$6)</f>
        <v>2.85573888527174</v>
      </c>
      <c r="AM495" s="0" t="n">
        <f aca="false">IFERROR(IF(AV495&lt;($AM$7-$AL$7)/($AN$7-$AL$7),$AL$7+SQRT(AV495*($AN$7-$AL$7)*($AM$7-$AL$7)),$AN$7-SQRT((1-AV495)*($AN$7-$AL$7)*($AN$7-$AM$7))),$AM$7)</f>
        <v>0.974785264588721</v>
      </c>
      <c r="AN495" s="0" t="n">
        <f aca="false">IFERROR(IF(AW495&lt;($AM$8-$AL$8)/($AN$8-$AL$8),$AL$8+SQRT(AW495*($AN$8-$AL$8)*($AM$8-$AL$8)),$AN$8-SQRT((1-AW495)*($AN$8-$AL$8)*($AN$8-$AM$8))),$AM$8)</f>
        <v>0.877036538779956</v>
      </c>
      <c r="AO495" s="0" t="n">
        <f aca="false">IFERROR(IF(AX495&lt;($AM$9-$AL$9)/($AN$9-$AL$9),$AL$9+SQRT(AX495*($AN$9-$AL$9)*($AM$9-$AL$9)),$AN$9-SQRT((1-AX495)*($AN$9-$AL$9)*($AN$9-$AM$9))),$AM$9)</f>
        <v>1.00581491521457</v>
      </c>
      <c r="AP495" s="0" t="n">
        <f aca="false">IFERROR(IF(AY495&lt;($AM$10-$AL$10)/($AN$10-$AL$10),$AL$10+SQRT(AY495*($AN$10-$AL$10)*($AM$10-$AL$10)),$AN$10-SQRT((1-AY495)*($AN$10-$AL$10)*($AN$10-$AM$10))),$AM$10)</f>
        <v>0.673257080352682</v>
      </c>
      <c r="AQ495" s="0" t="n">
        <f aca="false">IFERROR(IF(AZ495&lt;($AM$11-$AL$11)/($AN$11-$AL$11),$AL$11+SQRT(AZ495*($AN$11-$AL$11)*($AM$11-$AL$11)),$AN$11-SQRT((1-AZ495)*($AN$11-$AL$11)*($AN$11-$AM$11))),$AM$11)</f>
        <v>0.615797042686636</v>
      </c>
      <c r="AR495" s="0" t="n">
        <f aca="false">SUMPRODUCT((B24:B31&lt;=$B$6)*(C24:C31*AM495+D24:D31*AO495*$B$8*AQ495)/(1+AL495/100)^B24:B31)+C32*AM495*AP495/(1+AL495/100)^$B$6</f>
        <v>0</v>
      </c>
      <c r="AS495" s="0" t="n">
        <f aca="false">SUMPRODUCT((K24:K26&lt;=$B$6)*(L24:L26*AN495+M24:M26*AO495*$B$8*AQ495)/(1+AL495/100)^K24:K26)+L27*AN495*AP495/(1+AL495/100)^$B$6</f>
        <v>0</v>
      </c>
      <c r="AT495" s="0" t="n">
        <f aca="false">AS495-AR495</f>
        <v>0</v>
      </c>
      <c r="AU495" s="0" t="n">
        <f aca="true">RAND()</f>
        <v>0.146457807953223</v>
      </c>
      <c r="AV495" s="0" t="n">
        <f aca="true">RAND()</f>
        <v>0.339443207970545</v>
      </c>
      <c r="AW495" s="0" t="n">
        <f aca="true">RAND()</f>
        <v>0.0659403145243955</v>
      </c>
      <c r="AX495" s="0" t="n">
        <f aca="true">RAND()</f>
        <v>0.34106401146013</v>
      </c>
      <c r="AY495" s="0" t="n">
        <f aca="true">RAND()</f>
        <v>0.120072063569343</v>
      </c>
      <c r="AZ495" s="0" t="n">
        <f aca="true">RAND()</f>
        <v>0.407052131304593</v>
      </c>
    </row>
    <row r="496" customFormat="false" ht="15" hidden="false" customHeight="false" outlineLevel="0" collapsed="false">
      <c r="AK496" s="0" t="n">
        <v>483</v>
      </c>
      <c r="AL496" s="0" t="n">
        <f aca="false">IFERROR(IF(AU496&lt;($AM$6-$AL$6)/($AN$6-$AL$6),$AL$6+SQRT(AU496*($AN$6-$AL$6)*($AM$6-$AL$6)),$AN$6-SQRT((1-AU496)*($AN$6-$AL$6)*($AN$6-$AM$6))),$AM$6)</f>
        <v>2.90333665004259</v>
      </c>
      <c r="AM496" s="0" t="n">
        <f aca="false">IFERROR(IF(AV496&lt;($AM$7-$AL$7)/($AN$7-$AL$7),$AL$7+SQRT(AV496*($AN$7-$AL$7)*($AM$7-$AL$7)),$AN$7-SQRT((1-AV496)*($AN$7-$AL$7)*($AN$7-$AM$7))),$AM$7)</f>
        <v>0.908729085466012</v>
      </c>
      <c r="AN496" s="0" t="n">
        <f aca="false">IFERROR(IF(AW496&lt;($AM$8-$AL$8)/($AN$8-$AL$8),$AL$8+SQRT(AW496*($AN$8-$AL$8)*($AM$8-$AL$8)),$AN$8-SQRT((1-AW496)*($AN$8-$AL$8)*($AN$8-$AM$8))),$AM$8)</f>
        <v>0.984234699837281</v>
      </c>
      <c r="AO496" s="0" t="n">
        <f aca="false">IFERROR(IF(AX496&lt;($AM$9-$AL$9)/($AN$9-$AL$9),$AL$9+SQRT(AX496*($AN$9-$AL$9)*($AM$9-$AL$9)),$AN$9-SQRT((1-AX496)*($AN$9-$AL$9)*($AN$9-$AM$9))),$AM$9)</f>
        <v>0.954887989155812</v>
      </c>
      <c r="AP496" s="0" t="n">
        <f aca="false">IFERROR(IF(AY496&lt;($AM$10-$AL$10)/($AN$10-$AL$10),$AL$10+SQRT(AY496*($AN$10-$AL$10)*($AM$10-$AL$10)),$AN$10-SQRT((1-AY496)*($AN$10-$AL$10)*($AN$10-$AM$10))),$AM$10)</f>
        <v>0.949661338313047</v>
      </c>
      <c r="AQ496" s="0" t="n">
        <f aca="false">IFERROR(IF(AZ496&lt;($AM$11-$AL$11)/($AN$11-$AL$11),$AL$11+SQRT(AZ496*($AN$11-$AL$11)*($AM$11-$AL$11)),$AN$11-SQRT((1-AZ496)*($AN$11-$AL$11)*($AN$11-$AM$11))),$AM$11)</f>
        <v>0.81534517102034</v>
      </c>
      <c r="AR496" s="0" t="n">
        <f aca="false">SUMPRODUCT((B24:B31&lt;=$B$6)*(C24:C31*AM496+D24:D31*AO496*$B$8*AQ496)/(1+AL496/100)^B24:B31)+C32*AM496*AP496/(1+AL496/100)^$B$6</f>
        <v>0</v>
      </c>
      <c r="AS496" s="0" t="n">
        <f aca="false">SUMPRODUCT((K24:K26&lt;=$B$6)*(L24:L26*AN496+M24:M26*AO496*$B$8*AQ496)/(1+AL496/100)^K24:K26)+L27*AN496*AP496/(1+AL496/100)^$B$6</f>
        <v>0</v>
      </c>
      <c r="AT496" s="0" t="n">
        <f aca="false">AS496-AR496</f>
        <v>0</v>
      </c>
      <c r="AU496" s="0" t="n">
        <f aca="true">RAND()</f>
        <v>0.163203420662033</v>
      </c>
      <c r="AV496" s="0" t="n">
        <f aca="true">RAND()</f>
        <v>0.131355711403059</v>
      </c>
      <c r="AW496" s="0" t="n">
        <f aca="true">RAND()</f>
        <v>0.377138051379255</v>
      </c>
      <c r="AX496" s="0" t="n">
        <f aca="true">RAND()</f>
        <v>0.275897443570958</v>
      </c>
      <c r="AY496" s="0" t="n">
        <f aca="true">RAND()</f>
        <v>0.808781276693924</v>
      </c>
      <c r="AZ496" s="0" t="n">
        <f aca="true">RAND()</f>
        <v>0.860826914834663</v>
      </c>
    </row>
    <row r="497" customFormat="false" ht="15" hidden="false" customHeight="false" outlineLevel="0" collapsed="false">
      <c r="AK497" s="0" t="n">
        <v>484</v>
      </c>
      <c r="AL497" s="0" t="n">
        <f aca="false">IFERROR(IF(AU497&lt;($AM$6-$AL$6)/($AN$6-$AL$6),$AL$6+SQRT(AU497*($AN$6-$AL$6)*($AM$6-$AL$6)),$AN$6-SQRT((1-AU497)*($AN$6-$AL$6)*($AN$6-$AM$6))),$AM$6)</f>
        <v>4.51689285868607</v>
      </c>
      <c r="AM497" s="0" t="n">
        <f aca="false">IFERROR(IF(AV497&lt;($AM$7-$AL$7)/($AN$7-$AL$7),$AL$7+SQRT(AV497*($AN$7-$AL$7)*($AM$7-$AL$7)),$AN$7-SQRT((1-AV497)*($AN$7-$AL$7)*($AN$7-$AM$7))),$AM$7)</f>
        <v>1.04746302975519</v>
      </c>
      <c r="AN497" s="0" t="n">
        <f aca="false">IFERROR(IF(AW497&lt;($AM$8-$AL$8)/($AN$8-$AL$8),$AL$8+SQRT(AW497*($AN$8-$AL$8)*($AM$8-$AL$8)),$AN$8-SQRT((1-AW497)*($AN$8-$AL$8)*($AN$8-$AM$8))),$AM$8)</f>
        <v>0.888855983061348</v>
      </c>
      <c r="AO497" s="0" t="n">
        <f aca="false">IFERROR(IF(AX497&lt;($AM$9-$AL$9)/($AN$9-$AL$9),$AL$9+SQRT(AX497*($AN$9-$AL$9)*($AM$9-$AL$9)),$AN$9-SQRT((1-AX497)*($AN$9-$AL$9)*($AN$9-$AM$9))),$AM$9)</f>
        <v>1.53141614832144</v>
      </c>
      <c r="AP497" s="0" t="n">
        <f aca="false">IFERROR(IF(AY497&lt;($AM$10-$AL$10)/($AN$10-$AL$10),$AL$10+SQRT(AY497*($AN$10-$AL$10)*($AM$10-$AL$10)),$AN$10-SQRT((1-AY497)*($AN$10-$AL$10)*($AN$10-$AM$10))),$AM$10)</f>
        <v>0.912392283203273</v>
      </c>
      <c r="AQ497" s="0" t="n">
        <f aca="false">IFERROR(IF(AZ497&lt;($AM$11-$AL$11)/($AN$11-$AL$11),$AL$11+SQRT(AZ497*($AN$11-$AL$11)*($AM$11-$AL$11)),$AN$11-SQRT((1-AZ497)*($AN$11-$AL$11)*($AN$11-$AM$11))),$AM$11)</f>
        <v>0.707552888773429</v>
      </c>
      <c r="AR497" s="0" t="n">
        <f aca="false">SUMPRODUCT((B24:B31&lt;=$B$6)*(C24:C31*AM497+D24:D31*AO497*$B$8*AQ497)/(1+AL497/100)^B24:B31)+C32*AM497*AP497/(1+AL497/100)^$B$6</f>
        <v>0</v>
      </c>
      <c r="AS497" s="0" t="n">
        <f aca="false">SUMPRODUCT((K24:K26&lt;=$B$6)*(L24:L26*AN497+M24:M26*AO497*$B$8*AQ497)/(1+AL497/100)^K24:K26)+L27*AN497*AP497/(1+AL497/100)^$B$6</f>
        <v>0</v>
      </c>
      <c r="AT497" s="0" t="n">
        <f aca="false">AS497-AR497</f>
        <v>0</v>
      </c>
      <c r="AU497" s="0" t="n">
        <f aca="true">RAND()</f>
        <v>0.691708946237788</v>
      </c>
      <c r="AV497" s="0" t="n">
        <f aca="true">RAND()</f>
        <v>0.635366894969372</v>
      </c>
      <c r="AW497" s="0" t="n">
        <f aca="true">RAND()</f>
        <v>0.0877265080644287</v>
      </c>
      <c r="AX497" s="0" t="n">
        <f aca="true">RAND()</f>
        <v>0.853619449297391</v>
      </c>
      <c r="AY497" s="0" t="n">
        <f aca="true">RAND()</f>
        <v>0.680269580982435</v>
      </c>
      <c r="AZ497" s="0" t="n">
        <f aca="true">RAND()</f>
        <v>0.650917090347893</v>
      </c>
    </row>
    <row r="498" customFormat="false" ht="15" hidden="false" customHeight="false" outlineLevel="0" collapsed="false">
      <c r="AK498" s="0" t="n">
        <v>485</v>
      </c>
      <c r="AL498" s="0" t="n">
        <f aca="false">IFERROR(IF(AU498&lt;($AM$6-$AL$6)/($AN$6-$AL$6),$AL$6+SQRT(AU498*($AN$6-$AL$6)*($AM$6-$AL$6)),$AN$6-SQRT((1-AU498)*($AN$6-$AL$6)*($AN$6-$AM$6))),$AM$6)</f>
        <v>3.52348287592417</v>
      </c>
      <c r="AM498" s="0" t="n">
        <f aca="false">IFERROR(IF(AV498&lt;($AM$7-$AL$7)/($AN$7-$AL$7),$AL$7+SQRT(AV498*($AN$7-$AL$7)*($AM$7-$AL$7)),$AN$7-SQRT((1-AV498)*($AN$7-$AL$7)*($AN$7-$AM$7))),$AM$7)</f>
        <v>0.872722596042503</v>
      </c>
      <c r="AN498" s="0" t="n">
        <f aca="false">IFERROR(IF(AW498&lt;($AM$8-$AL$8)/($AN$8-$AL$8),$AL$8+SQRT(AW498*($AN$8-$AL$8)*($AM$8-$AL$8)),$AN$8-SQRT((1-AW498)*($AN$8-$AL$8)*($AN$8-$AM$8))),$AM$8)</f>
        <v>1.04903738675631</v>
      </c>
      <c r="AO498" s="0" t="n">
        <f aca="false">IFERROR(IF(AX498&lt;($AM$9-$AL$9)/($AN$9-$AL$9),$AL$9+SQRT(AX498*($AN$9-$AL$9)*($AM$9-$AL$9)),$AN$9-SQRT((1-AX498)*($AN$9-$AL$9)*($AN$9-$AM$9))),$AM$9)</f>
        <v>1.42634792229842</v>
      </c>
      <c r="AP498" s="0" t="n">
        <f aca="false">IFERROR(IF(AY498&lt;($AM$10-$AL$10)/($AN$10-$AL$10),$AL$10+SQRT(AY498*($AN$10-$AL$10)*($AM$10-$AL$10)),$AN$10-SQRT((1-AY498)*($AN$10-$AL$10)*($AN$10-$AM$10))),$AM$10)</f>
        <v>0.987531092248308</v>
      </c>
      <c r="AQ498" s="0" t="n">
        <f aca="false">IFERROR(IF(AZ498&lt;($AM$11-$AL$11)/($AN$11-$AL$11),$AL$11+SQRT(AZ498*($AN$11-$AL$11)*($AM$11-$AL$11)),$AN$11-SQRT((1-AZ498)*($AN$11-$AL$11)*($AN$11-$AM$11))),$AM$11)</f>
        <v>0.362399959075074</v>
      </c>
      <c r="AR498" s="0" t="n">
        <f aca="false">SUMPRODUCT((B24:B31&lt;=$B$6)*(C24:C31*AM498+D24:D31*AO498*$B$8*AQ498)/(1+AL498/100)^B24:B31)+C32*AM498*AP498/(1+AL498/100)^$B$6</f>
        <v>0</v>
      </c>
      <c r="AS498" s="0" t="n">
        <f aca="false">SUMPRODUCT((K24:K26&lt;=$B$6)*(L24:L26*AN498+M24:M26*AO498*$B$8*AQ498)/(1+AL498/100)^K24:K26)+L27*AN498*AP498/(1+AL498/100)^$B$6</f>
        <v>0</v>
      </c>
      <c r="AT498" s="0" t="n">
        <f aca="false">AS498-AR498</f>
        <v>0</v>
      </c>
      <c r="AU498" s="0" t="n">
        <f aca="true">RAND()</f>
        <v>0.395691434300375</v>
      </c>
      <c r="AV498" s="0" t="n">
        <f aca="true">RAND()</f>
        <v>0.0587619552795671</v>
      </c>
      <c r="AW498" s="0" t="n">
        <f aca="true">RAND()</f>
        <v>0.641013582917915</v>
      </c>
      <c r="AX498" s="0" t="n">
        <f aca="true">RAND()</f>
        <v>0.780615529165775</v>
      </c>
      <c r="AY498" s="0" t="n">
        <f aca="true">RAND()</f>
        <v>0.950746263635314</v>
      </c>
      <c r="AZ498" s="0" t="n">
        <f aca="true">RAND()</f>
        <v>0.0158928771125344</v>
      </c>
    </row>
    <row r="499" customFormat="false" ht="15" hidden="false" customHeight="false" outlineLevel="0" collapsed="false">
      <c r="AK499" s="0" t="n">
        <v>486</v>
      </c>
      <c r="AL499" s="0" t="n">
        <f aca="false">IFERROR(IF(AU499&lt;($AM$6-$AL$6)/($AN$6-$AL$6),$AL$6+SQRT(AU499*($AN$6-$AL$6)*($AM$6-$AL$6)),$AN$6-SQRT((1-AU499)*($AN$6-$AL$6)*($AN$6-$AM$6))),$AM$6)</f>
        <v>5.80245358854915</v>
      </c>
      <c r="AM499" s="0" t="n">
        <f aca="false">IFERROR(IF(AV499&lt;($AM$7-$AL$7)/($AN$7-$AL$7),$AL$7+SQRT(AV499*($AN$7-$AL$7)*($AM$7-$AL$7)),$AN$7-SQRT((1-AV499)*($AN$7-$AL$7)*($AN$7-$AM$7))),$AM$7)</f>
        <v>1.04244759542188</v>
      </c>
      <c r="AN499" s="0" t="n">
        <f aca="false">IFERROR(IF(AW499&lt;($AM$8-$AL$8)/($AN$8-$AL$8),$AL$8+SQRT(AW499*($AN$8-$AL$8)*($AM$8-$AL$8)),$AN$8-SQRT((1-AW499)*($AN$8-$AL$8)*($AN$8-$AM$8))),$AM$8)</f>
        <v>1.02239480665649</v>
      </c>
      <c r="AO499" s="0" t="n">
        <f aca="false">IFERROR(IF(AX499&lt;($AM$9-$AL$9)/($AN$9-$AL$9),$AL$9+SQRT(AX499*($AN$9-$AL$9)*($AM$9-$AL$9)),$AN$9-SQRT((1-AX499)*($AN$9-$AL$9)*($AN$9-$AM$9))),$AM$9)</f>
        <v>0.936391425120669</v>
      </c>
      <c r="AP499" s="0" t="n">
        <f aca="false">IFERROR(IF(AY499&lt;($AM$10-$AL$10)/($AN$10-$AL$10),$AL$10+SQRT(AY499*($AN$10-$AL$10)*($AM$10-$AL$10)),$AN$10-SQRT((1-AY499)*($AN$10-$AL$10)*($AN$10-$AM$10))),$AM$10)</f>
        <v>0.81995402719073</v>
      </c>
      <c r="AQ499" s="0" t="n">
        <f aca="false">IFERROR(IF(AZ499&lt;($AM$11-$AL$11)/($AN$11-$AL$11),$AL$11+SQRT(AZ499*($AN$11-$AL$11)*($AM$11-$AL$11)),$AN$11-SQRT((1-AZ499)*($AN$11-$AL$11)*($AN$11-$AM$11))),$AM$11)</f>
        <v>0.608792140696347</v>
      </c>
      <c r="AR499" s="0" t="n">
        <f aca="false">SUMPRODUCT((B24:B31&lt;=$B$6)*(C24:C31*AM499+D24:D31*AO499*$B$8*AQ499)/(1+AL499/100)^B24:B31)+C32*AM499*AP499/(1+AL499/100)^$B$6</f>
        <v>0</v>
      </c>
      <c r="AS499" s="0" t="n">
        <f aca="false">SUMPRODUCT((K24:K26&lt;=$B$6)*(L24:L26*AN499+M24:M26*AO499*$B$8*AQ499)/(1+AL499/100)^K24:K26)+L27*AN499*AP499/(1+AL499/100)^$B$6</f>
        <v>0</v>
      </c>
      <c r="AT499" s="0" t="n">
        <f aca="false">AS499-AR499</f>
        <v>0</v>
      </c>
      <c r="AU499" s="0" t="n">
        <f aca="true">RAND()</f>
        <v>0.928294129621059</v>
      </c>
      <c r="AV499" s="0" t="n">
        <f aca="true">RAND()</f>
        <v>0.617084438700808</v>
      </c>
      <c r="AW499" s="0" t="n">
        <f aca="true">RAND()</f>
        <v>0.539518897449442</v>
      </c>
      <c r="AX499" s="0" t="n">
        <f aca="true">RAND()</f>
        <v>0.253916634558465</v>
      </c>
      <c r="AY499" s="0" t="n">
        <f aca="true">RAND()</f>
        <v>0.409482318062265</v>
      </c>
      <c r="AZ499" s="0" t="n">
        <f aca="true">RAND()</f>
        <v>0.38919422920748</v>
      </c>
    </row>
    <row r="500" customFormat="false" ht="15" hidden="false" customHeight="false" outlineLevel="0" collapsed="false">
      <c r="AK500" s="0" t="n">
        <v>487</v>
      </c>
      <c r="AL500" s="0" t="n">
        <f aca="false">IFERROR(IF(AU500&lt;($AM$6-$AL$6)/($AN$6-$AL$6),$AL$6+SQRT(AU500*($AN$6-$AL$6)*($AM$6-$AL$6)),$AN$6-SQRT((1-AU500)*($AN$6-$AL$6)*($AN$6-$AM$6))),$AM$6)</f>
        <v>4.76996962427404</v>
      </c>
      <c r="AM500" s="0" t="n">
        <f aca="false">IFERROR(IF(AV500&lt;($AM$7-$AL$7)/($AN$7-$AL$7),$AL$7+SQRT(AV500*($AN$7-$AL$7)*($AM$7-$AL$7)),$AN$7-SQRT((1-AV500)*($AN$7-$AL$7)*($AN$7-$AM$7))),$AM$7)</f>
        <v>0.968073356516581</v>
      </c>
      <c r="AN500" s="0" t="n">
        <f aca="false">IFERROR(IF(AW500&lt;($AM$8-$AL$8)/($AN$8-$AL$8),$AL$8+SQRT(AW500*($AN$8-$AL$8)*($AM$8-$AL$8)),$AN$8-SQRT((1-AW500)*($AN$8-$AL$8)*($AN$8-$AM$8))),$AM$8)</f>
        <v>0.926267362323944</v>
      </c>
      <c r="AO500" s="0" t="n">
        <f aca="false">IFERROR(IF(AX500&lt;($AM$9-$AL$9)/($AN$9-$AL$9),$AL$9+SQRT(AX500*($AN$9-$AL$9)*($AM$9-$AL$9)),$AN$9-SQRT((1-AX500)*($AN$9-$AL$9)*($AN$9-$AM$9))),$AM$9)</f>
        <v>1.11229832204207</v>
      </c>
      <c r="AP500" s="0" t="n">
        <f aca="false">IFERROR(IF(AY500&lt;($AM$10-$AL$10)/($AN$10-$AL$10),$AL$10+SQRT(AY500*($AN$10-$AL$10)*($AM$10-$AL$10)),$AN$10-SQRT((1-AY500)*($AN$10-$AL$10)*($AN$10-$AM$10))),$AM$10)</f>
        <v>0.585801692959814</v>
      </c>
      <c r="AQ500" s="0" t="n">
        <f aca="false">IFERROR(IF(AZ500&lt;($AM$11-$AL$11)/($AN$11-$AL$11),$AL$11+SQRT(AZ500*($AN$11-$AL$11)*($AM$11-$AL$11)),$AN$11-SQRT((1-AZ500)*($AN$11-$AL$11)*($AN$11-$AM$11))),$AM$11)</f>
        <v>0.638376832823458</v>
      </c>
      <c r="AR500" s="0" t="n">
        <f aca="false">SUMPRODUCT((B24:B31&lt;=$B$6)*(C24:C31*AM500+D24:D31*AO500*$B$8*AQ500)/(1+AL500/100)^B24:B31)+C32*AM500*AP500/(1+AL500/100)^$B$6</f>
        <v>0</v>
      </c>
      <c r="AS500" s="0" t="n">
        <f aca="false">SUMPRODUCT((K24:K26&lt;=$B$6)*(L24:L26*AN500+M24:M26*AO500*$B$8*AQ500)/(1+AL500/100)^K24:K26)+L27*AN500*AP500/(1+AL500/100)^$B$6</f>
        <v>0</v>
      </c>
      <c r="AT500" s="0" t="n">
        <f aca="false">AS500-AR500</f>
        <v>0</v>
      </c>
      <c r="AU500" s="0" t="n">
        <f aca="true">RAND()</f>
        <v>0.751348226166977</v>
      </c>
      <c r="AV500" s="0" t="n">
        <f aca="true">RAND()</f>
        <v>0.31387392411944</v>
      </c>
      <c r="AW500" s="0" t="n">
        <f aca="true">RAND()</f>
        <v>0.177149408758292</v>
      </c>
      <c r="AX500" s="0" t="n">
        <f aca="true">RAND()</f>
        <v>0.474657153967116</v>
      </c>
      <c r="AY500" s="0" t="n">
        <f aca="true">RAND()</f>
        <v>0.0294477220590809</v>
      </c>
      <c r="AZ500" s="0" t="n">
        <f aca="true">RAND()</f>
        <v>0.467342371394425</v>
      </c>
    </row>
    <row r="501" customFormat="false" ht="15" hidden="false" customHeight="false" outlineLevel="0" collapsed="false">
      <c r="AK501" s="0" t="n">
        <v>488</v>
      </c>
      <c r="AL501" s="0" t="n">
        <f aca="false">IFERROR(IF(AU501&lt;($AM$6-$AL$6)/($AN$6-$AL$6),$AL$6+SQRT(AU501*($AN$6-$AL$6)*($AM$6-$AL$6)),$AN$6-SQRT((1-AU501)*($AN$6-$AL$6)*($AN$6-$AM$6))),$AM$6)</f>
        <v>3.22652190347557</v>
      </c>
      <c r="AM501" s="0" t="n">
        <f aca="false">IFERROR(IF(AV501&lt;($AM$7-$AL$7)/($AN$7-$AL$7),$AL$7+SQRT(AV501*($AN$7-$AL$7)*($AM$7-$AL$7)),$AN$7-SQRT((1-AV501)*($AN$7-$AL$7)*($AN$7-$AM$7))),$AM$7)</f>
        <v>0.858372943486127</v>
      </c>
      <c r="AN501" s="0" t="n">
        <f aca="false">IFERROR(IF(AW501&lt;($AM$8-$AL$8)/($AN$8-$AL$8),$AL$8+SQRT(AW501*($AN$8-$AL$8)*($AM$8-$AL$8)),$AN$8-SQRT((1-AW501)*($AN$8-$AL$8)*($AN$8-$AM$8))),$AM$8)</f>
        <v>1.23243295700376</v>
      </c>
      <c r="AO501" s="0" t="n">
        <f aca="false">IFERROR(IF(AX501&lt;($AM$9-$AL$9)/($AN$9-$AL$9),$AL$9+SQRT(AX501*($AN$9-$AL$9)*($AM$9-$AL$9)),$AN$9-SQRT((1-AX501)*($AN$9-$AL$9)*($AN$9-$AM$9))),$AM$9)</f>
        <v>1.53124605775055</v>
      </c>
      <c r="AP501" s="0" t="n">
        <f aca="false">IFERROR(IF(AY501&lt;($AM$10-$AL$10)/($AN$10-$AL$10),$AL$10+SQRT(AY501*($AN$10-$AL$10)*($AM$10-$AL$10)),$AN$10-SQRT((1-AY501)*($AN$10-$AL$10)*($AN$10-$AM$10))),$AM$10)</f>
        <v>0.613396589000062</v>
      </c>
      <c r="AQ501" s="0" t="n">
        <f aca="false">IFERROR(IF(AZ501&lt;($AM$11-$AL$11)/($AN$11-$AL$11),$AL$11+SQRT(AZ501*($AN$11-$AL$11)*($AM$11-$AL$11)),$AN$11-SQRT((1-AZ501)*($AN$11-$AL$11)*($AN$11-$AM$11))),$AM$11)</f>
        <v>0.780187176872596</v>
      </c>
      <c r="AR501" s="0" t="n">
        <f aca="false">SUMPRODUCT((B24:B31&lt;=$B$6)*(C24:C31*AM501+D24:D31*AO501*$B$8*AQ501)/(1+AL501/100)^B24:B31)+C32*AM501*AP501/(1+AL501/100)^$B$6</f>
        <v>0</v>
      </c>
      <c r="AS501" s="0" t="n">
        <f aca="false">SUMPRODUCT((K24:K26&lt;=$B$6)*(L24:L26*AN501+M24:M26*AO501*$B$8*AQ501)/(1+AL501/100)^K24:K26)+L27*AN501*AP501/(1+AL501/100)^$B$6</f>
        <v>0</v>
      </c>
      <c r="AT501" s="0" t="n">
        <f aca="false">AS501-AR501</f>
        <v>0</v>
      </c>
      <c r="AU501" s="0" t="n">
        <f aca="true">RAND()</f>
        <v>0.288043152752519</v>
      </c>
      <c r="AV501" s="0" t="n">
        <f aca="true">RAND()</f>
        <v>0.0378600059026064</v>
      </c>
      <c r="AW501" s="0" t="n">
        <f aca="true">RAND()</f>
        <v>0.997256880003274</v>
      </c>
      <c r="AX501" s="0" t="n">
        <f aca="true">RAND()</f>
        <v>0.853513161083733</v>
      </c>
      <c r="AY501" s="0" t="n">
        <f aca="true">RAND()</f>
        <v>0.0514351455873959</v>
      </c>
      <c r="AZ501" s="0" t="n">
        <f aca="true">RAND()</f>
        <v>0.802784990974534</v>
      </c>
    </row>
    <row r="502" customFormat="false" ht="15" hidden="false" customHeight="false" outlineLevel="0" collapsed="false">
      <c r="AK502" s="0" t="n">
        <v>489</v>
      </c>
      <c r="AL502" s="0" t="n">
        <f aca="false">IFERROR(IF(AU502&lt;($AM$6-$AL$6)/($AN$6-$AL$6),$AL$6+SQRT(AU502*($AN$6-$AL$6)*($AM$6-$AL$6)),$AN$6-SQRT((1-AU502)*($AN$6-$AL$6)*($AN$6-$AM$6))),$AM$6)</f>
        <v>4.18434006342734</v>
      </c>
      <c r="AM502" s="0" t="n">
        <f aca="false">IFERROR(IF(AV502&lt;($AM$7-$AL$7)/($AN$7-$AL$7),$AL$7+SQRT(AV502*($AN$7-$AL$7)*($AM$7-$AL$7)),$AN$7-SQRT((1-AV502)*($AN$7-$AL$7)*($AN$7-$AM$7))),$AM$7)</f>
        <v>0.981195167169102</v>
      </c>
      <c r="AN502" s="0" t="n">
        <f aca="false">IFERROR(IF(AW502&lt;($AM$8-$AL$8)/($AN$8-$AL$8),$AL$8+SQRT(AW502*($AN$8-$AL$8)*($AM$8-$AL$8)),$AN$8-SQRT((1-AW502)*($AN$8-$AL$8)*($AN$8-$AM$8))),$AM$8)</f>
        <v>0.941674035414406</v>
      </c>
      <c r="AO502" s="0" t="n">
        <f aca="false">IFERROR(IF(AX502&lt;($AM$9-$AL$9)/($AN$9-$AL$9),$AL$9+SQRT(AX502*($AN$9-$AL$9)*($AM$9-$AL$9)),$AN$9-SQRT((1-AX502)*($AN$9-$AL$9)*($AN$9-$AM$9))),$AM$9)</f>
        <v>1.15456987706631</v>
      </c>
      <c r="AP502" s="0" t="n">
        <f aca="false">IFERROR(IF(AY502&lt;($AM$10-$AL$10)/($AN$10-$AL$10),$AL$10+SQRT(AY502*($AN$10-$AL$10)*($AM$10-$AL$10)),$AN$10-SQRT((1-AY502)*($AN$10-$AL$10)*($AN$10-$AM$10))),$AM$10)</f>
        <v>0.900737766162466</v>
      </c>
      <c r="AQ502" s="0" t="n">
        <f aca="false">IFERROR(IF(AZ502&lt;($AM$11-$AL$11)/($AN$11-$AL$11),$AL$11+SQRT(AZ502*($AN$11-$AL$11)*($AM$11-$AL$11)),$AN$11-SQRT((1-AZ502)*($AN$11-$AL$11)*($AN$11-$AM$11))),$AM$11)</f>
        <v>0.793912858584852</v>
      </c>
      <c r="AR502" s="0" t="n">
        <f aca="false">SUMPRODUCT((B24:B31&lt;=$B$6)*(C24:C31*AM502+D24:D31*AO502*$B$8*AQ502)/(1+AL502/100)^B24:B31)+C32*AM502*AP502/(1+AL502/100)^$B$6</f>
        <v>0</v>
      </c>
      <c r="AS502" s="0" t="n">
        <f aca="false">SUMPRODUCT((K24:K26&lt;=$B$6)*(L24:L26*AN502+M24:M26*AO502*$B$8*AQ502)/(1+AL502/100)^K24:K26)+L27*AN502*AP502/(1+AL502/100)^$B$6</f>
        <v>0</v>
      </c>
      <c r="AT502" s="0" t="n">
        <f aca="false">AS502-AR502</f>
        <v>0</v>
      </c>
      <c r="AU502" s="0" t="n">
        <f aca="true">RAND()</f>
        <v>0.603602956078982</v>
      </c>
      <c r="AV502" s="0" t="n">
        <f aca="true">RAND()</f>
        <v>0.36479654006043</v>
      </c>
      <c r="AW502" s="0" t="n">
        <f aca="true">RAND()</f>
        <v>0.223017025673359</v>
      </c>
      <c r="AX502" s="0" t="n">
        <f aca="true">RAND()</f>
        <v>0.52349860482422</v>
      </c>
      <c r="AY502" s="0" t="n">
        <f aca="true">RAND()</f>
        <v>0.642363028915533</v>
      </c>
      <c r="AZ502" s="0" t="n">
        <f aca="true">RAND()</f>
        <v>0.826645265891154</v>
      </c>
    </row>
    <row r="503" customFormat="false" ht="15" hidden="false" customHeight="false" outlineLevel="0" collapsed="false">
      <c r="AK503" s="0" t="n">
        <v>490</v>
      </c>
      <c r="AL503" s="0" t="n">
        <f aca="false">IFERROR(IF(AU503&lt;($AM$6-$AL$6)/($AN$6-$AL$6),$AL$6+SQRT(AU503*($AN$6-$AL$6)*($AM$6-$AL$6)),$AN$6-SQRT((1-AU503)*($AN$6-$AL$6)*($AN$6-$AM$6))),$AM$6)</f>
        <v>3.07681899193514</v>
      </c>
      <c r="AM503" s="0" t="n">
        <f aca="false">IFERROR(IF(AV503&lt;($AM$7-$AL$7)/($AN$7-$AL$7),$AL$7+SQRT(AV503*($AN$7-$AL$7)*($AM$7-$AL$7)),$AN$7-SQRT((1-AV503)*($AN$7-$AL$7)*($AN$7-$AM$7))),$AM$7)</f>
        <v>0.959482538613242</v>
      </c>
      <c r="AN503" s="0" t="n">
        <f aca="false">IFERROR(IF(AW503&lt;($AM$8-$AL$8)/($AN$8-$AL$8),$AL$8+SQRT(AW503*($AN$8-$AL$8)*($AM$8-$AL$8)),$AN$8-SQRT((1-AW503)*($AN$8-$AL$8)*($AN$8-$AM$8))),$AM$8)</f>
        <v>1.06743456334676</v>
      </c>
      <c r="AO503" s="0" t="n">
        <f aca="false">IFERROR(IF(AX503&lt;($AM$9-$AL$9)/($AN$9-$AL$9),$AL$9+SQRT(AX503*($AN$9-$AL$9)*($AM$9-$AL$9)),$AN$9-SQRT((1-AX503)*($AN$9-$AL$9)*($AN$9-$AM$9))),$AM$9)</f>
        <v>1.57843403141511</v>
      </c>
      <c r="AP503" s="0" t="n">
        <f aca="false">IFERROR(IF(AY503&lt;($AM$10-$AL$10)/($AN$10-$AL$10),$AL$10+SQRT(AY503*($AN$10-$AL$10)*($AM$10-$AL$10)),$AN$10-SQRT((1-AY503)*($AN$10-$AL$10)*($AN$10-$AM$10))),$AM$10)</f>
        <v>0.998947021611277</v>
      </c>
      <c r="AQ503" s="0" t="n">
        <f aca="false">IFERROR(IF(AZ503&lt;($AM$11-$AL$11)/($AN$11-$AL$11),$AL$11+SQRT(AZ503*($AN$11-$AL$11)*($AM$11-$AL$11)),$AN$11-SQRT((1-AZ503)*($AN$11-$AL$11)*($AN$11-$AM$11))),$AM$11)</f>
        <v>0.646387355756145</v>
      </c>
      <c r="AR503" s="0" t="n">
        <f aca="false">SUMPRODUCT((B24:B31&lt;=$B$6)*(C24:C31*AM503+D24:D31*AO503*$B$8*AQ503)/(1+AL503/100)^B24:B31)+C32*AM503*AP503/(1+AL503/100)^$B$6</f>
        <v>0</v>
      </c>
      <c r="AS503" s="0" t="n">
        <f aca="false">SUMPRODUCT((K24:K26&lt;=$B$6)*(L24:L26*AN503+M24:M26*AO503*$B$8*AQ503)/(1+AL503/100)^K24:K26)+L27*AN503*AP503/(1+AL503/100)^$B$6</f>
        <v>0</v>
      </c>
      <c r="AT503" s="0" t="n">
        <f aca="false">AS503-AR503</f>
        <v>0</v>
      </c>
      <c r="AU503" s="0" t="n">
        <f aca="true">RAND()</f>
        <v>0.230432538897961</v>
      </c>
      <c r="AV503" s="0" t="n">
        <f aca="true">RAND()</f>
        <v>0.282607556916937</v>
      </c>
      <c r="AW503" s="0" t="n">
        <f aca="true">RAND()</f>
        <v>0.703732100796537</v>
      </c>
      <c r="AX503" s="0" t="n">
        <f aca="true">RAND()</f>
        <v>0.881521422754054</v>
      </c>
      <c r="AY503" s="0" t="n">
        <f aca="true">RAND()</f>
        <v>0.995792521499056</v>
      </c>
      <c r="AZ503" s="0" t="n">
        <f aca="true">RAND()</f>
        <v>0.489731429500957</v>
      </c>
    </row>
    <row r="504" customFormat="false" ht="15" hidden="false" customHeight="false" outlineLevel="0" collapsed="false">
      <c r="AK504" s="0" t="n">
        <v>491</v>
      </c>
      <c r="AL504" s="0" t="n">
        <f aca="false">IFERROR(IF(AU504&lt;($AM$6-$AL$6)/($AN$6-$AL$6),$AL$6+SQRT(AU504*($AN$6-$AL$6)*($AM$6-$AL$6)),$AN$6-SQRT((1-AU504)*($AN$6-$AL$6)*($AN$6-$AM$6))),$AM$6)</f>
        <v>4.67453403013732</v>
      </c>
      <c r="AM504" s="0" t="n">
        <f aca="false">IFERROR(IF(AV504&lt;($AM$7-$AL$7)/($AN$7-$AL$7),$AL$7+SQRT(AV504*($AN$7-$AL$7)*($AM$7-$AL$7)),$AN$7-SQRT((1-AV504)*($AN$7-$AL$7)*($AN$7-$AM$7))),$AM$7)</f>
        <v>0.974554050095381</v>
      </c>
      <c r="AN504" s="0" t="n">
        <f aca="false">IFERROR(IF(AW504&lt;($AM$8-$AL$8)/($AN$8-$AL$8),$AL$8+SQRT(AW504*($AN$8-$AL$8)*($AM$8-$AL$8)),$AN$8-SQRT((1-AW504)*($AN$8-$AL$8)*($AN$8-$AM$8))),$AM$8)</f>
        <v>1.17071220956829</v>
      </c>
      <c r="AO504" s="0" t="n">
        <f aca="false">IFERROR(IF(AX504&lt;($AM$9-$AL$9)/($AN$9-$AL$9),$AL$9+SQRT(AX504*($AN$9-$AL$9)*($AM$9-$AL$9)),$AN$9-SQRT((1-AX504)*($AN$9-$AL$9)*($AN$9-$AM$9))),$AM$9)</f>
        <v>1.56337354323068</v>
      </c>
      <c r="AP504" s="0" t="n">
        <f aca="false">IFERROR(IF(AY504&lt;($AM$10-$AL$10)/($AN$10-$AL$10),$AL$10+SQRT(AY504*($AN$10-$AL$10)*($AM$10-$AL$10)),$AN$10-SQRT((1-AY504)*($AN$10-$AL$10)*($AN$10-$AM$10))),$AM$10)</f>
        <v>0.634980969762268</v>
      </c>
      <c r="AQ504" s="0" t="n">
        <f aca="false">IFERROR(IF(AZ504&lt;($AM$11-$AL$11)/($AN$11-$AL$11),$AL$11+SQRT(AZ504*($AN$11-$AL$11)*($AM$11-$AL$11)),$AN$11-SQRT((1-AZ504)*($AN$11-$AL$11)*($AN$11-$AM$11))),$AM$11)</f>
        <v>0.569466359563016</v>
      </c>
      <c r="AR504" s="0" t="n">
        <f aca="false">SUMPRODUCT((B24:B31&lt;=$B$6)*(C24:C31*AM504+D24:D31*AO504*$B$8*AQ504)/(1+AL504/100)^B24:B31)+C32*AM504*AP504/(1+AL504/100)^$B$6</f>
        <v>0</v>
      </c>
      <c r="AS504" s="0" t="n">
        <f aca="false">SUMPRODUCT((K24:K26&lt;=$B$6)*(L24:L26*AN504+M24:M26*AO504*$B$8*AQ504)/(1+AL504/100)^K24:K26)+L27*AN504*AP504/(1+AL504/100)^$B$6</f>
        <v>0</v>
      </c>
      <c r="AT504" s="0" t="n">
        <f aca="false">AS504-AR504</f>
        <v>0</v>
      </c>
      <c r="AU504" s="0" t="n">
        <f aca="true">RAND()</f>
        <v>0.729610401150531</v>
      </c>
      <c r="AV504" s="0" t="n">
        <f aca="true">RAND()</f>
        <v>0.33854573783001</v>
      </c>
      <c r="AW504" s="0" t="n">
        <f aca="true">RAND()</f>
        <v>0.944119522564058</v>
      </c>
      <c r="AX504" s="0" t="n">
        <f aca="true">RAND()</f>
        <v>0.87290489149938</v>
      </c>
      <c r="AY504" s="0" t="n">
        <f aca="true">RAND()</f>
        <v>0.0728794487918487</v>
      </c>
      <c r="AZ504" s="0" t="n">
        <f aca="true">RAND()</f>
        <v>0.296375995657733</v>
      </c>
    </row>
    <row r="505" customFormat="false" ht="15" hidden="false" customHeight="false" outlineLevel="0" collapsed="false">
      <c r="AK505" s="0" t="n">
        <v>492</v>
      </c>
      <c r="AL505" s="0" t="n">
        <f aca="false">IFERROR(IF(AU505&lt;($AM$6-$AL$6)/($AN$6-$AL$6),$AL$6+SQRT(AU505*($AN$6-$AL$6)*($AM$6-$AL$6)),$AN$6-SQRT((1-AU505)*($AN$6-$AL$6)*($AN$6-$AM$6))),$AM$6)</f>
        <v>5.05122137511391</v>
      </c>
      <c r="AM505" s="0" t="n">
        <f aca="false">IFERROR(IF(AV505&lt;($AM$7-$AL$7)/($AN$7-$AL$7),$AL$7+SQRT(AV505*($AN$7-$AL$7)*($AM$7-$AL$7)),$AN$7-SQRT((1-AV505)*($AN$7-$AL$7)*($AN$7-$AM$7))),$AM$7)</f>
        <v>0.97902612426852</v>
      </c>
      <c r="AN505" s="0" t="n">
        <f aca="false">IFERROR(IF(AW505&lt;($AM$8-$AL$8)/($AN$8-$AL$8),$AL$8+SQRT(AW505*($AN$8-$AL$8)*($AM$8-$AL$8)),$AN$8-SQRT((1-AW505)*($AN$8-$AL$8)*($AN$8-$AM$8))),$AM$8)</f>
        <v>1.004578204583</v>
      </c>
      <c r="AO505" s="0" t="n">
        <f aca="false">IFERROR(IF(AX505&lt;($AM$9-$AL$9)/($AN$9-$AL$9),$AL$9+SQRT(AX505*($AN$9-$AL$9)*($AM$9-$AL$9)),$AN$9-SQRT((1-AX505)*($AN$9-$AL$9)*($AN$9-$AM$9))),$AM$9)</f>
        <v>1.11080624786454</v>
      </c>
      <c r="AP505" s="0" t="n">
        <f aca="false">IFERROR(IF(AY505&lt;($AM$10-$AL$10)/($AN$10-$AL$10),$AL$10+SQRT(AY505*($AN$10-$AL$10)*($AM$10-$AL$10)),$AN$10-SQRT((1-AY505)*($AN$10-$AL$10)*($AN$10-$AM$10))),$AM$10)</f>
        <v>0.644335863276251</v>
      </c>
      <c r="AQ505" s="0" t="n">
        <f aca="false">IFERROR(IF(AZ505&lt;($AM$11-$AL$11)/($AN$11-$AL$11),$AL$11+SQRT(AZ505*($AN$11-$AL$11)*($AM$11-$AL$11)),$AN$11-SQRT((1-AZ505)*($AN$11-$AL$11)*($AN$11-$AM$11))),$AM$11)</f>
        <v>0.500443829140192</v>
      </c>
      <c r="AR505" s="0" t="n">
        <f aca="false">SUMPRODUCT((B24:B31&lt;=$B$6)*(C24:C31*AM505+D24:D31*AO505*$B$8*AQ505)/(1+AL505/100)^B24:B31)+C32*AM505*AP505/(1+AL505/100)^$B$6</f>
        <v>0</v>
      </c>
      <c r="AS505" s="0" t="n">
        <f aca="false">SUMPRODUCT((K24:K26&lt;=$B$6)*(L24:L26*AN505+M24:M26*AO505*$B$8*AQ505)/(1+AL505/100)^K24:K26)+L27*AN505*AP505/(1+AL505/100)^$B$6</f>
        <v>0</v>
      </c>
      <c r="AT505" s="0" t="n">
        <f aca="false">AS505-AR505</f>
        <v>0</v>
      </c>
      <c r="AU505" s="0" t="n">
        <f aca="true">RAND()</f>
        <v>0.810113093559353</v>
      </c>
      <c r="AV505" s="0" t="n">
        <f aca="true">RAND()</f>
        <v>0.356115035228973</v>
      </c>
      <c r="AW505" s="0" t="n">
        <f aca="true">RAND()</f>
        <v>0.464605709638189</v>
      </c>
      <c r="AX505" s="0" t="n">
        <f aca="true">RAND()</f>
        <v>0.472889647442175</v>
      </c>
      <c r="AY505" s="0" t="n">
        <f aca="true">RAND()</f>
        <v>0.0833313657108021</v>
      </c>
      <c r="AZ505" s="0" t="n">
        <f aca="true">RAND()</f>
        <v>0.163990729144418</v>
      </c>
    </row>
    <row r="506" customFormat="false" ht="15" hidden="false" customHeight="false" outlineLevel="0" collapsed="false">
      <c r="AK506" s="0" t="n">
        <v>493</v>
      </c>
      <c r="AL506" s="0" t="n">
        <f aca="false">IFERROR(IF(AU506&lt;($AM$6-$AL$6)/($AN$6-$AL$6),$AL$6+SQRT(AU506*($AN$6-$AL$6)*($AM$6-$AL$6)),$AN$6-SQRT((1-AU506)*($AN$6-$AL$6)*($AN$6-$AM$6))),$AM$6)</f>
        <v>4.70845852840767</v>
      </c>
      <c r="AM506" s="0" t="n">
        <f aca="false">IFERROR(IF(AV506&lt;($AM$7-$AL$7)/($AN$7-$AL$7),$AL$7+SQRT(AV506*($AN$7-$AL$7)*($AM$7-$AL$7)),$AN$7-SQRT((1-AV506)*($AN$7-$AL$7)*($AN$7-$AM$7))),$AM$7)</f>
        <v>1.05184817713372</v>
      </c>
      <c r="AN506" s="0" t="n">
        <f aca="false">IFERROR(IF(AW506&lt;($AM$8-$AL$8)/($AN$8-$AL$8),$AL$8+SQRT(AW506*($AN$8-$AL$8)*($AM$8-$AL$8)),$AN$8-SQRT((1-AW506)*($AN$8-$AL$8)*($AN$8-$AM$8))),$AM$8)</f>
        <v>1.06358998858534</v>
      </c>
      <c r="AO506" s="0" t="n">
        <f aca="false">IFERROR(IF(AX506&lt;($AM$9-$AL$9)/($AN$9-$AL$9),$AL$9+SQRT(AX506*($AN$9-$AL$9)*($AM$9-$AL$9)),$AN$9-SQRT((1-AX506)*($AN$9-$AL$9)*($AN$9-$AM$9))),$AM$9)</f>
        <v>1.04915505040024</v>
      </c>
      <c r="AP506" s="0" t="n">
        <f aca="false">IFERROR(IF(AY506&lt;($AM$10-$AL$10)/($AN$10-$AL$10),$AL$10+SQRT(AY506*($AN$10-$AL$10)*($AM$10-$AL$10)),$AN$10-SQRT((1-AY506)*($AN$10-$AL$10)*($AN$10-$AM$10))),$AM$10)</f>
        <v>0.611384197719791</v>
      </c>
      <c r="AQ506" s="0" t="n">
        <f aca="false">IFERROR(IF(AZ506&lt;($AM$11-$AL$11)/($AN$11-$AL$11),$AL$11+SQRT(AZ506*($AN$11-$AL$11)*($AM$11-$AL$11)),$AN$11-SQRT((1-AZ506)*($AN$11-$AL$11)*($AN$11-$AM$11))),$AM$11)</f>
        <v>0.62935254489126</v>
      </c>
      <c r="AR506" s="0" t="n">
        <f aca="false">SUMPRODUCT((B24:B31&lt;=$B$6)*(C24:C31*AM506+D24:D31*AO506*$B$8*AQ506)/(1+AL506/100)^B24:B31)+C32*AM506*AP506/(1+AL506/100)^$B$6</f>
        <v>0</v>
      </c>
      <c r="AS506" s="0" t="n">
        <f aca="false">SUMPRODUCT((K24:K26&lt;=$B$6)*(L24:L26*AN506+M24:M26*AO506*$B$8*AQ506)/(1+AL506/100)^K24:K26)+L27*AN506*AP506/(1+AL506/100)^$B$6</f>
        <v>0</v>
      </c>
      <c r="AT506" s="0" t="n">
        <f aca="false">AS506-AR506</f>
        <v>0</v>
      </c>
      <c r="AU506" s="0" t="n">
        <f aca="true">RAND()</f>
        <v>0.737441884198623</v>
      </c>
      <c r="AV506" s="0" t="n">
        <f aca="true">RAND()</f>
        <v>0.650985378620185</v>
      </c>
      <c r="AW506" s="0" t="n">
        <f aca="true">RAND()</f>
        <v>0.691122734616783</v>
      </c>
      <c r="AX506" s="0" t="n">
        <f aca="true">RAND()</f>
        <v>0.397262587880414</v>
      </c>
      <c r="AY506" s="0" t="n">
        <f aca="true">RAND()</f>
        <v>0.0496257580067256</v>
      </c>
      <c r="AZ506" s="0" t="n">
        <f aca="true">RAND()</f>
        <v>0.442747342148365</v>
      </c>
    </row>
    <row r="507" customFormat="false" ht="15" hidden="false" customHeight="false" outlineLevel="0" collapsed="false">
      <c r="AK507" s="0" t="n">
        <v>494</v>
      </c>
      <c r="AL507" s="0" t="n">
        <f aca="false">IFERROR(IF(AU507&lt;($AM$6-$AL$6)/($AN$6-$AL$6),$AL$6+SQRT(AU507*($AN$6-$AL$6)*($AM$6-$AL$6)),$AN$6-SQRT((1-AU507)*($AN$6-$AL$6)*($AN$6-$AM$6))),$AM$6)</f>
        <v>3.51938879390471</v>
      </c>
      <c r="AM507" s="0" t="n">
        <f aca="false">IFERROR(IF(AV507&lt;($AM$7-$AL$7)/($AN$7-$AL$7),$AL$7+SQRT(AV507*($AN$7-$AL$7)*($AM$7-$AL$7)),$AN$7-SQRT((1-AV507)*($AN$7-$AL$7)*($AN$7-$AM$7))),$AM$7)</f>
        <v>1.06335281753435</v>
      </c>
      <c r="AN507" s="0" t="n">
        <f aca="false">IFERROR(IF(AW507&lt;($AM$8-$AL$8)/($AN$8-$AL$8),$AL$8+SQRT(AW507*($AN$8-$AL$8)*($AM$8-$AL$8)),$AN$8-SQRT((1-AW507)*($AN$8-$AL$8)*($AN$8-$AM$8))),$AM$8)</f>
        <v>0.988165377230115</v>
      </c>
      <c r="AO507" s="0" t="n">
        <f aca="false">IFERROR(IF(AX507&lt;($AM$9-$AL$9)/($AN$9-$AL$9),$AL$9+SQRT(AX507*($AN$9-$AL$9)*($AM$9-$AL$9)),$AN$9-SQRT((1-AX507)*($AN$9-$AL$9)*($AN$9-$AM$9))),$AM$9)</f>
        <v>0.666554435494845</v>
      </c>
      <c r="AP507" s="0" t="n">
        <f aca="false">IFERROR(IF(AY507&lt;($AM$10-$AL$10)/($AN$10-$AL$10),$AL$10+SQRT(AY507*($AN$10-$AL$10)*($AM$10-$AL$10)),$AN$10-SQRT((1-AY507)*($AN$10-$AL$10)*($AN$10-$AM$10))),$AM$10)</f>
        <v>0.878171374820378</v>
      </c>
      <c r="AQ507" s="0" t="n">
        <f aca="false">IFERROR(IF(AZ507&lt;($AM$11-$AL$11)/($AN$11-$AL$11),$AL$11+SQRT(AZ507*($AN$11-$AL$11)*($AM$11-$AL$11)),$AN$11-SQRT((1-AZ507)*($AN$11-$AL$11)*($AN$11-$AM$11))),$AM$11)</f>
        <v>0.684020548252511</v>
      </c>
      <c r="AR507" s="0" t="n">
        <f aca="false">SUMPRODUCT((B24:B31&lt;=$B$6)*(C24:C31*AM507+D24:D31*AO507*$B$8*AQ507)/(1+AL507/100)^B24:B31)+C32*AM507*AP507/(1+AL507/100)^$B$6</f>
        <v>0</v>
      </c>
      <c r="AS507" s="0" t="n">
        <f aca="false">SUMPRODUCT((K24:K26&lt;=$B$6)*(L24:L26*AN507+M24:M26*AO507*$B$8*AQ507)/(1+AL507/100)^K24:K26)+L27*AN507*AP507/(1+AL507/100)^$B$6</f>
        <v>0</v>
      </c>
      <c r="AT507" s="0" t="n">
        <f aca="false">AS507-AR507</f>
        <v>0</v>
      </c>
      <c r="AU507" s="0" t="n">
        <f aca="true">RAND()</f>
        <v>0.394267281600193</v>
      </c>
      <c r="AV507" s="0" t="n">
        <f aca="true">RAND()</f>
        <v>0.69033626024564</v>
      </c>
      <c r="AW507" s="0" t="n">
        <f aca="true">RAND()</f>
        <v>0.393402324312792</v>
      </c>
      <c r="AX507" s="0" t="n">
        <f aca="true">RAND()</f>
        <v>0.0369871733106754</v>
      </c>
      <c r="AY507" s="0" t="n">
        <f aca="true">RAND()</f>
        <v>0.57205435493414</v>
      </c>
      <c r="AZ507" s="0" t="n">
        <f aca="true">RAND()</f>
        <v>0.592477494176964</v>
      </c>
    </row>
    <row r="508" customFormat="false" ht="15" hidden="false" customHeight="false" outlineLevel="0" collapsed="false">
      <c r="AK508" s="0" t="n">
        <v>495</v>
      </c>
      <c r="AL508" s="0" t="n">
        <f aca="false">IFERROR(IF(AU508&lt;($AM$6-$AL$6)/($AN$6-$AL$6),$AL$6+SQRT(AU508*($AN$6-$AL$6)*($AM$6-$AL$6)),$AN$6-SQRT((1-AU508)*($AN$6-$AL$6)*($AN$6-$AM$6))),$AM$6)</f>
        <v>2.92239431510404</v>
      </c>
      <c r="AM508" s="0" t="n">
        <f aca="false">IFERROR(IF(AV508&lt;($AM$7-$AL$7)/($AN$7-$AL$7),$AL$7+SQRT(AV508*($AN$7-$AL$7)*($AM$7-$AL$7)),$AN$7-SQRT((1-AV508)*($AN$7-$AL$7)*($AN$7-$AM$7))),$AM$7)</f>
        <v>1.00204900490879</v>
      </c>
      <c r="AN508" s="0" t="n">
        <f aca="false">IFERROR(IF(AW508&lt;($AM$8-$AL$8)/($AN$8-$AL$8),$AL$8+SQRT(AW508*($AN$8-$AL$8)*($AM$8-$AL$8)),$AN$8-SQRT((1-AW508)*($AN$8-$AL$8)*($AN$8-$AM$8))),$AM$8)</f>
        <v>1.10900651017838</v>
      </c>
      <c r="AO508" s="0" t="n">
        <f aca="false">IFERROR(IF(AX508&lt;($AM$9-$AL$9)/($AN$9-$AL$9),$AL$9+SQRT(AX508*($AN$9-$AL$9)*($AM$9-$AL$9)),$AN$9-SQRT((1-AX508)*($AN$9-$AL$9)*($AN$9-$AM$9))),$AM$9)</f>
        <v>1.03952580885458</v>
      </c>
      <c r="AP508" s="0" t="n">
        <f aca="false">IFERROR(IF(AY508&lt;($AM$10-$AL$10)/($AN$10-$AL$10),$AL$10+SQRT(AY508*($AN$10-$AL$10)*($AM$10-$AL$10)),$AN$10-SQRT((1-AY508)*($AN$10-$AL$10)*($AN$10-$AM$10))),$AM$10)</f>
        <v>0.968898453187851</v>
      </c>
      <c r="AQ508" s="0" t="n">
        <f aca="false">IFERROR(IF(AZ508&lt;($AM$11-$AL$11)/($AN$11-$AL$11),$AL$11+SQRT(AZ508*($AN$11-$AL$11)*($AM$11-$AL$11)),$AN$11-SQRT((1-AZ508)*($AN$11-$AL$11)*($AN$11-$AM$11))),$AM$11)</f>
        <v>0.779257611606574</v>
      </c>
      <c r="AR508" s="0" t="n">
        <f aca="false">SUMPRODUCT((B24:B31&lt;=$B$6)*(C24:C31*AM508+D24:D31*AO508*$B$8*AQ508)/(1+AL508/100)^B24:B31)+C32*AM508*AP508/(1+AL508/100)^$B$6</f>
        <v>0</v>
      </c>
      <c r="AS508" s="0" t="n">
        <f aca="false">SUMPRODUCT((K24:K26&lt;=$B$6)*(L24:L26*AN508+M24:M26*AO508*$B$8*AQ508)/(1+AL508/100)^K24:K26)+L27*AN508*AP508/(1+AL508/100)^$B$6</f>
        <v>0</v>
      </c>
      <c r="AT508" s="0" t="n">
        <f aca="false">AS508-AR508</f>
        <v>0</v>
      </c>
      <c r="AU508" s="0" t="n">
        <f aca="true">RAND()</f>
        <v>0.170162254507249</v>
      </c>
      <c r="AV508" s="0" t="n">
        <f aca="true">RAND()</f>
        <v>0.453513813629125</v>
      </c>
      <c r="AW508" s="0" t="n">
        <f aca="true">RAND()</f>
        <v>0.823296318470408</v>
      </c>
      <c r="AX508" s="0" t="n">
        <f aca="true">RAND()</f>
        <v>0.384992885429028</v>
      </c>
      <c r="AY508" s="0" t="n">
        <f aca="true">RAND()</f>
        <v>0.879463037607835</v>
      </c>
      <c r="AZ508" s="0" t="n">
        <f aca="true">RAND()</f>
        <v>0.801113461087208</v>
      </c>
    </row>
    <row r="509" customFormat="false" ht="15" hidden="false" customHeight="false" outlineLevel="0" collapsed="false">
      <c r="AK509" s="0" t="n">
        <v>496</v>
      </c>
      <c r="AL509" s="0" t="n">
        <f aca="false">IFERROR(IF(AU509&lt;($AM$6-$AL$6)/($AN$6-$AL$6),$AL$6+SQRT(AU509*($AN$6-$AL$6)*($AM$6-$AL$6)),$AN$6-SQRT((1-AU509)*($AN$6-$AL$6)*($AN$6-$AM$6))),$AM$6)</f>
        <v>5.3070754341474</v>
      </c>
      <c r="AM509" s="0" t="n">
        <f aca="false">IFERROR(IF(AV509&lt;($AM$7-$AL$7)/($AN$7-$AL$7),$AL$7+SQRT(AV509*($AN$7-$AL$7)*($AM$7-$AL$7)),$AN$7-SQRT((1-AV509)*($AN$7-$AL$7)*($AN$7-$AM$7))),$AM$7)</f>
        <v>0.868547237455712</v>
      </c>
      <c r="AN509" s="0" t="n">
        <f aca="false">IFERROR(IF(AW509&lt;($AM$8-$AL$8)/($AN$8-$AL$8),$AL$8+SQRT(AW509*($AN$8-$AL$8)*($AM$8-$AL$8)),$AN$8-SQRT((1-AW509)*($AN$8-$AL$8)*($AN$8-$AM$8))),$AM$8)</f>
        <v>0.969842819260957</v>
      </c>
      <c r="AO509" s="0" t="n">
        <f aca="false">IFERROR(IF(AX509&lt;($AM$9-$AL$9)/($AN$9-$AL$9),$AL$9+SQRT(AX509*($AN$9-$AL$9)*($AM$9-$AL$9)),$AN$9-SQRT((1-AX509)*($AN$9-$AL$9)*($AN$9-$AM$9))),$AM$9)</f>
        <v>0.890244523479386</v>
      </c>
      <c r="AP509" s="0" t="n">
        <f aca="false">IFERROR(IF(AY509&lt;($AM$10-$AL$10)/($AN$10-$AL$10),$AL$10+SQRT(AY509*($AN$10-$AL$10)*($AM$10-$AL$10)),$AN$10-SQRT((1-AY509)*($AN$10-$AL$10)*($AN$10-$AM$10))),$AM$10)</f>
        <v>0.90876788142661</v>
      </c>
      <c r="AQ509" s="0" t="n">
        <f aca="false">IFERROR(IF(AZ509&lt;($AM$11-$AL$11)/($AN$11-$AL$11),$AL$11+SQRT(AZ509*($AN$11-$AL$11)*($AM$11-$AL$11)),$AN$11-SQRT((1-AZ509)*($AN$11-$AL$11)*($AN$11-$AM$11))),$AM$11)</f>
        <v>0.499079915151022</v>
      </c>
      <c r="AR509" s="0" t="n">
        <f aca="false">SUMPRODUCT((B24:B31&lt;=$B$6)*(C24:C31*AM509+D24:D31*AO509*$B$8*AQ509)/(1+AL509/100)^B24:B31)+C32*AM509*AP509/(1+AL509/100)^$B$6</f>
        <v>0</v>
      </c>
      <c r="AS509" s="0" t="n">
        <f aca="false">SUMPRODUCT((K24:K26&lt;=$B$6)*(L24:L26*AN509+M24:M26*AO509*$B$8*AQ509)/(1+AL509/100)^K24:K26)+L27*AN509*AP509/(1+AL509/100)^$B$6</f>
        <v>0</v>
      </c>
      <c r="AT509" s="0" t="n">
        <f aca="false">AS509-AR509</f>
        <v>0</v>
      </c>
      <c r="AU509" s="0" t="n">
        <f aca="true">RAND()</f>
        <v>0.856700320716639</v>
      </c>
      <c r="AV509" s="0" t="n">
        <f aca="true">RAND()</f>
        <v>0.0522080418089974</v>
      </c>
      <c r="AW509" s="0" t="n">
        <f aca="true">RAND()</f>
        <v>0.32051759171678</v>
      </c>
      <c r="AX509" s="0" t="n">
        <f aca="true">RAND()</f>
        <v>0.20305438414087</v>
      </c>
      <c r="AY509" s="0" t="n">
        <f aca="true">RAND()</f>
        <v>0.668364723543996</v>
      </c>
      <c r="AZ509" s="0" t="n">
        <f aca="true">RAND()</f>
        <v>0.161766582108318</v>
      </c>
    </row>
    <row r="510" customFormat="false" ht="15" hidden="false" customHeight="false" outlineLevel="0" collapsed="false">
      <c r="AK510" s="0" t="n">
        <v>497</v>
      </c>
      <c r="AL510" s="0" t="n">
        <f aca="false">IFERROR(IF(AU510&lt;($AM$6-$AL$6)/($AN$6-$AL$6),$AL$6+SQRT(AU510*($AN$6-$AL$6)*($AM$6-$AL$6)),$AN$6-SQRT((1-AU510)*($AN$6-$AL$6)*($AN$6-$AM$6))),$AM$6)</f>
        <v>4.77968253994528</v>
      </c>
      <c r="AM510" s="0" t="n">
        <f aca="false">IFERROR(IF(AV510&lt;($AM$7-$AL$7)/($AN$7-$AL$7),$AL$7+SQRT(AV510*($AN$7-$AL$7)*($AM$7-$AL$7)),$AN$7-SQRT((1-AV510)*($AN$7-$AL$7)*($AN$7-$AM$7))),$AM$7)</f>
        <v>0.897059460972312</v>
      </c>
      <c r="AN510" s="0" t="n">
        <f aca="false">IFERROR(IF(AW510&lt;($AM$8-$AL$8)/($AN$8-$AL$8),$AL$8+SQRT(AW510*($AN$8-$AL$8)*($AM$8-$AL$8)),$AN$8-SQRT((1-AW510)*($AN$8-$AL$8)*($AN$8-$AM$8))),$AM$8)</f>
        <v>1.10939628242668</v>
      </c>
      <c r="AO510" s="0" t="n">
        <f aca="false">IFERROR(IF(AX510&lt;($AM$9-$AL$9)/($AN$9-$AL$9),$AL$9+SQRT(AX510*($AN$9-$AL$9)*($AM$9-$AL$9)),$AN$9-SQRT((1-AX510)*($AN$9-$AL$9)*($AN$9-$AM$9))),$AM$9)</f>
        <v>1.16766766018238</v>
      </c>
      <c r="AP510" s="0" t="n">
        <f aca="false">IFERROR(IF(AY510&lt;($AM$10-$AL$10)/($AN$10-$AL$10),$AL$10+SQRT(AY510*($AN$10-$AL$10)*($AM$10-$AL$10)),$AN$10-SQRT((1-AY510)*($AN$10-$AL$10)*($AN$10-$AM$10))),$AM$10)</f>
        <v>0.897496875050396</v>
      </c>
      <c r="AQ510" s="0" t="n">
        <f aca="false">IFERROR(IF(AZ510&lt;($AM$11-$AL$11)/($AN$11-$AL$11),$AL$11+SQRT(AZ510*($AN$11-$AL$11)*($AM$11-$AL$11)),$AN$11-SQRT((1-AZ510)*($AN$11-$AL$11)*($AN$11-$AM$11))),$AM$11)</f>
        <v>0.512137182235038</v>
      </c>
      <c r="AR510" s="0" t="n">
        <f aca="false">SUMPRODUCT((B24:B31&lt;=$B$6)*(C24:C31*AM510+D24:D31*AO510*$B$8*AQ510)/(1+AL510/100)^B24:B31)+C32*AM510*AP510/(1+AL510/100)^$B$6</f>
        <v>0</v>
      </c>
      <c r="AS510" s="0" t="n">
        <f aca="false">SUMPRODUCT((K24:K26&lt;=$B$6)*(L24:L26*AN510+M24:M26*AO510*$B$8*AQ510)/(1+AL510/100)^K24:K26)+L27*AN510*AP510/(1+AL510/100)^$B$6</f>
        <v>0</v>
      </c>
      <c r="AT510" s="0" t="n">
        <f aca="false">AS510-AR510</f>
        <v>0</v>
      </c>
      <c r="AU510" s="0" t="n">
        <f aca="true">RAND()</f>
        <v>0.753509518828808</v>
      </c>
      <c r="AV510" s="0" t="n">
        <f aca="true">RAND()</f>
        <v>0.104672655158176</v>
      </c>
      <c r="AW510" s="0" t="n">
        <f aca="true">RAND()</f>
        <v>0.82427195204054</v>
      </c>
      <c r="AX510" s="0" t="n">
        <f aca="true">RAND()</f>
        <v>0.538148584062488</v>
      </c>
      <c r="AY510" s="0" t="n">
        <f aca="true">RAND()</f>
        <v>0.632015062699322</v>
      </c>
      <c r="AZ510" s="0" t="n">
        <f aca="true">RAND()</f>
        <v>0.183682384027028</v>
      </c>
    </row>
    <row r="511" customFormat="false" ht="15" hidden="false" customHeight="false" outlineLevel="0" collapsed="false">
      <c r="AK511" s="0" t="n">
        <v>498</v>
      </c>
      <c r="AL511" s="0" t="n">
        <f aca="false">IFERROR(IF(AU511&lt;($AM$6-$AL$6)/($AN$6-$AL$6),$AL$6+SQRT(AU511*($AN$6-$AL$6)*($AM$6-$AL$6)),$AN$6-SQRT((1-AU511)*($AN$6-$AL$6)*($AN$6-$AM$6))),$AM$6)</f>
        <v>5.05645633866776</v>
      </c>
      <c r="AM511" s="0" t="n">
        <f aca="false">IFERROR(IF(AV511&lt;($AM$7-$AL$7)/($AN$7-$AL$7),$AL$7+SQRT(AV511*($AN$7-$AL$7)*($AM$7-$AL$7)),$AN$7-SQRT((1-AV511)*($AN$7-$AL$7)*($AN$7-$AM$7))),$AM$7)</f>
        <v>1.03252822637502</v>
      </c>
      <c r="AN511" s="0" t="n">
        <f aca="false">IFERROR(IF(AW511&lt;($AM$8-$AL$8)/($AN$8-$AL$8),$AL$8+SQRT(AW511*($AN$8-$AL$8)*($AM$8-$AL$8)),$AN$8-SQRT((1-AW511)*($AN$8-$AL$8)*($AN$8-$AM$8))),$AM$8)</f>
        <v>1.10751125016907</v>
      </c>
      <c r="AO511" s="0" t="n">
        <f aca="false">IFERROR(IF(AX511&lt;($AM$9-$AL$9)/($AN$9-$AL$9),$AL$9+SQRT(AX511*($AN$9-$AL$9)*($AM$9-$AL$9)),$AN$9-SQRT((1-AX511)*($AN$9-$AL$9)*($AN$9-$AM$9))),$AM$9)</f>
        <v>1.09478044088543</v>
      </c>
      <c r="AP511" s="0" t="n">
        <f aca="false">IFERROR(IF(AY511&lt;($AM$10-$AL$10)/($AN$10-$AL$10),$AL$10+SQRT(AY511*($AN$10-$AL$10)*($AM$10-$AL$10)),$AN$10-SQRT((1-AY511)*($AN$10-$AL$10)*($AN$10-$AM$10))),$AM$10)</f>
        <v>0.730939663388764</v>
      </c>
      <c r="AQ511" s="0" t="n">
        <f aca="false">IFERROR(IF(AZ511&lt;($AM$11-$AL$11)/($AN$11-$AL$11),$AL$11+SQRT(AZ511*($AN$11-$AL$11)*($AM$11-$AL$11)),$AN$11-SQRT((1-AZ511)*($AN$11-$AL$11)*($AN$11-$AM$11))),$AM$11)</f>
        <v>0.825275834774482</v>
      </c>
      <c r="AR511" s="0" t="n">
        <f aca="false">SUMPRODUCT((B24:B31&lt;=$B$6)*(C24:C31*AM511+D24:D31*AO511*$B$8*AQ511)/(1+AL511/100)^B24:B31)+C32*AM511*AP511/(1+AL511/100)^$B$6</f>
        <v>0</v>
      </c>
      <c r="AS511" s="0" t="n">
        <f aca="false">SUMPRODUCT((K24:K26&lt;=$B$6)*(L24:L26*AN511+M24:M26*AO511*$B$8*AQ511)/(1+AL511/100)^K24:K26)+L27*AN511*AP511/(1+AL511/100)^$B$6</f>
        <v>0</v>
      </c>
      <c r="AT511" s="0" t="n">
        <f aca="false">AS511-AR511</f>
        <v>0</v>
      </c>
      <c r="AU511" s="0" t="n">
        <f aca="true">RAND()</f>
        <v>0.811131901824763</v>
      </c>
      <c r="AV511" s="0" t="n">
        <f aca="true">RAND()</f>
        <v>0.579609134901371</v>
      </c>
      <c r="AW511" s="0" t="n">
        <f aca="true">RAND()</f>
        <v>0.819528499303286</v>
      </c>
      <c r="AX511" s="0" t="n">
        <f aca="true">RAND()</f>
        <v>0.453718366530949</v>
      </c>
      <c r="AY511" s="0" t="n">
        <f aca="true">RAND()</f>
        <v>0.213332512504462</v>
      </c>
      <c r="AZ511" s="0" t="n">
        <f aca="true">RAND()</f>
        <v>0.875393739127534</v>
      </c>
    </row>
    <row r="512" customFormat="false" ht="15" hidden="false" customHeight="false" outlineLevel="0" collapsed="false">
      <c r="AK512" s="0" t="n">
        <v>499</v>
      </c>
      <c r="AL512" s="0" t="n">
        <f aca="false">IFERROR(IF(AU512&lt;($AM$6-$AL$6)/($AN$6-$AL$6),$AL$6+SQRT(AU512*($AN$6-$AL$6)*($AM$6-$AL$6)),$AN$6-SQRT((1-AU512)*($AN$6-$AL$6)*($AN$6-$AM$6))),$AM$6)</f>
        <v>4.7053658851241</v>
      </c>
      <c r="AM512" s="0" t="n">
        <f aca="false">IFERROR(IF(AV512&lt;($AM$7-$AL$7)/($AN$7-$AL$7),$AL$7+SQRT(AV512*($AN$7-$AL$7)*($AM$7-$AL$7)),$AN$7-SQRT((1-AV512)*($AN$7-$AL$7)*($AN$7-$AM$7))),$AM$7)</f>
        <v>1.08412174576267</v>
      </c>
      <c r="AN512" s="0" t="n">
        <f aca="false">IFERROR(IF(AW512&lt;($AM$8-$AL$8)/($AN$8-$AL$8),$AL$8+SQRT(AW512*($AN$8-$AL$8)*($AM$8-$AL$8)),$AN$8-SQRT((1-AW512)*($AN$8-$AL$8)*($AN$8-$AM$8))),$AM$8)</f>
        <v>1.04813884002638</v>
      </c>
      <c r="AO512" s="0" t="n">
        <f aca="false">IFERROR(IF(AX512&lt;($AM$9-$AL$9)/($AN$9-$AL$9),$AL$9+SQRT(AX512*($AN$9-$AL$9)*($AM$9-$AL$9)),$AN$9-SQRT((1-AX512)*($AN$9-$AL$9)*($AN$9-$AM$9))),$AM$9)</f>
        <v>1.45453304247076</v>
      </c>
      <c r="AP512" s="0" t="n">
        <f aca="false">IFERROR(IF(AY512&lt;($AM$10-$AL$10)/($AN$10-$AL$10),$AL$10+SQRT(AY512*($AN$10-$AL$10)*($AM$10-$AL$10)),$AN$10-SQRT((1-AY512)*($AN$10-$AL$10)*($AN$10-$AM$10))),$AM$10)</f>
        <v>0.956817389956148</v>
      </c>
      <c r="AQ512" s="0" t="n">
        <f aca="false">IFERROR(IF(AZ512&lt;($AM$11-$AL$11)/($AN$11-$AL$11),$AL$11+SQRT(AZ512*($AN$11-$AL$11)*($AM$11-$AL$11)),$AN$11-SQRT((1-AZ512)*($AN$11-$AL$11)*($AN$11-$AM$11))),$AM$11)</f>
        <v>0.761491510718537</v>
      </c>
      <c r="AR512" s="0" t="n">
        <f aca="false">SUMPRODUCT((B24:B31&lt;=$B$6)*(C24:C31*AM512+D24:D31*AO512*$B$8*AQ512)/(1+AL512/100)^B24:B31)+C32*AM512*AP512/(1+AL512/100)^$B$6</f>
        <v>0</v>
      </c>
      <c r="AS512" s="0" t="n">
        <f aca="false">SUMPRODUCT((K24:K26&lt;=$B$6)*(L24:L26*AN512+M24:M26*AO512*$B$8*AQ512)/(1+AL512/100)^K24:K26)+L27*AN512*AP512/(1+AL512/100)^$B$6</f>
        <v>0</v>
      </c>
      <c r="AT512" s="0" t="n">
        <f aca="false">AS512-AR512</f>
        <v>0</v>
      </c>
      <c r="AU512" s="0" t="n">
        <f aca="true">RAND()</f>
        <v>0.736732713942384</v>
      </c>
      <c r="AV512" s="0" t="n">
        <f aca="true">RAND()</f>
        <v>0.755416931299352</v>
      </c>
      <c r="AW512" s="0" t="n">
        <f aca="true">RAND()</f>
        <v>0.637796196392054</v>
      </c>
      <c r="AX512" s="0" t="n">
        <f aca="true">RAND()</f>
        <v>0.801643865495864</v>
      </c>
      <c r="AY512" s="0" t="n">
        <f aca="true">RAND()</f>
        <v>0.834728511065391</v>
      </c>
      <c r="AZ512" s="0" t="n">
        <f aca="true">RAND()</f>
        <v>0.767811022614997</v>
      </c>
    </row>
    <row r="513" customFormat="false" ht="15" hidden="false" customHeight="false" outlineLevel="0" collapsed="false">
      <c r="AK513" s="0" t="n">
        <v>500</v>
      </c>
      <c r="AL513" s="0" t="n">
        <f aca="false">IFERROR(IF(AU513&lt;($AM$6-$AL$6)/($AN$6-$AL$6),$AL$6+SQRT(AU513*($AN$6-$AL$6)*($AM$6-$AL$6)),$AN$6-SQRT((1-AU513)*($AN$6-$AL$6)*($AN$6-$AM$6))),$AM$6)</f>
        <v>3.15587220793644</v>
      </c>
      <c r="AM513" s="0" t="n">
        <f aca="false">IFERROR(IF(AV513&lt;($AM$7-$AL$7)/($AN$7-$AL$7),$AL$7+SQRT(AV513*($AN$7-$AL$7)*($AM$7-$AL$7)),$AN$7-SQRT((1-AV513)*($AN$7-$AL$7)*($AN$7-$AM$7))),$AM$7)</f>
        <v>0.867820156189159</v>
      </c>
      <c r="AN513" s="0" t="n">
        <f aca="false">IFERROR(IF(AW513&lt;($AM$8-$AL$8)/($AN$8-$AL$8),$AL$8+SQRT(AW513*($AN$8-$AL$8)*($AM$8-$AL$8)),$AN$8-SQRT((1-AW513)*($AN$8-$AL$8)*($AN$8-$AM$8))),$AM$8)</f>
        <v>0.836019415556932</v>
      </c>
      <c r="AO513" s="0" t="n">
        <f aca="false">IFERROR(IF(AX513&lt;($AM$9-$AL$9)/($AN$9-$AL$9),$AL$9+SQRT(AX513*($AN$9-$AL$9)*($AM$9-$AL$9)),$AN$9-SQRT((1-AX513)*($AN$9-$AL$9)*($AN$9-$AM$9))),$AM$9)</f>
        <v>1.00643705712026</v>
      </c>
      <c r="AP513" s="0" t="n">
        <f aca="false">IFERROR(IF(AY513&lt;($AM$10-$AL$10)/($AN$10-$AL$10),$AL$10+SQRT(AY513*($AN$10-$AL$10)*($AM$10-$AL$10)),$AN$10-SQRT((1-AY513)*($AN$10-$AL$10)*($AN$10-$AM$10))),$AM$10)</f>
        <v>0.701998738299942</v>
      </c>
      <c r="AQ513" s="0" t="n">
        <f aca="false">IFERROR(IF(AZ513&lt;($AM$11-$AL$11)/($AN$11-$AL$11),$AL$11+SQRT(AZ513*($AN$11-$AL$11)*($AM$11-$AL$11)),$AN$11-SQRT((1-AZ513)*($AN$11-$AL$11)*($AN$11-$AM$11))),$AM$11)</f>
        <v>0.367345637209377</v>
      </c>
      <c r="AR513" s="0" t="n">
        <f aca="false">SUMPRODUCT((B24:B31&lt;=$B$6)*(C24:C31*AM513+D24:D31*AO513*$B$8*AQ513)/(1+AL513/100)^B24:B31)+C32*AM513*AP513/(1+AL513/100)^$B$6</f>
        <v>0</v>
      </c>
      <c r="AS513" s="0" t="n">
        <f aca="false">SUMPRODUCT((K24:K26&lt;=$B$6)*(L24:L26*AN513+M24:M26*AO513*$B$8*AQ513)/(1+AL513/100)^K24:K26)+L27*AN513*AP513/(1+AL513/100)^$B$6</f>
        <v>0</v>
      </c>
      <c r="AT513" s="0" t="n">
        <f aca="false">AS513-AR513</f>
        <v>0</v>
      </c>
      <c r="AU513" s="0" t="n">
        <f aca="true">RAND()</f>
        <v>0.261134075914229</v>
      </c>
      <c r="AV513" s="0" t="n">
        <f aca="true">RAND()</f>
        <v>0.0511063731724658</v>
      </c>
      <c r="AW513" s="0" t="n">
        <f aca="true">RAND()</f>
        <v>0.0144155366340329</v>
      </c>
      <c r="AX513" s="0" t="n">
        <f aca="true">RAND()</f>
        <v>0.341888452357431</v>
      </c>
      <c r="AY513" s="0" t="n">
        <f aca="true">RAND()</f>
        <v>0.163213961099074</v>
      </c>
      <c r="AZ513" s="0" t="n">
        <f aca="true">RAND()</f>
        <v>0.0185119789842326</v>
      </c>
    </row>
    <row r="514" customFormat="false" ht="15" hidden="false" customHeight="false" outlineLevel="0" collapsed="false">
      <c r="AK514" s="0" t="n">
        <v>501</v>
      </c>
      <c r="AL514" s="0" t="n">
        <f aca="false">IFERROR(IF(AU514&lt;($AM$6-$AL$6)/($AN$6-$AL$6),$AL$6+SQRT(AU514*($AN$6-$AL$6)*($AM$6-$AL$6)),$AN$6-SQRT((1-AU514)*($AN$6-$AL$6)*($AN$6-$AM$6))),$AM$6)</f>
        <v>3.38366875763966</v>
      </c>
      <c r="AM514" s="0" t="n">
        <f aca="false">IFERROR(IF(AV514&lt;($AM$7-$AL$7)/($AN$7-$AL$7),$AL$7+SQRT(AV514*($AN$7-$AL$7)*($AM$7-$AL$7)),$AN$7-SQRT((1-AV514)*($AN$7-$AL$7)*($AN$7-$AM$7))),$AM$7)</f>
        <v>1.08583083516874</v>
      </c>
      <c r="AN514" s="0" t="n">
        <f aca="false">IFERROR(IF(AW514&lt;($AM$8-$AL$8)/($AN$8-$AL$8),$AL$8+SQRT(AW514*($AN$8-$AL$8)*($AM$8-$AL$8)),$AN$8-SQRT((1-AW514)*($AN$8-$AL$8)*($AN$8-$AM$8))),$AM$8)</f>
        <v>1.10942116355969</v>
      </c>
      <c r="AO514" s="0" t="n">
        <f aca="false">IFERROR(IF(AX514&lt;($AM$9-$AL$9)/($AN$9-$AL$9),$AL$9+SQRT(AX514*($AN$9-$AL$9)*($AM$9-$AL$9)),$AN$9-SQRT((1-AX514)*($AN$9-$AL$9)*($AN$9-$AM$9))),$AM$9)</f>
        <v>1.17086123212174</v>
      </c>
      <c r="AP514" s="0" t="n">
        <f aca="false">IFERROR(IF(AY514&lt;($AM$10-$AL$10)/($AN$10-$AL$10),$AL$10+SQRT(AY514*($AN$10-$AL$10)*($AM$10-$AL$10)),$AN$10-SQRT((1-AY514)*($AN$10-$AL$10)*($AN$10-$AM$10))),$AM$10)</f>
        <v>0.994265082234481</v>
      </c>
      <c r="AQ514" s="0" t="n">
        <f aca="false">IFERROR(IF(AZ514&lt;($AM$11-$AL$11)/($AN$11-$AL$11),$AL$11+SQRT(AZ514*($AN$11-$AL$11)*($AM$11-$AL$11)),$AN$11-SQRT((1-AZ514)*($AN$11-$AL$11)*($AN$11-$AM$11))),$AM$11)</f>
        <v>0.596106587521248</v>
      </c>
      <c r="AR514" s="0" t="n">
        <f aca="false">SUMPRODUCT((B24:B31&lt;=$B$6)*(C24:C31*AM514+D24:D31*AO514*$B$8*AQ514)/(1+AL514/100)^B24:B31)+C32*AM514*AP514/(1+AL514/100)^$B$6</f>
        <v>0</v>
      </c>
      <c r="AS514" s="0" t="n">
        <f aca="false">SUMPRODUCT((K24:K26&lt;=$B$6)*(L24:L26*AN514+M24:M26*AO514*$B$8*AQ514)/(1+AL514/100)^K24:K26)+L27*AN514*AP514/(1+AL514/100)^$B$6</f>
        <v>0</v>
      </c>
      <c r="AT514" s="0" t="n">
        <f aca="false">AS514-AR514</f>
        <v>0</v>
      </c>
      <c r="AU514" s="0" t="n">
        <f aca="true">RAND()</f>
        <v>0.346107417276427</v>
      </c>
      <c r="AV514" s="0" t="n">
        <f aca="true">RAND()</f>
        <v>0.760430980609823</v>
      </c>
      <c r="AW514" s="0" t="n">
        <f aca="true">RAND()</f>
        <v>0.824334139956333</v>
      </c>
      <c r="AX514" s="0" t="n">
        <f aca="true">RAND()</f>
        <v>0.541685935734219</v>
      </c>
      <c r="AY514" s="0" t="n">
        <f aca="true">RAND()</f>
        <v>0.977191886065032</v>
      </c>
      <c r="AZ514" s="0" t="n">
        <f aca="true">RAND()</f>
        <v>0.357873923157056</v>
      </c>
    </row>
    <row r="515" customFormat="false" ht="15" hidden="false" customHeight="false" outlineLevel="0" collapsed="false">
      <c r="AK515" s="0" t="n">
        <v>502</v>
      </c>
      <c r="AL515" s="0" t="n">
        <f aca="false">IFERROR(IF(AU515&lt;($AM$6-$AL$6)/($AN$6-$AL$6),$AL$6+SQRT(AU515*($AN$6-$AL$6)*($AM$6-$AL$6)),$AN$6-SQRT((1-AU515)*($AN$6-$AL$6)*($AN$6-$AM$6))),$AM$6)</f>
        <v>5.42000237719871</v>
      </c>
      <c r="AM515" s="0" t="n">
        <f aca="false">IFERROR(IF(AV515&lt;($AM$7-$AL$7)/($AN$7-$AL$7),$AL$7+SQRT(AV515*($AN$7-$AL$7)*($AM$7-$AL$7)),$AN$7-SQRT((1-AV515)*($AN$7-$AL$7)*($AN$7-$AM$7))),$AM$7)</f>
        <v>0.985297379966392</v>
      </c>
      <c r="AN515" s="0" t="n">
        <f aca="false">IFERROR(IF(AW515&lt;($AM$8-$AL$8)/($AN$8-$AL$8),$AL$8+SQRT(AW515*($AN$8-$AL$8)*($AM$8-$AL$8)),$AN$8-SQRT((1-AW515)*($AN$8-$AL$8)*($AN$8-$AM$8))),$AM$8)</f>
        <v>1.03929306799017</v>
      </c>
      <c r="AO515" s="0" t="n">
        <f aca="false">IFERROR(IF(AX515&lt;($AM$9-$AL$9)/($AN$9-$AL$9),$AL$9+SQRT(AX515*($AN$9-$AL$9)*($AM$9-$AL$9)),$AN$9-SQRT((1-AX515)*($AN$9-$AL$9)*($AN$9-$AM$9))),$AM$9)</f>
        <v>1.19693083121717</v>
      </c>
      <c r="AP515" s="0" t="n">
        <f aca="false">IFERROR(IF(AY515&lt;($AM$10-$AL$10)/($AN$10-$AL$10),$AL$10+SQRT(AY515*($AN$10-$AL$10)*($AM$10-$AL$10)),$AN$10-SQRT((1-AY515)*($AN$10-$AL$10)*($AN$10-$AM$10))),$AM$10)</f>
        <v>0.868514300133678</v>
      </c>
      <c r="AQ515" s="0" t="n">
        <f aca="false">IFERROR(IF(AZ515&lt;($AM$11-$AL$11)/($AN$11-$AL$11),$AL$11+SQRT(AZ515*($AN$11-$AL$11)*($AM$11-$AL$11)),$AN$11-SQRT((1-AZ515)*($AN$11-$AL$11)*($AN$11-$AM$11))),$AM$11)</f>
        <v>0.660367978089454</v>
      </c>
      <c r="AR515" s="0" t="n">
        <f aca="false">SUMPRODUCT((B24:B31&lt;=$B$6)*(C24:C31*AM515+D24:D31*AO515*$B$8*AQ515)/(1+AL515/100)^B24:B31)+C32*AM515*AP515/(1+AL515/100)^$B$6</f>
        <v>0</v>
      </c>
      <c r="AS515" s="0" t="n">
        <f aca="false">SUMPRODUCT((K24:K26&lt;=$B$6)*(L24:L26*AN515+M24:M26*AO515*$B$8*AQ515)/(1+AL515/100)^K24:K26)+L27*AN515*AP515/(1+AL515/100)^$B$6</f>
        <v>0</v>
      </c>
      <c r="AT515" s="0" t="n">
        <f aca="false">AS515-AR515</f>
        <v>0</v>
      </c>
      <c r="AU515" s="0" t="n">
        <f aca="true">RAND()</f>
        <v>0.875180375597113</v>
      </c>
      <c r="AV515" s="0" t="n">
        <f aca="true">RAND()</f>
        <v>0.381501322471216</v>
      </c>
      <c r="AW515" s="0" t="n">
        <f aca="true">RAND()</f>
        <v>0.605356344915601</v>
      </c>
      <c r="AX515" s="0" t="n">
        <f aca="true">RAND()</f>
        <v>0.570053273433631</v>
      </c>
      <c r="AY515" s="0" t="n">
        <f aca="true">RAND()</f>
        <v>0.543211157612058</v>
      </c>
      <c r="AZ515" s="0" t="n">
        <f aca="true">RAND()</f>
        <v>0.529184039563078</v>
      </c>
    </row>
    <row r="516" customFormat="false" ht="15" hidden="false" customHeight="false" outlineLevel="0" collapsed="false">
      <c r="AK516" s="0" t="n">
        <v>503</v>
      </c>
      <c r="AL516" s="0" t="n">
        <f aca="false">IFERROR(IF(AU516&lt;($AM$6-$AL$6)/($AN$6-$AL$6),$AL$6+SQRT(AU516*($AN$6-$AL$6)*($AM$6-$AL$6)),$AN$6-SQRT((1-AU516)*($AN$6-$AL$6)*($AN$6-$AM$6))),$AM$6)</f>
        <v>2.57800091005304</v>
      </c>
      <c r="AM516" s="0" t="n">
        <f aca="false">IFERROR(IF(AV516&lt;($AM$7-$AL$7)/($AN$7-$AL$7),$AL$7+SQRT(AV516*($AN$7-$AL$7)*($AM$7-$AL$7)),$AN$7-SQRT((1-AV516)*($AN$7-$AL$7)*($AN$7-$AM$7))),$AM$7)</f>
        <v>0.984903584868951</v>
      </c>
      <c r="AN516" s="0" t="n">
        <f aca="false">IFERROR(IF(AW516&lt;($AM$8-$AL$8)/($AN$8-$AL$8),$AL$8+SQRT(AW516*($AN$8-$AL$8)*($AM$8-$AL$8)),$AN$8-SQRT((1-AW516)*($AN$8-$AL$8)*($AN$8-$AM$8))),$AM$8)</f>
        <v>1.00782451712438</v>
      </c>
      <c r="AO516" s="0" t="n">
        <f aca="false">IFERROR(IF(AX516&lt;($AM$9-$AL$9)/($AN$9-$AL$9),$AL$9+SQRT(AX516*($AN$9-$AL$9)*($AM$9-$AL$9)),$AN$9-SQRT((1-AX516)*($AN$9-$AL$9)*($AN$9-$AM$9))),$AM$9)</f>
        <v>1.26931883312133</v>
      </c>
      <c r="AP516" s="0" t="n">
        <f aca="false">IFERROR(IF(AY516&lt;($AM$10-$AL$10)/($AN$10-$AL$10),$AL$10+SQRT(AY516*($AN$10-$AL$10)*($AM$10-$AL$10)),$AN$10-SQRT((1-AY516)*($AN$10-$AL$10)*($AN$10-$AM$10))),$AM$10)</f>
        <v>0.580297785366005</v>
      </c>
      <c r="AQ516" s="0" t="n">
        <f aca="false">IFERROR(IF(AZ516&lt;($AM$11-$AL$11)/($AN$11-$AL$11),$AL$11+SQRT(AZ516*($AN$11-$AL$11)*($AM$11-$AL$11)),$AN$11-SQRT((1-AZ516)*($AN$11-$AL$11)*($AN$11-$AM$11))),$AM$11)</f>
        <v>0.581181344142472</v>
      </c>
      <c r="AR516" s="0" t="n">
        <f aca="false">SUMPRODUCT((B24:B31&lt;=$B$6)*(C24:C31*AM516+D24:D31*AO516*$B$8*AQ516)/(1+AL516/100)^B24:B31)+C32*AM516*AP516/(1+AL516/100)^$B$6</f>
        <v>0</v>
      </c>
      <c r="AS516" s="0" t="n">
        <f aca="false">SUMPRODUCT((K24:K26&lt;=$B$6)*(L24:L26*AN516+M24:M26*AO516*$B$8*AQ516)/(1+AL516/100)^K24:K26)+L27*AN516*AP516/(1+AL516/100)^$B$6</f>
        <v>0</v>
      </c>
      <c r="AT516" s="0" t="n">
        <f aca="false">AS516-AR516</f>
        <v>0</v>
      </c>
      <c r="AU516" s="0" t="n">
        <f aca="true">RAND()</f>
        <v>0.0668170104044284</v>
      </c>
      <c r="AV516" s="0" t="n">
        <f aca="true">RAND()</f>
        <v>0.379881507748772</v>
      </c>
      <c r="AW516" s="0" t="n">
        <f aca="true">RAND()</f>
        <v>0.478675871057439</v>
      </c>
      <c r="AX516" s="0" t="n">
        <f aca="true">RAND()</f>
        <v>0.644070021579219</v>
      </c>
      <c r="AY516" s="0" t="n">
        <f aca="true">RAND()</f>
        <v>0.0257909373387397</v>
      </c>
      <c r="AZ516" s="0" t="n">
        <f aca="true">RAND()</f>
        <v>0.322705911403132</v>
      </c>
    </row>
    <row r="517" customFormat="false" ht="15" hidden="false" customHeight="false" outlineLevel="0" collapsed="false">
      <c r="AK517" s="0" t="n">
        <v>504</v>
      </c>
      <c r="AL517" s="0" t="n">
        <f aca="false">IFERROR(IF(AU517&lt;($AM$6-$AL$6)/($AN$6-$AL$6),$AL$6+SQRT(AU517*($AN$6-$AL$6)*($AM$6-$AL$6)),$AN$6-SQRT((1-AU517)*($AN$6-$AL$6)*($AN$6-$AM$6))),$AM$6)</f>
        <v>3.09971156457028</v>
      </c>
      <c r="AM517" s="0" t="n">
        <f aca="false">IFERROR(IF(AV517&lt;($AM$7-$AL$7)/($AN$7-$AL$7),$AL$7+SQRT(AV517*($AN$7-$AL$7)*($AM$7-$AL$7)),$AN$7-SQRT((1-AV517)*($AN$7-$AL$7)*($AN$7-$AM$7))),$AM$7)</f>
        <v>1.03850878945435</v>
      </c>
      <c r="AN517" s="0" t="n">
        <f aca="false">IFERROR(IF(AW517&lt;($AM$8-$AL$8)/($AN$8-$AL$8),$AL$8+SQRT(AW517*($AN$8-$AL$8)*($AM$8-$AL$8)),$AN$8-SQRT((1-AW517)*($AN$8-$AL$8)*($AN$8-$AM$8))),$AM$8)</f>
        <v>1.13275075082349</v>
      </c>
      <c r="AO517" s="0" t="n">
        <f aca="false">IFERROR(IF(AX517&lt;($AM$9-$AL$9)/($AN$9-$AL$9),$AL$9+SQRT(AX517*($AN$9-$AL$9)*($AM$9-$AL$9)),$AN$9-SQRT((1-AX517)*($AN$9-$AL$9)*($AN$9-$AM$9))),$AM$9)</f>
        <v>0.985782824411976</v>
      </c>
      <c r="AP517" s="0" t="n">
        <f aca="false">IFERROR(IF(AY517&lt;($AM$10-$AL$10)/($AN$10-$AL$10),$AL$10+SQRT(AY517*($AN$10-$AL$10)*($AM$10-$AL$10)),$AN$10-SQRT((1-AY517)*($AN$10-$AL$10)*($AN$10-$AM$10))),$AM$10)</f>
        <v>0.813524086595415</v>
      </c>
      <c r="AQ517" s="0" t="n">
        <f aca="false">IFERROR(IF(AZ517&lt;($AM$11-$AL$11)/($AN$11-$AL$11),$AL$11+SQRT(AZ517*($AN$11-$AL$11)*($AM$11-$AL$11)),$AN$11-SQRT((1-AZ517)*($AN$11-$AL$11)*($AN$11-$AM$11))),$AM$11)</f>
        <v>0.388671410400532</v>
      </c>
      <c r="AR517" s="0" t="n">
        <f aca="false">SUMPRODUCT((B24:B31&lt;=$B$6)*(C24:C31*AM517+D24:D31*AO517*$B$8*AQ517)/(1+AL517/100)^B24:B31)+C32*AM517*AP517/(1+AL517/100)^$B$6</f>
        <v>0</v>
      </c>
      <c r="AS517" s="0" t="n">
        <f aca="false">SUMPRODUCT((K24:K26&lt;=$B$6)*(L24:L26*AN517+M24:M26*AO517*$B$8*AQ517)/(1+AL517/100)^K24:K26)+L27*AN517*AP517/(1+AL517/100)^$B$6</f>
        <v>0</v>
      </c>
      <c r="AT517" s="0" t="n">
        <f aca="false">AS517-AR517</f>
        <v>0</v>
      </c>
      <c r="AU517" s="0" t="n">
        <f aca="true">RAND()</f>
        <v>0.23938750602266</v>
      </c>
      <c r="AV517" s="0" t="n">
        <f aca="true">RAND()</f>
        <v>0.602413047661647</v>
      </c>
      <c r="AW517" s="0" t="n">
        <f aca="true">RAND()</f>
        <v>0.877801009489281</v>
      </c>
      <c r="AX517" s="0" t="n">
        <f aca="true">RAND()</f>
        <v>0.314646603324902</v>
      </c>
      <c r="AY517" s="0" t="n">
        <f aca="true">RAND()</f>
        <v>0.393189411501956</v>
      </c>
      <c r="AZ517" s="0" t="n">
        <f aca="true">RAND()</f>
        <v>0.0320923225404884</v>
      </c>
    </row>
    <row r="518" customFormat="false" ht="15" hidden="false" customHeight="false" outlineLevel="0" collapsed="false">
      <c r="AK518" s="0" t="n">
        <v>505</v>
      </c>
      <c r="AL518" s="0" t="n">
        <f aca="false">IFERROR(IF(AU518&lt;($AM$6-$AL$6)/($AN$6-$AL$6),$AL$6+SQRT(AU518*($AN$6-$AL$6)*($AM$6-$AL$6)),$AN$6-SQRT((1-AU518)*($AN$6-$AL$6)*($AN$6-$AM$6))),$AM$6)</f>
        <v>4.63583213744914</v>
      </c>
      <c r="AM518" s="0" t="n">
        <f aca="false">IFERROR(IF(AV518&lt;($AM$7-$AL$7)/($AN$7-$AL$7),$AL$7+SQRT(AV518*($AN$7-$AL$7)*($AM$7-$AL$7)),$AN$7-SQRT((1-AV518)*($AN$7-$AL$7)*($AN$7-$AM$7))),$AM$7)</f>
        <v>1.13386402074055</v>
      </c>
      <c r="AN518" s="0" t="n">
        <f aca="false">IFERROR(IF(AW518&lt;($AM$8-$AL$8)/($AN$8-$AL$8),$AL$8+SQRT(AW518*($AN$8-$AL$8)*($AM$8-$AL$8)),$AN$8-SQRT((1-AW518)*($AN$8-$AL$8)*($AN$8-$AM$8))),$AM$8)</f>
        <v>0.944925863013329</v>
      </c>
      <c r="AO518" s="0" t="n">
        <f aca="false">IFERROR(IF(AX518&lt;($AM$9-$AL$9)/($AN$9-$AL$9),$AL$9+SQRT(AX518*($AN$9-$AL$9)*($AM$9-$AL$9)),$AN$9-SQRT((1-AX518)*($AN$9-$AL$9)*($AN$9-$AM$9))),$AM$9)</f>
        <v>1.50744791210061</v>
      </c>
      <c r="AP518" s="0" t="n">
        <f aca="false">IFERROR(IF(AY518&lt;($AM$10-$AL$10)/($AN$10-$AL$10),$AL$10+SQRT(AY518*($AN$10-$AL$10)*($AM$10-$AL$10)),$AN$10-SQRT((1-AY518)*($AN$10-$AL$10)*($AN$10-$AM$10))),$AM$10)</f>
        <v>0.566631270281858</v>
      </c>
      <c r="AQ518" s="0" t="n">
        <f aca="false">IFERROR(IF(AZ518&lt;($AM$11-$AL$11)/($AN$11-$AL$11),$AL$11+SQRT(AZ518*($AN$11-$AL$11)*($AM$11-$AL$11)),$AN$11-SQRT((1-AZ518)*($AN$11-$AL$11)*($AN$11-$AM$11))),$AM$11)</f>
        <v>0.621742388961939</v>
      </c>
      <c r="AR518" s="0" t="n">
        <f aca="false">SUMPRODUCT((B24:B31&lt;=$B$6)*(C24:C31*AM518+D24:D31*AO518*$B$8*AQ518)/(1+AL518/100)^B24:B31)+C32*AM518*AP518/(1+AL518/100)^$B$6</f>
        <v>0</v>
      </c>
      <c r="AS518" s="0" t="n">
        <f aca="false">SUMPRODUCT((K24:K26&lt;=$B$6)*(L24:L26*AN518+M24:M26*AO518*$B$8*AQ518)/(1+AL518/100)^K24:K26)+L27*AN518*AP518/(1+AL518/100)^$B$6</f>
        <v>0</v>
      </c>
      <c r="AT518" s="0" t="n">
        <f aca="false">AS518-AR518</f>
        <v>0</v>
      </c>
      <c r="AU518" s="0" t="n">
        <f aca="true">RAND()</f>
        <v>0.720535515884084</v>
      </c>
      <c r="AV518" s="0" t="n">
        <f aca="true">RAND()</f>
        <v>0.880110527301775</v>
      </c>
      <c r="AW518" s="0" t="n">
        <f aca="true">RAND()</f>
        <v>0.233372286335091</v>
      </c>
      <c r="AX518" s="0" t="n">
        <f aca="true">RAND()</f>
        <v>0.838261627137302</v>
      </c>
      <c r="AY518" s="0" t="n">
        <f aca="true">RAND()</f>
        <v>0.0177589047174961</v>
      </c>
      <c r="AZ518" s="0" t="n">
        <f aca="true">RAND()</f>
        <v>0.422523121856879</v>
      </c>
    </row>
    <row r="519" customFormat="false" ht="15" hidden="false" customHeight="false" outlineLevel="0" collapsed="false">
      <c r="AK519" s="0" t="n">
        <v>506</v>
      </c>
      <c r="AL519" s="0" t="n">
        <f aca="false">IFERROR(IF(AU519&lt;($AM$6-$AL$6)/($AN$6-$AL$6),$AL$6+SQRT(AU519*($AN$6-$AL$6)*($AM$6-$AL$6)),$AN$6-SQRT((1-AU519)*($AN$6-$AL$6)*($AN$6-$AM$6))),$AM$6)</f>
        <v>2.42376350331098</v>
      </c>
      <c r="AM519" s="0" t="n">
        <f aca="false">IFERROR(IF(AV519&lt;($AM$7-$AL$7)/($AN$7-$AL$7),$AL$7+SQRT(AV519*($AN$7-$AL$7)*($AM$7-$AL$7)),$AN$7-SQRT((1-AV519)*($AN$7-$AL$7)*($AN$7-$AM$7))),$AM$7)</f>
        <v>0.891795341998062</v>
      </c>
      <c r="AN519" s="0" t="n">
        <f aca="false">IFERROR(IF(AW519&lt;($AM$8-$AL$8)/($AN$8-$AL$8),$AL$8+SQRT(AW519*($AN$8-$AL$8)*($AM$8-$AL$8)),$AN$8-SQRT((1-AW519)*($AN$8-$AL$8)*($AN$8-$AM$8))),$AM$8)</f>
        <v>0.976567000594241</v>
      </c>
      <c r="AO519" s="0" t="n">
        <f aca="false">IFERROR(IF(AX519&lt;($AM$9-$AL$9)/($AN$9-$AL$9),$AL$9+SQRT(AX519*($AN$9-$AL$9)*($AM$9-$AL$9)),$AN$9-SQRT((1-AX519)*($AN$9-$AL$9)*($AN$9-$AM$9))),$AM$9)</f>
        <v>1.22460777013576</v>
      </c>
      <c r="AP519" s="0" t="n">
        <f aca="false">IFERROR(IF(AY519&lt;($AM$10-$AL$10)/($AN$10-$AL$10),$AL$10+SQRT(AY519*($AN$10-$AL$10)*($AM$10-$AL$10)),$AN$10-SQRT((1-AY519)*($AN$10-$AL$10)*($AN$10-$AM$10))),$AM$10)</f>
        <v>0.701286599363019</v>
      </c>
      <c r="AQ519" s="0" t="n">
        <f aca="false">IFERROR(IF(AZ519&lt;($AM$11-$AL$11)/($AN$11-$AL$11),$AL$11+SQRT(AZ519*($AN$11-$AL$11)*($AM$11-$AL$11)),$AN$11-SQRT((1-AZ519)*($AN$11-$AL$11)*($AN$11-$AM$11))),$AM$11)</f>
        <v>0.574155958566076</v>
      </c>
      <c r="AR519" s="0" t="n">
        <f aca="false">SUMPRODUCT((B24:B31&lt;=$B$6)*(C24:C31*AM519+D24:D31*AO519*$B$8*AQ519)/(1+AL519/100)^B24:B31)+C32*AM519*AP519/(1+AL519/100)^$B$6</f>
        <v>0</v>
      </c>
      <c r="AS519" s="0" t="n">
        <f aca="false">SUMPRODUCT((K24:K26&lt;=$B$6)*(L24:L26*AN519+M24:M26*AO519*$B$8*AQ519)/(1+AL519/100)^K24:K26)+L27*AN519*AP519/(1+AL519/100)^$B$6</f>
        <v>0</v>
      </c>
      <c r="AT519" s="0" t="n">
        <f aca="false">AS519-AR519</f>
        <v>0</v>
      </c>
      <c r="AU519" s="0" t="n">
        <f aca="true">RAND()</f>
        <v>0.035915101347679</v>
      </c>
      <c r="AV519" s="0" t="n">
        <f aca="true">RAND()</f>
        <v>0.0936264979171237</v>
      </c>
      <c r="AW519" s="0" t="n">
        <f aca="true">RAND()</f>
        <v>0.346398952209409</v>
      </c>
      <c r="AX519" s="0" t="n">
        <f aca="true">RAND()</f>
        <v>0.599177926577444</v>
      </c>
      <c r="AY519" s="0" t="n">
        <f aca="true">RAND()</f>
        <v>0.162065180332513</v>
      </c>
      <c r="AZ519" s="0" t="n">
        <f aca="true">RAND()</f>
        <v>0.306781590274628</v>
      </c>
    </row>
    <row r="520" customFormat="false" ht="15" hidden="false" customHeight="false" outlineLevel="0" collapsed="false">
      <c r="AK520" s="0" t="n">
        <v>507</v>
      </c>
      <c r="AL520" s="0" t="n">
        <f aca="false">IFERROR(IF(AU520&lt;($AM$6-$AL$6)/($AN$6-$AL$6),$AL$6+SQRT(AU520*($AN$6-$AL$6)*($AM$6-$AL$6)),$AN$6-SQRT((1-AU520)*($AN$6-$AL$6)*($AN$6-$AM$6))),$AM$6)</f>
        <v>4.14609957360423</v>
      </c>
      <c r="AM520" s="0" t="n">
        <f aca="false">IFERROR(IF(AV520&lt;($AM$7-$AL$7)/($AN$7-$AL$7),$AL$7+SQRT(AV520*($AN$7-$AL$7)*($AM$7-$AL$7)),$AN$7-SQRT((1-AV520)*($AN$7-$AL$7)*($AN$7-$AM$7))),$AM$7)</f>
        <v>1.06195069089655</v>
      </c>
      <c r="AN520" s="0" t="n">
        <f aca="false">IFERROR(IF(AW520&lt;($AM$8-$AL$8)/($AN$8-$AL$8),$AL$8+SQRT(AW520*($AN$8-$AL$8)*($AM$8-$AL$8)),$AN$8-SQRT((1-AW520)*($AN$8-$AL$8)*($AN$8-$AM$8))),$AM$8)</f>
        <v>1.07887381044647</v>
      </c>
      <c r="AO520" s="0" t="n">
        <f aca="false">IFERROR(IF(AX520&lt;($AM$9-$AL$9)/($AN$9-$AL$9),$AL$9+SQRT(AX520*($AN$9-$AL$9)*($AM$9-$AL$9)),$AN$9-SQRT((1-AX520)*($AN$9-$AL$9)*($AN$9-$AM$9))),$AM$9)</f>
        <v>1.16823579924653</v>
      </c>
      <c r="AP520" s="0" t="n">
        <f aca="false">IFERROR(IF(AY520&lt;($AM$10-$AL$10)/($AN$10-$AL$10),$AL$10+SQRT(AY520*($AN$10-$AL$10)*($AM$10-$AL$10)),$AN$10-SQRT((1-AY520)*($AN$10-$AL$10)*($AN$10-$AM$10))),$AM$10)</f>
        <v>0.946002220305843</v>
      </c>
      <c r="AQ520" s="0" t="n">
        <f aca="false">IFERROR(IF(AZ520&lt;($AM$11-$AL$11)/($AN$11-$AL$11),$AL$11+SQRT(AZ520*($AN$11-$AL$11)*($AM$11-$AL$11)),$AN$11-SQRT((1-AZ520)*($AN$11-$AL$11)*($AN$11-$AM$11))),$AM$11)</f>
        <v>0.721953458152022</v>
      </c>
      <c r="AR520" s="0" t="n">
        <f aca="false">SUMPRODUCT((B24:B31&lt;=$B$6)*(C24:C31*AM520+D24:D31*AO520*$B$8*AQ520)/(1+AL520/100)^B24:B31)+C32*AM520*AP520/(1+AL520/100)^$B$6</f>
        <v>0</v>
      </c>
      <c r="AS520" s="0" t="n">
        <f aca="false">SUMPRODUCT((K24:K26&lt;=$B$6)*(L24:L26*AN520+M24:M26*AO520*$B$8*AQ520)/(1+AL520/100)^K24:K26)+L27*AN520*AP520/(1+AL520/100)^$B$6</f>
        <v>0</v>
      </c>
      <c r="AT520" s="0" t="n">
        <f aca="false">AS520-AR520</f>
        <v>0</v>
      </c>
      <c r="AU520" s="0" t="n">
        <f aca="true">RAND()</f>
        <v>0.592762617810903</v>
      </c>
      <c r="AV520" s="0" t="n">
        <f aca="true">RAND()</f>
        <v>0.685666287517469</v>
      </c>
      <c r="AW520" s="0" t="n">
        <f aca="true">RAND()</f>
        <v>0.739696242212353</v>
      </c>
      <c r="AX520" s="0" t="n">
        <f aca="true">RAND()</f>
        <v>0.538778876229962</v>
      </c>
      <c r="AY520" s="0" t="n">
        <f aca="true">RAND()</f>
        <v>0.795671922070967</v>
      </c>
      <c r="AZ520" s="0" t="n">
        <f aca="true">RAND()</f>
        <v>0.684449471699513</v>
      </c>
    </row>
    <row r="521" customFormat="false" ht="15" hidden="false" customHeight="false" outlineLevel="0" collapsed="false">
      <c r="AK521" s="0" t="n">
        <v>508</v>
      </c>
      <c r="AL521" s="0" t="n">
        <f aca="false">IFERROR(IF(AU521&lt;($AM$6-$AL$6)/($AN$6-$AL$6),$AL$6+SQRT(AU521*($AN$6-$AL$6)*($AM$6-$AL$6)),$AN$6-SQRT((1-AU521)*($AN$6-$AL$6)*($AN$6-$AM$6))),$AM$6)</f>
        <v>2.86216110438802</v>
      </c>
      <c r="AM521" s="0" t="n">
        <f aca="false">IFERROR(IF(AV521&lt;($AM$7-$AL$7)/($AN$7-$AL$7),$AL$7+SQRT(AV521*($AN$7-$AL$7)*($AM$7-$AL$7)),$AN$7-SQRT((1-AV521)*($AN$7-$AL$7)*($AN$7-$AM$7))),$AM$7)</f>
        <v>1.01193489503022</v>
      </c>
      <c r="AN521" s="0" t="n">
        <f aca="false">IFERROR(IF(AW521&lt;($AM$8-$AL$8)/($AN$8-$AL$8),$AL$8+SQRT(AW521*($AN$8-$AL$8)*($AM$8-$AL$8)),$AN$8-SQRT((1-AW521)*($AN$8-$AL$8)*($AN$8-$AM$8))),$AM$8)</f>
        <v>1.09979310619379</v>
      </c>
      <c r="AO521" s="0" t="n">
        <f aca="false">IFERROR(IF(AX521&lt;($AM$9-$AL$9)/($AN$9-$AL$9),$AL$9+SQRT(AX521*($AN$9-$AL$9)*($AM$9-$AL$9)),$AN$9-SQRT((1-AX521)*($AN$9-$AL$9)*($AN$9-$AM$9))),$AM$9)</f>
        <v>1.40880942999733</v>
      </c>
      <c r="AP521" s="0" t="n">
        <f aca="false">IFERROR(IF(AY521&lt;($AM$10-$AL$10)/($AN$10-$AL$10),$AL$10+SQRT(AY521*($AN$10-$AL$10)*($AM$10-$AL$10)),$AN$10-SQRT((1-AY521)*($AN$10-$AL$10)*($AN$10-$AM$10))),$AM$10)</f>
        <v>0.813327059089912</v>
      </c>
      <c r="AQ521" s="0" t="n">
        <f aca="false">IFERROR(IF(AZ521&lt;($AM$11-$AL$11)/($AN$11-$AL$11),$AL$11+SQRT(AZ521*($AN$11-$AL$11)*($AM$11-$AL$11)),$AN$11-SQRT((1-AZ521)*($AN$11-$AL$11)*($AN$11-$AM$11))),$AM$11)</f>
        <v>0.507713180394025</v>
      </c>
      <c r="AR521" s="0" t="n">
        <f aca="false">SUMPRODUCT((B24:B31&lt;=$B$6)*(C24:C31*AM521+D24:D31*AO521*$B$8*AQ521)/(1+AL521/100)^B24:B31)+C32*AM521*AP521/(1+AL521/100)^$B$6</f>
        <v>0</v>
      </c>
      <c r="AS521" s="0" t="n">
        <f aca="false">SUMPRODUCT((K24:K26&lt;=$B$6)*(L24:L26*AN521+M24:M26*AO521*$B$8*AQ521)/(1+AL521/100)^K24:K26)+L27*AN521*AP521/(1+AL521/100)^$B$6</f>
        <v>0</v>
      </c>
      <c r="AT521" s="0" t="n">
        <f aca="false">AS521-AR521</f>
        <v>0</v>
      </c>
      <c r="AU521" s="0" t="n">
        <f aca="true">RAND()</f>
        <v>0.148664353983913</v>
      </c>
      <c r="AV521" s="0" t="n">
        <f aca="true">RAND()</f>
        <v>0.49622227373981</v>
      </c>
      <c r="AW521" s="0" t="n">
        <f aca="true">RAND()</f>
        <v>0.799447902694136</v>
      </c>
      <c r="AX521" s="0" t="n">
        <f aca="true">RAND()</f>
        <v>0.766995806626611</v>
      </c>
      <c r="AY521" s="0" t="n">
        <f aca="true">RAND()</f>
        <v>0.392695383831733</v>
      </c>
      <c r="AZ521" s="0" t="n">
        <f aca="true">RAND()</f>
        <v>0.176101082895513</v>
      </c>
    </row>
    <row r="522" customFormat="false" ht="15" hidden="false" customHeight="false" outlineLevel="0" collapsed="false">
      <c r="AK522" s="0" t="n">
        <v>509</v>
      </c>
      <c r="AL522" s="0" t="n">
        <f aca="false">IFERROR(IF(AU522&lt;($AM$6-$AL$6)/($AN$6-$AL$6),$AL$6+SQRT(AU522*($AN$6-$AL$6)*($AM$6-$AL$6)),$AN$6-SQRT((1-AU522)*($AN$6-$AL$6)*($AN$6-$AM$6))),$AM$6)</f>
        <v>4.65881683722363</v>
      </c>
      <c r="AM522" s="0" t="n">
        <f aca="false">IFERROR(IF(AV522&lt;($AM$7-$AL$7)/($AN$7-$AL$7),$AL$7+SQRT(AV522*($AN$7-$AL$7)*($AM$7-$AL$7)),$AN$7-SQRT((1-AV522)*($AN$7-$AL$7)*($AN$7-$AM$7))),$AM$7)</f>
        <v>1.00252806229749</v>
      </c>
      <c r="AN522" s="0" t="n">
        <f aca="false">IFERROR(IF(AW522&lt;($AM$8-$AL$8)/($AN$8-$AL$8),$AL$8+SQRT(AW522*($AN$8-$AL$8)*($AM$8-$AL$8)),$AN$8-SQRT((1-AW522)*($AN$8-$AL$8)*($AN$8-$AM$8))),$AM$8)</f>
        <v>1.17006095287696</v>
      </c>
      <c r="AO522" s="0" t="n">
        <f aca="false">IFERROR(IF(AX522&lt;($AM$9-$AL$9)/($AN$9-$AL$9),$AL$9+SQRT(AX522*($AN$9-$AL$9)*($AM$9-$AL$9)),$AN$9-SQRT((1-AX522)*($AN$9-$AL$9)*($AN$9-$AM$9))),$AM$9)</f>
        <v>1.8243811102095</v>
      </c>
      <c r="AP522" s="0" t="n">
        <f aca="false">IFERROR(IF(AY522&lt;($AM$10-$AL$10)/($AN$10-$AL$10),$AL$10+SQRT(AY522*($AN$10-$AL$10)*($AM$10-$AL$10)),$AN$10-SQRT((1-AY522)*($AN$10-$AL$10)*($AN$10-$AM$10))),$AM$10)</f>
        <v>0.739080206055047</v>
      </c>
      <c r="AQ522" s="0" t="n">
        <f aca="false">IFERROR(IF(AZ522&lt;($AM$11-$AL$11)/($AN$11-$AL$11),$AL$11+SQRT(AZ522*($AN$11-$AL$11)*($AM$11-$AL$11)),$AN$11-SQRT((1-AZ522)*($AN$11-$AL$11)*($AN$11-$AM$11))),$AM$11)</f>
        <v>0.814696786775546</v>
      </c>
      <c r="AR522" s="0" t="n">
        <f aca="false">SUMPRODUCT((B24:B31&lt;=$B$6)*(C24:C31*AM522+D24:D31*AO522*$B$8*AQ522)/(1+AL522/100)^B24:B31)+C32*AM522*AP522/(1+AL522/100)^$B$6</f>
        <v>0</v>
      </c>
      <c r="AS522" s="0" t="n">
        <f aca="false">SUMPRODUCT((K24:K26&lt;=$B$6)*(L24:L26*AN522+M24:M26*AO522*$B$8*AQ522)/(1+AL522/100)^K24:K26)+L27*AN522*AP522/(1+AL522/100)^$B$6</f>
        <v>0</v>
      </c>
      <c r="AT522" s="0" t="n">
        <f aca="false">AS522-AR522</f>
        <v>0</v>
      </c>
      <c r="AU522" s="0" t="n">
        <f aca="true">RAND()</f>
        <v>0.725943069916621</v>
      </c>
      <c r="AV522" s="0" t="n">
        <f aca="true">RAND()</f>
        <v>0.455623467109027</v>
      </c>
      <c r="AW522" s="0" t="n">
        <f aca="true">RAND()</f>
        <v>0.943197766622759</v>
      </c>
      <c r="AX522" s="0" t="n">
        <f aca="true">RAND()</f>
        <v>0.979438670365835</v>
      </c>
      <c r="AY522" s="0" t="n">
        <f aca="true">RAND()</f>
        <v>0.228637379709294</v>
      </c>
      <c r="AZ522" s="0" t="n">
        <f aca="true">RAND()</f>
        <v>0.859847833341602</v>
      </c>
    </row>
    <row r="523" customFormat="false" ht="15" hidden="false" customHeight="false" outlineLevel="0" collapsed="false">
      <c r="AK523" s="0" t="n">
        <v>510</v>
      </c>
      <c r="AL523" s="0" t="n">
        <f aca="false">IFERROR(IF(AU523&lt;($AM$6-$AL$6)/($AN$6-$AL$6),$AL$6+SQRT(AU523*($AN$6-$AL$6)*($AM$6-$AL$6)),$AN$6-SQRT((1-AU523)*($AN$6-$AL$6)*($AN$6-$AM$6))),$AM$6)</f>
        <v>4.40725541066625</v>
      </c>
      <c r="AM523" s="0" t="n">
        <f aca="false">IFERROR(IF(AV523&lt;($AM$7-$AL$7)/($AN$7-$AL$7),$AL$7+SQRT(AV523*($AN$7-$AL$7)*($AM$7-$AL$7)),$AN$7-SQRT((1-AV523)*($AN$7-$AL$7)*($AN$7-$AM$7))),$AM$7)</f>
        <v>0.956435473025983</v>
      </c>
      <c r="AN523" s="0" t="n">
        <f aca="false">IFERROR(IF(AW523&lt;($AM$8-$AL$8)/($AN$8-$AL$8),$AL$8+SQRT(AW523*($AN$8-$AL$8)*($AM$8-$AL$8)),$AN$8-SQRT((1-AW523)*($AN$8-$AL$8)*($AN$8-$AM$8))),$AM$8)</f>
        <v>1.03280661005048</v>
      </c>
      <c r="AO523" s="0" t="n">
        <f aca="false">IFERROR(IF(AX523&lt;($AM$9-$AL$9)/($AN$9-$AL$9),$AL$9+SQRT(AX523*($AN$9-$AL$9)*($AM$9-$AL$9)),$AN$9-SQRT((1-AX523)*($AN$9-$AL$9)*($AN$9-$AM$9))),$AM$9)</f>
        <v>1.51630048508417</v>
      </c>
      <c r="AP523" s="0" t="n">
        <f aca="false">IFERROR(IF(AY523&lt;($AM$10-$AL$10)/($AN$10-$AL$10),$AL$10+SQRT(AY523*($AN$10-$AL$10)*($AM$10-$AL$10)),$AN$10-SQRT((1-AY523)*($AN$10-$AL$10)*($AN$10-$AM$10))),$AM$10)</f>
        <v>0.806371496004266</v>
      </c>
      <c r="AQ523" s="0" t="n">
        <f aca="false">IFERROR(IF(AZ523&lt;($AM$11-$AL$11)/($AN$11-$AL$11),$AL$11+SQRT(AZ523*($AN$11-$AL$11)*($AM$11-$AL$11)),$AN$11-SQRT((1-AZ523)*($AN$11-$AL$11)*($AN$11-$AM$11))),$AM$11)</f>
        <v>0.453059563184213</v>
      </c>
      <c r="AR523" s="0" t="n">
        <f aca="false">SUMPRODUCT((B24:B31&lt;=$B$6)*(C24:C31*AM523+D24:D31*AO523*$B$8*AQ523)/(1+AL523/100)^B24:B31)+C32*AM523*AP523/(1+AL523/100)^$B$6</f>
        <v>0</v>
      </c>
      <c r="AS523" s="0" t="n">
        <f aca="false">SUMPRODUCT((K24:K26&lt;=$B$6)*(L24:L26*AN523+M24:M26*AO523*$B$8*AQ523)/(1+AL523/100)^K24:K26)+L27*AN523*AP523/(1+AL523/100)^$B$6</f>
        <v>0</v>
      </c>
      <c r="AT523" s="0" t="n">
        <f aca="false">AS523-AR523</f>
        <v>0</v>
      </c>
      <c r="AU523" s="0" t="n">
        <f aca="true">RAND()</f>
        <v>0.663883774724027</v>
      </c>
      <c r="AV523" s="0" t="n">
        <f aca="true">RAND()</f>
        <v>0.271911746898479</v>
      </c>
      <c r="AW523" s="0" t="n">
        <f aca="true">RAND()</f>
        <v>0.58068472321989</v>
      </c>
      <c r="AX523" s="0" t="n">
        <f aca="true">RAND()</f>
        <v>0.844023186180127</v>
      </c>
      <c r="AY523" s="0" t="n">
        <f aca="true">RAND()</f>
        <v>0.375453974255567</v>
      </c>
      <c r="AZ523" s="0" t="n">
        <f aca="true">RAND()</f>
        <v>0.0956213464577224</v>
      </c>
    </row>
    <row r="524" customFormat="false" ht="15" hidden="false" customHeight="false" outlineLevel="0" collapsed="false">
      <c r="AK524" s="0" t="n">
        <v>511</v>
      </c>
      <c r="AL524" s="0" t="n">
        <f aca="false">IFERROR(IF(AU524&lt;($AM$6-$AL$6)/($AN$6-$AL$6),$AL$6+SQRT(AU524*($AN$6-$AL$6)*($AM$6-$AL$6)),$AN$6-SQRT((1-AU524)*($AN$6-$AL$6)*($AN$6-$AM$6))),$AM$6)</f>
        <v>4.08662035611752</v>
      </c>
      <c r="AM524" s="0" t="n">
        <f aca="false">IFERROR(IF(AV524&lt;($AM$7-$AL$7)/($AN$7-$AL$7),$AL$7+SQRT(AV524*($AN$7-$AL$7)*($AM$7-$AL$7)),$AN$7-SQRT((1-AV524)*($AN$7-$AL$7)*($AN$7-$AM$7))),$AM$7)</f>
        <v>1.12907346380381</v>
      </c>
      <c r="AN524" s="0" t="n">
        <f aca="false">IFERROR(IF(AW524&lt;($AM$8-$AL$8)/($AN$8-$AL$8),$AL$8+SQRT(AW524*($AN$8-$AL$8)*($AM$8-$AL$8)),$AN$8-SQRT((1-AW524)*($AN$8-$AL$8)*($AN$8-$AM$8))),$AM$8)</f>
        <v>1.11893977431412</v>
      </c>
      <c r="AO524" s="0" t="n">
        <f aca="false">IFERROR(IF(AX524&lt;($AM$9-$AL$9)/($AN$9-$AL$9),$AL$9+SQRT(AX524*($AN$9-$AL$9)*($AM$9-$AL$9)),$AN$9-SQRT((1-AX524)*($AN$9-$AL$9)*($AN$9-$AM$9))),$AM$9)</f>
        <v>1.27580831846356</v>
      </c>
      <c r="AP524" s="0" t="n">
        <f aca="false">IFERROR(IF(AY524&lt;($AM$10-$AL$10)/($AN$10-$AL$10),$AL$10+SQRT(AY524*($AN$10-$AL$10)*($AM$10-$AL$10)),$AN$10-SQRT((1-AY524)*($AN$10-$AL$10)*($AN$10-$AM$10))),$AM$10)</f>
        <v>0.686843343617018</v>
      </c>
      <c r="AQ524" s="0" t="n">
        <f aca="false">IFERROR(IF(AZ524&lt;($AM$11-$AL$11)/($AN$11-$AL$11),$AL$11+SQRT(AZ524*($AN$11-$AL$11)*($AM$11-$AL$11)),$AN$11-SQRT((1-AZ524)*($AN$11-$AL$11)*($AN$11-$AM$11))),$AM$11)</f>
        <v>0.545513048852379</v>
      </c>
      <c r="AR524" s="0" t="n">
        <f aca="false">SUMPRODUCT((B24:B31&lt;=$B$6)*(C24:C31*AM524+D24:D31*AO524*$B$8*AQ524)/(1+AL524/100)^B24:B31)+C32*AM524*AP524/(1+AL524/100)^$B$6</f>
        <v>0</v>
      </c>
      <c r="AS524" s="0" t="n">
        <f aca="false">SUMPRODUCT((K24:K26&lt;=$B$6)*(L24:L26*AN524+M24:M26*AO524*$B$8*AQ524)/(1+AL524/100)^K24:K26)+L27*AN524*AP524/(1+AL524/100)^$B$6</f>
        <v>0</v>
      </c>
      <c r="AT524" s="0" t="n">
        <f aca="false">AS524-AR524</f>
        <v>0</v>
      </c>
      <c r="AU524" s="0" t="n">
        <f aca="true">RAND()</f>
        <v>0.575610952530561</v>
      </c>
      <c r="AV524" s="0" t="n">
        <f aca="true">RAND()</f>
        <v>0.870015758609704</v>
      </c>
      <c r="AW524" s="0" t="n">
        <f aca="true">RAND()</f>
        <v>0.847317486605914</v>
      </c>
      <c r="AX524" s="0" t="n">
        <f aca="true">RAND()</f>
        <v>0.650364272262283</v>
      </c>
      <c r="AY524" s="0" t="n">
        <f aca="true">RAND()</f>
        <v>0.139641740215948</v>
      </c>
      <c r="AZ524" s="0" t="n">
        <f aca="true">RAND()</f>
        <v>0.246027172068533</v>
      </c>
    </row>
    <row r="525" customFormat="false" ht="15" hidden="false" customHeight="false" outlineLevel="0" collapsed="false">
      <c r="AK525" s="0" t="n">
        <v>512</v>
      </c>
      <c r="AL525" s="0" t="n">
        <f aca="false">IFERROR(IF(AU525&lt;($AM$6-$AL$6)/($AN$6-$AL$6),$AL$6+SQRT(AU525*($AN$6-$AL$6)*($AM$6-$AL$6)),$AN$6-SQRT((1-AU525)*($AN$6-$AL$6)*($AN$6-$AM$6))),$AM$6)</f>
        <v>3.93323437065314</v>
      </c>
      <c r="AM525" s="0" t="n">
        <f aca="false">IFERROR(IF(AV525&lt;($AM$7-$AL$7)/($AN$7-$AL$7),$AL$7+SQRT(AV525*($AN$7-$AL$7)*($AM$7-$AL$7)),$AN$7-SQRT((1-AV525)*($AN$7-$AL$7)*($AN$7-$AM$7))),$AM$7)</f>
        <v>1.0363838930654</v>
      </c>
      <c r="AN525" s="0" t="n">
        <f aca="false">IFERROR(IF(AW525&lt;($AM$8-$AL$8)/($AN$8-$AL$8),$AL$8+SQRT(AW525*($AN$8-$AL$8)*($AM$8-$AL$8)),$AN$8-SQRT((1-AW525)*($AN$8-$AL$8)*($AN$8-$AM$8))),$AM$8)</f>
        <v>0.976736549927706</v>
      </c>
      <c r="AO525" s="0" t="n">
        <f aca="false">IFERROR(IF(AX525&lt;($AM$9-$AL$9)/($AN$9-$AL$9),$AL$9+SQRT(AX525*($AN$9-$AL$9)*($AM$9-$AL$9)),$AN$9-SQRT((1-AX525)*($AN$9-$AL$9)*($AN$9-$AM$9))),$AM$9)</f>
        <v>1.03642491470626</v>
      </c>
      <c r="AP525" s="0" t="n">
        <f aca="false">IFERROR(IF(AY525&lt;($AM$10-$AL$10)/($AN$10-$AL$10),$AL$10+SQRT(AY525*($AN$10-$AL$10)*($AM$10-$AL$10)),$AN$10-SQRT((1-AY525)*($AN$10-$AL$10)*($AN$10-$AM$10))),$AM$10)</f>
        <v>0.966262846513105</v>
      </c>
      <c r="AQ525" s="0" t="n">
        <f aca="false">IFERROR(IF(AZ525&lt;($AM$11-$AL$11)/($AN$11-$AL$11),$AL$11+SQRT(AZ525*($AN$11-$AL$11)*($AM$11-$AL$11)),$AN$11-SQRT((1-AZ525)*($AN$11-$AL$11)*($AN$11-$AM$11))),$AM$11)</f>
        <v>0.422472686850184</v>
      </c>
      <c r="AR525" s="0" t="n">
        <f aca="false">SUMPRODUCT((B24:B31&lt;=$B$6)*(C24:C31*AM525+D24:D31*AO525*$B$8*AQ525)/(1+AL525/100)^B24:B31)+C32*AM525*AP525/(1+AL525/100)^$B$6</f>
        <v>0</v>
      </c>
      <c r="AS525" s="0" t="n">
        <f aca="false">SUMPRODUCT((K24:K26&lt;=$B$6)*(L24:L26*AN525+M24:M26*AO525*$B$8*AQ525)/(1+AL525/100)^K24:K26)+L27*AN525*AP525/(1+AL525/100)^$B$6</f>
        <v>0</v>
      </c>
      <c r="AT525" s="0" t="n">
        <f aca="false">AS525-AR525</f>
        <v>0</v>
      </c>
      <c r="AU525" s="0" t="n">
        <f aca="true">RAND()</f>
        <v>0.529747428732837</v>
      </c>
      <c r="AV525" s="0" t="n">
        <f aca="true">RAND()</f>
        <v>0.594383634294265</v>
      </c>
      <c r="AW525" s="0" t="n">
        <f aca="true">RAND()</f>
        <v>0.347064534226093</v>
      </c>
      <c r="AX525" s="0" t="n">
        <f aca="true">RAND()</f>
        <v>0.38101537000078</v>
      </c>
      <c r="AY525" s="0" t="n">
        <f aca="true">RAND()</f>
        <v>0.869604168154013</v>
      </c>
      <c r="AZ525" s="0" t="n">
        <f aca="true">RAND()</f>
        <v>0.0612226898951148</v>
      </c>
    </row>
    <row r="526" customFormat="false" ht="15" hidden="false" customHeight="false" outlineLevel="0" collapsed="false">
      <c r="AK526" s="0" t="n">
        <v>513</v>
      </c>
      <c r="AL526" s="0" t="n">
        <f aca="false">IFERROR(IF(AU526&lt;($AM$6-$AL$6)/($AN$6-$AL$6),$AL$6+SQRT(AU526*($AN$6-$AL$6)*($AM$6-$AL$6)),$AN$6-SQRT((1-AU526)*($AN$6-$AL$6)*($AN$6-$AM$6))),$AM$6)</f>
        <v>4.37478025739124</v>
      </c>
      <c r="AM526" s="0" t="n">
        <f aca="false">IFERROR(IF(AV526&lt;($AM$7-$AL$7)/($AN$7-$AL$7),$AL$7+SQRT(AV526*($AN$7-$AL$7)*($AM$7-$AL$7)),$AN$7-SQRT((1-AV526)*($AN$7-$AL$7)*($AN$7-$AM$7))),$AM$7)</f>
        <v>0.840446524160749</v>
      </c>
      <c r="AN526" s="0" t="n">
        <f aca="false">IFERROR(IF(AW526&lt;($AM$8-$AL$8)/($AN$8-$AL$8),$AL$8+SQRT(AW526*($AN$8-$AL$8)*($AM$8-$AL$8)),$AN$8-SQRT((1-AW526)*($AN$8-$AL$8)*($AN$8-$AM$8))),$AM$8)</f>
        <v>0.929675721950468</v>
      </c>
      <c r="AO526" s="0" t="n">
        <f aca="false">IFERROR(IF(AX526&lt;($AM$9-$AL$9)/($AN$9-$AL$9),$AL$9+SQRT(AX526*($AN$9-$AL$9)*($AM$9-$AL$9)),$AN$9-SQRT((1-AX526)*($AN$9-$AL$9)*($AN$9-$AM$9))),$AM$9)</f>
        <v>1.68681970548594</v>
      </c>
      <c r="AP526" s="0" t="n">
        <f aca="false">IFERROR(IF(AY526&lt;($AM$10-$AL$10)/($AN$10-$AL$10),$AL$10+SQRT(AY526*($AN$10-$AL$10)*($AM$10-$AL$10)),$AN$10-SQRT((1-AY526)*($AN$10-$AL$10)*($AN$10-$AM$10))),$AM$10)</f>
        <v>0.543426153739897</v>
      </c>
      <c r="AQ526" s="0" t="n">
        <f aca="false">IFERROR(IF(AZ526&lt;($AM$11-$AL$11)/($AN$11-$AL$11),$AL$11+SQRT(AZ526*($AN$11-$AL$11)*($AM$11-$AL$11)),$AN$11-SQRT((1-AZ526)*($AN$11-$AL$11)*($AN$11-$AM$11))),$AM$11)</f>
        <v>0.661542721027513</v>
      </c>
      <c r="AR526" s="0" t="n">
        <f aca="false">SUMPRODUCT((B24:B31&lt;=$B$6)*(C24:C31*AM526+D24:D31*AO526*$B$8*AQ526)/(1+AL526/100)^B24:B31)+C32*AM526*AP526/(1+AL526/100)^$B$6</f>
        <v>0</v>
      </c>
      <c r="AS526" s="0" t="n">
        <f aca="false">SUMPRODUCT((K24:K26&lt;=$B$6)*(L24:L26*AN526+M24:M26*AO526*$B$8*AQ526)/(1+AL526/100)^K24:K26)+L27*AN526*AP526/(1+AL526/100)^$B$6</f>
        <v>0</v>
      </c>
      <c r="AT526" s="0" t="n">
        <f aca="false">AS526-AR526</f>
        <v>0</v>
      </c>
      <c r="AU526" s="0" t="n">
        <f aca="true">RAND()</f>
        <v>0.655411065150859</v>
      </c>
      <c r="AV526" s="0" t="n">
        <f aca="true">RAND()</f>
        <v>0.0181769035187343</v>
      </c>
      <c r="AW526" s="0" t="n">
        <f aca="true">RAND()</f>
        <v>0.186842142926389</v>
      </c>
      <c r="AX526" s="0" t="n">
        <f aca="true">RAND()</f>
        <v>0.934612068752059</v>
      </c>
      <c r="AY526" s="0" t="n">
        <f aca="true">RAND()</f>
        <v>0.00754332331456461</v>
      </c>
      <c r="AZ526" s="0" t="n">
        <f aca="true">RAND()</f>
        <v>0.532435389022612</v>
      </c>
    </row>
    <row r="527" customFormat="false" ht="15" hidden="false" customHeight="false" outlineLevel="0" collapsed="false">
      <c r="AK527" s="0" t="n">
        <v>514</v>
      </c>
      <c r="AL527" s="0" t="n">
        <f aca="false">IFERROR(IF(AU527&lt;($AM$6-$AL$6)/($AN$6-$AL$6),$AL$6+SQRT(AU527*($AN$6-$AL$6)*($AM$6-$AL$6)),$AN$6-SQRT((1-AU527)*($AN$6-$AL$6)*($AN$6-$AM$6))),$AM$6)</f>
        <v>3.25098455075415</v>
      </c>
      <c r="AM527" s="0" t="n">
        <f aca="false">IFERROR(IF(AV527&lt;($AM$7-$AL$7)/($AN$7-$AL$7),$AL$7+SQRT(AV527*($AN$7-$AL$7)*($AM$7-$AL$7)),$AN$7-SQRT((1-AV527)*($AN$7-$AL$7)*($AN$7-$AM$7))),$AM$7)</f>
        <v>1.06063631920975</v>
      </c>
      <c r="AN527" s="0" t="n">
        <f aca="false">IFERROR(IF(AW527&lt;($AM$8-$AL$8)/($AN$8-$AL$8),$AL$8+SQRT(AW527*($AN$8-$AL$8)*($AM$8-$AL$8)),$AN$8-SQRT((1-AW527)*($AN$8-$AL$8)*($AN$8-$AM$8))),$AM$8)</f>
        <v>1.06153583228681</v>
      </c>
      <c r="AO527" s="0" t="n">
        <f aca="false">IFERROR(IF(AX527&lt;($AM$9-$AL$9)/($AN$9-$AL$9),$AL$9+SQRT(AX527*($AN$9-$AL$9)*($AM$9-$AL$9)),$AN$9-SQRT((1-AX527)*($AN$9-$AL$9)*($AN$9-$AM$9))),$AM$9)</f>
        <v>1.19070216624746</v>
      </c>
      <c r="AP527" s="0" t="n">
        <f aca="false">IFERROR(IF(AY527&lt;($AM$10-$AL$10)/($AN$10-$AL$10),$AL$10+SQRT(AY527*($AN$10-$AL$10)*($AM$10-$AL$10)),$AN$10-SQRT((1-AY527)*($AN$10-$AL$10)*($AN$10-$AM$10))),$AM$10)</f>
        <v>0.632438125232205</v>
      </c>
      <c r="AQ527" s="0" t="n">
        <f aca="false">IFERROR(IF(AZ527&lt;($AM$11-$AL$11)/($AN$11-$AL$11),$AL$11+SQRT(AZ527*($AN$11-$AL$11)*($AM$11-$AL$11)),$AN$11-SQRT((1-AZ527)*($AN$11-$AL$11)*($AN$11-$AM$11))),$AM$11)</f>
        <v>0.533707316443051</v>
      </c>
      <c r="AR527" s="0" t="n">
        <f aca="false">SUMPRODUCT((B24:B31&lt;=$B$6)*(C24:C31*AM527+D24:D31*AO527*$B$8*AQ527)/(1+AL527/100)^B24:B31)+C32*AM527*AP527/(1+AL527/100)^$B$6</f>
        <v>0</v>
      </c>
      <c r="AS527" s="0" t="n">
        <f aca="false">SUMPRODUCT((K24:K26&lt;=$B$6)*(L24:L26*AN527+M24:M26*AO527*$B$8*AQ527)/(1+AL527/100)^K24:K26)+L27*AN527*AP527/(1+AL527/100)^$B$6</f>
        <v>0</v>
      </c>
      <c r="AT527" s="0" t="n">
        <f aca="false">AS527-AR527</f>
        <v>0</v>
      </c>
      <c r="AU527" s="0" t="n">
        <f aca="true">RAND()</f>
        <v>0.297244158065795</v>
      </c>
      <c r="AV527" s="0" t="n">
        <f aca="true">RAND()</f>
        <v>0.681256856867262</v>
      </c>
      <c r="AW527" s="0" t="n">
        <f aca="true">RAND()</f>
        <v>0.684277844339341</v>
      </c>
      <c r="AX527" s="0" t="n">
        <f aca="true">RAND()</f>
        <v>0.563358010855631</v>
      </c>
      <c r="AY527" s="0" t="n">
        <f aca="true">RAND()</f>
        <v>0.0701594280600847</v>
      </c>
      <c r="AZ527" s="0" t="n">
        <f aca="true">RAND()</f>
        <v>0.222935141873519</v>
      </c>
    </row>
    <row r="528" customFormat="false" ht="15" hidden="false" customHeight="false" outlineLevel="0" collapsed="false">
      <c r="AK528" s="0" t="n">
        <v>515</v>
      </c>
      <c r="AL528" s="0" t="n">
        <f aca="false">IFERROR(IF(AU528&lt;($AM$6-$AL$6)/($AN$6-$AL$6),$AL$6+SQRT(AU528*($AN$6-$AL$6)*($AM$6-$AL$6)),$AN$6-SQRT((1-AU528)*($AN$6-$AL$6)*($AN$6-$AM$6))),$AM$6)</f>
        <v>3.38914956719182</v>
      </c>
      <c r="AM528" s="0" t="n">
        <f aca="false">IFERROR(IF(AV528&lt;($AM$7-$AL$7)/($AN$7-$AL$7),$AL$7+SQRT(AV528*($AN$7-$AL$7)*($AM$7-$AL$7)),$AN$7-SQRT((1-AV528)*($AN$7-$AL$7)*($AN$7-$AM$7))),$AM$7)</f>
        <v>0.9493199070608</v>
      </c>
      <c r="AN528" s="0" t="n">
        <f aca="false">IFERROR(IF(AW528&lt;($AM$8-$AL$8)/($AN$8-$AL$8),$AL$8+SQRT(AW528*($AN$8-$AL$8)*($AM$8-$AL$8)),$AN$8-SQRT((1-AW528)*($AN$8-$AL$8)*($AN$8-$AM$8))),$AM$8)</f>
        <v>0.926470190741789</v>
      </c>
      <c r="AO528" s="0" t="n">
        <f aca="false">IFERROR(IF(AX528&lt;($AM$9-$AL$9)/($AN$9-$AL$9),$AL$9+SQRT(AX528*($AN$9-$AL$9)*($AM$9-$AL$9)),$AN$9-SQRT((1-AX528)*($AN$9-$AL$9)*($AN$9-$AM$9))),$AM$9)</f>
        <v>1.35353397405406</v>
      </c>
      <c r="AP528" s="0" t="n">
        <f aca="false">IFERROR(IF(AY528&lt;($AM$10-$AL$10)/($AN$10-$AL$10),$AL$10+SQRT(AY528*($AN$10-$AL$10)*($AM$10-$AL$10)),$AN$10-SQRT((1-AY528)*($AN$10-$AL$10)*($AN$10-$AM$10))),$AM$10)</f>
        <v>0.70110862406449</v>
      </c>
      <c r="AQ528" s="0" t="n">
        <f aca="false">IFERROR(IF(AZ528&lt;($AM$11-$AL$11)/($AN$11-$AL$11),$AL$11+SQRT(AZ528*($AN$11-$AL$11)*($AM$11-$AL$11)),$AN$11-SQRT((1-AZ528)*($AN$11-$AL$11)*($AN$11-$AM$11))),$AM$11)</f>
        <v>0.629183067036412</v>
      </c>
      <c r="AR528" s="0" t="n">
        <f aca="false">SUMPRODUCT((B24:B31&lt;=$B$6)*(C24:C31*AM528+D24:D31*AO528*$B$8*AQ528)/(1+AL528/100)^B24:B31)+C32*AM528*AP528/(1+AL528/100)^$B$6</f>
        <v>0</v>
      </c>
      <c r="AS528" s="0" t="n">
        <f aca="false">SUMPRODUCT((K24:K26&lt;=$B$6)*(L24:L26*AN528+M24:M26*AO528*$B$8*AQ528)/(1+AL528/100)^K24:K26)+L27*AN528*AP528/(1+AL528/100)^$B$6</f>
        <v>0</v>
      </c>
      <c r="AT528" s="0" t="n">
        <f aca="false">AS528-AR528</f>
        <v>0</v>
      </c>
      <c r="AU528" s="0" t="n">
        <f aca="true">RAND()</f>
        <v>0.34808795759445</v>
      </c>
      <c r="AV528" s="0" t="n">
        <f aca="true">RAND()</f>
        <v>0.247738162718287</v>
      </c>
      <c r="AW528" s="0" t="n">
        <f aca="true">RAND()</f>
        <v>0.17771899051405</v>
      </c>
      <c r="AX528" s="0" t="n">
        <f aca="true">RAND()</f>
        <v>0.72138778486511</v>
      </c>
      <c r="AY528" s="0" t="n">
        <f aca="true">RAND()</f>
        <v>0.161778714692449</v>
      </c>
      <c r="AZ528" s="0" t="n">
        <f aca="true">RAND()</f>
        <v>0.442291802544893</v>
      </c>
    </row>
    <row r="529" customFormat="false" ht="15" hidden="false" customHeight="false" outlineLevel="0" collapsed="false">
      <c r="AK529" s="0" t="n">
        <v>516</v>
      </c>
      <c r="AL529" s="0" t="n">
        <f aca="false">IFERROR(IF(AU529&lt;($AM$6-$AL$6)/($AN$6-$AL$6),$AL$6+SQRT(AU529*($AN$6-$AL$6)*($AM$6-$AL$6)),$AN$6-SQRT((1-AU529)*($AN$6-$AL$6)*($AN$6-$AM$6))),$AM$6)</f>
        <v>3.46762098113962</v>
      </c>
      <c r="AM529" s="0" t="n">
        <f aca="false">IFERROR(IF(AV529&lt;($AM$7-$AL$7)/($AN$7-$AL$7),$AL$7+SQRT(AV529*($AN$7-$AL$7)*($AM$7-$AL$7)),$AN$7-SQRT((1-AV529)*($AN$7-$AL$7)*($AN$7-$AM$7))),$AM$7)</f>
        <v>0.919253724041923</v>
      </c>
      <c r="AN529" s="0" t="n">
        <f aca="false">IFERROR(IF(AW529&lt;($AM$8-$AL$8)/($AN$8-$AL$8),$AL$8+SQRT(AW529*($AN$8-$AL$8)*($AM$8-$AL$8)),$AN$8-SQRT((1-AW529)*($AN$8-$AL$8)*($AN$8-$AM$8))),$AM$8)</f>
        <v>1.04898202820074</v>
      </c>
      <c r="AO529" s="0" t="n">
        <f aca="false">IFERROR(IF(AX529&lt;($AM$9-$AL$9)/($AN$9-$AL$9),$AL$9+SQRT(AX529*($AN$9-$AL$9)*($AM$9-$AL$9)),$AN$9-SQRT((1-AX529)*($AN$9-$AL$9)*($AN$9-$AM$9))),$AM$9)</f>
        <v>1.71963154566639</v>
      </c>
      <c r="AP529" s="0" t="n">
        <f aca="false">IFERROR(IF(AY529&lt;($AM$10-$AL$10)/($AN$10-$AL$10),$AL$10+SQRT(AY529*($AN$10-$AL$10)*($AM$10-$AL$10)),$AN$10-SQRT((1-AY529)*($AN$10-$AL$10)*($AN$10-$AM$10))),$AM$10)</f>
        <v>0.983981263398272</v>
      </c>
      <c r="AQ529" s="0" t="n">
        <f aca="false">IFERROR(IF(AZ529&lt;($AM$11-$AL$11)/($AN$11-$AL$11),$AL$11+SQRT(AZ529*($AN$11-$AL$11)*($AM$11-$AL$11)),$AN$11-SQRT((1-AZ529)*($AN$11-$AL$11)*($AN$11-$AM$11))),$AM$11)</f>
        <v>0.592740810855679</v>
      </c>
      <c r="AR529" s="0" t="n">
        <f aca="false">SUMPRODUCT((B24:B31&lt;=$B$6)*(C24:C31*AM529+D24:D31*AO529*$B$8*AQ529)/(1+AL529/100)^B24:B31)+C32*AM529*AP529/(1+AL529/100)^$B$6</f>
        <v>0</v>
      </c>
      <c r="AS529" s="0" t="n">
        <f aca="false">SUMPRODUCT((K24:K26&lt;=$B$6)*(L24:L26*AN529+M24:M26*AO529*$B$8*AQ529)/(1+AL529/100)^K24:K26)+L27*AN529*AP529/(1+AL529/100)^$B$6</f>
        <v>0</v>
      </c>
      <c r="AT529" s="0" t="n">
        <f aca="false">AS529-AR529</f>
        <v>0</v>
      </c>
      <c r="AU529" s="0" t="n">
        <f aca="true">RAND()</f>
        <v>0.37611492335575</v>
      </c>
      <c r="AV529" s="0" t="n">
        <f aca="true">RAND()</f>
        <v>0.15801611886519</v>
      </c>
      <c r="AW529" s="0" t="n">
        <f aca="true">RAND()</f>
        <v>0.640815777899677</v>
      </c>
      <c r="AX529" s="0" t="n">
        <f aca="true">RAND()</f>
        <v>0.947595686543057</v>
      </c>
      <c r="AY529" s="0" t="n">
        <f aca="true">RAND()</f>
        <v>0.936951453282349</v>
      </c>
      <c r="AZ529" s="0" t="n">
        <f aca="true">RAND()</f>
        <v>0.349784417716084</v>
      </c>
    </row>
    <row r="530" customFormat="false" ht="15" hidden="false" customHeight="false" outlineLevel="0" collapsed="false">
      <c r="AK530" s="0" t="n">
        <v>517</v>
      </c>
      <c r="AL530" s="0" t="n">
        <f aca="false">IFERROR(IF(AU530&lt;($AM$6-$AL$6)/($AN$6-$AL$6),$AL$6+SQRT(AU530*($AN$6-$AL$6)*($AM$6-$AL$6)),$AN$6-SQRT((1-AU530)*($AN$6-$AL$6)*($AN$6-$AM$6))),$AM$6)</f>
        <v>3.07717236355202</v>
      </c>
      <c r="AM530" s="0" t="n">
        <f aca="false">IFERROR(IF(AV530&lt;($AM$7-$AL$7)/($AN$7-$AL$7),$AL$7+SQRT(AV530*($AN$7-$AL$7)*($AM$7-$AL$7)),$AN$7-SQRT((1-AV530)*($AN$7-$AL$7)*($AN$7-$AM$7))),$AM$7)</f>
        <v>1.11613500134384</v>
      </c>
      <c r="AN530" s="0" t="n">
        <f aca="false">IFERROR(IF(AW530&lt;($AM$8-$AL$8)/($AN$8-$AL$8),$AL$8+SQRT(AW530*($AN$8-$AL$8)*($AM$8-$AL$8)),$AN$8-SQRT((1-AW530)*($AN$8-$AL$8)*($AN$8-$AM$8))),$AM$8)</f>
        <v>1.1086986880067</v>
      </c>
      <c r="AO530" s="0" t="n">
        <f aca="false">IFERROR(IF(AX530&lt;($AM$9-$AL$9)/($AN$9-$AL$9),$AL$9+SQRT(AX530*($AN$9-$AL$9)*($AM$9-$AL$9)),$AN$9-SQRT((1-AX530)*($AN$9-$AL$9)*($AN$9-$AM$9))),$AM$9)</f>
        <v>0.952320194784971</v>
      </c>
      <c r="AP530" s="0" t="n">
        <f aca="false">IFERROR(IF(AY530&lt;($AM$10-$AL$10)/($AN$10-$AL$10),$AL$10+SQRT(AY530*($AN$10-$AL$10)*($AM$10-$AL$10)),$AN$10-SQRT((1-AY530)*($AN$10-$AL$10)*($AN$10-$AM$10))),$AM$10)</f>
        <v>0.853371883414946</v>
      </c>
      <c r="AQ530" s="0" t="n">
        <f aca="false">IFERROR(IF(AZ530&lt;($AM$11-$AL$11)/($AN$11-$AL$11),$AL$11+SQRT(AZ530*($AN$11-$AL$11)*($AM$11-$AL$11)),$AN$11-SQRT((1-AZ530)*($AN$11-$AL$11)*($AN$11-$AM$11))),$AM$11)</f>
        <v>0.942713650811106</v>
      </c>
      <c r="AR530" s="0" t="n">
        <f aca="false">SUMPRODUCT((B24:B31&lt;=$B$6)*(C24:C31*AM530+D24:D31*AO530*$B$8*AQ530)/(1+AL530/100)^B24:B31)+C32*AM530*AP530/(1+AL530/100)^$B$6</f>
        <v>0</v>
      </c>
      <c r="AS530" s="0" t="n">
        <f aca="false">SUMPRODUCT((K24:K26&lt;=$B$6)*(L24:L26*AN530+M24:M26*AO530*$B$8*AQ530)/(1+AL530/100)^K24:K26)+L27*AN530*AP530/(1+AL530/100)^$B$6</f>
        <v>0</v>
      </c>
      <c r="AT530" s="0" t="n">
        <f aca="false">AS530-AR530</f>
        <v>0</v>
      </c>
      <c r="AU530" s="0" t="n">
        <f aca="true">RAND()</f>
        <v>0.230571166735997</v>
      </c>
      <c r="AV530" s="0" t="n">
        <f aca="true">RAND()</f>
        <v>0.840712552309214</v>
      </c>
      <c r="AW530" s="0" t="n">
        <f aca="true">RAND()</f>
        <v>0.822523904257539</v>
      </c>
      <c r="AX530" s="0" t="n">
        <f aca="true">RAND()</f>
        <v>0.272791411480419</v>
      </c>
      <c r="AY530" s="0" t="n">
        <f aca="true">RAND()</f>
        <v>0.499486751952904</v>
      </c>
      <c r="AZ530" s="0" t="n">
        <f aca="true">RAND()</f>
        <v>0.986605200802482</v>
      </c>
    </row>
    <row r="531" customFormat="false" ht="15" hidden="false" customHeight="false" outlineLevel="0" collapsed="false">
      <c r="AK531" s="0" t="n">
        <v>518</v>
      </c>
      <c r="AL531" s="0" t="n">
        <f aca="false">IFERROR(IF(AU531&lt;($AM$6-$AL$6)/($AN$6-$AL$6),$AL$6+SQRT(AU531*($AN$6-$AL$6)*($AM$6-$AL$6)),$AN$6-SQRT((1-AU531)*($AN$6-$AL$6)*($AN$6-$AM$6))),$AM$6)</f>
        <v>3.99856985149764</v>
      </c>
      <c r="AM531" s="0" t="n">
        <f aca="false">IFERROR(IF(AV531&lt;($AM$7-$AL$7)/($AN$7-$AL$7),$AL$7+SQRT(AV531*($AN$7-$AL$7)*($AM$7-$AL$7)),$AN$7-SQRT((1-AV531)*($AN$7-$AL$7)*($AN$7-$AM$7))),$AM$7)</f>
        <v>0.986370827991346</v>
      </c>
      <c r="AN531" s="0" t="n">
        <f aca="false">IFERROR(IF(AW531&lt;($AM$8-$AL$8)/($AN$8-$AL$8),$AL$8+SQRT(AW531*($AN$8-$AL$8)*($AM$8-$AL$8)),$AN$8-SQRT((1-AW531)*($AN$8-$AL$8)*($AN$8-$AM$8))),$AM$8)</f>
        <v>1.06624201603797</v>
      </c>
      <c r="AO531" s="0" t="n">
        <f aca="false">IFERROR(IF(AX531&lt;($AM$9-$AL$9)/($AN$9-$AL$9),$AL$9+SQRT(AX531*($AN$9-$AL$9)*($AM$9-$AL$9)),$AN$9-SQRT((1-AX531)*($AN$9-$AL$9)*($AN$9-$AM$9))),$AM$9)</f>
        <v>0.848322537611981</v>
      </c>
      <c r="AP531" s="0" t="n">
        <f aca="false">IFERROR(IF(AY531&lt;($AM$10-$AL$10)/($AN$10-$AL$10),$AL$10+SQRT(AY531*($AN$10-$AL$10)*($AM$10-$AL$10)),$AN$10-SQRT((1-AY531)*($AN$10-$AL$10)*($AN$10-$AM$10))),$AM$10)</f>
        <v>0.846391036110638</v>
      </c>
      <c r="AQ531" s="0" t="n">
        <f aca="false">IFERROR(IF(AZ531&lt;($AM$11-$AL$11)/($AN$11-$AL$11),$AL$11+SQRT(AZ531*($AN$11-$AL$11)*($AM$11-$AL$11)),$AN$11-SQRT((1-AZ531)*($AN$11-$AL$11)*($AN$11-$AM$11))),$AM$11)</f>
        <v>0.648889171272099</v>
      </c>
      <c r="AR531" s="0" t="n">
        <f aca="false">SUMPRODUCT((B24:B31&lt;=$B$6)*(C24:C31*AM531+D24:D31*AO531*$B$8*AQ531)/(1+AL531/100)^B24:B31)+C32*AM531*AP531/(1+AL531/100)^$B$6</f>
        <v>0</v>
      </c>
      <c r="AS531" s="0" t="n">
        <f aca="false">SUMPRODUCT((K24:K26&lt;=$B$6)*(L24:L26*AN531+M24:M26*AO531*$B$8*AQ531)/(1+AL531/100)^K24:K26)+L27*AN531*AP531/(1+AL531/100)^$B$6</f>
        <v>0</v>
      </c>
      <c r="AT531" s="0" t="n">
        <f aca="false">AS531-AR531</f>
        <v>0</v>
      </c>
      <c r="AU531" s="0" t="n">
        <f aca="true">RAND()</f>
        <v>0.549570853183054</v>
      </c>
      <c r="AV531" s="0" t="n">
        <f aca="true">RAND()</f>
        <v>0.385934283624221</v>
      </c>
      <c r="AW531" s="0" t="n">
        <f aca="true">RAND()</f>
        <v>0.699848918490772</v>
      </c>
      <c r="AX531" s="0" t="n">
        <f aca="true">RAND()</f>
        <v>0.161771453611266</v>
      </c>
      <c r="AY531" s="0" t="n">
        <f aca="true">RAND()</f>
        <v>0.479946999591206</v>
      </c>
      <c r="AZ531" s="0" t="n">
        <f aca="true">RAND()</f>
        <v>0.496831240126254</v>
      </c>
    </row>
    <row r="532" customFormat="false" ht="15" hidden="false" customHeight="false" outlineLevel="0" collapsed="false">
      <c r="AK532" s="0" t="n">
        <v>519</v>
      </c>
      <c r="AL532" s="0" t="n">
        <f aca="false">IFERROR(IF(AU532&lt;($AM$6-$AL$6)/($AN$6-$AL$6),$AL$6+SQRT(AU532*($AN$6-$AL$6)*($AM$6-$AL$6)),$AN$6-SQRT((1-AU532)*($AN$6-$AL$6)*($AN$6-$AM$6))),$AM$6)</f>
        <v>2.60897696816562</v>
      </c>
      <c r="AM532" s="0" t="n">
        <f aca="false">IFERROR(IF(AV532&lt;($AM$7-$AL$7)/($AN$7-$AL$7),$AL$7+SQRT(AV532*($AN$7-$AL$7)*($AM$7-$AL$7)),$AN$7-SQRT((1-AV532)*($AN$7-$AL$7)*($AN$7-$AM$7))),$AM$7)</f>
        <v>1.07849765518857</v>
      </c>
      <c r="AN532" s="0" t="n">
        <f aca="false">IFERROR(IF(AW532&lt;($AM$8-$AL$8)/($AN$8-$AL$8),$AL$8+SQRT(AW532*($AN$8-$AL$8)*($AM$8-$AL$8)),$AN$8-SQRT((1-AW532)*($AN$8-$AL$8)*($AN$8-$AM$8))),$AM$8)</f>
        <v>1.13144903548681</v>
      </c>
      <c r="AO532" s="0" t="n">
        <f aca="false">IFERROR(IF(AX532&lt;($AM$9-$AL$9)/($AN$9-$AL$9),$AL$9+SQRT(AX532*($AN$9-$AL$9)*($AM$9-$AL$9)),$AN$9-SQRT((1-AX532)*($AN$9-$AL$9)*($AN$9-$AM$9))),$AM$9)</f>
        <v>0.851388925636195</v>
      </c>
      <c r="AP532" s="0" t="n">
        <f aca="false">IFERROR(IF(AY532&lt;($AM$10-$AL$10)/($AN$10-$AL$10),$AL$10+SQRT(AY532*($AN$10-$AL$10)*($AM$10-$AL$10)),$AN$10-SQRT((1-AY532)*($AN$10-$AL$10)*($AN$10-$AM$10))),$AM$10)</f>
        <v>0.587099585037889</v>
      </c>
      <c r="AQ532" s="0" t="n">
        <f aca="false">IFERROR(IF(AZ532&lt;($AM$11-$AL$11)/($AN$11-$AL$11),$AL$11+SQRT(AZ532*($AN$11-$AL$11)*($AM$11-$AL$11)),$AN$11-SQRT((1-AZ532)*($AN$11-$AL$11)*($AN$11-$AM$11))),$AM$11)</f>
        <v>0.640918037399061</v>
      </c>
      <c r="AR532" s="0" t="n">
        <f aca="false">SUMPRODUCT((B24:B31&lt;=$B$6)*(C24:C31*AM532+D24:D31*AO532*$B$8*AQ532)/(1+AL532/100)^B24:B31)+C32*AM532*AP532/(1+AL532/100)^$B$6</f>
        <v>0</v>
      </c>
      <c r="AS532" s="0" t="n">
        <f aca="false">SUMPRODUCT((K24:K26&lt;=$B$6)*(L24:L26*AN532+M24:M26*AO532*$B$8*AQ532)/(1+AL532/100)^K24:K26)+L27*AN532*AP532/(1+AL532/100)^$B$6</f>
        <v>0</v>
      </c>
      <c r="AT532" s="0" t="n">
        <f aca="false">AS532-AR532</f>
        <v>0</v>
      </c>
      <c r="AU532" s="0" t="n">
        <f aca="true">RAND()</f>
        <v>0.0741705895512383</v>
      </c>
      <c r="AV532" s="0" t="n">
        <f aca="true">RAND()</f>
        <v>0.738550628659379</v>
      </c>
      <c r="AW532" s="0" t="n">
        <f aca="true">RAND()</f>
        <v>0.875072611671044</v>
      </c>
      <c r="AX532" s="0" t="n">
        <f aca="true">RAND()</f>
        <v>0.164632236079679</v>
      </c>
      <c r="AY532" s="0" t="n">
        <f aca="true">RAND()</f>
        <v>0.0303453508550898</v>
      </c>
      <c r="AZ532" s="0" t="n">
        <f aca="true">RAND()</f>
        <v>0.474388196832765</v>
      </c>
    </row>
    <row r="533" customFormat="false" ht="15" hidden="false" customHeight="false" outlineLevel="0" collapsed="false">
      <c r="AK533" s="0" t="n">
        <v>520</v>
      </c>
      <c r="AL533" s="0" t="n">
        <f aca="false">IFERROR(IF(AU533&lt;($AM$6-$AL$6)/($AN$6-$AL$6),$AL$6+SQRT(AU533*($AN$6-$AL$6)*($AM$6-$AL$6)),$AN$6-SQRT((1-AU533)*($AN$6-$AL$6)*($AN$6-$AM$6))),$AM$6)</f>
        <v>2.72330091926663</v>
      </c>
      <c r="AM533" s="0" t="n">
        <f aca="false">IFERROR(IF(AV533&lt;($AM$7-$AL$7)/($AN$7-$AL$7),$AL$7+SQRT(AV533*($AN$7-$AL$7)*($AM$7-$AL$7)),$AN$7-SQRT((1-AV533)*($AN$7-$AL$7)*($AN$7-$AM$7))),$AM$7)</f>
        <v>0.944348960884497</v>
      </c>
      <c r="AN533" s="0" t="n">
        <f aca="false">IFERROR(IF(AW533&lt;($AM$8-$AL$8)/($AN$8-$AL$8),$AL$8+SQRT(AW533*($AN$8-$AL$8)*($AM$8-$AL$8)),$AN$8-SQRT((1-AW533)*($AN$8-$AL$8)*($AN$8-$AM$8))),$AM$8)</f>
        <v>1.00144316368726</v>
      </c>
      <c r="AO533" s="0" t="n">
        <f aca="false">IFERROR(IF(AX533&lt;($AM$9-$AL$9)/($AN$9-$AL$9),$AL$9+SQRT(AX533*($AN$9-$AL$9)*($AM$9-$AL$9)),$AN$9-SQRT((1-AX533)*($AN$9-$AL$9)*($AN$9-$AM$9))),$AM$9)</f>
        <v>0.642123175598018</v>
      </c>
      <c r="AP533" s="0" t="n">
        <f aca="false">IFERROR(IF(AY533&lt;($AM$10-$AL$10)/($AN$10-$AL$10),$AL$10+SQRT(AY533*($AN$10-$AL$10)*($AM$10-$AL$10)),$AN$10-SQRT((1-AY533)*($AN$10-$AL$10)*($AN$10-$AM$10))),$AM$10)</f>
        <v>0.904145218445452</v>
      </c>
      <c r="AQ533" s="0" t="n">
        <f aca="false">IFERROR(IF(AZ533&lt;($AM$11-$AL$11)/($AN$11-$AL$11),$AL$11+SQRT(AZ533*($AN$11-$AL$11)*($AM$11-$AL$11)),$AN$11-SQRT((1-AZ533)*($AN$11-$AL$11)*($AN$11-$AM$11))),$AM$11)</f>
        <v>0.737248377280631</v>
      </c>
      <c r="AR533" s="0" t="n">
        <f aca="false">SUMPRODUCT((B24:B31&lt;=$B$6)*(C24:C31*AM533+D24:D31*AO533*$B$8*AQ533)/(1+AL533/100)^B24:B31)+C32*AM533*AP533/(1+AL533/100)^$B$6</f>
        <v>0</v>
      </c>
      <c r="AS533" s="0" t="n">
        <f aca="false">SUMPRODUCT((K24:K26&lt;=$B$6)*(L24:L26*AN533+M24:M26*AO533*$B$8*AQ533)/(1+AL533/100)^K24:K26)+L27*AN533*AP533/(1+AL533/100)^$B$6</f>
        <v>0</v>
      </c>
      <c r="AT533" s="0" t="n">
        <f aca="false">AS533-AR533</f>
        <v>0</v>
      </c>
      <c r="AU533" s="0" t="n">
        <f aca="true">RAND()</f>
        <v>0.104632843962391</v>
      </c>
      <c r="AV533" s="0" t="n">
        <f aca="true">RAND()</f>
        <v>0.23151802787149</v>
      </c>
      <c r="AW533" s="0" t="n">
        <f aca="true">RAND()</f>
        <v>0.450839992197369</v>
      </c>
      <c r="AX533" s="0" t="n">
        <f aca="true">RAND()</f>
        <v>0.0269319960560867</v>
      </c>
      <c r="AY533" s="0" t="n">
        <f aca="true">RAND()</f>
        <v>0.653333430369289</v>
      </c>
      <c r="AZ533" s="0" t="n">
        <f aca="true">RAND()</f>
        <v>0.718210550034035</v>
      </c>
    </row>
    <row r="534" customFormat="false" ht="15" hidden="false" customHeight="false" outlineLevel="0" collapsed="false">
      <c r="AK534" s="0" t="n">
        <v>521</v>
      </c>
      <c r="AL534" s="0" t="n">
        <f aca="false">IFERROR(IF(AU534&lt;($AM$6-$AL$6)/($AN$6-$AL$6),$AL$6+SQRT(AU534*($AN$6-$AL$6)*($AM$6-$AL$6)),$AN$6-SQRT((1-AU534)*($AN$6-$AL$6)*($AN$6-$AM$6))),$AM$6)</f>
        <v>4.1731576641123</v>
      </c>
      <c r="AM534" s="0" t="n">
        <f aca="false">IFERROR(IF(AV534&lt;($AM$7-$AL$7)/($AN$7-$AL$7),$AL$7+SQRT(AV534*($AN$7-$AL$7)*($AM$7-$AL$7)),$AN$7-SQRT((1-AV534)*($AN$7-$AL$7)*($AN$7-$AM$7))),$AM$7)</f>
        <v>1.01539741761047</v>
      </c>
      <c r="AN534" s="0" t="n">
        <f aca="false">IFERROR(IF(AW534&lt;($AM$8-$AL$8)/($AN$8-$AL$8),$AL$8+SQRT(AW534*($AN$8-$AL$8)*($AM$8-$AL$8)),$AN$8-SQRT((1-AW534)*($AN$8-$AL$8)*($AN$8-$AM$8))),$AM$8)</f>
        <v>0.885979084565136</v>
      </c>
      <c r="AO534" s="0" t="n">
        <f aca="false">IFERROR(IF(AX534&lt;($AM$9-$AL$9)/($AN$9-$AL$9),$AL$9+SQRT(AX534*($AN$9-$AL$9)*($AM$9-$AL$9)),$AN$9-SQRT((1-AX534)*($AN$9-$AL$9)*($AN$9-$AM$9))),$AM$9)</f>
        <v>1.83221034228942</v>
      </c>
      <c r="AP534" s="0" t="n">
        <f aca="false">IFERROR(IF(AY534&lt;($AM$10-$AL$10)/($AN$10-$AL$10),$AL$10+SQRT(AY534*($AN$10-$AL$10)*($AM$10-$AL$10)),$AN$10-SQRT((1-AY534)*($AN$10-$AL$10)*($AN$10-$AM$10))),$AM$10)</f>
        <v>0.844104370724672</v>
      </c>
      <c r="AQ534" s="0" t="n">
        <f aca="false">IFERROR(IF(AZ534&lt;($AM$11-$AL$11)/($AN$11-$AL$11),$AL$11+SQRT(AZ534*($AN$11-$AL$11)*($AM$11-$AL$11)),$AN$11-SQRT((1-AZ534)*($AN$11-$AL$11)*($AN$11-$AM$11))),$AM$11)</f>
        <v>0.498807615973849</v>
      </c>
      <c r="AR534" s="0" t="n">
        <f aca="false">SUMPRODUCT((B24:B31&lt;=$B$6)*(C24:C31*AM534+D24:D31*AO534*$B$8*AQ534)/(1+AL534/100)^B24:B31)+C32*AM534*AP534/(1+AL534/100)^$B$6</f>
        <v>0</v>
      </c>
      <c r="AS534" s="0" t="n">
        <f aca="false">SUMPRODUCT((K24:K26&lt;=$B$6)*(L24:L26*AN534+M24:M26*AO534*$B$8*AQ534)/(1+AL534/100)^K24:K26)+L27*AN534*AP534/(1+AL534/100)^$B$6</f>
        <v>0</v>
      </c>
      <c r="AT534" s="0" t="n">
        <f aca="false">AS534-AR534</f>
        <v>0</v>
      </c>
      <c r="AU534" s="0" t="n">
        <f aca="true">RAND()</f>
        <v>0.60044812040165</v>
      </c>
      <c r="AV534" s="0" t="n">
        <f aca="true">RAND()</f>
        <v>0.510770029654804</v>
      </c>
      <c r="AW534" s="0" t="n">
        <f aca="true">RAND()</f>
        <v>0.082137810918431</v>
      </c>
      <c r="AX534" s="0" t="n">
        <f aca="true">RAND()</f>
        <v>0.981231087176911</v>
      </c>
      <c r="AY534" s="0" t="n">
        <f aca="true">RAND()</f>
        <v>0.47363127180729</v>
      </c>
      <c r="AZ534" s="0" t="n">
        <f aca="true">RAND()</f>
        <v>0.161324359874308</v>
      </c>
    </row>
    <row r="535" customFormat="false" ht="15" hidden="false" customHeight="false" outlineLevel="0" collapsed="false">
      <c r="AK535" s="0" t="n">
        <v>522</v>
      </c>
      <c r="AL535" s="0" t="n">
        <f aca="false">IFERROR(IF(AU535&lt;($AM$6-$AL$6)/($AN$6-$AL$6),$AL$6+SQRT(AU535*($AN$6-$AL$6)*($AM$6-$AL$6)),$AN$6-SQRT((1-AU535)*($AN$6-$AL$6)*($AN$6-$AM$6))),$AM$6)</f>
        <v>3.43666565003756</v>
      </c>
      <c r="AM535" s="0" t="n">
        <f aca="false">IFERROR(IF(AV535&lt;($AM$7-$AL$7)/($AN$7-$AL$7),$AL$7+SQRT(AV535*($AN$7-$AL$7)*($AM$7-$AL$7)),$AN$7-SQRT((1-AV535)*($AN$7-$AL$7)*($AN$7-$AM$7))),$AM$7)</f>
        <v>1.09865504561773</v>
      </c>
      <c r="AN535" s="0" t="n">
        <f aca="false">IFERROR(IF(AW535&lt;($AM$8-$AL$8)/($AN$8-$AL$8),$AL$8+SQRT(AW535*($AN$8-$AL$8)*($AM$8-$AL$8)),$AN$8-SQRT((1-AW535)*($AN$8-$AL$8)*($AN$8-$AM$8))),$AM$8)</f>
        <v>1.00586735270948</v>
      </c>
      <c r="AO535" s="0" t="n">
        <f aca="false">IFERROR(IF(AX535&lt;($AM$9-$AL$9)/($AN$9-$AL$9),$AL$9+SQRT(AX535*($AN$9-$AL$9)*($AM$9-$AL$9)),$AN$9-SQRT((1-AX535)*($AN$9-$AL$9)*($AN$9-$AM$9))),$AM$9)</f>
        <v>1.43744789197721</v>
      </c>
      <c r="AP535" s="0" t="n">
        <f aca="false">IFERROR(IF(AY535&lt;($AM$10-$AL$10)/($AN$10-$AL$10),$AL$10+SQRT(AY535*($AN$10-$AL$10)*($AM$10-$AL$10)),$AN$10-SQRT((1-AY535)*($AN$10-$AL$10)*($AN$10-$AM$10))),$AM$10)</f>
        <v>0.634601811660326</v>
      </c>
      <c r="AQ535" s="0" t="n">
        <f aca="false">IFERROR(IF(AZ535&lt;($AM$11-$AL$11)/($AN$11-$AL$11),$AL$11+SQRT(AZ535*($AN$11-$AL$11)*($AM$11-$AL$11)),$AN$11-SQRT((1-AZ535)*($AN$11-$AL$11)*($AN$11-$AM$11))),$AM$11)</f>
        <v>0.504093787915292</v>
      </c>
      <c r="AR535" s="0" t="n">
        <f aca="false">SUMPRODUCT((B24:B31&lt;=$B$6)*(C24:C31*AM535+D24:D31*AO535*$B$8*AQ535)/(1+AL535/100)^B24:B31)+C32*AM535*AP535/(1+AL535/100)^$B$6</f>
        <v>0</v>
      </c>
      <c r="AS535" s="0" t="n">
        <f aca="false">SUMPRODUCT((K24:K26&lt;=$B$6)*(L24:L26*AN535+M24:M26*AO535*$B$8*AQ535)/(1+AL535/100)^K24:K26)+L27*AN535*AP535/(1+AL535/100)^$B$6</f>
        <v>0</v>
      </c>
      <c r="AT535" s="0" t="n">
        <f aca="false">AS535-AR535</f>
        <v>0</v>
      </c>
      <c r="AU535" s="0" t="n">
        <f aca="true">RAND()</f>
        <v>0.365132415518886</v>
      </c>
      <c r="AV535" s="0" t="n">
        <f aca="true">RAND()</f>
        <v>0.796397375849136</v>
      </c>
      <c r="AW535" s="0" t="n">
        <f aca="true">RAND()</f>
        <v>0.470215560239329</v>
      </c>
      <c r="AX535" s="0" t="n">
        <f aca="true">RAND()</f>
        <v>0.789023417172746</v>
      </c>
      <c r="AY535" s="0" t="n">
        <f aca="true">RAND()</f>
        <v>0.0724705908089676</v>
      </c>
      <c r="AZ535" s="0" t="n">
        <f aca="true">RAND()</f>
        <v>0.17001744598209</v>
      </c>
    </row>
    <row r="536" customFormat="false" ht="15" hidden="false" customHeight="false" outlineLevel="0" collapsed="false">
      <c r="AK536" s="0" t="n">
        <v>523</v>
      </c>
      <c r="AL536" s="0" t="n">
        <f aca="false">IFERROR(IF(AU536&lt;($AM$6-$AL$6)/($AN$6-$AL$6),$AL$6+SQRT(AU536*($AN$6-$AL$6)*($AM$6-$AL$6)),$AN$6-SQRT((1-AU536)*($AN$6-$AL$6)*($AN$6-$AM$6))),$AM$6)</f>
        <v>5.64777739312945</v>
      </c>
      <c r="AM536" s="0" t="n">
        <f aca="false">IFERROR(IF(AV536&lt;($AM$7-$AL$7)/($AN$7-$AL$7),$AL$7+SQRT(AV536*($AN$7-$AL$7)*($AM$7-$AL$7)),$AN$7-SQRT((1-AV536)*($AN$7-$AL$7)*($AN$7-$AM$7))),$AM$7)</f>
        <v>1.02611160722737</v>
      </c>
      <c r="AN536" s="0" t="n">
        <f aca="false">IFERROR(IF(AW536&lt;($AM$8-$AL$8)/($AN$8-$AL$8),$AL$8+SQRT(AW536*($AN$8-$AL$8)*($AM$8-$AL$8)),$AN$8-SQRT((1-AW536)*($AN$8-$AL$8)*($AN$8-$AM$8))),$AM$8)</f>
        <v>0.953813215649344</v>
      </c>
      <c r="AO536" s="0" t="n">
        <f aca="false">IFERROR(IF(AX536&lt;($AM$9-$AL$9)/($AN$9-$AL$9),$AL$9+SQRT(AX536*($AN$9-$AL$9)*($AM$9-$AL$9)),$AN$9-SQRT((1-AX536)*($AN$9-$AL$9)*($AN$9-$AM$9))),$AM$9)</f>
        <v>1.70188883224051</v>
      </c>
      <c r="AP536" s="0" t="n">
        <f aca="false">IFERROR(IF(AY536&lt;($AM$10-$AL$10)/($AN$10-$AL$10),$AL$10+SQRT(AY536*($AN$10-$AL$10)*($AM$10-$AL$10)),$AN$10-SQRT((1-AY536)*($AN$10-$AL$10)*($AN$10-$AM$10))),$AM$10)</f>
        <v>0.812166647001858</v>
      </c>
      <c r="AQ536" s="0" t="n">
        <f aca="false">IFERROR(IF(AZ536&lt;($AM$11-$AL$11)/($AN$11-$AL$11),$AL$11+SQRT(AZ536*($AN$11-$AL$11)*($AM$11-$AL$11)),$AN$11-SQRT((1-AZ536)*($AN$11-$AL$11)*($AN$11-$AM$11))),$AM$11)</f>
        <v>0.789352412594635</v>
      </c>
      <c r="AR536" s="0" t="n">
        <f aca="false">SUMPRODUCT((B24:B31&lt;=$B$6)*(C24:C31*AM536+D24:D31*AO536*$B$8*AQ536)/(1+AL536/100)^B24:B31)+C32*AM536*AP536/(1+AL536/100)^$B$6</f>
        <v>0</v>
      </c>
      <c r="AS536" s="0" t="n">
        <f aca="false">SUMPRODUCT((K24:K26&lt;=$B$6)*(L24:L26*AN536+M24:M26*AO536*$B$8*AQ536)/(1+AL536/100)^K24:K26)+L27*AN536*AP536/(1+AL536/100)^$B$6</f>
        <v>0</v>
      </c>
      <c r="AT536" s="0" t="n">
        <f aca="false">AS536-AR536</f>
        <v>0</v>
      </c>
      <c r="AU536" s="0" t="n">
        <f aca="true">RAND()</f>
        <v>0.908574701073411</v>
      </c>
      <c r="AV536" s="0" t="n">
        <f aca="true">RAND()</f>
        <v>0.554435445170553</v>
      </c>
      <c r="AW536" s="0" t="n">
        <f aca="true">RAND()</f>
        <v>0.26287228120435</v>
      </c>
      <c r="AX536" s="0" t="n">
        <f aca="true">RAND()</f>
        <v>0.940753154438049</v>
      </c>
      <c r="AY536" s="0" t="n">
        <f aca="true">RAND()</f>
        <v>0.38979206200153</v>
      </c>
      <c r="AZ536" s="0" t="n">
        <f aca="true">RAND()</f>
        <v>0.818888138450201</v>
      </c>
    </row>
    <row r="537" customFormat="false" ht="15" hidden="false" customHeight="false" outlineLevel="0" collapsed="false">
      <c r="AK537" s="0" t="n">
        <v>524</v>
      </c>
      <c r="AL537" s="0" t="n">
        <f aca="false">IFERROR(IF(AU537&lt;($AM$6-$AL$6)/($AN$6-$AL$6),$AL$6+SQRT(AU537*($AN$6-$AL$6)*($AM$6-$AL$6)),$AN$6-SQRT((1-AU537)*($AN$6-$AL$6)*($AN$6-$AM$6))),$AM$6)</f>
        <v>2.70188419957602</v>
      </c>
      <c r="AM537" s="0" t="n">
        <f aca="false">IFERROR(IF(AV537&lt;($AM$7-$AL$7)/($AN$7-$AL$7),$AL$7+SQRT(AV537*($AN$7-$AL$7)*($AM$7-$AL$7)),$AN$7-SQRT((1-AV537)*($AN$7-$AL$7)*($AN$7-$AM$7))),$AM$7)</f>
        <v>0.930481050772617</v>
      </c>
      <c r="AN537" s="0" t="n">
        <f aca="false">IFERROR(IF(AW537&lt;($AM$8-$AL$8)/($AN$8-$AL$8),$AL$8+SQRT(AW537*($AN$8-$AL$8)*($AM$8-$AL$8)),$AN$8-SQRT((1-AW537)*($AN$8-$AL$8)*($AN$8-$AM$8))),$AM$8)</f>
        <v>1.21317297879196</v>
      </c>
      <c r="AO537" s="0" t="n">
        <f aca="false">IFERROR(IF(AX537&lt;($AM$9-$AL$9)/($AN$9-$AL$9),$AL$9+SQRT(AX537*($AN$9-$AL$9)*($AM$9-$AL$9)),$AN$9-SQRT((1-AX537)*($AN$9-$AL$9)*($AN$9-$AM$9))),$AM$9)</f>
        <v>0.917268842340676</v>
      </c>
      <c r="AP537" s="0" t="n">
        <f aca="false">IFERROR(IF(AY537&lt;($AM$10-$AL$10)/($AN$10-$AL$10),$AL$10+SQRT(AY537*($AN$10-$AL$10)*($AM$10-$AL$10)),$AN$10-SQRT((1-AY537)*($AN$10-$AL$10)*($AN$10-$AM$10))),$AM$10)</f>
        <v>0.650963832125741</v>
      </c>
      <c r="AQ537" s="0" t="n">
        <f aca="false">IFERROR(IF(AZ537&lt;($AM$11-$AL$11)/($AN$11-$AL$11),$AL$11+SQRT(AZ537*($AN$11-$AL$11)*($AM$11-$AL$11)),$AN$11-SQRT((1-AZ537)*($AN$11-$AL$11)*($AN$11-$AM$11))),$AM$11)</f>
        <v>0.685510189916123</v>
      </c>
      <c r="AR537" s="0" t="n">
        <f aca="false">SUMPRODUCT((B24:B31&lt;=$B$6)*(C24:C31*AM537+D24:D31*AO537*$B$8*AQ537)/(1+AL537/100)^B24:B31)+C32*AM537*AP537/(1+AL537/100)^$B$6</f>
        <v>0</v>
      </c>
      <c r="AS537" s="0" t="n">
        <f aca="false">SUMPRODUCT((K24:K26&lt;=$B$6)*(L24:L26*AN537+M24:M26*AO537*$B$8*AQ537)/(1+AL537/100)^K24:K26)+L27*AN537*AP537/(1+AL537/100)^$B$6</f>
        <v>0</v>
      </c>
      <c r="AT537" s="0" t="n">
        <f aca="false">AS537-AR537</f>
        <v>0</v>
      </c>
      <c r="AU537" s="0" t="n">
        <f aca="true">RAND()</f>
        <v>0.0985282859228934</v>
      </c>
      <c r="AV537" s="0" t="n">
        <f aca="true">RAND()</f>
        <v>0.189170051230292</v>
      </c>
      <c r="AW537" s="0" t="n">
        <f aca="true">RAND()</f>
        <v>0.987944626746157</v>
      </c>
      <c r="AX537" s="0" t="n">
        <f aca="true">RAND()</f>
        <v>0.232151049051103</v>
      </c>
      <c r="AY537" s="0" t="n">
        <f aca="true">RAND()</f>
        <v>0.0911603144403554</v>
      </c>
      <c r="AZ537" s="0" t="n">
        <f aca="true">RAND()</f>
        <v>0.596310854503703</v>
      </c>
    </row>
    <row r="538" customFormat="false" ht="15" hidden="false" customHeight="false" outlineLevel="0" collapsed="false">
      <c r="AK538" s="0" t="n">
        <v>525</v>
      </c>
      <c r="AL538" s="0" t="n">
        <f aca="false">IFERROR(IF(AU538&lt;($AM$6-$AL$6)/($AN$6-$AL$6),$AL$6+SQRT(AU538*($AN$6-$AL$6)*($AM$6-$AL$6)),$AN$6-SQRT((1-AU538)*($AN$6-$AL$6)*($AN$6-$AM$6))),$AM$6)</f>
        <v>4.12229293730834</v>
      </c>
      <c r="AM538" s="0" t="n">
        <f aca="false">IFERROR(IF(AV538&lt;($AM$7-$AL$7)/($AN$7-$AL$7),$AL$7+SQRT(AV538*($AN$7-$AL$7)*($AM$7-$AL$7)),$AN$7-SQRT((1-AV538)*($AN$7-$AL$7)*($AN$7-$AM$7))),$AM$7)</f>
        <v>0.840667927028793</v>
      </c>
      <c r="AN538" s="0" t="n">
        <f aca="false">IFERROR(IF(AW538&lt;($AM$8-$AL$8)/($AN$8-$AL$8),$AL$8+SQRT(AW538*($AN$8-$AL$8)*($AM$8-$AL$8)),$AN$8-SQRT((1-AW538)*($AN$8-$AL$8)*($AN$8-$AM$8))),$AM$8)</f>
        <v>1.06727827740676</v>
      </c>
      <c r="AO538" s="0" t="n">
        <f aca="false">IFERROR(IF(AX538&lt;($AM$9-$AL$9)/($AN$9-$AL$9),$AL$9+SQRT(AX538*($AN$9-$AL$9)*($AM$9-$AL$9)),$AN$9-SQRT((1-AX538)*($AN$9-$AL$9)*($AN$9-$AM$9))),$AM$9)</f>
        <v>0.600419064317787</v>
      </c>
      <c r="AP538" s="0" t="n">
        <f aca="false">IFERROR(IF(AY538&lt;($AM$10-$AL$10)/($AN$10-$AL$10),$AL$10+SQRT(AY538*($AN$10-$AL$10)*($AM$10-$AL$10)),$AN$10-SQRT((1-AY538)*($AN$10-$AL$10)*($AN$10-$AM$10))),$AM$10)</f>
        <v>0.92589269912297</v>
      </c>
      <c r="AQ538" s="0" t="n">
        <f aca="false">IFERROR(IF(AZ538&lt;($AM$11-$AL$11)/($AN$11-$AL$11),$AL$11+SQRT(AZ538*($AN$11-$AL$11)*($AM$11-$AL$11)),$AN$11-SQRT((1-AZ538)*($AN$11-$AL$11)*($AN$11-$AM$11))),$AM$11)</f>
        <v>0.926341307508986</v>
      </c>
      <c r="AR538" s="0" t="n">
        <f aca="false">SUMPRODUCT((B24:B31&lt;=$B$6)*(C24:C31*AM538+D24:D31*AO538*$B$8*AQ538)/(1+AL538/100)^B24:B31)+C32*AM538*AP538/(1+AL538/100)^$B$6</f>
        <v>0</v>
      </c>
      <c r="AS538" s="0" t="n">
        <f aca="false">SUMPRODUCT((K24:K26&lt;=$B$6)*(L24:L26*AN538+M24:M26*AO538*$B$8*AQ538)/(1+AL538/100)^K24:K26)+L27*AN538*AP538/(1+AL538/100)^$B$6</f>
        <v>0</v>
      </c>
      <c r="AT538" s="0" t="n">
        <f aca="false">AS538-AR538</f>
        <v>0</v>
      </c>
      <c r="AU538" s="0" t="n">
        <f aca="true">RAND()</f>
        <v>0.585940103066728</v>
      </c>
      <c r="AV538" s="0" t="n">
        <f aca="true">RAND()</f>
        <v>0.0183764476535467</v>
      </c>
      <c r="AW538" s="0" t="n">
        <f aca="true">RAND()</f>
        <v>0.703224640822757</v>
      </c>
      <c r="AX538" s="0" t="n">
        <f aca="true">RAND()</f>
        <v>0.0134453179712797</v>
      </c>
      <c r="AY538" s="0" t="n">
        <f aca="true">RAND()</f>
        <v>0.725538364664993</v>
      </c>
      <c r="AZ538" s="0" t="n">
        <f aca="true">RAND()</f>
        <v>0.977854681716384</v>
      </c>
    </row>
    <row r="539" customFormat="false" ht="15" hidden="false" customHeight="false" outlineLevel="0" collapsed="false">
      <c r="AK539" s="0" t="n">
        <v>526</v>
      </c>
      <c r="AL539" s="0" t="n">
        <f aca="false">IFERROR(IF(AU539&lt;($AM$6-$AL$6)/($AN$6-$AL$6),$AL$6+SQRT(AU539*($AN$6-$AL$6)*($AM$6-$AL$6)),$AN$6-SQRT((1-AU539)*($AN$6-$AL$6)*($AN$6-$AM$6))),$AM$6)</f>
        <v>3.60186129902035</v>
      </c>
      <c r="AM539" s="0" t="n">
        <f aca="false">IFERROR(IF(AV539&lt;($AM$7-$AL$7)/($AN$7-$AL$7),$AL$7+SQRT(AV539*($AN$7-$AL$7)*($AM$7-$AL$7)),$AN$7-SQRT((1-AV539)*($AN$7-$AL$7)*($AN$7-$AM$7))),$AM$7)</f>
        <v>0.996689379866688</v>
      </c>
      <c r="AN539" s="0" t="n">
        <f aca="false">IFERROR(IF(AW539&lt;($AM$8-$AL$8)/($AN$8-$AL$8),$AL$8+SQRT(AW539*($AN$8-$AL$8)*($AM$8-$AL$8)),$AN$8-SQRT((1-AW539)*($AN$8-$AL$8)*($AN$8-$AM$8))),$AM$8)</f>
        <v>0.879500731075624</v>
      </c>
      <c r="AO539" s="0" t="n">
        <f aca="false">IFERROR(IF(AX539&lt;($AM$9-$AL$9)/($AN$9-$AL$9),$AL$9+SQRT(AX539*($AN$9-$AL$9)*($AM$9-$AL$9)),$AN$9-SQRT((1-AX539)*($AN$9-$AL$9)*($AN$9-$AM$9))),$AM$9)</f>
        <v>1.34658788133717</v>
      </c>
      <c r="AP539" s="0" t="n">
        <f aca="false">IFERROR(IF(AY539&lt;($AM$10-$AL$10)/($AN$10-$AL$10),$AL$10+SQRT(AY539*($AN$10-$AL$10)*($AM$10-$AL$10)),$AN$10-SQRT((1-AY539)*($AN$10-$AL$10)*($AN$10-$AM$10))),$AM$10)</f>
        <v>0.945305547091058</v>
      </c>
      <c r="AQ539" s="0" t="n">
        <f aca="false">IFERROR(IF(AZ539&lt;($AM$11-$AL$11)/($AN$11-$AL$11),$AL$11+SQRT(AZ539*($AN$11-$AL$11)*($AM$11-$AL$11)),$AN$11-SQRT((1-AZ539)*($AN$11-$AL$11)*($AN$11-$AM$11))),$AM$11)</f>
        <v>0.653548165478672</v>
      </c>
      <c r="AR539" s="0" t="n">
        <f aca="false">SUMPRODUCT((B24:B31&lt;=$B$6)*(C24:C31*AM539+D24:D31*AO539*$B$8*AQ539)/(1+AL539/100)^B24:B31)+C32*AM539*AP539/(1+AL539/100)^$B$6</f>
        <v>0</v>
      </c>
      <c r="AS539" s="0" t="n">
        <f aca="false">SUMPRODUCT((K24:K26&lt;=$B$6)*(L24:L26*AN539+M24:M26*AO539*$B$8*AQ539)/(1+AL539/100)^K24:K26)+L27*AN539*AP539/(1+AL539/100)^$B$6</f>
        <v>0</v>
      </c>
      <c r="AT539" s="0" t="n">
        <f aca="false">AS539-AR539</f>
        <v>0</v>
      </c>
      <c r="AU539" s="0" t="n">
        <f aca="true">RAND()</f>
        <v>0.422632668445215</v>
      </c>
      <c r="AV539" s="0" t="n">
        <f aca="true">RAND()</f>
        <v>0.429852357248249</v>
      </c>
      <c r="AW539" s="0" t="n">
        <f aca="true">RAND()</f>
        <v>0.0702262915728743</v>
      </c>
      <c r="AX539" s="0" t="n">
        <f aca="true">RAND()</f>
        <v>0.715368402123032</v>
      </c>
      <c r="AY539" s="0" t="n">
        <f aca="true">RAND()</f>
        <v>0.793188121080265</v>
      </c>
      <c r="AZ539" s="0" t="n">
        <f aca="true">RAND()</f>
        <v>0.51008623002778</v>
      </c>
    </row>
    <row r="540" customFormat="false" ht="15" hidden="false" customHeight="false" outlineLevel="0" collapsed="false">
      <c r="AK540" s="0" t="n">
        <v>527</v>
      </c>
      <c r="AL540" s="0" t="n">
        <f aca="false">IFERROR(IF(AU540&lt;($AM$6-$AL$6)/($AN$6-$AL$6),$AL$6+SQRT(AU540*($AN$6-$AL$6)*($AM$6-$AL$6)),$AN$6-SQRT((1-AU540)*($AN$6-$AL$6)*($AN$6-$AM$6))),$AM$6)</f>
        <v>3.52692979364526</v>
      </c>
      <c r="AM540" s="0" t="n">
        <f aca="false">IFERROR(IF(AV540&lt;($AM$7-$AL$7)/($AN$7-$AL$7),$AL$7+SQRT(AV540*($AN$7-$AL$7)*($AM$7-$AL$7)),$AN$7-SQRT((1-AV540)*($AN$7-$AL$7)*($AN$7-$AM$7))),$AM$7)</f>
        <v>0.990067267621189</v>
      </c>
      <c r="AN540" s="0" t="n">
        <f aca="false">IFERROR(IF(AW540&lt;($AM$8-$AL$8)/($AN$8-$AL$8),$AL$8+SQRT(AW540*($AN$8-$AL$8)*($AM$8-$AL$8)),$AN$8-SQRT((1-AW540)*($AN$8-$AL$8)*($AN$8-$AM$8))),$AM$8)</f>
        <v>1.12458894385654</v>
      </c>
      <c r="AO540" s="0" t="n">
        <f aca="false">IFERROR(IF(AX540&lt;($AM$9-$AL$9)/($AN$9-$AL$9),$AL$9+SQRT(AX540*($AN$9-$AL$9)*($AM$9-$AL$9)),$AN$9-SQRT((1-AX540)*($AN$9-$AL$9)*($AN$9-$AM$9))),$AM$9)</f>
        <v>1.32375668762866</v>
      </c>
      <c r="AP540" s="0" t="n">
        <f aca="false">IFERROR(IF(AY540&lt;($AM$10-$AL$10)/($AN$10-$AL$10),$AL$10+SQRT(AY540*($AN$10-$AL$10)*($AM$10-$AL$10)),$AN$10-SQRT((1-AY540)*($AN$10-$AL$10)*($AN$10-$AM$10))),$AM$10)</f>
        <v>0.885643270380775</v>
      </c>
      <c r="AQ540" s="0" t="n">
        <f aca="false">IFERROR(IF(AZ540&lt;($AM$11-$AL$11)/($AN$11-$AL$11),$AL$11+SQRT(AZ540*($AN$11-$AL$11)*($AM$11-$AL$11)),$AN$11-SQRT((1-AZ540)*($AN$11-$AL$11)*($AN$11-$AM$11))),$AM$11)</f>
        <v>0.598426267786879</v>
      </c>
      <c r="AR540" s="0" t="n">
        <f aca="false">SUMPRODUCT((B24:B31&lt;=$B$6)*(C24:C31*AM540+D24:D31*AO540*$B$8*AQ540)/(1+AL540/100)^B24:B31)+C32*AM540*AP540/(1+AL540/100)^$B$6</f>
        <v>0</v>
      </c>
      <c r="AS540" s="0" t="n">
        <f aca="false">SUMPRODUCT((K24:K26&lt;=$B$6)*(L24:L26*AN540+M24:M26*AO540*$B$8*AQ540)/(1+AL540/100)^K24:K26)+L27*AN540*AP540/(1+AL540/100)^$B$6</f>
        <v>0</v>
      </c>
      <c r="AT540" s="0" t="n">
        <f aca="false">AS540-AR540</f>
        <v>0</v>
      </c>
      <c r="AU540" s="0" t="n">
        <f aca="true">RAND()</f>
        <v>0.396889167086553</v>
      </c>
      <c r="AV540" s="0" t="n">
        <f aca="true">RAND()</f>
        <v>0.401395180233161</v>
      </c>
      <c r="AW540" s="0" t="n">
        <f aca="true">RAND()</f>
        <v>0.860196151084274</v>
      </c>
      <c r="AX540" s="0" t="n">
        <f aca="true">RAND()</f>
        <v>0.695129988315361</v>
      </c>
      <c r="AY540" s="0" t="n">
        <f aca="true">RAND()</f>
        <v>0.594882927959919</v>
      </c>
      <c r="AZ540" s="0" t="n">
        <f aca="true">RAND()</f>
        <v>0.363503009409005</v>
      </c>
    </row>
    <row r="541" customFormat="false" ht="15" hidden="false" customHeight="false" outlineLevel="0" collapsed="false">
      <c r="AK541" s="0" t="n">
        <v>528</v>
      </c>
      <c r="AL541" s="0" t="n">
        <f aca="false">IFERROR(IF(AU541&lt;($AM$6-$AL$6)/($AN$6-$AL$6),$AL$6+SQRT(AU541*($AN$6-$AL$6)*($AM$6-$AL$6)),$AN$6-SQRT((1-AU541)*($AN$6-$AL$6)*($AN$6-$AM$6))),$AM$6)</f>
        <v>4.48666108180299</v>
      </c>
      <c r="AM541" s="0" t="n">
        <f aca="false">IFERROR(IF(AV541&lt;($AM$7-$AL$7)/($AN$7-$AL$7),$AL$7+SQRT(AV541*($AN$7-$AL$7)*($AM$7-$AL$7)),$AN$7-SQRT((1-AV541)*($AN$7-$AL$7)*($AN$7-$AM$7))),$AM$7)</f>
        <v>1.17625707115988</v>
      </c>
      <c r="AN541" s="0" t="n">
        <f aca="false">IFERROR(IF(AW541&lt;($AM$8-$AL$8)/($AN$8-$AL$8),$AL$8+SQRT(AW541*($AN$8-$AL$8)*($AM$8-$AL$8)),$AN$8-SQRT((1-AW541)*($AN$8-$AL$8)*($AN$8-$AM$8))),$AM$8)</f>
        <v>1.02967449087427</v>
      </c>
      <c r="AO541" s="0" t="n">
        <f aca="false">IFERROR(IF(AX541&lt;($AM$9-$AL$9)/($AN$9-$AL$9),$AL$9+SQRT(AX541*($AN$9-$AL$9)*($AM$9-$AL$9)),$AN$9-SQRT((1-AX541)*($AN$9-$AL$9)*($AN$9-$AM$9))),$AM$9)</f>
        <v>0.822714919133886</v>
      </c>
      <c r="AP541" s="0" t="n">
        <f aca="false">IFERROR(IF(AY541&lt;($AM$10-$AL$10)/($AN$10-$AL$10),$AL$10+SQRT(AY541*($AN$10-$AL$10)*($AM$10-$AL$10)),$AN$10-SQRT((1-AY541)*($AN$10-$AL$10)*($AN$10-$AM$10))),$AM$10)</f>
        <v>0.95392821518839</v>
      </c>
      <c r="AQ541" s="0" t="n">
        <f aca="false">IFERROR(IF(AZ541&lt;($AM$11-$AL$11)/($AN$11-$AL$11),$AL$11+SQRT(AZ541*($AN$11-$AL$11)*($AM$11-$AL$11)),$AN$11-SQRT((1-AZ541)*($AN$11-$AL$11)*($AN$11-$AM$11))),$AM$11)</f>
        <v>0.796542302670168</v>
      </c>
      <c r="AR541" s="0" t="n">
        <f aca="false">SUMPRODUCT((B24:B31&lt;=$B$6)*(C24:C31*AM541+D24:D31*AO541*$B$8*AQ541)/(1+AL541/100)^B24:B31)+C32*AM541*AP541/(1+AL541/100)^$B$6</f>
        <v>0</v>
      </c>
      <c r="AS541" s="0" t="n">
        <f aca="false">SUMPRODUCT((K24:K26&lt;=$B$6)*(L24:L26*AN541+M24:M26*AO541*$B$8*AQ541)/(1+AL541/100)^K24:K26)+L27*AN541*AP541/(1+AL541/100)^$B$6</f>
        <v>0</v>
      </c>
      <c r="AT541" s="0" t="n">
        <f aca="false">AS541-AR541</f>
        <v>0</v>
      </c>
      <c r="AU541" s="0" t="n">
        <f aca="true">RAND()</f>
        <v>0.684156374113815</v>
      </c>
      <c r="AV541" s="0" t="n">
        <f aca="true">RAND()</f>
        <v>0.951662048409603</v>
      </c>
      <c r="AW541" s="0" t="n">
        <f aca="true">RAND()</f>
        <v>0.56850373358656</v>
      </c>
      <c r="AX541" s="0" t="n">
        <f aca="true">RAND()</f>
        <v>0.138859892042121</v>
      </c>
      <c r="AY541" s="0" t="n">
        <f aca="true">RAND()</f>
        <v>0.824203298176468</v>
      </c>
      <c r="AZ541" s="0" t="n">
        <f aca="true">RAND()</f>
        <v>0.831040675090785</v>
      </c>
    </row>
    <row r="542" customFormat="false" ht="15" hidden="false" customHeight="false" outlineLevel="0" collapsed="false">
      <c r="AK542" s="0" t="n">
        <v>529</v>
      </c>
      <c r="AL542" s="0" t="n">
        <f aca="false">IFERROR(IF(AU542&lt;($AM$6-$AL$6)/($AN$6-$AL$6),$AL$6+SQRT(AU542*($AN$6-$AL$6)*($AM$6-$AL$6)),$AN$6-SQRT((1-AU542)*($AN$6-$AL$6)*($AN$6-$AM$6))),$AM$6)</f>
        <v>3.26832700175118</v>
      </c>
      <c r="AM542" s="0" t="n">
        <f aca="false">IFERROR(IF(AV542&lt;($AM$7-$AL$7)/($AN$7-$AL$7),$AL$7+SQRT(AV542*($AN$7-$AL$7)*($AM$7-$AL$7)),$AN$7-SQRT((1-AV542)*($AN$7-$AL$7)*($AN$7-$AM$7))),$AM$7)</f>
        <v>0.97242147042969</v>
      </c>
      <c r="AN542" s="0" t="n">
        <f aca="false">IFERROR(IF(AW542&lt;($AM$8-$AL$8)/($AN$8-$AL$8),$AL$8+SQRT(AW542*($AN$8-$AL$8)*($AM$8-$AL$8)),$AN$8-SQRT((1-AW542)*($AN$8-$AL$8)*($AN$8-$AM$8))),$AM$8)</f>
        <v>1.07993028367616</v>
      </c>
      <c r="AO542" s="0" t="n">
        <f aca="false">IFERROR(IF(AX542&lt;($AM$9-$AL$9)/($AN$9-$AL$9),$AL$9+SQRT(AX542*($AN$9-$AL$9)*($AM$9-$AL$9)),$AN$9-SQRT((1-AX542)*($AN$9-$AL$9)*($AN$9-$AM$9))),$AM$9)</f>
        <v>1.87835493659784</v>
      </c>
      <c r="AP542" s="0" t="n">
        <f aca="false">IFERROR(IF(AY542&lt;($AM$10-$AL$10)/($AN$10-$AL$10),$AL$10+SQRT(AY542*($AN$10-$AL$10)*($AM$10-$AL$10)),$AN$10-SQRT((1-AY542)*($AN$10-$AL$10)*($AN$10-$AM$10))),$AM$10)</f>
        <v>0.837429535334372</v>
      </c>
      <c r="AQ542" s="0" t="n">
        <f aca="false">IFERROR(IF(AZ542&lt;($AM$11-$AL$11)/($AN$11-$AL$11),$AL$11+SQRT(AZ542*($AN$11-$AL$11)*($AM$11-$AL$11)),$AN$11-SQRT((1-AZ542)*($AN$11-$AL$11)*($AN$11-$AM$11))),$AM$11)</f>
        <v>0.766821059364106</v>
      </c>
      <c r="AR542" s="0" t="n">
        <f aca="false">SUMPRODUCT((B24:B31&lt;=$B$6)*(C24:C31*AM542+D24:D31*AO542*$B$8*AQ542)/(1+AL542/100)^B24:B31)+C32*AM542*AP542/(1+AL542/100)^$B$6</f>
        <v>0</v>
      </c>
      <c r="AS542" s="0" t="n">
        <f aca="false">SUMPRODUCT((K24:K26&lt;=$B$6)*(L24:L26*AN542+M24:M26*AO542*$B$8*AQ542)/(1+AL542/100)^K24:K26)+L27*AN542*AP542/(1+AL542/100)^$B$6</f>
        <v>0</v>
      </c>
      <c r="AT542" s="0" t="n">
        <f aca="false">AS542-AR542</f>
        <v>0</v>
      </c>
      <c r="AU542" s="0" t="n">
        <f aca="true">RAND()</f>
        <v>0.303730831707032</v>
      </c>
      <c r="AV542" s="0" t="n">
        <f aca="true">RAND()</f>
        <v>0.330324038501517</v>
      </c>
      <c r="AW542" s="0" t="n">
        <f aca="true">RAND()</f>
        <v>0.74290036968469</v>
      </c>
      <c r="AX542" s="0" t="n">
        <f aca="true">RAND()</f>
        <v>0.990134985699923</v>
      </c>
      <c r="AY542" s="0" t="n">
        <f aca="true">RAND()</f>
        <v>0.455434765263882</v>
      </c>
      <c r="AZ542" s="0" t="n">
        <f aca="true">RAND()</f>
        <v>0.778071761811927</v>
      </c>
    </row>
    <row r="543" customFormat="false" ht="15" hidden="false" customHeight="false" outlineLevel="0" collapsed="false">
      <c r="AK543" s="0" t="n">
        <v>530</v>
      </c>
      <c r="AL543" s="0" t="n">
        <f aca="false">IFERROR(IF(AU543&lt;($AM$6-$AL$6)/($AN$6-$AL$6),$AL$6+SQRT(AU543*($AN$6-$AL$6)*($AM$6-$AL$6)),$AN$6-SQRT((1-AU543)*($AN$6-$AL$6)*($AN$6-$AM$6))),$AM$6)</f>
        <v>4.42368641935529</v>
      </c>
      <c r="AM543" s="0" t="n">
        <f aca="false">IFERROR(IF(AV543&lt;($AM$7-$AL$7)/($AN$7-$AL$7),$AL$7+SQRT(AV543*($AN$7-$AL$7)*($AM$7-$AL$7)),$AN$7-SQRT((1-AV543)*($AN$7-$AL$7)*($AN$7-$AM$7))),$AM$7)</f>
        <v>0.986512211180525</v>
      </c>
      <c r="AN543" s="0" t="n">
        <f aca="false">IFERROR(IF(AW543&lt;($AM$8-$AL$8)/($AN$8-$AL$8),$AL$8+SQRT(AW543*($AN$8-$AL$8)*($AM$8-$AL$8)),$AN$8-SQRT((1-AW543)*($AN$8-$AL$8)*($AN$8-$AM$8))),$AM$8)</f>
        <v>1.02833550009335</v>
      </c>
      <c r="AO543" s="0" t="n">
        <f aca="false">IFERROR(IF(AX543&lt;($AM$9-$AL$9)/($AN$9-$AL$9),$AL$9+SQRT(AX543*($AN$9-$AL$9)*($AM$9-$AL$9)),$AN$9-SQRT((1-AX543)*($AN$9-$AL$9)*($AN$9-$AM$9))),$AM$9)</f>
        <v>1.42569579625125</v>
      </c>
      <c r="AP543" s="0" t="n">
        <f aca="false">IFERROR(IF(AY543&lt;($AM$10-$AL$10)/($AN$10-$AL$10),$AL$10+SQRT(AY543*($AN$10-$AL$10)*($AM$10-$AL$10)),$AN$10-SQRT((1-AY543)*($AN$10-$AL$10)*($AN$10-$AM$10))),$AM$10)</f>
        <v>0.513785426393155</v>
      </c>
      <c r="AQ543" s="0" t="n">
        <f aca="false">IFERROR(IF(AZ543&lt;($AM$11-$AL$11)/($AN$11-$AL$11),$AL$11+SQRT(AZ543*($AN$11-$AL$11)*($AM$11-$AL$11)),$AN$11-SQRT((1-AZ543)*($AN$11-$AL$11)*($AN$11-$AM$11))),$AM$11)</f>
        <v>0.540645836363968</v>
      </c>
      <c r="AR543" s="0" t="n">
        <f aca="false">SUMPRODUCT((B24:B31&lt;=$B$6)*(C24:C31*AM543+D24:D31*AO543*$B$8*AQ543)/(1+AL543/100)^B24:B31)+C32*AM543*AP543/(1+AL543/100)^$B$6</f>
        <v>0</v>
      </c>
      <c r="AS543" s="0" t="n">
        <f aca="false">SUMPRODUCT((K24:K26&lt;=$B$6)*(L24:L26*AN543+M24:M26*AO543*$B$8*AQ543)/(1+AL543/100)^K24:K26)+L27*AN543*AP543/(1+AL543/100)^$B$6</f>
        <v>0</v>
      </c>
      <c r="AT543" s="0" t="n">
        <f aca="false">AS543-AR543</f>
        <v>0</v>
      </c>
      <c r="AU543" s="0" t="n">
        <f aca="true">RAND()</f>
        <v>0.66813041670928</v>
      </c>
      <c r="AV543" s="0" t="n">
        <f aca="true">RAND()</f>
        <v>0.386520054660542</v>
      </c>
      <c r="AW543" s="0" t="n">
        <f aca="true">RAND()</f>
        <v>0.563243106498977</v>
      </c>
      <c r="AX543" s="0" t="n">
        <f aca="true">RAND()</f>
        <v>0.780116454371009</v>
      </c>
      <c r="AY543" s="0" t="n">
        <f aca="true">RAND()</f>
        <v>0.000760151923364374</v>
      </c>
      <c r="AZ543" s="0" t="n">
        <f aca="true">RAND()</f>
        <v>0.236369055344138</v>
      </c>
    </row>
    <row r="544" customFormat="false" ht="15" hidden="false" customHeight="false" outlineLevel="0" collapsed="false">
      <c r="AK544" s="0" t="n">
        <v>531</v>
      </c>
      <c r="AL544" s="0" t="n">
        <f aca="false">IFERROR(IF(AU544&lt;($AM$6-$AL$6)/($AN$6-$AL$6),$AL$6+SQRT(AU544*($AN$6-$AL$6)*($AM$6-$AL$6)),$AN$6-SQRT((1-AU544)*($AN$6-$AL$6)*($AN$6-$AM$6))),$AM$6)</f>
        <v>3.5736169983242</v>
      </c>
      <c r="AM544" s="0" t="n">
        <f aca="false">IFERROR(IF(AV544&lt;($AM$7-$AL$7)/($AN$7-$AL$7),$AL$7+SQRT(AV544*($AN$7-$AL$7)*($AM$7-$AL$7)),$AN$7-SQRT((1-AV544)*($AN$7-$AL$7)*($AN$7-$AM$7))),$AM$7)</f>
        <v>0.90727952564901</v>
      </c>
      <c r="AN544" s="0" t="n">
        <f aca="false">IFERROR(IF(AW544&lt;($AM$8-$AL$8)/($AN$8-$AL$8),$AL$8+SQRT(AW544*($AN$8-$AL$8)*($AM$8-$AL$8)),$AN$8-SQRT((1-AW544)*($AN$8-$AL$8)*($AN$8-$AM$8))),$AM$8)</f>
        <v>1.1427377076005</v>
      </c>
      <c r="AO544" s="0" t="n">
        <f aca="false">IFERROR(IF(AX544&lt;($AM$9-$AL$9)/($AN$9-$AL$9),$AL$9+SQRT(AX544*($AN$9-$AL$9)*($AM$9-$AL$9)),$AN$9-SQRT((1-AX544)*($AN$9-$AL$9)*($AN$9-$AM$9))),$AM$9)</f>
        <v>1.05189215277293</v>
      </c>
      <c r="AP544" s="0" t="n">
        <f aca="false">IFERROR(IF(AY544&lt;($AM$10-$AL$10)/($AN$10-$AL$10),$AL$10+SQRT(AY544*($AN$10-$AL$10)*($AM$10-$AL$10)),$AN$10-SQRT((1-AY544)*($AN$10-$AL$10)*($AN$10-$AM$10))),$AM$10)</f>
        <v>0.872793932908104</v>
      </c>
      <c r="AQ544" s="0" t="n">
        <f aca="false">IFERROR(IF(AZ544&lt;($AM$11-$AL$11)/($AN$11-$AL$11),$AL$11+SQRT(AZ544*($AN$11-$AL$11)*($AM$11-$AL$11)),$AN$11-SQRT((1-AZ544)*($AN$11-$AL$11)*($AN$11-$AM$11))),$AM$11)</f>
        <v>0.808542671656629</v>
      </c>
      <c r="AR544" s="0" t="n">
        <f aca="false">SUMPRODUCT((B24:B31&lt;=$B$6)*(C24:C31*AM544+D24:D31*AO544*$B$8*AQ544)/(1+AL544/100)^B24:B31)+C32*AM544*AP544/(1+AL544/100)^$B$6</f>
        <v>0</v>
      </c>
      <c r="AS544" s="0" t="n">
        <f aca="false">SUMPRODUCT((K24:K26&lt;=$B$6)*(L24:L26*AN544+M24:M26*AO544*$B$8*AQ544)/(1+AL544/100)^K24:K26)+L27*AN544*AP544/(1+AL544/100)^$B$6</f>
        <v>0</v>
      </c>
      <c r="AT544" s="0" t="n">
        <f aca="false">AS544-AR544</f>
        <v>0</v>
      </c>
      <c r="AU544" s="0" t="n">
        <f aca="true">RAND()</f>
        <v>0.412994976291357</v>
      </c>
      <c r="AV544" s="0" t="n">
        <f aca="true">RAND()</f>
        <v>0.127876629149739</v>
      </c>
      <c r="AW544" s="0" t="n">
        <f aca="true">RAND()</f>
        <v>0.89773156114849</v>
      </c>
      <c r="AX544" s="0" t="n">
        <f aca="true">RAND()</f>
        <v>0.400727673350967</v>
      </c>
      <c r="AY544" s="0" t="n">
        <f aca="true">RAND()</f>
        <v>0.555901265652369</v>
      </c>
      <c r="AZ544" s="0" t="n">
        <f aca="true">RAND()</f>
        <v>0.850384046627015</v>
      </c>
    </row>
    <row r="545" customFormat="false" ht="15" hidden="false" customHeight="false" outlineLevel="0" collapsed="false">
      <c r="AK545" s="0" t="n">
        <v>532</v>
      </c>
      <c r="AL545" s="0" t="n">
        <f aca="false">IFERROR(IF(AU545&lt;($AM$6-$AL$6)/($AN$6-$AL$6),$AL$6+SQRT(AU545*($AN$6-$AL$6)*($AM$6-$AL$6)),$AN$6-SQRT((1-AU545)*($AN$6-$AL$6)*($AN$6-$AM$6))),$AM$6)</f>
        <v>4.22923496472065</v>
      </c>
      <c r="AM545" s="0" t="n">
        <f aca="false">IFERROR(IF(AV545&lt;($AM$7-$AL$7)/($AN$7-$AL$7),$AL$7+SQRT(AV545*($AN$7-$AL$7)*($AM$7-$AL$7)),$AN$7-SQRT((1-AV545)*($AN$7-$AL$7)*($AN$7-$AM$7))),$AM$7)</f>
        <v>0.898719469976494</v>
      </c>
      <c r="AN545" s="0" t="n">
        <f aca="false">IFERROR(IF(AW545&lt;($AM$8-$AL$8)/($AN$8-$AL$8),$AL$8+SQRT(AW545*($AN$8-$AL$8)*($AM$8-$AL$8)),$AN$8-SQRT((1-AW545)*($AN$8-$AL$8)*($AN$8-$AM$8))),$AM$8)</f>
        <v>1.01674500774618</v>
      </c>
      <c r="AO545" s="0" t="n">
        <f aca="false">IFERROR(IF(AX545&lt;($AM$9-$AL$9)/($AN$9-$AL$9),$AL$9+SQRT(AX545*($AN$9-$AL$9)*($AM$9-$AL$9)),$AN$9-SQRT((1-AX545)*($AN$9-$AL$9)*($AN$9-$AM$9))),$AM$9)</f>
        <v>1.65306876225341</v>
      </c>
      <c r="AP545" s="0" t="n">
        <f aca="false">IFERROR(IF(AY545&lt;($AM$10-$AL$10)/($AN$10-$AL$10),$AL$10+SQRT(AY545*($AN$10-$AL$10)*($AM$10-$AL$10)),$AN$10-SQRT((1-AY545)*($AN$10-$AL$10)*($AN$10-$AM$10))),$AM$10)</f>
        <v>0.716788287126557</v>
      </c>
      <c r="AQ545" s="0" t="n">
        <f aca="false">IFERROR(IF(AZ545&lt;($AM$11-$AL$11)/($AN$11-$AL$11),$AL$11+SQRT(AZ545*($AN$11-$AL$11)*($AM$11-$AL$11)),$AN$11-SQRT((1-AZ545)*($AN$11-$AL$11)*($AN$11-$AM$11))),$AM$11)</f>
        <v>0.696559467792055</v>
      </c>
      <c r="AR545" s="0" t="n">
        <f aca="false">SUMPRODUCT((B24:B31&lt;=$B$6)*(C24:C31*AM545+D24:D31*AO545*$B$8*AQ545)/(1+AL545/100)^B24:B31)+C32*AM545*AP545/(1+AL545/100)^$B$6</f>
        <v>0</v>
      </c>
      <c r="AS545" s="0" t="n">
        <f aca="false">SUMPRODUCT((K24:K26&lt;=$B$6)*(L24:L26*AN545+M24:M26*AO545*$B$8*AQ545)/(1+AL545/100)^K24:K26)+L27*AN545*AP545/(1+AL545/100)^$B$6</f>
        <v>0</v>
      </c>
      <c r="AT545" s="0" t="n">
        <f aca="false">AS545-AR545</f>
        <v>0</v>
      </c>
      <c r="AU545" s="0" t="n">
        <f aca="true">RAND()</f>
        <v>0.616143055963672</v>
      </c>
      <c r="AV545" s="0" t="n">
        <f aca="true">RAND()</f>
        <v>0.108283708360443</v>
      </c>
      <c r="AW545" s="0" t="n">
        <f aca="true">RAND()</f>
        <v>0.516374298565953</v>
      </c>
      <c r="AX545" s="0" t="n">
        <f aca="true">RAND()</f>
        <v>0.919759144183744</v>
      </c>
      <c r="AY545" s="0" t="n">
        <f aca="true">RAND()</f>
        <v>0.187988645741066</v>
      </c>
      <c r="AZ545" s="0" t="n">
        <f aca="true">RAND()</f>
        <v>0.624178952707589</v>
      </c>
    </row>
    <row r="546" customFormat="false" ht="15" hidden="false" customHeight="false" outlineLevel="0" collapsed="false">
      <c r="AK546" s="0" t="n">
        <v>533</v>
      </c>
      <c r="AL546" s="0" t="n">
        <f aca="false">IFERROR(IF(AU546&lt;($AM$6-$AL$6)/($AN$6-$AL$6),$AL$6+SQRT(AU546*($AN$6-$AL$6)*($AM$6-$AL$6)),$AN$6-SQRT((1-AU546)*($AN$6-$AL$6)*($AN$6-$AM$6))),$AM$6)</f>
        <v>5.12634610632285</v>
      </c>
      <c r="AM546" s="0" t="n">
        <f aca="false">IFERROR(IF(AV546&lt;($AM$7-$AL$7)/($AN$7-$AL$7),$AL$7+SQRT(AV546*($AN$7-$AL$7)*($AM$7-$AL$7)),$AN$7-SQRT((1-AV546)*($AN$7-$AL$7)*($AN$7-$AM$7))),$AM$7)</f>
        <v>1.15611707234639</v>
      </c>
      <c r="AN546" s="0" t="n">
        <f aca="false">IFERROR(IF(AW546&lt;($AM$8-$AL$8)/($AN$8-$AL$8),$AL$8+SQRT(AW546*($AN$8-$AL$8)*($AM$8-$AL$8)),$AN$8-SQRT((1-AW546)*($AN$8-$AL$8)*($AN$8-$AM$8))),$AM$8)</f>
        <v>1.10701619250672</v>
      </c>
      <c r="AO546" s="0" t="n">
        <f aca="false">IFERROR(IF(AX546&lt;($AM$9-$AL$9)/($AN$9-$AL$9),$AL$9+SQRT(AX546*($AN$9-$AL$9)*($AM$9-$AL$9)),$AN$9-SQRT((1-AX546)*($AN$9-$AL$9)*($AN$9-$AM$9))),$AM$9)</f>
        <v>1.69177122816316</v>
      </c>
      <c r="AP546" s="0" t="n">
        <f aca="false">IFERROR(IF(AY546&lt;($AM$10-$AL$10)/($AN$10-$AL$10),$AL$10+SQRT(AY546*($AN$10-$AL$10)*($AM$10-$AL$10)),$AN$10-SQRT((1-AY546)*($AN$10-$AL$10)*($AN$10-$AM$10))),$AM$10)</f>
        <v>0.812811187028272</v>
      </c>
      <c r="AQ546" s="0" t="n">
        <f aca="false">IFERROR(IF(AZ546&lt;($AM$11-$AL$11)/($AN$11-$AL$11),$AL$11+SQRT(AZ546*($AN$11-$AL$11)*($AM$11-$AL$11)),$AN$11-SQRT((1-AZ546)*($AN$11-$AL$11)*($AN$11-$AM$11))),$AM$11)</f>
        <v>0.44398719223104</v>
      </c>
      <c r="AR546" s="0" t="n">
        <f aca="false">SUMPRODUCT((B24:B31&lt;=$B$6)*(C24:C31*AM546+D24:D31*AO546*$B$8*AQ546)/(1+AL546/100)^B24:B31)+C32*AM546*AP546/(1+AL546/100)^$B$6</f>
        <v>0</v>
      </c>
      <c r="AS546" s="0" t="n">
        <f aca="false">SUMPRODUCT((K24:K26&lt;=$B$6)*(L24:L26*AN546+M24:M26*AO546*$B$8*AQ546)/(1+AL546/100)^K24:K26)+L27*AN546*AP546/(1+AL546/100)^$B$6</f>
        <v>0</v>
      </c>
      <c r="AT546" s="0" t="n">
        <f aca="false">AS546-AR546</f>
        <v>0</v>
      </c>
      <c r="AU546" s="0" t="n">
        <f aca="true">RAND()</f>
        <v>0.824471054335422</v>
      </c>
      <c r="AV546" s="0" t="n">
        <f aca="true">RAND()</f>
        <v>0.921653296846099</v>
      </c>
      <c r="AW546" s="0" t="n">
        <f aca="true">RAND()</f>
        <v>0.818272273730885</v>
      </c>
      <c r="AX546" s="0" t="n">
        <f aca="true">RAND()</f>
        <v>0.936663349474636</v>
      </c>
      <c r="AY546" s="0" t="n">
        <f aca="true">RAND()</f>
        <v>0.391403354920146</v>
      </c>
      <c r="AZ546" s="0" t="n">
        <f aca="true">RAND()</f>
        <v>0.0846216797003206</v>
      </c>
    </row>
    <row r="547" customFormat="false" ht="15" hidden="false" customHeight="false" outlineLevel="0" collapsed="false">
      <c r="AK547" s="0" t="n">
        <v>534</v>
      </c>
      <c r="AL547" s="0" t="n">
        <f aca="false">IFERROR(IF(AU547&lt;($AM$6-$AL$6)/($AN$6-$AL$6),$AL$6+SQRT(AU547*($AN$6-$AL$6)*($AM$6-$AL$6)),$AN$6-SQRT((1-AU547)*($AN$6-$AL$6)*($AN$6-$AM$6))),$AM$6)</f>
        <v>4.53133904982834</v>
      </c>
      <c r="AM547" s="0" t="n">
        <f aca="false">IFERROR(IF(AV547&lt;($AM$7-$AL$7)/($AN$7-$AL$7),$AL$7+SQRT(AV547*($AN$7-$AL$7)*($AM$7-$AL$7)),$AN$7-SQRT((1-AV547)*($AN$7-$AL$7)*($AN$7-$AM$7))),$AM$7)</f>
        <v>0.910370427995904</v>
      </c>
      <c r="AN547" s="0" t="n">
        <f aca="false">IFERROR(IF(AW547&lt;($AM$8-$AL$8)/($AN$8-$AL$8),$AL$8+SQRT(AW547*($AN$8-$AL$8)*($AM$8-$AL$8)),$AN$8-SQRT((1-AW547)*($AN$8-$AL$8)*($AN$8-$AM$8))),$AM$8)</f>
        <v>0.94231556372646</v>
      </c>
      <c r="AO547" s="0" t="n">
        <f aca="false">IFERROR(IF(AX547&lt;($AM$9-$AL$9)/($AN$9-$AL$9),$AL$9+SQRT(AX547*($AN$9-$AL$9)*($AM$9-$AL$9)),$AN$9-SQRT((1-AX547)*($AN$9-$AL$9)*($AN$9-$AM$9))),$AM$9)</f>
        <v>1.06041552193767</v>
      </c>
      <c r="AP547" s="0" t="n">
        <f aca="false">IFERROR(IF(AY547&lt;($AM$10-$AL$10)/($AN$10-$AL$10),$AL$10+SQRT(AY547*($AN$10-$AL$10)*($AM$10-$AL$10)),$AN$10-SQRT((1-AY547)*($AN$10-$AL$10)*($AN$10-$AM$10))),$AM$10)</f>
        <v>0.982257215070736</v>
      </c>
      <c r="AQ547" s="0" t="n">
        <f aca="false">IFERROR(IF(AZ547&lt;($AM$11-$AL$11)/($AN$11-$AL$11),$AL$11+SQRT(AZ547*($AN$11-$AL$11)*($AM$11-$AL$11)),$AN$11-SQRT((1-AZ547)*($AN$11-$AL$11)*($AN$11-$AM$11))),$AM$11)</f>
        <v>0.484054447332884</v>
      </c>
      <c r="AR547" s="0" t="n">
        <f aca="false">SUMPRODUCT((B24:B31&lt;=$B$6)*(C24:C31*AM547+D24:D31*AO547*$B$8*AQ547)/(1+AL547/100)^B24:B31)+C32*AM547*AP547/(1+AL547/100)^$B$6</f>
        <v>0</v>
      </c>
      <c r="AS547" s="0" t="n">
        <f aca="false">SUMPRODUCT((K24:K26&lt;=$B$6)*(L24:L26*AN547+M24:M26*AO547*$B$8*AQ547)/(1+AL547/100)^K24:K26)+L27*AN547*AP547/(1+AL547/100)^$B$6</f>
        <v>0</v>
      </c>
      <c r="AT547" s="0" t="n">
        <f aca="false">AS547-AR547</f>
        <v>0</v>
      </c>
      <c r="AU547" s="0" t="n">
        <f aca="true">RAND()</f>
        <v>0.695285655654877</v>
      </c>
      <c r="AV547" s="0" t="n">
        <f aca="true">RAND()</f>
        <v>0.135351459733321</v>
      </c>
      <c r="AW547" s="0" t="n">
        <f aca="true">RAND()</f>
        <v>0.225041329764224</v>
      </c>
      <c r="AX547" s="0" t="n">
        <f aca="true">RAND()</f>
        <v>0.411454005722895</v>
      </c>
      <c r="AY547" s="0" t="n">
        <f aca="true">RAND()</f>
        <v>0.930288085951129</v>
      </c>
      <c r="AZ547" s="0" t="n">
        <f aca="true">RAND()</f>
        <v>0.138269549318422</v>
      </c>
    </row>
    <row r="548" customFormat="false" ht="15" hidden="false" customHeight="false" outlineLevel="0" collapsed="false">
      <c r="AK548" s="0" t="n">
        <v>535</v>
      </c>
      <c r="AL548" s="0" t="n">
        <f aca="false">IFERROR(IF(AU548&lt;($AM$6-$AL$6)/($AN$6-$AL$6),$AL$6+SQRT(AU548*($AN$6-$AL$6)*($AM$6-$AL$6)),$AN$6-SQRT((1-AU548)*($AN$6-$AL$6)*($AN$6-$AM$6))),$AM$6)</f>
        <v>3.92798947700064</v>
      </c>
      <c r="AM548" s="0" t="n">
        <f aca="false">IFERROR(IF(AV548&lt;($AM$7-$AL$7)/($AN$7-$AL$7),$AL$7+SQRT(AV548*($AN$7-$AL$7)*($AM$7-$AL$7)),$AN$7-SQRT((1-AV548)*($AN$7-$AL$7)*($AN$7-$AM$7))),$AM$7)</f>
        <v>1.13193900774423</v>
      </c>
      <c r="AN548" s="0" t="n">
        <f aca="false">IFERROR(IF(AW548&lt;($AM$8-$AL$8)/($AN$8-$AL$8),$AL$8+SQRT(AW548*($AN$8-$AL$8)*($AM$8-$AL$8)),$AN$8-SQRT((1-AW548)*($AN$8-$AL$8)*($AN$8-$AM$8))),$AM$8)</f>
        <v>1.24110846830869</v>
      </c>
      <c r="AO548" s="0" t="n">
        <f aca="false">IFERROR(IF(AX548&lt;($AM$9-$AL$9)/($AN$9-$AL$9),$AL$9+SQRT(AX548*($AN$9-$AL$9)*($AM$9-$AL$9)),$AN$9-SQRT((1-AX548)*($AN$9-$AL$9)*($AN$9-$AM$9))),$AM$9)</f>
        <v>1.77947021015989</v>
      </c>
      <c r="AP548" s="0" t="n">
        <f aca="false">IFERROR(IF(AY548&lt;($AM$10-$AL$10)/($AN$10-$AL$10),$AL$10+SQRT(AY548*($AN$10-$AL$10)*($AM$10-$AL$10)),$AN$10-SQRT((1-AY548)*($AN$10-$AL$10)*($AN$10-$AM$10))),$AM$10)</f>
        <v>0.974842083906772</v>
      </c>
      <c r="AQ548" s="0" t="n">
        <f aca="false">IFERROR(IF(AZ548&lt;($AM$11-$AL$11)/($AN$11-$AL$11),$AL$11+SQRT(AZ548*($AN$11-$AL$11)*($AM$11-$AL$11)),$AN$11-SQRT((1-AZ548)*($AN$11-$AL$11)*($AN$11-$AM$11))),$AM$11)</f>
        <v>0.58627249846944</v>
      </c>
      <c r="AR548" s="0" t="n">
        <f aca="false">SUMPRODUCT((B24:B31&lt;=$B$6)*(C24:C31*AM548+D24:D31*AO548*$B$8*AQ548)/(1+AL548/100)^B24:B31)+C32*AM548*AP548/(1+AL548/100)^$B$6</f>
        <v>0</v>
      </c>
      <c r="AS548" s="0" t="n">
        <f aca="false">SUMPRODUCT((K24:K26&lt;=$B$6)*(L24:L26*AN548+M24:M26*AO548*$B$8*AQ548)/(1+AL548/100)^K24:K26)+L27*AN548*AP548/(1+AL548/100)^$B$6</f>
        <v>0</v>
      </c>
      <c r="AT548" s="0" t="n">
        <f aca="false">AS548-AR548</f>
        <v>0</v>
      </c>
      <c r="AU548" s="0" t="n">
        <f aca="true">RAND()</f>
        <v>0.528137567329061</v>
      </c>
      <c r="AV548" s="0" t="n">
        <f aca="true">RAND()</f>
        <v>0.876103129845173</v>
      </c>
      <c r="AW548" s="0" t="n">
        <f aca="true">RAND()</f>
        <v>0.999297250348288</v>
      </c>
      <c r="AX548" s="0" t="n">
        <f aca="true">RAND()</f>
        <v>0.967577741195385</v>
      </c>
      <c r="AY548" s="0" t="n">
        <f aca="true">RAND()</f>
        <v>0.901900018595705</v>
      </c>
      <c r="AZ548" s="0" t="n">
        <f aca="true">RAND()</f>
        <v>0.334497728081369</v>
      </c>
    </row>
    <row r="549" customFormat="false" ht="15" hidden="false" customHeight="false" outlineLevel="0" collapsed="false">
      <c r="AK549" s="0" t="n">
        <v>536</v>
      </c>
      <c r="AL549" s="0" t="n">
        <f aca="false">IFERROR(IF(AU549&lt;($AM$6-$AL$6)/($AN$6-$AL$6),$AL$6+SQRT(AU549*($AN$6-$AL$6)*($AM$6-$AL$6)),$AN$6-SQRT((1-AU549)*($AN$6-$AL$6)*($AN$6-$AM$6))),$AM$6)</f>
        <v>2.4264022358047</v>
      </c>
      <c r="AM549" s="0" t="n">
        <f aca="false">IFERROR(IF(AV549&lt;($AM$7-$AL$7)/($AN$7-$AL$7),$AL$7+SQRT(AV549*($AN$7-$AL$7)*($AM$7-$AL$7)),$AN$7-SQRT((1-AV549)*($AN$7-$AL$7)*($AN$7-$AM$7))),$AM$7)</f>
        <v>1.03223486580071</v>
      </c>
      <c r="AN549" s="0" t="n">
        <f aca="false">IFERROR(IF(AW549&lt;($AM$8-$AL$8)/($AN$8-$AL$8),$AL$8+SQRT(AW549*($AN$8-$AL$8)*($AM$8-$AL$8)),$AN$8-SQRT((1-AW549)*($AN$8-$AL$8)*($AN$8-$AM$8))),$AM$8)</f>
        <v>0.936498554408988</v>
      </c>
      <c r="AO549" s="0" t="n">
        <f aca="false">IFERROR(IF(AX549&lt;($AM$9-$AL$9)/($AN$9-$AL$9),$AL$9+SQRT(AX549*($AN$9-$AL$9)*($AM$9-$AL$9)),$AN$9-SQRT((1-AX549)*($AN$9-$AL$9)*($AN$9-$AM$9))),$AM$9)</f>
        <v>1.07607516086731</v>
      </c>
      <c r="AP549" s="0" t="n">
        <f aca="false">IFERROR(IF(AY549&lt;($AM$10-$AL$10)/($AN$10-$AL$10),$AL$10+SQRT(AY549*($AN$10-$AL$10)*($AM$10-$AL$10)),$AN$10-SQRT((1-AY549)*($AN$10-$AL$10)*($AN$10-$AM$10))),$AM$10)</f>
        <v>0.746003785921705</v>
      </c>
      <c r="AQ549" s="0" t="n">
        <f aca="false">IFERROR(IF(AZ549&lt;($AM$11-$AL$11)/($AN$11-$AL$11),$AL$11+SQRT(AZ549*($AN$11-$AL$11)*($AM$11-$AL$11)),$AN$11-SQRT((1-AZ549)*($AN$11-$AL$11)*($AN$11-$AM$11))),$AM$11)</f>
        <v>0.739121480713899</v>
      </c>
      <c r="AR549" s="0" t="n">
        <f aca="false">SUMPRODUCT((B24:B31&lt;=$B$6)*(C24:C31*AM549+D24:D31*AO549*$B$8*AQ549)/(1+AL549/100)^B24:B31)+C32*AM549*AP549/(1+AL549/100)^$B$6</f>
        <v>0</v>
      </c>
      <c r="AS549" s="0" t="n">
        <f aca="false">SUMPRODUCT((K24:K26&lt;=$B$6)*(L24:L26*AN549+M24:M26*AO549*$B$8*AQ549)/(1+AL549/100)^K24:K26)+L27*AN549*AP549/(1+AL549/100)^$B$6</f>
        <v>0</v>
      </c>
      <c r="AT549" s="0" t="n">
        <f aca="false">AS549-AR549</f>
        <v>0</v>
      </c>
      <c r="AU549" s="0" t="n">
        <f aca="true">RAND()</f>
        <v>0.0363637733398489</v>
      </c>
      <c r="AV549" s="0" t="n">
        <f aca="true">RAND()</f>
        <v>0.578474189574797</v>
      </c>
      <c r="AW549" s="0" t="n">
        <f aca="true">RAND()</f>
        <v>0.207020615063816</v>
      </c>
      <c r="AX549" s="0" t="n">
        <f aca="true">RAND()</f>
        <v>0.43090859442242</v>
      </c>
      <c r="AY549" s="0" t="n">
        <f aca="true">RAND()</f>
        <v>0.242071450751248</v>
      </c>
      <c r="AZ549" s="0" t="n">
        <f aca="true">RAND()</f>
        <v>0.722213870102414</v>
      </c>
    </row>
    <row r="550" customFormat="false" ht="15" hidden="false" customHeight="false" outlineLevel="0" collapsed="false">
      <c r="AK550" s="0" t="n">
        <v>537</v>
      </c>
      <c r="AL550" s="0" t="n">
        <f aca="false">IFERROR(IF(AU550&lt;($AM$6-$AL$6)/($AN$6-$AL$6),$AL$6+SQRT(AU550*($AN$6-$AL$6)*($AM$6-$AL$6)),$AN$6-SQRT((1-AU550)*($AN$6-$AL$6)*($AN$6-$AM$6))),$AM$6)</f>
        <v>4.60413863127747</v>
      </c>
      <c r="AM550" s="0" t="n">
        <f aca="false">IFERROR(IF(AV550&lt;($AM$7-$AL$7)/($AN$7-$AL$7),$AL$7+SQRT(AV550*($AN$7-$AL$7)*($AM$7-$AL$7)),$AN$7-SQRT((1-AV550)*($AN$7-$AL$7)*($AN$7-$AM$7))),$AM$7)</f>
        <v>1.09914586655217</v>
      </c>
      <c r="AN550" s="0" t="n">
        <f aca="false">IFERROR(IF(AW550&lt;($AM$8-$AL$8)/($AN$8-$AL$8),$AL$8+SQRT(AW550*($AN$8-$AL$8)*($AM$8-$AL$8)),$AN$8-SQRT((1-AW550)*($AN$8-$AL$8)*($AN$8-$AM$8))),$AM$8)</f>
        <v>1.00003514966739</v>
      </c>
      <c r="AO550" s="0" t="n">
        <f aca="false">IFERROR(IF(AX550&lt;($AM$9-$AL$9)/($AN$9-$AL$9),$AL$9+SQRT(AX550*($AN$9-$AL$9)*($AM$9-$AL$9)),$AN$9-SQRT((1-AX550)*($AN$9-$AL$9)*($AN$9-$AM$9))),$AM$9)</f>
        <v>1.77337712946073</v>
      </c>
      <c r="AP550" s="0" t="n">
        <f aca="false">IFERROR(IF(AY550&lt;($AM$10-$AL$10)/($AN$10-$AL$10),$AL$10+SQRT(AY550*($AN$10-$AL$10)*($AM$10-$AL$10)),$AN$10-SQRT((1-AY550)*($AN$10-$AL$10)*($AN$10-$AM$10))),$AM$10)</f>
        <v>0.824910593572066</v>
      </c>
      <c r="AQ550" s="0" t="n">
        <f aca="false">IFERROR(IF(AZ550&lt;($AM$11-$AL$11)/($AN$11-$AL$11),$AL$11+SQRT(AZ550*($AN$11-$AL$11)*($AM$11-$AL$11)),$AN$11-SQRT((1-AZ550)*($AN$11-$AL$11)*($AN$11-$AM$11))),$AM$11)</f>
        <v>0.816184083397932</v>
      </c>
      <c r="AR550" s="0" t="n">
        <f aca="false">SUMPRODUCT((B24:B31&lt;=$B$6)*(C24:C31*AM550+D24:D31*AO550*$B$8*AQ550)/(1+AL550/100)^B24:B31)+C32*AM550*AP550/(1+AL550/100)^$B$6</f>
        <v>0</v>
      </c>
      <c r="AS550" s="0" t="n">
        <f aca="false">SUMPRODUCT((K24:K26&lt;=$B$6)*(L24:L26*AN550+M24:M26*AO550*$B$8*AQ550)/(1+AL550/100)^K24:K26)+L27*AN550*AP550/(1+AL550/100)^$B$6</f>
        <v>0</v>
      </c>
      <c r="AT550" s="0" t="n">
        <f aca="false">AS550-AR550</f>
        <v>0</v>
      </c>
      <c r="AU550" s="0" t="n">
        <f aca="true">RAND()</f>
        <v>0.712992415093149</v>
      </c>
      <c r="AV550" s="0" t="n">
        <f aca="true">RAND()</f>
        <v>0.797715825970713</v>
      </c>
      <c r="AW550" s="0" t="n">
        <f aca="true">RAND()</f>
        <v>0.444600654206185</v>
      </c>
      <c r="AX550" s="0" t="n">
        <f aca="true">RAND()</f>
        <v>0.965761383032362</v>
      </c>
      <c r="AY550" s="0" t="n">
        <f aca="true">RAND()</f>
        <v>0.42226757526141</v>
      </c>
      <c r="AZ550" s="0" t="n">
        <f aca="true">RAND()</f>
        <v>0.862088607362211</v>
      </c>
    </row>
    <row r="551" customFormat="false" ht="15" hidden="false" customHeight="false" outlineLevel="0" collapsed="false">
      <c r="AK551" s="0" t="n">
        <v>538</v>
      </c>
      <c r="AL551" s="0" t="n">
        <f aca="false">IFERROR(IF(AU551&lt;($AM$6-$AL$6)/($AN$6-$AL$6),$AL$6+SQRT(AU551*($AN$6-$AL$6)*($AM$6-$AL$6)),$AN$6-SQRT((1-AU551)*($AN$6-$AL$6)*($AN$6-$AM$6))),$AM$6)</f>
        <v>3.00965308485346</v>
      </c>
      <c r="AM551" s="0" t="n">
        <f aca="false">IFERROR(IF(AV551&lt;($AM$7-$AL$7)/($AN$7-$AL$7),$AL$7+SQRT(AV551*($AN$7-$AL$7)*($AM$7-$AL$7)),$AN$7-SQRT((1-AV551)*($AN$7-$AL$7)*($AN$7-$AM$7))),$AM$7)</f>
        <v>1.07047469660307</v>
      </c>
      <c r="AN551" s="0" t="n">
        <f aca="false">IFERROR(IF(AW551&lt;($AM$8-$AL$8)/($AN$8-$AL$8),$AL$8+SQRT(AW551*($AN$8-$AL$8)*($AM$8-$AL$8)),$AN$8-SQRT((1-AW551)*($AN$8-$AL$8)*($AN$8-$AM$8))),$AM$8)</f>
        <v>0.867480223617558</v>
      </c>
      <c r="AO551" s="0" t="n">
        <f aca="false">IFERROR(IF(AX551&lt;($AM$9-$AL$9)/($AN$9-$AL$9),$AL$9+SQRT(AX551*($AN$9-$AL$9)*($AM$9-$AL$9)),$AN$9-SQRT((1-AX551)*($AN$9-$AL$9)*($AN$9-$AM$9))),$AM$9)</f>
        <v>1.09648327413643</v>
      </c>
      <c r="AP551" s="0" t="n">
        <f aca="false">IFERROR(IF(AY551&lt;($AM$10-$AL$10)/($AN$10-$AL$10),$AL$10+SQRT(AY551*($AN$10-$AL$10)*($AM$10-$AL$10)),$AN$10-SQRT((1-AY551)*($AN$10-$AL$10)*($AN$10-$AM$10))),$AM$10)</f>
        <v>0.933215656580198</v>
      </c>
      <c r="AQ551" s="0" t="n">
        <f aca="false">IFERROR(IF(AZ551&lt;($AM$11-$AL$11)/($AN$11-$AL$11),$AL$11+SQRT(AZ551*($AN$11-$AL$11)*($AM$11-$AL$11)),$AN$11-SQRT((1-AZ551)*($AN$11-$AL$11)*($AN$11-$AM$11))),$AM$11)</f>
        <v>0.637141477725949</v>
      </c>
      <c r="AR551" s="0" t="n">
        <f aca="false">SUMPRODUCT((B24:B31&lt;=$B$6)*(C24:C31*AM551+D24:D31*AO551*$B$8*AQ551)/(1+AL551/100)^B24:B31)+C32*AM551*AP551/(1+AL551/100)^$B$6</f>
        <v>0</v>
      </c>
      <c r="AS551" s="0" t="n">
        <f aca="false">SUMPRODUCT((K24:K26&lt;=$B$6)*(L24:L26*AN551+M24:M26*AO551*$B$8*AQ551)/(1+AL551/100)^K24:K26)+L27*AN551*AP551/(1+AL551/100)^$B$6</f>
        <v>0</v>
      </c>
      <c r="AT551" s="0" t="n">
        <f aca="false">AS551-AR551</f>
        <v>0</v>
      </c>
      <c r="AU551" s="0" t="n">
        <f aca="true">RAND()</f>
        <v>0.203856574839024</v>
      </c>
      <c r="AV551" s="0" t="n">
        <f aca="true">RAND()</f>
        <v>0.713517026135475</v>
      </c>
      <c r="AW551" s="0" t="n">
        <f aca="true">RAND()</f>
        <v>0.0505953397719509</v>
      </c>
      <c r="AX551" s="0" t="n">
        <f aca="true">RAND()</f>
        <v>0.455771684056517</v>
      </c>
      <c r="AY551" s="0" t="n">
        <f aca="true">RAND()</f>
        <v>0.750703220424847</v>
      </c>
      <c r="AZ551" s="0" t="n">
        <f aca="true">RAND()</f>
        <v>0.46393622858464</v>
      </c>
    </row>
    <row r="552" customFormat="false" ht="15" hidden="false" customHeight="false" outlineLevel="0" collapsed="false">
      <c r="AK552" s="0" t="n">
        <v>539</v>
      </c>
      <c r="AL552" s="0" t="n">
        <f aca="false">IFERROR(IF(AU552&lt;($AM$6-$AL$6)/($AN$6-$AL$6),$AL$6+SQRT(AU552*($AN$6-$AL$6)*($AM$6-$AL$6)),$AN$6-SQRT((1-AU552)*($AN$6-$AL$6)*($AN$6-$AM$6))),$AM$6)</f>
        <v>2.14254100818534</v>
      </c>
      <c r="AM552" s="0" t="n">
        <f aca="false">IFERROR(IF(AV552&lt;($AM$7-$AL$7)/($AN$7-$AL$7),$AL$7+SQRT(AV552*($AN$7-$AL$7)*($AM$7-$AL$7)),$AN$7-SQRT((1-AV552)*($AN$7-$AL$7)*($AN$7-$AM$7))),$AM$7)</f>
        <v>0.969837909139795</v>
      </c>
      <c r="AN552" s="0" t="n">
        <f aca="false">IFERROR(IF(AW552&lt;($AM$8-$AL$8)/($AN$8-$AL$8),$AL$8+SQRT(AW552*($AN$8-$AL$8)*($AM$8-$AL$8)),$AN$8-SQRT((1-AW552)*($AN$8-$AL$8)*($AN$8-$AM$8))),$AM$8)</f>
        <v>1.06354531442398</v>
      </c>
      <c r="AO552" s="0" t="n">
        <f aca="false">IFERROR(IF(AX552&lt;($AM$9-$AL$9)/($AN$9-$AL$9),$AL$9+SQRT(AX552*($AN$9-$AL$9)*($AM$9-$AL$9)),$AN$9-SQRT((1-AX552)*($AN$9-$AL$9)*($AN$9-$AM$9))),$AM$9)</f>
        <v>1.04671105797796</v>
      </c>
      <c r="AP552" s="0" t="n">
        <f aca="false">IFERROR(IF(AY552&lt;($AM$10-$AL$10)/($AN$10-$AL$10),$AL$10+SQRT(AY552*($AN$10-$AL$10)*($AM$10-$AL$10)),$AN$10-SQRT((1-AY552)*($AN$10-$AL$10)*($AN$10-$AM$10))),$AM$10)</f>
        <v>0.973954085757031</v>
      </c>
      <c r="AQ552" s="0" t="n">
        <f aca="false">IFERROR(IF(AZ552&lt;($AM$11-$AL$11)/($AN$11-$AL$11),$AL$11+SQRT(AZ552*($AN$11-$AL$11)*($AM$11-$AL$11)),$AN$11-SQRT((1-AZ552)*($AN$11-$AL$11)*($AN$11-$AM$11))),$AM$11)</f>
        <v>0.769479641732064</v>
      </c>
      <c r="AR552" s="0" t="n">
        <f aca="false">SUMPRODUCT((B24:B31&lt;=$B$6)*(C24:C31*AM552+D24:D31*AO552*$B$8*AQ552)/(1+AL552/100)^B24:B31)+C32*AM552*AP552/(1+AL552/100)^$B$6</f>
        <v>0</v>
      </c>
      <c r="AS552" s="0" t="n">
        <f aca="false">SUMPRODUCT((K24:K26&lt;=$B$6)*(L24:L26*AN552+M24:M26*AO552*$B$8*AQ552)/(1+AL552/100)^K24:K26)+L27*AN552*AP552/(1+AL552/100)^$B$6</f>
        <v>0</v>
      </c>
      <c r="AT552" s="0" t="n">
        <f aca="false">AS552-AR552</f>
        <v>0</v>
      </c>
      <c r="AU552" s="0" t="n">
        <f aca="true">RAND()</f>
        <v>0.00406358780289843</v>
      </c>
      <c r="AV552" s="0" t="n">
        <f aca="true">RAND()</f>
        <v>0.320499059788634</v>
      </c>
      <c r="AW552" s="0" t="n">
        <f aca="true">RAND()</f>
        <v>0.690974668682185</v>
      </c>
      <c r="AX552" s="0" t="n">
        <f aca="true">RAND()</f>
        <v>0.394160128678998</v>
      </c>
      <c r="AY552" s="0" t="n">
        <f aca="true">RAND()</f>
        <v>0.898529901623131</v>
      </c>
      <c r="AZ552" s="0" t="n">
        <f aca="true">RAND()</f>
        <v>0.783103528261315</v>
      </c>
    </row>
    <row r="553" customFormat="false" ht="15" hidden="false" customHeight="false" outlineLevel="0" collapsed="false">
      <c r="AK553" s="0" t="n">
        <v>540</v>
      </c>
      <c r="AL553" s="0" t="n">
        <f aca="false">IFERROR(IF(AU553&lt;($AM$6-$AL$6)/($AN$6-$AL$6),$AL$6+SQRT(AU553*($AN$6-$AL$6)*($AM$6-$AL$6)),$AN$6-SQRT((1-AU553)*($AN$6-$AL$6)*($AN$6-$AM$6))),$AM$6)</f>
        <v>3.02340703741588</v>
      </c>
      <c r="AM553" s="0" t="n">
        <f aca="false">IFERROR(IF(AV553&lt;($AM$7-$AL$7)/($AN$7-$AL$7),$AL$7+SQRT(AV553*($AN$7-$AL$7)*($AM$7-$AL$7)),$AN$7-SQRT((1-AV553)*($AN$7-$AL$7)*($AN$7-$AM$7))),$AM$7)</f>
        <v>1.18196524623524</v>
      </c>
      <c r="AN553" s="0" t="n">
        <f aca="false">IFERROR(IF(AW553&lt;($AM$8-$AL$8)/($AN$8-$AL$8),$AL$8+SQRT(AW553*($AN$8-$AL$8)*($AM$8-$AL$8)),$AN$8-SQRT((1-AW553)*($AN$8-$AL$8)*($AN$8-$AM$8))),$AM$8)</f>
        <v>0.978552545937628</v>
      </c>
      <c r="AO553" s="0" t="n">
        <f aca="false">IFERROR(IF(AX553&lt;($AM$9-$AL$9)/($AN$9-$AL$9),$AL$9+SQRT(AX553*($AN$9-$AL$9)*($AM$9-$AL$9)),$AN$9-SQRT((1-AX553)*($AN$9-$AL$9)*($AN$9-$AM$9))),$AM$9)</f>
        <v>1.12978871281245</v>
      </c>
      <c r="AP553" s="0" t="n">
        <f aca="false">IFERROR(IF(AY553&lt;($AM$10-$AL$10)/($AN$10-$AL$10),$AL$10+SQRT(AY553*($AN$10-$AL$10)*($AM$10-$AL$10)),$AN$10-SQRT((1-AY553)*($AN$10-$AL$10)*($AN$10-$AM$10))),$AM$10)</f>
        <v>0.95529849465526</v>
      </c>
      <c r="AQ553" s="0" t="n">
        <f aca="false">IFERROR(IF(AZ553&lt;($AM$11-$AL$11)/($AN$11-$AL$11),$AL$11+SQRT(AZ553*($AN$11-$AL$11)*($AM$11-$AL$11)),$AN$11-SQRT((1-AZ553)*($AN$11-$AL$11)*($AN$11-$AM$11))),$AM$11)</f>
        <v>0.578944545339716</v>
      </c>
      <c r="AR553" s="0" t="n">
        <f aca="false">SUMPRODUCT((B24:B31&lt;=$B$6)*(C24:C31*AM553+D24:D31*AO553*$B$8*AQ553)/(1+AL553/100)^B24:B31)+C32*AM553*AP553/(1+AL553/100)^$B$6</f>
        <v>0</v>
      </c>
      <c r="AS553" s="0" t="n">
        <f aca="false">SUMPRODUCT((K24:K26&lt;=$B$6)*(L24:L26*AN553+M24:M26*AO553*$B$8*AQ553)/(1+AL553/100)^K24:K26)+L27*AN553*AP553/(1+AL553/100)^$B$6</f>
        <v>0</v>
      </c>
      <c r="AT553" s="0" t="n">
        <f aca="false">AS553-AR553</f>
        <v>0</v>
      </c>
      <c r="AU553" s="0" t="n">
        <f aca="true">RAND()</f>
        <v>0.209335420496324</v>
      </c>
      <c r="AV553" s="0" t="n">
        <f aca="true">RAND()</f>
        <v>0.958855753601497</v>
      </c>
      <c r="AW553" s="0" t="n">
        <f aca="true">RAND()</f>
        <v>0.354233462897876</v>
      </c>
      <c r="AX553" s="0" t="n">
        <f aca="true">RAND()</f>
        <v>0.495154877100927</v>
      </c>
      <c r="AY553" s="0" t="n">
        <f aca="true">RAND()</f>
        <v>0.829186876941382</v>
      </c>
      <c r="AZ553" s="0" t="n">
        <f aca="true">RAND()</f>
        <v>0.317592079080739</v>
      </c>
    </row>
    <row r="554" customFormat="false" ht="15" hidden="false" customHeight="false" outlineLevel="0" collapsed="false">
      <c r="AK554" s="0" t="n">
        <v>541</v>
      </c>
      <c r="AL554" s="0" t="n">
        <f aca="false">IFERROR(IF(AU554&lt;($AM$6-$AL$6)/($AN$6-$AL$6),$AL$6+SQRT(AU554*($AN$6-$AL$6)*($AM$6-$AL$6)),$AN$6-SQRT((1-AU554)*($AN$6-$AL$6)*($AN$6-$AM$6))),$AM$6)</f>
        <v>3.64546305257357</v>
      </c>
      <c r="AM554" s="0" t="n">
        <f aca="false">IFERROR(IF(AV554&lt;($AM$7-$AL$7)/($AN$7-$AL$7),$AL$7+SQRT(AV554*($AN$7-$AL$7)*($AM$7-$AL$7)),$AN$7-SQRT((1-AV554)*($AN$7-$AL$7)*($AN$7-$AM$7))),$AM$7)</f>
        <v>1.14995284635482</v>
      </c>
      <c r="AN554" s="0" t="n">
        <f aca="false">IFERROR(IF(AW554&lt;($AM$8-$AL$8)/($AN$8-$AL$8),$AL$8+SQRT(AW554*($AN$8-$AL$8)*($AM$8-$AL$8)),$AN$8-SQRT((1-AW554)*($AN$8-$AL$8)*($AN$8-$AM$8))),$AM$8)</f>
        <v>0.877622559341663</v>
      </c>
      <c r="AO554" s="0" t="n">
        <f aca="false">IFERROR(IF(AX554&lt;($AM$9-$AL$9)/($AN$9-$AL$9),$AL$9+SQRT(AX554*($AN$9-$AL$9)*($AM$9-$AL$9)),$AN$9-SQRT((1-AX554)*($AN$9-$AL$9)*($AN$9-$AM$9))),$AM$9)</f>
        <v>1.51416854883462</v>
      </c>
      <c r="AP554" s="0" t="n">
        <f aca="false">IFERROR(IF(AY554&lt;($AM$10-$AL$10)/($AN$10-$AL$10),$AL$10+SQRT(AY554*($AN$10-$AL$10)*($AM$10-$AL$10)),$AN$10-SQRT((1-AY554)*($AN$10-$AL$10)*($AN$10-$AM$10))),$AM$10)</f>
        <v>0.762577781432702</v>
      </c>
      <c r="AQ554" s="0" t="n">
        <f aca="false">IFERROR(IF(AZ554&lt;($AM$11-$AL$11)/($AN$11-$AL$11),$AL$11+SQRT(AZ554*($AN$11-$AL$11)*($AM$11-$AL$11)),$AN$11-SQRT((1-AZ554)*($AN$11-$AL$11)*($AN$11-$AM$11))),$AM$11)</f>
        <v>0.64044200530204</v>
      </c>
      <c r="AR554" s="0" t="n">
        <f aca="false">SUMPRODUCT((B24:B31&lt;=$B$6)*(C24:C31*AM554+D24:D31*AO554*$B$8*AQ554)/(1+AL554/100)^B24:B31)+C32*AM554*AP554/(1+AL554/100)^$B$6</f>
        <v>0</v>
      </c>
      <c r="AS554" s="0" t="n">
        <f aca="false">SUMPRODUCT((K24:K26&lt;=$B$6)*(L24:L26*AN554+M24:M26*AO554*$B$8*AQ554)/(1+AL554/100)^K24:K26)+L27*AN554*AP554/(1+AL554/100)^$B$6</f>
        <v>0</v>
      </c>
      <c r="AT554" s="0" t="n">
        <f aca="false">AS554-AR554</f>
        <v>0</v>
      </c>
      <c r="AU554" s="0" t="n">
        <f aca="true">RAND()</f>
        <v>0.437354093417549</v>
      </c>
      <c r="AV554" s="0" t="n">
        <f aca="true">RAND()</f>
        <v>0.911027262644417</v>
      </c>
      <c r="AW554" s="0" t="n">
        <f aca="true">RAND()</f>
        <v>0.0669473524305547</v>
      </c>
      <c r="AX554" s="0" t="n">
        <f aca="true">RAND()</f>
        <v>0.842645200705695</v>
      </c>
      <c r="AY554" s="0" t="n">
        <f aca="true">RAND()</f>
        <v>0.275788365208478</v>
      </c>
      <c r="AZ554" s="0" t="n">
        <f aca="true">RAND()</f>
        <v>0.473064322343159</v>
      </c>
    </row>
    <row r="555" customFormat="false" ht="15" hidden="false" customHeight="false" outlineLevel="0" collapsed="false">
      <c r="AK555" s="0" t="n">
        <v>542</v>
      </c>
      <c r="AL555" s="0" t="n">
        <f aca="false">IFERROR(IF(AU555&lt;($AM$6-$AL$6)/($AN$6-$AL$6),$AL$6+SQRT(AU555*($AN$6-$AL$6)*($AM$6-$AL$6)),$AN$6-SQRT((1-AU555)*($AN$6-$AL$6)*($AN$6-$AM$6))),$AM$6)</f>
        <v>4.30526815464517</v>
      </c>
      <c r="AM555" s="0" t="n">
        <f aca="false">IFERROR(IF(AV555&lt;($AM$7-$AL$7)/($AN$7-$AL$7),$AL$7+SQRT(AV555*($AN$7-$AL$7)*($AM$7-$AL$7)),$AN$7-SQRT((1-AV555)*($AN$7-$AL$7)*($AN$7-$AM$7))),$AM$7)</f>
        <v>1.12294621235912</v>
      </c>
      <c r="AN555" s="0" t="n">
        <f aca="false">IFERROR(IF(AW555&lt;($AM$8-$AL$8)/($AN$8-$AL$8),$AL$8+SQRT(AW555*($AN$8-$AL$8)*($AM$8-$AL$8)),$AN$8-SQRT((1-AW555)*($AN$8-$AL$8)*($AN$8-$AM$8))),$AM$8)</f>
        <v>1.10230223614452</v>
      </c>
      <c r="AO555" s="0" t="n">
        <f aca="false">IFERROR(IF(AX555&lt;($AM$9-$AL$9)/($AN$9-$AL$9),$AL$9+SQRT(AX555*($AN$9-$AL$9)*($AM$9-$AL$9)),$AN$9-SQRT((1-AX555)*($AN$9-$AL$9)*($AN$9-$AM$9))),$AM$9)</f>
        <v>1.54917050482479</v>
      </c>
      <c r="AP555" s="0" t="n">
        <f aca="false">IFERROR(IF(AY555&lt;($AM$10-$AL$10)/($AN$10-$AL$10),$AL$10+SQRT(AY555*($AN$10-$AL$10)*($AM$10-$AL$10)),$AN$10-SQRT((1-AY555)*($AN$10-$AL$10)*($AN$10-$AM$10))),$AM$10)</f>
        <v>0.726949416633736</v>
      </c>
      <c r="AQ555" s="0" t="n">
        <f aca="false">IFERROR(IF(AZ555&lt;($AM$11-$AL$11)/($AN$11-$AL$11),$AL$11+SQRT(AZ555*($AN$11-$AL$11)*($AM$11-$AL$11)),$AN$11-SQRT((1-AZ555)*($AN$11-$AL$11)*($AN$11-$AM$11))),$AM$11)</f>
        <v>0.487289981506923</v>
      </c>
      <c r="AR555" s="0" t="n">
        <f aca="false">SUMPRODUCT((B24:B31&lt;=$B$6)*(C24:C31*AM555+D24:D31*AO555*$B$8*AQ555)/(1+AL555/100)^B24:B31)+C32*AM555*AP555/(1+AL555/100)^$B$6</f>
        <v>0</v>
      </c>
      <c r="AS555" s="0" t="n">
        <f aca="false">SUMPRODUCT((K24:K26&lt;=$B$6)*(L24:L26*AN555+M24:M26*AO555*$B$8*AQ555)/(1+AL555/100)^K24:K26)+L27*AN555*AP555/(1+AL555/100)^$B$6</f>
        <v>0</v>
      </c>
      <c r="AT555" s="0" t="n">
        <f aca="false">AS555-AR555</f>
        <v>0</v>
      </c>
      <c r="AU555" s="0" t="n">
        <f aca="true">RAND()</f>
        <v>0.636921014081527</v>
      </c>
      <c r="AV555" s="0" t="n">
        <f aca="true">RAND()</f>
        <v>0.856509644854277</v>
      </c>
      <c r="AW555" s="0" t="n">
        <f aca="true">RAND()</f>
        <v>0.806092182685263</v>
      </c>
      <c r="AX555" s="0" t="n">
        <f aca="true">RAND()</f>
        <v>0.864501844186709</v>
      </c>
      <c r="AY555" s="0" t="n">
        <f aca="true">RAND()</f>
        <v>0.206024150841573</v>
      </c>
      <c r="AZ555" s="0" t="n">
        <f aca="true">RAND()</f>
        <v>0.143173621113728</v>
      </c>
    </row>
    <row r="556" customFormat="false" ht="15" hidden="false" customHeight="false" outlineLevel="0" collapsed="false">
      <c r="AK556" s="0" t="n">
        <v>543</v>
      </c>
      <c r="AL556" s="0" t="n">
        <f aca="false">IFERROR(IF(AU556&lt;($AM$6-$AL$6)/($AN$6-$AL$6),$AL$6+SQRT(AU556*($AN$6-$AL$6)*($AM$6-$AL$6)),$AN$6-SQRT((1-AU556)*($AN$6-$AL$6)*($AN$6-$AM$6))),$AM$6)</f>
        <v>5.22399869621716</v>
      </c>
      <c r="AM556" s="0" t="n">
        <f aca="false">IFERROR(IF(AV556&lt;($AM$7-$AL$7)/($AN$7-$AL$7),$AL$7+SQRT(AV556*($AN$7-$AL$7)*($AM$7-$AL$7)),$AN$7-SQRT((1-AV556)*($AN$7-$AL$7)*($AN$7-$AM$7))),$AM$7)</f>
        <v>1.00174910978067</v>
      </c>
      <c r="AN556" s="0" t="n">
        <f aca="false">IFERROR(IF(AW556&lt;($AM$8-$AL$8)/($AN$8-$AL$8),$AL$8+SQRT(AW556*($AN$8-$AL$8)*($AM$8-$AL$8)),$AN$8-SQRT((1-AW556)*($AN$8-$AL$8)*($AN$8-$AM$8))),$AM$8)</f>
        <v>1.20188431117828</v>
      </c>
      <c r="AO556" s="0" t="n">
        <f aca="false">IFERROR(IF(AX556&lt;($AM$9-$AL$9)/($AN$9-$AL$9),$AL$9+SQRT(AX556*($AN$9-$AL$9)*($AM$9-$AL$9)),$AN$9-SQRT((1-AX556)*($AN$9-$AL$9)*($AN$9-$AM$9))),$AM$9)</f>
        <v>1.68688661775758</v>
      </c>
      <c r="AP556" s="0" t="n">
        <f aca="false">IFERROR(IF(AY556&lt;($AM$10-$AL$10)/($AN$10-$AL$10),$AL$10+SQRT(AY556*($AN$10-$AL$10)*($AM$10-$AL$10)),$AN$10-SQRT((1-AY556)*($AN$10-$AL$10)*($AN$10-$AM$10))),$AM$10)</f>
        <v>0.945425020452771</v>
      </c>
      <c r="AQ556" s="0" t="n">
        <f aca="false">IFERROR(IF(AZ556&lt;($AM$11-$AL$11)/($AN$11-$AL$11),$AL$11+SQRT(AZ556*($AN$11-$AL$11)*($AM$11-$AL$11)),$AN$11-SQRT((1-AZ556)*($AN$11-$AL$11)*($AN$11-$AM$11))),$AM$11)</f>
        <v>0.713280989774096</v>
      </c>
      <c r="AR556" s="0" t="n">
        <f aca="false">SUMPRODUCT((B24:B31&lt;=$B$6)*(C24:C31*AM556+D24:D31*AO556*$B$8*AQ556)/(1+AL556/100)^B24:B31)+C32*AM556*AP556/(1+AL556/100)^$B$6</f>
        <v>0</v>
      </c>
      <c r="AS556" s="0" t="n">
        <f aca="false">SUMPRODUCT((K24:K26&lt;=$B$6)*(L24:L26*AN556+M24:M26*AO556*$B$8*AQ556)/(1+AL556/100)^K24:K26)+L27*AN556*AP556/(1+AL556/100)^$B$6</f>
        <v>0</v>
      </c>
      <c r="AT556" s="0" t="n">
        <f aca="false">AS556-AR556</f>
        <v>0</v>
      </c>
      <c r="AU556" s="0" t="n">
        <f aca="true">RAND()</f>
        <v>0.842290968448082</v>
      </c>
      <c r="AV556" s="0" t="n">
        <f aca="true">RAND()</f>
        <v>0.45219107115831</v>
      </c>
      <c r="AW556" s="0" t="n">
        <f aca="true">RAND()</f>
        <v>0.9794211599041</v>
      </c>
      <c r="AX556" s="0" t="n">
        <f aca="true">RAND()</f>
        <v>0.934640006573807</v>
      </c>
      <c r="AY556" s="0" t="n">
        <f aca="true">RAND()</f>
        <v>0.793613795381404</v>
      </c>
      <c r="AZ556" s="0" t="n">
        <f aca="true">RAND()</f>
        <v>0.66445799663297</v>
      </c>
    </row>
    <row r="557" customFormat="false" ht="15" hidden="false" customHeight="false" outlineLevel="0" collapsed="false">
      <c r="AK557" s="0" t="n">
        <v>544</v>
      </c>
      <c r="AL557" s="0" t="n">
        <f aca="false">IFERROR(IF(AU557&lt;($AM$6-$AL$6)/($AN$6-$AL$6),$AL$6+SQRT(AU557*($AN$6-$AL$6)*($AM$6-$AL$6)),$AN$6-SQRT((1-AU557)*($AN$6-$AL$6)*($AN$6-$AM$6))),$AM$6)</f>
        <v>4.85642966522123</v>
      </c>
      <c r="AM557" s="0" t="n">
        <f aca="false">IFERROR(IF(AV557&lt;($AM$7-$AL$7)/($AN$7-$AL$7),$AL$7+SQRT(AV557*($AN$7-$AL$7)*($AM$7-$AL$7)),$AN$7-SQRT((1-AV557)*($AN$7-$AL$7)*($AN$7-$AM$7))),$AM$7)</f>
        <v>0.951416073913517</v>
      </c>
      <c r="AN557" s="0" t="n">
        <f aca="false">IFERROR(IF(AW557&lt;($AM$8-$AL$8)/($AN$8-$AL$8),$AL$8+SQRT(AW557*($AN$8-$AL$8)*($AM$8-$AL$8)),$AN$8-SQRT((1-AW557)*($AN$8-$AL$8)*($AN$8-$AM$8))),$AM$8)</f>
        <v>0.974209500732466</v>
      </c>
      <c r="AO557" s="0" t="n">
        <f aca="false">IFERROR(IF(AX557&lt;($AM$9-$AL$9)/($AN$9-$AL$9),$AL$9+SQRT(AX557*($AN$9-$AL$9)*($AM$9-$AL$9)),$AN$9-SQRT((1-AX557)*($AN$9-$AL$9)*($AN$9-$AM$9))),$AM$9)</f>
        <v>1.39058626373786</v>
      </c>
      <c r="AP557" s="0" t="n">
        <f aca="false">IFERROR(IF(AY557&lt;($AM$10-$AL$10)/($AN$10-$AL$10),$AL$10+SQRT(AY557*($AN$10-$AL$10)*($AM$10-$AL$10)),$AN$10-SQRT((1-AY557)*($AN$10-$AL$10)*($AN$10-$AM$10))),$AM$10)</f>
        <v>0.873725124126453</v>
      </c>
      <c r="AQ557" s="0" t="n">
        <f aca="false">IFERROR(IF(AZ557&lt;($AM$11-$AL$11)/($AN$11-$AL$11),$AL$11+SQRT(AZ557*($AN$11-$AL$11)*($AM$11-$AL$11)),$AN$11-SQRT((1-AZ557)*($AN$11-$AL$11)*($AN$11-$AM$11))),$AM$11)</f>
        <v>0.677223315792768</v>
      </c>
      <c r="AR557" s="0" t="n">
        <f aca="false">SUMPRODUCT((B24:B31&lt;=$B$6)*(C24:C31*AM557+D24:D31*AO557*$B$8*AQ557)/(1+AL557/100)^B24:B31)+C32*AM557*AP557/(1+AL557/100)^$B$6</f>
        <v>0</v>
      </c>
      <c r="AS557" s="0" t="n">
        <f aca="false">SUMPRODUCT((K24:K26&lt;=$B$6)*(L24:L26*AN557+M24:M26*AO557*$B$8*AQ557)/(1+AL557/100)^K24:K26)+L27*AN557*AP557/(1+AL557/100)^$B$6</f>
        <v>0</v>
      </c>
      <c r="AT557" s="0" t="n">
        <f aca="false">AS557-AR557</f>
        <v>0</v>
      </c>
      <c r="AU557" s="0" t="n">
        <f aca="true">RAND()</f>
        <v>0.770255310992822</v>
      </c>
      <c r="AV557" s="0" t="n">
        <f aca="true">RAND()</f>
        <v>0.254742527104261</v>
      </c>
      <c r="AW557" s="0" t="n">
        <f aca="true">RAND()</f>
        <v>0.337210557171724</v>
      </c>
      <c r="AX557" s="0" t="n">
        <f aca="true">RAND()</f>
        <v>0.75240993203668</v>
      </c>
      <c r="AY557" s="0" t="n">
        <f aca="true">RAND()</f>
        <v>0.558681873613329</v>
      </c>
      <c r="AZ557" s="0" t="n">
        <f aca="true">RAND()</f>
        <v>0.574755967886468</v>
      </c>
    </row>
    <row r="558" customFormat="false" ht="15" hidden="false" customHeight="false" outlineLevel="0" collapsed="false">
      <c r="AK558" s="0" t="n">
        <v>545</v>
      </c>
      <c r="AL558" s="0" t="n">
        <f aca="false">IFERROR(IF(AU558&lt;($AM$6-$AL$6)/($AN$6-$AL$6),$AL$6+SQRT(AU558*($AN$6-$AL$6)*($AM$6-$AL$6)),$AN$6-SQRT((1-AU558)*($AN$6-$AL$6)*($AN$6-$AM$6))),$AM$6)</f>
        <v>4.76862419403521</v>
      </c>
      <c r="AM558" s="0" t="n">
        <f aca="false">IFERROR(IF(AV558&lt;($AM$7-$AL$7)/($AN$7-$AL$7),$AL$7+SQRT(AV558*($AN$7-$AL$7)*($AM$7-$AL$7)),$AN$7-SQRT((1-AV558)*($AN$7-$AL$7)*($AN$7-$AM$7))),$AM$7)</f>
        <v>1.05992494996759</v>
      </c>
      <c r="AN558" s="0" t="n">
        <f aca="false">IFERROR(IF(AW558&lt;($AM$8-$AL$8)/($AN$8-$AL$8),$AL$8+SQRT(AW558*($AN$8-$AL$8)*($AM$8-$AL$8)),$AN$8-SQRT((1-AW558)*($AN$8-$AL$8)*($AN$8-$AM$8))),$AM$8)</f>
        <v>1.07923221396833</v>
      </c>
      <c r="AO558" s="0" t="n">
        <f aca="false">IFERROR(IF(AX558&lt;($AM$9-$AL$9)/($AN$9-$AL$9),$AL$9+SQRT(AX558*($AN$9-$AL$9)*($AM$9-$AL$9)),$AN$9-SQRT((1-AX558)*($AN$9-$AL$9)*($AN$9-$AM$9))),$AM$9)</f>
        <v>1.43144395229195</v>
      </c>
      <c r="AP558" s="0" t="n">
        <f aca="false">IFERROR(IF(AY558&lt;($AM$10-$AL$10)/($AN$10-$AL$10),$AL$10+SQRT(AY558*($AN$10-$AL$10)*($AM$10-$AL$10)),$AN$10-SQRT((1-AY558)*($AN$10-$AL$10)*($AN$10-$AM$10))),$AM$10)</f>
        <v>0.960700517496724</v>
      </c>
      <c r="AQ558" s="0" t="n">
        <f aca="false">IFERROR(IF(AZ558&lt;($AM$11-$AL$11)/($AN$11-$AL$11),$AL$11+SQRT(AZ558*($AN$11-$AL$11)*($AM$11-$AL$11)),$AN$11-SQRT((1-AZ558)*($AN$11-$AL$11)*($AN$11-$AM$11))),$AM$11)</f>
        <v>0.675458885492868</v>
      </c>
      <c r="AR558" s="0" t="n">
        <f aca="false">SUMPRODUCT((B24:B31&lt;=$B$6)*(C24:C31*AM558+D24:D31*AO558*$B$8*AQ558)/(1+AL558/100)^B24:B31)+C32*AM558*AP558/(1+AL558/100)^$B$6</f>
        <v>0</v>
      </c>
      <c r="AS558" s="0" t="n">
        <f aca="false">SUMPRODUCT((K24:K26&lt;=$B$6)*(L24:L26*AN558+M24:M26*AO558*$B$8*AQ558)/(1+AL558/100)^K24:K26)+L27*AN558*AP558/(1+AL558/100)^$B$6</f>
        <v>0</v>
      </c>
      <c r="AT558" s="0" t="n">
        <f aca="false">AS558-AR558</f>
        <v>0</v>
      </c>
      <c r="AU558" s="0" t="n">
        <f aca="true">RAND()</f>
        <v>0.75104810062775</v>
      </c>
      <c r="AV558" s="0" t="n">
        <f aca="true">RAND()</f>
        <v>0.678857558712689</v>
      </c>
      <c r="AW558" s="0" t="n">
        <f aca="true">RAND()</f>
        <v>0.740785451145272</v>
      </c>
      <c r="AX558" s="0" t="n">
        <f aca="true">RAND()</f>
        <v>0.784496013743071</v>
      </c>
      <c r="AY558" s="0" t="n">
        <f aca="true">RAND()</f>
        <v>0.848979867286995</v>
      </c>
      <c r="AZ558" s="0" t="n">
        <f aca="true">RAND()</f>
        <v>0.570094142834567</v>
      </c>
    </row>
    <row r="559" customFormat="false" ht="15" hidden="false" customHeight="false" outlineLevel="0" collapsed="false">
      <c r="AK559" s="0" t="n">
        <v>546</v>
      </c>
      <c r="AL559" s="0" t="n">
        <f aca="false">IFERROR(IF(AU559&lt;($AM$6-$AL$6)/($AN$6-$AL$6),$AL$6+SQRT(AU559*($AN$6-$AL$6)*($AM$6-$AL$6)),$AN$6-SQRT((1-AU559)*($AN$6-$AL$6)*($AN$6-$AM$6))),$AM$6)</f>
        <v>2.97893899280288</v>
      </c>
      <c r="AM559" s="0" t="n">
        <f aca="false">IFERROR(IF(AV559&lt;($AM$7-$AL$7)/($AN$7-$AL$7),$AL$7+SQRT(AV559*($AN$7-$AL$7)*($AM$7-$AL$7)),$AN$7-SQRT((1-AV559)*($AN$7-$AL$7)*($AN$7-$AM$7))),$AM$7)</f>
        <v>1.12261467549799</v>
      </c>
      <c r="AN559" s="0" t="n">
        <f aca="false">IFERROR(IF(AW559&lt;($AM$8-$AL$8)/($AN$8-$AL$8),$AL$8+SQRT(AW559*($AN$8-$AL$8)*($AM$8-$AL$8)),$AN$8-SQRT((1-AW559)*($AN$8-$AL$8)*($AN$8-$AM$8))),$AM$8)</f>
        <v>1.1690928182933</v>
      </c>
      <c r="AO559" s="0" t="n">
        <f aca="false">IFERROR(IF(AX559&lt;($AM$9-$AL$9)/($AN$9-$AL$9),$AL$9+SQRT(AX559*($AN$9-$AL$9)*($AM$9-$AL$9)),$AN$9-SQRT((1-AX559)*($AN$9-$AL$9)*($AN$9-$AM$9))),$AM$9)</f>
        <v>1.18629514743432</v>
      </c>
      <c r="AP559" s="0" t="n">
        <f aca="false">IFERROR(IF(AY559&lt;($AM$10-$AL$10)/($AN$10-$AL$10),$AL$10+SQRT(AY559*($AN$10-$AL$10)*($AM$10-$AL$10)),$AN$10-SQRT((1-AY559)*($AN$10-$AL$10)*($AN$10-$AM$10))),$AM$10)</f>
        <v>0.986522922200469</v>
      </c>
      <c r="AQ559" s="0" t="n">
        <f aca="false">IFERROR(IF(AZ559&lt;($AM$11-$AL$11)/($AN$11-$AL$11),$AL$11+SQRT(AZ559*($AN$11-$AL$11)*($AM$11-$AL$11)),$AN$11-SQRT((1-AZ559)*($AN$11-$AL$11)*($AN$11-$AM$11))),$AM$11)</f>
        <v>0.776721214411464</v>
      </c>
      <c r="AR559" s="0" t="n">
        <f aca="false">SUMPRODUCT((B24:B31&lt;=$B$6)*(C24:C31*AM559+D24:D31*AO559*$B$8*AQ559)/(1+AL559/100)^B24:B31)+C32*AM559*AP559/(1+AL559/100)^$B$6</f>
        <v>0</v>
      </c>
      <c r="AS559" s="0" t="n">
        <f aca="false">SUMPRODUCT((K24:K26&lt;=$B$6)*(L24:L26*AN559+M24:M26*AO559*$B$8*AQ559)/(1+AL559/100)^K24:K26)+L27*AN559*AP559/(1+AL559/100)^$B$6</f>
        <v>0</v>
      </c>
      <c r="AT559" s="0" t="n">
        <f aca="false">AS559-AR559</f>
        <v>0</v>
      </c>
      <c r="AU559" s="0" t="n">
        <f aca="true">RAND()</f>
        <v>0.191664310325982</v>
      </c>
      <c r="AV559" s="0" t="n">
        <f aca="true">RAND()</f>
        <v>0.855759814235713</v>
      </c>
      <c r="AW559" s="0" t="n">
        <f aca="true">RAND()</f>
        <v>0.941813581762485</v>
      </c>
      <c r="AX559" s="0" t="n">
        <f aca="true">RAND()</f>
        <v>0.558589608607382</v>
      </c>
      <c r="AY559" s="0" t="n">
        <f aca="true">RAND()</f>
        <v>0.946818215305934</v>
      </c>
      <c r="AZ559" s="0" t="n">
        <f aca="true">RAND()</f>
        <v>0.796516669004525</v>
      </c>
    </row>
    <row r="560" customFormat="false" ht="15" hidden="false" customHeight="false" outlineLevel="0" collapsed="false">
      <c r="AK560" s="0" t="n">
        <v>547</v>
      </c>
      <c r="AL560" s="0" t="n">
        <f aca="false">IFERROR(IF(AU560&lt;($AM$6-$AL$6)/($AN$6-$AL$6),$AL$6+SQRT(AU560*($AN$6-$AL$6)*($AM$6-$AL$6)),$AN$6-SQRT((1-AU560)*($AN$6-$AL$6)*($AN$6-$AM$6))),$AM$6)</f>
        <v>6.51929038236206</v>
      </c>
      <c r="AM560" s="0" t="n">
        <f aca="false">IFERROR(IF(AV560&lt;($AM$7-$AL$7)/($AN$7-$AL$7),$AL$7+SQRT(AV560*($AN$7-$AL$7)*($AM$7-$AL$7)),$AN$7-SQRT((1-AV560)*($AN$7-$AL$7)*($AN$7-$AM$7))),$AM$7)</f>
        <v>1.02047232730682</v>
      </c>
      <c r="AN560" s="0" t="n">
        <f aca="false">IFERROR(IF(AW560&lt;($AM$8-$AL$8)/($AN$8-$AL$8),$AL$8+SQRT(AW560*($AN$8-$AL$8)*($AM$8-$AL$8)),$AN$8-SQRT((1-AW560)*($AN$8-$AL$8)*($AN$8-$AM$8))),$AM$8)</f>
        <v>0.971514024432709</v>
      </c>
      <c r="AO560" s="0" t="n">
        <f aca="false">IFERROR(IF(AX560&lt;($AM$9-$AL$9)/($AN$9-$AL$9),$AL$9+SQRT(AX560*($AN$9-$AL$9)*($AM$9-$AL$9)),$AN$9-SQRT((1-AX560)*($AN$9-$AL$9)*($AN$9-$AM$9))),$AM$9)</f>
        <v>1.72198529613819</v>
      </c>
      <c r="AP560" s="0" t="n">
        <f aca="false">IFERROR(IF(AY560&lt;($AM$10-$AL$10)/($AN$10-$AL$10),$AL$10+SQRT(AY560*($AN$10-$AL$10)*($AM$10-$AL$10)),$AN$10-SQRT((1-AY560)*($AN$10-$AL$10)*($AN$10-$AM$10))),$AM$10)</f>
        <v>0.830527348911241</v>
      </c>
      <c r="AQ560" s="0" t="n">
        <f aca="false">IFERROR(IF(AZ560&lt;($AM$11-$AL$11)/($AN$11-$AL$11),$AL$11+SQRT(AZ560*($AN$11-$AL$11)*($AM$11-$AL$11)),$AN$11-SQRT((1-AZ560)*($AN$11-$AL$11)*($AN$11-$AM$11))),$AM$11)</f>
        <v>0.57976867868043</v>
      </c>
      <c r="AR560" s="0" t="n">
        <f aca="false">SUMPRODUCT((B24:B31&lt;=$B$6)*(C24:C31*AM560+D24:D31*AO560*$B$8*AQ560)/(1+AL560/100)^B24:B31)+C32*AM560*AP560/(1+AL560/100)^$B$6</f>
        <v>0</v>
      </c>
      <c r="AS560" s="0" t="n">
        <f aca="false">SUMPRODUCT((K24:K26&lt;=$B$6)*(L24:L26*AN560+M24:M26*AO560*$B$8*AQ560)/(1+AL560/100)^K24:K26)+L27*AN560*AP560/(1+AL560/100)^$B$6</f>
        <v>0</v>
      </c>
      <c r="AT560" s="0" t="n">
        <f aca="false">AS560-AR560</f>
        <v>0</v>
      </c>
      <c r="AU560" s="0" t="n">
        <f aca="true">RAND()</f>
        <v>0.988445913175519</v>
      </c>
      <c r="AV560" s="0" t="n">
        <f aca="true">RAND()</f>
        <v>0.531707088604917</v>
      </c>
      <c r="AW560" s="0" t="n">
        <f aca="true">RAND()</f>
        <v>0.326856228634488</v>
      </c>
      <c r="AX560" s="0" t="n">
        <f aca="true">RAND()</f>
        <v>0.948471882957754</v>
      </c>
      <c r="AY560" s="0" t="n">
        <f aca="true">RAND()</f>
        <v>0.436993313513172</v>
      </c>
      <c r="AZ560" s="0" t="n">
        <f aca="true">RAND()</f>
        <v>0.319471483961606</v>
      </c>
    </row>
    <row r="561" customFormat="false" ht="15" hidden="false" customHeight="false" outlineLevel="0" collapsed="false">
      <c r="AK561" s="0" t="n">
        <v>548</v>
      </c>
      <c r="AL561" s="0" t="n">
        <f aca="false">IFERROR(IF(AU561&lt;($AM$6-$AL$6)/($AN$6-$AL$6),$AL$6+SQRT(AU561*($AN$6-$AL$6)*($AM$6-$AL$6)),$AN$6-SQRT((1-AU561)*($AN$6-$AL$6)*($AN$6-$AM$6))),$AM$6)</f>
        <v>4.27225578363511</v>
      </c>
      <c r="AM561" s="0" t="n">
        <f aca="false">IFERROR(IF(AV561&lt;($AM$7-$AL$7)/($AN$7-$AL$7),$AL$7+SQRT(AV561*($AN$7-$AL$7)*($AM$7-$AL$7)),$AN$7-SQRT((1-AV561)*($AN$7-$AL$7)*($AN$7-$AM$7))),$AM$7)</f>
        <v>1.0070021090296</v>
      </c>
      <c r="AN561" s="0" t="n">
        <f aca="false">IFERROR(IF(AW561&lt;($AM$8-$AL$8)/($AN$8-$AL$8),$AL$8+SQRT(AW561*($AN$8-$AL$8)*($AM$8-$AL$8)),$AN$8-SQRT((1-AW561)*($AN$8-$AL$8)*($AN$8-$AM$8))),$AM$8)</f>
        <v>0.99883761474607</v>
      </c>
      <c r="AO561" s="0" t="n">
        <f aca="false">IFERROR(IF(AX561&lt;($AM$9-$AL$9)/($AN$9-$AL$9),$AL$9+SQRT(AX561*($AN$9-$AL$9)*($AM$9-$AL$9)),$AN$9-SQRT((1-AX561)*($AN$9-$AL$9)*($AN$9-$AM$9))),$AM$9)</f>
        <v>1.30924842818763</v>
      </c>
      <c r="AP561" s="0" t="n">
        <f aca="false">IFERROR(IF(AY561&lt;($AM$10-$AL$10)/($AN$10-$AL$10),$AL$10+SQRT(AY561*($AN$10-$AL$10)*($AM$10-$AL$10)),$AN$10-SQRT((1-AY561)*($AN$10-$AL$10)*($AN$10-$AM$10))),$AM$10)</f>
        <v>0.885237890283558</v>
      </c>
      <c r="AQ561" s="0" t="n">
        <f aca="false">IFERROR(IF(AZ561&lt;($AM$11-$AL$11)/($AN$11-$AL$11),$AL$11+SQRT(AZ561*($AN$11-$AL$11)*($AM$11-$AL$11)),$AN$11-SQRT((1-AZ561)*($AN$11-$AL$11)*($AN$11-$AM$11))),$AM$11)</f>
        <v>0.687192709445846</v>
      </c>
      <c r="AR561" s="0" t="n">
        <f aca="false">SUMPRODUCT((B24:B31&lt;=$B$6)*(C24:C31*AM561+D24:D31*AO561*$B$8*AQ561)/(1+AL561/100)^B24:B31)+C32*AM561*AP561/(1+AL561/100)^$B$6</f>
        <v>0</v>
      </c>
      <c r="AS561" s="0" t="n">
        <f aca="false">SUMPRODUCT((K24:K26&lt;=$B$6)*(L24:L26*AN561+M24:M26*AO561*$B$8*AQ561)/(1+AL561/100)^K24:K26)+L27*AN561*AP561/(1+AL561/100)^$B$6</f>
        <v>0</v>
      </c>
      <c r="AT561" s="0" t="n">
        <f aca="false">AS561-AR561</f>
        <v>0</v>
      </c>
      <c r="AU561" s="0" t="n">
        <f aca="true">RAND()</f>
        <v>0.627970574504396</v>
      </c>
      <c r="AV561" s="0" t="n">
        <f aca="true">RAND()</f>
        <v>0.475129110968356</v>
      </c>
      <c r="AW561" s="0" t="n">
        <f aca="true">RAND()</f>
        <v>0.439293300421183</v>
      </c>
      <c r="AX561" s="0" t="n">
        <f aca="true">RAND()</f>
        <v>0.681908177359162</v>
      </c>
      <c r="AY561" s="0" t="n">
        <f aca="true">RAND()</f>
        <v>0.593632928440505</v>
      </c>
      <c r="AZ561" s="0" t="n">
        <f aca="true">RAND()</f>
        <v>0.600618771331303</v>
      </c>
    </row>
    <row r="562" customFormat="false" ht="15" hidden="false" customHeight="false" outlineLevel="0" collapsed="false">
      <c r="AK562" s="0" t="n">
        <v>549</v>
      </c>
      <c r="AL562" s="0" t="n">
        <f aca="false">IFERROR(IF(AU562&lt;($AM$6-$AL$6)/($AN$6-$AL$6),$AL$6+SQRT(AU562*($AN$6-$AL$6)*($AM$6-$AL$6)),$AN$6-SQRT((1-AU562)*($AN$6-$AL$6)*($AN$6-$AM$6))),$AM$6)</f>
        <v>3.33315469285209</v>
      </c>
      <c r="AM562" s="0" t="n">
        <f aca="false">IFERROR(IF(AV562&lt;($AM$7-$AL$7)/($AN$7-$AL$7),$AL$7+SQRT(AV562*($AN$7-$AL$7)*($AM$7-$AL$7)),$AN$7-SQRT((1-AV562)*($AN$7-$AL$7)*($AN$7-$AM$7))),$AM$7)</f>
        <v>1.03993457200982</v>
      </c>
      <c r="AN562" s="0" t="n">
        <f aca="false">IFERROR(IF(AW562&lt;($AM$8-$AL$8)/($AN$8-$AL$8),$AL$8+SQRT(AW562*($AN$8-$AL$8)*($AM$8-$AL$8)),$AN$8-SQRT((1-AW562)*($AN$8-$AL$8)*($AN$8-$AM$8))),$AM$8)</f>
        <v>0.992289595203461</v>
      </c>
      <c r="AO562" s="0" t="n">
        <f aca="false">IFERROR(IF(AX562&lt;($AM$9-$AL$9)/($AN$9-$AL$9),$AL$9+SQRT(AX562*($AN$9-$AL$9)*($AM$9-$AL$9)),$AN$9-SQRT((1-AX562)*($AN$9-$AL$9)*($AN$9-$AM$9))),$AM$9)</f>
        <v>1.26493216749722</v>
      </c>
      <c r="AP562" s="0" t="n">
        <f aca="false">IFERROR(IF(AY562&lt;($AM$10-$AL$10)/($AN$10-$AL$10),$AL$10+SQRT(AY562*($AN$10-$AL$10)*($AM$10-$AL$10)),$AN$10-SQRT((1-AY562)*($AN$10-$AL$10)*($AN$10-$AM$10))),$AM$10)</f>
        <v>0.974872869501496</v>
      </c>
      <c r="AQ562" s="0" t="n">
        <f aca="false">IFERROR(IF(AZ562&lt;($AM$11-$AL$11)/($AN$11-$AL$11),$AL$11+SQRT(AZ562*($AN$11-$AL$11)*($AM$11-$AL$11)),$AN$11-SQRT((1-AZ562)*($AN$11-$AL$11)*($AN$11-$AM$11))),$AM$11)</f>
        <v>0.727761404255573</v>
      </c>
      <c r="AR562" s="0" t="n">
        <f aca="false">SUMPRODUCT((B24:B31&lt;=$B$6)*(C24:C31*AM562+D24:D31*AO562*$B$8*AQ562)/(1+AL562/100)^B24:B31)+C32*AM562*AP562/(1+AL562/100)^$B$6</f>
        <v>0</v>
      </c>
      <c r="AS562" s="0" t="n">
        <f aca="false">SUMPRODUCT((K24:K26&lt;=$B$6)*(L24:L26*AN562+M24:M26*AO562*$B$8*AQ562)/(1+AL562/100)^K24:K26)+L27*AN562*AP562/(1+AL562/100)^$B$6</f>
        <v>0</v>
      </c>
      <c r="AT562" s="0" t="n">
        <f aca="false">AS562-AR562</f>
        <v>0</v>
      </c>
      <c r="AU562" s="0" t="n">
        <f aca="true">RAND()</f>
        <v>0.327712274672369</v>
      </c>
      <c r="AV562" s="0" t="n">
        <f aca="true">RAND()</f>
        <v>0.607755697451582</v>
      </c>
      <c r="AW562" s="0" t="n">
        <f aca="true">RAND()</f>
        <v>0.410836538039009</v>
      </c>
      <c r="AX562" s="0" t="n">
        <f aca="true">RAND()</f>
        <v>0.639783521079776</v>
      </c>
      <c r="AY562" s="0" t="n">
        <f aca="true">RAND()</f>
        <v>0.902016968754338</v>
      </c>
      <c r="AZ562" s="0" t="n">
        <f aca="true">RAND()</f>
        <v>0.697494477498377</v>
      </c>
    </row>
    <row r="563" customFormat="false" ht="15" hidden="false" customHeight="false" outlineLevel="0" collapsed="false">
      <c r="AK563" s="0" t="n">
        <v>550</v>
      </c>
      <c r="AL563" s="0" t="n">
        <f aca="false">IFERROR(IF(AU563&lt;($AM$6-$AL$6)/($AN$6-$AL$6),$AL$6+SQRT(AU563*($AN$6-$AL$6)*($AM$6-$AL$6)),$AN$6-SQRT((1-AU563)*($AN$6-$AL$6)*($AN$6-$AM$6))),$AM$6)</f>
        <v>5.71882293915835</v>
      </c>
      <c r="AM563" s="0" t="n">
        <f aca="false">IFERROR(IF(AV563&lt;($AM$7-$AL$7)/($AN$7-$AL$7),$AL$7+SQRT(AV563*($AN$7-$AL$7)*($AM$7-$AL$7)),$AN$7-SQRT((1-AV563)*($AN$7-$AL$7)*($AN$7-$AM$7))),$AM$7)</f>
        <v>1.08055347309409</v>
      </c>
      <c r="AN563" s="0" t="n">
        <f aca="false">IFERROR(IF(AW563&lt;($AM$8-$AL$8)/($AN$8-$AL$8),$AL$8+SQRT(AW563*($AN$8-$AL$8)*($AM$8-$AL$8)),$AN$8-SQRT((1-AW563)*($AN$8-$AL$8)*($AN$8-$AM$8))),$AM$8)</f>
        <v>1.06122972287273</v>
      </c>
      <c r="AO563" s="0" t="n">
        <f aca="false">IFERROR(IF(AX563&lt;($AM$9-$AL$9)/($AN$9-$AL$9),$AL$9+SQRT(AX563*($AN$9-$AL$9)*($AM$9-$AL$9)),$AN$9-SQRT((1-AX563)*($AN$9-$AL$9)*($AN$9-$AM$9))),$AM$9)</f>
        <v>1.74301221060855</v>
      </c>
      <c r="AP563" s="0" t="n">
        <f aca="false">IFERROR(IF(AY563&lt;($AM$10-$AL$10)/($AN$10-$AL$10),$AL$10+SQRT(AY563*($AN$10-$AL$10)*($AM$10-$AL$10)),$AN$10-SQRT((1-AY563)*($AN$10-$AL$10)*($AN$10-$AM$10))),$AM$10)</f>
        <v>0.841950785802674</v>
      </c>
      <c r="AQ563" s="0" t="n">
        <f aca="false">IFERROR(IF(AZ563&lt;($AM$11-$AL$11)/($AN$11-$AL$11),$AL$11+SQRT(AZ563*($AN$11-$AL$11)*($AM$11-$AL$11)),$AN$11-SQRT((1-AZ563)*($AN$11-$AL$11)*($AN$11-$AM$11))),$AM$11)</f>
        <v>0.853314405283887</v>
      </c>
      <c r="AR563" s="0" t="n">
        <f aca="false">SUMPRODUCT((B24:B31&lt;=$B$6)*(C24:C31*AM563+D24:D31*AO563*$B$8*AQ563)/(1+AL563/100)^B24:B31)+C32*AM563*AP563/(1+AL563/100)^$B$6</f>
        <v>0</v>
      </c>
      <c r="AS563" s="0" t="n">
        <f aca="false">SUMPRODUCT((K24:K26&lt;=$B$6)*(L24:L26*AN563+M24:M26*AO563*$B$8*AQ563)/(1+AL563/100)^K24:K26)+L27*AN563*AP563/(1+AL563/100)^$B$6</f>
        <v>0</v>
      </c>
      <c r="AT563" s="0" t="n">
        <f aca="false">AS563-AR563</f>
        <v>0</v>
      </c>
      <c r="AU563" s="0" t="n">
        <f aca="true">RAND()</f>
        <v>0.917929266938657</v>
      </c>
      <c r="AV563" s="0" t="n">
        <f aca="true">RAND()</f>
        <v>0.744781106840233</v>
      </c>
      <c r="AW563" s="0" t="n">
        <f aca="true">RAND()</f>
        <v>0.683251399762619</v>
      </c>
      <c r="AX563" s="0" t="n">
        <f aca="true">RAND()</f>
        <v>0.955971517402462</v>
      </c>
      <c r="AY563" s="0" t="n">
        <f aca="true">RAND()</f>
        <v>0.467721359644264</v>
      </c>
      <c r="AZ563" s="0" t="n">
        <f aca="true">RAND()</f>
        <v>0.91217688286849</v>
      </c>
    </row>
    <row r="564" customFormat="false" ht="15" hidden="false" customHeight="false" outlineLevel="0" collapsed="false">
      <c r="AK564" s="0" t="n">
        <v>551</v>
      </c>
      <c r="AL564" s="0" t="n">
        <f aca="false">IFERROR(IF(AU564&lt;($AM$6-$AL$6)/($AN$6-$AL$6),$AL$6+SQRT(AU564*($AN$6-$AL$6)*($AM$6-$AL$6)),$AN$6-SQRT((1-AU564)*($AN$6-$AL$6)*($AN$6-$AM$6))),$AM$6)</f>
        <v>4.23618030744852</v>
      </c>
      <c r="AM564" s="0" t="n">
        <f aca="false">IFERROR(IF(AV564&lt;($AM$7-$AL$7)/($AN$7-$AL$7),$AL$7+SQRT(AV564*($AN$7-$AL$7)*($AM$7-$AL$7)),$AN$7-SQRT((1-AV564)*($AN$7-$AL$7)*($AN$7-$AM$7))),$AM$7)</f>
        <v>1.1522876458824</v>
      </c>
      <c r="AN564" s="0" t="n">
        <f aca="false">IFERROR(IF(AW564&lt;($AM$8-$AL$8)/($AN$8-$AL$8),$AL$8+SQRT(AW564*($AN$8-$AL$8)*($AM$8-$AL$8)),$AN$8-SQRT((1-AW564)*($AN$8-$AL$8)*($AN$8-$AM$8))),$AM$8)</f>
        <v>1.05895198615599</v>
      </c>
      <c r="AO564" s="0" t="n">
        <f aca="false">IFERROR(IF(AX564&lt;($AM$9-$AL$9)/($AN$9-$AL$9),$AL$9+SQRT(AX564*($AN$9-$AL$9)*($AM$9-$AL$9)),$AN$9-SQRT((1-AX564)*($AN$9-$AL$9)*($AN$9-$AM$9))),$AM$9)</f>
        <v>0.883890802842514</v>
      </c>
      <c r="AP564" s="0" t="n">
        <f aca="false">IFERROR(IF(AY564&lt;($AM$10-$AL$10)/($AN$10-$AL$10),$AL$10+SQRT(AY564*($AN$10-$AL$10)*($AM$10-$AL$10)),$AN$10-SQRT((1-AY564)*($AN$10-$AL$10)*($AN$10-$AM$10))),$AM$10)</f>
        <v>0.797477349610179</v>
      </c>
      <c r="AQ564" s="0" t="n">
        <f aca="false">IFERROR(IF(AZ564&lt;($AM$11-$AL$11)/($AN$11-$AL$11),$AL$11+SQRT(AZ564*($AN$11-$AL$11)*($AM$11-$AL$11)),$AN$11-SQRT((1-AZ564)*($AN$11-$AL$11)*($AN$11-$AM$11))),$AM$11)</f>
        <v>0.628450672836421</v>
      </c>
      <c r="AR564" s="0" t="n">
        <f aca="false">SUMPRODUCT((B24:B31&lt;=$B$6)*(C24:C31*AM564+D24:D31*AO564*$B$8*AQ564)/(1+AL564/100)^B24:B31)+C32*AM564*AP564/(1+AL564/100)^$B$6</f>
        <v>0</v>
      </c>
      <c r="AS564" s="0" t="n">
        <f aca="false">SUMPRODUCT((K24:K26&lt;=$B$6)*(L24:L26*AN564+M24:M26*AO564*$B$8*AQ564)/(1+AL564/100)^K24:K26)+L27*AN564*AP564/(1+AL564/100)^$B$6</f>
        <v>0</v>
      </c>
      <c r="AT564" s="0" t="n">
        <f aca="false">AS564-AR564</f>
        <v>0</v>
      </c>
      <c r="AU564" s="0" t="n">
        <f aca="true">RAND()</f>
        <v>0.618065035353233</v>
      </c>
      <c r="AV564" s="0" t="n">
        <f aca="true">RAND()</f>
        <v>0.915131518691519</v>
      </c>
      <c r="AW564" s="0" t="n">
        <f aca="true">RAND()</f>
        <v>0.675561390277844</v>
      </c>
      <c r="AX564" s="0" t="n">
        <f aca="true">RAND()</f>
        <v>0.196496198009426</v>
      </c>
      <c r="AY564" s="0" t="n">
        <f aca="true">RAND()</f>
        <v>0.353971094124386</v>
      </c>
      <c r="AZ564" s="0" t="n">
        <f aca="true">RAND()</f>
        <v>0.440325895864072</v>
      </c>
    </row>
    <row r="565" customFormat="false" ht="15" hidden="false" customHeight="false" outlineLevel="0" collapsed="false">
      <c r="AK565" s="0" t="n">
        <v>552</v>
      </c>
      <c r="AL565" s="0" t="n">
        <f aca="false">IFERROR(IF(AU565&lt;($AM$6-$AL$6)/($AN$6-$AL$6),$AL$6+SQRT(AU565*($AN$6-$AL$6)*($AM$6-$AL$6)),$AN$6-SQRT((1-AU565)*($AN$6-$AL$6)*($AN$6-$AM$6))),$AM$6)</f>
        <v>4.10857546531799</v>
      </c>
      <c r="AM565" s="0" t="n">
        <f aca="false">IFERROR(IF(AV565&lt;($AM$7-$AL$7)/($AN$7-$AL$7),$AL$7+SQRT(AV565*($AN$7-$AL$7)*($AM$7-$AL$7)),$AN$7-SQRT((1-AV565)*($AN$7-$AL$7)*($AN$7-$AM$7))),$AM$7)</f>
        <v>0.938243411290976</v>
      </c>
      <c r="AN565" s="0" t="n">
        <f aca="false">IFERROR(IF(AW565&lt;($AM$8-$AL$8)/($AN$8-$AL$8),$AL$8+SQRT(AW565*($AN$8-$AL$8)*($AM$8-$AL$8)),$AN$8-SQRT((1-AW565)*($AN$8-$AL$8)*($AN$8-$AM$8))),$AM$8)</f>
        <v>0.942611356137839</v>
      </c>
      <c r="AO565" s="0" t="n">
        <f aca="false">IFERROR(IF(AX565&lt;($AM$9-$AL$9)/($AN$9-$AL$9),$AL$9+SQRT(AX565*($AN$9-$AL$9)*($AM$9-$AL$9)),$AN$9-SQRT((1-AX565)*($AN$9-$AL$9)*($AN$9-$AM$9))),$AM$9)</f>
        <v>1.33520667857668</v>
      </c>
      <c r="AP565" s="0" t="n">
        <f aca="false">IFERROR(IF(AY565&lt;($AM$10-$AL$10)/($AN$10-$AL$10),$AL$10+SQRT(AY565*($AN$10-$AL$10)*($AM$10-$AL$10)),$AN$10-SQRT((1-AY565)*($AN$10-$AL$10)*($AN$10-$AM$10))),$AM$10)</f>
        <v>0.727432115276647</v>
      </c>
      <c r="AQ565" s="0" t="n">
        <f aca="false">IFERROR(IF(AZ565&lt;($AM$11-$AL$11)/($AN$11-$AL$11),$AL$11+SQRT(AZ565*($AN$11-$AL$11)*($AM$11-$AL$11)),$AN$11-SQRT((1-AZ565)*($AN$11-$AL$11)*($AN$11-$AM$11))),$AM$11)</f>
        <v>0.855067208704254</v>
      </c>
      <c r="AR565" s="0" t="n">
        <f aca="false">SUMPRODUCT((B24:B31&lt;=$B$6)*(C24:C31*AM565+D24:D31*AO565*$B$8*AQ565)/(1+AL565/100)^B24:B31)+C32*AM565*AP565/(1+AL565/100)^$B$6</f>
        <v>0</v>
      </c>
      <c r="AS565" s="0" t="n">
        <f aca="false">SUMPRODUCT((K24:K26&lt;=$B$6)*(L24:L26*AN565+M24:M26*AO565*$B$8*AQ565)/(1+AL565/100)^K24:K26)+L27*AN565*AP565/(1+AL565/100)^$B$6</f>
        <v>0</v>
      </c>
      <c r="AT565" s="0" t="n">
        <f aca="false">AS565-AR565</f>
        <v>0</v>
      </c>
      <c r="AU565" s="0" t="n">
        <f aca="true">RAND()</f>
        <v>0.581983208011947</v>
      </c>
      <c r="AV565" s="0" t="n">
        <f aca="true">RAND()</f>
        <v>0.212347119615178</v>
      </c>
      <c r="AW565" s="0" t="n">
        <f aca="true">RAND()</f>
        <v>0.225977765549706</v>
      </c>
      <c r="AX565" s="0" t="n">
        <f aca="true">RAND()</f>
        <v>0.705366559860636</v>
      </c>
      <c r="AY565" s="0" t="n">
        <f aca="true">RAND()</f>
        <v>0.20690146823684</v>
      </c>
      <c r="AZ565" s="0" t="n">
        <f aca="true">RAND()</f>
        <v>0.91426320819275</v>
      </c>
    </row>
    <row r="566" customFormat="false" ht="15" hidden="false" customHeight="false" outlineLevel="0" collapsed="false">
      <c r="AK566" s="0" t="n">
        <v>553</v>
      </c>
      <c r="AL566" s="0" t="n">
        <f aca="false">IFERROR(IF(AU566&lt;($AM$6-$AL$6)/($AN$6-$AL$6),$AL$6+SQRT(AU566*($AN$6-$AL$6)*($AM$6-$AL$6)),$AN$6-SQRT((1-AU566)*($AN$6-$AL$6)*($AN$6-$AM$6))),$AM$6)</f>
        <v>4.5556155822533</v>
      </c>
      <c r="AM566" s="0" t="n">
        <f aca="false">IFERROR(IF(AV566&lt;($AM$7-$AL$7)/($AN$7-$AL$7),$AL$7+SQRT(AV566*($AN$7-$AL$7)*($AM$7-$AL$7)),$AN$7-SQRT((1-AV566)*($AN$7-$AL$7)*($AN$7-$AM$7))),$AM$7)</f>
        <v>1.15640680427405</v>
      </c>
      <c r="AN566" s="0" t="n">
        <f aca="false">IFERROR(IF(AW566&lt;($AM$8-$AL$8)/($AN$8-$AL$8),$AL$8+SQRT(AW566*($AN$8-$AL$8)*($AM$8-$AL$8)),$AN$8-SQRT((1-AW566)*($AN$8-$AL$8)*($AN$8-$AM$8))),$AM$8)</f>
        <v>0.951879641222695</v>
      </c>
      <c r="AO566" s="0" t="n">
        <f aca="false">IFERROR(IF(AX566&lt;($AM$9-$AL$9)/($AN$9-$AL$9),$AL$9+SQRT(AX566*($AN$9-$AL$9)*($AM$9-$AL$9)),$AN$9-SQRT((1-AX566)*($AN$9-$AL$9)*($AN$9-$AM$9))),$AM$9)</f>
        <v>0.944277749711368</v>
      </c>
      <c r="AP566" s="0" t="n">
        <f aca="false">IFERROR(IF(AY566&lt;($AM$10-$AL$10)/($AN$10-$AL$10),$AL$10+SQRT(AY566*($AN$10-$AL$10)*($AM$10-$AL$10)),$AN$10-SQRT((1-AY566)*($AN$10-$AL$10)*($AN$10-$AM$10))),$AM$10)</f>
        <v>0.718517336482838</v>
      </c>
      <c r="AQ566" s="0" t="n">
        <f aca="false">IFERROR(IF(AZ566&lt;($AM$11-$AL$11)/($AN$11-$AL$11),$AL$11+SQRT(AZ566*($AN$11-$AL$11)*($AM$11-$AL$11)),$AN$11-SQRT((1-AZ566)*($AN$11-$AL$11)*($AN$11-$AM$11))),$AM$11)</f>
        <v>0.797538901439722</v>
      </c>
      <c r="AR566" s="0" t="n">
        <f aca="false">SUMPRODUCT((B24:B31&lt;=$B$6)*(C24:C31*AM566+D24:D31*AO566*$B$8*AQ566)/(1+AL566/100)^B24:B31)+C32*AM566*AP566/(1+AL566/100)^$B$6</f>
        <v>0</v>
      </c>
      <c r="AS566" s="0" t="n">
        <f aca="false">SUMPRODUCT((K24:K26&lt;=$B$6)*(L24:L26*AN566+M24:M26*AO566*$B$8*AQ566)/(1+AL566/100)^K24:K26)+L27*AN566*AP566/(1+AL566/100)^$B$6</f>
        <v>0</v>
      </c>
      <c r="AT566" s="0" t="n">
        <f aca="false">AS566-AR566</f>
        <v>0</v>
      </c>
      <c r="AU566" s="0" t="n">
        <f aca="true">RAND()</f>
        <v>0.701249240913855</v>
      </c>
      <c r="AV566" s="0" t="n">
        <f aca="true">RAND()</f>
        <v>0.922136121900482</v>
      </c>
      <c r="AW566" s="0" t="n">
        <f aca="true">RAND()</f>
        <v>0.256304726865938</v>
      </c>
      <c r="AX566" s="0" t="n">
        <f aca="true">RAND()</f>
        <v>0.26317695851813</v>
      </c>
      <c r="AY566" s="0" t="n">
        <f aca="true">RAND()</f>
        <v>0.190999305374215</v>
      </c>
      <c r="AZ566" s="0" t="n">
        <f aca="true">RAND()</f>
        <v>0.832691851305165</v>
      </c>
    </row>
    <row r="567" customFormat="false" ht="15" hidden="false" customHeight="false" outlineLevel="0" collapsed="false">
      <c r="AK567" s="0" t="n">
        <v>554</v>
      </c>
      <c r="AL567" s="0" t="n">
        <f aca="false">IFERROR(IF(AU567&lt;($AM$6-$AL$6)/($AN$6-$AL$6),$AL$6+SQRT(AU567*($AN$6-$AL$6)*($AM$6-$AL$6)),$AN$6-SQRT((1-AU567)*($AN$6-$AL$6)*($AN$6-$AM$6))),$AM$6)</f>
        <v>3.80352646870959</v>
      </c>
      <c r="AM567" s="0" t="n">
        <f aca="false">IFERROR(IF(AV567&lt;($AM$7-$AL$7)/($AN$7-$AL$7),$AL$7+SQRT(AV567*($AN$7-$AL$7)*($AM$7-$AL$7)),$AN$7-SQRT((1-AV567)*($AN$7-$AL$7)*($AN$7-$AM$7))),$AM$7)</f>
        <v>0.899669663718318</v>
      </c>
      <c r="AN567" s="0" t="n">
        <f aca="false">IFERROR(IF(AW567&lt;($AM$8-$AL$8)/($AN$8-$AL$8),$AL$8+SQRT(AW567*($AN$8-$AL$8)*($AM$8-$AL$8)),$AN$8-SQRT((1-AW567)*($AN$8-$AL$8)*($AN$8-$AM$8))),$AM$8)</f>
        <v>0.958514890577849</v>
      </c>
      <c r="AO567" s="0" t="n">
        <f aca="false">IFERROR(IF(AX567&lt;($AM$9-$AL$9)/($AN$9-$AL$9),$AL$9+SQRT(AX567*($AN$9-$AL$9)*($AM$9-$AL$9)),$AN$9-SQRT((1-AX567)*($AN$9-$AL$9)*($AN$9-$AM$9))),$AM$9)</f>
        <v>1.29726846082908</v>
      </c>
      <c r="AP567" s="0" t="n">
        <f aca="false">IFERROR(IF(AY567&lt;($AM$10-$AL$10)/($AN$10-$AL$10),$AL$10+SQRT(AY567*($AN$10-$AL$10)*($AM$10-$AL$10)),$AN$10-SQRT((1-AY567)*($AN$10-$AL$10)*($AN$10-$AM$10))),$AM$10)</f>
        <v>0.800169932212874</v>
      </c>
      <c r="AQ567" s="0" t="n">
        <f aca="false">IFERROR(IF(AZ567&lt;($AM$11-$AL$11)/($AN$11-$AL$11),$AL$11+SQRT(AZ567*($AN$11-$AL$11)*($AM$11-$AL$11)),$AN$11-SQRT((1-AZ567)*($AN$11-$AL$11)*($AN$11-$AM$11))),$AM$11)</f>
        <v>0.668695712622615</v>
      </c>
      <c r="AR567" s="0" t="n">
        <f aca="false">SUMPRODUCT((B24:B31&lt;=$B$6)*(C24:C31*AM567+D24:D31*AO567*$B$8*AQ567)/(1+AL567/100)^B24:B31)+C32*AM567*AP567/(1+AL567/100)^$B$6</f>
        <v>0</v>
      </c>
      <c r="AS567" s="0" t="n">
        <f aca="false">SUMPRODUCT((K24:K26&lt;=$B$6)*(L24:L26*AN567+M24:M26*AO567*$B$8*AQ567)/(1+AL567/100)^K24:K26)+L27*AN567*AP567/(1+AL567/100)^$B$6</f>
        <v>0</v>
      </c>
      <c r="AT567" s="0" t="n">
        <f aca="false">AS567-AR567</f>
        <v>0</v>
      </c>
      <c r="AU567" s="0" t="n">
        <f aca="true">RAND()</f>
        <v>0.48912784818799</v>
      </c>
      <c r="AV567" s="0" t="n">
        <f aca="true">RAND()</f>
        <v>0.110378242952473</v>
      </c>
      <c r="AW567" s="0" t="n">
        <f aca="true">RAND()</f>
        <v>0.279188561498973</v>
      </c>
      <c r="AX567" s="0" t="n">
        <f aca="true">RAND()</f>
        <v>0.670778922569648</v>
      </c>
      <c r="AY567" s="0" t="n">
        <f aca="true">RAND()</f>
        <v>0.360407952818725</v>
      </c>
      <c r="AZ567" s="0" t="n">
        <f aca="true">RAND()</f>
        <v>0.551989670062708</v>
      </c>
    </row>
    <row r="568" customFormat="false" ht="15" hidden="false" customHeight="false" outlineLevel="0" collapsed="false">
      <c r="AK568" s="0" t="n">
        <v>555</v>
      </c>
      <c r="AL568" s="0" t="n">
        <f aca="false">IFERROR(IF(AU568&lt;($AM$6-$AL$6)/($AN$6-$AL$6),$AL$6+SQRT(AU568*($AN$6-$AL$6)*($AM$6-$AL$6)),$AN$6-SQRT((1-AU568)*($AN$6-$AL$6)*($AN$6-$AM$6))),$AM$6)</f>
        <v>2.75694058910343</v>
      </c>
      <c r="AM568" s="0" t="n">
        <f aca="false">IFERROR(IF(AV568&lt;($AM$7-$AL$7)/($AN$7-$AL$7),$AL$7+SQRT(AV568*($AN$7-$AL$7)*($AM$7-$AL$7)),$AN$7-SQRT((1-AV568)*($AN$7-$AL$7)*($AN$7-$AM$7))),$AM$7)</f>
        <v>1.05411796018097</v>
      </c>
      <c r="AN568" s="0" t="n">
        <f aca="false">IFERROR(IF(AW568&lt;($AM$8-$AL$8)/($AN$8-$AL$8),$AL$8+SQRT(AW568*($AN$8-$AL$8)*($AM$8-$AL$8)),$AN$8-SQRT((1-AW568)*($AN$8-$AL$8)*($AN$8-$AM$8))),$AM$8)</f>
        <v>0.9129281552867</v>
      </c>
      <c r="AO568" s="0" t="n">
        <f aca="false">IFERROR(IF(AX568&lt;($AM$9-$AL$9)/($AN$9-$AL$9),$AL$9+SQRT(AX568*($AN$9-$AL$9)*($AM$9-$AL$9)),$AN$9-SQRT((1-AX568)*($AN$9-$AL$9)*($AN$9-$AM$9))),$AM$9)</f>
        <v>1.44114988117754</v>
      </c>
      <c r="AP568" s="0" t="n">
        <f aca="false">IFERROR(IF(AY568&lt;($AM$10-$AL$10)/($AN$10-$AL$10),$AL$10+SQRT(AY568*($AN$10-$AL$10)*($AM$10-$AL$10)),$AN$10-SQRT((1-AY568)*($AN$10-$AL$10)*($AN$10-$AM$10))),$AM$10)</f>
        <v>0.82994906105226</v>
      </c>
      <c r="AQ568" s="0" t="n">
        <f aca="false">IFERROR(IF(AZ568&lt;($AM$11-$AL$11)/($AN$11-$AL$11),$AL$11+SQRT(AZ568*($AN$11-$AL$11)*($AM$11-$AL$11)),$AN$11-SQRT((1-AZ568)*($AN$11-$AL$11)*($AN$11-$AM$11))),$AM$11)</f>
        <v>0.56620276883117</v>
      </c>
      <c r="AR568" s="0" t="n">
        <f aca="false">SUMPRODUCT((B24:B31&lt;=$B$6)*(C24:C31*AM568+D24:D31*AO568*$B$8*AQ568)/(1+AL568/100)^B24:B31)+C32*AM568*AP568/(1+AL568/100)^$B$6</f>
        <v>0</v>
      </c>
      <c r="AS568" s="0" t="n">
        <f aca="false">SUMPRODUCT((K24:K26&lt;=$B$6)*(L24:L26*AN568+M24:M26*AO568*$B$8*AQ568)/(1+AL568/100)^K24:K26)+L27*AN568*AP568/(1+AL568/100)^$B$6</f>
        <v>0</v>
      </c>
      <c r="AT568" s="0" t="n">
        <f aca="false">AS568-AR568</f>
        <v>0</v>
      </c>
      <c r="AU568" s="0" t="n">
        <f aca="true">RAND()</f>
        <v>0.114591811086449</v>
      </c>
      <c r="AV568" s="0" t="n">
        <f aca="true">RAND()</f>
        <v>0.65893534645632</v>
      </c>
      <c r="AW568" s="0" t="n">
        <f aca="true">RAND()</f>
        <v>0.141697425071744</v>
      </c>
      <c r="AX568" s="0" t="n">
        <f aca="true">RAND()</f>
        <v>0.791791029794749</v>
      </c>
      <c r="AY568" s="0" t="n">
        <f aca="true">RAND()</f>
        <v>0.435465531557073</v>
      </c>
      <c r="AZ568" s="0" t="n">
        <f aca="true">RAND()</f>
        <v>0.289240465850537</v>
      </c>
    </row>
    <row r="569" customFormat="false" ht="15" hidden="false" customHeight="false" outlineLevel="0" collapsed="false">
      <c r="AK569" s="0" t="n">
        <v>556</v>
      </c>
      <c r="AL569" s="0" t="n">
        <f aca="false">IFERROR(IF(AU569&lt;($AM$6-$AL$6)/($AN$6-$AL$6),$AL$6+SQRT(AU569*($AN$6-$AL$6)*($AM$6-$AL$6)),$AN$6-SQRT((1-AU569)*($AN$6-$AL$6)*($AN$6-$AM$6))),$AM$6)</f>
        <v>3.98258731750658</v>
      </c>
      <c r="AM569" s="0" t="n">
        <f aca="false">IFERROR(IF(AV569&lt;($AM$7-$AL$7)/($AN$7-$AL$7),$AL$7+SQRT(AV569*($AN$7-$AL$7)*($AM$7-$AL$7)),$AN$7-SQRT((1-AV569)*($AN$7-$AL$7)*($AN$7-$AM$7))),$AM$7)</f>
        <v>0.906796675766463</v>
      </c>
      <c r="AN569" s="0" t="n">
        <f aca="false">IFERROR(IF(AW569&lt;($AM$8-$AL$8)/($AN$8-$AL$8),$AL$8+SQRT(AW569*($AN$8-$AL$8)*($AM$8-$AL$8)),$AN$8-SQRT((1-AW569)*($AN$8-$AL$8)*($AN$8-$AM$8))),$AM$8)</f>
        <v>0.930377541701076</v>
      </c>
      <c r="AO569" s="0" t="n">
        <f aca="false">IFERROR(IF(AX569&lt;($AM$9-$AL$9)/($AN$9-$AL$9),$AL$9+SQRT(AX569*($AN$9-$AL$9)*($AM$9-$AL$9)),$AN$9-SQRT((1-AX569)*($AN$9-$AL$9)*($AN$9-$AM$9))),$AM$9)</f>
        <v>1.20890867127732</v>
      </c>
      <c r="AP569" s="0" t="n">
        <f aca="false">IFERROR(IF(AY569&lt;($AM$10-$AL$10)/($AN$10-$AL$10),$AL$10+SQRT(AY569*($AN$10-$AL$10)*($AM$10-$AL$10)),$AN$10-SQRT((1-AY569)*($AN$10-$AL$10)*($AN$10-$AM$10))),$AM$10)</f>
        <v>0.875765032614507</v>
      </c>
      <c r="AQ569" s="0" t="n">
        <f aca="false">IFERROR(IF(AZ569&lt;($AM$11-$AL$11)/($AN$11-$AL$11),$AL$11+SQRT(AZ569*($AN$11-$AL$11)*($AM$11-$AL$11)),$AN$11-SQRT((1-AZ569)*($AN$11-$AL$11)*($AN$11-$AM$11))),$AM$11)</f>
        <v>0.589755841402723</v>
      </c>
      <c r="AR569" s="0" t="n">
        <f aca="false">SUMPRODUCT((B24:B31&lt;=$B$6)*(C24:C31*AM569+D24:D31*AO569*$B$8*AQ569)/(1+AL569/100)^B24:B31)+C32*AM569*AP569/(1+AL569/100)^$B$6</f>
        <v>0</v>
      </c>
      <c r="AS569" s="0" t="n">
        <f aca="false">SUMPRODUCT((K24:K26&lt;=$B$6)*(L24:L26*AN569+M24:M26*AO569*$B$8*AQ569)/(1+AL569/100)^K24:K26)+L27*AN569*AP569/(1+AL569/100)^$B$6</f>
        <v>0</v>
      </c>
      <c r="AT569" s="0" t="n">
        <f aca="false">AS569-AR569</f>
        <v>0</v>
      </c>
      <c r="AU569" s="0" t="n">
        <f aca="true">RAND()</f>
        <v>0.544761035176394</v>
      </c>
      <c r="AV569" s="0" t="n">
        <f aca="true">RAND()</f>
        <v>0.126728110608524</v>
      </c>
      <c r="AW569" s="0" t="n">
        <f aca="true">RAND()</f>
        <v>0.188870037555732</v>
      </c>
      <c r="AX569" s="0" t="n">
        <f aca="true">RAND()</f>
        <v>0.582783006413186</v>
      </c>
      <c r="AY569" s="0" t="n">
        <f aca="true">RAND()</f>
        <v>0.564797438943126</v>
      </c>
      <c r="AZ569" s="0" t="n">
        <f aca="true">RAND()</f>
        <v>0.342687541334693</v>
      </c>
    </row>
    <row r="570" customFormat="false" ht="15" hidden="false" customHeight="false" outlineLevel="0" collapsed="false">
      <c r="AK570" s="0" t="n">
        <v>557</v>
      </c>
      <c r="AL570" s="0" t="n">
        <f aca="false">IFERROR(IF(AU570&lt;($AM$6-$AL$6)/($AN$6-$AL$6),$AL$6+SQRT(AU570*($AN$6-$AL$6)*($AM$6-$AL$6)),$AN$6-SQRT((1-AU570)*($AN$6-$AL$6)*($AN$6-$AM$6))),$AM$6)</f>
        <v>3.36805448334804</v>
      </c>
      <c r="AM570" s="0" t="n">
        <f aca="false">IFERROR(IF(AV570&lt;($AM$7-$AL$7)/($AN$7-$AL$7),$AL$7+SQRT(AV570*($AN$7-$AL$7)*($AM$7-$AL$7)),$AN$7-SQRT((1-AV570)*($AN$7-$AL$7)*($AN$7-$AM$7))),$AM$7)</f>
        <v>1.05016879455273</v>
      </c>
      <c r="AN570" s="0" t="n">
        <f aca="false">IFERROR(IF(AW570&lt;($AM$8-$AL$8)/($AN$8-$AL$8),$AL$8+SQRT(AW570*($AN$8-$AL$8)*($AM$8-$AL$8)),$AN$8-SQRT((1-AW570)*($AN$8-$AL$8)*($AN$8-$AM$8))),$AM$8)</f>
        <v>0.853472806249472</v>
      </c>
      <c r="AO570" s="0" t="n">
        <f aca="false">IFERROR(IF(AX570&lt;($AM$9-$AL$9)/($AN$9-$AL$9),$AL$9+SQRT(AX570*($AN$9-$AL$9)*($AM$9-$AL$9)),$AN$9-SQRT((1-AX570)*($AN$9-$AL$9)*($AN$9-$AM$9))),$AM$9)</f>
        <v>0.96811724327009</v>
      </c>
      <c r="AP570" s="0" t="n">
        <f aca="false">IFERROR(IF(AY570&lt;($AM$10-$AL$10)/($AN$10-$AL$10),$AL$10+SQRT(AY570*($AN$10-$AL$10)*($AM$10-$AL$10)),$AN$10-SQRT((1-AY570)*($AN$10-$AL$10)*($AN$10-$AM$10))),$AM$10)</f>
        <v>0.925729455952656</v>
      </c>
      <c r="AQ570" s="0" t="n">
        <f aca="false">IFERROR(IF(AZ570&lt;($AM$11-$AL$11)/($AN$11-$AL$11),$AL$11+SQRT(AZ570*($AN$11-$AL$11)*($AM$11-$AL$11)),$AN$11-SQRT((1-AZ570)*($AN$11-$AL$11)*($AN$11-$AM$11))),$AM$11)</f>
        <v>0.581254560083102</v>
      </c>
      <c r="AR570" s="0" t="n">
        <f aca="false">SUMPRODUCT((B24:B31&lt;=$B$6)*(C24:C31*AM570+D24:D31*AO570*$B$8*AQ570)/(1+AL570/100)^B24:B31)+C32*AM570*AP570/(1+AL570/100)^$B$6</f>
        <v>0</v>
      </c>
      <c r="AS570" s="0" t="n">
        <f aca="false">SUMPRODUCT((K24:K26&lt;=$B$6)*(L24:L26*AN570+M24:M26*AO570*$B$8*AQ570)/(1+AL570/100)^K24:K26)+L27*AN570*AP570/(1+AL570/100)^$B$6</f>
        <v>0</v>
      </c>
      <c r="AT570" s="0" t="n">
        <f aca="false">AS570-AR570</f>
        <v>0</v>
      </c>
      <c r="AU570" s="0" t="n">
        <f aca="true">RAND()</f>
        <v>0.340448588203587</v>
      </c>
      <c r="AV570" s="0" t="n">
        <f aca="true">RAND()</f>
        <v>0.645044349595477</v>
      </c>
      <c r="AW570" s="0" t="n">
        <f aca="true">RAND()</f>
        <v>0.0317704556465948</v>
      </c>
      <c r="AX570" s="0" t="n">
        <f aca="true">RAND()</f>
        <v>0.292178337929051</v>
      </c>
      <c r="AY570" s="0" t="n">
        <f aca="true">RAND()</f>
        <v>0.724982278662977</v>
      </c>
      <c r="AZ570" s="0" t="n">
        <f aca="true">RAND()</f>
        <v>0.322873990071588</v>
      </c>
    </row>
    <row r="571" customFormat="false" ht="15" hidden="false" customHeight="false" outlineLevel="0" collapsed="false">
      <c r="AK571" s="0" t="n">
        <v>558</v>
      </c>
      <c r="AL571" s="0" t="n">
        <f aca="false">IFERROR(IF(AU571&lt;($AM$6-$AL$6)/($AN$6-$AL$6),$AL$6+SQRT(AU571*($AN$6-$AL$6)*($AM$6-$AL$6)),$AN$6-SQRT((1-AU571)*($AN$6-$AL$6)*($AN$6-$AM$6))),$AM$6)</f>
        <v>4.20285904118542</v>
      </c>
      <c r="AM571" s="0" t="n">
        <f aca="false">IFERROR(IF(AV571&lt;($AM$7-$AL$7)/($AN$7-$AL$7),$AL$7+SQRT(AV571*($AN$7-$AL$7)*($AM$7-$AL$7)),$AN$7-SQRT((1-AV571)*($AN$7-$AL$7)*($AN$7-$AM$7))),$AM$7)</f>
        <v>1.08552896065682</v>
      </c>
      <c r="AN571" s="0" t="n">
        <f aca="false">IFERROR(IF(AW571&lt;($AM$8-$AL$8)/($AN$8-$AL$8),$AL$8+SQRT(AW571*($AN$8-$AL$8)*($AM$8-$AL$8)),$AN$8-SQRT((1-AW571)*($AN$8-$AL$8)*($AN$8-$AM$8))),$AM$8)</f>
        <v>1.12540486254781</v>
      </c>
      <c r="AO571" s="0" t="n">
        <f aca="false">IFERROR(IF(AX571&lt;($AM$9-$AL$9)/($AN$9-$AL$9),$AL$9+SQRT(AX571*($AN$9-$AL$9)*($AM$9-$AL$9)),$AN$9-SQRT((1-AX571)*($AN$9-$AL$9)*($AN$9-$AM$9))),$AM$9)</f>
        <v>1.6559865731981</v>
      </c>
      <c r="AP571" s="0" t="n">
        <f aca="false">IFERROR(IF(AY571&lt;($AM$10-$AL$10)/($AN$10-$AL$10),$AL$10+SQRT(AY571*($AN$10-$AL$10)*($AM$10-$AL$10)),$AN$10-SQRT((1-AY571)*($AN$10-$AL$10)*($AN$10-$AM$10))),$AM$10)</f>
        <v>0.944751670934221</v>
      </c>
      <c r="AQ571" s="0" t="n">
        <f aca="false">IFERROR(IF(AZ571&lt;($AM$11-$AL$11)/($AN$11-$AL$11),$AL$11+SQRT(AZ571*($AN$11-$AL$11)*($AM$11-$AL$11)),$AN$11-SQRT((1-AZ571)*($AN$11-$AL$11)*($AN$11-$AM$11))),$AM$11)</f>
        <v>0.47610085823318</v>
      </c>
      <c r="AR571" s="0" t="n">
        <f aca="false">SUMPRODUCT((B24:B31&lt;=$B$6)*(C24:C31*AM571+D24:D31*AO571*$B$8*AQ571)/(1+AL571/100)^B24:B31)+C32*AM571*AP571/(1+AL571/100)^$B$6</f>
        <v>0</v>
      </c>
      <c r="AS571" s="0" t="n">
        <f aca="false">SUMPRODUCT((K24:K26&lt;=$B$6)*(L24:L26*AN571+M24:M26*AO571*$B$8*AQ571)/(1+AL571/100)^K24:K26)+L27*AN571*AP571/(1+AL571/100)^$B$6</f>
        <v>0</v>
      </c>
      <c r="AT571" s="0" t="n">
        <f aca="false">AS571-AR571</f>
        <v>0</v>
      </c>
      <c r="AU571" s="0" t="n">
        <f aca="true">RAND()</f>
        <v>0.608800122826093</v>
      </c>
      <c r="AV571" s="0" t="n">
        <f aca="true">RAND()</f>
        <v>0.759549130821113</v>
      </c>
      <c r="AW571" s="0" t="n">
        <f aca="true">RAND()</f>
        <v>0.862009348651281</v>
      </c>
      <c r="AX571" s="0" t="n">
        <f aca="true">RAND()</f>
        <v>0.921103174786676</v>
      </c>
      <c r="AY571" s="0" t="n">
        <f aca="true">RAND()</f>
        <v>0.791216195195128</v>
      </c>
      <c r="AZ571" s="0" t="n">
        <f aca="true">RAND()</f>
        <v>0.126577601103929</v>
      </c>
    </row>
    <row r="572" customFormat="false" ht="15" hidden="false" customHeight="false" outlineLevel="0" collapsed="false">
      <c r="AK572" s="0" t="n">
        <v>559</v>
      </c>
      <c r="AL572" s="0" t="n">
        <f aca="false">IFERROR(IF(AU572&lt;($AM$6-$AL$6)/($AN$6-$AL$6),$AL$6+SQRT(AU572*($AN$6-$AL$6)*($AM$6-$AL$6)),$AN$6-SQRT((1-AU572)*($AN$6-$AL$6)*($AN$6-$AM$6))),$AM$6)</f>
        <v>4.0655367560254</v>
      </c>
      <c r="AM572" s="0" t="n">
        <f aca="false">IFERROR(IF(AV572&lt;($AM$7-$AL$7)/($AN$7-$AL$7),$AL$7+SQRT(AV572*($AN$7-$AL$7)*($AM$7-$AL$7)),$AN$7-SQRT((1-AV572)*($AN$7-$AL$7)*($AN$7-$AM$7))),$AM$7)</f>
        <v>1.1267065590988</v>
      </c>
      <c r="AN572" s="0" t="n">
        <f aca="false">IFERROR(IF(AW572&lt;($AM$8-$AL$8)/($AN$8-$AL$8),$AL$8+SQRT(AW572*($AN$8-$AL$8)*($AM$8-$AL$8)),$AN$8-SQRT((1-AW572)*($AN$8-$AL$8)*($AN$8-$AM$8))),$AM$8)</f>
        <v>0.989866565856543</v>
      </c>
      <c r="AO572" s="0" t="n">
        <f aca="false">IFERROR(IF(AX572&lt;($AM$9-$AL$9)/($AN$9-$AL$9),$AL$9+SQRT(AX572*($AN$9-$AL$9)*($AM$9-$AL$9)),$AN$9-SQRT((1-AX572)*($AN$9-$AL$9)*($AN$9-$AM$9))),$AM$9)</f>
        <v>0.924737611540202</v>
      </c>
      <c r="AP572" s="0" t="n">
        <f aca="false">IFERROR(IF(AY572&lt;($AM$10-$AL$10)/($AN$10-$AL$10),$AL$10+SQRT(AY572*($AN$10-$AL$10)*($AM$10-$AL$10)),$AN$10-SQRT((1-AY572)*($AN$10-$AL$10)*($AN$10-$AM$10))),$AM$10)</f>
        <v>0.920968888884314</v>
      </c>
      <c r="AQ572" s="0" t="n">
        <f aca="false">IFERROR(IF(AZ572&lt;($AM$11-$AL$11)/($AN$11-$AL$11),$AL$11+SQRT(AZ572*($AN$11-$AL$11)*($AM$11-$AL$11)),$AN$11-SQRT((1-AZ572)*($AN$11-$AL$11)*($AN$11-$AM$11))),$AM$11)</f>
        <v>0.519079552519806</v>
      </c>
      <c r="AR572" s="0" t="n">
        <f aca="false">SUMPRODUCT((B24:B31&lt;=$B$6)*(C24:C31*AM572+D24:D31*AO572*$B$8*AQ572)/(1+AL572/100)^B24:B31)+C32*AM572*AP572/(1+AL572/100)^$B$6</f>
        <v>0</v>
      </c>
      <c r="AS572" s="0" t="n">
        <f aca="false">SUMPRODUCT((K24:K26&lt;=$B$6)*(L24:L26*AN572+M24:M26*AO572*$B$8*AQ572)/(1+AL572/100)^K24:K26)+L27*AN572*AP572/(1+AL572/100)^$B$6</f>
        <v>0</v>
      </c>
      <c r="AT572" s="0" t="n">
        <f aca="false">AS572-AR572</f>
        <v>0</v>
      </c>
      <c r="AU572" s="0" t="n">
        <f aca="true">RAND()</f>
        <v>0.569446273488102</v>
      </c>
      <c r="AV572" s="0" t="n">
        <f aca="true">RAND()</f>
        <v>0.864877577162164</v>
      </c>
      <c r="AW572" s="0" t="n">
        <f aca="true">RAND()</f>
        <v>0.400547920335079</v>
      </c>
      <c r="AX572" s="0" t="n">
        <f aca="true">RAND()</f>
        <v>0.2405360515425</v>
      </c>
      <c r="AY572" s="0" t="n">
        <f aca="true">RAND()</f>
        <v>0.708859221633975</v>
      </c>
      <c r="AZ572" s="0" t="n">
        <f aca="true">RAND()</f>
        <v>0.195901429927667</v>
      </c>
    </row>
    <row r="573" customFormat="false" ht="15" hidden="false" customHeight="false" outlineLevel="0" collapsed="false">
      <c r="AK573" s="0" t="n">
        <v>560</v>
      </c>
      <c r="AL573" s="0" t="n">
        <f aca="false">IFERROR(IF(AU573&lt;($AM$6-$AL$6)/($AN$6-$AL$6),$AL$6+SQRT(AU573*($AN$6-$AL$6)*($AM$6-$AL$6)),$AN$6-SQRT((1-AU573)*($AN$6-$AL$6)*($AN$6-$AM$6))),$AM$6)</f>
        <v>3.24464565398534</v>
      </c>
      <c r="AM573" s="0" t="n">
        <f aca="false">IFERROR(IF(AV573&lt;($AM$7-$AL$7)/($AN$7-$AL$7),$AL$7+SQRT(AV573*($AN$7-$AL$7)*($AM$7-$AL$7)),$AN$7-SQRT((1-AV573)*($AN$7-$AL$7)*($AN$7-$AM$7))),$AM$7)</f>
        <v>1.1608574655873</v>
      </c>
      <c r="AN573" s="0" t="n">
        <f aca="false">IFERROR(IF(AW573&lt;($AM$8-$AL$8)/($AN$8-$AL$8),$AL$8+SQRT(AW573*($AN$8-$AL$8)*($AM$8-$AL$8)),$AN$8-SQRT((1-AW573)*($AN$8-$AL$8)*($AN$8-$AM$8))),$AM$8)</f>
        <v>1.0841979332239</v>
      </c>
      <c r="AO573" s="0" t="n">
        <f aca="false">IFERROR(IF(AX573&lt;($AM$9-$AL$9)/($AN$9-$AL$9),$AL$9+SQRT(AX573*($AN$9-$AL$9)*($AM$9-$AL$9)),$AN$9-SQRT((1-AX573)*($AN$9-$AL$9)*($AN$9-$AM$9))),$AM$9)</f>
        <v>0.776071467037911</v>
      </c>
      <c r="AP573" s="0" t="n">
        <f aca="false">IFERROR(IF(AY573&lt;($AM$10-$AL$10)/($AN$10-$AL$10),$AL$10+SQRT(AY573*($AN$10-$AL$10)*($AM$10-$AL$10)),$AN$10-SQRT((1-AY573)*($AN$10-$AL$10)*($AN$10-$AM$10))),$AM$10)</f>
        <v>0.89997360183993</v>
      </c>
      <c r="AQ573" s="0" t="n">
        <f aca="false">IFERROR(IF(AZ573&lt;($AM$11-$AL$11)/($AN$11-$AL$11),$AL$11+SQRT(AZ573*($AN$11-$AL$11)*($AM$11-$AL$11)),$AN$11-SQRT((1-AZ573)*($AN$11-$AL$11)*($AN$11-$AM$11))),$AM$11)</f>
        <v>0.442478783808813</v>
      </c>
      <c r="AR573" s="0" t="n">
        <f aca="false">SUMPRODUCT((B24:B31&lt;=$B$6)*(C24:C31*AM573+D24:D31*AO573*$B$8*AQ573)/(1+AL573/100)^B24:B31)+C32*AM573*AP573/(1+AL573/100)^$B$6</f>
        <v>0</v>
      </c>
      <c r="AS573" s="0" t="n">
        <f aca="false">SUMPRODUCT((K24:K26&lt;=$B$6)*(L24:L26*AN573+M24:M26*AO573*$B$8*AQ573)/(1+AL573/100)^K24:K26)+L27*AN573*AP573/(1+AL573/100)^$B$6</f>
        <v>0</v>
      </c>
      <c r="AT573" s="0" t="n">
        <f aca="false">AS573-AR573</f>
        <v>0</v>
      </c>
      <c r="AU573" s="0" t="n">
        <f aca="true">RAND()</f>
        <v>0.294865686793439</v>
      </c>
      <c r="AV573" s="0" t="n">
        <f aca="true">RAND()</f>
        <v>0.929365409408714</v>
      </c>
      <c r="AW573" s="0" t="n">
        <f aca="true">RAND()</f>
        <v>0.755641552469099</v>
      </c>
      <c r="AX573" s="0" t="n">
        <f aca="true">RAND()</f>
        <v>0.101620606549952</v>
      </c>
      <c r="AY573" s="0" t="n">
        <f aca="true">RAND()</f>
        <v>0.639915528675226</v>
      </c>
      <c r="AZ573" s="0" t="n">
        <f aca="true">RAND()</f>
        <v>0.0828579748393408</v>
      </c>
    </row>
    <row r="574" customFormat="false" ht="15" hidden="false" customHeight="false" outlineLevel="0" collapsed="false">
      <c r="AK574" s="0" t="n">
        <v>561</v>
      </c>
      <c r="AL574" s="0" t="n">
        <f aca="false">IFERROR(IF(AU574&lt;($AM$6-$AL$6)/($AN$6-$AL$6),$AL$6+SQRT(AU574*($AN$6-$AL$6)*($AM$6-$AL$6)),$AN$6-SQRT((1-AU574)*($AN$6-$AL$6)*($AN$6-$AM$6))),$AM$6)</f>
        <v>4.55318159326165</v>
      </c>
      <c r="AM574" s="0" t="n">
        <f aca="false">IFERROR(IF(AV574&lt;($AM$7-$AL$7)/($AN$7-$AL$7),$AL$7+SQRT(AV574*($AN$7-$AL$7)*($AM$7-$AL$7)),$AN$7-SQRT((1-AV574)*($AN$7-$AL$7)*($AN$7-$AM$7))),$AM$7)</f>
        <v>0.934462441923068</v>
      </c>
      <c r="AN574" s="0" t="n">
        <f aca="false">IFERROR(IF(AW574&lt;($AM$8-$AL$8)/($AN$8-$AL$8),$AL$8+SQRT(AW574*($AN$8-$AL$8)*($AM$8-$AL$8)),$AN$8-SQRT((1-AW574)*($AN$8-$AL$8)*($AN$8-$AM$8))),$AM$8)</f>
        <v>1.19258736011941</v>
      </c>
      <c r="AO574" s="0" t="n">
        <f aca="false">IFERROR(IF(AX574&lt;($AM$9-$AL$9)/($AN$9-$AL$9),$AL$9+SQRT(AX574*($AN$9-$AL$9)*($AM$9-$AL$9)),$AN$9-SQRT((1-AX574)*($AN$9-$AL$9)*($AN$9-$AM$9))),$AM$9)</f>
        <v>0.683404796975763</v>
      </c>
      <c r="AP574" s="0" t="n">
        <f aca="false">IFERROR(IF(AY574&lt;($AM$10-$AL$10)/($AN$10-$AL$10),$AL$10+SQRT(AY574*($AN$10-$AL$10)*($AM$10-$AL$10)),$AN$10-SQRT((1-AY574)*($AN$10-$AL$10)*($AN$10-$AM$10))),$AM$10)</f>
        <v>0.677615418864241</v>
      </c>
      <c r="AQ574" s="0" t="n">
        <f aca="false">IFERROR(IF(AZ574&lt;($AM$11-$AL$11)/($AN$11-$AL$11),$AL$11+SQRT(AZ574*($AN$11-$AL$11)*($AM$11-$AL$11)),$AN$11-SQRT((1-AZ574)*($AN$11-$AL$11)*($AN$11-$AM$11))),$AM$11)</f>
        <v>0.763057957373928</v>
      </c>
      <c r="AR574" s="0" t="n">
        <f aca="false">SUMPRODUCT((B24:B31&lt;=$B$6)*(C24:C31*AM574+D24:D31*AO574*$B$8*AQ574)/(1+AL574/100)^B24:B31)+C32*AM574*AP574/(1+AL574/100)^$B$6</f>
        <v>0</v>
      </c>
      <c r="AS574" s="0" t="n">
        <f aca="false">SUMPRODUCT((K24:K26&lt;=$B$6)*(L24:L26*AN574+M24:M26*AO574*$B$8*AQ574)/(1+AL574/100)^K24:K26)+L27*AN574*AP574/(1+AL574/100)^$B$6</f>
        <v>0</v>
      </c>
      <c r="AT574" s="0" t="n">
        <f aca="false">AS574-AR574</f>
        <v>0</v>
      </c>
      <c r="AU574" s="0" t="n">
        <f aca="true">RAND()</f>
        <v>0.700653984222319</v>
      </c>
      <c r="AV574" s="0" t="n">
        <f aca="true">RAND()</f>
        <v>0.200890536532382</v>
      </c>
      <c r="AW574" s="0" t="n">
        <f aca="true">RAND()</f>
        <v>0.970700344728372</v>
      </c>
      <c r="AX574" s="0" t="n">
        <f aca="true">RAND()</f>
        <v>0.0448497594049612</v>
      </c>
      <c r="AY574" s="0" t="n">
        <f aca="true">RAND()</f>
        <v>0.126188948073279</v>
      </c>
      <c r="AZ574" s="0" t="n">
        <f aca="true">RAND()</f>
        <v>0.770850891576264</v>
      </c>
    </row>
    <row r="575" customFormat="false" ht="15" hidden="false" customHeight="false" outlineLevel="0" collapsed="false">
      <c r="AK575" s="0" t="n">
        <v>562</v>
      </c>
      <c r="AL575" s="0" t="n">
        <f aca="false">IFERROR(IF(AU575&lt;($AM$6-$AL$6)/($AN$6-$AL$6),$AL$6+SQRT(AU575*($AN$6-$AL$6)*($AM$6-$AL$6)),$AN$6-SQRT((1-AU575)*($AN$6-$AL$6)*($AN$6-$AM$6))),$AM$6)</f>
        <v>2.78440244453888</v>
      </c>
      <c r="AM575" s="0" t="n">
        <f aca="false">IFERROR(IF(AV575&lt;($AM$7-$AL$7)/($AN$7-$AL$7),$AL$7+SQRT(AV575*($AN$7-$AL$7)*($AM$7-$AL$7)),$AN$7-SQRT((1-AV575)*($AN$7-$AL$7)*($AN$7-$AM$7))),$AM$7)</f>
        <v>0.950586203044527</v>
      </c>
      <c r="AN575" s="0" t="n">
        <f aca="false">IFERROR(IF(AW575&lt;($AM$8-$AL$8)/($AN$8-$AL$8),$AL$8+SQRT(AW575*($AN$8-$AL$8)*($AM$8-$AL$8)),$AN$8-SQRT((1-AW575)*($AN$8-$AL$8)*($AN$8-$AM$8))),$AM$8)</f>
        <v>0.894176997836752</v>
      </c>
      <c r="AO575" s="0" t="n">
        <f aca="false">IFERROR(IF(AX575&lt;($AM$9-$AL$9)/($AN$9-$AL$9),$AL$9+SQRT(AX575*($AN$9-$AL$9)*($AM$9-$AL$9)),$AN$9-SQRT((1-AX575)*($AN$9-$AL$9)*($AN$9-$AM$9))),$AM$9)</f>
        <v>0.948816492651811</v>
      </c>
      <c r="AP575" s="0" t="n">
        <f aca="false">IFERROR(IF(AY575&lt;($AM$10-$AL$10)/($AN$10-$AL$10),$AL$10+SQRT(AY575*($AN$10-$AL$10)*($AM$10-$AL$10)),$AN$10-SQRT((1-AY575)*($AN$10-$AL$10)*($AN$10-$AM$10))),$AM$10)</f>
        <v>0.967311495825462</v>
      </c>
      <c r="AQ575" s="0" t="n">
        <f aca="false">IFERROR(IF(AZ575&lt;($AM$11-$AL$11)/($AN$11-$AL$11),$AL$11+SQRT(AZ575*($AN$11-$AL$11)*($AM$11-$AL$11)),$AN$11-SQRT((1-AZ575)*($AN$11-$AL$11)*($AN$11-$AM$11))),$AM$11)</f>
        <v>0.578842332573314</v>
      </c>
      <c r="AR575" s="0" t="n">
        <f aca="false">SUMPRODUCT((B24:B31&lt;=$B$6)*(C24:C31*AM575+D24:D31*AO575*$B$8*AQ575)/(1+AL575/100)^B24:B31)+C32*AM575*AP575/(1+AL575/100)^$B$6</f>
        <v>0</v>
      </c>
      <c r="AS575" s="0" t="n">
        <f aca="false">SUMPRODUCT((K24:K26&lt;=$B$6)*(L24:L26*AN575+M24:M26*AO575*$B$8*AQ575)/(1+AL575/100)^K24:K26)+L27*AN575*AP575/(1+AL575/100)^$B$6</f>
        <v>0</v>
      </c>
      <c r="AT575" s="0" t="n">
        <f aca="false">AS575-AR575</f>
        <v>0</v>
      </c>
      <c r="AU575" s="0" t="n">
        <f aca="true">RAND()</f>
        <v>0.123057438999713</v>
      </c>
      <c r="AV575" s="0" t="n">
        <f aca="true">RAND()</f>
        <v>0.251957828304082</v>
      </c>
      <c r="AW575" s="0" t="n">
        <f aca="true">RAND()</f>
        <v>0.0985478546838186</v>
      </c>
      <c r="AX575" s="0" t="n">
        <f aca="true">RAND()</f>
        <v>0.268581658768364</v>
      </c>
      <c r="AY575" s="0" t="n">
        <f aca="true">RAND()</f>
        <v>0.873520136522523</v>
      </c>
      <c r="AZ575" s="0" t="n">
        <f aca="true">RAND()</f>
        <v>0.317359373203781</v>
      </c>
    </row>
    <row r="576" customFormat="false" ht="15" hidden="false" customHeight="false" outlineLevel="0" collapsed="false">
      <c r="AK576" s="0" t="n">
        <v>563</v>
      </c>
      <c r="AL576" s="0" t="n">
        <f aca="false">IFERROR(IF(AU576&lt;($AM$6-$AL$6)/($AN$6-$AL$6),$AL$6+SQRT(AU576*($AN$6-$AL$6)*($AM$6-$AL$6)),$AN$6-SQRT((1-AU576)*($AN$6-$AL$6)*($AN$6-$AM$6))),$AM$6)</f>
        <v>4.55619088819709</v>
      </c>
      <c r="AM576" s="0" t="n">
        <f aca="false">IFERROR(IF(AV576&lt;($AM$7-$AL$7)/($AN$7-$AL$7),$AL$7+SQRT(AV576*($AN$7-$AL$7)*($AM$7-$AL$7)),$AN$7-SQRT((1-AV576)*($AN$7-$AL$7)*($AN$7-$AM$7))),$AM$7)</f>
        <v>0.835395541589436</v>
      </c>
      <c r="AN576" s="0" t="n">
        <f aca="false">IFERROR(IF(AW576&lt;($AM$8-$AL$8)/($AN$8-$AL$8),$AL$8+SQRT(AW576*($AN$8-$AL$8)*($AM$8-$AL$8)),$AN$8-SQRT((1-AW576)*($AN$8-$AL$8)*($AN$8-$AM$8))),$AM$8)</f>
        <v>0.947782967619977</v>
      </c>
      <c r="AO576" s="0" t="n">
        <f aca="false">IFERROR(IF(AX576&lt;($AM$9-$AL$9)/($AN$9-$AL$9),$AL$9+SQRT(AX576*($AN$9-$AL$9)*($AM$9-$AL$9)),$AN$9-SQRT((1-AX576)*($AN$9-$AL$9)*($AN$9-$AM$9))),$AM$9)</f>
        <v>1.04332681022922</v>
      </c>
      <c r="AP576" s="0" t="n">
        <f aca="false">IFERROR(IF(AY576&lt;($AM$10-$AL$10)/($AN$10-$AL$10),$AL$10+SQRT(AY576*($AN$10-$AL$10)*($AM$10-$AL$10)),$AN$10-SQRT((1-AY576)*($AN$10-$AL$10)*($AN$10-$AM$10))),$AM$10)</f>
        <v>0.93366447734807</v>
      </c>
      <c r="AQ576" s="0" t="n">
        <f aca="false">IFERROR(IF(AZ576&lt;($AM$11-$AL$11)/($AN$11-$AL$11),$AL$11+SQRT(AZ576*($AN$11-$AL$11)*($AM$11-$AL$11)),$AN$11-SQRT((1-AZ576)*($AN$11-$AL$11)*($AN$11-$AM$11))),$AM$11)</f>
        <v>0.645110129769061</v>
      </c>
      <c r="AR576" s="0" t="n">
        <f aca="false">SUMPRODUCT((B24:B31&lt;=$B$6)*(C24:C31*AM576+D24:D31*AO576*$B$8*AQ576)/(1+AL576/100)^B24:B31)+C32*AM576*AP576/(1+AL576/100)^$B$6</f>
        <v>0</v>
      </c>
      <c r="AS576" s="0" t="n">
        <f aca="false">SUMPRODUCT((K24:K26&lt;=$B$6)*(L24:L26*AN576+M24:M26*AO576*$B$8*AQ576)/(1+AL576/100)^K24:K26)+L27*AN576*AP576/(1+AL576/100)^$B$6</f>
        <v>0</v>
      </c>
      <c r="AT576" s="0" t="n">
        <f aca="false">AS576-AR576</f>
        <v>0</v>
      </c>
      <c r="AU576" s="0" t="n">
        <f aca="true">RAND()</f>
        <v>0.701389851253454</v>
      </c>
      <c r="AV576" s="0" t="n">
        <f aca="true">RAND()</f>
        <v>0.0139204929378835</v>
      </c>
      <c r="AW576" s="0" t="n">
        <f aca="true">RAND()</f>
        <v>0.242664505761857</v>
      </c>
      <c r="AX576" s="0" t="n">
        <f aca="true">RAND()</f>
        <v>0.389850938649202</v>
      </c>
      <c r="AY576" s="0" t="n">
        <f aca="true">RAND()</f>
        <v>0.7522595156543</v>
      </c>
      <c r="AZ576" s="0" t="n">
        <f aca="true">RAND()</f>
        <v>0.48612653742538</v>
      </c>
    </row>
    <row r="577" customFormat="false" ht="15" hidden="false" customHeight="false" outlineLevel="0" collapsed="false">
      <c r="AK577" s="0" t="n">
        <v>564</v>
      </c>
      <c r="AL577" s="0" t="n">
        <f aca="false">IFERROR(IF(AU577&lt;($AM$6-$AL$6)/($AN$6-$AL$6),$AL$6+SQRT(AU577*($AN$6-$AL$6)*($AM$6-$AL$6)),$AN$6-SQRT((1-AU577)*($AN$6-$AL$6)*($AN$6-$AM$6))),$AM$6)</f>
        <v>5.47400946420331</v>
      </c>
      <c r="AM577" s="0" t="n">
        <f aca="false">IFERROR(IF(AV577&lt;($AM$7-$AL$7)/($AN$7-$AL$7),$AL$7+SQRT(AV577*($AN$7-$AL$7)*($AM$7-$AL$7)),$AN$7-SQRT((1-AV577)*($AN$7-$AL$7)*($AN$7-$AM$7))),$AM$7)</f>
        <v>1.0116163699939</v>
      </c>
      <c r="AN577" s="0" t="n">
        <f aca="false">IFERROR(IF(AW577&lt;($AM$8-$AL$8)/($AN$8-$AL$8),$AL$8+SQRT(AW577*($AN$8-$AL$8)*($AM$8-$AL$8)),$AN$8-SQRT((1-AW577)*($AN$8-$AL$8)*($AN$8-$AM$8))),$AM$8)</f>
        <v>1.03511873749065</v>
      </c>
      <c r="AO577" s="0" t="n">
        <f aca="false">IFERROR(IF(AX577&lt;($AM$9-$AL$9)/($AN$9-$AL$9),$AL$9+SQRT(AX577*($AN$9-$AL$9)*($AM$9-$AL$9)),$AN$9-SQRT((1-AX577)*($AN$9-$AL$9)*($AN$9-$AM$9))),$AM$9)</f>
        <v>1.46322522951716</v>
      </c>
      <c r="AP577" s="0" t="n">
        <f aca="false">IFERROR(IF(AY577&lt;($AM$10-$AL$10)/($AN$10-$AL$10),$AL$10+SQRT(AY577*($AN$10-$AL$10)*($AM$10-$AL$10)),$AN$10-SQRT((1-AY577)*($AN$10-$AL$10)*($AN$10-$AM$10))),$AM$10)</f>
        <v>0.966755071752871</v>
      </c>
      <c r="AQ577" s="0" t="n">
        <f aca="false">IFERROR(IF(AZ577&lt;($AM$11-$AL$11)/($AN$11-$AL$11),$AL$11+SQRT(AZ577*($AN$11-$AL$11)*($AM$11-$AL$11)),$AN$11-SQRT((1-AZ577)*($AN$11-$AL$11)*($AN$11-$AM$11))),$AM$11)</f>
        <v>0.796802219200826</v>
      </c>
      <c r="AR577" s="0" t="n">
        <f aca="false">SUMPRODUCT((B24:B31&lt;=$B$6)*(C24:C31*AM577+D24:D31*AO577*$B$8*AQ577)/(1+AL577/100)^B24:B31)+C32*AM577*AP577/(1+AL577/100)^$B$6</f>
        <v>0</v>
      </c>
      <c r="AS577" s="0" t="n">
        <f aca="false">SUMPRODUCT((K24:K26&lt;=$B$6)*(L24:L26*AN577+M24:M26*AO577*$B$8*AQ577)/(1+AL577/100)^K24:K26)+L27*AN577*AP577/(1+AL577/100)^$B$6</f>
        <v>0</v>
      </c>
      <c r="AT577" s="0" t="n">
        <f aca="false">AS577-AR577</f>
        <v>0</v>
      </c>
      <c r="AU577" s="0" t="n">
        <f aca="true">RAND()</f>
        <v>0.883567644232947</v>
      </c>
      <c r="AV577" s="0" t="n">
        <f aca="true">RAND()</f>
        <v>0.494873288401025</v>
      </c>
      <c r="AW577" s="0" t="n">
        <f aca="true">RAND()</f>
        <v>0.589564826865688</v>
      </c>
      <c r="AX577" s="0" t="n">
        <f aca="true">RAND()</f>
        <v>0.807915230515393</v>
      </c>
      <c r="AY577" s="0" t="n">
        <f aca="true">RAND()</f>
        <v>0.871441188028112</v>
      </c>
      <c r="AZ577" s="0" t="n">
        <f aca="true">RAND()</f>
        <v>0.831472089299147</v>
      </c>
    </row>
    <row r="578" customFormat="false" ht="15" hidden="false" customHeight="false" outlineLevel="0" collapsed="false">
      <c r="AK578" s="0" t="n">
        <v>565</v>
      </c>
      <c r="AL578" s="0" t="n">
        <f aca="false">IFERROR(IF(AU578&lt;($AM$6-$AL$6)/($AN$6-$AL$6),$AL$6+SQRT(AU578*($AN$6-$AL$6)*($AM$6-$AL$6)),$AN$6-SQRT((1-AU578)*($AN$6-$AL$6)*($AN$6-$AM$6))),$AM$6)</f>
        <v>4.22090092672824</v>
      </c>
      <c r="AM578" s="0" t="n">
        <f aca="false">IFERROR(IF(AV578&lt;($AM$7-$AL$7)/($AN$7-$AL$7),$AL$7+SQRT(AV578*($AN$7-$AL$7)*($AM$7-$AL$7)),$AN$7-SQRT((1-AV578)*($AN$7-$AL$7)*($AN$7-$AM$7))),$AM$7)</f>
        <v>0.910355224848639</v>
      </c>
      <c r="AN578" s="0" t="n">
        <f aca="false">IFERROR(IF(AW578&lt;($AM$8-$AL$8)/($AN$8-$AL$8),$AL$8+SQRT(AW578*($AN$8-$AL$8)*($AM$8-$AL$8)),$AN$8-SQRT((1-AW578)*($AN$8-$AL$8)*($AN$8-$AM$8))),$AM$8)</f>
        <v>0.964147897917372</v>
      </c>
      <c r="AO578" s="0" t="n">
        <f aca="false">IFERROR(IF(AX578&lt;($AM$9-$AL$9)/($AN$9-$AL$9),$AL$9+SQRT(AX578*($AN$9-$AL$9)*($AM$9-$AL$9)),$AN$9-SQRT((1-AX578)*($AN$9-$AL$9)*($AN$9-$AM$9))),$AM$9)</f>
        <v>1.33476401434354</v>
      </c>
      <c r="AP578" s="0" t="n">
        <f aca="false">IFERROR(IF(AY578&lt;($AM$10-$AL$10)/($AN$10-$AL$10),$AL$10+SQRT(AY578*($AN$10-$AL$10)*($AM$10-$AL$10)),$AN$10-SQRT((1-AY578)*($AN$10-$AL$10)*($AN$10-$AM$10))),$AM$10)</f>
        <v>0.833416877221845</v>
      </c>
      <c r="AQ578" s="0" t="n">
        <f aca="false">IFERROR(IF(AZ578&lt;($AM$11-$AL$11)/($AN$11-$AL$11),$AL$11+SQRT(AZ578*($AN$11-$AL$11)*($AM$11-$AL$11)),$AN$11-SQRT((1-AZ578)*($AN$11-$AL$11)*($AN$11-$AM$11))),$AM$11)</f>
        <v>0.466613667245593</v>
      </c>
      <c r="AR578" s="0" t="n">
        <f aca="false">SUMPRODUCT((B24:B31&lt;=$B$6)*(C24:C31*AM578+D24:D31*AO578*$B$8*AQ578)/(1+AL578/100)^B24:B31)+C32*AM578*AP578/(1+AL578/100)^$B$6</f>
        <v>0</v>
      </c>
      <c r="AS578" s="0" t="n">
        <f aca="false">SUMPRODUCT((K24:K26&lt;=$B$6)*(L24:L26*AN578+M24:M26*AO578*$B$8*AQ578)/(1+AL578/100)^K24:K26)+L27*AN578*AP578/(1+AL578/100)^$B$6</f>
        <v>0</v>
      </c>
      <c r="AT578" s="0" t="n">
        <f aca="false">AS578-AR578</f>
        <v>0</v>
      </c>
      <c r="AU578" s="0" t="n">
        <f aca="true">RAND()</f>
        <v>0.613830417047003</v>
      </c>
      <c r="AV578" s="0" t="n">
        <f aca="true">RAND()</f>
        <v>0.135314173904375</v>
      </c>
      <c r="AW578" s="0" t="n">
        <f aca="true">RAND()</f>
        <v>0.299383693229911</v>
      </c>
      <c r="AX578" s="0" t="n">
        <f aca="true">RAND()</f>
        <v>0.704974055591785</v>
      </c>
      <c r="AY578" s="0" t="n">
        <f aca="true">RAND()</f>
        <v>0.444667256065468</v>
      </c>
      <c r="AZ578" s="0" t="n">
        <f aca="true">RAND()</f>
        <v>0.113306588216429</v>
      </c>
    </row>
    <row r="579" customFormat="false" ht="15" hidden="false" customHeight="false" outlineLevel="0" collapsed="false">
      <c r="AK579" s="0" t="n">
        <v>566</v>
      </c>
      <c r="AL579" s="0" t="n">
        <f aca="false">IFERROR(IF(AU579&lt;($AM$6-$AL$6)/($AN$6-$AL$6),$AL$6+SQRT(AU579*($AN$6-$AL$6)*($AM$6-$AL$6)),$AN$6-SQRT((1-AU579)*($AN$6-$AL$6)*($AN$6-$AM$6))),$AM$6)</f>
        <v>4.11551977551346</v>
      </c>
      <c r="AM579" s="0" t="n">
        <f aca="false">IFERROR(IF(AV579&lt;($AM$7-$AL$7)/($AN$7-$AL$7),$AL$7+SQRT(AV579*($AN$7-$AL$7)*($AM$7-$AL$7)),$AN$7-SQRT((1-AV579)*($AN$7-$AL$7)*($AN$7-$AM$7))),$AM$7)</f>
        <v>1.0046267695071</v>
      </c>
      <c r="AN579" s="0" t="n">
        <f aca="false">IFERROR(IF(AW579&lt;($AM$8-$AL$8)/($AN$8-$AL$8),$AL$8+SQRT(AW579*($AN$8-$AL$8)*($AM$8-$AL$8)),$AN$8-SQRT((1-AW579)*($AN$8-$AL$8)*($AN$8-$AM$8))),$AM$8)</f>
        <v>1.19492369610526</v>
      </c>
      <c r="AO579" s="0" t="n">
        <f aca="false">IFERROR(IF(AX579&lt;($AM$9-$AL$9)/($AN$9-$AL$9),$AL$9+SQRT(AX579*($AN$9-$AL$9)*($AM$9-$AL$9)),$AN$9-SQRT((1-AX579)*($AN$9-$AL$9)*($AN$9-$AM$9))),$AM$9)</f>
        <v>1.03415954467268</v>
      </c>
      <c r="AP579" s="0" t="n">
        <f aca="false">IFERROR(IF(AY579&lt;($AM$10-$AL$10)/($AN$10-$AL$10),$AL$10+SQRT(AY579*($AN$10-$AL$10)*($AM$10-$AL$10)),$AN$10-SQRT((1-AY579)*($AN$10-$AL$10)*($AN$10-$AM$10))),$AM$10)</f>
        <v>0.784950059178799</v>
      </c>
      <c r="AQ579" s="0" t="n">
        <f aca="false">IFERROR(IF(AZ579&lt;($AM$11-$AL$11)/($AN$11-$AL$11),$AL$11+SQRT(AZ579*($AN$11-$AL$11)*($AM$11-$AL$11)),$AN$11-SQRT((1-AZ579)*($AN$11-$AL$11)*($AN$11-$AM$11))),$AM$11)</f>
        <v>0.764252949301162</v>
      </c>
      <c r="AR579" s="0" t="n">
        <f aca="false">SUMPRODUCT((B24:B31&lt;=$B$6)*(C24:C31*AM579+D24:D31*AO579*$B$8*AQ579)/(1+AL579/100)^B24:B31)+C32*AM579*AP579/(1+AL579/100)^$B$6</f>
        <v>0</v>
      </c>
      <c r="AS579" s="0" t="n">
        <f aca="false">SUMPRODUCT((K24:K26&lt;=$B$6)*(L24:L26*AN579+M24:M26*AO579*$B$8*AQ579)/(1+AL579/100)^K24:K26)+L27*AN579*AP579/(1+AL579/100)^$B$6</f>
        <v>0</v>
      </c>
      <c r="AT579" s="0" t="n">
        <f aca="false">AS579-AR579</f>
        <v>0</v>
      </c>
      <c r="AU579" s="0" t="n">
        <f aca="true">RAND()</f>
        <v>0.583988691727304</v>
      </c>
      <c r="AV579" s="0" t="n">
        <f aca="true">RAND()</f>
        <v>0.464817580066452</v>
      </c>
      <c r="AW579" s="0" t="n">
        <f aca="true">RAND()</f>
        <v>0.973036451104842</v>
      </c>
      <c r="AX579" s="0" t="n">
        <f aca="true">RAND()</f>
        <v>0.378101476568738</v>
      </c>
      <c r="AY579" s="0" t="n">
        <f aca="true">RAND()</f>
        <v>0.324786144904005</v>
      </c>
      <c r="AZ579" s="0" t="n">
        <f aca="true">RAND()</f>
        <v>0.773156441170611</v>
      </c>
    </row>
    <row r="580" customFormat="false" ht="15" hidden="false" customHeight="false" outlineLevel="0" collapsed="false">
      <c r="AK580" s="0" t="n">
        <v>567</v>
      </c>
      <c r="AL580" s="0" t="n">
        <f aca="false">IFERROR(IF(AU580&lt;($AM$6-$AL$6)/($AN$6-$AL$6),$AL$6+SQRT(AU580*($AN$6-$AL$6)*($AM$6-$AL$6)),$AN$6-SQRT((1-AU580)*($AN$6-$AL$6)*($AN$6-$AM$6))),$AM$6)</f>
        <v>6.45335346089891</v>
      </c>
      <c r="AM580" s="0" t="n">
        <f aca="false">IFERROR(IF(AV580&lt;($AM$7-$AL$7)/($AN$7-$AL$7),$AL$7+SQRT(AV580*($AN$7-$AL$7)*($AM$7-$AL$7)),$AN$7-SQRT((1-AV580)*($AN$7-$AL$7)*($AN$7-$AM$7))),$AM$7)</f>
        <v>1.08471568002838</v>
      </c>
      <c r="AN580" s="0" t="n">
        <f aca="false">IFERROR(IF(AW580&lt;($AM$8-$AL$8)/($AN$8-$AL$8),$AL$8+SQRT(AW580*($AN$8-$AL$8)*($AM$8-$AL$8)),$AN$8-SQRT((1-AW580)*($AN$8-$AL$8)*($AN$8-$AM$8))),$AM$8)</f>
        <v>1.08285925822052</v>
      </c>
      <c r="AO580" s="0" t="n">
        <f aca="false">IFERROR(IF(AX580&lt;($AM$9-$AL$9)/($AN$9-$AL$9),$AL$9+SQRT(AX580*($AN$9-$AL$9)*($AM$9-$AL$9)),$AN$9-SQRT((1-AX580)*($AN$9-$AL$9)*($AN$9-$AM$9))),$AM$9)</f>
        <v>0.871589808550128</v>
      </c>
      <c r="AP580" s="0" t="n">
        <f aca="false">IFERROR(IF(AY580&lt;($AM$10-$AL$10)/($AN$10-$AL$10),$AL$10+SQRT(AY580*($AN$10-$AL$10)*($AM$10-$AL$10)),$AN$10-SQRT((1-AY580)*($AN$10-$AL$10)*($AN$10-$AM$10))),$AM$10)</f>
        <v>0.852024347601782</v>
      </c>
      <c r="AQ580" s="0" t="n">
        <f aca="false">IFERROR(IF(AZ580&lt;($AM$11-$AL$11)/($AN$11-$AL$11),$AL$11+SQRT(AZ580*($AN$11-$AL$11)*($AM$11-$AL$11)),$AN$11-SQRT((1-AZ580)*($AN$11-$AL$11)*($AN$11-$AM$11))),$AM$11)</f>
        <v>0.484846604952512</v>
      </c>
      <c r="AR580" s="0" t="n">
        <f aca="false">SUMPRODUCT((B24:B31&lt;=$B$6)*(C24:C31*AM580+D24:D31*AO580*$B$8*AQ580)/(1+AL580/100)^B24:B31)+C32*AM580*AP580/(1+AL580/100)^$B$6</f>
        <v>0</v>
      </c>
      <c r="AS580" s="0" t="n">
        <f aca="false">SUMPRODUCT((K24:K26&lt;=$B$6)*(L24:L26*AN580+M24:M26*AO580*$B$8*AQ580)/(1+AL580/100)^K24:K26)+L27*AN580*AP580/(1+AL580/100)^$B$6</f>
        <v>0</v>
      </c>
      <c r="AT580" s="0" t="n">
        <f aca="false">AS580-AR580</f>
        <v>0</v>
      </c>
      <c r="AU580" s="0" t="n">
        <f aca="true">RAND()</f>
        <v>0.98505887806444</v>
      </c>
      <c r="AV580" s="0" t="n">
        <f aca="true">RAND()</f>
        <v>0.757165276191289</v>
      </c>
      <c r="AW580" s="0" t="n">
        <f aca="true">RAND()</f>
        <v>0.751679754999161</v>
      </c>
      <c r="AX580" s="0" t="n">
        <f aca="true">RAND()</f>
        <v>0.184105314424428</v>
      </c>
      <c r="AY580" s="0" t="n">
        <f aca="true">RAND()</f>
        <v>0.49568456521784</v>
      </c>
      <c r="AZ580" s="0" t="n">
        <f aca="true">RAND()</f>
        <v>0.139462315765183</v>
      </c>
    </row>
    <row r="581" customFormat="false" ht="15" hidden="false" customHeight="false" outlineLevel="0" collapsed="false">
      <c r="AK581" s="0" t="n">
        <v>568</v>
      </c>
      <c r="AL581" s="0" t="n">
        <f aca="false">IFERROR(IF(AU581&lt;($AM$6-$AL$6)/($AN$6-$AL$6),$AL$6+SQRT(AU581*($AN$6-$AL$6)*($AM$6-$AL$6)),$AN$6-SQRT((1-AU581)*($AN$6-$AL$6)*($AN$6-$AM$6))),$AM$6)</f>
        <v>2.65710147414639</v>
      </c>
      <c r="AM581" s="0" t="n">
        <f aca="false">IFERROR(IF(AV581&lt;($AM$7-$AL$7)/($AN$7-$AL$7),$AL$7+SQRT(AV581*($AN$7-$AL$7)*($AM$7-$AL$7)),$AN$7-SQRT((1-AV581)*($AN$7-$AL$7)*($AN$7-$AM$7))),$AM$7)</f>
        <v>1.05218056294089</v>
      </c>
      <c r="AN581" s="0" t="n">
        <f aca="false">IFERROR(IF(AW581&lt;($AM$8-$AL$8)/($AN$8-$AL$8),$AL$8+SQRT(AW581*($AN$8-$AL$8)*($AM$8-$AL$8)),$AN$8-SQRT((1-AW581)*($AN$8-$AL$8)*($AN$8-$AM$8))),$AM$8)</f>
        <v>0.977567810857624</v>
      </c>
      <c r="AO581" s="0" t="n">
        <f aca="false">IFERROR(IF(AX581&lt;($AM$9-$AL$9)/($AN$9-$AL$9),$AL$9+SQRT(AX581*($AN$9-$AL$9)*($AM$9-$AL$9)),$AN$9-SQRT((1-AX581)*($AN$9-$AL$9)*($AN$9-$AM$9))),$AM$9)</f>
        <v>0.732624941321116</v>
      </c>
      <c r="AP581" s="0" t="n">
        <f aca="false">IFERROR(IF(AY581&lt;($AM$10-$AL$10)/($AN$10-$AL$10),$AL$10+SQRT(AY581*($AN$10-$AL$10)*($AM$10-$AL$10)),$AN$10-SQRT((1-AY581)*($AN$10-$AL$10)*($AN$10-$AM$10))),$AM$10)</f>
        <v>0.6687491688532</v>
      </c>
      <c r="AQ581" s="0" t="n">
        <f aca="false">IFERROR(IF(AZ581&lt;($AM$11-$AL$11)/($AN$11-$AL$11),$AL$11+SQRT(AZ581*($AN$11-$AL$11)*($AM$11-$AL$11)),$AN$11-SQRT((1-AZ581)*($AN$11-$AL$11)*($AN$11-$AM$11))),$AM$11)</f>
        <v>0.880436997767821</v>
      </c>
      <c r="AR581" s="0" t="n">
        <f aca="false">SUMPRODUCT((B24:B31&lt;=$B$6)*(C24:C31*AM581+D24:D31*AO581*$B$8*AQ581)/(1+AL581/100)^B24:B31)+C32*AM581*AP581/(1+AL581/100)^$B$6</f>
        <v>0</v>
      </c>
      <c r="AS581" s="0" t="n">
        <f aca="false">SUMPRODUCT((K24:K26&lt;=$B$6)*(L24:L26*AN581+M24:M26*AO581*$B$8*AQ581)/(1+AL581/100)^K24:K26)+L27*AN581*AP581/(1+AL581/100)^$B$6</f>
        <v>0</v>
      </c>
      <c r="AT581" s="0" t="n">
        <f aca="false">AS581-AR581</f>
        <v>0</v>
      </c>
      <c r="AU581" s="0" t="n">
        <f aca="true">RAND()</f>
        <v>0.0863564694650722</v>
      </c>
      <c r="AV581" s="0" t="n">
        <f aca="true">RAND()</f>
        <v>0.652155291747706</v>
      </c>
      <c r="AW581" s="0" t="n">
        <f aca="true">RAND()</f>
        <v>0.350336971697432</v>
      </c>
      <c r="AX581" s="0" t="n">
        <f aca="true">RAND()</f>
        <v>0.0721524844328705</v>
      </c>
      <c r="AY581" s="0" t="n">
        <f aca="true">RAND()</f>
        <v>0.113905127954583</v>
      </c>
      <c r="AZ581" s="0" t="n">
        <f aca="true">RAND()</f>
        <v>0.941651789784604</v>
      </c>
    </row>
    <row r="582" customFormat="false" ht="15" hidden="false" customHeight="false" outlineLevel="0" collapsed="false">
      <c r="AK582" s="0" t="n">
        <v>569</v>
      </c>
      <c r="AL582" s="0" t="n">
        <f aca="false">IFERROR(IF(AU582&lt;($AM$6-$AL$6)/($AN$6-$AL$6),$AL$6+SQRT(AU582*($AN$6-$AL$6)*($AM$6-$AL$6)),$AN$6-SQRT((1-AU582)*($AN$6-$AL$6)*($AN$6-$AM$6))),$AM$6)</f>
        <v>4.47629409934287</v>
      </c>
      <c r="AM582" s="0" t="n">
        <f aca="false">IFERROR(IF(AV582&lt;($AM$7-$AL$7)/($AN$7-$AL$7),$AL$7+SQRT(AV582*($AN$7-$AL$7)*($AM$7-$AL$7)),$AN$7-SQRT((1-AV582)*($AN$7-$AL$7)*($AN$7-$AM$7))),$AM$7)</f>
        <v>0.940338741990787</v>
      </c>
      <c r="AN582" s="0" t="n">
        <f aca="false">IFERROR(IF(AW582&lt;($AM$8-$AL$8)/($AN$8-$AL$8),$AL$8+SQRT(AW582*($AN$8-$AL$8)*($AM$8-$AL$8)),$AN$8-SQRT((1-AW582)*($AN$8-$AL$8)*($AN$8-$AM$8))),$AM$8)</f>
        <v>1.10091098679821</v>
      </c>
      <c r="AO582" s="0" t="n">
        <f aca="false">IFERROR(IF(AX582&lt;($AM$9-$AL$9)/($AN$9-$AL$9),$AL$9+SQRT(AX582*($AN$9-$AL$9)*($AM$9-$AL$9)),$AN$9-SQRT((1-AX582)*($AN$9-$AL$9)*($AN$9-$AM$9))),$AM$9)</f>
        <v>1.53244297226724</v>
      </c>
      <c r="AP582" s="0" t="n">
        <f aca="false">IFERROR(IF(AY582&lt;($AM$10-$AL$10)/($AN$10-$AL$10),$AL$10+SQRT(AY582*($AN$10-$AL$10)*($AM$10-$AL$10)),$AN$10-SQRT((1-AY582)*($AN$10-$AL$10)*($AN$10-$AM$10))),$AM$10)</f>
        <v>0.715279102653182</v>
      </c>
      <c r="AQ582" s="0" t="n">
        <f aca="false">IFERROR(IF(AZ582&lt;($AM$11-$AL$11)/($AN$11-$AL$11),$AL$11+SQRT(AZ582*($AN$11-$AL$11)*($AM$11-$AL$11)),$AN$11-SQRT((1-AZ582)*($AN$11-$AL$11)*($AN$11-$AM$11))),$AM$11)</f>
        <v>0.594988341296588</v>
      </c>
      <c r="AR582" s="0" t="n">
        <f aca="false">SUMPRODUCT((B24:B31&lt;=$B$6)*(C24:C31*AM582+D24:D31*AO582*$B$8*AQ582)/(1+AL582/100)^B24:B31)+C32*AM582*AP582/(1+AL582/100)^$B$6</f>
        <v>0</v>
      </c>
      <c r="AS582" s="0" t="n">
        <f aca="false">SUMPRODUCT((K24:K26&lt;=$B$6)*(L24:L26*AN582+M24:M26*AO582*$B$8*AQ582)/(1+AL582/100)^K24:K26)+L27*AN582*AP582/(1+AL582/100)^$B$6</f>
        <v>0</v>
      </c>
      <c r="AT582" s="0" t="n">
        <f aca="false">AS582-AR582</f>
        <v>0</v>
      </c>
      <c r="AU582" s="0" t="n">
        <f aca="true">RAND()</f>
        <v>0.681545426349418</v>
      </c>
      <c r="AV582" s="0" t="n">
        <f aca="true">RAND()</f>
        <v>0.218832916706186</v>
      </c>
      <c r="AW582" s="0" t="n">
        <f aca="true">RAND()</f>
        <v>0.802421921266802</v>
      </c>
      <c r="AX582" s="0" t="n">
        <f aca="true">RAND()</f>
        <v>0.854260283878469</v>
      </c>
      <c r="AY582" s="0" t="n">
        <f aca="true">RAND()</f>
        <v>0.185380368156637</v>
      </c>
      <c r="AZ582" s="0" t="n">
        <f aca="true">RAND()</f>
        <v>0.355176006126172</v>
      </c>
    </row>
    <row r="583" customFormat="false" ht="15" hidden="false" customHeight="false" outlineLevel="0" collapsed="false">
      <c r="AK583" s="0" t="n">
        <v>570</v>
      </c>
      <c r="AL583" s="0" t="n">
        <f aca="false">IFERROR(IF(AU583&lt;($AM$6-$AL$6)/($AN$6-$AL$6),$AL$6+SQRT(AU583*($AN$6-$AL$6)*($AM$6-$AL$6)),$AN$6-SQRT((1-AU583)*($AN$6-$AL$6)*($AN$6-$AM$6))),$AM$6)</f>
        <v>5.64318313897949</v>
      </c>
      <c r="AM583" s="0" t="n">
        <f aca="false">IFERROR(IF(AV583&lt;($AM$7-$AL$7)/($AN$7-$AL$7),$AL$7+SQRT(AV583*($AN$7-$AL$7)*($AM$7-$AL$7)),$AN$7-SQRT((1-AV583)*($AN$7-$AL$7)*($AN$7-$AM$7))),$AM$7)</f>
        <v>1.06831913032092</v>
      </c>
      <c r="AN583" s="0" t="n">
        <f aca="false">IFERROR(IF(AW583&lt;($AM$8-$AL$8)/($AN$8-$AL$8),$AL$8+SQRT(AW583*($AN$8-$AL$8)*($AM$8-$AL$8)),$AN$8-SQRT((1-AW583)*($AN$8-$AL$8)*($AN$8-$AM$8))),$AM$8)</f>
        <v>1.12528707075432</v>
      </c>
      <c r="AO583" s="0" t="n">
        <f aca="false">IFERROR(IF(AX583&lt;($AM$9-$AL$9)/($AN$9-$AL$9),$AL$9+SQRT(AX583*($AN$9-$AL$9)*($AM$9-$AL$9)),$AN$9-SQRT((1-AX583)*($AN$9-$AL$9)*($AN$9-$AM$9))),$AM$9)</f>
        <v>1.05649026799101</v>
      </c>
      <c r="AP583" s="0" t="n">
        <f aca="false">IFERROR(IF(AY583&lt;($AM$10-$AL$10)/($AN$10-$AL$10),$AL$10+SQRT(AY583*($AN$10-$AL$10)*($AM$10-$AL$10)),$AN$10-SQRT((1-AY583)*($AN$10-$AL$10)*($AN$10-$AM$10))),$AM$10)</f>
        <v>0.900170974700455</v>
      </c>
      <c r="AQ583" s="0" t="n">
        <f aca="false">IFERROR(IF(AZ583&lt;($AM$11-$AL$11)/($AN$11-$AL$11),$AL$11+SQRT(AZ583*($AN$11-$AL$11)*($AM$11-$AL$11)),$AN$11-SQRT((1-AZ583)*($AN$11-$AL$11)*($AN$11-$AM$11))),$AM$11)</f>
        <v>0.844199072058378</v>
      </c>
      <c r="AR583" s="0" t="n">
        <f aca="false">SUMPRODUCT((B24:B31&lt;=$B$6)*(C24:C31*AM583+D24:D31*AO583*$B$8*AQ583)/(1+AL583/100)^B24:B31)+C32*AM583*AP583/(1+AL583/100)^$B$6</f>
        <v>0</v>
      </c>
      <c r="AS583" s="0" t="n">
        <f aca="false">SUMPRODUCT((K24:K26&lt;=$B$6)*(L24:L26*AN583+M24:M26*AO583*$B$8*AQ583)/(1+AL583/100)^K24:K26)+L27*AN583*AP583/(1+AL583/100)^$B$6</f>
        <v>0</v>
      </c>
      <c r="AT583" s="0" t="n">
        <f aca="false">AS583-AR583</f>
        <v>0</v>
      </c>
      <c r="AU583" s="0" t="n">
        <f aca="true">RAND()</f>
        <v>0.907952400282522</v>
      </c>
      <c r="AV583" s="0" t="n">
        <f aca="true">RAND()</f>
        <v>0.706596103045816</v>
      </c>
      <c r="AW583" s="0" t="n">
        <f aca="true">RAND()</f>
        <v>0.861748313590776</v>
      </c>
      <c r="AX583" s="0" t="n">
        <f aca="true">RAND()</f>
        <v>0.406526257069552</v>
      </c>
      <c r="AY583" s="0" t="n">
        <f aca="true">RAND()</f>
        <v>0.640547235970848</v>
      </c>
      <c r="AZ583" s="0" t="n">
        <f aca="true">RAND()</f>
        <v>0.900922738173589</v>
      </c>
    </row>
    <row r="584" customFormat="false" ht="15" hidden="false" customHeight="false" outlineLevel="0" collapsed="false">
      <c r="AK584" s="0" t="n">
        <v>571</v>
      </c>
      <c r="AL584" s="0" t="n">
        <f aca="false">IFERROR(IF(AU584&lt;($AM$6-$AL$6)/($AN$6-$AL$6),$AL$6+SQRT(AU584*($AN$6-$AL$6)*($AM$6-$AL$6)),$AN$6-SQRT((1-AU584)*($AN$6-$AL$6)*($AN$6-$AM$6))),$AM$6)</f>
        <v>4.23165413267952</v>
      </c>
      <c r="AM584" s="0" t="n">
        <f aca="false">IFERROR(IF(AV584&lt;($AM$7-$AL$7)/($AN$7-$AL$7),$AL$7+SQRT(AV584*($AN$7-$AL$7)*($AM$7-$AL$7)),$AN$7-SQRT((1-AV584)*($AN$7-$AL$7)*($AN$7-$AM$7))),$AM$7)</f>
        <v>0.947816176796867</v>
      </c>
      <c r="AN584" s="0" t="n">
        <f aca="false">IFERROR(IF(AW584&lt;($AM$8-$AL$8)/($AN$8-$AL$8),$AL$8+SQRT(AW584*($AN$8-$AL$8)*($AM$8-$AL$8)),$AN$8-SQRT((1-AW584)*($AN$8-$AL$8)*($AN$8-$AM$8))),$AM$8)</f>
        <v>0.983735204874129</v>
      </c>
      <c r="AO584" s="0" t="n">
        <f aca="false">IFERROR(IF(AX584&lt;($AM$9-$AL$9)/($AN$9-$AL$9),$AL$9+SQRT(AX584*($AN$9-$AL$9)*($AM$9-$AL$9)),$AN$9-SQRT((1-AX584)*($AN$9-$AL$9)*($AN$9-$AM$9))),$AM$9)</f>
        <v>1.09133766133051</v>
      </c>
      <c r="AP584" s="0" t="n">
        <f aca="false">IFERROR(IF(AY584&lt;($AM$10-$AL$10)/($AN$10-$AL$10),$AL$10+SQRT(AY584*($AN$10-$AL$10)*($AM$10-$AL$10)),$AN$10-SQRT((1-AY584)*($AN$10-$AL$10)*($AN$10-$AM$10))),$AM$10)</f>
        <v>0.996766654350774</v>
      </c>
      <c r="AQ584" s="0" t="n">
        <f aca="false">IFERROR(IF(AZ584&lt;($AM$11-$AL$11)/($AN$11-$AL$11),$AL$11+SQRT(AZ584*($AN$11-$AL$11)*($AM$11-$AL$11)),$AN$11-SQRT((1-AZ584)*($AN$11-$AL$11)*($AN$11-$AM$11))),$AM$11)</f>
        <v>0.823467237363666</v>
      </c>
      <c r="AR584" s="0" t="n">
        <f aca="false">SUMPRODUCT((B24:B31&lt;=$B$6)*(C24:C31*AM584+D24:D31*AO584*$B$8*AQ584)/(1+AL584/100)^B24:B31)+C32*AM584*AP584/(1+AL584/100)^$B$6</f>
        <v>0</v>
      </c>
      <c r="AS584" s="0" t="n">
        <f aca="false">SUMPRODUCT((K24:K26&lt;=$B$6)*(L24:L26*AN584+M24:M26*AO584*$B$8*AQ584)/(1+AL584/100)^K24:K26)+L27*AN584*AP584/(1+AL584/100)^$B$6</f>
        <v>0</v>
      </c>
      <c r="AT584" s="0" t="n">
        <f aca="false">AS584-AR584</f>
        <v>0</v>
      </c>
      <c r="AU584" s="0" t="n">
        <f aca="true">RAND()</f>
        <v>0.616813057944482</v>
      </c>
      <c r="AV584" s="0" t="n">
        <f aca="true">RAND()</f>
        <v>0.242773579142696</v>
      </c>
      <c r="AW584" s="0" t="n">
        <f aca="true">RAND()</f>
        <v>0.375095839001533</v>
      </c>
      <c r="AX584" s="0" t="n">
        <f aca="true">RAND()</f>
        <v>0.449555169522466</v>
      </c>
      <c r="AY584" s="0" t="n">
        <f aca="true">RAND()</f>
        <v>0.987108435499446</v>
      </c>
      <c r="AZ584" s="0" t="n">
        <f aca="true">RAND()</f>
        <v>0.872800749861158</v>
      </c>
    </row>
    <row r="585" customFormat="false" ht="15" hidden="false" customHeight="false" outlineLevel="0" collapsed="false">
      <c r="AK585" s="0" t="n">
        <v>572</v>
      </c>
      <c r="AL585" s="0" t="n">
        <f aca="false">IFERROR(IF(AU585&lt;($AM$6-$AL$6)/($AN$6-$AL$6),$AL$6+SQRT(AU585*($AN$6-$AL$6)*($AM$6-$AL$6)),$AN$6-SQRT((1-AU585)*($AN$6-$AL$6)*($AN$6-$AM$6))),$AM$6)</f>
        <v>5.90351438510766</v>
      </c>
      <c r="AM585" s="0" t="n">
        <f aca="false">IFERROR(IF(AV585&lt;($AM$7-$AL$7)/($AN$7-$AL$7),$AL$7+SQRT(AV585*($AN$7-$AL$7)*($AM$7-$AL$7)),$AN$7-SQRT((1-AV585)*($AN$7-$AL$7)*($AN$7-$AM$7))),$AM$7)</f>
        <v>1.06093480644289</v>
      </c>
      <c r="AN585" s="0" t="n">
        <f aca="false">IFERROR(IF(AW585&lt;($AM$8-$AL$8)/($AN$8-$AL$8),$AL$8+SQRT(AW585*($AN$8-$AL$8)*($AM$8-$AL$8)),$AN$8-SQRT((1-AW585)*($AN$8-$AL$8)*($AN$8-$AM$8))),$AM$8)</f>
        <v>0.989836206780532</v>
      </c>
      <c r="AO585" s="0" t="n">
        <f aca="false">IFERROR(IF(AX585&lt;($AM$9-$AL$9)/($AN$9-$AL$9),$AL$9+SQRT(AX585*($AN$9-$AL$9)*($AM$9-$AL$9)),$AN$9-SQRT((1-AX585)*($AN$9-$AL$9)*($AN$9-$AM$9))),$AM$9)</f>
        <v>1.56351220236205</v>
      </c>
      <c r="AP585" s="0" t="n">
        <f aca="false">IFERROR(IF(AY585&lt;($AM$10-$AL$10)/($AN$10-$AL$10),$AL$10+SQRT(AY585*($AN$10-$AL$10)*($AM$10-$AL$10)),$AN$10-SQRT((1-AY585)*($AN$10-$AL$10)*($AN$10-$AM$10))),$AM$10)</f>
        <v>0.947359615645522</v>
      </c>
      <c r="AQ585" s="0" t="n">
        <f aca="false">IFERROR(IF(AZ585&lt;($AM$11-$AL$11)/($AN$11-$AL$11),$AL$11+SQRT(AZ585*($AN$11-$AL$11)*($AM$11-$AL$11)),$AN$11-SQRT((1-AZ585)*($AN$11-$AL$11)*($AN$11-$AM$11))),$AM$11)</f>
        <v>0.815408974918829</v>
      </c>
      <c r="AR585" s="0" t="n">
        <f aca="false">SUMPRODUCT((B24:B31&lt;=$B$6)*(C24:C31*AM585+D24:D31*AO585*$B$8*AQ585)/(1+AL585/100)^B24:B31)+C32*AM585*AP585/(1+AL585/100)^$B$6</f>
        <v>0</v>
      </c>
      <c r="AS585" s="0" t="n">
        <f aca="false">SUMPRODUCT((K24:K26&lt;=$B$6)*(L24:L26*AN585+M24:M26*AO585*$B$8*AQ585)/(1+AL585/100)^K24:K26)+L27*AN585*AP585/(1+AL585/100)^$B$6</f>
        <v>0</v>
      </c>
      <c r="AT585" s="0" t="n">
        <f aca="false">AS585-AR585</f>
        <v>0</v>
      </c>
      <c r="AU585" s="0" t="n">
        <f aca="true">RAND()</f>
        <v>0.939885964816708</v>
      </c>
      <c r="AV585" s="0" t="n">
        <f aca="true">RAND()</f>
        <v>0.682260911868559</v>
      </c>
      <c r="AW585" s="0" t="n">
        <f aca="true">RAND()</f>
        <v>0.400419837831343</v>
      </c>
      <c r="AX585" s="0" t="n">
        <f aca="true">RAND()</f>
        <v>0.872985601675448</v>
      </c>
      <c r="AY585" s="0" t="n">
        <f aca="true">RAND()</f>
        <v>0.800522502842037</v>
      </c>
      <c r="AZ585" s="0" t="n">
        <f aca="true">RAND()</f>
        <v>0.860923075344826</v>
      </c>
    </row>
    <row r="586" customFormat="false" ht="15" hidden="false" customHeight="false" outlineLevel="0" collapsed="false">
      <c r="AK586" s="0" t="n">
        <v>573</v>
      </c>
      <c r="AL586" s="0" t="n">
        <f aca="false">IFERROR(IF(AU586&lt;($AM$6-$AL$6)/($AN$6-$AL$6),$AL$6+SQRT(AU586*($AN$6-$AL$6)*($AM$6-$AL$6)),$AN$6-SQRT((1-AU586)*($AN$6-$AL$6)*($AN$6-$AM$6))),$AM$6)</f>
        <v>2.76740989789226</v>
      </c>
      <c r="AM586" s="0" t="n">
        <f aca="false">IFERROR(IF(AV586&lt;($AM$7-$AL$7)/($AN$7-$AL$7),$AL$7+SQRT(AV586*($AN$7-$AL$7)*($AM$7-$AL$7)),$AN$7-SQRT((1-AV586)*($AN$7-$AL$7)*($AN$7-$AM$7))),$AM$7)</f>
        <v>1.11177289137898</v>
      </c>
      <c r="AN586" s="0" t="n">
        <f aca="false">IFERROR(IF(AW586&lt;($AM$8-$AL$8)/($AN$8-$AL$8),$AL$8+SQRT(AW586*($AN$8-$AL$8)*($AM$8-$AL$8)),$AN$8-SQRT((1-AW586)*($AN$8-$AL$8)*($AN$8-$AM$8))),$AM$8)</f>
        <v>1.07421363498608</v>
      </c>
      <c r="AO586" s="0" t="n">
        <f aca="false">IFERROR(IF(AX586&lt;($AM$9-$AL$9)/($AN$9-$AL$9),$AL$9+SQRT(AX586*($AN$9-$AL$9)*($AM$9-$AL$9)),$AN$9-SQRT((1-AX586)*($AN$9-$AL$9)*($AN$9-$AM$9))),$AM$9)</f>
        <v>0.903147564892809</v>
      </c>
      <c r="AP586" s="0" t="n">
        <f aca="false">IFERROR(IF(AY586&lt;($AM$10-$AL$10)/($AN$10-$AL$10),$AL$10+SQRT(AY586*($AN$10-$AL$10)*($AM$10-$AL$10)),$AN$10-SQRT((1-AY586)*($AN$10-$AL$10)*($AN$10-$AM$10))),$AM$10)</f>
        <v>0.721962929738951</v>
      </c>
      <c r="AQ586" s="0" t="n">
        <f aca="false">IFERROR(IF(AZ586&lt;($AM$11-$AL$11)/($AN$11-$AL$11),$AL$11+SQRT(AZ586*($AN$11-$AL$11)*($AM$11-$AL$11)),$AN$11-SQRT((1-AZ586)*($AN$11-$AL$11)*($AN$11-$AM$11))),$AM$11)</f>
        <v>0.338911585408181</v>
      </c>
      <c r="AR586" s="0" t="n">
        <f aca="false">SUMPRODUCT((B24:B31&lt;=$B$6)*(C24:C31*AM586+D24:D31*AO586*$B$8*AQ586)/(1+AL586/100)^B24:B31)+C32*AM586*AP586/(1+AL586/100)^$B$6</f>
        <v>0</v>
      </c>
      <c r="AS586" s="0" t="n">
        <f aca="false">SUMPRODUCT((K24:K26&lt;=$B$6)*(L24:L26*AN586+M24:M26*AO586*$B$8*AQ586)/(1+AL586/100)^K24:K26)+L27*AN586*AP586/(1+AL586/100)^$B$6</f>
        <v>0</v>
      </c>
      <c r="AT586" s="0" t="n">
        <f aca="false">AS586-AR586</f>
        <v>0</v>
      </c>
      <c r="AU586" s="0" t="n">
        <f aca="true">RAND()</f>
        <v>0.117783590276601</v>
      </c>
      <c r="AV586" s="0" t="n">
        <f aca="true">RAND()</f>
        <v>0.830162368375748</v>
      </c>
      <c r="AW586" s="0" t="n">
        <f aca="true">RAND()</f>
        <v>0.725325812223951</v>
      </c>
      <c r="AX586" s="0" t="n">
        <f aca="true">RAND()</f>
        <v>0.216703945438669</v>
      </c>
      <c r="AY586" s="0" t="n">
        <f aca="true">RAND()</f>
        <v>0.197070168713193</v>
      </c>
      <c r="AZ586" s="0" t="n">
        <f aca="true">RAND()</f>
        <v>0.00618004685297199</v>
      </c>
    </row>
    <row r="587" customFormat="false" ht="15" hidden="false" customHeight="false" outlineLevel="0" collapsed="false">
      <c r="AK587" s="0" t="n">
        <v>574</v>
      </c>
      <c r="AL587" s="0" t="n">
        <f aca="false">IFERROR(IF(AU587&lt;($AM$6-$AL$6)/($AN$6-$AL$6),$AL$6+SQRT(AU587*($AN$6-$AL$6)*($AM$6-$AL$6)),$AN$6-SQRT((1-AU587)*($AN$6-$AL$6)*($AN$6-$AM$6))),$AM$6)</f>
        <v>3.88445581494866</v>
      </c>
      <c r="AM587" s="0" t="n">
        <f aca="false">IFERROR(IF(AV587&lt;($AM$7-$AL$7)/($AN$7-$AL$7),$AL$7+SQRT(AV587*($AN$7-$AL$7)*($AM$7-$AL$7)),$AN$7-SQRT((1-AV587)*($AN$7-$AL$7)*($AN$7-$AM$7))),$AM$7)</f>
        <v>0.870488072305653</v>
      </c>
      <c r="AN587" s="0" t="n">
        <f aca="false">IFERROR(IF(AW587&lt;($AM$8-$AL$8)/($AN$8-$AL$8),$AL$8+SQRT(AW587*($AN$8-$AL$8)*($AM$8-$AL$8)),$AN$8-SQRT((1-AW587)*($AN$8-$AL$8)*($AN$8-$AM$8))),$AM$8)</f>
        <v>0.914428138032746</v>
      </c>
      <c r="AO587" s="0" t="n">
        <f aca="false">IFERROR(IF(AX587&lt;($AM$9-$AL$9)/($AN$9-$AL$9),$AL$9+SQRT(AX587*($AN$9-$AL$9)*($AM$9-$AL$9)),$AN$9-SQRT((1-AX587)*($AN$9-$AL$9)*($AN$9-$AM$9))),$AM$9)</f>
        <v>0.963623376019032</v>
      </c>
      <c r="AP587" s="0" t="n">
        <f aca="false">IFERROR(IF(AY587&lt;($AM$10-$AL$10)/($AN$10-$AL$10),$AL$10+SQRT(AY587*($AN$10-$AL$10)*($AM$10-$AL$10)),$AN$10-SQRT((1-AY587)*($AN$10-$AL$10)*($AN$10-$AM$10))),$AM$10)</f>
        <v>0.668362444552146</v>
      </c>
      <c r="AQ587" s="0" t="n">
        <f aca="false">IFERROR(IF(AZ587&lt;($AM$11-$AL$11)/($AN$11-$AL$11),$AL$11+SQRT(AZ587*($AN$11-$AL$11)*($AM$11-$AL$11)),$AN$11-SQRT((1-AZ587)*($AN$11-$AL$11)*($AN$11-$AM$11))),$AM$11)</f>
        <v>0.795060497676022</v>
      </c>
      <c r="AR587" s="0" t="n">
        <f aca="false">SUMPRODUCT((B24:B31&lt;=$B$6)*(C24:C31*AM587+D24:D31*AO587*$B$8*AQ587)/(1+AL587/100)^B24:B31)+C32*AM587*AP587/(1+AL587/100)^$B$6</f>
        <v>0</v>
      </c>
      <c r="AS587" s="0" t="n">
        <f aca="false">SUMPRODUCT((K24:K26&lt;=$B$6)*(L24:L26*AN587+M24:M26*AO587*$B$8*AQ587)/(1+AL587/100)^K24:K26)+L27*AN587*AP587/(1+AL587/100)^$B$6</f>
        <v>0</v>
      </c>
      <c r="AT587" s="0" t="n">
        <f aca="false">AS587-AR587</f>
        <v>0</v>
      </c>
      <c r="AU587" s="0" t="n">
        <f aca="true">RAND()</f>
        <v>0.51466922154964</v>
      </c>
      <c r="AV587" s="0" t="n">
        <f aca="true">RAND()</f>
        <v>0.0552063148596321</v>
      </c>
      <c r="AW587" s="0" t="n">
        <f aca="true">RAND()</f>
        <v>0.145486653040457</v>
      </c>
      <c r="AX587" s="0" t="n">
        <f aca="true">RAND()</f>
        <v>0.286595513055046</v>
      </c>
      <c r="AY587" s="0" t="n">
        <f aca="true">RAND()</f>
        <v>0.113383650942297</v>
      </c>
      <c r="AZ587" s="0" t="n">
        <f aca="true">RAND()</f>
        <v>0.828570613825308</v>
      </c>
    </row>
    <row r="588" customFormat="false" ht="15" hidden="false" customHeight="false" outlineLevel="0" collapsed="false">
      <c r="AK588" s="0" t="n">
        <v>575</v>
      </c>
      <c r="AL588" s="0" t="n">
        <f aca="false">IFERROR(IF(AU588&lt;($AM$6-$AL$6)/($AN$6-$AL$6),$AL$6+SQRT(AU588*($AN$6-$AL$6)*($AM$6-$AL$6)),$AN$6-SQRT((1-AU588)*($AN$6-$AL$6)*($AN$6-$AM$6))),$AM$6)</f>
        <v>4.20418131996959</v>
      </c>
      <c r="AM588" s="0" t="n">
        <f aca="false">IFERROR(IF(AV588&lt;($AM$7-$AL$7)/($AN$7-$AL$7),$AL$7+SQRT(AV588*($AN$7-$AL$7)*($AM$7-$AL$7)),$AN$7-SQRT((1-AV588)*($AN$7-$AL$7)*($AN$7-$AM$7))),$AM$7)</f>
        <v>0.912560833765431</v>
      </c>
      <c r="AN588" s="0" t="n">
        <f aca="false">IFERROR(IF(AW588&lt;($AM$8-$AL$8)/($AN$8-$AL$8),$AL$8+SQRT(AW588*($AN$8-$AL$8)*($AM$8-$AL$8)),$AN$8-SQRT((1-AW588)*($AN$8-$AL$8)*($AN$8-$AM$8))),$AM$8)</f>
        <v>0.93481848987967</v>
      </c>
      <c r="AO588" s="0" t="n">
        <f aca="false">IFERROR(IF(AX588&lt;($AM$9-$AL$9)/($AN$9-$AL$9),$AL$9+SQRT(AX588*($AN$9-$AL$9)*($AM$9-$AL$9)),$AN$9-SQRT((1-AX588)*($AN$9-$AL$9)*($AN$9-$AM$9))),$AM$9)</f>
        <v>0.809521909739802</v>
      </c>
      <c r="AP588" s="0" t="n">
        <f aca="false">IFERROR(IF(AY588&lt;($AM$10-$AL$10)/($AN$10-$AL$10),$AL$10+SQRT(AY588*($AN$10-$AL$10)*($AM$10-$AL$10)),$AN$10-SQRT((1-AY588)*($AN$10-$AL$10)*($AN$10-$AM$10))),$AM$10)</f>
        <v>0.783364838043601</v>
      </c>
      <c r="AQ588" s="0" t="n">
        <f aca="false">IFERROR(IF(AZ588&lt;($AM$11-$AL$11)/($AN$11-$AL$11),$AL$11+SQRT(AZ588*($AN$11-$AL$11)*($AM$11-$AL$11)),$AN$11-SQRT((1-AZ588)*($AN$11-$AL$11)*($AN$11-$AM$11))),$AM$11)</f>
        <v>0.689971942708445</v>
      </c>
      <c r="AR588" s="0" t="n">
        <f aca="false">SUMPRODUCT((B24:B31&lt;=$B$6)*(C24:C31*AM588+D24:D31*AO588*$B$8*AQ588)/(1+AL588/100)^B24:B31)+C32*AM588*AP588/(1+AL588/100)^$B$6</f>
        <v>0</v>
      </c>
      <c r="AS588" s="0" t="n">
        <f aca="false">SUMPRODUCT((K24:K26&lt;=$B$6)*(L24:L26*AN588+M24:M26*AO588*$B$8*AQ588)/(1+AL588/100)^K24:K26)+L27*AN588*AP588/(1+AL588/100)^$B$6</f>
        <v>0</v>
      </c>
      <c r="AT588" s="0" t="n">
        <f aca="false">AS588-AR588</f>
        <v>0</v>
      </c>
      <c r="AU588" s="0" t="n">
        <f aca="true">RAND()</f>
        <v>0.60916989541965</v>
      </c>
      <c r="AV588" s="0" t="n">
        <f aca="true">RAND()</f>
        <v>0.140777125532989</v>
      </c>
      <c r="AW588" s="0" t="n">
        <f aca="true">RAND()</f>
        <v>0.201955835704829</v>
      </c>
      <c r="AX588" s="0" t="n">
        <f aca="true">RAND()</f>
        <v>0.127738416811965</v>
      </c>
      <c r="AY588" s="0" t="n">
        <f aca="true">RAND()</f>
        <v>0.321182525757905</v>
      </c>
      <c r="AZ588" s="0" t="n">
        <f aca="true">RAND()</f>
        <v>0.607684096702139</v>
      </c>
    </row>
    <row r="589" customFormat="false" ht="15" hidden="false" customHeight="false" outlineLevel="0" collapsed="false">
      <c r="AK589" s="0" t="n">
        <v>576</v>
      </c>
      <c r="AL589" s="0" t="n">
        <f aca="false">IFERROR(IF(AU589&lt;($AM$6-$AL$6)/($AN$6-$AL$6),$AL$6+SQRT(AU589*($AN$6-$AL$6)*($AM$6-$AL$6)),$AN$6-SQRT((1-AU589)*($AN$6-$AL$6)*($AN$6-$AM$6))),$AM$6)</f>
        <v>3.0667473752147</v>
      </c>
      <c r="AM589" s="0" t="n">
        <f aca="false">IFERROR(IF(AV589&lt;($AM$7-$AL$7)/($AN$7-$AL$7),$AL$7+SQRT(AV589*($AN$7-$AL$7)*($AM$7-$AL$7)),$AN$7-SQRT((1-AV589)*($AN$7-$AL$7)*($AN$7-$AM$7))),$AM$7)</f>
        <v>1.19327662086402</v>
      </c>
      <c r="AN589" s="0" t="n">
        <f aca="false">IFERROR(IF(AW589&lt;($AM$8-$AL$8)/($AN$8-$AL$8),$AL$8+SQRT(AW589*($AN$8-$AL$8)*($AM$8-$AL$8)),$AN$8-SQRT((1-AW589)*($AN$8-$AL$8)*($AN$8-$AM$8))),$AM$8)</f>
        <v>0.978571543292524</v>
      </c>
      <c r="AO589" s="0" t="n">
        <f aca="false">IFERROR(IF(AX589&lt;($AM$9-$AL$9)/($AN$9-$AL$9),$AL$9+SQRT(AX589*($AN$9-$AL$9)*($AM$9-$AL$9)),$AN$9-SQRT((1-AX589)*($AN$9-$AL$9)*($AN$9-$AM$9))),$AM$9)</f>
        <v>0.700782682578649</v>
      </c>
      <c r="AP589" s="0" t="n">
        <f aca="false">IFERROR(IF(AY589&lt;($AM$10-$AL$10)/($AN$10-$AL$10),$AL$10+SQRT(AY589*($AN$10-$AL$10)*($AM$10-$AL$10)),$AN$10-SQRT((1-AY589)*($AN$10-$AL$10)*($AN$10-$AM$10))),$AM$10)</f>
        <v>0.875850755935082</v>
      </c>
      <c r="AQ589" s="0" t="n">
        <f aca="false">IFERROR(IF(AZ589&lt;($AM$11-$AL$11)/($AN$11-$AL$11),$AL$11+SQRT(AZ589*($AN$11-$AL$11)*($AM$11-$AL$11)),$AN$11-SQRT((1-AZ589)*($AN$11-$AL$11)*($AN$11-$AM$11))),$AM$11)</f>
        <v>0.761451022539799</v>
      </c>
      <c r="AR589" s="0" t="n">
        <f aca="false">SUMPRODUCT((B24:B31&lt;=$B$6)*(C24:C31*AM589+D24:D31*AO589*$B$8*AQ589)/(1+AL589/100)^B24:B31)+C32*AM589*AP589/(1+AL589/100)^$B$6</f>
        <v>0</v>
      </c>
      <c r="AS589" s="0" t="n">
        <f aca="false">SUMPRODUCT((K24:K26&lt;=$B$6)*(L24:L26*AN589+M24:M26*AO589*$B$8*AQ589)/(1+AL589/100)^K24:K26)+L27*AN589*AP589/(1+AL589/100)^$B$6</f>
        <v>0</v>
      </c>
      <c r="AT589" s="0" t="n">
        <f aca="false">AS589-AR589</f>
        <v>0</v>
      </c>
      <c r="AU589" s="0" t="n">
        <f aca="true">RAND()</f>
        <v>0.226476189480976</v>
      </c>
      <c r="AV589" s="0" t="n">
        <f aca="true">RAND()</f>
        <v>0.971399628972412</v>
      </c>
      <c r="AW589" s="0" t="n">
        <f aca="true">RAND()</f>
        <v>0.354308845265264</v>
      </c>
      <c r="AX589" s="0" t="n">
        <f aca="true">RAND()</f>
        <v>0.0537515808313046</v>
      </c>
      <c r="AY589" s="0" t="n">
        <f aca="true">RAND()</f>
        <v>0.565055162947889</v>
      </c>
      <c r="AZ589" s="0" t="n">
        <f aca="true">RAND()</f>
        <v>0.767732185113031</v>
      </c>
    </row>
    <row r="590" customFormat="false" ht="15" hidden="false" customHeight="false" outlineLevel="0" collapsed="false">
      <c r="AK590" s="0" t="n">
        <v>577</v>
      </c>
      <c r="AL590" s="0" t="n">
        <f aca="false">IFERROR(IF(AU590&lt;($AM$6-$AL$6)/($AN$6-$AL$6),$AL$6+SQRT(AU590*($AN$6-$AL$6)*($AM$6-$AL$6)),$AN$6-SQRT((1-AU590)*($AN$6-$AL$6)*($AN$6-$AM$6))),$AM$6)</f>
        <v>2.84778777510463</v>
      </c>
      <c r="AM590" s="0" t="n">
        <f aca="false">IFERROR(IF(AV590&lt;($AM$7-$AL$7)/($AN$7-$AL$7),$AL$7+SQRT(AV590*($AN$7-$AL$7)*($AM$7-$AL$7)),$AN$7-SQRT((1-AV590)*($AN$7-$AL$7)*($AN$7-$AM$7))),$AM$7)</f>
        <v>1.0897937907204</v>
      </c>
      <c r="AN590" s="0" t="n">
        <f aca="false">IFERROR(IF(AW590&lt;($AM$8-$AL$8)/($AN$8-$AL$8),$AL$8+SQRT(AW590*($AN$8-$AL$8)*($AM$8-$AL$8)),$AN$8-SQRT((1-AW590)*($AN$8-$AL$8)*($AN$8-$AM$8))),$AM$8)</f>
        <v>0.961616759722174</v>
      </c>
      <c r="AO590" s="0" t="n">
        <f aca="false">IFERROR(IF(AX590&lt;($AM$9-$AL$9)/($AN$9-$AL$9),$AL$9+SQRT(AX590*($AN$9-$AL$9)*($AM$9-$AL$9)),$AN$9-SQRT((1-AX590)*($AN$9-$AL$9)*($AN$9-$AM$9))),$AM$9)</f>
        <v>1.44778183418005</v>
      </c>
      <c r="AP590" s="0" t="n">
        <f aca="false">IFERROR(IF(AY590&lt;($AM$10-$AL$10)/($AN$10-$AL$10),$AL$10+SQRT(AY590*($AN$10-$AL$10)*($AM$10-$AL$10)),$AN$10-SQRT((1-AY590)*($AN$10-$AL$10)*($AN$10-$AM$10))),$AM$10)</f>
        <v>0.714631290623337</v>
      </c>
      <c r="AQ590" s="0" t="n">
        <f aca="false">IFERROR(IF(AZ590&lt;($AM$11-$AL$11)/($AN$11-$AL$11),$AL$11+SQRT(AZ590*($AN$11-$AL$11)*($AM$11-$AL$11)),$AN$11-SQRT((1-AZ590)*($AN$11-$AL$11)*($AN$11-$AM$11))),$AM$11)</f>
        <v>0.693190860933383</v>
      </c>
      <c r="AR590" s="0" t="n">
        <f aca="false">SUMPRODUCT((B24:B31&lt;=$B$6)*(C24:C31*AM590+D24:D31*AO590*$B$8*AQ590)/(1+AL590/100)^B24:B31)+C32*AM590*AP590/(1+AL590/100)^$B$6</f>
        <v>0</v>
      </c>
      <c r="AS590" s="0" t="n">
        <f aca="false">SUMPRODUCT((K24:K26&lt;=$B$6)*(L24:L26*AN590+M24:M26*AO590*$B$8*AQ590)/(1+AL590/100)^K24:K26)+L27*AN590*AP590/(1+AL590/100)^$B$6</f>
        <v>0</v>
      </c>
      <c r="AT590" s="0" t="n">
        <f aca="false">AS590-AR590</f>
        <v>0</v>
      </c>
      <c r="AU590" s="0" t="n">
        <f aca="true">RAND()</f>
        <v>0.14374882232337</v>
      </c>
      <c r="AV590" s="0" t="n">
        <f aca="true">RAND()</f>
        <v>0.771857515628998</v>
      </c>
      <c r="AW590" s="0" t="n">
        <f aca="true">RAND()</f>
        <v>0.290221966923278</v>
      </c>
      <c r="AX590" s="0" t="n">
        <f aca="true">RAND()</f>
        <v>0.796703398225637</v>
      </c>
      <c r="AY590" s="0" t="n">
        <f aca="true">RAND()</f>
        <v>0.184266363658558</v>
      </c>
      <c r="AZ590" s="0" t="n">
        <f aca="true">RAND()</f>
        <v>0.615788376266126</v>
      </c>
    </row>
    <row r="591" customFormat="false" ht="15" hidden="false" customHeight="false" outlineLevel="0" collapsed="false">
      <c r="AK591" s="0" t="n">
        <v>578</v>
      </c>
      <c r="AL591" s="0" t="n">
        <f aca="false">IFERROR(IF(AU591&lt;($AM$6-$AL$6)/($AN$6-$AL$6),$AL$6+SQRT(AU591*($AN$6-$AL$6)*($AM$6-$AL$6)),$AN$6-SQRT((1-AU591)*($AN$6-$AL$6)*($AN$6-$AM$6))),$AM$6)</f>
        <v>4.21101743419629</v>
      </c>
      <c r="AM591" s="0" t="n">
        <f aca="false">IFERROR(IF(AV591&lt;($AM$7-$AL$7)/($AN$7-$AL$7),$AL$7+SQRT(AV591*($AN$7-$AL$7)*($AM$7-$AL$7)),$AN$7-SQRT((1-AV591)*($AN$7-$AL$7)*($AN$7-$AM$7))),$AM$7)</f>
        <v>0.887523371084448</v>
      </c>
      <c r="AN591" s="0" t="n">
        <f aca="false">IFERROR(IF(AW591&lt;($AM$8-$AL$8)/($AN$8-$AL$8),$AL$8+SQRT(AW591*($AN$8-$AL$8)*($AM$8-$AL$8)),$AN$8-SQRT((1-AW591)*($AN$8-$AL$8)*($AN$8-$AM$8))),$AM$8)</f>
        <v>0.994765714908654</v>
      </c>
      <c r="AO591" s="0" t="n">
        <f aca="false">IFERROR(IF(AX591&lt;($AM$9-$AL$9)/($AN$9-$AL$9),$AL$9+SQRT(AX591*($AN$9-$AL$9)*($AM$9-$AL$9)),$AN$9-SQRT((1-AX591)*($AN$9-$AL$9)*($AN$9-$AM$9))),$AM$9)</f>
        <v>0.540277085592276</v>
      </c>
      <c r="AP591" s="0" t="n">
        <f aca="false">IFERROR(IF(AY591&lt;($AM$10-$AL$10)/($AN$10-$AL$10),$AL$10+SQRT(AY591*($AN$10-$AL$10)*($AM$10-$AL$10)),$AN$10-SQRT((1-AY591)*($AN$10-$AL$10)*($AN$10-$AM$10))),$AM$10)</f>
        <v>0.973617481748873</v>
      </c>
      <c r="AQ591" s="0" t="n">
        <f aca="false">IFERROR(IF(AZ591&lt;($AM$11-$AL$11)/($AN$11-$AL$11),$AL$11+SQRT(AZ591*($AN$11-$AL$11)*($AM$11-$AL$11)),$AN$11-SQRT((1-AZ591)*($AN$11-$AL$11)*($AN$11-$AM$11))),$AM$11)</f>
        <v>0.634671855410317</v>
      </c>
      <c r="AR591" s="0" t="n">
        <f aca="false">SUMPRODUCT((B24:B31&lt;=$B$6)*(C24:C31*AM591+D24:D31*AO591*$B$8*AQ591)/(1+AL591/100)^B24:B31)+C32*AM591*AP591/(1+AL591/100)^$B$6</f>
        <v>0</v>
      </c>
      <c r="AS591" s="0" t="n">
        <f aca="false">SUMPRODUCT((K24:K26&lt;=$B$6)*(L24:L26*AN591+M24:M26*AO591*$B$8*AQ591)/(1+AL591/100)^K24:K26)+L27*AN591*AP591/(1+AL591/100)^$B$6</f>
        <v>0</v>
      </c>
      <c r="AT591" s="0" t="n">
        <f aca="false">AS591-AR591</f>
        <v>0</v>
      </c>
      <c r="AU591" s="0" t="n">
        <f aca="true">RAND()</f>
        <v>0.611078812382148</v>
      </c>
      <c r="AV591" s="0" t="n">
        <f aca="true">RAND()</f>
        <v>0.0851148942887332</v>
      </c>
      <c r="AW591" s="0" t="n">
        <f aca="true">RAND()</f>
        <v>0.421485374487545</v>
      </c>
      <c r="AX591" s="0" t="n">
        <f aca="true">RAND()</f>
        <v>0.00216299149841005</v>
      </c>
      <c r="AY591" s="0" t="n">
        <f aca="true">RAND()</f>
        <v>0.897254076072575</v>
      </c>
      <c r="AZ591" s="0" t="n">
        <f aca="true">RAND()</f>
        <v>0.457164288995036</v>
      </c>
    </row>
    <row r="592" customFormat="false" ht="15" hidden="false" customHeight="false" outlineLevel="0" collapsed="false">
      <c r="AK592" s="0" t="n">
        <v>579</v>
      </c>
      <c r="AL592" s="0" t="n">
        <f aca="false">IFERROR(IF(AU592&lt;($AM$6-$AL$6)/($AN$6-$AL$6),$AL$6+SQRT(AU592*($AN$6-$AL$6)*($AM$6-$AL$6)),$AN$6-SQRT((1-AU592)*($AN$6-$AL$6)*($AN$6-$AM$6))),$AM$6)</f>
        <v>3.86764603252977</v>
      </c>
      <c r="AM592" s="0" t="n">
        <f aca="false">IFERROR(IF(AV592&lt;($AM$7-$AL$7)/($AN$7-$AL$7),$AL$7+SQRT(AV592*($AN$7-$AL$7)*($AM$7-$AL$7)),$AN$7-SQRT((1-AV592)*($AN$7-$AL$7)*($AN$7-$AM$7))),$AM$7)</f>
        <v>1.04816239980168</v>
      </c>
      <c r="AN592" s="0" t="n">
        <f aca="false">IFERROR(IF(AW592&lt;($AM$8-$AL$8)/($AN$8-$AL$8),$AL$8+SQRT(AW592*($AN$8-$AL$8)*($AM$8-$AL$8)),$AN$8-SQRT((1-AW592)*($AN$8-$AL$8)*($AN$8-$AM$8))),$AM$8)</f>
        <v>0.969078329307989</v>
      </c>
      <c r="AO592" s="0" t="n">
        <f aca="false">IFERROR(IF(AX592&lt;($AM$9-$AL$9)/($AN$9-$AL$9),$AL$9+SQRT(AX592*($AN$9-$AL$9)*($AM$9-$AL$9)),$AN$9-SQRT((1-AX592)*($AN$9-$AL$9)*($AN$9-$AM$9))),$AM$9)</f>
        <v>1.03164461664598</v>
      </c>
      <c r="AP592" s="0" t="n">
        <f aca="false">IFERROR(IF(AY592&lt;($AM$10-$AL$10)/($AN$10-$AL$10),$AL$10+SQRT(AY592*($AN$10-$AL$10)*($AM$10-$AL$10)),$AN$10-SQRT((1-AY592)*($AN$10-$AL$10)*($AN$10-$AM$10))),$AM$10)</f>
        <v>0.624617338948693</v>
      </c>
      <c r="AQ592" s="0" t="n">
        <f aca="false">IFERROR(IF(AZ592&lt;($AM$11-$AL$11)/($AN$11-$AL$11),$AL$11+SQRT(AZ592*($AN$11-$AL$11)*($AM$11-$AL$11)),$AN$11-SQRT((1-AZ592)*($AN$11-$AL$11)*($AN$11-$AM$11))),$AM$11)</f>
        <v>0.401759668396004</v>
      </c>
      <c r="AR592" s="0" t="n">
        <f aca="false">SUMPRODUCT((B24:B31&lt;=$B$6)*(C24:C31*AM592+D24:D31*AO592*$B$8*AQ592)/(1+AL592/100)^B24:B31)+C32*AM592*AP592/(1+AL592/100)^$B$6</f>
        <v>0</v>
      </c>
      <c r="AS592" s="0" t="n">
        <f aca="false">SUMPRODUCT((K24:K26&lt;=$B$6)*(L24:L26*AN592+M24:M26*AO592*$B$8*AQ592)/(1+AL592/100)^K24:K26)+L27*AN592*AP592/(1+AL592/100)^$B$6</f>
        <v>0</v>
      </c>
      <c r="AT592" s="0" t="n">
        <f aca="false">AS592-AR592</f>
        <v>0</v>
      </c>
      <c r="AU592" s="0" t="n">
        <f aca="true">RAND()</f>
        <v>0.509417931123676</v>
      </c>
      <c r="AV592" s="0" t="n">
        <f aca="true">RAND()</f>
        <v>0.637880739077168</v>
      </c>
      <c r="AW592" s="0" t="n">
        <f aca="true">RAND()</f>
        <v>0.317638682684232</v>
      </c>
      <c r="AX592" s="0" t="n">
        <f aca="true">RAND()</f>
        <v>0.374858567686189</v>
      </c>
      <c r="AY592" s="0" t="n">
        <f aca="true">RAND()</f>
        <v>0.0621179246666141</v>
      </c>
      <c r="AZ592" s="0" t="n">
        <f aca="true">RAND()</f>
        <v>0.0422654290288355</v>
      </c>
    </row>
    <row r="593" customFormat="false" ht="15" hidden="false" customHeight="false" outlineLevel="0" collapsed="false">
      <c r="AK593" s="0" t="n">
        <v>580</v>
      </c>
      <c r="AL593" s="0" t="n">
        <f aca="false">IFERROR(IF(AU593&lt;($AM$6-$AL$6)/($AN$6-$AL$6),$AL$6+SQRT(AU593*($AN$6-$AL$6)*($AM$6-$AL$6)),$AN$6-SQRT((1-AU593)*($AN$6-$AL$6)*($AN$6-$AM$6))),$AM$6)</f>
        <v>3.55798227552992</v>
      </c>
      <c r="AM593" s="0" t="n">
        <f aca="false">IFERROR(IF(AV593&lt;($AM$7-$AL$7)/($AN$7-$AL$7),$AL$7+SQRT(AV593*($AN$7-$AL$7)*($AM$7-$AL$7)),$AN$7-SQRT((1-AV593)*($AN$7-$AL$7)*($AN$7-$AM$7))),$AM$7)</f>
        <v>0.969268871966128</v>
      </c>
      <c r="AN593" s="0" t="n">
        <f aca="false">IFERROR(IF(AW593&lt;($AM$8-$AL$8)/($AN$8-$AL$8),$AL$8+SQRT(AW593*($AN$8-$AL$8)*($AM$8-$AL$8)),$AN$8-SQRT((1-AW593)*($AN$8-$AL$8)*($AN$8-$AM$8))),$AM$8)</f>
        <v>0.994367598471179</v>
      </c>
      <c r="AO593" s="0" t="n">
        <f aca="false">IFERROR(IF(AX593&lt;($AM$9-$AL$9)/($AN$9-$AL$9),$AL$9+SQRT(AX593*($AN$9-$AL$9)*($AM$9-$AL$9)),$AN$9-SQRT((1-AX593)*($AN$9-$AL$9)*($AN$9-$AM$9))),$AM$9)</f>
        <v>1.22553755636878</v>
      </c>
      <c r="AP593" s="0" t="n">
        <f aca="false">IFERROR(IF(AY593&lt;($AM$10-$AL$10)/($AN$10-$AL$10),$AL$10+SQRT(AY593*($AN$10-$AL$10)*($AM$10-$AL$10)),$AN$10-SQRT((1-AY593)*($AN$10-$AL$10)*($AN$10-$AM$10))),$AM$10)</f>
        <v>0.998282043041393</v>
      </c>
      <c r="AQ593" s="0" t="n">
        <f aca="false">IFERROR(IF(AZ593&lt;($AM$11-$AL$11)/($AN$11-$AL$11),$AL$11+SQRT(AZ593*($AN$11-$AL$11)*($AM$11-$AL$11)),$AN$11-SQRT((1-AZ593)*($AN$11-$AL$11)*($AN$11-$AM$11))),$AM$11)</f>
        <v>0.694828657828037</v>
      </c>
      <c r="AR593" s="0" t="n">
        <f aca="false">SUMPRODUCT((B24:B31&lt;=$B$6)*(C24:C31*AM593+D24:D31*AO593*$B$8*AQ593)/(1+AL593/100)^B24:B31)+C32*AM593*AP593/(1+AL593/100)^$B$6</f>
        <v>0</v>
      </c>
      <c r="AS593" s="0" t="n">
        <f aca="false">SUMPRODUCT((K24:K26&lt;=$B$6)*(L24:L26*AN593+M24:M26*AO593*$B$8*AQ593)/(1+AL593/100)^K24:K26)+L27*AN593*AP593/(1+AL593/100)^$B$6</f>
        <v>0</v>
      </c>
      <c r="AT593" s="0" t="n">
        <f aca="false">AS593-AR593</f>
        <v>0</v>
      </c>
      <c r="AU593" s="0" t="n">
        <f aca="true">RAND()</f>
        <v>0.40762569922169</v>
      </c>
      <c r="AV593" s="0" t="n">
        <f aca="true">RAND()</f>
        <v>0.318355011296504</v>
      </c>
      <c r="AW593" s="0" t="n">
        <f aca="true">RAND()</f>
        <v>0.419764037060595</v>
      </c>
      <c r="AX593" s="0" t="n">
        <f aca="true">RAND()</f>
        <v>0.600138615603176</v>
      </c>
      <c r="AY593" s="0" t="n">
        <f aca="true">RAND()</f>
        <v>0.993139977670018</v>
      </c>
      <c r="AZ593" s="0" t="n">
        <f aca="true">RAND()</f>
        <v>0.619879395579439</v>
      </c>
    </row>
    <row r="594" customFormat="false" ht="15" hidden="false" customHeight="false" outlineLevel="0" collapsed="false">
      <c r="AK594" s="0" t="n">
        <v>581</v>
      </c>
      <c r="AL594" s="0" t="n">
        <f aca="false">IFERROR(IF(AU594&lt;($AM$6-$AL$6)/($AN$6-$AL$6),$AL$6+SQRT(AU594*($AN$6-$AL$6)*($AM$6-$AL$6)),$AN$6-SQRT((1-AU594)*($AN$6-$AL$6)*($AN$6-$AM$6))),$AM$6)</f>
        <v>4.43063722742119</v>
      </c>
      <c r="AM594" s="0" t="n">
        <f aca="false">IFERROR(IF(AV594&lt;($AM$7-$AL$7)/($AN$7-$AL$7),$AL$7+SQRT(AV594*($AN$7-$AL$7)*($AM$7-$AL$7)),$AN$7-SQRT((1-AV594)*($AN$7-$AL$7)*($AN$7-$AM$7))),$AM$7)</f>
        <v>1.0990982120606</v>
      </c>
      <c r="AN594" s="0" t="n">
        <f aca="false">IFERROR(IF(AW594&lt;($AM$8-$AL$8)/($AN$8-$AL$8),$AL$8+SQRT(AW594*($AN$8-$AL$8)*($AM$8-$AL$8)),$AN$8-SQRT((1-AW594)*($AN$8-$AL$8)*($AN$8-$AM$8))),$AM$8)</f>
        <v>0.915885437535929</v>
      </c>
      <c r="AO594" s="0" t="n">
        <f aca="false">IFERROR(IF(AX594&lt;($AM$9-$AL$9)/($AN$9-$AL$9),$AL$9+SQRT(AX594*($AN$9-$AL$9)*($AM$9-$AL$9)),$AN$9-SQRT((1-AX594)*($AN$9-$AL$9)*($AN$9-$AM$9))),$AM$9)</f>
        <v>1.8444491016561</v>
      </c>
      <c r="AP594" s="0" t="n">
        <f aca="false">IFERROR(IF(AY594&lt;($AM$10-$AL$10)/($AN$10-$AL$10),$AL$10+SQRT(AY594*($AN$10-$AL$10)*($AM$10-$AL$10)),$AN$10-SQRT((1-AY594)*($AN$10-$AL$10)*($AN$10-$AM$10))),$AM$10)</f>
        <v>0.975429436975494</v>
      </c>
      <c r="AQ594" s="0" t="n">
        <f aca="false">IFERROR(IF(AZ594&lt;($AM$11-$AL$11)/($AN$11-$AL$11),$AL$11+SQRT(AZ594*($AN$11-$AL$11)*($AM$11-$AL$11)),$AN$11-SQRT((1-AZ594)*($AN$11-$AL$11)*($AN$11-$AM$11))),$AM$11)</f>
        <v>0.513051063738028</v>
      </c>
      <c r="AR594" s="0" t="n">
        <f aca="false">SUMPRODUCT((B24:B31&lt;=$B$6)*(C24:C31*AM594+D24:D31*AO594*$B$8*AQ594)/(1+AL594/100)^B24:B31)+C32*AM594*AP594/(1+AL594/100)^$B$6</f>
        <v>0</v>
      </c>
      <c r="AS594" s="0" t="n">
        <f aca="false">SUMPRODUCT((K24:K26&lt;=$B$6)*(L24:L26*AN594+M24:M26*AO594*$B$8*AQ594)/(1+AL594/100)^K24:K26)+L27*AN594*AP594/(1+AL594/100)^$B$6</f>
        <v>0</v>
      </c>
      <c r="AT594" s="0" t="n">
        <f aca="false">AS594-AR594</f>
        <v>0</v>
      </c>
      <c r="AU594" s="0" t="n">
        <f aca="true">RAND()</f>
        <v>0.669918747144306</v>
      </c>
      <c r="AV594" s="0" t="n">
        <f aca="true">RAND()</f>
        <v>0.797588003526144</v>
      </c>
      <c r="AW594" s="0" t="n">
        <f aca="true">RAND()</f>
        <v>0.149215940365487</v>
      </c>
      <c r="AX594" s="0" t="n">
        <f aca="true">RAND()</f>
        <v>0.983869278682936</v>
      </c>
      <c r="AY594" s="0" t="n">
        <f aca="true">RAND()</f>
        <v>0.904132598171341</v>
      </c>
      <c r="AZ594" s="0" t="n">
        <f aca="true">RAND()</f>
        <v>0.185268390856756</v>
      </c>
    </row>
    <row r="595" customFormat="false" ht="15" hidden="false" customHeight="false" outlineLevel="0" collapsed="false">
      <c r="AK595" s="0" t="n">
        <v>582</v>
      </c>
      <c r="AL595" s="0" t="n">
        <f aca="false">IFERROR(IF(AU595&lt;($AM$6-$AL$6)/($AN$6-$AL$6),$AL$6+SQRT(AU595*($AN$6-$AL$6)*($AM$6-$AL$6)),$AN$6-SQRT((1-AU595)*($AN$6-$AL$6)*($AN$6-$AM$6))),$AM$6)</f>
        <v>3.41030059309179</v>
      </c>
      <c r="AM595" s="0" t="n">
        <f aca="false">IFERROR(IF(AV595&lt;($AM$7-$AL$7)/($AN$7-$AL$7),$AL$7+SQRT(AV595*($AN$7-$AL$7)*($AM$7-$AL$7)),$AN$7-SQRT((1-AV595)*($AN$7-$AL$7)*($AN$7-$AM$7))),$AM$7)</f>
        <v>0.869099895217413</v>
      </c>
      <c r="AN595" s="0" t="n">
        <f aca="false">IFERROR(IF(AW595&lt;($AM$8-$AL$8)/($AN$8-$AL$8),$AL$8+SQRT(AW595*($AN$8-$AL$8)*($AM$8-$AL$8)),$AN$8-SQRT((1-AW595)*($AN$8-$AL$8)*($AN$8-$AM$8))),$AM$8)</f>
        <v>1.17766971032261</v>
      </c>
      <c r="AO595" s="0" t="n">
        <f aca="false">IFERROR(IF(AX595&lt;($AM$9-$AL$9)/($AN$9-$AL$9),$AL$9+SQRT(AX595*($AN$9-$AL$9)*($AM$9-$AL$9)),$AN$9-SQRT((1-AX595)*($AN$9-$AL$9)*($AN$9-$AM$9))),$AM$9)</f>
        <v>1.16494275574329</v>
      </c>
      <c r="AP595" s="0" t="n">
        <f aca="false">IFERROR(IF(AY595&lt;($AM$10-$AL$10)/($AN$10-$AL$10),$AL$10+SQRT(AY595*($AN$10-$AL$10)*($AM$10-$AL$10)),$AN$10-SQRT((1-AY595)*($AN$10-$AL$10)*($AN$10-$AM$10))),$AM$10)</f>
        <v>0.857020243969648</v>
      </c>
      <c r="AQ595" s="0" t="n">
        <f aca="false">IFERROR(IF(AZ595&lt;($AM$11-$AL$11)/($AN$11-$AL$11),$AL$11+SQRT(AZ595*($AN$11-$AL$11)*($AM$11-$AL$11)),$AN$11-SQRT((1-AZ595)*($AN$11-$AL$11)*($AN$11-$AM$11))),$AM$11)</f>
        <v>0.60614500351193</v>
      </c>
      <c r="AR595" s="0" t="n">
        <f aca="false">SUMPRODUCT((B24:B31&lt;=$B$6)*(C24:C31*AM595+D24:D31*AO595*$B$8*AQ595)/(1+AL595/100)^B24:B31)+C32*AM595*AP595/(1+AL595/100)^$B$6</f>
        <v>0</v>
      </c>
      <c r="AS595" s="0" t="n">
        <f aca="false">SUMPRODUCT((K24:K26&lt;=$B$6)*(L24:L26*AN595+M24:M26*AO595*$B$8*AQ595)/(1+AL595/100)^K24:K26)+L27*AN595*AP595/(1+AL595/100)^$B$6</f>
        <v>0</v>
      </c>
      <c r="AT595" s="0" t="n">
        <f aca="false">AS595-AR595</f>
        <v>0</v>
      </c>
      <c r="AU595" s="0" t="n">
        <f aca="true">RAND()</f>
        <v>0.355702908402143</v>
      </c>
      <c r="AV595" s="0" t="n">
        <f aca="true">RAND()</f>
        <v>0.053053283545083</v>
      </c>
      <c r="AW595" s="0" t="n">
        <f aca="true">RAND()</f>
        <v>0.953496259512758</v>
      </c>
      <c r="AX595" s="0" t="n">
        <f aca="true">RAND()</f>
        <v>0.535119599209593</v>
      </c>
      <c r="AY595" s="0" t="n">
        <f aca="true">RAND()</f>
        <v>0.509853818416589</v>
      </c>
      <c r="AZ595" s="0" t="n">
        <f aca="true">RAND()</f>
        <v>0.382550053776814</v>
      </c>
    </row>
    <row r="596" customFormat="false" ht="15" hidden="false" customHeight="false" outlineLevel="0" collapsed="false">
      <c r="AK596" s="0" t="n">
        <v>583</v>
      </c>
      <c r="AL596" s="0" t="n">
        <f aca="false">IFERROR(IF(AU596&lt;($AM$6-$AL$6)/($AN$6-$AL$6),$AL$6+SQRT(AU596*($AN$6-$AL$6)*($AM$6-$AL$6)),$AN$6-SQRT((1-AU596)*($AN$6-$AL$6)*($AN$6-$AM$6))),$AM$6)</f>
        <v>6.05279660835909</v>
      </c>
      <c r="AM596" s="0" t="n">
        <f aca="false">IFERROR(IF(AV596&lt;($AM$7-$AL$7)/($AN$7-$AL$7),$AL$7+SQRT(AV596*($AN$7-$AL$7)*($AM$7-$AL$7)),$AN$7-SQRT((1-AV596)*($AN$7-$AL$7)*($AN$7-$AM$7))),$AM$7)</f>
        <v>0.992514095113114</v>
      </c>
      <c r="AN596" s="0" t="n">
        <f aca="false">IFERROR(IF(AW596&lt;($AM$8-$AL$8)/($AN$8-$AL$8),$AL$8+SQRT(AW596*($AN$8-$AL$8)*($AM$8-$AL$8)),$AN$8-SQRT((1-AW596)*($AN$8-$AL$8)*($AN$8-$AM$8))),$AM$8)</f>
        <v>1.10608105667123</v>
      </c>
      <c r="AO596" s="0" t="n">
        <f aca="false">IFERROR(IF(AX596&lt;($AM$9-$AL$9)/($AN$9-$AL$9),$AL$9+SQRT(AX596*($AN$9-$AL$9)*($AM$9-$AL$9)),$AN$9-SQRT((1-AX596)*($AN$9-$AL$9)*($AN$9-$AM$9))),$AM$9)</f>
        <v>0.924267116471986</v>
      </c>
      <c r="AP596" s="0" t="n">
        <f aca="false">IFERROR(IF(AY596&lt;($AM$10-$AL$10)/($AN$10-$AL$10),$AL$10+SQRT(AY596*($AN$10-$AL$10)*($AM$10-$AL$10)),$AN$10-SQRT((1-AY596)*($AN$10-$AL$10)*($AN$10-$AM$10))),$AM$10)</f>
        <v>0.76751453002298</v>
      </c>
      <c r="AQ596" s="0" t="n">
        <f aca="false">IFERROR(IF(AZ596&lt;($AM$11-$AL$11)/($AN$11-$AL$11),$AL$11+SQRT(AZ596*($AN$11-$AL$11)*($AM$11-$AL$11)),$AN$11-SQRT((1-AZ596)*($AN$11-$AL$11)*($AN$11-$AM$11))),$AM$11)</f>
        <v>0.66538561007046</v>
      </c>
      <c r="AR596" s="0" t="n">
        <f aca="false">SUMPRODUCT((B24:B31&lt;=$B$6)*(C24:C31*AM596+D24:D31*AO596*$B$8*AQ596)/(1+AL596/100)^B24:B31)+C32*AM596*AP596/(1+AL596/100)^$B$6</f>
        <v>0</v>
      </c>
      <c r="AS596" s="0" t="n">
        <f aca="false">SUMPRODUCT((K24:K26&lt;=$B$6)*(L24:L26*AN596+M24:M26*AO596*$B$8*AQ596)/(1+AL596/100)^K24:K26)+L27*AN596*AP596/(1+AL596/100)^$B$6</f>
        <v>0</v>
      </c>
      <c r="AT596" s="0" t="n">
        <f aca="false">AS596-AR596</f>
        <v>0</v>
      </c>
      <c r="AU596" s="0" t="n">
        <f aca="true">RAND()</f>
        <v>0.955140286743198</v>
      </c>
      <c r="AV596" s="0" t="n">
        <f aca="true">RAND()</f>
        <v>0.411796409080236</v>
      </c>
      <c r="AW596" s="0" t="n">
        <f aca="true">RAND()</f>
        <v>0.815887446676713</v>
      </c>
      <c r="AX596" s="0" t="n">
        <f aca="true">RAND()</f>
        <v>0.240003448159272</v>
      </c>
      <c r="AY596" s="0" t="n">
        <f aca="true">RAND()</f>
        <v>0.286256095093663</v>
      </c>
      <c r="AZ596" s="0" t="n">
        <f aca="true">RAND()</f>
        <v>0.542992694090129</v>
      </c>
    </row>
    <row r="597" customFormat="false" ht="15" hidden="false" customHeight="false" outlineLevel="0" collapsed="false">
      <c r="AK597" s="0" t="n">
        <v>584</v>
      </c>
      <c r="AL597" s="0" t="n">
        <f aca="false">IFERROR(IF(AU597&lt;($AM$6-$AL$6)/($AN$6-$AL$6),$AL$6+SQRT(AU597*($AN$6-$AL$6)*($AM$6-$AL$6)),$AN$6-SQRT((1-AU597)*($AN$6-$AL$6)*($AN$6-$AM$6))),$AM$6)</f>
        <v>2.80659207967807</v>
      </c>
      <c r="AM597" s="0" t="n">
        <f aca="false">IFERROR(IF(AV597&lt;($AM$7-$AL$7)/($AN$7-$AL$7),$AL$7+SQRT(AV597*($AN$7-$AL$7)*($AM$7-$AL$7)),$AN$7-SQRT((1-AV597)*($AN$7-$AL$7)*($AN$7-$AM$7))),$AM$7)</f>
        <v>1.04011851900206</v>
      </c>
      <c r="AN597" s="0" t="n">
        <f aca="false">IFERROR(IF(AW597&lt;($AM$8-$AL$8)/($AN$8-$AL$8),$AL$8+SQRT(AW597*($AN$8-$AL$8)*($AM$8-$AL$8)),$AN$8-SQRT((1-AW597)*($AN$8-$AL$8)*($AN$8-$AM$8))),$AM$8)</f>
        <v>1.00327145492107</v>
      </c>
      <c r="AO597" s="0" t="n">
        <f aca="false">IFERROR(IF(AX597&lt;($AM$9-$AL$9)/($AN$9-$AL$9),$AL$9+SQRT(AX597*($AN$9-$AL$9)*($AM$9-$AL$9)),$AN$9-SQRT((1-AX597)*($AN$9-$AL$9)*($AN$9-$AM$9))),$AM$9)</f>
        <v>1.46886838321021</v>
      </c>
      <c r="AP597" s="0" t="n">
        <f aca="false">IFERROR(IF(AY597&lt;($AM$10-$AL$10)/($AN$10-$AL$10),$AL$10+SQRT(AY597*($AN$10-$AL$10)*($AM$10-$AL$10)),$AN$10-SQRT((1-AY597)*($AN$10-$AL$10)*($AN$10-$AM$10))),$AM$10)</f>
        <v>0.88657943545283</v>
      </c>
      <c r="AQ597" s="0" t="n">
        <f aca="false">IFERROR(IF(AZ597&lt;($AM$11-$AL$11)/($AN$11-$AL$11),$AL$11+SQRT(AZ597*($AN$11-$AL$11)*($AM$11-$AL$11)),$AN$11-SQRT((1-AZ597)*($AN$11-$AL$11)*($AN$11-$AM$11))),$AM$11)</f>
        <v>0.549072138725998</v>
      </c>
      <c r="AR597" s="0" t="n">
        <f aca="false">SUMPRODUCT((B24:B31&lt;=$B$6)*(C24:C31*AM597+D24:D31*AO597*$B$8*AQ597)/(1+AL597/100)^B24:B31)+C32*AM597*AP597/(1+AL597/100)^$B$6</f>
        <v>0</v>
      </c>
      <c r="AS597" s="0" t="n">
        <f aca="false">SUMPRODUCT((K24:K26&lt;=$B$6)*(L24:L26*AN597+M24:M26*AO597*$B$8*AQ597)/(1+AL597/100)^K24:K26)+L27*AN597*AP597/(1+AL597/100)^$B$6</f>
        <v>0</v>
      </c>
      <c r="AT597" s="0" t="n">
        <f aca="false">AS597-AR597</f>
        <v>0</v>
      </c>
      <c r="AU597" s="0" t="n">
        <f aca="true">RAND()</f>
        <v>0.130118156599878</v>
      </c>
      <c r="AV597" s="0" t="n">
        <f aca="true">RAND()</f>
        <v>0.608442346081002</v>
      </c>
      <c r="AW597" s="0" t="n">
        <f aca="true">RAND()</f>
        <v>0.458889111495432</v>
      </c>
      <c r="AX597" s="0" t="n">
        <f aca="true">RAND()</f>
        <v>0.811932803764177</v>
      </c>
      <c r="AY597" s="0" t="n">
        <f aca="true">RAND()</f>
        <v>0.597774639660114</v>
      </c>
      <c r="AZ597" s="0" t="n">
        <f aca="true">RAND()</f>
        <v>0.253211960365481</v>
      </c>
    </row>
    <row r="598" customFormat="false" ht="15" hidden="false" customHeight="false" outlineLevel="0" collapsed="false">
      <c r="AK598" s="0" t="n">
        <v>585</v>
      </c>
      <c r="AL598" s="0" t="n">
        <f aca="false">IFERROR(IF(AU598&lt;($AM$6-$AL$6)/($AN$6-$AL$6),$AL$6+SQRT(AU598*($AN$6-$AL$6)*($AM$6-$AL$6)),$AN$6-SQRT((1-AU598)*($AN$6-$AL$6)*($AN$6-$AM$6))),$AM$6)</f>
        <v>4.8951596410549</v>
      </c>
      <c r="AM598" s="0" t="n">
        <f aca="false">IFERROR(IF(AV598&lt;($AM$7-$AL$7)/($AN$7-$AL$7),$AL$7+SQRT(AV598*($AN$7-$AL$7)*($AM$7-$AL$7)),$AN$7-SQRT((1-AV598)*($AN$7-$AL$7)*($AN$7-$AM$7))),$AM$7)</f>
        <v>1.04724571723556</v>
      </c>
      <c r="AN598" s="0" t="n">
        <f aca="false">IFERROR(IF(AW598&lt;($AM$8-$AL$8)/($AN$8-$AL$8),$AL$8+SQRT(AW598*($AN$8-$AL$8)*($AM$8-$AL$8)),$AN$8-SQRT((1-AW598)*($AN$8-$AL$8)*($AN$8-$AM$8))),$AM$8)</f>
        <v>1.05225592585804</v>
      </c>
      <c r="AO598" s="0" t="n">
        <f aca="false">IFERROR(IF(AX598&lt;($AM$9-$AL$9)/($AN$9-$AL$9),$AL$9+SQRT(AX598*($AN$9-$AL$9)*($AM$9-$AL$9)),$AN$9-SQRT((1-AX598)*($AN$9-$AL$9)*($AN$9-$AM$9))),$AM$9)</f>
        <v>1.26574453003411</v>
      </c>
      <c r="AP598" s="0" t="n">
        <f aca="false">IFERROR(IF(AY598&lt;($AM$10-$AL$10)/($AN$10-$AL$10),$AL$10+SQRT(AY598*($AN$10-$AL$10)*($AM$10-$AL$10)),$AN$10-SQRT((1-AY598)*($AN$10-$AL$10)*($AN$10-$AM$10))),$AM$10)</f>
        <v>0.870701023613569</v>
      </c>
      <c r="AQ598" s="0" t="n">
        <f aca="false">IFERROR(IF(AZ598&lt;($AM$11-$AL$11)/($AN$11-$AL$11),$AL$11+SQRT(AZ598*($AN$11-$AL$11)*($AM$11-$AL$11)),$AN$11-SQRT((1-AZ598)*($AN$11-$AL$11)*($AN$11-$AM$11))),$AM$11)</f>
        <v>0.680534968976827</v>
      </c>
      <c r="AR598" s="0" t="n">
        <f aca="false">SUMPRODUCT((B24:B31&lt;=$B$6)*(C24:C31*AM598+D24:D31*AO598*$B$8*AQ598)/(1+AL598/100)^B24:B31)+C32*AM598*AP598/(1+AL598/100)^$B$6</f>
        <v>0</v>
      </c>
      <c r="AS598" s="0" t="n">
        <f aca="false">SUMPRODUCT((K24:K26&lt;=$B$6)*(L24:L26*AN598+M24:M26*AO598*$B$8*AQ598)/(1+AL598/100)^K24:K26)+L27*AN598*AP598/(1+AL598/100)^$B$6</f>
        <v>0</v>
      </c>
      <c r="AT598" s="0" t="n">
        <f aca="false">AS598-AR598</f>
        <v>0</v>
      </c>
      <c r="AU598" s="0" t="n">
        <f aca="true">RAND()</f>
        <v>0.778482353167794</v>
      </c>
      <c r="AV598" s="0" t="n">
        <f aca="true">RAND()</f>
        <v>0.634584007294898</v>
      </c>
      <c r="AW598" s="0" t="n">
        <f aca="true">RAND()</f>
        <v>0.652420276815471</v>
      </c>
      <c r="AX598" s="0" t="n">
        <f aca="true">RAND()</f>
        <v>0.640579269883443</v>
      </c>
      <c r="AY598" s="0" t="n">
        <f aca="true">RAND()</f>
        <v>0.549676995632592</v>
      </c>
      <c r="AZ598" s="0" t="n">
        <f aca="true">RAND()</f>
        <v>0.583437118176993</v>
      </c>
    </row>
    <row r="599" customFormat="false" ht="15" hidden="false" customHeight="false" outlineLevel="0" collapsed="false">
      <c r="AK599" s="0" t="n">
        <v>586</v>
      </c>
      <c r="AL599" s="0" t="n">
        <f aca="false">IFERROR(IF(AU599&lt;($AM$6-$AL$6)/($AN$6-$AL$6),$AL$6+SQRT(AU599*($AN$6-$AL$6)*($AM$6-$AL$6)),$AN$6-SQRT((1-AU599)*($AN$6-$AL$6)*($AN$6-$AM$6))),$AM$6)</f>
        <v>5.87176758112512</v>
      </c>
      <c r="AM599" s="0" t="n">
        <f aca="false">IFERROR(IF(AV599&lt;($AM$7-$AL$7)/($AN$7-$AL$7),$AL$7+SQRT(AV599*($AN$7-$AL$7)*($AM$7-$AL$7)),$AN$7-SQRT((1-AV599)*($AN$7-$AL$7)*($AN$7-$AM$7))),$AM$7)</f>
        <v>0.856139372619792</v>
      </c>
      <c r="AN599" s="0" t="n">
        <f aca="false">IFERROR(IF(AW599&lt;($AM$8-$AL$8)/($AN$8-$AL$8),$AL$8+SQRT(AW599*($AN$8-$AL$8)*($AM$8-$AL$8)),$AN$8-SQRT((1-AW599)*($AN$8-$AL$8)*($AN$8-$AM$8))),$AM$8)</f>
        <v>1.08899897052155</v>
      </c>
      <c r="AO599" s="0" t="n">
        <f aca="false">IFERROR(IF(AX599&lt;($AM$9-$AL$9)/($AN$9-$AL$9),$AL$9+SQRT(AX599*($AN$9-$AL$9)*($AM$9-$AL$9)),$AN$9-SQRT((1-AX599)*($AN$9-$AL$9)*($AN$9-$AM$9))),$AM$9)</f>
        <v>1.64103131578657</v>
      </c>
      <c r="AP599" s="0" t="n">
        <f aca="false">IFERROR(IF(AY599&lt;($AM$10-$AL$10)/($AN$10-$AL$10),$AL$10+SQRT(AY599*($AN$10-$AL$10)*($AM$10-$AL$10)),$AN$10-SQRT((1-AY599)*($AN$10-$AL$10)*($AN$10-$AM$10))),$AM$10)</f>
        <v>0.599865284385381</v>
      </c>
      <c r="AQ599" s="0" t="n">
        <f aca="false">IFERROR(IF(AZ599&lt;($AM$11-$AL$11)/($AN$11-$AL$11),$AL$11+SQRT(AZ599*($AN$11-$AL$11)*($AM$11-$AL$11)),$AN$11-SQRT((1-AZ599)*($AN$11-$AL$11)*($AN$11-$AM$11))),$AM$11)</f>
        <v>0.642362305530698</v>
      </c>
      <c r="AR599" s="0" t="n">
        <f aca="false">SUMPRODUCT((B24:B31&lt;=$B$6)*(C24:C31*AM599+D24:D31*AO599*$B$8*AQ599)/(1+AL599/100)^B24:B31)+C32*AM599*AP599/(1+AL599/100)^$B$6</f>
        <v>0</v>
      </c>
      <c r="AS599" s="0" t="n">
        <f aca="false">SUMPRODUCT((K24:K26&lt;=$B$6)*(L24:L26*AN599+M24:M26*AO599*$B$8*AQ599)/(1+AL599/100)^K24:K26)+L27*AN599*AP599/(1+AL599/100)^$B$6</f>
        <v>0</v>
      </c>
      <c r="AT599" s="0" t="n">
        <f aca="false">AS599-AR599</f>
        <v>0</v>
      </c>
      <c r="AU599" s="0" t="n">
        <f aca="true">RAND()</f>
        <v>0.936354580449987</v>
      </c>
      <c r="AV599" s="0" t="n">
        <f aca="true">RAND()</f>
        <v>0.0350181017571535</v>
      </c>
      <c r="AW599" s="0" t="n">
        <f aca="true">RAND()</f>
        <v>0.769588164505595</v>
      </c>
      <c r="AX599" s="0" t="n">
        <f aca="true">RAND()</f>
        <v>0.914094322502719</v>
      </c>
      <c r="AY599" s="0" t="n">
        <f aca="true">RAND()</f>
        <v>0.0398923001014925</v>
      </c>
      <c r="AZ599" s="0" t="n">
        <f aca="true">RAND()</f>
        <v>0.478416115299162</v>
      </c>
    </row>
    <row r="600" customFormat="false" ht="15" hidden="false" customHeight="false" outlineLevel="0" collapsed="false">
      <c r="AK600" s="0" t="n">
        <v>587</v>
      </c>
      <c r="AL600" s="0" t="n">
        <f aca="false">IFERROR(IF(AU600&lt;($AM$6-$AL$6)/($AN$6-$AL$6),$AL$6+SQRT(AU600*($AN$6-$AL$6)*($AM$6-$AL$6)),$AN$6-SQRT((1-AU600)*($AN$6-$AL$6)*($AN$6-$AM$6))),$AM$6)</f>
        <v>3.05267369558429</v>
      </c>
      <c r="AM600" s="0" t="n">
        <f aca="false">IFERROR(IF(AV600&lt;($AM$7-$AL$7)/($AN$7-$AL$7),$AL$7+SQRT(AV600*($AN$7-$AL$7)*($AM$7-$AL$7)),$AN$7-SQRT((1-AV600)*($AN$7-$AL$7)*($AN$7-$AM$7))),$AM$7)</f>
        <v>0.999397286274575</v>
      </c>
      <c r="AN600" s="0" t="n">
        <f aca="false">IFERROR(IF(AW600&lt;($AM$8-$AL$8)/($AN$8-$AL$8),$AL$8+SQRT(AW600*($AN$8-$AL$8)*($AM$8-$AL$8)),$AN$8-SQRT((1-AW600)*($AN$8-$AL$8)*($AN$8-$AM$8))),$AM$8)</f>
        <v>1.12197263538069</v>
      </c>
      <c r="AO600" s="0" t="n">
        <f aca="false">IFERROR(IF(AX600&lt;($AM$9-$AL$9)/($AN$9-$AL$9),$AL$9+SQRT(AX600*($AN$9-$AL$9)*($AM$9-$AL$9)),$AN$9-SQRT((1-AX600)*($AN$9-$AL$9)*($AN$9-$AM$9))),$AM$9)</f>
        <v>1.41261332370931</v>
      </c>
      <c r="AP600" s="0" t="n">
        <f aca="false">IFERROR(IF(AY600&lt;($AM$10-$AL$10)/($AN$10-$AL$10),$AL$10+SQRT(AY600*($AN$10-$AL$10)*($AM$10-$AL$10)),$AN$10-SQRT((1-AY600)*($AN$10-$AL$10)*($AN$10-$AM$10))),$AM$10)</f>
        <v>0.652117017851091</v>
      </c>
      <c r="AQ600" s="0" t="n">
        <f aca="false">IFERROR(IF(AZ600&lt;($AM$11-$AL$11)/($AN$11-$AL$11),$AL$11+SQRT(AZ600*($AN$11-$AL$11)*($AM$11-$AL$11)),$AN$11-SQRT((1-AZ600)*($AN$11-$AL$11)*($AN$11-$AM$11))),$AM$11)</f>
        <v>0.604995202053252</v>
      </c>
      <c r="AR600" s="0" t="n">
        <f aca="false">SUMPRODUCT((B24:B31&lt;=$B$6)*(C24:C31*AM600+D24:D31*AO600*$B$8*AQ600)/(1+AL600/100)^B24:B31)+C32*AM600*AP600/(1+AL600/100)^$B$6</f>
        <v>0</v>
      </c>
      <c r="AS600" s="0" t="n">
        <f aca="false">SUMPRODUCT((K24:K26&lt;=$B$6)*(L24:L26*AN600+M24:M26*AO600*$B$8*AQ600)/(1+AL600/100)^K24:K26)+L27*AN600*AP600/(1+AL600/100)^$B$6</f>
        <v>0</v>
      </c>
      <c r="AT600" s="0" t="n">
        <f aca="false">AS600-AR600</f>
        <v>0</v>
      </c>
      <c r="AU600" s="0" t="n">
        <f aca="true">RAND()</f>
        <v>0.220930752323391</v>
      </c>
      <c r="AV600" s="0" t="n">
        <f aca="true">RAND()</f>
        <v>0.441769753040721</v>
      </c>
      <c r="AW600" s="0" t="n">
        <f aca="true">RAND()</f>
        <v>0.854302168076748</v>
      </c>
      <c r="AX600" s="0" t="n">
        <f aca="true">RAND()</f>
        <v>0.769984595010785</v>
      </c>
      <c r="AY600" s="0" t="n">
        <f aca="true">RAND()</f>
        <v>0.0925583484796365</v>
      </c>
      <c r="AZ600" s="0" t="n">
        <f aca="true">RAND()</f>
        <v>0.379681931736751</v>
      </c>
    </row>
    <row r="601" customFormat="false" ht="15" hidden="false" customHeight="false" outlineLevel="0" collapsed="false">
      <c r="AK601" s="0" t="n">
        <v>588</v>
      </c>
      <c r="AL601" s="0" t="n">
        <f aca="false">IFERROR(IF(AU601&lt;($AM$6-$AL$6)/($AN$6-$AL$6),$AL$6+SQRT(AU601*($AN$6-$AL$6)*($AM$6-$AL$6)),$AN$6-SQRT((1-AU601)*($AN$6-$AL$6)*($AN$6-$AM$6))),$AM$6)</f>
        <v>3.20504793525454</v>
      </c>
      <c r="AM601" s="0" t="n">
        <f aca="false">IFERROR(IF(AV601&lt;($AM$7-$AL$7)/($AN$7-$AL$7),$AL$7+SQRT(AV601*($AN$7-$AL$7)*($AM$7-$AL$7)),$AN$7-SQRT((1-AV601)*($AN$7-$AL$7)*($AN$7-$AM$7))),$AM$7)</f>
        <v>0.811884003482676</v>
      </c>
      <c r="AN601" s="0" t="n">
        <f aca="false">IFERROR(IF(AW601&lt;($AM$8-$AL$8)/($AN$8-$AL$8),$AL$8+SQRT(AW601*($AN$8-$AL$8)*($AM$8-$AL$8)),$AN$8-SQRT((1-AW601)*($AN$8-$AL$8)*($AN$8-$AM$8))),$AM$8)</f>
        <v>1.21436657566629</v>
      </c>
      <c r="AO601" s="0" t="n">
        <f aca="false">IFERROR(IF(AX601&lt;($AM$9-$AL$9)/($AN$9-$AL$9),$AL$9+SQRT(AX601*($AN$9-$AL$9)*($AM$9-$AL$9)),$AN$9-SQRT((1-AX601)*($AN$9-$AL$9)*($AN$9-$AM$9))),$AM$9)</f>
        <v>1.45018931929922</v>
      </c>
      <c r="AP601" s="0" t="n">
        <f aca="false">IFERROR(IF(AY601&lt;($AM$10-$AL$10)/($AN$10-$AL$10),$AL$10+SQRT(AY601*($AN$10-$AL$10)*($AM$10-$AL$10)),$AN$10-SQRT((1-AY601)*($AN$10-$AL$10)*($AN$10-$AM$10))),$AM$10)</f>
        <v>0.896033314110582</v>
      </c>
      <c r="AQ601" s="0" t="n">
        <f aca="false">IFERROR(IF(AZ601&lt;($AM$11-$AL$11)/($AN$11-$AL$11),$AL$11+SQRT(AZ601*($AN$11-$AL$11)*($AM$11-$AL$11)),$AN$11-SQRT((1-AZ601)*($AN$11-$AL$11)*($AN$11-$AM$11))),$AM$11)</f>
        <v>0.511654530949325</v>
      </c>
      <c r="AR601" s="0" t="n">
        <f aca="false">SUMPRODUCT((B24:B31&lt;=$B$6)*(C24:C31*AM601+D24:D31*AO601*$B$8*AQ601)/(1+AL601/100)^B24:B31)+C32*AM601*AP601/(1+AL601/100)^$B$6</f>
        <v>0</v>
      </c>
      <c r="AS601" s="0" t="n">
        <f aca="false">SUMPRODUCT((K24:K26&lt;=$B$6)*(L24:L26*AN601+M24:M26*AO601*$B$8*AQ601)/(1+AL601/100)^K24:K26)+L27*AN601*AP601/(1+AL601/100)^$B$6</f>
        <v>0</v>
      </c>
      <c r="AT601" s="0" t="n">
        <f aca="false">AS601-AR601</f>
        <v>0</v>
      </c>
      <c r="AU601" s="0" t="n">
        <f aca="true">RAND()</f>
        <v>0.279916941314208</v>
      </c>
      <c r="AV601" s="0" t="n">
        <f aca="true">RAND()</f>
        <v>0.00156921709751381</v>
      </c>
      <c r="AW601" s="0" t="n">
        <f aca="true">RAND()</f>
        <v>0.98871341395781</v>
      </c>
      <c r="AX601" s="0" t="n">
        <f aca="true">RAND()</f>
        <v>0.798472143591565</v>
      </c>
      <c r="AY601" s="0" t="n">
        <f aca="true">RAND()</f>
        <v>0.627369543541644</v>
      </c>
      <c r="AZ601" s="0" t="n">
        <f aca="true">RAND()</f>
        <v>0.182847512128076</v>
      </c>
    </row>
    <row r="602" customFormat="false" ht="15" hidden="false" customHeight="false" outlineLevel="0" collapsed="false">
      <c r="AK602" s="0" t="n">
        <v>589</v>
      </c>
      <c r="AL602" s="0" t="n">
        <f aca="false">IFERROR(IF(AU602&lt;($AM$6-$AL$6)/($AN$6-$AL$6),$AL$6+SQRT(AU602*($AN$6-$AL$6)*($AM$6-$AL$6)),$AN$6-SQRT((1-AU602)*($AN$6-$AL$6)*($AN$6-$AM$6))),$AM$6)</f>
        <v>4.01036446255092</v>
      </c>
      <c r="AM602" s="0" t="n">
        <f aca="false">IFERROR(IF(AV602&lt;($AM$7-$AL$7)/($AN$7-$AL$7),$AL$7+SQRT(AV602*($AN$7-$AL$7)*($AM$7-$AL$7)),$AN$7-SQRT((1-AV602)*($AN$7-$AL$7)*($AN$7-$AM$7))),$AM$7)</f>
        <v>0.890586048473592</v>
      </c>
      <c r="AN602" s="0" t="n">
        <f aca="false">IFERROR(IF(AW602&lt;($AM$8-$AL$8)/($AN$8-$AL$8),$AL$8+SQRT(AW602*($AN$8-$AL$8)*($AM$8-$AL$8)),$AN$8-SQRT((1-AW602)*($AN$8-$AL$8)*($AN$8-$AM$8))),$AM$8)</f>
        <v>1.01213185269244</v>
      </c>
      <c r="AO602" s="0" t="n">
        <f aca="false">IFERROR(IF(AX602&lt;($AM$9-$AL$9)/($AN$9-$AL$9),$AL$9+SQRT(AX602*($AN$9-$AL$9)*($AM$9-$AL$9)),$AN$9-SQRT((1-AX602)*($AN$9-$AL$9)*($AN$9-$AM$9))),$AM$9)</f>
        <v>0.98167158137313</v>
      </c>
      <c r="AP602" s="0" t="n">
        <f aca="false">IFERROR(IF(AY602&lt;($AM$10-$AL$10)/($AN$10-$AL$10),$AL$10+SQRT(AY602*($AN$10-$AL$10)*($AM$10-$AL$10)),$AN$10-SQRT((1-AY602)*($AN$10-$AL$10)*($AN$10-$AM$10))),$AM$10)</f>
        <v>0.984976988093966</v>
      </c>
      <c r="AQ602" s="0" t="n">
        <f aca="false">IFERROR(IF(AZ602&lt;($AM$11-$AL$11)/($AN$11-$AL$11),$AL$11+SQRT(AZ602*($AN$11-$AL$11)*($AM$11-$AL$11)),$AN$11-SQRT((1-AZ602)*($AN$11-$AL$11)*($AN$11-$AM$11))),$AM$11)</f>
        <v>0.653797604500456</v>
      </c>
      <c r="AR602" s="0" t="n">
        <f aca="false">SUMPRODUCT((B24:B31&lt;=$B$6)*(C24:C31*AM602+D24:D31*AO602*$B$8*AQ602)/(1+AL602/100)^B24:B31)+C32*AM602*AP602/(1+AL602/100)^$B$6</f>
        <v>0</v>
      </c>
      <c r="AS602" s="0" t="n">
        <f aca="false">SUMPRODUCT((K24:K26&lt;=$B$6)*(L24:L26*AN602+M24:M26*AO602*$B$8*AQ602)/(1+AL602/100)^K24:K26)+L27*AN602*AP602/(1+AL602/100)^$B$6</f>
        <v>0</v>
      </c>
      <c r="AT602" s="0" t="n">
        <f aca="false">AS602-AR602</f>
        <v>0</v>
      </c>
      <c r="AU602" s="0" t="n">
        <f aca="true">RAND()</f>
        <v>0.553103967661079</v>
      </c>
      <c r="AV602" s="0" t="n">
        <f aca="true">RAND()</f>
        <v>0.0911759130895543</v>
      </c>
      <c r="AW602" s="0" t="n">
        <f aca="true">RAND()</f>
        <v>0.497055506635274</v>
      </c>
      <c r="AX602" s="0" t="n">
        <f aca="true">RAND()</f>
        <v>0.309343349736655</v>
      </c>
      <c r="AY602" s="0" t="n">
        <f aca="true">RAND()</f>
        <v>0.940810715922779</v>
      </c>
      <c r="AZ602" s="0" t="n">
        <f aca="true">RAND()</f>
        <v>0.510791434083173</v>
      </c>
    </row>
    <row r="603" customFormat="false" ht="15" hidden="false" customHeight="false" outlineLevel="0" collapsed="false">
      <c r="AK603" s="0" t="n">
        <v>590</v>
      </c>
      <c r="AL603" s="0" t="n">
        <f aca="false">IFERROR(IF(AU603&lt;($AM$6-$AL$6)/($AN$6-$AL$6),$AL$6+SQRT(AU603*($AN$6-$AL$6)*($AM$6-$AL$6)),$AN$6-SQRT((1-AU603)*($AN$6-$AL$6)*($AN$6-$AM$6))),$AM$6)</f>
        <v>4.56092951645029</v>
      </c>
      <c r="AM603" s="0" t="n">
        <f aca="false">IFERROR(IF(AV603&lt;($AM$7-$AL$7)/($AN$7-$AL$7),$AL$7+SQRT(AV603*($AN$7-$AL$7)*($AM$7-$AL$7)),$AN$7-SQRT((1-AV603)*($AN$7-$AL$7)*($AN$7-$AM$7))),$AM$7)</f>
        <v>1.15575141285862</v>
      </c>
      <c r="AN603" s="0" t="n">
        <f aca="false">IFERROR(IF(AW603&lt;($AM$8-$AL$8)/($AN$8-$AL$8),$AL$8+SQRT(AW603*($AN$8-$AL$8)*($AM$8-$AL$8)),$AN$8-SQRT((1-AW603)*($AN$8-$AL$8)*($AN$8-$AM$8))),$AM$8)</f>
        <v>1.02949133919885</v>
      </c>
      <c r="AO603" s="0" t="n">
        <f aca="false">IFERROR(IF(AX603&lt;($AM$9-$AL$9)/($AN$9-$AL$9),$AL$9+SQRT(AX603*($AN$9-$AL$9)*($AM$9-$AL$9)),$AN$9-SQRT((1-AX603)*($AN$9-$AL$9)*($AN$9-$AM$9))),$AM$9)</f>
        <v>1.59762624545298</v>
      </c>
      <c r="AP603" s="0" t="n">
        <f aca="false">IFERROR(IF(AY603&lt;($AM$10-$AL$10)/($AN$10-$AL$10),$AL$10+SQRT(AY603*($AN$10-$AL$10)*($AM$10-$AL$10)),$AN$10-SQRT((1-AY603)*($AN$10-$AL$10)*($AN$10-$AM$10))),$AM$10)</f>
        <v>0.894167236402863</v>
      </c>
      <c r="AQ603" s="0" t="n">
        <f aca="false">IFERROR(IF(AZ603&lt;($AM$11-$AL$11)/($AN$11-$AL$11),$AL$11+SQRT(AZ603*($AN$11-$AL$11)*($AM$11-$AL$11)),$AN$11-SQRT((1-AZ603)*($AN$11-$AL$11)*($AN$11-$AM$11))),$AM$11)</f>
        <v>0.674281607477542</v>
      </c>
      <c r="AR603" s="0" t="n">
        <f aca="false">SUMPRODUCT((B24:B31&lt;=$B$6)*(C24:C31*AM603+D24:D31*AO603*$B$8*AQ603)/(1+AL603/100)^B24:B31)+C32*AM603*AP603/(1+AL603/100)^$B$6</f>
        <v>0</v>
      </c>
      <c r="AS603" s="0" t="n">
        <f aca="false">SUMPRODUCT((K24:K26&lt;=$B$6)*(L24:L26*AN603+M24:M26*AO603*$B$8*AQ603)/(1+AL603/100)^K24:K26)+L27*AN603*AP603/(1+AL603/100)^$B$6</f>
        <v>0</v>
      </c>
      <c r="AT603" s="0" t="n">
        <f aca="false">AS603-AR603</f>
        <v>0</v>
      </c>
      <c r="AU603" s="0" t="n">
        <f aca="true">RAND()</f>
        <v>0.702546758813829</v>
      </c>
      <c r="AV603" s="0" t="n">
        <f aca="true">RAND()</f>
        <v>0.921041811749817</v>
      </c>
      <c r="AW603" s="0" t="n">
        <f aca="true">RAND()</f>
        <v>0.567786048992757</v>
      </c>
      <c r="AX603" s="0" t="n">
        <f aca="true">RAND()</f>
        <v>0.892063574434487</v>
      </c>
      <c r="AY603" s="0" t="n">
        <f aca="true">RAND()</f>
        <v>0.621471241013881</v>
      </c>
      <c r="AZ603" s="0" t="n">
        <f aca="true">RAND()</f>
        <v>0.566969505194229</v>
      </c>
    </row>
    <row r="604" customFormat="false" ht="15" hidden="false" customHeight="false" outlineLevel="0" collapsed="false">
      <c r="AK604" s="0" t="n">
        <v>591</v>
      </c>
      <c r="AL604" s="0" t="n">
        <f aca="false">IFERROR(IF(AU604&lt;($AM$6-$AL$6)/($AN$6-$AL$6),$AL$6+SQRT(AU604*($AN$6-$AL$6)*($AM$6-$AL$6)),$AN$6-SQRT((1-AU604)*($AN$6-$AL$6)*($AN$6-$AM$6))),$AM$6)</f>
        <v>3.72553261676003</v>
      </c>
      <c r="AM604" s="0" t="n">
        <f aca="false">IFERROR(IF(AV604&lt;($AM$7-$AL$7)/($AN$7-$AL$7),$AL$7+SQRT(AV604*($AN$7-$AL$7)*($AM$7-$AL$7)),$AN$7-SQRT((1-AV604)*($AN$7-$AL$7)*($AN$7-$AM$7))),$AM$7)</f>
        <v>1.02771942469782</v>
      </c>
      <c r="AN604" s="0" t="n">
        <f aca="false">IFERROR(IF(AW604&lt;($AM$8-$AL$8)/($AN$8-$AL$8),$AL$8+SQRT(AW604*($AN$8-$AL$8)*($AM$8-$AL$8)),$AN$8-SQRT((1-AW604)*($AN$8-$AL$8)*($AN$8-$AM$8))),$AM$8)</f>
        <v>0.929099150140369</v>
      </c>
      <c r="AO604" s="0" t="n">
        <f aca="false">IFERROR(IF(AX604&lt;($AM$9-$AL$9)/($AN$9-$AL$9),$AL$9+SQRT(AX604*($AN$9-$AL$9)*($AM$9-$AL$9)),$AN$9-SQRT((1-AX604)*($AN$9-$AL$9)*($AN$9-$AM$9))),$AM$9)</f>
        <v>1.22919596254465</v>
      </c>
      <c r="AP604" s="0" t="n">
        <f aca="false">IFERROR(IF(AY604&lt;($AM$10-$AL$10)/($AN$10-$AL$10),$AL$10+SQRT(AY604*($AN$10-$AL$10)*($AM$10-$AL$10)),$AN$10-SQRT((1-AY604)*($AN$10-$AL$10)*($AN$10-$AM$10))),$AM$10)</f>
        <v>0.732554080115039</v>
      </c>
      <c r="AQ604" s="0" t="n">
        <f aca="false">IFERROR(IF(AZ604&lt;($AM$11-$AL$11)/($AN$11-$AL$11),$AL$11+SQRT(AZ604*($AN$11-$AL$11)*($AM$11-$AL$11)),$AN$11-SQRT((1-AZ604)*($AN$11-$AL$11)*($AN$11-$AM$11))),$AM$11)</f>
        <v>0.590893605806203</v>
      </c>
      <c r="AR604" s="0" t="n">
        <f aca="false">SUMPRODUCT((B24:B31&lt;=$B$6)*(C24:C31*AM604+D24:D31*AO604*$B$8*AQ604)/(1+AL604/100)^B24:B31)+C32*AM604*AP604/(1+AL604/100)^$B$6</f>
        <v>0</v>
      </c>
      <c r="AS604" s="0" t="n">
        <f aca="false">SUMPRODUCT((K24:K26&lt;=$B$6)*(L24:L26*AN604+M24:M26*AO604*$B$8*AQ604)/(1+AL604/100)^K24:K26)+L27*AN604*AP604/(1+AL604/100)^$B$6</f>
        <v>0</v>
      </c>
      <c r="AT604" s="0" t="n">
        <f aca="false">AS604-AR604</f>
        <v>0</v>
      </c>
      <c r="AU604" s="0" t="n">
        <f aca="true">RAND()</f>
        <v>0.463893167804878</v>
      </c>
      <c r="AV604" s="0" t="n">
        <f aca="true">RAND()</f>
        <v>0.560811963051843</v>
      </c>
      <c r="AW604" s="0" t="n">
        <f aca="true">RAND()</f>
        <v>0.18518433963295</v>
      </c>
      <c r="AX604" s="0" t="n">
        <f aca="true">RAND()</f>
        <v>0.603907423895022</v>
      </c>
      <c r="AY604" s="0" t="n">
        <f aca="true">RAND()</f>
        <v>0.216325600712608</v>
      </c>
      <c r="AZ604" s="0" t="n">
        <f aca="true">RAND()</f>
        <v>0.345384040403815</v>
      </c>
    </row>
    <row r="605" customFormat="false" ht="15" hidden="false" customHeight="false" outlineLevel="0" collapsed="false">
      <c r="AK605" s="0" t="n">
        <v>592</v>
      </c>
      <c r="AL605" s="0" t="n">
        <f aca="false">IFERROR(IF(AU605&lt;($AM$6-$AL$6)/($AN$6-$AL$6),$AL$6+SQRT(AU605*($AN$6-$AL$6)*($AM$6-$AL$6)),$AN$6-SQRT((1-AU605)*($AN$6-$AL$6)*($AN$6-$AM$6))),$AM$6)</f>
        <v>3.3379938253903</v>
      </c>
      <c r="AM605" s="0" t="n">
        <f aca="false">IFERROR(IF(AV605&lt;($AM$7-$AL$7)/($AN$7-$AL$7),$AL$7+SQRT(AV605*($AN$7-$AL$7)*($AM$7-$AL$7)),$AN$7-SQRT((1-AV605)*($AN$7-$AL$7)*($AN$7-$AM$7))),$AM$7)</f>
        <v>0.994529283377806</v>
      </c>
      <c r="AN605" s="0" t="n">
        <f aca="false">IFERROR(IF(AW605&lt;($AM$8-$AL$8)/($AN$8-$AL$8),$AL$8+SQRT(AW605*($AN$8-$AL$8)*($AM$8-$AL$8)),$AN$8-SQRT((1-AW605)*($AN$8-$AL$8)*($AN$8-$AM$8))),$AM$8)</f>
        <v>0.877814871944641</v>
      </c>
      <c r="AO605" s="0" t="n">
        <f aca="false">IFERROR(IF(AX605&lt;($AM$9-$AL$9)/($AN$9-$AL$9),$AL$9+SQRT(AX605*($AN$9-$AL$9)*($AM$9-$AL$9)),$AN$9-SQRT((1-AX605)*($AN$9-$AL$9)*($AN$9-$AM$9))),$AM$9)</f>
        <v>0.699531936596603</v>
      </c>
      <c r="AP605" s="0" t="n">
        <f aca="false">IFERROR(IF(AY605&lt;($AM$10-$AL$10)/($AN$10-$AL$10),$AL$10+SQRT(AY605*($AN$10-$AL$10)*($AM$10-$AL$10)),$AN$10-SQRT((1-AY605)*($AN$10-$AL$10)*($AN$10-$AM$10))),$AM$10)</f>
        <v>0.643806296060819</v>
      </c>
      <c r="AQ605" s="0" t="n">
        <f aca="false">IFERROR(IF(AZ605&lt;($AM$11-$AL$11)/($AN$11-$AL$11),$AL$11+SQRT(AZ605*($AN$11-$AL$11)*($AM$11-$AL$11)),$AN$11-SQRT((1-AZ605)*($AN$11-$AL$11)*($AN$11-$AM$11))),$AM$11)</f>
        <v>0.824296498950238</v>
      </c>
      <c r="AR605" s="0" t="n">
        <f aca="false">SUMPRODUCT((B24:B31&lt;=$B$6)*(C24:C31*AM605+D24:D31*AO605*$B$8*AQ605)/(1+AL605/100)^B24:B31)+C32*AM605*AP605/(1+AL605/100)^$B$6</f>
        <v>0</v>
      </c>
      <c r="AS605" s="0" t="n">
        <f aca="false">SUMPRODUCT((K24:K26&lt;=$B$6)*(L24:L26*AN605+M24:M26*AO605*$B$8*AQ605)/(1+AL605/100)^K24:K26)+L27*AN605*AP605/(1+AL605/100)^$B$6</f>
        <v>0</v>
      </c>
      <c r="AT605" s="0" t="n">
        <f aca="false">AS605-AR605</f>
        <v>0</v>
      </c>
      <c r="AU605" s="0" t="n">
        <f aca="true">RAND()</f>
        <v>0.329485538856021</v>
      </c>
      <c r="AV605" s="0" t="n">
        <f aca="true">RAND()</f>
        <v>0.420462689905362</v>
      </c>
      <c r="AW605" s="0" t="n">
        <f aca="true">RAND()</f>
        <v>0.0672794921751207</v>
      </c>
      <c r="AX605" s="0" t="n">
        <f aca="true">RAND()</f>
        <v>0.0530839916293208</v>
      </c>
      <c r="AY605" s="0" t="n">
        <f aca="true">RAND()</f>
        <v>0.0827210031469275</v>
      </c>
      <c r="AZ605" s="0" t="n">
        <f aca="true">RAND()</f>
        <v>0.873992978444311</v>
      </c>
    </row>
    <row r="606" customFormat="false" ht="15" hidden="false" customHeight="false" outlineLevel="0" collapsed="false">
      <c r="AK606" s="0" t="n">
        <v>593</v>
      </c>
      <c r="AL606" s="0" t="n">
        <f aca="false">IFERROR(IF(AU606&lt;($AM$6-$AL$6)/($AN$6-$AL$6),$AL$6+SQRT(AU606*($AN$6-$AL$6)*($AM$6-$AL$6)),$AN$6-SQRT((1-AU606)*($AN$6-$AL$6)*($AN$6-$AM$6))),$AM$6)</f>
        <v>3.29961503720974</v>
      </c>
      <c r="AM606" s="0" t="n">
        <f aca="false">IFERROR(IF(AV606&lt;($AM$7-$AL$7)/($AN$7-$AL$7),$AL$7+SQRT(AV606*($AN$7-$AL$7)*($AM$7-$AL$7)),$AN$7-SQRT((1-AV606)*($AN$7-$AL$7)*($AN$7-$AM$7))),$AM$7)</f>
        <v>1.00954932235434</v>
      </c>
      <c r="AN606" s="0" t="n">
        <f aca="false">IFERROR(IF(AW606&lt;($AM$8-$AL$8)/($AN$8-$AL$8),$AL$8+SQRT(AW606*($AN$8-$AL$8)*($AM$8-$AL$8)),$AN$8-SQRT((1-AW606)*($AN$8-$AL$8)*($AN$8-$AM$8))),$AM$8)</f>
        <v>1.10453202509428</v>
      </c>
      <c r="AO606" s="0" t="n">
        <f aca="false">IFERROR(IF(AX606&lt;($AM$9-$AL$9)/($AN$9-$AL$9),$AL$9+SQRT(AX606*($AN$9-$AL$9)*($AM$9-$AL$9)),$AN$9-SQRT((1-AX606)*($AN$9-$AL$9)*($AN$9-$AM$9))),$AM$9)</f>
        <v>1.63608531093809</v>
      </c>
      <c r="AP606" s="0" t="n">
        <f aca="false">IFERROR(IF(AY606&lt;($AM$10-$AL$10)/($AN$10-$AL$10),$AL$10+SQRT(AY606*($AN$10-$AL$10)*($AM$10-$AL$10)),$AN$10-SQRT((1-AY606)*($AN$10-$AL$10)*($AN$10-$AM$10))),$AM$10)</f>
        <v>0.837942943336481</v>
      </c>
      <c r="AQ606" s="0" t="n">
        <f aca="false">IFERROR(IF(AZ606&lt;($AM$11-$AL$11)/($AN$11-$AL$11),$AL$11+SQRT(AZ606*($AN$11-$AL$11)*($AM$11-$AL$11)),$AN$11-SQRT((1-AZ606)*($AN$11-$AL$11)*($AN$11-$AM$11))),$AM$11)</f>
        <v>0.519625372996228</v>
      </c>
      <c r="AR606" s="0" t="n">
        <f aca="false">SUMPRODUCT((B24:B31&lt;=$B$6)*(C24:C31*AM606+D24:D31*AO606*$B$8*AQ606)/(1+AL606/100)^B24:B31)+C32*AM606*AP606/(1+AL606/100)^$B$6</f>
        <v>0</v>
      </c>
      <c r="AS606" s="0" t="n">
        <f aca="false">SUMPRODUCT((K24:K26&lt;=$B$6)*(L24:L26*AN606+M24:M26*AO606*$B$8*AQ606)/(1+AL606/100)^K24:K26)+L27*AN606*AP606/(1+AL606/100)^$B$6</f>
        <v>0</v>
      </c>
      <c r="AT606" s="0" t="n">
        <f aca="false">AS606-AR606</f>
        <v>0</v>
      </c>
      <c r="AU606" s="0" t="n">
        <f aca="true">RAND()</f>
        <v>0.315357556357787</v>
      </c>
      <c r="AV606" s="0" t="n">
        <f aca="true">RAND()</f>
        <v>0.486075303286622</v>
      </c>
      <c r="AW606" s="0" t="n">
        <f aca="true">RAND()</f>
        <v>0.811902829127375</v>
      </c>
      <c r="AX606" s="0" t="n">
        <f aca="true">RAND()</f>
        <v>0.911710732723314</v>
      </c>
      <c r="AY606" s="0" t="n">
        <f aca="true">RAND()</f>
        <v>0.456821731803696</v>
      </c>
      <c r="AZ606" s="0" t="n">
        <f aca="true">RAND()</f>
        <v>0.196878793729519</v>
      </c>
    </row>
    <row r="607" customFormat="false" ht="15" hidden="false" customHeight="false" outlineLevel="0" collapsed="false">
      <c r="AK607" s="0" t="n">
        <v>594</v>
      </c>
      <c r="AL607" s="0" t="n">
        <f aca="false">IFERROR(IF(AU607&lt;($AM$6-$AL$6)/($AN$6-$AL$6),$AL$6+SQRT(AU607*($AN$6-$AL$6)*($AM$6-$AL$6)),$AN$6-SQRT((1-AU607)*($AN$6-$AL$6)*($AN$6-$AM$6))),$AM$6)</f>
        <v>2.65152680454719</v>
      </c>
      <c r="AM607" s="0" t="n">
        <f aca="false">IFERROR(IF(AV607&lt;($AM$7-$AL$7)/($AN$7-$AL$7),$AL$7+SQRT(AV607*($AN$7-$AL$7)*($AM$7-$AL$7)),$AN$7-SQRT((1-AV607)*($AN$7-$AL$7)*($AN$7-$AM$7))),$AM$7)</f>
        <v>1.03731181010908</v>
      </c>
      <c r="AN607" s="0" t="n">
        <f aca="false">IFERROR(IF(AW607&lt;($AM$8-$AL$8)/($AN$8-$AL$8),$AL$8+SQRT(AW607*($AN$8-$AL$8)*($AM$8-$AL$8)),$AN$8-SQRT((1-AW607)*($AN$8-$AL$8)*($AN$8-$AM$8))),$AM$8)</f>
        <v>1.11009530309122</v>
      </c>
      <c r="AO607" s="0" t="n">
        <f aca="false">IFERROR(IF(AX607&lt;($AM$9-$AL$9)/($AN$9-$AL$9),$AL$9+SQRT(AX607*($AN$9-$AL$9)*($AM$9-$AL$9)),$AN$9-SQRT((1-AX607)*($AN$9-$AL$9)*($AN$9-$AM$9))),$AM$9)</f>
        <v>1.11953431200582</v>
      </c>
      <c r="AP607" s="0" t="n">
        <f aca="false">IFERROR(IF(AY607&lt;($AM$10-$AL$10)/($AN$10-$AL$10),$AL$10+SQRT(AY607*($AN$10-$AL$10)*($AM$10-$AL$10)),$AN$10-SQRT((1-AY607)*($AN$10-$AL$10)*($AN$10-$AM$10))),$AM$10)</f>
        <v>0.947756030585603</v>
      </c>
      <c r="AQ607" s="0" t="n">
        <f aca="false">IFERROR(IF(AZ607&lt;($AM$11-$AL$11)/($AN$11-$AL$11),$AL$11+SQRT(AZ607*($AN$11-$AL$11)*($AM$11-$AL$11)),$AN$11-SQRT((1-AZ607)*($AN$11-$AL$11)*($AN$11-$AM$11))),$AM$11)</f>
        <v>0.75003524688981</v>
      </c>
      <c r="AR607" s="0" t="n">
        <f aca="false">SUMPRODUCT((B24:B31&lt;=$B$6)*(C24:C31*AM607+D24:D31*AO607*$B$8*AQ607)/(1+AL607/100)^B24:B31)+C32*AM607*AP607/(1+AL607/100)^$B$6</f>
        <v>0</v>
      </c>
      <c r="AS607" s="0" t="n">
        <f aca="false">SUMPRODUCT((K24:K26&lt;=$B$6)*(L24:L26*AN607+M24:M26*AO607*$B$8*AQ607)/(1+AL607/100)^K24:K26)+L27*AN607*AP607/(1+AL607/100)^$B$6</f>
        <v>0</v>
      </c>
      <c r="AT607" s="0" t="n">
        <f aca="false">AS607-AR607</f>
        <v>0</v>
      </c>
      <c r="AU607" s="0" t="n">
        <f aca="true">RAND()</f>
        <v>0.0848974354086954</v>
      </c>
      <c r="AV607" s="0" t="n">
        <f aca="true">RAND()</f>
        <v>0.597899856719324</v>
      </c>
      <c r="AW607" s="0" t="n">
        <f aca="true">RAND()</f>
        <v>0.826014895847674</v>
      </c>
      <c r="AX607" s="0" t="n">
        <f aca="true">RAND()</f>
        <v>0.483186781509961</v>
      </c>
      <c r="AY607" s="0" t="n">
        <f aca="true">RAND()</f>
        <v>0.801941851703103</v>
      </c>
      <c r="AZ607" s="0" t="n">
        <f aca="true">RAND()</f>
        <v>0.744969886541068</v>
      </c>
    </row>
    <row r="608" customFormat="false" ht="15" hidden="false" customHeight="false" outlineLevel="0" collapsed="false">
      <c r="AK608" s="0" t="n">
        <v>595</v>
      </c>
      <c r="AL608" s="0" t="n">
        <f aca="false">IFERROR(IF(AU608&lt;($AM$6-$AL$6)/($AN$6-$AL$6),$AL$6+SQRT(AU608*($AN$6-$AL$6)*($AM$6-$AL$6)),$AN$6-SQRT((1-AU608)*($AN$6-$AL$6)*($AN$6-$AM$6))),$AM$6)</f>
        <v>3.38352749558871</v>
      </c>
      <c r="AM608" s="0" t="n">
        <f aca="false">IFERROR(IF(AV608&lt;($AM$7-$AL$7)/($AN$7-$AL$7),$AL$7+SQRT(AV608*($AN$7-$AL$7)*($AM$7-$AL$7)),$AN$7-SQRT((1-AV608)*($AN$7-$AL$7)*($AN$7-$AM$7))),$AM$7)</f>
        <v>1.09798181957053</v>
      </c>
      <c r="AN608" s="0" t="n">
        <f aca="false">IFERROR(IF(AW608&lt;($AM$8-$AL$8)/($AN$8-$AL$8),$AL$8+SQRT(AW608*($AN$8-$AL$8)*($AM$8-$AL$8)),$AN$8-SQRT((1-AW608)*($AN$8-$AL$8)*($AN$8-$AM$8))),$AM$8)</f>
        <v>1.11468297768549</v>
      </c>
      <c r="AO608" s="0" t="n">
        <f aca="false">IFERROR(IF(AX608&lt;($AM$9-$AL$9)/($AN$9-$AL$9),$AL$9+SQRT(AX608*($AN$9-$AL$9)*($AM$9-$AL$9)),$AN$9-SQRT((1-AX608)*($AN$9-$AL$9)*($AN$9-$AM$9))),$AM$9)</f>
        <v>1.42257618230441</v>
      </c>
      <c r="AP608" s="0" t="n">
        <f aca="false">IFERROR(IF(AY608&lt;($AM$10-$AL$10)/($AN$10-$AL$10),$AL$10+SQRT(AY608*($AN$10-$AL$10)*($AM$10-$AL$10)),$AN$10-SQRT((1-AY608)*($AN$10-$AL$10)*($AN$10-$AM$10))),$AM$10)</f>
        <v>0.823837606497243</v>
      </c>
      <c r="AQ608" s="0" t="n">
        <f aca="false">IFERROR(IF(AZ608&lt;($AM$11-$AL$11)/($AN$11-$AL$11),$AL$11+SQRT(AZ608*($AN$11-$AL$11)*($AM$11-$AL$11)),$AN$11-SQRT((1-AZ608)*($AN$11-$AL$11)*($AN$11-$AM$11))),$AM$11)</f>
        <v>0.89759919552333</v>
      </c>
      <c r="AR608" s="0" t="n">
        <f aca="false">SUMPRODUCT((B24:B31&lt;=$B$6)*(C24:C31*AM608+D24:D31*AO608*$B$8*AQ608)/(1+AL608/100)^B24:B31)+C32*AM608*AP608/(1+AL608/100)^$B$6</f>
        <v>0</v>
      </c>
      <c r="AS608" s="0" t="n">
        <f aca="false">SUMPRODUCT((K24:K26&lt;=$B$6)*(L24:L26*AN608+M24:M26*AO608*$B$8*AQ608)/(1+AL608/100)^K24:K26)+L27*AN608*AP608/(1+AL608/100)^$B$6</f>
        <v>0</v>
      </c>
      <c r="AT608" s="0" t="n">
        <f aca="false">AS608-AR608</f>
        <v>0</v>
      </c>
      <c r="AU608" s="0" t="n">
        <f aca="true">RAND()</f>
        <v>0.346056331241858</v>
      </c>
      <c r="AV608" s="0" t="n">
        <f aca="true">RAND()</f>
        <v>0.794581980612567</v>
      </c>
      <c r="AW608" s="0" t="n">
        <f aca="true">RAND()</f>
        <v>0.837238253083853</v>
      </c>
      <c r="AX608" s="0" t="n">
        <f aca="true">RAND()</f>
        <v>0.77772115650523</v>
      </c>
      <c r="AY608" s="0" t="n">
        <f aca="true">RAND()</f>
        <v>0.419483181527452</v>
      </c>
      <c r="AZ608" s="0" t="n">
        <f aca="true">RAND()</f>
        <v>0.95720030711237</v>
      </c>
    </row>
    <row r="609" customFormat="false" ht="15" hidden="false" customHeight="false" outlineLevel="0" collapsed="false">
      <c r="AK609" s="0" t="n">
        <v>596</v>
      </c>
      <c r="AL609" s="0" t="n">
        <f aca="false">IFERROR(IF(AU609&lt;($AM$6-$AL$6)/($AN$6-$AL$6),$AL$6+SQRT(AU609*($AN$6-$AL$6)*($AM$6-$AL$6)),$AN$6-SQRT((1-AU609)*($AN$6-$AL$6)*($AN$6-$AM$6))),$AM$6)</f>
        <v>3.06688296125829</v>
      </c>
      <c r="AM609" s="0" t="n">
        <f aca="false">IFERROR(IF(AV609&lt;($AM$7-$AL$7)/($AN$7-$AL$7),$AL$7+SQRT(AV609*($AN$7-$AL$7)*($AM$7-$AL$7)),$AN$7-SQRT((1-AV609)*($AN$7-$AL$7)*($AN$7-$AM$7))),$AM$7)</f>
        <v>1.15900344801034</v>
      </c>
      <c r="AN609" s="0" t="n">
        <f aca="false">IFERROR(IF(AW609&lt;($AM$8-$AL$8)/($AN$8-$AL$8),$AL$8+SQRT(AW609*($AN$8-$AL$8)*($AM$8-$AL$8)),$AN$8-SQRT((1-AW609)*($AN$8-$AL$8)*($AN$8-$AM$8))),$AM$8)</f>
        <v>0.868891117789441</v>
      </c>
      <c r="AO609" s="0" t="n">
        <f aca="false">IFERROR(IF(AX609&lt;($AM$9-$AL$9)/($AN$9-$AL$9),$AL$9+SQRT(AX609*($AN$9-$AL$9)*($AM$9-$AL$9)),$AN$9-SQRT((1-AX609)*($AN$9-$AL$9)*($AN$9-$AM$9))),$AM$9)</f>
        <v>1.57168562433671</v>
      </c>
      <c r="AP609" s="0" t="n">
        <f aca="false">IFERROR(IF(AY609&lt;($AM$10-$AL$10)/($AN$10-$AL$10),$AL$10+SQRT(AY609*($AN$10-$AL$10)*($AM$10-$AL$10)),$AN$10-SQRT((1-AY609)*($AN$10-$AL$10)*($AN$10-$AM$10))),$AM$10)</f>
        <v>0.93892336075616</v>
      </c>
      <c r="AQ609" s="0" t="n">
        <f aca="false">IFERROR(IF(AZ609&lt;($AM$11-$AL$11)/($AN$11-$AL$11),$AL$11+SQRT(AZ609*($AN$11-$AL$11)*($AM$11-$AL$11)),$AN$11-SQRT((1-AZ609)*($AN$11-$AL$11)*($AN$11-$AM$11))),$AM$11)</f>
        <v>0.491416581049652</v>
      </c>
      <c r="AR609" s="0" t="n">
        <f aca="false">SUMPRODUCT((B24:B31&lt;=$B$6)*(C24:C31*AM609+D24:D31*AO609*$B$8*AQ609)/(1+AL609/100)^B24:B31)+C32*AM609*AP609/(1+AL609/100)^$B$6</f>
        <v>0</v>
      </c>
      <c r="AS609" s="0" t="n">
        <f aca="false">SUMPRODUCT((K24:K26&lt;=$B$6)*(L24:L26*AN609+M24:M26*AO609*$B$8*AQ609)/(1+AL609/100)^K24:K26)+L27*AN609*AP609/(1+AL609/100)^$B$6</f>
        <v>0</v>
      </c>
      <c r="AT609" s="0" t="n">
        <f aca="false">AS609-AR609</f>
        <v>0</v>
      </c>
      <c r="AU609" s="0" t="n">
        <f aca="true">RAND()</f>
        <v>0.226529517977981</v>
      </c>
      <c r="AV609" s="0" t="n">
        <f aca="true">RAND()</f>
        <v>0.926396689119934</v>
      </c>
      <c r="AW609" s="0" t="n">
        <f aca="true">RAND()</f>
        <v>0.0527331790030952</v>
      </c>
      <c r="AX609" s="0" t="n">
        <f aca="true">RAND()</f>
        <v>0.877697863733443</v>
      </c>
      <c r="AY609" s="0" t="n">
        <f aca="true">RAND()</f>
        <v>0.770614866469927</v>
      </c>
      <c r="AZ609" s="0" t="n">
        <f aca="true">RAND()</f>
        <v>0.149552275513216</v>
      </c>
    </row>
    <row r="610" customFormat="false" ht="15" hidden="false" customHeight="false" outlineLevel="0" collapsed="false">
      <c r="AK610" s="0" t="n">
        <v>597</v>
      </c>
      <c r="AL610" s="0" t="n">
        <f aca="false">IFERROR(IF(AU610&lt;($AM$6-$AL$6)/($AN$6-$AL$6),$AL$6+SQRT(AU610*($AN$6-$AL$6)*($AM$6-$AL$6)),$AN$6-SQRT((1-AU610)*($AN$6-$AL$6)*($AN$6-$AM$6))),$AM$6)</f>
        <v>2.43144201023653</v>
      </c>
      <c r="AM610" s="0" t="n">
        <f aca="false">IFERROR(IF(AV610&lt;($AM$7-$AL$7)/($AN$7-$AL$7),$AL$7+SQRT(AV610*($AN$7-$AL$7)*($AM$7-$AL$7)),$AN$7-SQRT((1-AV610)*($AN$7-$AL$7)*($AN$7-$AM$7))),$AM$7)</f>
        <v>1.01244635164784</v>
      </c>
      <c r="AN610" s="0" t="n">
        <f aca="false">IFERROR(IF(AW610&lt;($AM$8-$AL$8)/($AN$8-$AL$8),$AL$8+SQRT(AW610*($AN$8-$AL$8)*($AM$8-$AL$8)),$AN$8-SQRT((1-AW610)*($AN$8-$AL$8)*($AN$8-$AM$8))),$AM$8)</f>
        <v>0.980840619504172</v>
      </c>
      <c r="AO610" s="0" t="n">
        <f aca="false">IFERROR(IF(AX610&lt;($AM$9-$AL$9)/($AN$9-$AL$9),$AL$9+SQRT(AX610*($AN$9-$AL$9)*($AM$9-$AL$9)),$AN$9-SQRT((1-AX610)*($AN$9-$AL$9)*($AN$9-$AM$9))),$AM$9)</f>
        <v>1.44055865963542</v>
      </c>
      <c r="AP610" s="0" t="n">
        <f aca="false">IFERROR(IF(AY610&lt;($AM$10-$AL$10)/($AN$10-$AL$10),$AL$10+SQRT(AY610*($AN$10-$AL$10)*($AM$10-$AL$10)),$AN$10-SQRT((1-AY610)*($AN$10-$AL$10)*($AN$10-$AM$10))),$AM$10)</f>
        <v>0.905994675938354</v>
      </c>
      <c r="AQ610" s="0" t="n">
        <f aca="false">IFERROR(IF(AZ610&lt;($AM$11-$AL$11)/($AN$11-$AL$11),$AL$11+SQRT(AZ610*($AN$11-$AL$11)*($AM$11-$AL$11)),$AN$11-SQRT((1-AZ610)*($AN$11-$AL$11)*($AN$11-$AM$11))),$AM$11)</f>
        <v>0.32555518126389</v>
      </c>
      <c r="AR610" s="0" t="n">
        <f aca="false">SUMPRODUCT((B24:B31&lt;=$B$6)*(C24:C31*AM610+D24:D31*AO610*$B$8*AQ610)/(1+AL610/100)^B24:B31)+C32*AM610*AP610/(1+AL610/100)^$B$6</f>
        <v>0</v>
      </c>
      <c r="AS610" s="0" t="n">
        <f aca="false">SUMPRODUCT((K24:K26&lt;=$B$6)*(L24:L26*AN610+M24:M26*AO610*$B$8*AQ610)/(1+AL610/100)^K24:K26)+L27*AN610*AP610/(1+AL610/100)^$B$6</f>
        <v>0</v>
      </c>
      <c r="AT610" s="0" t="n">
        <f aca="false">AS610-AR610</f>
        <v>0</v>
      </c>
      <c r="AU610" s="0" t="n">
        <f aca="true">RAND()</f>
        <v>0.0372284416393873</v>
      </c>
      <c r="AV610" s="0" t="n">
        <f aca="true">RAND()</f>
        <v>0.498384570262925</v>
      </c>
      <c r="AW610" s="0" t="n">
        <f aca="true">RAND()</f>
        <v>0.363370329585032</v>
      </c>
      <c r="AX610" s="0" t="n">
        <f aca="true">RAND()</f>
        <v>0.791350257794053</v>
      </c>
      <c r="AY610" s="0" t="n">
        <f aca="true">RAND()</f>
        <v>0.659326707561156</v>
      </c>
      <c r="AZ610" s="0" t="n">
        <f aca="true">RAND()</f>
        <v>0.00266558077318477</v>
      </c>
    </row>
    <row r="611" customFormat="false" ht="15" hidden="false" customHeight="false" outlineLevel="0" collapsed="false">
      <c r="AK611" s="0" t="n">
        <v>598</v>
      </c>
      <c r="AL611" s="0" t="n">
        <f aca="false">IFERROR(IF(AU611&lt;($AM$6-$AL$6)/($AN$6-$AL$6),$AL$6+SQRT(AU611*($AN$6-$AL$6)*($AM$6-$AL$6)),$AN$6-SQRT((1-AU611)*($AN$6-$AL$6)*($AN$6-$AM$6))),$AM$6)</f>
        <v>3.58643365192899</v>
      </c>
      <c r="AM611" s="0" t="n">
        <f aca="false">IFERROR(IF(AV611&lt;($AM$7-$AL$7)/($AN$7-$AL$7),$AL$7+SQRT(AV611*($AN$7-$AL$7)*($AM$7-$AL$7)),$AN$7-SQRT((1-AV611)*($AN$7-$AL$7)*($AN$7-$AM$7))),$AM$7)</f>
        <v>0.928918462366429</v>
      </c>
      <c r="AN611" s="0" t="n">
        <f aca="false">IFERROR(IF(AW611&lt;($AM$8-$AL$8)/($AN$8-$AL$8),$AL$8+SQRT(AW611*($AN$8-$AL$8)*($AM$8-$AL$8)),$AN$8-SQRT((1-AW611)*($AN$8-$AL$8)*($AN$8-$AM$8))),$AM$8)</f>
        <v>1.00667123648494</v>
      </c>
      <c r="AO611" s="0" t="n">
        <f aca="false">IFERROR(IF(AX611&lt;($AM$9-$AL$9)/($AN$9-$AL$9),$AL$9+SQRT(AX611*($AN$9-$AL$9)*($AM$9-$AL$9)),$AN$9-SQRT((1-AX611)*($AN$9-$AL$9)*($AN$9-$AM$9))),$AM$9)</f>
        <v>0.959267479418146</v>
      </c>
      <c r="AP611" s="0" t="n">
        <f aca="false">IFERROR(IF(AY611&lt;($AM$10-$AL$10)/($AN$10-$AL$10),$AL$10+SQRT(AY611*($AN$10-$AL$10)*($AM$10-$AL$10)),$AN$10-SQRT((1-AY611)*($AN$10-$AL$10)*($AN$10-$AM$10))),$AM$10)</f>
        <v>0.968242579524512</v>
      </c>
      <c r="AQ611" s="0" t="n">
        <f aca="false">IFERROR(IF(AZ611&lt;($AM$11-$AL$11)/($AN$11-$AL$11),$AL$11+SQRT(AZ611*($AN$11-$AL$11)*($AM$11-$AL$11)),$AN$11-SQRT((1-AZ611)*($AN$11-$AL$11)*($AN$11-$AM$11))),$AM$11)</f>
        <v>0.757413803529546</v>
      </c>
      <c r="AR611" s="0" t="n">
        <f aca="false">SUMPRODUCT((B24:B31&lt;=$B$6)*(C24:C31*AM611+D24:D31*AO611*$B$8*AQ611)/(1+AL611/100)^B24:B31)+C32*AM611*AP611/(1+AL611/100)^$B$6</f>
        <v>0</v>
      </c>
      <c r="AS611" s="0" t="n">
        <f aca="false">SUMPRODUCT((K24:K26&lt;=$B$6)*(L24:L26*AN611+M24:M26*AO611*$B$8*AQ611)/(1+AL611/100)^K24:K26)+L27*AN611*AP611/(1+AL611/100)^$B$6</f>
        <v>0</v>
      </c>
      <c r="AT611" s="0" t="n">
        <f aca="false">AS611-AR611</f>
        <v>0</v>
      </c>
      <c r="AU611" s="0" t="n">
        <f aca="true">RAND()</f>
        <v>0.417378239365857</v>
      </c>
      <c r="AV611" s="0" t="n">
        <f aca="true">RAND()</f>
        <v>0.184666332654715</v>
      </c>
      <c r="AW611" s="0" t="n">
        <f aca="true">RAND()</f>
        <v>0.473698780855377</v>
      </c>
      <c r="AX611" s="0" t="n">
        <f aca="true">RAND()</f>
        <v>0.281235490201462</v>
      </c>
      <c r="AY611" s="0" t="n">
        <f aca="true">RAND()</f>
        <v>0.877004453119076</v>
      </c>
      <c r="AZ611" s="0" t="n">
        <f aca="true">RAND()</f>
        <v>0.759803825640809</v>
      </c>
    </row>
    <row r="612" customFormat="false" ht="15" hidden="false" customHeight="false" outlineLevel="0" collapsed="false">
      <c r="AK612" s="0" t="n">
        <v>599</v>
      </c>
      <c r="AL612" s="0" t="n">
        <f aca="false">IFERROR(IF(AU612&lt;($AM$6-$AL$6)/($AN$6-$AL$6),$AL$6+SQRT(AU612*($AN$6-$AL$6)*($AM$6-$AL$6)),$AN$6-SQRT((1-AU612)*($AN$6-$AL$6)*($AN$6-$AM$6))),$AM$6)</f>
        <v>3.59679277963534</v>
      </c>
      <c r="AM612" s="0" t="n">
        <f aca="false">IFERROR(IF(AV612&lt;($AM$7-$AL$7)/($AN$7-$AL$7),$AL$7+SQRT(AV612*($AN$7-$AL$7)*($AM$7-$AL$7)),$AN$7-SQRT((1-AV612)*($AN$7-$AL$7)*($AN$7-$AM$7))),$AM$7)</f>
        <v>0.934060252432158</v>
      </c>
      <c r="AN612" s="0" t="n">
        <f aca="false">IFERROR(IF(AW612&lt;($AM$8-$AL$8)/($AN$8-$AL$8),$AL$8+SQRT(AW612*($AN$8-$AL$8)*($AM$8-$AL$8)),$AN$8-SQRT((1-AW612)*($AN$8-$AL$8)*($AN$8-$AM$8))),$AM$8)</f>
        <v>0.997896475224647</v>
      </c>
      <c r="AO612" s="0" t="n">
        <f aca="false">IFERROR(IF(AX612&lt;($AM$9-$AL$9)/($AN$9-$AL$9),$AL$9+SQRT(AX612*($AN$9-$AL$9)*($AM$9-$AL$9)),$AN$9-SQRT((1-AX612)*($AN$9-$AL$9)*($AN$9-$AM$9))),$AM$9)</f>
        <v>0.640338659594252</v>
      </c>
      <c r="AP612" s="0" t="n">
        <f aca="false">IFERROR(IF(AY612&lt;($AM$10-$AL$10)/($AN$10-$AL$10),$AL$10+SQRT(AY612*($AN$10-$AL$10)*($AM$10-$AL$10)),$AN$10-SQRT((1-AY612)*($AN$10-$AL$10)*($AN$10-$AM$10))),$AM$10)</f>
        <v>0.862971533463105</v>
      </c>
      <c r="AQ612" s="0" t="n">
        <f aca="false">IFERROR(IF(AZ612&lt;($AM$11-$AL$11)/($AN$11-$AL$11),$AL$11+SQRT(AZ612*($AN$11-$AL$11)*($AM$11-$AL$11)),$AN$11-SQRT((1-AZ612)*($AN$11-$AL$11)*($AN$11-$AM$11))),$AM$11)</f>
        <v>0.707334990217054</v>
      </c>
      <c r="AR612" s="0" t="n">
        <f aca="false">SUMPRODUCT((B24:B31&lt;=$B$6)*(C24:C31*AM612+D24:D31*AO612*$B$8*AQ612)/(1+AL612/100)^B24:B31)+C32*AM612*AP612/(1+AL612/100)^$B$6</f>
        <v>0</v>
      </c>
      <c r="AS612" s="0" t="n">
        <f aca="false">SUMPRODUCT((K24:K26&lt;=$B$6)*(L24:L26*AN612+M24:M26*AO612*$B$8*AQ612)/(1+AL612/100)^K24:K26)+L27*AN612*AP612/(1+AL612/100)^$B$6</f>
        <v>0</v>
      </c>
      <c r="AT612" s="0" t="n">
        <f aca="false">AS612-AR612</f>
        <v>0</v>
      </c>
      <c r="AU612" s="0" t="n">
        <f aca="true">RAND()</f>
        <v>0.420909030762891</v>
      </c>
      <c r="AV612" s="0" t="n">
        <f aca="true">RAND()</f>
        <v>0.199690569801933</v>
      </c>
      <c r="AW612" s="0" t="n">
        <f aca="true">RAND()</f>
        <v>0.435144610070435</v>
      </c>
      <c r="AX612" s="0" t="n">
        <f aca="true">RAND()</f>
        <v>0.0262599191689486</v>
      </c>
      <c r="AY612" s="0" t="n">
        <f aca="true">RAND()</f>
        <v>0.526993336418232</v>
      </c>
      <c r="AZ612" s="0" t="n">
        <f aca="true">RAND()</f>
        <v>0.650396702239787</v>
      </c>
    </row>
    <row r="613" customFormat="false" ht="15" hidden="false" customHeight="false" outlineLevel="0" collapsed="false">
      <c r="AK613" s="0" t="n">
        <v>600</v>
      </c>
      <c r="AL613" s="0" t="n">
        <f aca="false">IFERROR(IF(AU613&lt;($AM$6-$AL$6)/($AN$6-$AL$6),$AL$6+SQRT(AU613*($AN$6-$AL$6)*($AM$6-$AL$6)),$AN$6-SQRT((1-AU613)*($AN$6-$AL$6)*($AN$6-$AM$6))),$AM$6)</f>
        <v>3.06280626884807</v>
      </c>
      <c r="AM613" s="0" t="n">
        <f aca="false">IFERROR(IF(AV613&lt;($AM$7-$AL$7)/($AN$7-$AL$7),$AL$7+SQRT(AV613*($AN$7-$AL$7)*($AM$7-$AL$7)),$AN$7-SQRT((1-AV613)*($AN$7-$AL$7)*($AN$7-$AM$7))),$AM$7)</f>
        <v>1.05181030464355</v>
      </c>
      <c r="AN613" s="0" t="n">
        <f aca="false">IFERROR(IF(AW613&lt;($AM$8-$AL$8)/($AN$8-$AL$8),$AL$8+SQRT(AW613*($AN$8-$AL$8)*($AM$8-$AL$8)),$AN$8-SQRT((1-AW613)*($AN$8-$AL$8)*($AN$8-$AM$8))),$AM$8)</f>
        <v>1.13680689427974</v>
      </c>
      <c r="AO613" s="0" t="n">
        <f aca="false">IFERROR(IF(AX613&lt;($AM$9-$AL$9)/($AN$9-$AL$9),$AL$9+SQRT(AX613*($AN$9-$AL$9)*($AM$9-$AL$9)),$AN$9-SQRT((1-AX613)*($AN$9-$AL$9)*($AN$9-$AM$9))),$AM$9)</f>
        <v>1.57905934768586</v>
      </c>
      <c r="AP613" s="0" t="n">
        <f aca="false">IFERROR(IF(AY613&lt;($AM$10-$AL$10)/($AN$10-$AL$10),$AL$10+SQRT(AY613*($AN$10-$AL$10)*($AM$10-$AL$10)),$AN$10-SQRT((1-AY613)*($AN$10-$AL$10)*($AN$10-$AM$10))),$AM$10)</f>
        <v>0.863295365828387</v>
      </c>
      <c r="AQ613" s="0" t="n">
        <f aca="false">IFERROR(IF(AZ613&lt;($AM$11-$AL$11)/($AN$11-$AL$11),$AL$11+SQRT(AZ613*($AN$11-$AL$11)*($AM$11-$AL$11)),$AN$11-SQRT((1-AZ613)*($AN$11-$AL$11)*($AN$11-$AM$11))),$AM$11)</f>
        <v>0.66861926472512</v>
      </c>
      <c r="AR613" s="0" t="n">
        <f aca="false">SUMPRODUCT((B24:B31&lt;=$B$6)*(C24:C31*AM613+D24:D31*AO613*$B$8*AQ613)/(1+AL613/100)^B24:B31)+C32*AM613*AP613/(1+AL613/100)^$B$6</f>
        <v>0</v>
      </c>
      <c r="AS613" s="0" t="n">
        <f aca="false">SUMPRODUCT((K24:K26&lt;=$B$6)*(L24:L26*AN613+M24:M26*AO613*$B$8*AQ613)/(1+AL613/100)^K24:K26)+L27*AN613*AP613/(1+AL613/100)^$B$6</f>
        <v>0</v>
      </c>
      <c r="AT613" s="0" t="n">
        <f aca="false">AS613-AR613</f>
        <v>0</v>
      </c>
      <c r="AU613" s="0" t="n">
        <f aca="true">RAND()</f>
        <v>0.224925276168897</v>
      </c>
      <c r="AV613" s="0" t="n">
        <f aca="true">RAND()</f>
        <v>0.650851952484585</v>
      </c>
      <c r="AW613" s="0" t="n">
        <f aca="true">RAND()</f>
        <v>0.88610951837691</v>
      </c>
      <c r="AX613" s="0" t="n">
        <f aca="true">RAND()</f>
        <v>0.881872644819567</v>
      </c>
      <c r="AY613" s="0" t="n">
        <f aca="true">RAND()</f>
        <v>0.527934091329527</v>
      </c>
      <c r="AZ613" s="0" t="n">
        <f aca="true">RAND()</f>
        <v>0.551782890974202</v>
      </c>
    </row>
    <row r="614" customFormat="false" ht="15" hidden="false" customHeight="false" outlineLevel="0" collapsed="false">
      <c r="AK614" s="0" t="n">
        <v>601</v>
      </c>
      <c r="AL614" s="0" t="n">
        <f aca="false">IFERROR(IF(AU614&lt;($AM$6-$AL$6)/($AN$6-$AL$6),$AL$6+SQRT(AU614*($AN$6-$AL$6)*($AM$6-$AL$6)),$AN$6-SQRT((1-AU614)*($AN$6-$AL$6)*($AN$6-$AM$6))),$AM$6)</f>
        <v>5.10288297623111</v>
      </c>
      <c r="AM614" s="0" t="n">
        <f aca="false">IFERROR(IF(AV614&lt;($AM$7-$AL$7)/($AN$7-$AL$7),$AL$7+SQRT(AV614*($AN$7-$AL$7)*($AM$7-$AL$7)),$AN$7-SQRT((1-AV614)*($AN$7-$AL$7)*($AN$7-$AM$7))),$AM$7)</f>
        <v>1.06793789684315</v>
      </c>
      <c r="AN614" s="0" t="n">
        <f aca="false">IFERROR(IF(AW614&lt;($AM$8-$AL$8)/($AN$8-$AL$8),$AL$8+SQRT(AW614*($AN$8-$AL$8)*($AM$8-$AL$8)),$AN$8-SQRT((1-AW614)*($AN$8-$AL$8)*($AN$8-$AM$8))),$AM$8)</f>
        <v>0.867369801110992</v>
      </c>
      <c r="AO614" s="0" t="n">
        <f aca="false">IFERROR(IF(AX614&lt;($AM$9-$AL$9)/($AN$9-$AL$9),$AL$9+SQRT(AX614*($AN$9-$AL$9)*($AM$9-$AL$9)),$AN$9-SQRT((1-AX614)*($AN$9-$AL$9)*($AN$9-$AM$9))),$AM$9)</f>
        <v>1.30867023609679</v>
      </c>
      <c r="AP614" s="0" t="n">
        <f aca="false">IFERROR(IF(AY614&lt;($AM$10-$AL$10)/($AN$10-$AL$10),$AL$10+SQRT(AY614*($AN$10-$AL$10)*($AM$10-$AL$10)),$AN$10-SQRT((1-AY614)*($AN$10-$AL$10)*($AN$10-$AM$10))),$AM$10)</f>
        <v>0.89992170842136</v>
      </c>
      <c r="AQ614" s="0" t="n">
        <f aca="false">IFERROR(IF(AZ614&lt;($AM$11-$AL$11)/($AN$11-$AL$11),$AL$11+SQRT(AZ614*($AN$11-$AL$11)*($AM$11-$AL$11)),$AN$11-SQRT((1-AZ614)*($AN$11-$AL$11)*($AN$11-$AM$11))),$AM$11)</f>
        <v>0.585695184361608</v>
      </c>
      <c r="AR614" s="0" t="n">
        <f aca="false">SUMPRODUCT((B24:B31&lt;=$B$6)*(C24:C31*AM614+D24:D31*AO614*$B$8*AQ614)/(1+AL614/100)^B24:B31)+C32*AM614*AP614/(1+AL614/100)^$B$6</f>
        <v>0</v>
      </c>
      <c r="AS614" s="0" t="n">
        <f aca="false">SUMPRODUCT((K24:K26&lt;=$B$6)*(L24:L26*AN614+M24:M26*AO614*$B$8*AQ614)/(1+AL614/100)^K24:K26)+L27*AN614*AP614/(1+AL614/100)^$B$6</f>
        <v>0</v>
      </c>
      <c r="AT614" s="0" t="n">
        <f aca="false">AS614-AR614</f>
        <v>0</v>
      </c>
      <c r="AU614" s="0" t="n">
        <f aca="true">RAND()</f>
        <v>0.820047349906314</v>
      </c>
      <c r="AV614" s="0" t="n">
        <f aca="true">RAND()</f>
        <v>0.705363471947581</v>
      </c>
      <c r="AW614" s="0" t="n">
        <f aca="true">RAND()</f>
        <v>0.0504298900192736</v>
      </c>
      <c r="AX614" s="0" t="n">
        <f aca="true">RAND()</f>
        <v>0.681375438361018</v>
      </c>
      <c r="AY614" s="0" t="n">
        <f aca="true">RAND()</f>
        <v>0.639749491466638</v>
      </c>
      <c r="AZ614" s="0" t="n">
        <f aca="true">RAND()</f>
        <v>0.333149952520054</v>
      </c>
    </row>
    <row r="615" customFormat="false" ht="15" hidden="false" customHeight="false" outlineLevel="0" collapsed="false">
      <c r="AK615" s="0" t="n">
        <v>602</v>
      </c>
      <c r="AL615" s="0" t="n">
        <f aca="false">IFERROR(IF(AU615&lt;($AM$6-$AL$6)/($AN$6-$AL$6),$AL$6+SQRT(AU615*($AN$6-$AL$6)*($AM$6-$AL$6)),$AN$6-SQRT((1-AU615)*($AN$6-$AL$6)*($AN$6-$AM$6))),$AM$6)</f>
        <v>3.21232984188693</v>
      </c>
      <c r="AM615" s="0" t="n">
        <f aca="false">IFERROR(IF(AV615&lt;($AM$7-$AL$7)/($AN$7-$AL$7),$AL$7+SQRT(AV615*($AN$7-$AL$7)*($AM$7-$AL$7)),$AN$7-SQRT((1-AV615)*($AN$7-$AL$7)*($AN$7-$AM$7))),$AM$7)</f>
        <v>1.00371555588898</v>
      </c>
      <c r="AN615" s="0" t="n">
        <f aca="false">IFERROR(IF(AW615&lt;($AM$8-$AL$8)/($AN$8-$AL$8),$AL$8+SQRT(AW615*($AN$8-$AL$8)*($AM$8-$AL$8)),$AN$8-SQRT((1-AW615)*($AN$8-$AL$8)*($AN$8-$AM$8))),$AM$8)</f>
        <v>1.03964674361267</v>
      </c>
      <c r="AO615" s="0" t="n">
        <f aca="false">IFERROR(IF(AX615&lt;($AM$9-$AL$9)/($AN$9-$AL$9),$AL$9+SQRT(AX615*($AN$9-$AL$9)*($AM$9-$AL$9)),$AN$9-SQRT((1-AX615)*($AN$9-$AL$9)*($AN$9-$AM$9))),$AM$9)</f>
        <v>1.23019987535169</v>
      </c>
      <c r="AP615" s="0" t="n">
        <f aca="false">IFERROR(IF(AY615&lt;($AM$10-$AL$10)/($AN$10-$AL$10),$AL$10+SQRT(AY615*($AN$10-$AL$10)*($AM$10-$AL$10)),$AN$10-SQRT((1-AY615)*($AN$10-$AL$10)*($AN$10-$AM$10))),$AM$10)</f>
        <v>0.670559974187221</v>
      </c>
      <c r="AQ615" s="0" t="n">
        <f aca="false">IFERROR(IF(AZ615&lt;($AM$11-$AL$11)/($AN$11-$AL$11),$AL$11+SQRT(AZ615*($AN$11-$AL$11)*($AM$11-$AL$11)),$AN$11-SQRT((1-AZ615)*($AN$11-$AL$11)*($AN$11-$AM$11))),$AM$11)</f>
        <v>0.349932141212028</v>
      </c>
      <c r="AR615" s="0" t="n">
        <f aca="false">SUMPRODUCT((B24:B31&lt;=$B$6)*(C24:C31*AM615+D24:D31*AO615*$B$8*AQ615)/(1+AL615/100)^B24:B31)+C32*AM615*AP615/(1+AL615/100)^$B$6</f>
        <v>0</v>
      </c>
      <c r="AS615" s="0" t="n">
        <f aca="false">SUMPRODUCT((K24:K26&lt;=$B$6)*(L24:L26*AN615+M24:M26*AO615*$B$8*AQ615)/(1+AL615/100)^K24:K26)+L27*AN615*AP615/(1+AL615/100)^$B$6</f>
        <v>0</v>
      </c>
      <c r="AT615" s="0" t="n">
        <f aca="false">AS615-AR615</f>
        <v>0</v>
      </c>
      <c r="AU615" s="0" t="n">
        <f aca="true">RAND()</f>
        <v>0.282677738666986</v>
      </c>
      <c r="AV615" s="0" t="n">
        <f aca="true">RAND()</f>
        <v>0.460835311901581</v>
      </c>
      <c r="AW615" s="0" t="n">
        <f aca="true">RAND()</f>
        <v>0.606680066908839</v>
      </c>
      <c r="AX615" s="0" t="n">
        <f aca="true">RAND()</f>
        <v>0.604938512060968</v>
      </c>
      <c r="AY615" s="0" t="n">
        <f aca="true">RAND()</f>
        <v>0.116362819178982</v>
      </c>
      <c r="AZ615" s="0" t="n">
        <f aca="true">RAND()</f>
        <v>0.0101764029633384</v>
      </c>
    </row>
    <row r="616" customFormat="false" ht="15" hidden="false" customHeight="false" outlineLevel="0" collapsed="false">
      <c r="AK616" s="0" t="n">
        <v>603</v>
      </c>
      <c r="AL616" s="0" t="n">
        <f aca="false">IFERROR(IF(AU616&lt;($AM$6-$AL$6)/($AN$6-$AL$6),$AL$6+SQRT(AU616*($AN$6-$AL$6)*($AM$6-$AL$6)),$AN$6-SQRT((1-AU616)*($AN$6-$AL$6)*($AN$6-$AM$6))),$AM$6)</f>
        <v>2.63369359029161</v>
      </c>
      <c r="AM616" s="0" t="n">
        <f aca="false">IFERROR(IF(AV616&lt;($AM$7-$AL$7)/($AN$7-$AL$7),$AL$7+SQRT(AV616*($AN$7-$AL$7)*($AM$7-$AL$7)),$AN$7-SQRT((1-AV616)*($AN$7-$AL$7)*($AN$7-$AM$7))),$AM$7)</f>
        <v>0.855681906893785</v>
      </c>
      <c r="AN616" s="0" t="n">
        <f aca="false">IFERROR(IF(AW616&lt;($AM$8-$AL$8)/($AN$8-$AL$8),$AL$8+SQRT(AW616*($AN$8-$AL$8)*($AM$8-$AL$8)),$AN$8-SQRT((1-AW616)*($AN$8-$AL$8)*($AN$8-$AM$8))),$AM$8)</f>
        <v>0.985232389541349</v>
      </c>
      <c r="AO616" s="0" t="n">
        <f aca="false">IFERROR(IF(AX616&lt;($AM$9-$AL$9)/($AN$9-$AL$9),$AL$9+SQRT(AX616*($AN$9-$AL$9)*($AM$9-$AL$9)),$AN$9-SQRT((1-AX616)*($AN$9-$AL$9)*($AN$9-$AM$9))),$AM$9)</f>
        <v>1.0276319965126</v>
      </c>
      <c r="AP616" s="0" t="n">
        <f aca="false">IFERROR(IF(AY616&lt;($AM$10-$AL$10)/($AN$10-$AL$10),$AL$10+SQRT(AY616*($AN$10-$AL$10)*($AM$10-$AL$10)),$AN$10-SQRT((1-AY616)*($AN$10-$AL$10)*($AN$10-$AM$10))),$AM$10)</f>
        <v>0.96965341699494</v>
      </c>
      <c r="AQ616" s="0" t="n">
        <f aca="false">IFERROR(IF(AZ616&lt;($AM$11-$AL$11)/($AN$11-$AL$11),$AL$11+SQRT(AZ616*($AN$11-$AL$11)*($AM$11-$AL$11)),$AN$11-SQRT((1-AZ616)*($AN$11-$AL$11)*($AN$11-$AM$11))),$AM$11)</f>
        <v>0.59801172198525</v>
      </c>
      <c r="AR616" s="0" t="n">
        <f aca="false">SUMPRODUCT((B24:B31&lt;=$B$6)*(C24:C31*AM616+D24:D31*AO616*$B$8*AQ616)/(1+AL616/100)^B24:B31)+C32*AM616*AP616/(1+AL616/100)^$B$6</f>
        <v>0</v>
      </c>
      <c r="AS616" s="0" t="n">
        <f aca="false">SUMPRODUCT((K24:K26&lt;=$B$6)*(L24:L26*AN616+M24:M26*AO616*$B$8*AQ616)/(1+AL616/100)^K24:K26)+L27*AN616*AP616/(1+AL616/100)^$B$6</f>
        <v>0</v>
      </c>
      <c r="AT616" s="0" t="n">
        <f aca="false">AS616-AR616</f>
        <v>0</v>
      </c>
      <c r="AU616" s="0" t="n">
        <f aca="true">RAND()</f>
        <v>0.080313513275334</v>
      </c>
      <c r="AV616" s="0" t="n">
        <f aca="true">RAND()</f>
        <v>0.0344497195036455</v>
      </c>
      <c r="AW616" s="0" t="n">
        <f aca="true">RAND()</f>
        <v>0.381233757057756</v>
      </c>
      <c r="AX616" s="0" t="n">
        <f aca="true">RAND()</f>
        <v>0.369666977195953</v>
      </c>
      <c r="AY616" s="0" t="n">
        <f aca="true">RAND()</f>
        <v>0.88229732838009</v>
      </c>
      <c r="AZ616" s="0" t="n">
        <f aca="true">RAND()</f>
        <v>0.362493822206587</v>
      </c>
    </row>
    <row r="617" customFormat="false" ht="15" hidden="false" customHeight="false" outlineLevel="0" collapsed="false">
      <c r="AK617" s="0" t="n">
        <v>604</v>
      </c>
      <c r="AL617" s="0" t="n">
        <f aca="false">IFERROR(IF(AU617&lt;($AM$6-$AL$6)/($AN$6-$AL$6),$AL$6+SQRT(AU617*($AN$6-$AL$6)*($AM$6-$AL$6)),$AN$6-SQRT((1-AU617)*($AN$6-$AL$6)*($AN$6-$AM$6))),$AM$6)</f>
        <v>4.77590638513531</v>
      </c>
      <c r="AM617" s="0" t="n">
        <f aca="false">IFERROR(IF(AV617&lt;($AM$7-$AL$7)/($AN$7-$AL$7),$AL$7+SQRT(AV617*($AN$7-$AL$7)*($AM$7-$AL$7)),$AN$7-SQRT((1-AV617)*($AN$7-$AL$7)*($AN$7-$AM$7))),$AM$7)</f>
        <v>1.03236556158845</v>
      </c>
      <c r="AN617" s="0" t="n">
        <f aca="false">IFERROR(IF(AW617&lt;($AM$8-$AL$8)/($AN$8-$AL$8),$AL$8+SQRT(AW617*($AN$8-$AL$8)*($AM$8-$AL$8)),$AN$8-SQRT((1-AW617)*($AN$8-$AL$8)*($AN$8-$AM$8))),$AM$8)</f>
        <v>1.01355001350367</v>
      </c>
      <c r="AO617" s="0" t="n">
        <f aca="false">IFERROR(IF(AX617&lt;($AM$9-$AL$9)/($AN$9-$AL$9),$AL$9+SQRT(AX617*($AN$9-$AL$9)*($AM$9-$AL$9)),$AN$9-SQRT((1-AX617)*($AN$9-$AL$9)*($AN$9-$AM$9))),$AM$9)</f>
        <v>1.09629787383094</v>
      </c>
      <c r="AP617" s="0" t="n">
        <f aca="false">IFERROR(IF(AY617&lt;($AM$10-$AL$10)/($AN$10-$AL$10),$AL$10+SQRT(AY617*($AN$10-$AL$10)*($AM$10-$AL$10)),$AN$10-SQRT((1-AY617)*($AN$10-$AL$10)*($AN$10-$AM$10))),$AM$10)</f>
        <v>0.900211207917257</v>
      </c>
      <c r="AQ617" s="0" t="n">
        <f aca="false">IFERROR(IF(AZ617&lt;($AM$11-$AL$11)/($AN$11-$AL$11),$AL$11+SQRT(AZ617*($AN$11-$AL$11)*($AM$11-$AL$11)),$AN$11-SQRT((1-AZ617)*($AN$11-$AL$11)*($AN$11-$AM$11))),$AM$11)</f>
        <v>0.663750553272883</v>
      </c>
      <c r="AR617" s="0" t="n">
        <f aca="false">SUMPRODUCT((B24:B31&lt;=$B$6)*(C24:C31*AM617+D24:D31*AO617*$B$8*AQ617)/(1+AL617/100)^B24:B31)+C32*AM617*AP617/(1+AL617/100)^$B$6</f>
        <v>0</v>
      </c>
      <c r="AS617" s="0" t="n">
        <f aca="false">SUMPRODUCT((K24:K26&lt;=$B$6)*(L24:L26*AN617+M24:M26*AO617*$B$8*AQ617)/(1+AL617/100)^K24:K26)+L27*AN617*AP617/(1+AL617/100)^$B$6</f>
        <v>0</v>
      </c>
      <c r="AT617" s="0" t="n">
        <f aca="false">AS617-AR617</f>
        <v>0</v>
      </c>
      <c r="AU617" s="0" t="n">
        <f aca="true">RAND()</f>
        <v>0.752670379615906</v>
      </c>
      <c r="AV617" s="0" t="n">
        <f aca="true">RAND()</f>
        <v>0.578980010820347</v>
      </c>
      <c r="AW617" s="0" t="n">
        <f aca="true">RAND()</f>
        <v>0.50303470120788</v>
      </c>
      <c r="AX617" s="0" t="n">
        <f aca="true">RAND()</f>
        <v>0.455548311438346</v>
      </c>
      <c r="AY617" s="0" t="n">
        <f aca="true">RAND()</f>
        <v>0.64067604377036</v>
      </c>
      <c r="AZ617" s="0" t="n">
        <f aca="true">RAND()</f>
        <v>0.538515549288604</v>
      </c>
    </row>
    <row r="618" customFormat="false" ht="15" hidden="false" customHeight="false" outlineLevel="0" collapsed="false">
      <c r="AK618" s="0" t="n">
        <v>605</v>
      </c>
      <c r="AL618" s="0" t="n">
        <f aca="false">IFERROR(IF(AU618&lt;($AM$6-$AL$6)/($AN$6-$AL$6),$AL$6+SQRT(AU618*($AN$6-$AL$6)*($AM$6-$AL$6)),$AN$6-SQRT((1-AU618)*($AN$6-$AL$6)*($AN$6-$AM$6))),$AM$6)</f>
        <v>2.95714953242314</v>
      </c>
      <c r="AM618" s="0" t="n">
        <f aca="false">IFERROR(IF(AV618&lt;($AM$7-$AL$7)/($AN$7-$AL$7),$AL$7+SQRT(AV618*($AN$7-$AL$7)*($AM$7-$AL$7)),$AN$7-SQRT((1-AV618)*($AN$7-$AL$7)*($AN$7-$AM$7))),$AM$7)</f>
        <v>1.01728188374273</v>
      </c>
      <c r="AN618" s="0" t="n">
        <f aca="false">IFERROR(IF(AW618&lt;($AM$8-$AL$8)/($AN$8-$AL$8),$AL$8+SQRT(AW618*($AN$8-$AL$8)*($AM$8-$AL$8)),$AN$8-SQRT((1-AW618)*($AN$8-$AL$8)*($AN$8-$AM$8))),$AM$8)</f>
        <v>1.08547281003298</v>
      </c>
      <c r="AO618" s="0" t="n">
        <f aca="false">IFERROR(IF(AX618&lt;($AM$9-$AL$9)/($AN$9-$AL$9),$AL$9+SQRT(AX618*($AN$9-$AL$9)*($AM$9-$AL$9)),$AN$9-SQRT((1-AX618)*($AN$9-$AL$9)*($AN$9-$AM$9))),$AM$9)</f>
        <v>1.11098958021721</v>
      </c>
      <c r="AP618" s="0" t="n">
        <f aca="false">IFERROR(IF(AY618&lt;($AM$10-$AL$10)/($AN$10-$AL$10),$AL$10+SQRT(AY618*($AN$10-$AL$10)*($AM$10-$AL$10)),$AN$10-SQRT((1-AY618)*($AN$10-$AL$10)*($AN$10-$AM$10))),$AM$10)</f>
        <v>0.940356560105922</v>
      </c>
      <c r="AQ618" s="0" t="n">
        <f aca="false">IFERROR(IF(AZ618&lt;($AM$11-$AL$11)/($AN$11-$AL$11),$AL$11+SQRT(AZ618*($AN$11-$AL$11)*($AM$11-$AL$11)),$AN$11-SQRT((1-AZ618)*($AN$11-$AL$11)*($AN$11-$AM$11))),$AM$11)</f>
        <v>0.548249940827668</v>
      </c>
      <c r="AR618" s="0" t="n">
        <f aca="false">SUMPRODUCT((B24:B31&lt;=$B$6)*(C24:C31*AM618+D24:D31*AO618*$B$8*AQ618)/(1+AL618/100)^B24:B31)+C32*AM618*AP618/(1+AL618/100)^$B$6</f>
        <v>0</v>
      </c>
      <c r="AS618" s="0" t="n">
        <f aca="false">SUMPRODUCT((K24:K26&lt;=$B$6)*(L24:L26*AN618+M24:M26*AO618*$B$8*AQ618)/(1+AL618/100)^K24:K26)+L27*AN618*AP618/(1+AL618/100)^$B$6</f>
        <v>0</v>
      </c>
      <c r="AT618" s="0" t="n">
        <f aca="false">AS618-AR618</f>
        <v>0</v>
      </c>
      <c r="AU618" s="0" t="n">
        <f aca="true">RAND()</f>
        <v>0.183227045483566</v>
      </c>
      <c r="AV618" s="0" t="n">
        <f aca="true">RAND()</f>
        <v>0.518598029917058</v>
      </c>
      <c r="AW618" s="0" t="n">
        <f aca="true">RAND()</f>
        <v>0.759384922324934</v>
      </c>
      <c r="AX618" s="0" t="n">
        <f aca="true">RAND()</f>
        <v>0.47310698234509</v>
      </c>
      <c r="AY618" s="0" t="n">
        <f aca="true">RAND()</f>
        <v>0.775655600113283</v>
      </c>
      <c r="AZ618" s="0" t="n">
        <f aca="true">RAND()</f>
        <v>0.25154299233037</v>
      </c>
    </row>
    <row r="619" customFormat="false" ht="15" hidden="false" customHeight="false" outlineLevel="0" collapsed="false">
      <c r="AK619" s="0" t="n">
        <v>606</v>
      </c>
      <c r="AL619" s="0" t="n">
        <f aca="false">IFERROR(IF(AU619&lt;($AM$6-$AL$6)/($AN$6-$AL$6),$AL$6+SQRT(AU619*($AN$6-$AL$6)*($AM$6-$AL$6)),$AN$6-SQRT((1-AU619)*($AN$6-$AL$6)*($AN$6-$AM$6))),$AM$6)</f>
        <v>5.84677474279392</v>
      </c>
      <c r="AM619" s="0" t="n">
        <f aca="false">IFERROR(IF(AV619&lt;($AM$7-$AL$7)/($AN$7-$AL$7),$AL$7+SQRT(AV619*($AN$7-$AL$7)*($AM$7-$AL$7)),$AN$7-SQRT((1-AV619)*($AN$7-$AL$7)*($AN$7-$AM$7))),$AM$7)</f>
        <v>1.21839649971011</v>
      </c>
      <c r="AN619" s="0" t="n">
        <f aca="false">IFERROR(IF(AW619&lt;($AM$8-$AL$8)/($AN$8-$AL$8),$AL$8+SQRT(AW619*($AN$8-$AL$8)*($AM$8-$AL$8)),$AN$8-SQRT((1-AW619)*($AN$8-$AL$8)*($AN$8-$AM$8))),$AM$8)</f>
        <v>1.00929986903278</v>
      </c>
      <c r="AO619" s="0" t="n">
        <f aca="false">IFERROR(IF(AX619&lt;($AM$9-$AL$9)/($AN$9-$AL$9),$AL$9+SQRT(AX619*($AN$9-$AL$9)*($AM$9-$AL$9)),$AN$9-SQRT((1-AX619)*($AN$9-$AL$9)*($AN$9-$AM$9))),$AM$9)</f>
        <v>0.970971581085648</v>
      </c>
      <c r="AP619" s="0" t="n">
        <f aca="false">IFERROR(IF(AY619&lt;($AM$10-$AL$10)/($AN$10-$AL$10),$AL$10+SQRT(AY619*($AN$10-$AL$10)*($AM$10-$AL$10)),$AN$10-SQRT((1-AY619)*($AN$10-$AL$10)*($AN$10-$AM$10))),$AM$10)</f>
        <v>0.899721232056468</v>
      </c>
      <c r="AQ619" s="0" t="n">
        <f aca="false">IFERROR(IF(AZ619&lt;($AM$11-$AL$11)/($AN$11-$AL$11),$AL$11+SQRT(AZ619*($AN$11-$AL$11)*($AM$11-$AL$11)),$AN$11-SQRT((1-AZ619)*($AN$11-$AL$11)*($AN$11-$AM$11))),$AM$11)</f>
        <v>0.516087157253429</v>
      </c>
      <c r="AR619" s="0" t="n">
        <f aca="false">SUMPRODUCT((B24:B31&lt;=$B$6)*(C24:C31*AM619+D24:D31*AO619*$B$8*AQ619)/(1+AL619/100)^B24:B31)+C32*AM619*AP619/(1+AL619/100)^$B$6</f>
        <v>0</v>
      </c>
      <c r="AS619" s="0" t="n">
        <f aca="false">SUMPRODUCT((K24:K26&lt;=$B$6)*(L24:L26*AN619+M24:M26*AO619*$B$8*AQ619)/(1+AL619/100)^K24:K26)+L27*AN619*AP619/(1+AL619/100)^$B$6</f>
        <v>0</v>
      </c>
      <c r="AT619" s="0" t="n">
        <f aca="false">AS619-AR619</f>
        <v>0</v>
      </c>
      <c r="AU619" s="0" t="n">
        <f aca="true">RAND()</f>
        <v>0.933503575307098</v>
      </c>
      <c r="AV619" s="0" t="n">
        <f aca="true">RAND()</f>
        <v>0.991121944617127</v>
      </c>
      <c r="AW619" s="0" t="n">
        <f aca="true">RAND()</f>
        <v>0.485008417354348</v>
      </c>
      <c r="AX619" s="0" t="n">
        <f aca="true">RAND()</f>
        <v>0.29575230692042</v>
      </c>
      <c r="AY619" s="0" t="n">
        <f aca="true">RAND()</f>
        <v>0.639108253426962</v>
      </c>
      <c r="AZ619" s="0" t="n">
        <f aca="true">RAND()</f>
        <v>0.190586365428034</v>
      </c>
    </row>
    <row r="620" customFormat="false" ht="15" hidden="false" customHeight="false" outlineLevel="0" collapsed="false">
      <c r="AK620" s="0" t="n">
        <v>607</v>
      </c>
      <c r="AL620" s="0" t="n">
        <f aca="false">IFERROR(IF(AU620&lt;($AM$6-$AL$6)/($AN$6-$AL$6),$AL$6+SQRT(AU620*($AN$6-$AL$6)*($AM$6-$AL$6)),$AN$6-SQRT((1-AU620)*($AN$6-$AL$6)*($AN$6-$AM$6))),$AM$6)</f>
        <v>2.69720183672954</v>
      </c>
      <c r="AM620" s="0" t="n">
        <f aca="false">IFERROR(IF(AV620&lt;($AM$7-$AL$7)/($AN$7-$AL$7),$AL$7+SQRT(AV620*($AN$7-$AL$7)*($AM$7-$AL$7)),$AN$7-SQRT((1-AV620)*($AN$7-$AL$7)*($AN$7-$AM$7))),$AM$7)</f>
        <v>0.880676460000542</v>
      </c>
      <c r="AN620" s="0" t="n">
        <f aca="false">IFERROR(IF(AW620&lt;($AM$8-$AL$8)/($AN$8-$AL$8),$AL$8+SQRT(AW620*($AN$8-$AL$8)*($AM$8-$AL$8)),$AN$8-SQRT((1-AW620)*($AN$8-$AL$8)*($AN$8-$AM$8))),$AM$8)</f>
        <v>1.03056753589352</v>
      </c>
      <c r="AO620" s="0" t="n">
        <f aca="false">IFERROR(IF(AX620&lt;($AM$9-$AL$9)/($AN$9-$AL$9),$AL$9+SQRT(AX620*($AN$9-$AL$9)*($AM$9-$AL$9)),$AN$9-SQRT((1-AX620)*($AN$9-$AL$9)*($AN$9-$AM$9))),$AM$9)</f>
        <v>0.564114426983931</v>
      </c>
      <c r="AP620" s="0" t="n">
        <f aca="false">IFERROR(IF(AY620&lt;($AM$10-$AL$10)/($AN$10-$AL$10),$AL$10+SQRT(AY620*($AN$10-$AL$10)*($AM$10-$AL$10)),$AN$10-SQRT((1-AY620)*($AN$10-$AL$10)*($AN$10-$AM$10))),$AM$10)</f>
        <v>0.947314374789453</v>
      </c>
      <c r="AQ620" s="0" t="n">
        <f aca="false">IFERROR(IF(AZ620&lt;($AM$11-$AL$11)/($AN$11-$AL$11),$AL$11+SQRT(AZ620*($AN$11-$AL$11)*($AM$11-$AL$11)),$AN$11-SQRT((1-AZ620)*($AN$11-$AL$11)*($AN$11-$AM$11))),$AM$11)</f>
        <v>0.68042508624851</v>
      </c>
      <c r="AR620" s="0" t="n">
        <f aca="false">SUMPRODUCT((B24:B31&lt;=$B$6)*(C24:C31*AM620+D24:D31*AO620*$B$8*AQ620)/(1+AL620/100)^B24:B31)+C32*AM620*AP620/(1+AL620/100)^$B$6</f>
        <v>0</v>
      </c>
      <c r="AS620" s="0" t="n">
        <f aca="false">SUMPRODUCT((K24:K26&lt;=$B$6)*(L24:L26*AN620+M24:M26*AO620*$B$8*AQ620)/(1+AL620/100)^K24:K26)+L27*AN620*AP620/(1+AL620/100)^$B$6</f>
        <v>0</v>
      </c>
      <c r="AT620" s="0" t="n">
        <f aca="false">AS620-AR620</f>
        <v>0</v>
      </c>
      <c r="AU620" s="0" t="n">
        <f aca="true">RAND()</f>
        <v>0.0972180802278079</v>
      </c>
      <c r="AV620" s="0" t="n">
        <f aca="true">RAND()</f>
        <v>0.0723187910913235</v>
      </c>
      <c r="AW620" s="0" t="n">
        <f aca="true">RAND()</f>
        <v>0.571994610632529</v>
      </c>
      <c r="AX620" s="0" t="n">
        <f aca="true">RAND()</f>
        <v>0.00548087966330384</v>
      </c>
      <c r="AY620" s="0" t="n">
        <f aca="true">RAND()</f>
        <v>0.800360599573117</v>
      </c>
      <c r="AZ620" s="0" t="n">
        <f aca="true">RAND()</f>
        <v>0.583150508166234</v>
      </c>
    </row>
    <row r="621" customFormat="false" ht="15" hidden="false" customHeight="false" outlineLevel="0" collapsed="false">
      <c r="AK621" s="0" t="n">
        <v>608</v>
      </c>
      <c r="AL621" s="0" t="n">
        <f aca="false">IFERROR(IF(AU621&lt;($AM$6-$AL$6)/($AN$6-$AL$6),$AL$6+SQRT(AU621*($AN$6-$AL$6)*($AM$6-$AL$6)),$AN$6-SQRT((1-AU621)*($AN$6-$AL$6)*($AN$6-$AM$6))),$AM$6)</f>
        <v>2.43740262799135</v>
      </c>
      <c r="AM621" s="0" t="n">
        <f aca="false">IFERROR(IF(AV621&lt;($AM$7-$AL$7)/($AN$7-$AL$7),$AL$7+SQRT(AV621*($AN$7-$AL$7)*($AM$7-$AL$7)),$AN$7-SQRT((1-AV621)*($AN$7-$AL$7)*($AN$7-$AM$7))),$AM$7)</f>
        <v>1.01469096813888</v>
      </c>
      <c r="AN621" s="0" t="n">
        <f aca="false">IFERROR(IF(AW621&lt;($AM$8-$AL$8)/($AN$8-$AL$8),$AL$8+SQRT(AW621*($AN$8-$AL$8)*($AM$8-$AL$8)),$AN$8-SQRT((1-AW621)*($AN$8-$AL$8)*($AN$8-$AM$8))),$AM$8)</f>
        <v>1.017013146079</v>
      </c>
      <c r="AO621" s="0" t="n">
        <f aca="false">IFERROR(IF(AX621&lt;($AM$9-$AL$9)/($AN$9-$AL$9),$AL$9+SQRT(AX621*($AN$9-$AL$9)*($AM$9-$AL$9)),$AN$9-SQRT((1-AX621)*($AN$9-$AL$9)*($AN$9-$AM$9))),$AM$9)</f>
        <v>1.61376028558264</v>
      </c>
      <c r="AP621" s="0" t="n">
        <f aca="false">IFERROR(IF(AY621&lt;($AM$10-$AL$10)/($AN$10-$AL$10),$AL$10+SQRT(AY621*($AN$10-$AL$10)*($AM$10-$AL$10)),$AN$10-SQRT((1-AY621)*($AN$10-$AL$10)*($AN$10-$AM$10))),$AM$10)</f>
        <v>0.905204636489895</v>
      </c>
      <c r="AQ621" s="0" t="n">
        <f aca="false">IFERROR(IF(AZ621&lt;($AM$11-$AL$11)/($AN$11-$AL$11),$AL$11+SQRT(AZ621*($AN$11-$AL$11)*($AM$11-$AL$11)),$AN$11-SQRT((1-AZ621)*($AN$11-$AL$11)*($AN$11-$AM$11))),$AM$11)</f>
        <v>0.786087561917687</v>
      </c>
      <c r="AR621" s="0" t="n">
        <f aca="false">SUMPRODUCT((B24:B31&lt;=$B$6)*(C24:C31*AM621+D24:D31*AO621*$B$8*AQ621)/(1+AL621/100)^B24:B31)+C32*AM621*AP621/(1+AL621/100)^$B$6</f>
        <v>0</v>
      </c>
      <c r="AS621" s="0" t="n">
        <f aca="false">SUMPRODUCT((K24:K26&lt;=$B$6)*(L24:L26*AN621+M24:M26*AO621*$B$8*AQ621)/(1+AL621/100)^K24:K26)+L27*AN621*AP621/(1+AL621/100)^$B$6</f>
        <v>0</v>
      </c>
      <c r="AT621" s="0" t="n">
        <f aca="false">AS621-AR621</f>
        <v>0</v>
      </c>
      <c r="AU621" s="0" t="n">
        <f aca="true">RAND()</f>
        <v>0.0382642117947477</v>
      </c>
      <c r="AV621" s="0" t="n">
        <f aca="true">RAND()</f>
        <v>0.507819195774075</v>
      </c>
      <c r="AW621" s="0" t="n">
        <f aca="true">RAND()</f>
        <v>0.517485563555517</v>
      </c>
      <c r="AX621" s="0" t="n">
        <f aca="true">RAND()</f>
        <v>0.90054592200453</v>
      </c>
      <c r="AY621" s="0" t="n">
        <f aca="true">RAND()</f>
        <v>0.656763189731631</v>
      </c>
      <c r="AZ621" s="0" t="n">
        <f aca="true">RAND()</f>
        <v>0.813230485035431</v>
      </c>
    </row>
    <row r="622" customFormat="false" ht="15" hidden="false" customHeight="false" outlineLevel="0" collapsed="false">
      <c r="AK622" s="0" t="n">
        <v>609</v>
      </c>
      <c r="AL622" s="0" t="n">
        <f aca="false">IFERROR(IF(AU622&lt;($AM$6-$AL$6)/($AN$6-$AL$6),$AL$6+SQRT(AU622*($AN$6-$AL$6)*($AM$6-$AL$6)),$AN$6-SQRT((1-AU622)*($AN$6-$AL$6)*($AN$6-$AM$6))),$AM$6)</f>
        <v>4.62801682186825</v>
      </c>
      <c r="AM622" s="0" t="n">
        <f aca="false">IFERROR(IF(AV622&lt;($AM$7-$AL$7)/($AN$7-$AL$7),$AL$7+SQRT(AV622*($AN$7-$AL$7)*($AM$7-$AL$7)),$AN$7-SQRT((1-AV622)*($AN$7-$AL$7)*($AN$7-$AM$7))),$AM$7)</f>
        <v>0.958186933348743</v>
      </c>
      <c r="AN622" s="0" t="n">
        <f aca="false">IFERROR(IF(AW622&lt;($AM$8-$AL$8)/($AN$8-$AL$8),$AL$8+SQRT(AW622*($AN$8-$AL$8)*($AM$8-$AL$8)),$AN$8-SQRT((1-AW622)*($AN$8-$AL$8)*($AN$8-$AM$8))),$AM$8)</f>
        <v>1.03641958866339</v>
      </c>
      <c r="AO622" s="0" t="n">
        <f aca="false">IFERROR(IF(AX622&lt;($AM$9-$AL$9)/($AN$9-$AL$9),$AL$9+SQRT(AX622*($AN$9-$AL$9)*($AM$9-$AL$9)),$AN$9-SQRT((1-AX622)*($AN$9-$AL$9)*($AN$9-$AM$9))),$AM$9)</f>
        <v>1.42003184764601</v>
      </c>
      <c r="AP622" s="0" t="n">
        <f aca="false">IFERROR(IF(AY622&lt;($AM$10-$AL$10)/($AN$10-$AL$10),$AL$10+SQRT(AY622*($AN$10-$AL$10)*($AM$10-$AL$10)),$AN$10-SQRT((1-AY622)*($AN$10-$AL$10)*($AN$10-$AM$10))),$AM$10)</f>
        <v>0.702650482286339</v>
      </c>
      <c r="AQ622" s="0" t="n">
        <f aca="false">IFERROR(IF(AZ622&lt;($AM$11-$AL$11)/($AN$11-$AL$11),$AL$11+SQRT(AZ622*($AN$11-$AL$11)*($AM$11-$AL$11)),$AN$11-SQRT((1-AZ622)*($AN$11-$AL$11)*($AN$11-$AM$11))),$AM$11)</f>
        <v>0.682937303690412</v>
      </c>
      <c r="AR622" s="0" t="n">
        <f aca="false">SUMPRODUCT((B24:B31&lt;=$B$6)*(C24:C31*AM622+D24:D31*AO622*$B$8*AQ622)/(1+AL622/100)^B24:B31)+C32*AM622*AP622/(1+AL622/100)^$B$6</f>
        <v>0</v>
      </c>
      <c r="AS622" s="0" t="n">
        <f aca="false">SUMPRODUCT((K24:K26&lt;=$B$6)*(L24:L26*AN622+M24:M26*AO622*$B$8*AQ622)/(1+AL622/100)^K24:K26)+L27*AN622*AP622/(1+AL622/100)^$B$6</f>
        <v>0</v>
      </c>
      <c r="AT622" s="0" t="n">
        <f aca="false">AS622-AR622</f>
        <v>0</v>
      </c>
      <c r="AU622" s="0" t="n">
        <f aca="true">RAND()</f>
        <v>0.718684790133001</v>
      </c>
      <c r="AV622" s="0" t="n">
        <f aca="true">RAND()</f>
        <v>0.278034509803108</v>
      </c>
      <c r="AW622" s="0" t="n">
        <f aca="true">RAND()</f>
        <v>0.594519181273623</v>
      </c>
      <c r="AX622" s="0" t="n">
        <f aca="true">RAND()</f>
        <v>0.775757961503401</v>
      </c>
      <c r="AY622" s="0" t="n">
        <f aca="true">RAND()</f>
        <v>0.164268871883544</v>
      </c>
      <c r="AZ622" s="0" t="n">
        <f aca="true">RAND()</f>
        <v>0.589678557587323</v>
      </c>
    </row>
    <row r="623" customFormat="false" ht="15" hidden="false" customHeight="false" outlineLevel="0" collapsed="false">
      <c r="AK623" s="0" t="n">
        <v>610</v>
      </c>
      <c r="AL623" s="0" t="n">
        <f aca="false">IFERROR(IF(AU623&lt;($AM$6-$AL$6)/($AN$6-$AL$6),$AL$6+SQRT(AU623*($AN$6-$AL$6)*($AM$6-$AL$6)),$AN$6-SQRT((1-AU623)*($AN$6-$AL$6)*($AN$6-$AM$6))),$AM$6)</f>
        <v>3.81515145631617</v>
      </c>
      <c r="AM623" s="0" t="n">
        <f aca="false">IFERROR(IF(AV623&lt;($AM$7-$AL$7)/($AN$7-$AL$7),$AL$7+SQRT(AV623*($AN$7-$AL$7)*($AM$7-$AL$7)),$AN$7-SQRT((1-AV623)*($AN$7-$AL$7)*($AN$7-$AM$7))),$AM$7)</f>
        <v>1.05602981217546</v>
      </c>
      <c r="AN623" s="0" t="n">
        <f aca="false">IFERROR(IF(AW623&lt;($AM$8-$AL$8)/($AN$8-$AL$8),$AL$8+SQRT(AW623*($AN$8-$AL$8)*($AM$8-$AL$8)),$AN$8-SQRT((1-AW623)*($AN$8-$AL$8)*($AN$8-$AM$8))),$AM$8)</f>
        <v>1.01099039535383</v>
      </c>
      <c r="AO623" s="0" t="n">
        <f aca="false">IFERROR(IF(AX623&lt;($AM$9-$AL$9)/($AN$9-$AL$9),$AL$9+SQRT(AX623*($AN$9-$AL$9)*($AM$9-$AL$9)),$AN$9-SQRT((1-AX623)*($AN$9-$AL$9)*($AN$9-$AM$9))),$AM$9)</f>
        <v>1.39979545852487</v>
      </c>
      <c r="AP623" s="0" t="n">
        <f aca="false">IFERROR(IF(AY623&lt;($AM$10-$AL$10)/($AN$10-$AL$10),$AL$10+SQRT(AY623*($AN$10-$AL$10)*($AM$10-$AL$10)),$AN$10-SQRT((1-AY623)*($AN$10-$AL$10)*($AN$10-$AM$10))),$AM$10)</f>
        <v>0.891793132818569</v>
      </c>
      <c r="AQ623" s="0" t="n">
        <f aca="false">IFERROR(IF(AZ623&lt;($AM$11-$AL$11)/($AN$11-$AL$11),$AL$11+SQRT(AZ623*($AN$11-$AL$11)*($AM$11-$AL$11)),$AN$11-SQRT((1-AZ623)*($AN$11-$AL$11)*($AN$11-$AM$11))),$AM$11)</f>
        <v>0.704044582035876</v>
      </c>
      <c r="AR623" s="0" t="n">
        <f aca="false">SUMPRODUCT((B24:B31&lt;=$B$6)*(C24:C31*AM623+D24:D31*AO623*$B$8*AQ623)/(1+AL623/100)^B24:B31)+C32*AM623*AP623/(1+AL623/100)^$B$6</f>
        <v>0</v>
      </c>
      <c r="AS623" s="0" t="n">
        <f aca="false">SUMPRODUCT((K24:K26&lt;=$B$6)*(L24:L26*AN623+M24:M26*AO623*$B$8*AQ623)/(1+AL623/100)^K24:K26)+L27*AN623*AP623/(1+AL623/100)^$B$6</f>
        <v>0</v>
      </c>
      <c r="AT623" s="0" t="n">
        <f aca="false">AS623-AR623</f>
        <v>0</v>
      </c>
      <c r="AU623" s="0" t="n">
        <f aca="true">RAND()</f>
        <v>0.49283698768975</v>
      </c>
      <c r="AV623" s="0" t="n">
        <f aca="true">RAND()</f>
        <v>0.665560588758339</v>
      </c>
      <c r="AW623" s="0" t="n">
        <f aca="true">RAND()</f>
        <v>0.492216967883395</v>
      </c>
      <c r="AX623" s="0" t="n">
        <f aca="true">RAND()</f>
        <v>0.75983633892842</v>
      </c>
      <c r="AY623" s="0" t="n">
        <f aca="true">RAND()</f>
        <v>0.614007435695154</v>
      </c>
      <c r="AZ623" s="0" t="n">
        <f aca="true">RAND()</f>
        <v>0.642491390112982</v>
      </c>
    </row>
    <row r="624" customFormat="false" ht="15" hidden="false" customHeight="false" outlineLevel="0" collapsed="false">
      <c r="AK624" s="0" t="n">
        <v>611</v>
      </c>
      <c r="AL624" s="0" t="n">
        <f aca="false">IFERROR(IF(AU624&lt;($AM$6-$AL$6)/($AN$6-$AL$6),$AL$6+SQRT(AU624*($AN$6-$AL$6)*($AM$6-$AL$6)),$AN$6-SQRT((1-AU624)*($AN$6-$AL$6)*($AN$6-$AM$6))),$AM$6)</f>
        <v>4.56798751095907</v>
      </c>
      <c r="AM624" s="0" t="n">
        <f aca="false">IFERROR(IF(AV624&lt;($AM$7-$AL$7)/($AN$7-$AL$7),$AL$7+SQRT(AV624*($AN$7-$AL$7)*($AM$7-$AL$7)),$AN$7-SQRT((1-AV624)*($AN$7-$AL$7)*($AN$7-$AM$7))),$AM$7)</f>
        <v>1.0170331694182</v>
      </c>
      <c r="AN624" s="0" t="n">
        <f aca="false">IFERROR(IF(AW624&lt;($AM$8-$AL$8)/($AN$8-$AL$8),$AL$8+SQRT(AW624*($AN$8-$AL$8)*($AM$8-$AL$8)),$AN$8-SQRT((1-AW624)*($AN$8-$AL$8)*($AN$8-$AM$8))),$AM$8)</f>
        <v>0.910228117964022</v>
      </c>
      <c r="AO624" s="0" t="n">
        <f aca="false">IFERROR(IF(AX624&lt;($AM$9-$AL$9)/($AN$9-$AL$9),$AL$9+SQRT(AX624*($AN$9-$AL$9)*($AM$9-$AL$9)),$AN$9-SQRT((1-AX624)*($AN$9-$AL$9)*($AN$9-$AM$9))),$AM$9)</f>
        <v>1.22791780981547</v>
      </c>
      <c r="AP624" s="0" t="n">
        <f aca="false">IFERROR(IF(AY624&lt;($AM$10-$AL$10)/($AN$10-$AL$10),$AL$10+SQRT(AY624*($AN$10-$AL$10)*($AM$10-$AL$10)),$AN$10-SQRT((1-AY624)*($AN$10-$AL$10)*($AN$10-$AM$10))),$AM$10)</f>
        <v>0.857093343694772</v>
      </c>
      <c r="AQ624" s="0" t="n">
        <f aca="false">IFERROR(IF(AZ624&lt;($AM$11-$AL$11)/($AN$11-$AL$11),$AL$11+SQRT(AZ624*($AN$11-$AL$11)*($AM$11-$AL$11)),$AN$11-SQRT((1-AZ624)*($AN$11-$AL$11)*($AN$11-$AM$11))),$AM$11)</f>
        <v>0.653983297007849</v>
      </c>
      <c r="AR624" s="0" t="n">
        <f aca="false">SUMPRODUCT((B24:B31&lt;=$B$6)*(C24:C31*AM624+D24:D31*AO624*$B$8*AQ624)/(1+AL624/100)^B24:B31)+C32*AM624*AP624/(1+AL624/100)^$B$6</f>
        <v>0</v>
      </c>
      <c r="AS624" s="0" t="n">
        <f aca="false">SUMPRODUCT((K24:K26&lt;=$B$6)*(L24:L26*AN624+M24:M26*AO624*$B$8*AQ624)/(1+AL624/100)^K24:K26)+L27*AN624*AP624/(1+AL624/100)^$B$6</f>
        <v>0</v>
      </c>
      <c r="AT624" s="0" t="n">
        <f aca="false">AS624-AR624</f>
        <v>0</v>
      </c>
      <c r="AU624" s="0" t="n">
        <f aca="true">RAND()</f>
        <v>0.704265762657448</v>
      </c>
      <c r="AV624" s="0" t="n">
        <f aca="true">RAND()</f>
        <v>0.51756849643262</v>
      </c>
      <c r="AW624" s="0" t="n">
        <f aca="true">RAND()</f>
        <v>0.135002644332116</v>
      </c>
      <c r="AX624" s="0" t="n">
        <f aca="true">RAND()</f>
        <v>0.602592727733236</v>
      </c>
      <c r="AY624" s="0" t="n">
        <f aca="true">RAND()</f>
        <v>0.51006262444445</v>
      </c>
      <c r="AZ624" s="0" t="n">
        <f aca="true">RAND()</f>
        <v>0.511316086736497</v>
      </c>
    </row>
    <row r="625" customFormat="false" ht="15" hidden="false" customHeight="false" outlineLevel="0" collapsed="false">
      <c r="AK625" s="0" t="n">
        <v>612</v>
      </c>
      <c r="AL625" s="0" t="n">
        <f aca="false">IFERROR(IF(AU625&lt;($AM$6-$AL$6)/($AN$6-$AL$6),$AL$6+SQRT(AU625*($AN$6-$AL$6)*($AM$6-$AL$6)),$AN$6-SQRT((1-AU625)*($AN$6-$AL$6)*($AN$6-$AM$6))),$AM$6)</f>
        <v>5.06078628294533</v>
      </c>
      <c r="AM625" s="0" t="n">
        <f aca="false">IFERROR(IF(AV625&lt;($AM$7-$AL$7)/($AN$7-$AL$7),$AL$7+SQRT(AV625*($AN$7-$AL$7)*($AM$7-$AL$7)),$AN$7-SQRT((1-AV625)*($AN$7-$AL$7)*($AN$7-$AM$7))),$AM$7)</f>
        <v>0.944281394121439</v>
      </c>
      <c r="AN625" s="0" t="n">
        <f aca="false">IFERROR(IF(AW625&lt;($AM$8-$AL$8)/($AN$8-$AL$8),$AL$8+SQRT(AW625*($AN$8-$AL$8)*($AM$8-$AL$8)),$AN$8-SQRT((1-AW625)*($AN$8-$AL$8)*($AN$8-$AM$8))),$AM$8)</f>
        <v>0.886007043135603</v>
      </c>
      <c r="AO625" s="0" t="n">
        <f aca="false">IFERROR(IF(AX625&lt;($AM$9-$AL$9)/($AN$9-$AL$9),$AL$9+SQRT(AX625*($AN$9-$AL$9)*($AM$9-$AL$9)),$AN$9-SQRT((1-AX625)*($AN$9-$AL$9)*($AN$9-$AM$9))),$AM$9)</f>
        <v>1.76609055301414</v>
      </c>
      <c r="AP625" s="0" t="n">
        <f aca="false">IFERROR(IF(AY625&lt;($AM$10-$AL$10)/($AN$10-$AL$10),$AL$10+SQRT(AY625*($AN$10-$AL$10)*($AM$10-$AL$10)),$AN$10-SQRT((1-AY625)*($AN$10-$AL$10)*($AN$10-$AM$10))),$AM$10)</f>
        <v>0.944105051273977</v>
      </c>
      <c r="AQ625" s="0" t="n">
        <f aca="false">IFERROR(IF(AZ625&lt;($AM$11-$AL$11)/($AN$11-$AL$11),$AL$11+SQRT(AZ625*($AN$11-$AL$11)*($AM$11-$AL$11)),$AN$11-SQRT((1-AZ625)*($AN$11-$AL$11)*($AN$11-$AM$11))),$AM$11)</f>
        <v>0.549152875043728</v>
      </c>
      <c r="AR625" s="0" t="n">
        <f aca="false">SUMPRODUCT((B24:B31&lt;=$B$6)*(C24:C31*AM625+D24:D31*AO625*$B$8*AQ625)/(1+AL625/100)^B24:B31)+C32*AM625*AP625/(1+AL625/100)^$B$6</f>
        <v>0</v>
      </c>
      <c r="AS625" s="0" t="n">
        <f aca="false">SUMPRODUCT((K24:K26&lt;=$B$6)*(L24:L26*AN625+M24:M26*AO625*$B$8*AQ625)/(1+AL625/100)^K24:K26)+L27*AN625*AP625/(1+AL625/100)^$B$6</f>
        <v>0</v>
      </c>
      <c r="AT625" s="0" t="n">
        <f aca="false">AS625-AR625</f>
        <v>0</v>
      </c>
      <c r="AU625" s="0" t="n">
        <f aca="true">RAND()</f>
        <v>0.811972507979351</v>
      </c>
      <c r="AV625" s="0" t="n">
        <f aca="true">RAND()</f>
        <v>0.231301340995845</v>
      </c>
      <c r="AW625" s="0" t="n">
        <f aca="true">RAND()</f>
        <v>0.0821912385436602</v>
      </c>
      <c r="AX625" s="0" t="n">
        <f aca="true">RAND()</f>
        <v>0.963524247073845</v>
      </c>
      <c r="AY625" s="0" t="n">
        <f aca="true">RAND()</f>
        <v>0.788917186268247</v>
      </c>
      <c r="AZ625" s="0" t="n">
        <f aca="true">RAND()</f>
        <v>0.253376143439003</v>
      </c>
    </row>
    <row r="626" customFormat="false" ht="15" hidden="false" customHeight="false" outlineLevel="0" collapsed="false">
      <c r="AK626" s="0" t="n">
        <v>613</v>
      </c>
      <c r="AL626" s="0" t="n">
        <f aca="false">IFERROR(IF(AU626&lt;($AM$6-$AL$6)/($AN$6-$AL$6),$AL$6+SQRT(AU626*($AN$6-$AL$6)*($AM$6-$AL$6)),$AN$6-SQRT((1-AU626)*($AN$6-$AL$6)*($AN$6-$AM$6))),$AM$6)</f>
        <v>3.18569320654908</v>
      </c>
      <c r="AM626" s="0" t="n">
        <f aca="false">IFERROR(IF(AV626&lt;($AM$7-$AL$7)/($AN$7-$AL$7),$AL$7+SQRT(AV626*($AN$7-$AL$7)*($AM$7-$AL$7)),$AN$7-SQRT((1-AV626)*($AN$7-$AL$7)*($AN$7-$AM$7))),$AM$7)</f>
        <v>1.05352341620053</v>
      </c>
      <c r="AN626" s="0" t="n">
        <f aca="false">IFERROR(IF(AW626&lt;($AM$8-$AL$8)/($AN$8-$AL$8),$AL$8+SQRT(AW626*($AN$8-$AL$8)*($AM$8-$AL$8)),$AN$8-SQRT((1-AW626)*($AN$8-$AL$8)*($AN$8-$AM$8))),$AM$8)</f>
        <v>1.14806438644863</v>
      </c>
      <c r="AO626" s="0" t="n">
        <f aca="false">IFERROR(IF(AX626&lt;($AM$9-$AL$9)/($AN$9-$AL$9),$AL$9+SQRT(AX626*($AN$9-$AL$9)*($AM$9-$AL$9)),$AN$9-SQRT((1-AX626)*($AN$9-$AL$9)*($AN$9-$AM$9))),$AM$9)</f>
        <v>1.22139294873769</v>
      </c>
      <c r="AP626" s="0" t="n">
        <f aca="false">IFERROR(IF(AY626&lt;($AM$10-$AL$10)/($AN$10-$AL$10),$AL$10+SQRT(AY626*($AN$10-$AL$10)*($AM$10-$AL$10)),$AN$10-SQRT((1-AY626)*($AN$10-$AL$10)*($AN$10-$AM$10))),$AM$10)</f>
        <v>0.947063227919716</v>
      </c>
      <c r="AQ626" s="0" t="n">
        <f aca="false">IFERROR(IF(AZ626&lt;($AM$11-$AL$11)/($AN$11-$AL$11),$AL$11+SQRT(AZ626*($AN$11-$AL$11)*($AM$11-$AL$11)),$AN$11-SQRT((1-AZ626)*($AN$11-$AL$11)*($AN$11-$AM$11))),$AM$11)</f>
        <v>0.784977159151521</v>
      </c>
      <c r="AR626" s="0" t="n">
        <f aca="false">SUMPRODUCT((B24:B31&lt;=$B$6)*(C24:C31*AM626+D24:D31*AO626*$B$8*AQ626)/(1+AL626/100)^B24:B31)+C32*AM626*AP626/(1+AL626/100)^$B$6</f>
        <v>0</v>
      </c>
      <c r="AS626" s="0" t="n">
        <f aca="false">SUMPRODUCT((K24:K26&lt;=$B$6)*(L24:L26*AN626+M24:M26*AO626*$B$8*AQ626)/(1+AL626/100)^K24:K26)+L27*AN626*AP626/(1+AL626/100)^$B$6</f>
        <v>0</v>
      </c>
      <c r="AT626" s="0" t="n">
        <f aca="false">AS626-AR626</f>
        <v>0</v>
      </c>
      <c r="AU626" s="0" t="n">
        <f aca="true">RAND()</f>
        <v>0.272553184271708</v>
      </c>
      <c r="AV626" s="0" t="n">
        <f aca="true">RAND()</f>
        <v>0.656861795719903</v>
      </c>
      <c r="AW626" s="0" t="n">
        <f aca="true">RAND()</f>
        <v>0.907636717243609</v>
      </c>
      <c r="AX626" s="0" t="n">
        <f aca="true">RAND()</f>
        <v>0.595847373149736</v>
      </c>
      <c r="AY626" s="0" t="n">
        <f aca="true">RAND()</f>
        <v>0.799462119031984</v>
      </c>
      <c r="AZ626" s="0" t="n">
        <f aca="true">RAND()</f>
        <v>0.81128644046306</v>
      </c>
    </row>
    <row r="627" customFormat="false" ht="15" hidden="false" customHeight="false" outlineLevel="0" collapsed="false">
      <c r="AK627" s="0" t="n">
        <v>614</v>
      </c>
      <c r="AL627" s="0" t="n">
        <f aca="false">IFERROR(IF(AU627&lt;($AM$6-$AL$6)/($AN$6-$AL$6),$AL$6+SQRT(AU627*($AN$6-$AL$6)*($AM$6-$AL$6)),$AN$6-SQRT((1-AU627)*($AN$6-$AL$6)*($AN$6-$AM$6))),$AM$6)</f>
        <v>3.18878697798836</v>
      </c>
      <c r="AM627" s="0" t="n">
        <f aca="false">IFERROR(IF(AV627&lt;($AM$7-$AL$7)/($AN$7-$AL$7),$AL$7+SQRT(AV627*($AN$7-$AL$7)*($AM$7-$AL$7)),$AN$7-SQRT((1-AV627)*($AN$7-$AL$7)*($AN$7-$AM$7))),$AM$7)</f>
        <v>0.928114734896136</v>
      </c>
      <c r="AN627" s="0" t="n">
        <f aca="false">IFERROR(IF(AW627&lt;($AM$8-$AL$8)/($AN$8-$AL$8),$AL$8+SQRT(AW627*($AN$8-$AL$8)*($AM$8-$AL$8)),$AN$8-SQRT((1-AW627)*($AN$8-$AL$8)*($AN$8-$AM$8))),$AM$8)</f>
        <v>1.05981529911792</v>
      </c>
      <c r="AO627" s="0" t="n">
        <f aca="false">IFERROR(IF(AX627&lt;($AM$9-$AL$9)/($AN$9-$AL$9),$AL$9+SQRT(AX627*($AN$9-$AL$9)*($AM$9-$AL$9)),$AN$9-SQRT((1-AX627)*($AN$9-$AL$9)*($AN$9-$AM$9))),$AM$9)</f>
        <v>1.53735973629145</v>
      </c>
      <c r="AP627" s="0" t="n">
        <f aca="false">IFERROR(IF(AY627&lt;($AM$10-$AL$10)/($AN$10-$AL$10),$AL$10+SQRT(AY627*($AN$10-$AL$10)*($AM$10-$AL$10)),$AN$10-SQRT((1-AY627)*($AN$10-$AL$10)*($AN$10-$AM$10))),$AM$10)</f>
        <v>0.851777811635375</v>
      </c>
      <c r="AQ627" s="0" t="n">
        <f aca="false">IFERROR(IF(AZ627&lt;($AM$11-$AL$11)/($AN$11-$AL$11),$AL$11+SQRT(AZ627*($AN$11-$AL$11)*($AM$11-$AL$11)),$AN$11-SQRT((1-AZ627)*($AN$11-$AL$11)*($AN$11-$AM$11))),$AM$11)</f>
        <v>0.535271949918853</v>
      </c>
      <c r="AR627" s="0" t="n">
        <f aca="false">SUMPRODUCT((B24:B31&lt;=$B$6)*(C24:C31*AM627+D24:D31*AO627*$B$8*AQ627)/(1+AL627/100)^B24:B31)+C32*AM627*AP627/(1+AL627/100)^$B$6</f>
        <v>0</v>
      </c>
      <c r="AS627" s="0" t="n">
        <f aca="false">SUMPRODUCT((K24:K26&lt;=$B$6)*(L24:L26*AN627+M24:M26*AO627*$B$8*AQ627)/(1+AL627/100)^K24:K26)+L27*AN627*AP627/(1+AL627/100)^$B$6</f>
        <v>0</v>
      </c>
      <c r="AT627" s="0" t="n">
        <f aca="false">AS627-AR627</f>
        <v>0</v>
      </c>
      <c r="AU627" s="0" t="n">
        <f aca="true">RAND()</f>
        <v>0.273732765042443</v>
      </c>
      <c r="AV627" s="0" t="n">
        <f aca="true">RAND()</f>
        <v>0.18237094775008</v>
      </c>
      <c r="AW627" s="0" t="n">
        <f aca="true">RAND()</f>
        <v>0.678486929336836</v>
      </c>
      <c r="AX627" s="0" t="n">
        <f aca="true">RAND()</f>
        <v>0.857309324263788</v>
      </c>
      <c r="AY627" s="0" t="n">
        <f aca="true">RAND()</f>
        <v>0.494990515035893</v>
      </c>
      <c r="AZ627" s="0" t="n">
        <f aca="true">RAND()</f>
        <v>0.225930164973956</v>
      </c>
    </row>
    <row r="628" customFormat="false" ht="15" hidden="false" customHeight="false" outlineLevel="0" collapsed="false">
      <c r="AK628" s="0" t="n">
        <v>615</v>
      </c>
      <c r="AL628" s="0" t="n">
        <f aca="false">IFERROR(IF(AU628&lt;($AM$6-$AL$6)/($AN$6-$AL$6),$AL$6+SQRT(AU628*($AN$6-$AL$6)*($AM$6-$AL$6)),$AN$6-SQRT((1-AU628)*($AN$6-$AL$6)*($AN$6-$AM$6))),$AM$6)</f>
        <v>3.21337008223676</v>
      </c>
      <c r="AM628" s="0" t="n">
        <f aca="false">IFERROR(IF(AV628&lt;($AM$7-$AL$7)/($AN$7-$AL$7),$AL$7+SQRT(AV628*($AN$7-$AL$7)*($AM$7-$AL$7)),$AN$7-SQRT((1-AV628)*($AN$7-$AL$7)*($AN$7-$AM$7))),$AM$7)</f>
        <v>1.02347123300628</v>
      </c>
      <c r="AN628" s="0" t="n">
        <f aca="false">IFERROR(IF(AW628&lt;($AM$8-$AL$8)/($AN$8-$AL$8),$AL$8+SQRT(AW628*($AN$8-$AL$8)*($AM$8-$AL$8)),$AN$8-SQRT((1-AW628)*($AN$8-$AL$8)*($AN$8-$AM$8))),$AM$8)</f>
        <v>0.886856546043965</v>
      </c>
      <c r="AO628" s="0" t="n">
        <f aca="false">IFERROR(IF(AX628&lt;($AM$9-$AL$9)/($AN$9-$AL$9),$AL$9+SQRT(AX628*($AN$9-$AL$9)*($AM$9-$AL$9)),$AN$9-SQRT((1-AX628)*($AN$9-$AL$9)*($AN$9-$AM$9))),$AM$9)</f>
        <v>0.825976843830208</v>
      </c>
      <c r="AP628" s="0" t="n">
        <f aca="false">IFERROR(IF(AY628&lt;($AM$10-$AL$10)/($AN$10-$AL$10),$AL$10+SQRT(AY628*($AN$10-$AL$10)*($AM$10-$AL$10)),$AN$10-SQRT((1-AY628)*($AN$10-$AL$10)*($AN$10-$AM$10))),$AM$10)</f>
        <v>0.712534643724273</v>
      </c>
      <c r="AQ628" s="0" t="n">
        <f aca="false">IFERROR(IF(AZ628&lt;($AM$11-$AL$11)/($AN$11-$AL$11),$AL$11+SQRT(AZ628*($AN$11-$AL$11)*($AM$11-$AL$11)),$AN$11-SQRT((1-AZ628)*($AN$11-$AL$11)*($AN$11-$AM$11))),$AM$11)</f>
        <v>0.39336158677466</v>
      </c>
      <c r="AR628" s="0" t="n">
        <f aca="false">SUMPRODUCT((B24:B31&lt;=$B$6)*(C24:C31*AM628+D24:D31*AO628*$B$8*AQ628)/(1+AL628/100)^B24:B31)+C32*AM628*AP628/(1+AL628/100)^$B$6</f>
        <v>0</v>
      </c>
      <c r="AS628" s="0" t="n">
        <f aca="false">SUMPRODUCT((K24:K26&lt;=$B$6)*(L24:L26*AN628+M24:M26*AO628*$B$8*AQ628)/(1+AL628/100)^K24:K26)+L27*AN628*AP628/(1+AL628/100)^$B$6</f>
        <v>0</v>
      </c>
      <c r="AT628" s="0" t="n">
        <f aca="false">AS628-AR628</f>
        <v>0</v>
      </c>
      <c r="AU628" s="0" t="n">
        <f aca="true">RAND()</f>
        <v>0.283071693295017</v>
      </c>
      <c r="AV628" s="0" t="n">
        <f aca="true">RAND()</f>
        <v>0.543864157549372</v>
      </c>
      <c r="AW628" s="0" t="n">
        <f aca="true">RAND()</f>
        <v>0.0838228843409713</v>
      </c>
      <c r="AX628" s="0" t="n">
        <f aca="true">RAND()</f>
        <v>0.141681203618005</v>
      </c>
      <c r="AY628" s="0" t="n">
        <f aca="true">RAND()</f>
        <v>0.180683899132015</v>
      </c>
      <c r="AZ628" s="0" t="n">
        <f aca="true">RAND()</f>
        <v>0.0355770852452342</v>
      </c>
    </row>
    <row r="629" customFormat="false" ht="15" hidden="false" customHeight="false" outlineLevel="0" collapsed="false">
      <c r="AK629" s="0" t="n">
        <v>616</v>
      </c>
      <c r="AL629" s="0" t="n">
        <f aca="false">IFERROR(IF(AU629&lt;($AM$6-$AL$6)/($AN$6-$AL$6),$AL$6+SQRT(AU629*($AN$6-$AL$6)*($AM$6-$AL$6)),$AN$6-SQRT((1-AU629)*($AN$6-$AL$6)*($AN$6-$AM$6))),$AM$6)</f>
        <v>5.13436919227569</v>
      </c>
      <c r="AM629" s="0" t="n">
        <f aca="false">IFERROR(IF(AV629&lt;($AM$7-$AL$7)/($AN$7-$AL$7),$AL$7+SQRT(AV629*($AN$7-$AL$7)*($AM$7-$AL$7)),$AN$7-SQRT((1-AV629)*($AN$7-$AL$7)*($AN$7-$AM$7))),$AM$7)</f>
        <v>1.16248838581414</v>
      </c>
      <c r="AN629" s="0" t="n">
        <f aca="false">IFERROR(IF(AW629&lt;($AM$8-$AL$8)/($AN$8-$AL$8),$AL$8+SQRT(AW629*($AN$8-$AL$8)*($AM$8-$AL$8)),$AN$8-SQRT((1-AW629)*($AN$8-$AL$8)*($AN$8-$AM$8))),$AM$8)</f>
        <v>0.990473297763977</v>
      </c>
      <c r="AO629" s="0" t="n">
        <f aca="false">IFERROR(IF(AX629&lt;($AM$9-$AL$9)/($AN$9-$AL$9),$AL$9+SQRT(AX629*($AN$9-$AL$9)*($AM$9-$AL$9)),$AN$9-SQRT((1-AX629)*($AN$9-$AL$9)*($AN$9-$AM$9))),$AM$9)</f>
        <v>1.11700827811701</v>
      </c>
      <c r="AP629" s="0" t="n">
        <f aca="false">IFERROR(IF(AY629&lt;($AM$10-$AL$10)/($AN$10-$AL$10),$AL$10+SQRT(AY629*($AN$10-$AL$10)*($AM$10-$AL$10)),$AN$10-SQRT((1-AY629)*($AN$10-$AL$10)*($AN$10-$AM$10))),$AM$10)</f>
        <v>0.726613677421144</v>
      </c>
      <c r="AQ629" s="0" t="n">
        <f aca="false">IFERROR(IF(AZ629&lt;($AM$11-$AL$11)/($AN$11-$AL$11),$AL$11+SQRT(AZ629*($AN$11-$AL$11)*($AM$11-$AL$11)),$AN$11-SQRT((1-AZ629)*($AN$11-$AL$11)*($AN$11-$AM$11))),$AM$11)</f>
        <v>0.373891040599663</v>
      </c>
      <c r="AR629" s="0" t="n">
        <f aca="false">SUMPRODUCT((B24:B31&lt;=$B$6)*(C24:C31*AM629+D24:D31*AO629*$B$8*AQ629)/(1+AL629/100)^B24:B31)+C32*AM629*AP629/(1+AL629/100)^$B$6</f>
        <v>0</v>
      </c>
      <c r="AS629" s="0" t="n">
        <f aca="false">SUMPRODUCT((K24:K26&lt;=$B$6)*(L24:L26*AN629+M24:M26*AO629*$B$8*AQ629)/(1+AL629/100)^K24:K26)+L27*AN629*AP629/(1+AL629/100)^$B$6</f>
        <v>0</v>
      </c>
      <c r="AT629" s="0" t="n">
        <f aca="false">AS629-AR629</f>
        <v>0</v>
      </c>
      <c r="AU629" s="0" t="n">
        <f aca="true">RAND()</f>
        <v>0.825971084463496</v>
      </c>
      <c r="AV629" s="0" t="n">
        <f aca="true">RAND()</f>
        <v>0.931926376734086</v>
      </c>
      <c r="AW629" s="0" t="n">
        <f aca="true">RAND()</f>
        <v>0.403111968456495</v>
      </c>
      <c r="AX629" s="0" t="n">
        <f aca="true">RAND()</f>
        <v>0.480217079390745</v>
      </c>
      <c r="AY629" s="0" t="n">
        <f aca="true">RAND()</f>
        <v>0.205415035177336</v>
      </c>
      <c r="AZ629" s="0" t="n">
        <f aca="true">RAND()</f>
        <v>0.0222852484934739</v>
      </c>
    </row>
    <row r="630" customFormat="false" ht="15" hidden="false" customHeight="false" outlineLevel="0" collapsed="false">
      <c r="AK630" s="0" t="n">
        <v>617</v>
      </c>
      <c r="AL630" s="0" t="n">
        <f aca="false">IFERROR(IF(AU630&lt;($AM$6-$AL$6)/($AN$6-$AL$6),$AL$6+SQRT(AU630*($AN$6-$AL$6)*($AM$6-$AL$6)),$AN$6-SQRT((1-AU630)*($AN$6-$AL$6)*($AN$6-$AM$6))),$AM$6)</f>
        <v>4.13549359710598</v>
      </c>
      <c r="AM630" s="0" t="n">
        <f aca="false">IFERROR(IF(AV630&lt;($AM$7-$AL$7)/($AN$7-$AL$7),$AL$7+SQRT(AV630*($AN$7-$AL$7)*($AM$7-$AL$7)),$AN$7-SQRT((1-AV630)*($AN$7-$AL$7)*($AN$7-$AM$7))),$AM$7)</f>
        <v>0.997139661676222</v>
      </c>
      <c r="AN630" s="0" t="n">
        <f aca="false">IFERROR(IF(AW630&lt;($AM$8-$AL$8)/($AN$8-$AL$8),$AL$8+SQRT(AW630*($AN$8-$AL$8)*($AM$8-$AL$8)),$AN$8-SQRT((1-AW630)*($AN$8-$AL$8)*($AN$8-$AM$8))),$AM$8)</f>
        <v>0.950781510437614</v>
      </c>
      <c r="AO630" s="0" t="n">
        <f aca="false">IFERROR(IF(AX630&lt;($AM$9-$AL$9)/($AN$9-$AL$9),$AL$9+SQRT(AX630*($AN$9-$AL$9)*($AM$9-$AL$9)),$AN$9-SQRT((1-AX630)*($AN$9-$AL$9)*($AN$9-$AM$9))),$AM$9)</f>
        <v>1.2260252712763</v>
      </c>
      <c r="AP630" s="0" t="n">
        <f aca="false">IFERROR(IF(AY630&lt;($AM$10-$AL$10)/($AN$10-$AL$10),$AL$10+SQRT(AY630*($AN$10-$AL$10)*($AM$10-$AL$10)),$AN$10-SQRT((1-AY630)*($AN$10-$AL$10)*($AN$10-$AM$10))),$AM$10)</f>
        <v>0.688771433625663</v>
      </c>
      <c r="AQ630" s="0" t="n">
        <f aca="false">IFERROR(IF(AZ630&lt;($AM$11-$AL$11)/($AN$11-$AL$11),$AL$11+SQRT(AZ630*($AN$11-$AL$11)*($AM$11-$AL$11)),$AN$11-SQRT((1-AZ630)*($AN$11-$AL$11)*($AN$11-$AM$11))),$AM$11)</f>
        <v>0.574563653419012</v>
      </c>
      <c r="AR630" s="0" t="n">
        <f aca="false">SUMPRODUCT((B24:B31&lt;=$B$6)*(C24:C31*AM630+D24:D31*AO630*$B$8*AQ630)/(1+AL630/100)^B24:B31)+C32*AM630*AP630/(1+AL630/100)^$B$6</f>
        <v>0</v>
      </c>
      <c r="AS630" s="0" t="n">
        <f aca="false">SUMPRODUCT((K24:K26&lt;=$B$6)*(L24:L26*AN630+M24:M26*AO630*$B$8*AQ630)/(1+AL630/100)^K24:K26)+L27*AN630*AP630/(1+AL630/100)^$B$6</f>
        <v>0</v>
      </c>
      <c r="AT630" s="0" t="n">
        <f aca="false">AS630-AR630</f>
        <v>0</v>
      </c>
      <c r="AU630" s="0" t="n">
        <f aca="true">RAND()</f>
        <v>0.589730153388958</v>
      </c>
      <c r="AV630" s="0" t="n">
        <f aca="true">RAND()</f>
        <v>0.431822735620171</v>
      </c>
      <c r="AW630" s="0" t="n">
        <f aca="true">RAND()</f>
        <v>0.252611820998314</v>
      </c>
      <c r="AX630" s="0" t="n">
        <f aca="true">RAND()</f>
        <v>0.600642079531384</v>
      </c>
      <c r="AY630" s="0" t="n">
        <f aca="true">RAND()</f>
        <v>0.142538616612352</v>
      </c>
      <c r="AZ630" s="0" t="n">
        <f aca="true">RAND()</f>
        <v>0.307694692974676</v>
      </c>
    </row>
    <row r="631" customFormat="false" ht="15" hidden="false" customHeight="false" outlineLevel="0" collapsed="false">
      <c r="AK631" s="0" t="n">
        <v>618</v>
      </c>
      <c r="AL631" s="0" t="n">
        <f aca="false">IFERROR(IF(AU631&lt;($AM$6-$AL$6)/($AN$6-$AL$6),$AL$6+SQRT(AU631*($AN$6-$AL$6)*($AM$6-$AL$6)),$AN$6-SQRT((1-AU631)*($AN$6-$AL$6)*($AN$6-$AM$6))),$AM$6)</f>
        <v>3.25753053546704</v>
      </c>
      <c r="AM631" s="0" t="n">
        <f aca="false">IFERROR(IF(AV631&lt;($AM$7-$AL$7)/($AN$7-$AL$7),$AL$7+SQRT(AV631*($AN$7-$AL$7)*($AM$7-$AL$7)),$AN$7-SQRT((1-AV631)*($AN$7-$AL$7)*($AN$7-$AM$7))),$AM$7)</f>
        <v>1.12718880918707</v>
      </c>
      <c r="AN631" s="0" t="n">
        <f aca="false">IFERROR(IF(AW631&lt;($AM$8-$AL$8)/($AN$8-$AL$8),$AL$8+SQRT(AW631*($AN$8-$AL$8)*($AM$8-$AL$8)),$AN$8-SQRT((1-AW631)*($AN$8-$AL$8)*($AN$8-$AM$8))),$AM$8)</f>
        <v>1.10355129838068</v>
      </c>
      <c r="AO631" s="0" t="n">
        <f aca="false">IFERROR(IF(AX631&lt;($AM$9-$AL$9)/($AN$9-$AL$9),$AL$9+SQRT(AX631*($AN$9-$AL$9)*($AM$9-$AL$9)),$AN$9-SQRT((1-AX631)*($AN$9-$AL$9)*($AN$9-$AM$9))),$AM$9)</f>
        <v>1.20703764043465</v>
      </c>
      <c r="AP631" s="0" t="n">
        <f aca="false">IFERROR(IF(AY631&lt;($AM$10-$AL$10)/($AN$10-$AL$10),$AL$10+SQRT(AY631*($AN$10-$AL$10)*($AM$10-$AL$10)),$AN$10-SQRT((1-AY631)*($AN$10-$AL$10)*($AN$10-$AM$10))),$AM$10)</f>
        <v>0.742639190726209</v>
      </c>
      <c r="AQ631" s="0" t="n">
        <f aca="false">IFERROR(IF(AZ631&lt;($AM$11-$AL$11)/($AN$11-$AL$11),$AL$11+SQRT(AZ631*($AN$11-$AL$11)*($AM$11-$AL$11)),$AN$11-SQRT((1-AZ631)*($AN$11-$AL$11)*($AN$11-$AM$11))),$AM$11)</f>
        <v>0.64536549938816</v>
      </c>
      <c r="AR631" s="0" t="n">
        <f aca="false">SUMPRODUCT((B24:B31&lt;=$B$6)*(C24:C31*AM631+D24:D31*AO631*$B$8*AQ631)/(1+AL631/100)^B24:B31)+C32*AM631*AP631/(1+AL631/100)^$B$6</f>
        <v>0</v>
      </c>
      <c r="AS631" s="0" t="n">
        <f aca="false">SUMPRODUCT((K24:K26&lt;=$B$6)*(L24:L26*AN631+M24:M26*AO631*$B$8*AQ631)/(1+AL631/100)^K24:K26)+L27*AN631*AP631/(1+AL631/100)^$B$6</f>
        <v>0</v>
      </c>
      <c r="AT631" s="0" t="n">
        <f aca="false">AS631-AR631</f>
        <v>0</v>
      </c>
      <c r="AU631" s="0" t="n">
        <f aca="true">RAND()</f>
        <v>0.299696115351918</v>
      </c>
      <c r="AV631" s="0" t="n">
        <f aca="true">RAND()</f>
        <v>0.865932545876543</v>
      </c>
      <c r="AW631" s="0" t="n">
        <f aca="true">RAND()</f>
        <v>0.809358024835704</v>
      </c>
      <c r="AX631" s="0" t="n">
        <f aca="true">RAND()</f>
        <v>0.58080713087503</v>
      </c>
      <c r="AY631" s="0" t="n">
        <f aca="true">RAND()</f>
        <v>0.235495107505079</v>
      </c>
      <c r="AZ631" s="0" t="n">
        <f aca="true">RAND()</f>
        <v>0.486846237418911</v>
      </c>
    </row>
    <row r="632" customFormat="false" ht="15" hidden="false" customHeight="false" outlineLevel="0" collapsed="false">
      <c r="AK632" s="0" t="n">
        <v>619</v>
      </c>
      <c r="AL632" s="0" t="n">
        <f aca="false">IFERROR(IF(AU632&lt;($AM$6-$AL$6)/($AN$6-$AL$6),$AL$6+SQRT(AU632*($AN$6-$AL$6)*($AM$6-$AL$6)),$AN$6-SQRT((1-AU632)*($AN$6-$AL$6)*($AN$6-$AM$6))),$AM$6)</f>
        <v>4.12119401212858</v>
      </c>
      <c r="AM632" s="0" t="n">
        <f aca="false">IFERROR(IF(AV632&lt;($AM$7-$AL$7)/($AN$7-$AL$7),$AL$7+SQRT(AV632*($AN$7-$AL$7)*($AM$7-$AL$7)),$AN$7-SQRT((1-AV632)*($AN$7-$AL$7)*($AN$7-$AM$7))),$AM$7)</f>
        <v>1.02576851632695</v>
      </c>
      <c r="AN632" s="0" t="n">
        <f aca="false">IFERROR(IF(AW632&lt;($AM$8-$AL$8)/($AN$8-$AL$8),$AL$8+SQRT(AW632*($AN$8-$AL$8)*($AM$8-$AL$8)),$AN$8-SQRT((1-AW632)*($AN$8-$AL$8)*($AN$8-$AM$8))),$AM$8)</f>
        <v>1.03109927483094</v>
      </c>
      <c r="AO632" s="0" t="n">
        <f aca="false">IFERROR(IF(AX632&lt;($AM$9-$AL$9)/($AN$9-$AL$9),$AL$9+SQRT(AX632*($AN$9-$AL$9)*($AM$9-$AL$9)),$AN$9-SQRT((1-AX632)*($AN$9-$AL$9)*($AN$9-$AM$9))),$AM$9)</f>
        <v>1.11747578474324</v>
      </c>
      <c r="AP632" s="0" t="n">
        <f aca="false">IFERROR(IF(AY632&lt;($AM$10-$AL$10)/($AN$10-$AL$10),$AL$10+SQRT(AY632*($AN$10-$AL$10)*($AM$10-$AL$10)),$AN$10-SQRT((1-AY632)*($AN$10-$AL$10)*($AN$10-$AM$10))),$AM$10)</f>
        <v>0.950842613244381</v>
      </c>
      <c r="AQ632" s="0" t="n">
        <f aca="false">IFERROR(IF(AZ632&lt;($AM$11-$AL$11)/($AN$11-$AL$11),$AL$11+SQRT(AZ632*($AN$11-$AL$11)*($AM$11-$AL$11)),$AN$11-SQRT((1-AZ632)*($AN$11-$AL$11)*($AN$11-$AM$11))),$AM$11)</f>
        <v>0.715903102936256</v>
      </c>
      <c r="AR632" s="0" t="n">
        <f aca="false">SUMPRODUCT((B24:B31&lt;=$B$6)*(C24:C31*AM632+D24:D31*AO632*$B$8*AQ632)/(1+AL632/100)^B24:B31)+C32*AM632*AP632/(1+AL632/100)^$B$6</f>
        <v>0</v>
      </c>
      <c r="AS632" s="0" t="n">
        <f aca="false">SUMPRODUCT((K24:K26&lt;=$B$6)*(L24:L26*AN632+M24:M26*AO632*$B$8*AQ632)/(1+AL632/100)^K24:K26)+L27*AN632*AP632/(1+AL632/100)^$B$6</f>
        <v>0</v>
      </c>
      <c r="AT632" s="0" t="n">
        <f aca="false">AS632-AR632</f>
        <v>0</v>
      </c>
      <c r="AU632" s="0" t="n">
        <f aca="true">RAND()</f>
        <v>0.585623804209782</v>
      </c>
      <c r="AV632" s="0" t="n">
        <f aca="true">RAND()</f>
        <v>0.553068815375848</v>
      </c>
      <c r="AW632" s="0" t="n">
        <f aca="true">RAND()</f>
        <v>0.574066422404091</v>
      </c>
      <c r="AX632" s="0" t="n">
        <f aca="true">RAND()</f>
        <v>0.480767339656958</v>
      </c>
      <c r="AY632" s="0" t="n">
        <f aca="true">RAND()</f>
        <v>0.81303624766809</v>
      </c>
      <c r="AZ632" s="0" t="n">
        <f aca="true">RAND()</f>
        <v>0.670567155423479</v>
      </c>
    </row>
    <row r="633" customFormat="false" ht="15" hidden="false" customHeight="false" outlineLevel="0" collapsed="false">
      <c r="AK633" s="0" t="n">
        <v>620</v>
      </c>
      <c r="AL633" s="0" t="n">
        <f aca="false">IFERROR(IF(AU633&lt;($AM$6-$AL$6)/($AN$6-$AL$6),$AL$6+SQRT(AU633*($AN$6-$AL$6)*($AM$6-$AL$6)),$AN$6-SQRT((1-AU633)*($AN$6-$AL$6)*($AN$6-$AM$6))),$AM$6)</f>
        <v>4.65060445153231</v>
      </c>
      <c r="AM633" s="0" t="n">
        <f aca="false">IFERROR(IF(AV633&lt;($AM$7-$AL$7)/($AN$7-$AL$7),$AL$7+SQRT(AV633*($AN$7-$AL$7)*($AM$7-$AL$7)),$AN$7-SQRT((1-AV633)*($AN$7-$AL$7)*($AN$7-$AM$7))),$AM$7)</f>
        <v>0.886654975234013</v>
      </c>
      <c r="AN633" s="0" t="n">
        <f aca="false">IFERROR(IF(AW633&lt;($AM$8-$AL$8)/($AN$8-$AL$8),$AL$8+SQRT(AW633*($AN$8-$AL$8)*($AM$8-$AL$8)),$AN$8-SQRT((1-AW633)*($AN$8-$AL$8)*($AN$8-$AM$8))),$AM$8)</f>
        <v>0.901737603729544</v>
      </c>
      <c r="AO633" s="0" t="n">
        <f aca="false">IFERROR(IF(AX633&lt;($AM$9-$AL$9)/($AN$9-$AL$9),$AL$9+SQRT(AX633*($AN$9-$AL$9)*($AM$9-$AL$9)),$AN$9-SQRT((1-AX633)*($AN$9-$AL$9)*($AN$9-$AM$9))),$AM$9)</f>
        <v>1.14489561658926</v>
      </c>
      <c r="AP633" s="0" t="n">
        <f aca="false">IFERROR(IF(AY633&lt;($AM$10-$AL$10)/($AN$10-$AL$10),$AL$10+SQRT(AY633*($AN$10-$AL$10)*($AM$10-$AL$10)),$AN$10-SQRT((1-AY633)*($AN$10-$AL$10)*($AN$10-$AM$10))),$AM$10)</f>
        <v>0.98389736646626</v>
      </c>
      <c r="AQ633" s="0" t="n">
        <f aca="false">IFERROR(IF(AZ633&lt;($AM$11-$AL$11)/($AN$11-$AL$11),$AL$11+SQRT(AZ633*($AN$11-$AL$11)*($AM$11-$AL$11)),$AN$11-SQRT((1-AZ633)*($AN$11-$AL$11)*($AN$11-$AM$11))),$AM$11)</f>
        <v>0.594506605112789</v>
      </c>
      <c r="AR633" s="0" t="n">
        <f aca="false">SUMPRODUCT((B24:B31&lt;=$B$6)*(C24:C31*AM633+D24:D31*AO633*$B$8*AQ633)/(1+AL633/100)^B24:B31)+C32*AM633*AP633/(1+AL633/100)^$B$6</f>
        <v>0</v>
      </c>
      <c r="AS633" s="0" t="n">
        <f aca="false">SUMPRODUCT((K24:K26&lt;=$B$6)*(L24:L26*AN633+M24:M26*AO633*$B$8*AQ633)/(1+AL633/100)^K24:K26)+L27*AN633*AP633/(1+AL633/100)^$B$6</f>
        <v>0</v>
      </c>
      <c r="AT633" s="0" t="n">
        <f aca="false">AS633-AR633</f>
        <v>0</v>
      </c>
      <c r="AU633" s="0" t="n">
        <f aca="true">RAND()</f>
        <v>0.72401702784201</v>
      </c>
      <c r="AV633" s="0" t="n">
        <f aca="true">RAND()</f>
        <v>0.0834342748089708</v>
      </c>
      <c r="AW633" s="0" t="n">
        <f aca="true">RAND()</f>
        <v>0.115006000140329</v>
      </c>
      <c r="AX633" s="0" t="n">
        <f aca="true">RAND()</f>
        <v>0.512530995647824</v>
      </c>
      <c r="AY633" s="0" t="n">
        <f aca="true">RAND()</f>
        <v>0.936626645091927</v>
      </c>
      <c r="AZ633" s="0" t="n">
        <f aca="true">RAND()</f>
        <v>0.354016899816572</v>
      </c>
    </row>
    <row r="634" customFormat="false" ht="15" hidden="false" customHeight="false" outlineLevel="0" collapsed="false">
      <c r="AK634" s="0" t="n">
        <v>621</v>
      </c>
      <c r="AL634" s="0" t="n">
        <f aca="false">IFERROR(IF(AU634&lt;($AM$6-$AL$6)/($AN$6-$AL$6),$AL$6+SQRT(AU634*($AN$6-$AL$6)*($AM$6-$AL$6)),$AN$6-SQRT((1-AU634)*($AN$6-$AL$6)*($AN$6-$AM$6))),$AM$6)</f>
        <v>3.65815798381275</v>
      </c>
      <c r="AM634" s="0" t="n">
        <f aca="false">IFERROR(IF(AV634&lt;($AM$7-$AL$7)/($AN$7-$AL$7),$AL$7+SQRT(AV634*($AN$7-$AL$7)*($AM$7-$AL$7)),$AN$7-SQRT((1-AV634)*($AN$7-$AL$7)*($AN$7-$AM$7))),$AM$7)</f>
        <v>0.996568733025075</v>
      </c>
      <c r="AN634" s="0" t="n">
        <f aca="false">IFERROR(IF(AW634&lt;($AM$8-$AL$8)/($AN$8-$AL$8),$AL$8+SQRT(AW634*($AN$8-$AL$8)*($AM$8-$AL$8)),$AN$8-SQRT((1-AW634)*($AN$8-$AL$8)*($AN$8-$AM$8))),$AM$8)</f>
        <v>1.11299991990331</v>
      </c>
      <c r="AO634" s="0" t="n">
        <f aca="false">IFERROR(IF(AX634&lt;($AM$9-$AL$9)/($AN$9-$AL$9),$AL$9+SQRT(AX634*($AN$9-$AL$9)*($AM$9-$AL$9)),$AN$9-SQRT((1-AX634)*($AN$9-$AL$9)*($AN$9-$AM$9))),$AM$9)</f>
        <v>1.05547112597483</v>
      </c>
      <c r="AP634" s="0" t="n">
        <f aca="false">IFERROR(IF(AY634&lt;($AM$10-$AL$10)/($AN$10-$AL$10),$AL$10+SQRT(AY634*($AN$10-$AL$10)*($AM$10-$AL$10)),$AN$10-SQRT((1-AY634)*($AN$10-$AL$10)*($AN$10-$AM$10))),$AM$10)</f>
        <v>0.78188596131222</v>
      </c>
      <c r="AQ634" s="0" t="n">
        <f aca="false">IFERROR(IF(AZ634&lt;($AM$11-$AL$11)/($AN$11-$AL$11),$AL$11+SQRT(AZ634*($AN$11-$AL$11)*($AM$11-$AL$11)),$AN$11-SQRT((1-AZ634)*($AN$11-$AL$11)*($AN$11-$AM$11))),$AM$11)</f>
        <v>0.748874767553616</v>
      </c>
      <c r="AR634" s="0" t="n">
        <f aca="false">SUMPRODUCT((B24:B31&lt;=$B$6)*(C24:C31*AM634+D24:D31*AO634*$B$8*AQ634)/(1+AL634/100)^B24:B31)+C32*AM634*AP634/(1+AL634/100)^$B$6</f>
        <v>0</v>
      </c>
      <c r="AS634" s="0" t="n">
        <f aca="false">SUMPRODUCT((K24:K26&lt;=$B$6)*(L24:L26*AN634+M24:M26*AO634*$B$8*AQ634)/(1+AL634/100)^K24:K26)+L27*AN634*AP634/(1+AL634/100)^$B$6</f>
        <v>0</v>
      </c>
      <c r="AT634" s="0" t="n">
        <f aca="false">AS634-AR634</f>
        <v>0</v>
      </c>
      <c r="AU634" s="0" t="n">
        <f aca="true">RAND()</f>
        <v>0.441604596942275</v>
      </c>
      <c r="AV634" s="0" t="n">
        <f aca="true">RAND()</f>
        <v>0.429325186700926</v>
      </c>
      <c r="AW634" s="0" t="n">
        <f aca="true">RAND()</f>
        <v>0.833164249364448</v>
      </c>
      <c r="AX634" s="0" t="n">
        <f aca="true">RAND()</f>
        <v>0.405243470755158</v>
      </c>
      <c r="AY634" s="0" t="n">
        <f aca="true">RAND()</f>
        <v>0.317838780739658</v>
      </c>
      <c r="AZ634" s="0" t="n">
        <f aca="true">RAND()</f>
        <v>0.742596398484691</v>
      </c>
    </row>
    <row r="635" customFormat="false" ht="15" hidden="false" customHeight="false" outlineLevel="0" collapsed="false">
      <c r="AK635" s="0" t="n">
        <v>622</v>
      </c>
      <c r="AL635" s="0" t="n">
        <f aca="false">IFERROR(IF(AU635&lt;($AM$6-$AL$6)/($AN$6-$AL$6),$AL$6+SQRT(AU635*($AN$6-$AL$6)*($AM$6-$AL$6)),$AN$6-SQRT((1-AU635)*($AN$6-$AL$6)*($AN$6-$AM$6))),$AM$6)</f>
        <v>2.27635039140552</v>
      </c>
      <c r="AM635" s="0" t="n">
        <f aca="false">IFERROR(IF(AV635&lt;($AM$7-$AL$7)/($AN$7-$AL$7),$AL$7+SQRT(AV635*($AN$7-$AL$7)*($AM$7-$AL$7)),$AN$7-SQRT((1-AV635)*($AN$7-$AL$7)*($AN$7-$AM$7))),$AM$7)</f>
        <v>0.926696103747276</v>
      </c>
      <c r="AN635" s="0" t="n">
        <f aca="false">IFERROR(IF(AW635&lt;($AM$8-$AL$8)/($AN$8-$AL$8),$AL$8+SQRT(AW635*($AN$8-$AL$8)*($AM$8-$AL$8)),$AN$8-SQRT((1-AW635)*($AN$8-$AL$8)*($AN$8-$AM$8))),$AM$8)</f>
        <v>0.98727411962216</v>
      </c>
      <c r="AO635" s="0" t="n">
        <f aca="false">IFERROR(IF(AX635&lt;($AM$9-$AL$9)/($AN$9-$AL$9),$AL$9+SQRT(AX635*($AN$9-$AL$9)*($AM$9-$AL$9)),$AN$9-SQRT((1-AX635)*($AN$9-$AL$9)*($AN$9-$AM$9))),$AM$9)</f>
        <v>1.02612279830971</v>
      </c>
      <c r="AP635" s="0" t="n">
        <f aca="false">IFERROR(IF(AY635&lt;($AM$10-$AL$10)/($AN$10-$AL$10),$AL$10+SQRT(AY635*($AN$10-$AL$10)*($AM$10-$AL$10)),$AN$10-SQRT((1-AY635)*($AN$10-$AL$10)*($AN$10-$AM$10))),$AM$10)</f>
        <v>0.840981992077139</v>
      </c>
      <c r="AQ635" s="0" t="n">
        <f aca="false">IFERROR(IF(AZ635&lt;($AM$11-$AL$11)/($AN$11-$AL$11),$AL$11+SQRT(AZ635*($AN$11-$AL$11)*($AM$11-$AL$11)),$AN$11-SQRT((1-AZ635)*($AN$11-$AL$11)*($AN$11-$AM$11))),$AM$11)</f>
        <v>0.575816680772748</v>
      </c>
      <c r="AR635" s="0" t="n">
        <f aca="false">SUMPRODUCT((B24:B31&lt;=$B$6)*(C24:C31*AM635+D24:D31*AO635*$B$8*AQ635)/(1+AL635/100)^B24:B31)+C32*AM635*AP635/(1+AL635/100)^$B$6</f>
        <v>0</v>
      </c>
      <c r="AS635" s="0" t="n">
        <f aca="false">SUMPRODUCT((K24:K26&lt;=$B$6)*(L24:L26*AN635+M24:M26*AO635*$B$8*AQ635)/(1+AL635/100)^K24:K26)+L27*AN635*AP635/(1+AL635/100)^$B$6</f>
        <v>0</v>
      </c>
      <c r="AT635" s="0" t="n">
        <f aca="false">AS635-AR635</f>
        <v>0</v>
      </c>
      <c r="AU635" s="0" t="n">
        <f aca="true">RAND()</f>
        <v>0.0152739077659963</v>
      </c>
      <c r="AV635" s="0" t="n">
        <f aca="true">RAND()</f>
        <v>0.178354474497117</v>
      </c>
      <c r="AW635" s="0" t="n">
        <f aca="true">RAND()</f>
        <v>0.389684398669502</v>
      </c>
      <c r="AX635" s="0" t="n">
        <f aca="true">RAND()</f>
        <v>0.367708797351931</v>
      </c>
      <c r="AY635" s="0" t="n">
        <f aca="true">RAND()</f>
        <v>0.465074875683575</v>
      </c>
      <c r="AZ635" s="0" t="n">
        <f aca="true">RAND()</f>
        <v>0.310509556704066</v>
      </c>
    </row>
    <row r="636" customFormat="false" ht="15" hidden="false" customHeight="false" outlineLevel="0" collapsed="false">
      <c r="AK636" s="0" t="n">
        <v>623</v>
      </c>
      <c r="AL636" s="0" t="n">
        <f aca="false">IFERROR(IF(AU636&lt;($AM$6-$AL$6)/($AN$6-$AL$6),$AL$6+SQRT(AU636*($AN$6-$AL$6)*($AM$6-$AL$6)),$AN$6-SQRT((1-AU636)*($AN$6-$AL$6)*($AN$6-$AM$6))),$AM$6)</f>
        <v>2.71026356729905</v>
      </c>
      <c r="AM636" s="0" t="n">
        <f aca="false">IFERROR(IF(AV636&lt;($AM$7-$AL$7)/($AN$7-$AL$7),$AL$7+SQRT(AV636*($AN$7-$AL$7)*($AM$7-$AL$7)),$AN$7-SQRT((1-AV636)*($AN$7-$AL$7)*($AN$7-$AM$7))),$AM$7)</f>
        <v>0.943918536000986</v>
      </c>
      <c r="AN636" s="0" t="n">
        <f aca="false">IFERROR(IF(AW636&lt;($AM$8-$AL$8)/($AN$8-$AL$8),$AL$8+SQRT(AW636*($AN$8-$AL$8)*($AM$8-$AL$8)),$AN$8-SQRT((1-AW636)*($AN$8-$AL$8)*($AN$8-$AM$8))),$AM$8)</f>
        <v>0.895832625827225</v>
      </c>
      <c r="AO636" s="0" t="n">
        <f aca="false">IFERROR(IF(AX636&lt;($AM$9-$AL$9)/($AN$9-$AL$9),$AL$9+SQRT(AX636*($AN$9-$AL$9)*($AM$9-$AL$9)),$AN$9-SQRT((1-AX636)*($AN$9-$AL$9)*($AN$9-$AM$9))),$AM$9)</f>
        <v>1.12231469469372</v>
      </c>
      <c r="AP636" s="0" t="n">
        <f aca="false">IFERROR(IF(AY636&lt;($AM$10-$AL$10)/($AN$10-$AL$10),$AL$10+SQRT(AY636*($AN$10-$AL$10)*($AM$10-$AL$10)),$AN$10-SQRT((1-AY636)*($AN$10-$AL$10)*($AN$10-$AM$10))),$AM$10)</f>
        <v>0.993104190965276</v>
      </c>
      <c r="AQ636" s="0" t="n">
        <f aca="false">IFERROR(IF(AZ636&lt;($AM$11-$AL$11)/($AN$11-$AL$11),$AL$11+SQRT(AZ636*($AN$11-$AL$11)*($AM$11-$AL$11)),$AN$11-SQRT((1-AZ636)*($AN$11-$AL$11)*($AN$11-$AM$11))),$AM$11)</f>
        <v>0.739364773880938</v>
      </c>
      <c r="AR636" s="0" t="n">
        <f aca="false">SUMPRODUCT((B24:B31&lt;=$B$6)*(C24:C31*AM636+D24:D31*AO636*$B$8*AQ636)/(1+AL636/100)^B24:B31)+C32*AM636*AP636/(1+AL636/100)^$B$6</f>
        <v>0</v>
      </c>
      <c r="AS636" s="0" t="n">
        <f aca="false">SUMPRODUCT((K24:K26&lt;=$B$6)*(L24:L26*AN636+M24:M26*AO636*$B$8*AQ636)/(1+AL636/100)^K24:K26)+L27*AN636*AP636/(1+AL636/100)^$B$6</f>
        <v>0</v>
      </c>
      <c r="AT636" s="0" t="n">
        <f aca="false">AS636-AR636</f>
        <v>0</v>
      </c>
      <c r="AU636" s="0" t="n">
        <f aca="true">RAND()</f>
        <v>0.100894867006475</v>
      </c>
      <c r="AV636" s="0" t="n">
        <f aca="true">RAND()</f>
        <v>0.230139388940747</v>
      </c>
      <c r="AW636" s="0" t="n">
        <f aca="true">RAND()</f>
        <v>0.10204324636601</v>
      </c>
      <c r="AX636" s="0" t="n">
        <f aca="true">RAND()</f>
        <v>0.486445669899617</v>
      </c>
      <c r="AY636" s="0" t="n">
        <f aca="true">RAND()</f>
        <v>0.972606972590079</v>
      </c>
      <c r="AZ636" s="0" t="n">
        <f aca="true">RAND()</f>
        <v>0.722731750636186</v>
      </c>
    </row>
    <row r="637" customFormat="false" ht="15" hidden="false" customHeight="false" outlineLevel="0" collapsed="false">
      <c r="AK637" s="0" t="n">
        <v>624</v>
      </c>
      <c r="AL637" s="0" t="n">
        <f aca="false">IFERROR(IF(AU637&lt;($AM$6-$AL$6)/($AN$6-$AL$6),$AL$6+SQRT(AU637*($AN$6-$AL$6)*($AM$6-$AL$6)),$AN$6-SQRT((1-AU637)*($AN$6-$AL$6)*($AN$6-$AM$6))),$AM$6)</f>
        <v>2.62601560836833</v>
      </c>
      <c r="AM637" s="0" t="n">
        <f aca="false">IFERROR(IF(AV637&lt;($AM$7-$AL$7)/($AN$7-$AL$7),$AL$7+SQRT(AV637*($AN$7-$AL$7)*($AM$7-$AL$7)),$AN$7-SQRT((1-AV637)*($AN$7-$AL$7)*($AN$7-$AM$7))),$AM$7)</f>
        <v>1.18968207387929</v>
      </c>
      <c r="AN637" s="0" t="n">
        <f aca="false">IFERROR(IF(AW637&lt;($AM$8-$AL$8)/($AN$8-$AL$8),$AL$8+SQRT(AW637*($AN$8-$AL$8)*($AM$8-$AL$8)),$AN$8-SQRT((1-AW637)*($AN$8-$AL$8)*($AN$8-$AM$8))),$AM$8)</f>
        <v>0.908377878760403</v>
      </c>
      <c r="AO637" s="0" t="n">
        <f aca="false">IFERROR(IF(AX637&lt;($AM$9-$AL$9)/($AN$9-$AL$9),$AL$9+SQRT(AX637*($AN$9-$AL$9)*($AM$9-$AL$9)),$AN$9-SQRT((1-AX637)*($AN$9-$AL$9)*($AN$9-$AM$9))),$AM$9)</f>
        <v>1.49458051058795</v>
      </c>
      <c r="AP637" s="0" t="n">
        <f aca="false">IFERROR(IF(AY637&lt;($AM$10-$AL$10)/($AN$10-$AL$10),$AL$10+SQRT(AY637*($AN$10-$AL$10)*($AM$10-$AL$10)),$AN$10-SQRT((1-AY637)*($AN$10-$AL$10)*($AN$10-$AM$10))),$AM$10)</f>
        <v>0.867489598425827</v>
      </c>
      <c r="AQ637" s="0" t="n">
        <f aca="false">IFERROR(IF(AZ637&lt;($AM$11-$AL$11)/($AN$11-$AL$11),$AL$11+SQRT(AZ637*($AN$11-$AL$11)*($AM$11-$AL$11)),$AN$11-SQRT((1-AZ637)*($AN$11-$AL$11)*($AN$11-$AM$11))),$AM$11)</f>
        <v>0.743607693996541</v>
      </c>
      <c r="AR637" s="0" t="n">
        <f aca="false">SUMPRODUCT((B24:B31&lt;=$B$6)*(C24:C31*AM637+D24:D31*AO637*$B$8*AQ637)/(1+AL637/100)^B24:B31)+C32*AM637*AP637/(1+AL637/100)^$B$6</f>
        <v>0</v>
      </c>
      <c r="AS637" s="0" t="n">
        <f aca="false">SUMPRODUCT((K24:K26&lt;=$B$6)*(L24:L26*AN637+M24:M26*AO637*$B$8*AQ637)/(1+AL637/100)^K24:K26)+L27*AN637*AP637/(1+AL637/100)^$B$6</f>
        <v>0</v>
      </c>
      <c r="AT637" s="0" t="n">
        <f aca="false">AS637-AR637</f>
        <v>0</v>
      </c>
      <c r="AU637" s="0" t="n">
        <f aca="true">RAND()</f>
        <v>0.078379108384154</v>
      </c>
      <c r="AV637" s="0" t="n">
        <f aca="true">RAND()</f>
        <v>0.967659980342189</v>
      </c>
      <c r="AW637" s="0" t="n">
        <f aca="true">RAND()</f>
        <v>0.130508495606718</v>
      </c>
      <c r="AX637" s="0" t="n">
        <f aca="true">RAND()</f>
        <v>0.829700759814975</v>
      </c>
      <c r="AY637" s="0" t="n">
        <f aca="true">RAND()</f>
        <v>0.540194419804702</v>
      </c>
      <c r="AZ637" s="0" t="n">
        <f aca="true">RAND()</f>
        <v>0.731685654784608</v>
      </c>
    </row>
    <row r="638" customFormat="false" ht="15" hidden="false" customHeight="false" outlineLevel="0" collapsed="false">
      <c r="AK638" s="0" t="n">
        <v>625</v>
      </c>
      <c r="AL638" s="0" t="n">
        <f aca="false">IFERROR(IF(AU638&lt;($AM$6-$AL$6)/($AN$6-$AL$6),$AL$6+SQRT(AU638*($AN$6-$AL$6)*($AM$6-$AL$6)),$AN$6-SQRT((1-AU638)*($AN$6-$AL$6)*($AN$6-$AM$6))),$AM$6)</f>
        <v>3.14341269706375</v>
      </c>
      <c r="AM638" s="0" t="n">
        <f aca="false">IFERROR(IF(AV638&lt;($AM$7-$AL$7)/($AN$7-$AL$7),$AL$7+SQRT(AV638*($AN$7-$AL$7)*($AM$7-$AL$7)),$AN$7-SQRT((1-AV638)*($AN$7-$AL$7)*($AN$7-$AM$7))),$AM$7)</f>
        <v>1.13896777051526</v>
      </c>
      <c r="AN638" s="0" t="n">
        <f aca="false">IFERROR(IF(AW638&lt;($AM$8-$AL$8)/($AN$8-$AL$8),$AL$8+SQRT(AW638*($AN$8-$AL$8)*($AM$8-$AL$8)),$AN$8-SQRT((1-AW638)*($AN$8-$AL$8)*($AN$8-$AM$8))),$AM$8)</f>
        <v>1.04913619176996</v>
      </c>
      <c r="AO638" s="0" t="n">
        <f aca="false">IFERROR(IF(AX638&lt;($AM$9-$AL$9)/($AN$9-$AL$9),$AL$9+SQRT(AX638*($AN$9-$AL$9)*($AM$9-$AL$9)),$AN$9-SQRT((1-AX638)*($AN$9-$AL$9)*($AN$9-$AM$9))),$AM$9)</f>
        <v>0.838929809595485</v>
      </c>
      <c r="AP638" s="0" t="n">
        <f aca="false">IFERROR(IF(AY638&lt;($AM$10-$AL$10)/($AN$10-$AL$10),$AL$10+SQRT(AY638*($AN$10-$AL$10)*($AM$10-$AL$10)),$AN$10-SQRT((1-AY638)*($AN$10-$AL$10)*($AN$10-$AM$10))),$AM$10)</f>
        <v>0.693770968020481</v>
      </c>
      <c r="AQ638" s="0" t="n">
        <f aca="false">IFERROR(IF(AZ638&lt;($AM$11-$AL$11)/($AN$11-$AL$11),$AL$11+SQRT(AZ638*($AN$11-$AL$11)*($AM$11-$AL$11)),$AN$11-SQRT((1-AZ638)*($AN$11-$AL$11)*($AN$11-$AM$11))),$AM$11)</f>
        <v>0.667499725421448</v>
      </c>
      <c r="AR638" s="0" t="n">
        <f aca="false">SUMPRODUCT((B24:B31&lt;=$B$6)*(C24:C31*AM638+D24:D31*AO638*$B$8*AQ638)/(1+AL638/100)^B24:B31)+C32*AM638*AP638/(1+AL638/100)^$B$6</f>
        <v>0</v>
      </c>
      <c r="AS638" s="0" t="n">
        <f aca="false">SUMPRODUCT((K24:K26&lt;=$B$6)*(L24:L26*AN638+M24:M26*AO638*$B$8*AQ638)/(1+AL638/100)^K24:K26)+L27*AN638*AP638/(1+AL638/100)^$B$6</f>
        <v>0</v>
      </c>
      <c r="AT638" s="0" t="n">
        <f aca="false">AS638-AR638</f>
        <v>0</v>
      </c>
      <c r="AU638" s="0" t="n">
        <f aca="true">RAND()</f>
        <v>0.256336718741546</v>
      </c>
      <c r="AV638" s="0" t="n">
        <f aca="true">RAND()</f>
        <v>0.890416391250205</v>
      </c>
      <c r="AW638" s="0" t="n">
        <f aca="true">RAND()</f>
        <v>0.641366493718445</v>
      </c>
      <c r="AX638" s="0" t="n">
        <f aca="true">RAND()</f>
        <v>0.153164554443242</v>
      </c>
      <c r="AY638" s="0" t="n">
        <f aca="true">RAND()</f>
        <v>0.150188752190377</v>
      </c>
      <c r="AZ638" s="0" t="n">
        <f aca="true">RAND()</f>
        <v>0.548749254715051</v>
      </c>
    </row>
    <row r="639" customFormat="false" ht="15" hidden="false" customHeight="false" outlineLevel="0" collapsed="false">
      <c r="AK639" s="0" t="n">
        <v>626</v>
      </c>
      <c r="AL639" s="0" t="n">
        <f aca="false">IFERROR(IF(AU639&lt;($AM$6-$AL$6)/($AN$6-$AL$6),$AL$6+SQRT(AU639*($AN$6-$AL$6)*($AM$6-$AL$6)),$AN$6-SQRT((1-AU639)*($AN$6-$AL$6)*($AN$6-$AM$6))),$AM$6)</f>
        <v>4.27608166983856</v>
      </c>
      <c r="AM639" s="0" t="n">
        <f aca="false">IFERROR(IF(AV639&lt;($AM$7-$AL$7)/($AN$7-$AL$7),$AL$7+SQRT(AV639*($AN$7-$AL$7)*($AM$7-$AL$7)),$AN$7-SQRT((1-AV639)*($AN$7-$AL$7)*($AN$7-$AM$7))),$AM$7)</f>
        <v>1.10183069892399</v>
      </c>
      <c r="AN639" s="0" t="n">
        <f aca="false">IFERROR(IF(AW639&lt;($AM$8-$AL$8)/($AN$8-$AL$8),$AL$8+SQRT(AW639*($AN$8-$AL$8)*($AM$8-$AL$8)),$AN$8-SQRT((1-AW639)*($AN$8-$AL$8)*($AN$8-$AM$8))),$AM$8)</f>
        <v>1.04846348973491</v>
      </c>
      <c r="AO639" s="0" t="n">
        <f aca="false">IFERROR(IF(AX639&lt;($AM$9-$AL$9)/($AN$9-$AL$9),$AL$9+SQRT(AX639*($AN$9-$AL$9)*($AM$9-$AL$9)),$AN$9-SQRT((1-AX639)*($AN$9-$AL$9)*($AN$9-$AM$9))),$AM$9)</f>
        <v>1.07402168814335</v>
      </c>
      <c r="AP639" s="0" t="n">
        <f aca="false">IFERROR(IF(AY639&lt;($AM$10-$AL$10)/($AN$10-$AL$10),$AL$10+SQRT(AY639*($AN$10-$AL$10)*($AM$10-$AL$10)),$AN$10-SQRT((1-AY639)*($AN$10-$AL$10)*($AN$10-$AM$10))),$AM$10)</f>
        <v>0.71957029931152</v>
      </c>
      <c r="AQ639" s="0" t="n">
        <f aca="false">IFERROR(IF(AZ639&lt;($AM$11-$AL$11)/($AN$11-$AL$11),$AL$11+SQRT(AZ639*($AN$11-$AL$11)*($AM$11-$AL$11)),$AN$11-SQRT((1-AZ639)*($AN$11-$AL$11)*($AN$11-$AM$11))),$AM$11)</f>
        <v>0.817798168786845</v>
      </c>
      <c r="AR639" s="0" t="n">
        <f aca="false">SUMPRODUCT((B24:B31&lt;=$B$6)*(C24:C31*AM639+D24:D31*AO639*$B$8*AQ639)/(1+AL639/100)^B24:B31)+C32*AM639*AP639/(1+AL639/100)^$B$6</f>
        <v>0</v>
      </c>
      <c r="AS639" s="0" t="n">
        <f aca="false">SUMPRODUCT((K24:K26&lt;=$B$6)*(L24:L26*AN639+M24:M26*AO639*$B$8*AQ639)/(1+AL639/100)^K24:K26)+L27*AN639*AP639/(1+AL639/100)^$B$6</f>
        <v>0</v>
      </c>
      <c r="AT639" s="0" t="n">
        <f aca="false">AS639-AR639</f>
        <v>0</v>
      </c>
      <c r="AU639" s="0" t="n">
        <f aca="true">RAND()</f>
        <v>0.629013446530525</v>
      </c>
      <c r="AV639" s="0" t="n">
        <f aca="true">RAND()</f>
        <v>0.804852073054628</v>
      </c>
      <c r="AW639" s="0" t="n">
        <f aca="true">RAND()</f>
        <v>0.638960311379264</v>
      </c>
      <c r="AX639" s="0" t="n">
        <f aca="true">RAND()</f>
        <v>0.4283761106474</v>
      </c>
      <c r="AY639" s="0" t="n">
        <f aca="true">RAND()</f>
        <v>0.192844465359002</v>
      </c>
      <c r="AZ639" s="0" t="n">
        <f aca="true">RAND()</f>
        <v>0.864499970214584</v>
      </c>
    </row>
    <row r="640" customFormat="false" ht="15" hidden="false" customHeight="false" outlineLevel="0" collapsed="false">
      <c r="AK640" s="0" t="n">
        <v>627</v>
      </c>
      <c r="AL640" s="0" t="n">
        <f aca="false">IFERROR(IF(AU640&lt;($AM$6-$AL$6)/($AN$6-$AL$6),$AL$6+SQRT(AU640*($AN$6-$AL$6)*($AM$6-$AL$6)),$AN$6-SQRT((1-AU640)*($AN$6-$AL$6)*($AN$6-$AM$6))),$AM$6)</f>
        <v>3.0825236964484</v>
      </c>
      <c r="AM640" s="0" t="n">
        <f aca="false">IFERROR(IF(AV640&lt;($AM$7-$AL$7)/($AN$7-$AL$7),$AL$7+SQRT(AV640*($AN$7-$AL$7)*($AM$7-$AL$7)),$AN$7-SQRT((1-AV640)*($AN$7-$AL$7)*($AN$7-$AM$7))),$AM$7)</f>
        <v>0.979091805428739</v>
      </c>
      <c r="AN640" s="0" t="n">
        <f aca="false">IFERROR(IF(AW640&lt;($AM$8-$AL$8)/($AN$8-$AL$8),$AL$8+SQRT(AW640*($AN$8-$AL$8)*($AM$8-$AL$8)),$AN$8-SQRT((1-AW640)*($AN$8-$AL$8)*($AN$8-$AM$8))),$AM$8)</f>
        <v>0.950224710460376</v>
      </c>
      <c r="AO640" s="0" t="n">
        <f aca="false">IFERROR(IF(AX640&lt;($AM$9-$AL$9)/($AN$9-$AL$9),$AL$9+SQRT(AX640*($AN$9-$AL$9)*($AM$9-$AL$9)),$AN$9-SQRT((1-AX640)*($AN$9-$AL$9)*($AN$9-$AM$9))),$AM$9)</f>
        <v>1.46124560100706</v>
      </c>
      <c r="AP640" s="0" t="n">
        <f aca="false">IFERROR(IF(AY640&lt;($AM$10-$AL$10)/($AN$10-$AL$10),$AL$10+SQRT(AY640*($AN$10-$AL$10)*($AM$10-$AL$10)),$AN$10-SQRT((1-AY640)*($AN$10-$AL$10)*($AN$10-$AM$10))),$AM$10)</f>
        <v>0.781339285497146</v>
      </c>
      <c r="AQ640" s="0" t="n">
        <f aca="false">IFERROR(IF(AZ640&lt;($AM$11-$AL$11)/($AN$11-$AL$11),$AL$11+SQRT(AZ640*($AN$11-$AL$11)*($AM$11-$AL$11)),$AN$11-SQRT((1-AZ640)*($AN$11-$AL$11)*($AN$11-$AM$11))),$AM$11)</f>
        <v>0.935446398995452</v>
      </c>
      <c r="AR640" s="0" t="n">
        <f aca="false">SUMPRODUCT((B24:B31&lt;=$B$6)*(C24:C31*AM640+D24:D31*AO640*$B$8*AQ640)/(1+AL640/100)^B24:B31)+C32*AM640*AP640/(1+AL640/100)^$B$6</f>
        <v>0</v>
      </c>
      <c r="AS640" s="0" t="n">
        <f aca="false">SUMPRODUCT((K24:K26&lt;=$B$6)*(L24:L26*AN640+M24:M26*AO640*$B$8*AQ640)/(1+AL640/100)^K24:K26)+L27*AN640*AP640/(1+AL640/100)^$B$6</f>
        <v>0</v>
      </c>
      <c r="AT640" s="0" t="n">
        <f aca="false">AS640-AR640</f>
        <v>0</v>
      </c>
      <c r="AU640" s="0" t="n">
        <f aca="true">RAND()</f>
        <v>0.232668970555586</v>
      </c>
      <c r="AV640" s="0" t="n">
        <f aca="true">RAND()</f>
        <v>0.356376386352505</v>
      </c>
      <c r="AW640" s="0" t="n">
        <f aca="true">RAND()</f>
        <v>0.250749595921154</v>
      </c>
      <c r="AX640" s="0" t="n">
        <f aca="true">RAND()</f>
        <v>0.806495798377168</v>
      </c>
      <c r="AY640" s="0" t="n">
        <f aca="true">RAND()</f>
        <v>0.316607174256179</v>
      </c>
      <c r="AZ640" s="0" t="n">
        <f aca="true">RAND()</f>
        <v>0.982991153458554</v>
      </c>
    </row>
    <row r="641" customFormat="false" ht="15" hidden="false" customHeight="false" outlineLevel="0" collapsed="false">
      <c r="AK641" s="0" t="n">
        <v>628</v>
      </c>
      <c r="AL641" s="0" t="n">
        <f aca="false">IFERROR(IF(AU641&lt;($AM$6-$AL$6)/($AN$6-$AL$6),$AL$6+SQRT(AU641*($AN$6-$AL$6)*($AM$6-$AL$6)),$AN$6-SQRT((1-AU641)*($AN$6-$AL$6)*($AN$6-$AM$6))),$AM$6)</f>
        <v>5.61309014403487</v>
      </c>
      <c r="AM641" s="0" t="n">
        <f aca="false">IFERROR(IF(AV641&lt;($AM$7-$AL$7)/($AN$7-$AL$7),$AL$7+SQRT(AV641*($AN$7-$AL$7)*($AM$7-$AL$7)),$AN$7-SQRT((1-AV641)*($AN$7-$AL$7)*($AN$7-$AM$7))),$AM$7)</f>
        <v>1.07814029395293</v>
      </c>
      <c r="AN641" s="0" t="n">
        <f aca="false">IFERROR(IF(AW641&lt;($AM$8-$AL$8)/($AN$8-$AL$8),$AL$8+SQRT(AW641*($AN$8-$AL$8)*($AM$8-$AL$8)),$AN$8-SQRT((1-AW641)*($AN$8-$AL$8)*($AN$8-$AM$8))),$AM$8)</f>
        <v>1.0612645429303</v>
      </c>
      <c r="AO641" s="0" t="n">
        <f aca="false">IFERROR(IF(AX641&lt;($AM$9-$AL$9)/($AN$9-$AL$9),$AL$9+SQRT(AX641*($AN$9-$AL$9)*($AM$9-$AL$9)),$AN$9-SQRT((1-AX641)*($AN$9-$AL$9)*($AN$9-$AM$9))),$AM$9)</f>
        <v>1.7349393775888</v>
      </c>
      <c r="AP641" s="0" t="n">
        <f aca="false">IFERROR(IF(AY641&lt;($AM$10-$AL$10)/($AN$10-$AL$10),$AL$10+SQRT(AY641*($AN$10-$AL$10)*($AM$10-$AL$10)),$AN$10-SQRT((1-AY641)*($AN$10-$AL$10)*($AN$10-$AM$10))),$AM$10)</f>
        <v>0.803749181419429</v>
      </c>
      <c r="AQ641" s="0" t="n">
        <f aca="false">IFERROR(IF(AZ641&lt;($AM$11-$AL$11)/($AN$11-$AL$11),$AL$11+SQRT(AZ641*($AN$11-$AL$11)*($AM$11-$AL$11)),$AN$11-SQRT((1-AZ641)*($AN$11-$AL$11)*($AN$11-$AM$11))),$AM$11)</f>
        <v>0.686129318070995</v>
      </c>
      <c r="AR641" s="0" t="n">
        <f aca="false">SUMPRODUCT((B24:B31&lt;=$B$6)*(C24:C31*AM641+D24:D31*AO641*$B$8*AQ641)/(1+AL641/100)^B24:B31)+C32*AM641*AP641/(1+AL641/100)^$B$6</f>
        <v>0</v>
      </c>
      <c r="AS641" s="0" t="n">
        <f aca="false">SUMPRODUCT((K24:K26&lt;=$B$6)*(L24:L26*AN641+M24:M26*AO641*$B$8*AQ641)/(1+AL641/100)^K24:K26)+L27*AN641*AP641/(1+AL641/100)^$B$6</f>
        <v>0</v>
      </c>
      <c r="AT641" s="0" t="n">
        <f aca="false">AS641-AR641</f>
        <v>0</v>
      </c>
      <c r="AU641" s="0" t="n">
        <f aca="true">RAND()</f>
        <v>0.903824052571339</v>
      </c>
      <c r="AV641" s="0" t="n">
        <f aca="true">RAND()</f>
        <v>0.737459923888125</v>
      </c>
      <c r="AW641" s="0" t="n">
        <f aca="true">RAND()</f>
        <v>0.683368242175041</v>
      </c>
      <c r="AX641" s="0" t="n">
        <f aca="true">RAND()</f>
        <v>0.953161910964657</v>
      </c>
      <c r="AY641" s="0" t="n">
        <f aca="true">RAND()</f>
        <v>0.369054260851892</v>
      </c>
      <c r="AZ641" s="0" t="n">
        <f aca="true">RAND()</f>
        <v>0.597898755205802</v>
      </c>
    </row>
    <row r="642" customFormat="false" ht="15" hidden="false" customHeight="false" outlineLevel="0" collapsed="false">
      <c r="AK642" s="0" t="n">
        <v>629</v>
      </c>
      <c r="AL642" s="0" t="n">
        <f aca="false">IFERROR(IF(AU642&lt;($AM$6-$AL$6)/($AN$6-$AL$6),$AL$6+SQRT(AU642*($AN$6-$AL$6)*($AM$6-$AL$6)),$AN$6-SQRT((1-AU642)*($AN$6-$AL$6)*($AN$6-$AM$6))),$AM$6)</f>
        <v>4.87068493844856</v>
      </c>
      <c r="AM642" s="0" t="n">
        <f aca="false">IFERROR(IF(AV642&lt;($AM$7-$AL$7)/($AN$7-$AL$7),$AL$7+SQRT(AV642*($AN$7-$AL$7)*($AM$7-$AL$7)),$AN$7-SQRT((1-AV642)*($AN$7-$AL$7)*($AN$7-$AM$7))),$AM$7)</f>
        <v>1.03899438897332</v>
      </c>
      <c r="AN642" s="0" t="n">
        <f aca="false">IFERROR(IF(AW642&lt;($AM$8-$AL$8)/($AN$8-$AL$8),$AL$8+SQRT(AW642*($AN$8-$AL$8)*($AM$8-$AL$8)),$AN$8-SQRT((1-AW642)*($AN$8-$AL$8)*($AN$8-$AM$8))),$AM$8)</f>
        <v>1.20464892730212</v>
      </c>
      <c r="AO642" s="0" t="n">
        <f aca="false">IFERROR(IF(AX642&lt;($AM$9-$AL$9)/($AN$9-$AL$9),$AL$9+SQRT(AX642*($AN$9-$AL$9)*($AM$9-$AL$9)),$AN$9-SQRT((1-AX642)*($AN$9-$AL$9)*($AN$9-$AM$9))),$AM$9)</f>
        <v>0.589923807570045</v>
      </c>
      <c r="AP642" s="0" t="n">
        <f aca="false">IFERROR(IF(AY642&lt;($AM$10-$AL$10)/($AN$10-$AL$10),$AL$10+SQRT(AY642*($AN$10-$AL$10)*($AM$10-$AL$10)),$AN$10-SQRT((1-AY642)*($AN$10-$AL$10)*($AN$10-$AM$10))),$AM$10)</f>
        <v>0.729758122235793</v>
      </c>
      <c r="AQ642" s="0" t="n">
        <f aca="false">IFERROR(IF(AZ642&lt;($AM$11-$AL$11)/($AN$11-$AL$11),$AL$11+SQRT(AZ642*($AN$11-$AL$11)*($AM$11-$AL$11)),$AN$11-SQRT((1-AZ642)*($AN$11-$AL$11)*($AN$11-$AM$11))),$AM$11)</f>
        <v>0.789203001074398</v>
      </c>
      <c r="AR642" s="0" t="n">
        <f aca="false">SUMPRODUCT((B24:B31&lt;=$B$6)*(C24:C31*AM642+D24:D31*AO642*$B$8*AQ642)/(1+AL642/100)^B24:B31)+C32*AM642*AP642/(1+AL642/100)^$B$6</f>
        <v>0</v>
      </c>
      <c r="AS642" s="0" t="n">
        <f aca="false">SUMPRODUCT((K24:K26&lt;=$B$6)*(L24:L26*AN642+M24:M26*AO642*$B$8*AQ642)/(1+AL642/100)^K24:K26)+L27*AN642*AP642/(1+AL642/100)^$B$6</f>
        <v>0</v>
      </c>
      <c r="AT642" s="0" t="n">
        <f aca="false">AS642-AR642</f>
        <v>0</v>
      </c>
      <c r="AU642" s="0" t="n">
        <f aca="true">RAND()</f>
        <v>0.77330086843251</v>
      </c>
      <c r="AV642" s="0" t="n">
        <f aca="true">RAND()</f>
        <v>0.604236729913404</v>
      </c>
      <c r="AW642" s="0" t="n">
        <f aca="true">RAND()</f>
        <v>0.981718046268015</v>
      </c>
      <c r="AX642" s="0" t="n">
        <f aca="true">RAND()</f>
        <v>0.0107817215571926</v>
      </c>
      <c r="AY642" s="0" t="n">
        <f aca="true">RAND()</f>
        <v>0.21115517893327</v>
      </c>
      <c r="AZ642" s="0" t="n">
        <f aca="true">RAND()</f>
        <v>0.818631123444733</v>
      </c>
    </row>
    <row r="643" customFormat="false" ht="15" hidden="false" customHeight="false" outlineLevel="0" collapsed="false">
      <c r="AK643" s="0" t="n">
        <v>630</v>
      </c>
      <c r="AL643" s="0" t="n">
        <f aca="false">IFERROR(IF(AU643&lt;($AM$6-$AL$6)/($AN$6-$AL$6),$AL$6+SQRT(AU643*($AN$6-$AL$6)*($AM$6-$AL$6)),$AN$6-SQRT((1-AU643)*($AN$6-$AL$6)*($AN$6-$AM$6))),$AM$6)</f>
        <v>2.92958948687186</v>
      </c>
      <c r="AM643" s="0" t="n">
        <f aca="false">IFERROR(IF(AV643&lt;($AM$7-$AL$7)/($AN$7-$AL$7),$AL$7+SQRT(AV643*($AN$7-$AL$7)*($AM$7-$AL$7)),$AN$7-SQRT((1-AV643)*($AN$7-$AL$7)*($AN$7-$AM$7))),$AM$7)</f>
        <v>0.853263622640414</v>
      </c>
      <c r="AN643" s="0" t="n">
        <f aca="false">IFERROR(IF(AW643&lt;($AM$8-$AL$8)/($AN$8-$AL$8),$AL$8+SQRT(AW643*($AN$8-$AL$8)*($AM$8-$AL$8)),$AN$8-SQRT((1-AW643)*($AN$8-$AL$8)*($AN$8-$AM$8))),$AM$8)</f>
        <v>1.02767148833836</v>
      </c>
      <c r="AO643" s="0" t="n">
        <f aca="false">IFERROR(IF(AX643&lt;($AM$9-$AL$9)/($AN$9-$AL$9),$AL$9+SQRT(AX643*($AN$9-$AL$9)*($AM$9-$AL$9)),$AN$9-SQRT((1-AX643)*($AN$9-$AL$9)*($AN$9-$AM$9))),$AM$9)</f>
        <v>1.53145546580092</v>
      </c>
      <c r="AP643" s="0" t="n">
        <f aca="false">IFERROR(IF(AY643&lt;($AM$10-$AL$10)/($AN$10-$AL$10),$AL$10+SQRT(AY643*($AN$10-$AL$10)*($AM$10-$AL$10)),$AN$10-SQRT((1-AY643)*($AN$10-$AL$10)*($AN$10-$AM$10))),$AM$10)</f>
        <v>0.99577147823982</v>
      </c>
      <c r="AQ643" s="0" t="n">
        <f aca="false">IFERROR(IF(AZ643&lt;($AM$11-$AL$11)/($AN$11-$AL$11),$AL$11+SQRT(AZ643*($AN$11-$AL$11)*($AM$11-$AL$11)),$AN$11-SQRT((1-AZ643)*($AN$11-$AL$11)*($AN$11-$AM$11))),$AM$11)</f>
        <v>0.733900191277662</v>
      </c>
      <c r="AR643" s="0" t="n">
        <f aca="false">SUMPRODUCT((B24:B31&lt;=$B$6)*(C24:C31*AM643+D24:D31*AO643*$B$8*AQ643)/(1+AL643/100)^B24:B31)+C32*AM643*AP643/(1+AL643/100)^$B$6</f>
        <v>0</v>
      </c>
      <c r="AS643" s="0" t="n">
        <f aca="false">SUMPRODUCT((K24:K26&lt;=$B$6)*(L24:L26*AN643+M24:M26*AO643*$B$8*AQ643)/(1+AL643/100)^K24:K26)+L27*AN643*AP643/(1+AL643/100)^$B$6</f>
        <v>0</v>
      </c>
      <c r="AT643" s="0" t="n">
        <f aca="false">AS643-AR643</f>
        <v>0</v>
      </c>
      <c r="AU643" s="0" t="n">
        <f aca="true">RAND()</f>
        <v>0.172827322820539</v>
      </c>
      <c r="AV643" s="0" t="n">
        <f aca="true">RAND()</f>
        <v>0.0315223721864487</v>
      </c>
      <c r="AW643" s="0" t="n">
        <f aca="true">RAND()</f>
        <v>0.560622514687296</v>
      </c>
      <c r="AX643" s="0" t="n">
        <f aca="true">RAND()</f>
        <v>0.853644012981442</v>
      </c>
      <c r="AY643" s="0" t="n">
        <f aca="true">RAND()</f>
        <v>0.983157434544387</v>
      </c>
      <c r="AZ643" s="0" t="n">
        <f aca="true">RAND()</f>
        <v>0.710983231828306</v>
      </c>
    </row>
    <row r="644" customFormat="false" ht="15" hidden="false" customHeight="false" outlineLevel="0" collapsed="false">
      <c r="AK644" s="0" t="n">
        <v>631</v>
      </c>
      <c r="AL644" s="0" t="n">
        <f aca="false">IFERROR(IF(AU644&lt;($AM$6-$AL$6)/($AN$6-$AL$6),$AL$6+SQRT(AU644*($AN$6-$AL$6)*($AM$6-$AL$6)),$AN$6-SQRT((1-AU644)*($AN$6-$AL$6)*($AN$6-$AM$6))),$AM$6)</f>
        <v>3.66618479331984</v>
      </c>
      <c r="AM644" s="0" t="n">
        <f aca="false">IFERROR(IF(AV644&lt;($AM$7-$AL$7)/($AN$7-$AL$7),$AL$7+SQRT(AV644*($AN$7-$AL$7)*($AM$7-$AL$7)),$AN$7-SQRT((1-AV644)*($AN$7-$AL$7)*($AN$7-$AM$7))),$AM$7)</f>
        <v>1.02697970512055</v>
      </c>
      <c r="AN644" s="0" t="n">
        <f aca="false">IFERROR(IF(AW644&lt;($AM$8-$AL$8)/($AN$8-$AL$8),$AL$8+SQRT(AW644*($AN$8-$AL$8)*($AM$8-$AL$8)),$AN$8-SQRT((1-AW644)*($AN$8-$AL$8)*($AN$8-$AM$8))),$AM$8)</f>
        <v>0.859133643329419</v>
      </c>
      <c r="AO644" s="0" t="n">
        <f aca="false">IFERROR(IF(AX644&lt;($AM$9-$AL$9)/($AN$9-$AL$9),$AL$9+SQRT(AX644*($AN$9-$AL$9)*($AM$9-$AL$9)),$AN$9-SQRT((1-AX644)*($AN$9-$AL$9)*($AN$9-$AM$9))),$AM$9)</f>
        <v>1.86203338609174</v>
      </c>
      <c r="AP644" s="0" t="n">
        <f aca="false">IFERROR(IF(AY644&lt;($AM$10-$AL$10)/($AN$10-$AL$10),$AL$10+SQRT(AY644*($AN$10-$AL$10)*($AM$10-$AL$10)),$AN$10-SQRT((1-AY644)*($AN$10-$AL$10)*($AN$10-$AM$10))),$AM$10)</f>
        <v>0.941201361812505</v>
      </c>
      <c r="AQ644" s="0" t="n">
        <f aca="false">IFERROR(IF(AZ644&lt;($AM$11-$AL$11)/($AN$11-$AL$11),$AL$11+SQRT(AZ644*($AN$11-$AL$11)*($AM$11-$AL$11)),$AN$11-SQRT((1-AZ644)*($AN$11-$AL$11)*($AN$11-$AM$11))),$AM$11)</f>
        <v>0.738051411691736</v>
      </c>
      <c r="AR644" s="0" t="n">
        <f aca="false">SUMPRODUCT((B24:B31&lt;=$B$6)*(C24:C31*AM644+D24:D31*AO644*$B$8*AQ644)/(1+AL644/100)^B24:B31)+C32*AM644*AP644/(1+AL644/100)^$B$6</f>
        <v>0</v>
      </c>
      <c r="AS644" s="0" t="n">
        <f aca="false">SUMPRODUCT((K24:K26&lt;=$B$6)*(L24:L26*AN644+M24:M26*AO644*$B$8*AQ644)/(1+AL644/100)^K24:K26)+L27*AN644*AP644/(1+AL644/100)^$B$6</f>
        <v>0</v>
      </c>
      <c r="AT644" s="0" t="n">
        <f aca="false">AS644-AR644</f>
        <v>0</v>
      </c>
      <c r="AU644" s="0" t="n">
        <f aca="true">RAND()</f>
        <v>0.444283808385407</v>
      </c>
      <c r="AV644" s="0" t="n">
        <f aca="true">RAND()</f>
        <v>0.557883982861189</v>
      </c>
      <c r="AW644" s="0" t="n">
        <f aca="true">RAND()</f>
        <v>0.0388531974823441</v>
      </c>
      <c r="AX644" s="0" t="n">
        <f aca="true">RAND()</f>
        <v>0.987310142297792</v>
      </c>
      <c r="AY644" s="0" t="n">
        <f aca="true">RAND()</f>
        <v>0.778634566660836</v>
      </c>
      <c r="AZ644" s="0" t="n">
        <f aca="true">RAND()</f>
        <v>0.719930355442071</v>
      </c>
    </row>
    <row r="645" customFormat="false" ht="15" hidden="false" customHeight="false" outlineLevel="0" collapsed="false">
      <c r="AK645" s="0" t="n">
        <v>632</v>
      </c>
      <c r="AL645" s="0" t="n">
        <f aca="false">IFERROR(IF(AU645&lt;($AM$6-$AL$6)/($AN$6-$AL$6),$AL$6+SQRT(AU645*($AN$6-$AL$6)*($AM$6-$AL$6)),$AN$6-SQRT((1-AU645)*($AN$6-$AL$6)*($AN$6-$AM$6))),$AM$6)</f>
        <v>2.84346162022012</v>
      </c>
      <c r="AM645" s="0" t="n">
        <f aca="false">IFERROR(IF(AV645&lt;($AM$7-$AL$7)/($AN$7-$AL$7),$AL$7+SQRT(AV645*($AN$7-$AL$7)*($AM$7-$AL$7)),$AN$7-SQRT((1-AV645)*($AN$7-$AL$7)*($AN$7-$AM$7))),$AM$7)</f>
        <v>1.04180410435021</v>
      </c>
      <c r="AN645" s="0" t="n">
        <f aca="false">IFERROR(IF(AW645&lt;($AM$8-$AL$8)/($AN$8-$AL$8),$AL$8+SQRT(AW645*($AN$8-$AL$8)*($AM$8-$AL$8)),$AN$8-SQRT((1-AW645)*($AN$8-$AL$8)*($AN$8-$AM$8))),$AM$8)</f>
        <v>0.944434665174718</v>
      </c>
      <c r="AO645" s="0" t="n">
        <f aca="false">IFERROR(IF(AX645&lt;($AM$9-$AL$9)/($AN$9-$AL$9),$AL$9+SQRT(AX645*($AN$9-$AL$9)*($AM$9-$AL$9)),$AN$9-SQRT((1-AX645)*($AN$9-$AL$9)*($AN$9-$AM$9))),$AM$9)</f>
        <v>1.37141615600692</v>
      </c>
      <c r="AP645" s="0" t="n">
        <f aca="false">IFERROR(IF(AY645&lt;($AM$10-$AL$10)/($AN$10-$AL$10),$AL$10+SQRT(AY645*($AN$10-$AL$10)*($AM$10-$AL$10)),$AN$10-SQRT((1-AY645)*($AN$10-$AL$10)*($AN$10-$AM$10))),$AM$10)</f>
        <v>0.917148343543084</v>
      </c>
      <c r="AQ645" s="0" t="n">
        <f aca="false">IFERROR(IF(AZ645&lt;($AM$11-$AL$11)/($AN$11-$AL$11),$AL$11+SQRT(AZ645*($AN$11-$AL$11)*($AM$11-$AL$11)),$AN$11-SQRT((1-AZ645)*($AN$11-$AL$11)*($AN$11-$AM$11))),$AM$11)</f>
        <v>0.446311691514236</v>
      </c>
      <c r="AR645" s="0" t="n">
        <f aca="false">SUMPRODUCT((B24:B31&lt;=$B$6)*(C24:C31*AM645+D24:D31*AO645*$B$8*AQ645)/(1+AL645/100)^B24:B31)+C32*AM645*AP645/(1+AL645/100)^$B$6</f>
        <v>0</v>
      </c>
      <c r="AS645" s="0" t="n">
        <f aca="false">SUMPRODUCT((K24:K26&lt;=$B$6)*(L24:L26*AN645+M24:M26*AO645*$B$8*AQ645)/(1+AL645/100)^K24:K26)+L27*AN645*AP645/(1+AL645/100)^$B$6</f>
        <v>0</v>
      </c>
      <c r="AT645" s="0" t="n">
        <f aca="false">AS645-AR645</f>
        <v>0</v>
      </c>
      <c r="AU645" s="0" t="n">
        <f aca="true">RAND()</f>
        <v>0.142285500956871</v>
      </c>
      <c r="AV645" s="0" t="n">
        <f aca="true">RAND()</f>
        <v>0.614706391418498</v>
      </c>
      <c r="AW645" s="0" t="n">
        <f aca="true">RAND()</f>
        <v>0.2317930278237</v>
      </c>
      <c r="AX645" s="0" t="n">
        <f aca="true">RAND()</f>
        <v>0.736588234047254</v>
      </c>
      <c r="AY645" s="0" t="n">
        <f aca="true">RAND()</f>
        <v>0.696050962082957</v>
      </c>
      <c r="AZ645" s="0" t="n">
        <f aca="true">RAND()</f>
        <v>0.0873759635663546</v>
      </c>
    </row>
    <row r="646" customFormat="false" ht="15" hidden="false" customHeight="false" outlineLevel="0" collapsed="false">
      <c r="AK646" s="0" t="n">
        <v>633</v>
      </c>
      <c r="AL646" s="0" t="n">
        <f aca="false">IFERROR(IF(AU646&lt;($AM$6-$AL$6)/($AN$6-$AL$6),$AL$6+SQRT(AU646*($AN$6-$AL$6)*($AM$6-$AL$6)),$AN$6-SQRT((1-AU646)*($AN$6-$AL$6)*($AN$6-$AM$6))),$AM$6)</f>
        <v>3.79432390486897</v>
      </c>
      <c r="AM646" s="0" t="n">
        <f aca="false">IFERROR(IF(AV646&lt;($AM$7-$AL$7)/($AN$7-$AL$7),$AL$7+SQRT(AV646*($AN$7-$AL$7)*($AM$7-$AL$7)),$AN$7-SQRT((1-AV646)*($AN$7-$AL$7)*($AN$7-$AM$7))),$AM$7)</f>
        <v>1.0085884178717</v>
      </c>
      <c r="AN646" s="0" t="n">
        <f aca="false">IFERROR(IF(AW646&lt;($AM$8-$AL$8)/($AN$8-$AL$8),$AL$8+SQRT(AW646*($AN$8-$AL$8)*($AM$8-$AL$8)),$AN$8-SQRT((1-AW646)*($AN$8-$AL$8)*($AN$8-$AM$8))),$AM$8)</f>
        <v>0.93221304637383</v>
      </c>
      <c r="AO646" s="0" t="n">
        <f aca="false">IFERROR(IF(AX646&lt;($AM$9-$AL$9)/($AN$9-$AL$9),$AL$9+SQRT(AX646*($AN$9-$AL$9)*($AM$9-$AL$9)),$AN$9-SQRT((1-AX646)*($AN$9-$AL$9)*($AN$9-$AM$9))),$AM$9)</f>
        <v>1.27342088653626</v>
      </c>
      <c r="AP646" s="0" t="n">
        <f aca="false">IFERROR(IF(AY646&lt;($AM$10-$AL$10)/($AN$10-$AL$10),$AL$10+SQRT(AY646*($AN$10-$AL$10)*($AM$10-$AL$10)),$AN$10-SQRT((1-AY646)*($AN$10-$AL$10)*($AN$10-$AM$10))),$AM$10)</f>
        <v>0.556919427300695</v>
      </c>
      <c r="AQ646" s="0" t="n">
        <f aca="false">IFERROR(IF(AZ646&lt;($AM$11-$AL$11)/($AN$11-$AL$11),$AL$11+SQRT(AZ646*($AN$11-$AL$11)*($AM$11-$AL$11)),$AN$11-SQRT((1-AZ646)*($AN$11-$AL$11)*($AN$11-$AM$11))),$AM$11)</f>
        <v>0.528662346192798</v>
      </c>
      <c r="AR646" s="0" t="n">
        <f aca="false">SUMPRODUCT((B24:B31&lt;=$B$6)*(C24:C31*AM646+D24:D31*AO646*$B$8*AQ646)/(1+AL646/100)^B24:B31)+C32*AM646*AP646/(1+AL646/100)^$B$6</f>
        <v>0</v>
      </c>
      <c r="AS646" s="0" t="n">
        <f aca="false">SUMPRODUCT((K24:K26&lt;=$B$6)*(L24:L26*AN646+M24:M26*AO646*$B$8*AQ646)/(1+AL646/100)^K24:K26)+L27*AN646*AP646/(1+AL646/100)^$B$6</f>
        <v>0</v>
      </c>
      <c r="AT646" s="0" t="n">
        <f aca="false">AS646-AR646</f>
        <v>0</v>
      </c>
      <c r="AU646" s="0" t="n">
        <f aca="true">RAND()</f>
        <v>0.486182038655272</v>
      </c>
      <c r="AV646" s="0" t="n">
        <f aca="true">RAND()</f>
        <v>0.481959537904982</v>
      </c>
      <c r="AW646" s="0" t="n">
        <f aca="true">RAND()</f>
        <v>0.194225440349429</v>
      </c>
      <c r="AX646" s="0" t="n">
        <f aca="true">RAND()</f>
        <v>0.648055194585495</v>
      </c>
      <c r="AY646" s="0" t="n">
        <f aca="true">RAND()</f>
        <v>0.0129592848169566</v>
      </c>
      <c r="AZ646" s="0" t="n">
        <f aca="true">RAND()</f>
        <v>0.213414157413857</v>
      </c>
    </row>
    <row r="647" customFormat="false" ht="15" hidden="false" customHeight="false" outlineLevel="0" collapsed="false">
      <c r="AK647" s="0" t="n">
        <v>634</v>
      </c>
      <c r="AL647" s="0" t="n">
        <f aca="false">IFERROR(IF(AU647&lt;($AM$6-$AL$6)/($AN$6-$AL$6),$AL$6+SQRT(AU647*($AN$6-$AL$6)*($AM$6-$AL$6)),$AN$6-SQRT((1-AU647)*($AN$6-$AL$6)*($AN$6-$AM$6))),$AM$6)</f>
        <v>2.64414957419036</v>
      </c>
      <c r="AM647" s="0" t="n">
        <f aca="false">IFERROR(IF(AV647&lt;($AM$7-$AL$7)/($AN$7-$AL$7),$AL$7+SQRT(AV647*($AN$7-$AL$7)*($AM$7-$AL$7)),$AN$7-SQRT((1-AV647)*($AN$7-$AL$7)*($AN$7-$AM$7))),$AM$7)</f>
        <v>1.10735056446062</v>
      </c>
      <c r="AN647" s="0" t="n">
        <f aca="false">IFERROR(IF(AW647&lt;($AM$8-$AL$8)/($AN$8-$AL$8),$AL$8+SQRT(AW647*($AN$8-$AL$8)*($AM$8-$AL$8)),$AN$8-SQRT((1-AW647)*($AN$8-$AL$8)*($AN$8-$AM$8))),$AM$8)</f>
        <v>0.964098900726048</v>
      </c>
      <c r="AO647" s="0" t="n">
        <f aca="false">IFERROR(IF(AX647&lt;($AM$9-$AL$9)/($AN$9-$AL$9),$AL$9+SQRT(AX647*($AN$9-$AL$9)*($AM$9-$AL$9)),$AN$9-SQRT((1-AX647)*($AN$9-$AL$9)*($AN$9-$AM$9))),$AM$9)</f>
        <v>0.87884687652706</v>
      </c>
      <c r="AP647" s="0" t="n">
        <f aca="false">IFERROR(IF(AY647&lt;($AM$10-$AL$10)/($AN$10-$AL$10),$AL$10+SQRT(AY647*($AN$10-$AL$10)*($AM$10-$AL$10)),$AN$10-SQRT((1-AY647)*($AN$10-$AL$10)*($AN$10-$AM$10))),$AM$10)</f>
        <v>0.926185280952576</v>
      </c>
      <c r="AQ647" s="0" t="n">
        <f aca="false">IFERROR(IF(AZ647&lt;($AM$11-$AL$11)/($AN$11-$AL$11),$AL$11+SQRT(AZ647*($AN$11-$AL$11)*($AM$11-$AL$11)),$AN$11-SQRT((1-AZ647)*($AN$11-$AL$11)*($AN$11-$AM$11))),$AM$11)</f>
        <v>0.737928878829933</v>
      </c>
      <c r="AR647" s="0" t="n">
        <f aca="false">SUMPRODUCT((B24:B31&lt;=$B$6)*(C24:C31*AM647+D24:D31*AO647*$B$8*AQ647)/(1+AL647/100)^B24:B31)+C32*AM647*AP647/(1+AL647/100)^$B$6</f>
        <v>0</v>
      </c>
      <c r="AS647" s="0" t="n">
        <f aca="false">SUMPRODUCT((K24:K26&lt;=$B$6)*(L24:L26*AN647+M24:M26*AO647*$B$8*AQ647)/(1+AL647/100)^K24:K26)+L27*AN647*AP647/(1+AL647/100)^$B$6</f>
        <v>0</v>
      </c>
      <c r="AT647" s="0" t="n">
        <f aca="false">AS647-AR647</f>
        <v>0</v>
      </c>
      <c r="AU647" s="0" t="n">
        <f aca="true">RAND()</f>
        <v>0.0829857347859247</v>
      </c>
      <c r="AV647" s="0" t="n">
        <f aca="true">RAND()</f>
        <v>0.81912123146929</v>
      </c>
      <c r="AW647" s="0" t="n">
        <f aca="true">RAND()</f>
        <v>0.299204991327748</v>
      </c>
      <c r="AX647" s="0" t="n">
        <f aca="true">RAND()</f>
        <v>0.191366607805746</v>
      </c>
      <c r="AY647" s="0" t="n">
        <f aca="true">RAND()</f>
        <v>0.726535574802503</v>
      </c>
      <c r="AZ647" s="0" t="n">
        <f aca="true">RAND()</f>
        <v>0.719668275300669</v>
      </c>
    </row>
    <row r="648" customFormat="false" ht="15" hidden="false" customHeight="false" outlineLevel="0" collapsed="false">
      <c r="AK648" s="0" t="n">
        <v>635</v>
      </c>
      <c r="AL648" s="0" t="n">
        <f aca="false">IFERROR(IF(AU648&lt;($AM$6-$AL$6)/($AN$6-$AL$6),$AL$6+SQRT(AU648*($AN$6-$AL$6)*($AM$6-$AL$6)),$AN$6-SQRT((1-AU648)*($AN$6-$AL$6)*($AN$6-$AM$6))),$AM$6)</f>
        <v>2.57442581998353</v>
      </c>
      <c r="AM648" s="0" t="n">
        <f aca="false">IFERROR(IF(AV648&lt;($AM$7-$AL$7)/($AN$7-$AL$7),$AL$7+SQRT(AV648*($AN$7-$AL$7)*($AM$7-$AL$7)),$AN$7-SQRT((1-AV648)*($AN$7-$AL$7)*($AN$7-$AM$7))),$AM$7)</f>
        <v>0.893166636808503</v>
      </c>
      <c r="AN648" s="0" t="n">
        <f aca="false">IFERROR(IF(AW648&lt;($AM$8-$AL$8)/($AN$8-$AL$8),$AL$8+SQRT(AW648*($AN$8-$AL$8)*($AM$8-$AL$8)),$AN$8-SQRT((1-AW648)*($AN$8-$AL$8)*($AN$8-$AM$8))),$AM$8)</f>
        <v>1.1094949740262</v>
      </c>
      <c r="AO648" s="0" t="n">
        <f aca="false">IFERROR(IF(AX648&lt;($AM$9-$AL$9)/($AN$9-$AL$9),$AL$9+SQRT(AX648*($AN$9-$AL$9)*($AM$9-$AL$9)),$AN$9-SQRT((1-AX648)*($AN$9-$AL$9)*($AN$9-$AM$9))),$AM$9)</f>
        <v>1.17286153743651</v>
      </c>
      <c r="AP648" s="0" t="n">
        <f aca="false">IFERROR(IF(AY648&lt;($AM$10-$AL$10)/($AN$10-$AL$10),$AL$10+SQRT(AY648*($AN$10-$AL$10)*($AM$10-$AL$10)),$AN$10-SQRT((1-AY648)*($AN$10-$AL$10)*($AN$10-$AM$10))),$AM$10)</f>
        <v>0.657595670267431</v>
      </c>
      <c r="AQ648" s="0" t="n">
        <f aca="false">IFERROR(IF(AZ648&lt;($AM$11-$AL$11)/($AN$11-$AL$11),$AL$11+SQRT(AZ648*($AN$11-$AL$11)*($AM$11-$AL$11)),$AN$11-SQRT((1-AZ648)*($AN$11-$AL$11)*($AN$11-$AM$11))),$AM$11)</f>
        <v>0.738666784113699</v>
      </c>
      <c r="AR648" s="0" t="n">
        <f aca="false">SUMPRODUCT((B24:B31&lt;=$B$6)*(C24:C31*AM648+D24:D31*AO648*$B$8*AQ648)/(1+AL648/100)^B24:B31)+C32*AM648*AP648/(1+AL648/100)^$B$6</f>
        <v>0</v>
      </c>
      <c r="AS648" s="0" t="n">
        <f aca="false">SUMPRODUCT((K24:K26&lt;=$B$6)*(L24:L26*AN648+M24:M26*AO648*$B$8*AQ648)/(1+AL648/100)^K24:K26)+L27*AN648*AP648/(1+AL648/100)^$B$6</f>
        <v>0</v>
      </c>
      <c r="AT648" s="0" t="n">
        <f aca="false">AS648-AR648</f>
        <v>0</v>
      </c>
      <c r="AU648" s="0" t="n">
        <f aca="true">RAND()</f>
        <v>0.0659930045327503</v>
      </c>
      <c r="AV648" s="0" t="n">
        <f aca="true">RAND()</f>
        <v>0.0964446912689714</v>
      </c>
      <c r="AW648" s="0" t="n">
        <f aca="true">RAND()</f>
        <v>0.824518557120906</v>
      </c>
      <c r="AX648" s="0" t="n">
        <f aca="true">RAND()</f>
        <v>0.543894642498735</v>
      </c>
      <c r="AY648" s="0" t="n">
        <f aca="true">RAND()</f>
        <v>0.0993455811481627</v>
      </c>
      <c r="AZ648" s="0" t="n">
        <f aca="true">RAND()</f>
        <v>0.721244694998057</v>
      </c>
    </row>
    <row r="649" customFormat="false" ht="15" hidden="false" customHeight="false" outlineLevel="0" collapsed="false">
      <c r="AK649" s="0" t="n">
        <v>636</v>
      </c>
      <c r="AL649" s="0" t="n">
        <f aca="false">IFERROR(IF(AU649&lt;($AM$6-$AL$6)/($AN$6-$AL$6),$AL$6+SQRT(AU649*($AN$6-$AL$6)*($AM$6-$AL$6)),$AN$6-SQRT((1-AU649)*($AN$6-$AL$6)*($AN$6-$AM$6))),$AM$6)</f>
        <v>3.78777585872958</v>
      </c>
      <c r="AM649" s="0" t="n">
        <f aca="false">IFERROR(IF(AV649&lt;($AM$7-$AL$7)/($AN$7-$AL$7),$AL$7+SQRT(AV649*($AN$7-$AL$7)*($AM$7-$AL$7)),$AN$7-SQRT((1-AV649)*($AN$7-$AL$7)*($AN$7-$AM$7))),$AM$7)</f>
        <v>0.879892290781029</v>
      </c>
      <c r="AN649" s="0" t="n">
        <f aca="false">IFERROR(IF(AW649&lt;($AM$8-$AL$8)/($AN$8-$AL$8),$AL$8+SQRT(AW649*($AN$8-$AL$8)*($AM$8-$AL$8)),$AN$8-SQRT((1-AW649)*($AN$8-$AL$8)*($AN$8-$AM$8))),$AM$8)</f>
        <v>1.00168676163666</v>
      </c>
      <c r="AO649" s="0" t="n">
        <f aca="false">IFERROR(IF(AX649&lt;($AM$9-$AL$9)/($AN$9-$AL$9),$AL$9+SQRT(AX649*($AN$9-$AL$9)*($AM$9-$AL$9)),$AN$9-SQRT((1-AX649)*($AN$9-$AL$9)*($AN$9-$AM$9))),$AM$9)</f>
        <v>1.22320762115191</v>
      </c>
      <c r="AP649" s="0" t="n">
        <f aca="false">IFERROR(IF(AY649&lt;($AM$10-$AL$10)/($AN$10-$AL$10),$AL$10+SQRT(AY649*($AN$10-$AL$10)*($AM$10-$AL$10)),$AN$10-SQRT((1-AY649)*($AN$10-$AL$10)*($AN$10-$AM$10))),$AM$10)</f>
        <v>0.919184014562464</v>
      </c>
      <c r="AQ649" s="0" t="n">
        <f aca="false">IFERROR(IF(AZ649&lt;($AM$11-$AL$11)/($AN$11-$AL$11),$AL$11+SQRT(AZ649*($AN$11-$AL$11)*($AM$11-$AL$11)),$AN$11-SQRT((1-AZ649)*($AN$11-$AL$11)*($AN$11-$AM$11))),$AM$11)</f>
        <v>0.928504987815714</v>
      </c>
      <c r="AR649" s="0" t="n">
        <f aca="false">SUMPRODUCT((B24:B31&lt;=$B$6)*(C24:C31*AM649+D24:D31*AO649*$B$8*AQ649)/(1+AL649/100)^B24:B31)+C32*AM649*AP649/(1+AL649/100)^$B$6</f>
        <v>0</v>
      </c>
      <c r="AS649" s="0" t="n">
        <f aca="false">SUMPRODUCT((K24:K26&lt;=$B$6)*(L24:L26*AN649+M24:M26*AO649*$B$8*AQ649)/(1+AL649/100)^K24:K26)+L27*AN649*AP649/(1+AL649/100)^$B$6</f>
        <v>0</v>
      </c>
      <c r="AT649" s="0" t="n">
        <f aca="false">AS649-AR649</f>
        <v>0</v>
      </c>
      <c r="AU649" s="0" t="n">
        <f aca="true">RAND()</f>
        <v>0.484080803311975</v>
      </c>
      <c r="AV649" s="0" t="n">
        <f aca="true">RAND()</f>
        <v>0.0709197569582281</v>
      </c>
      <c r="AW649" s="0" t="n">
        <f aca="true">RAND()</f>
        <v>0.451915872475661</v>
      </c>
      <c r="AX649" s="0" t="n">
        <f aca="true">RAND()</f>
        <v>0.597729066775684</v>
      </c>
      <c r="AY649" s="0" t="n">
        <f aca="true">RAND()</f>
        <v>0.702860952258816</v>
      </c>
      <c r="AZ649" s="0" t="n">
        <f aca="true">RAND()</f>
        <v>0.979136584623546</v>
      </c>
    </row>
    <row r="650" customFormat="false" ht="15" hidden="false" customHeight="false" outlineLevel="0" collapsed="false">
      <c r="AK650" s="0" t="n">
        <v>637</v>
      </c>
      <c r="AL650" s="0" t="n">
        <f aca="false">IFERROR(IF(AU650&lt;($AM$6-$AL$6)/($AN$6-$AL$6),$AL$6+SQRT(AU650*($AN$6-$AL$6)*($AM$6-$AL$6)),$AN$6-SQRT((1-AU650)*($AN$6-$AL$6)*($AN$6-$AM$6))),$AM$6)</f>
        <v>3.35994108685759</v>
      </c>
      <c r="AM650" s="0" t="n">
        <f aca="false">IFERROR(IF(AV650&lt;($AM$7-$AL$7)/($AN$7-$AL$7),$AL$7+SQRT(AV650*($AN$7-$AL$7)*($AM$7-$AL$7)),$AN$7-SQRT((1-AV650)*($AN$7-$AL$7)*($AN$7-$AM$7))),$AM$7)</f>
        <v>0.981350237378672</v>
      </c>
      <c r="AN650" s="0" t="n">
        <f aca="false">IFERROR(IF(AW650&lt;($AM$8-$AL$8)/($AN$8-$AL$8),$AL$8+SQRT(AW650*($AN$8-$AL$8)*($AM$8-$AL$8)),$AN$8-SQRT((1-AW650)*($AN$8-$AL$8)*($AN$8-$AM$8))),$AM$8)</f>
        <v>1.04073810632175</v>
      </c>
      <c r="AO650" s="0" t="n">
        <f aca="false">IFERROR(IF(AX650&lt;($AM$9-$AL$9)/($AN$9-$AL$9),$AL$9+SQRT(AX650*($AN$9-$AL$9)*($AM$9-$AL$9)),$AN$9-SQRT((1-AX650)*($AN$9-$AL$9)*($AN$9-$AM$9))),$AM$9)</f>
        <v>1.88165680323618</v>
      </c>
      <c r="AP650" s="0" t="n">
        <f aca="false">IFERROR(IF(AY650&lt;($AM$10-$AL$10)/($AN$10-$AL$10),$AL$10+SQRT(AY650*($AN$10-$AL$10)*($AM$10-$AL$10)),$AN$10-SQRT((1-AY650)*($AN$10-$AL$10)*($AN$10-$AM$10))),$AM$10)</f>
        <v>0.945392027253286</v>
      </c>
      <c r="AQ650" s="0" t="n">
        <f aca="false">IFERROR(IF(AZ650&lt;($AM$11-$AL$11)/($AN$11-$AL$11),$AL$11+SQRT(AZ650*($AN$11-$AL$11)*($AM$11-$AL$11)),$AN$11-SQRT((1-AZ650)*($AN$11-$AL$11)*($AN$11-$AM$11))),$AM$11)</f>
        <v>0.60257328145869</v>
      </c>
      <c r="AR650" s="0" t="n">
        <f aca="false">SUMPRODUCT((B24:B31&lt;=$B$6)*(C24:C31*AM650+D24:D31*AO650*$B$8*AQ650)/(1+AL650/100)^B24:B31)+C32*AM650*AP650/(1+AL650/100)^$B$6</f>
        <v>0</v>
      </c>
      <c r="AS650" s="0" t="n">
        <f aca="false">SUMPRODUCT((K24:K26&lt;=$B$6)*(L24:L26*AN650+M24:M26*AO650*$B$8*AQ650)/(1+AL650/100)^K24:K26)+L27*AN650*AP650/(1+AL650/100)^$B$6</f>
        <v>0</v>
      </c>
      <c r="AT650" s="0" t="n">
        <f aca="false">AS650-AR650</f>
        <v>0</v>
      </c>
      <c r="AU650" s="0" t="n">
        <f aca="true">RAND()</f>
        <v>0.337498555442624</v>
      </c>
      <c r="AV650" s="0" t="n">
        <f aca="true">RAND()</f>
        <v>0.365421206636673</v>
      </c>
      <c r="AW650" s="0" t="n">
        <f aca="true">RAND()</f>
        <v>0.610750754259487</v>
      </c>
      <c r="AX650" s="0" t="n">
        <f aca="true">RAND()</f>
        <v>0.990663258519813</v>
      </c>
      <c r="AY650" s="0" t="n">
        <f aca="true">RAND()</f>
        <v>0.793496231763167</v>
      </c>
      <c r="AZ650" s="0" t="n">
        <f aca="true">RAND()</f>
        <v>0.37367588021502</v>
      </c>
    </row>
    <row r="651" customFormat="false" ht="15" hidden="false" customHeight="false" outlineLevel="0" collapsed="false">
      <c r="AK651" s="0" t="n">
        <v>638</v>
      </c>
      <c r="AL651" s="0" t="n">
        <f aca="false">IFERROR(IF(AU651&lt;($AM$6-$AL$6)/($AN$6-$AL$6),$AL$6+SQRT(AU651*($AN$6-$AL$6)*($AM$6-$AL$6)),$AN$6-SQRT((1-AU651)*($AN$6-$AL$6)*($AN$6-$AM$6))),$AM$6)</f>
        <v>2.3171246836901</v>
      </c>
      <c r="AM651" s="0" t="n">
        <f aca="false">IFERROR(IF(AV651&lt;($AM$7-$AL$7)/($AN$7-$AL$7),$AL$7+SQRT(AV651*($AN$7-$AL$7)*($AM$7-$AL$7)),$AN$7-SQRT((1-AV651)*($AN$7-$AL$7)*($AN$7-$AM$7))),$AM$7)</f>
        <v>0.994087470983876</v>
      </c>
      <c r="AN651" s="0" t="n">
        <f aca="false">IFERROR(IF(AW651&lt;($AM$8-$AL$8)/($AN$8-$AL$8),$AL$8+SQRT(AW651*($AN$8-$AL$8)*($AM$8-$AL$8)),$AN$8-SQRT((1-AW651)*($AN$8-$AL$8)*($AN$8-$AM$8))),$AM$8)</f>
        <v>1.06792422775728</v>
      </c>
      <c r="AO651" s="0" t="n">
        <f aca="false">IFERROR(IF(AX651&lt;($AM$9-$AL$9)/($AN$9-$AL$9),$AL$9+SQRT(AX651*($AN$9-$AL$9)*($AM$9-$AL$9)),$AN$9-SQRT((1-AX651)*($AN$9-$AL$9)*($AN$9-$AM$9))),$AM$9)</f>
        <v>1.23608065153593</v>
      </c>
      <c r="AP651" s="0" t="n">
        <f aca="false">IFERROR(IF(AY651&lt;($AM$10-$AL$10)/($AN$10-$AL$10),$AL$10+SQRT(AY651*($AN$10-$AL$10)*($AM$10-$AL$10)),$AN$10-SQRT((1-AY651)*($AN$10-$AL$10)*($AN$10-$AM$10))),$AM$10)</f>
        <v>0.760076167000588</v>
      </c>
      <c r="AQ651" s="0" t="n">
        <f aca="false">IFERROR(IF(AZ651&lt;($AM$11-$AL$11)/($AN$11-$AL$11),$AL$11+SQRT(AZ651*($AN$11-$AL$11)*($AM$11-$AL$11)),$AN$11-SQRT((1-AZ651)*($AN$11-$AL$11)*($AN$11-$AM$11))),$AM$11)</f>
        <v>0.811024297064228</v>
      </c>
      <c r="AR651" s="0" t="n">
        <f aca="false">SUMPRODUCT((B24:B31&lt;=$B$6)*(C24:C31*AM651+D24:D31*AO651*$B$8*AQ651)/(1+AL651/100)^B24:B31)+C32*AM651*AP651/(1+AL651/100)^$B$6</f>
        <v>0</v>
      </c>
      <c r="AS651" s="0" t="n">
        <f aca="false">SUMPRODUCT((K24:K26&lt;=$B$6)*(L24:L26*AN651+M24:M26*AO651*$B$8*AQ651)/(1+AL651/100)^K24:K26)+L27*AN651*AP651/(1+AL651/100)^$B$6</f>
        <v>0</v>
      </c>
      <c r="AT651" s="0" t="n">
        <f aca="false">AS651-AR651</f>
        <v>0</v>
      </c>
      <c r="AU651" s="0" t="n">
        <f aca="true">RAND()</f>
        <v>0.0201136130011093</v>
      </c>
      <c r="AV651" s="0" t="n">
        <f aca="true">RAND()</f>
        <v>0.418554959921299</v>
      </c>
      <c r="AW651" s="0" t="n">
        <f aca="true">RAND()</f>
        <v>0.705319228108582</v>
      </c>
      <c r="AX651" s="0" t="n">
        <f aca="true">RAND()</f>
        <v>0.610951486028153</v>
      </c>
      <c r="AY651" s="0" t="n">
        <f aca="true">RAND()</f>
        <v>0.270558450566872</v>
      </c>
      <c r="AZ651" s="0" t="n">
        <f aca="true">RAND()</f>
        <v>0.854237484489514</v>
      </c>
    </row>
    <row r="652" customFormat="false" ht="15" hidden="false" customHeight="false" outlineLevel="0" collapsed="false">
      <c r="AK652" s="0" t="n">
        <v>639</v>
      </c>
      <c r="AL652" s="0" t="n">
        <f aca="false">IFERROR(IF(AU652&lt;($AM$6-$AL$6)/($AN$6-$AL$6),$AL$6+SQRT(AU652*($AN$6-$AL$6)*($AM$6-$AL$6)),$AN$6-SQRT((1-AU652)*($AN$6-$AL$6)*($AN$6-$AM$6))),$AM$6)</f>
        <v>5.1823184368733</v>
      </c>
      <c r="AM652" s="0" t="n">
        <f aca="false">IFERROR(IF(AV652&lt;($AM$7-$AL$7)/($AN$7-$AL$7),$AL$7+SQRT(AV652*($AN$7-$AL$7)*($AM$7-$AL$7)),$AN$7-SQRT((1-AV652)*($AN$7-$AL$7)*($AN$7-$AM$7))),$AM$7)</f>
        <v>0.899245669342722</v>
      </c>
      <c r="AN652" s="0" t="n">
        <f aca="false">IFERROR(IF(AW652&lt;($AM$8-$AL$8)/($AN$8-$AL$8),$AL$8+SQRT(AW652*($AN$8-$AL$8)*($AM$8-$AL$8)),$AN$8-SQRT((1-AW652)*($AN$8-$AL$8)*($AN$8-$AM$8))),$AM$8)</f>
        <v>1.02365049336662</v>
      </c>
      <c r="AO652" s="0" t="n">
        <f aca="false">IFERROR(IF(AX652&lt;($AM$9-$AL$9)/($AN$9-$AL$9),$AL$9+SQRT(AX652*($AN$9-$AL$9)*($AM$9-$AL$9)),$AN$9-SQRT((1-AX652)*($AN$9-$AL$9)*($AN$9-$AM$9))),$AM$9)</f>
        <v>1.03143224703901</v>
      </c>
      <c r="AP652" s="0" t="n">
        <f aca="false">IFERROR(IF(AY652&lt;($AM$10-$AL$10)/($AN$10-$AL$10),$AL$10+SQRT(AY652*($AN$10-$AL$10)*($AM$10-$AL$10)),$AN$10-SQRT((1-AY652)*($AN$10-$AL$10)*($AN$10-$AM$10))),$AM$10)</f>
        <v>0.800425702907697</v>
      </c>
      <c r="AQ652" s="0" t="n">
        <f aca="false">IFERROR(IF(AZ652&lt;($AM$11-$AL$11)/($AN$11-$AL$11),$AL$11+SQRT(AZ652*($AN$11-$AL$11)*($AM$11-$AL$11)),$AN$11-SQRT((1-AZ652)*($AN$11-$AL$11)*($AN$11-$AM$11))),$AM$11)</f>
        <v>0.635820863066756</v>
      </c>
      <c r="AR652" s="0" t="n">
        <f aca="false">SUMPRODUCT((B24:B31&lt;=$B$6)*(C24:C31*AM652+D24:D31*AO652*$B$8*AQ652)/(1+AL652/100)^B24:B31)+C32*AM652*AP652/(1+AL652/100)^$B$6</f>
        <v>0</v>
      </c>
      <c r="AS652" s="0" t="n">
        <f aca="false">SUMPRODUCT((K24:K26&lt;=$B$6)*(L24:L26*AN652+M24:M26*AO652*$B$8*AQ652)/(1+AL652/100)^K24:K26)+L27*AN652*AP652/(1+AL652/100)^$B$6</f>
        <v>0</v>
      </c>
      <c r="AT652" s="0" t="n">
        <f aca="false">AS652-AR652</f>
        <v>0</v>
      </c>
      <c r="AU652" s="0" t="n">
        <f aca="true">RAND()</f>
        <v>0.834801686753463</v>
      </c>
      <c r="AV652" s="0" t="n">
        <f aca="true">RAND()</f>
        <v>0.10944114314761</v>
      </c>
      <c r="AW652" s="0" t="n">
        <f aca="true">RAND()</f>
        <v>0.544585785305112</v>
      </c>
      <c r="AX652" s="0" t="n">
        <f aca="true">RAND()</f>
        <v>0.374584338616071</v>
      </c>
      <c r="AY652" s="0" t="n">
        <f aca="true">RAND()</f>
        <v>0.361022411870335</v>
      </c>
      <c r="AZ652" s="0" t="n">
        <f aca="true">RAND()</f>
        <v>0.460308783962861</v>
      </c>
    </row>
    <row r="653" customFormat="false" ht="15" hidden="false" customHeight="false" outlineLevel="0" collapsed="false">
      <c r="AK653" s="0" t="n">
        <v>640</v>
      </c>
      <c r="AL653" s="0" t="n">
        <f aca="false">IFERROR(IF(AU653&lt;($AM$6-$AL$6)/($AN$6-$AL$6),$AL$6+SQRT(AU653*($AN$6-$AL$6)*($AM$6-$AL$6)),$AN$6-SQRT((1-AU653)*($AN$6-$AL$6)*($AN$6-$AM$6))),$AM$6)</f>
        <v>3.59344317791863</v>
      </c>
      <c r="AM653" s="0" t="n">
        <f aca="false">IFERROR(IF(AV653&lt;($AM$7-$AL$7)/($AN$7-$AL$7),$AL$7+SQRT(AV653*($AN$7-$AL$7)*($AM$7-$AL$7)),$AN$7-SQRT((1-AV653)*($AN$7-$AL$7)*($AN$7-$AM$7))),$AM$7)</f>
        <v>0.924246748052606</v>
      </c>
      <c r="AN653" s="0" t="n">
        <f aca="false">IFERROR(IF(AW653&lt;($AM$8-$AL$8)/($AN$8-$AL$8),$AL$8+SQRT(AW653*($AN$8-$AL$8)*($AM$8-$AL$8)),$AN$8-SQRT((1-AW653)*($AN$8-$AL$8)*($AN$8-$AM$8))),$AM$8)</f>
        <v>1.14673905002818</v>
      </c>
      <c r="AO653" s="0" t="n">
        <f aca="false">IFERROR(IF(AX653&lt;($AM$9-$AL$9)/($AN$9-$AL$9),$AL$9+SQRT(AX653*($AN$9-$AL$9)*($AM$9-$AL$9)),$AN$9-SQRT((1-AX653)*($AN$9-$AL$9)*($AN$9-$AM$9))),$AM$9)</f>
        <v>1.57906946604406</v>
      </c>
      <c r="AP653" s="0" t="n">
        <f aca="false">IFERROR(IF(AY653&lt;($AM$10-$AL$10)/($AN$10-$AL$10),$AL$10+SQRT(AY653*($AN$10-$AL$10)*($AM$10-$AL$10)),$AN$10-SQRT((1-AY653)*($AN$10-$AL$10)*($AN$10-$AM$10))),$AM$10)</f>
        <v>0.649486592101809</v>
      </c>
      <c r="AQ653" s="0" t="n">
        <f aca="false">IFERROR(IF(AZ653&lt;($AM$11-$AL$11)/($AN$11-$AL$11),$AL$11+SQRT(AZ653*($AN$11-$AL$11)*($AM$11-$AL$11)),$AN$11-SQRT((1-AZ653)*($AN$11-$AL$11)*($AN$11-$AM$11))),$AM$11)</f>
        <v>0.59059989838646</v>
      </c>
      <c r="AR653" s="0" t="n">
        <f aca="false">SUMPRODUCT((B24:B31&lt;=$B$6)*(C24:C31*AM653+D24:D31*AO653*$B$8*AQ653)/(1+AL653/100)^B24:B31)+C32*AM653*AP653/(1+AL653/100)^$B$6</f>
        <v>0</v>
      </c>
      <c r="AS653" s="0" t="n">
        <f aca="false">SUMPRODUCT((K24:K26&lt;=$B$6)*(L24:L26*AN653+M24:M26*AO653*$B$8*AQ653)/(1+AL653/100)^K24:K26)+L27*AN653*AP653/(1+AL653/100)^$B$6</f>
        <v>0</v>
      </c>
      <c r="AT653" s="0" t="n">
        <f aca="false">AS653-AR653</f>
        <v>0</v>
      </c>
      <c r="AU653" s="0" t="n">
        <f aca="true">RAND()</f>
        <v>0.419768530896542</v>
      </c>
      <c r="AV653" s="0" t="n">
        <f aca="true">RAND()</f>
        <v>0.171525048907197</v>
      </c>
      <c r="AW653" s="0" t="n">
        <f aca="true">RAND()</f>
        <v>0.90521934409705</v>
      </c>
      <c r="AX653" s="0" t="n">
        <f aca="true">RAND()</f>
        <v>0.881878323722376</v>
      </c>
      <c r="AY653" s="0" t="n">
        <f aca="true">RAND()</f>
        <v>0.0893849648728509</v>
      </c>
      <c r="AZ653" s="0" t="n">
        <f aca="true">RAND()</f>
        <v>0.344686942621309</v>
      </c>
    </row>
    <row r="654" customFormat="false" ht="15" hidden="false" customHeight="false" outlineLevel="0" collapsed="false">
      <c r="AK654" s="0" t="n">
        <v>641</v>
      </c>
      <c r="AL654" s="0" t="n">
        <f aca="false">IFERROR(IF(AU654&lt;($AM$6-$AL$6)/($AN$6-$AL$6),$AL$6+SQRT(AU654*($AN$6-$AL$6)*($AM$6-$AL$6)),$AN$6-SQRT((1-AU654)*($AN$6-$AL$6)*($AN$6-$AM$6))),$AM$6)</f>
        <v>4.35179827776341</v>
      </c>
      <c r="AM654" s="0" t="n">
        <f aca="false">IFERROR(IF(AV654&lt;($AM$7-$AL$7)/($AN$7-$AL$7),$AL$7+SQRT(AV654*($AN$7-$AL$7)*($AM$7-$AL$7)),$AN$7-SQRT((1-AV654)*($AN$7-$AL$7)*($AN$7-$AM$7))),$AM$7)</f>
        <v>0.833309740134801</v>
      </c>
      <c r="AN654" s="0" t="n">
        <f aca="false">IFERROR(IF(AW654&lt;($AM$8-$AL$8)/($AN$8-$AL$8),$AL$8+SQRT(AW654*($AN$8-$AL$8)*($AM$8-$AL$8)),$AN$8-SQRT((1-AW654)*($AN$8-$AL$8)*($AN$8-$AM$8))),$AM$8)</f>
        <v>0.852350939000713</v>
      </c>
      <c r="AO654" s="0" t="n">
        <f aca="false">IFERROR(IF(AX654&lt;($AM$9-$AL$9)/($AN$9-$AL$9),$AL$9+SQRT(AX654*($AN$9-$AL$9)*($AM$9-$AL$9)),$AN$9-SQRT((1-AX654)*($AN$9-$AL$9)*($AN$9-$AM$9))),$AM$9)</f>
        <v>1.39441933983778</v>
      </c>
      <c r="AP654" s="0" t="n">
        <f aca="false">IFERROR(IF(AY654&lt;($AM$10-$AL$10)/($AN$10-$AL$10),$AL$10+SQRT(AY654*($AN$10-$AL$10)*($AM$10-$AL$10)),$AN$10-SQRT((1-AY654)*($AN$10-$AL$10)*($AN$10-$AM$10))),$AM$10)</f>
        <v>0.648053725245136</v>
      </c>
      <c r="AQ654" s="0" t="n">
        <f aca="false">IFERROR(IF(AZ654&lt;($AM$11-$AL$11)/($AN$11-$AL$11),$AL$11+SQRT(AZ654*($AN$11-$AL$11)*($AM$11-$AL$11)),$AN$11-SQRT((1-AZ654)*($AN$11-$AL$11)*($AN$11-$AM$11))),$AM$11)</f>
        <v>0.770270496389043</v>
      </c>
      <c r="AR654" s="0" t="n">
        <f aca="false">SUMPRODUCT((B24:B31&lt;=$B$6)*(C24:C31*AM654+D24:D31*AO654*$B$8*AQ654)/(1+AL654/100)^B24:B31)+C32*AM654*AP654/(1+AL654/100)^$B$6</f>
        <v>0</v>
      </c>
      <c r="AS654" s="0" t="n">
        <f aca="false">SUMPRODUCT((K24:K26&lt;=$B$6)*(L24:L26*AN654+M24:M26*AO654*$B$8*AQ654)/(1+AL654/100)^K24:K26)+L27*AN654*AP654/(1+AL654/100)^$B$6</f>
        <v>0</v>
      </c>
      <c r="AT654" s="0" t="n">
        <f aca="false">AS654-AR654</f>
        <v>0</v>
      </c>
      <c r="AU654" s="0" t="n">
        <f aca="true">RAND()</f>
        <v>0.649351381917159</v>
      </c>
      <c r="AV654" s="0" t="n">
        <f aca="true">RAND()</f>
        <v>0.0123282087538666</v>
      </c>
      <c r="AW654" s="0" t="n">
        <f aca="true">RAND()</f>
        <v>0.0304513423806261</v>
      </c>
      <c r="AX654" s="0" t="n">
        <f aca="true">RAND()</f>
        <v>0.755514709358328</v>
      </c>
      <c r="AY654" s="0" t="n">
        <f aca="true">RAND()</f>
        <v>0.0876796222358484</v>
      </c>
      <c r="AZ654" s="0" t="n">
        <f aca="true">RAND()</f>
        <v>0.784589204778217</v>
      </c>
    </row>
    <row r="655" customFormat="false" ht="15" hidden="false" customHeight="false" outlineLevel="0" collapsed="false">
      <c r="AK655" s="0" t="n">
        <v>642</v>
      </c>
      <c r="AL655" s="0" t="n">
        <f aca="false">IFERROR(IF(AU655&lt;($AM$6-$AL$6)/($AN$6-$AL$6),$AL$6+SQRT(AU655*($AN$6-$AL$6)*($AM$6-$AL$6)),$AN$6-SQRT((1-AU655)*($AN$6-$AL$6)*($AN$6-$AM$6))),$AM$6)</f>
        <v>5.60563401100268</v>
      </c>
      <c r="AM655" s="0" t="n">
        <f aca="false">IFERROR(IF(AV655&lt;($AM$7-$AL$7)/($AN$7-$AL$7),$AL$7+SQRT(AV655*($AN$7-$AL$7)*($AM$7-$AL$7)),$AN$7-SQRT((1-AV655)*($AN$7-$AL$7)*($AN$7-$AM$7))),$AM$7)</f>
        <v>1.19882115078593</v>
      </c>
      <c r="AN655" s="0" t="n">
        <f aca="false">IFERROR(IF(AW655&lt;($AM$8-$AL$8)/($AN$8-$AL$8),$AL$8+SQRT(AW655*($AN$8-$AL$8)*($AM$8-$AL$8)),$AN$8-SQRT((1-AW655)*($AN$8-$AL$8)*($AN$8-$AM$8))),$AM$8)</f>
        <v>1.01659756878081</v>
      </c>
      <c r="AO655" s="0" t="n">
        <f aca="false">IFERROR(IF(AX655&lt;($AM$9-$AL$9)/($AN$9-$AL$9),$AL$9+SQRT(AX655*($AN$9-$AL$9)*($AM$9-$AL$9)),$AN$9-SQRT((1-AX655)*($AN$9-$AL$9)*($AN$9-$AM$9))),$AM$9)</f>
        <v>1.0051579289339</v>
      </c>
      <c r="AP655" s="0" t="n">
        <f aca="false">IFERROR(IF(AY655&lt;($AM$10-$AL$10)/($AN$10-$AL$10),$AL$10+SQRT(AY655*($AN$10-$AL$10)*($AM$10-$AL$10)),$AN$10-SQRT((1-AY655)*($AN$10-$AL$10)*($AN$10-$AM$10))),$AM$10)</f>
        <v>0.966590471769313</v>
      </c>
      <c r="AQ655" s="0" t="n">
        <f aca="false">IFERROR(IF(AZ655&lt;($AM$11-$AL$11)/($AN$11-$AL$11),$AL$11+SQRT(AZ655*($AN$11-$AL$11)*($AM$11-$AL$11)),$AN$11-SQRT((1-AZ655)*($AN$11-$AL$11)*($AN$11-$AM$11))),$AM$11)</f>
        <v>0.740503453521169</v>
      </c>
      <c r="AR655" s="0" t="n">
        <f aca="false">SUMPRODUCT((B24:B31&lt;=$B$6)*(C24:C31*AM655+D24:D31*AO655*$B$8*AQ655)/(1+AL655/100)^B24:B31)+C32*AM655*AP655/(1+AL655/100)^$B$6</f>
        <v>0</v>
      </c>
      <c r="AS655" s="0" t="n">
        <f aca="false">SUMPRODUCT((K24:K26&lt;=$B$6)*(L24:L26*AN655+M24:M26*AO655*$B$8*AQ655)/(1+AL655/100)^K24:K26)+L27*AN655*AP655/(1+AL655/100)^$B$6</f>
        <v>0</v>
      </c>
      <c r="AT655" s="0" t="n">
        <f aca="false">AS655-AR655</f>
        <v>0</v>
      </c>
      <c r="AU655" s="0" t="n">
        <f aca="true">RAND()</f>
        <v>0.902787174436377</v>
      </c>
      <c r="AV655" s="0" t="n">
        <f aca="true">RAND()</f>
        <v>0.976717559049987</v>
      </c>
      <c r="AW655" s="0" t="n">
        <f aca="true">RAND()</f>
        <v>0.515762712008629</v>
      </c>
      <c r="AX655" s="0" t="n">
        <f aca="true">RAND()</f>
        <v>0.340192835757937</v>
      </c>
      <c r="AY655" s="0" t="n">
        <f aca="true">RAND()</f>
        <v>0.870826673383642</v>
      </c>
      <c r="AZ655" s="0" t="n">
        <f aca="true">RAND()</f>
        <v>0.725149152512489</v>
      </c>
    </row>
    <row r="656" customFormat="false" ht="15" hidden="false" customHeight="false" outlineLevel="0" collapsed="false">
      <c r="AK656" s="0" t="n">
        <v>643</v>
      </c>
      <c r="AL656" s="0" t="n">
        <f aca="false">IFERROR(IF(AU656&lt;($AM$6-$AL$6)/($AN$6-$AL$6),$AL$6+SQRT(AU656*($AN$6-$AL$6)*($AM$6-$AL$6)),$AN$6-SQRT((1-AU656)*($AN$6-$AL$6)*($AN$6-$AM$6))),$AM$6)</f>
        <v>5.70245611643347</v>
      </c>
      <c r="AM656" s="0" t="n">
        <f aca="false">IFERROR(IF(AV656&lt;($AM$7-$AL$7)/($AN$7-$AL$7),$AL$7+SQRT(AV656*($AN$7-$AL$7)*($AM$7-$AL$7)),$AN$7-SQRT((1-AV656)*($AN$7-$AL$7)*($AN$7-$AM$7))),$AM$7)</f>
        <v>1.049361305828</v>
      </c>
      <c r="AN656" s="0" t="n">
        <f aca="false">IFERROR(IF(AW656&lt;($AM$8-$AL$8)/($AN$8-$AL$8),$AL$8+SQRT(AW656*($AN$8-$AL$8)*($AM$8-$AL$8)),$AN$8-SQRT((1-AW656)*($AN$8-$AL$8)*($AN$8-$AM$8))),$AM$8)</f>
        <v>1.16191411259042</v>
      </c>
      <c r="AO656" s="0" t="n">
        <f aca="false">IFERROR(IF(AX656&lt;($AM$9-$AL$9)/($AN$9-$AL$9),$AL$9+SQRT(AX656*($AN$9-$AL$9)*($AM$9-$AL$9)),$AN$9-SQRT((1-AX656)*($AN$9-$AL$9)*($AN$9-$AM$9))),$AM$9)</f>
        <v>1.44874426878012</v>
      </c>
      <c r="AP656" s="0" t="n">
        <f aca="false">IFERROR(IF(AY656&lt;($AM$10-$AL$10)/($AN$10-$AL$10),$AL$10+SQRT(AY656*($AN$10-$AL$10)*($AM$10-$AL$10)),$AN$10-SQRT((1-AY656)*($AN$10-$AL$10)*($AN$10-$AM$10))),$AM$10)</f>
        <v>0.917719414464816</v>
      </c>
      <c r="AQ656" s="0" t="n">
        <f aca="false">IFERROR(IF(AZ656&lt;($AM$11-$AL$11)/($AN$11-$AL$11),$AL$11+SQRT(AZ656*($AN$11-$AL$11)*($AM$11-$AL$11)),$AN$11-SQRT((1-AZ656)*($AN$11-$AL$11)*($AN$11-$AM$11))),$AM$11)</f>
        <v>0.806862235016264</v>
      </c>
      <c r="AR656" s="0" t="n">
        <f aca="false">SUMPRODUCT((B24:B31&lt;=$B$6)*(C24:C31*AM656+D24:D31*AO656*$B$8*AQ656)/(1+AL656/100)^B24:B31)+C32*AM656*AP656/(1+AL656/100)^$B$6</f>
        <v>0</v>
      </c>
      <c r="AS656" s="0" t="n">
        <f aca="false">SUMPRODUCT((K24:K26&lt;=$B$6)*(L24:L26*AN656+M24:M26*AO656*$B$8*AQ656)/(1+AL656/100)^K24:K26)+L27*AN656*AP656/(1+AL656/100)^$B$6</f>
        <v>0</v>
      </c>
      <c r="AT656" s="0" t="n">
        <f aca="false">AS656-AR656</f>
        <v>0</v>
      </c>
      <c r="AU656" s="0" t="n">
        <f aca="true">RAND()</f>
        <v>0.915818993510954</v>
      </c>
      <c r="AV656" s="0" t="n">
        <f aca="true">RAND()</f>
        <v>0.642169905786265</v>
      </c>
      <c r="AW656" s="0" t="n">
        <f aca="true">RAND()</f>
        <v>0.931030012793486</v>
      </c>
      <c r="AX656" s="0" t="n">
        <f aca="true">RAND()</f>
        <v>0.797411412531487</v>
      </c>
      <c r="AY656" s="0" t="n">
        <f aca="true">RAND()</f>
        <v>0.697958036883316</v>
      </c>
      <c r="AZ656" s="0" t="n">
        <f aca="true">RAND()</f>
        <v>0.847746137702397</v>
      </c>
    </row>
    <row r="657" customFormat="false" ht="15" hidden="false" customHeight="false" outlineLevel="0" collapsed="false">
      <c r="AK657" s="0" t="n">
        <v>644</v>
      </c>
      <c r="AL657" s="0" t="n">
        <f aca="false">IFERROR(IF(AU657&lt;($AM$6-$AL$6)/($AN$6-$AL$6),$AL$6+SQRT(AU657*($AN$6-$AL$6)*($AM$6-$AL$6)),$AN$6-SQRT((1-AU657)*($AN$6-$AL$6)*($AN$6-$AM$6))),$AM$6)</f>
        <v>4.15156554733391</v>
      </c>
      <c r="AM657" s="0" t="n">
        <f aca="false">IFERROR(IF(AV657&lt;($AM$7-$AL$7)/($AN$7-$AL$7),$AL$7+SQRT(AV657*($AN$7-$AL$7)*($AM$7-$AL$7)),$AN$7-SQRT((1-AV657)*($AN$7-$AL$7)*($AN$7-$AM$7))),$AM$7)</f>
        <v>0.944612257447473</v>
      </c>
      <c r="AN657" s="0" t="n">
        <f aca="false">IFERROR(IF(AW657&lt;($AM$8-$AL$8)/($AN$8-$AL$8),$AL$8+SQRT(AW657*($AN$8-$AL$8)*($AM$8-$AL$8)),$AN$8-SQRT((1-AW657)*($AN$8-$AL$8)*($AN$8-$AM$8))),$AM$8)</f>
        <v>0.851629050706375</v>
      </c>
      <c r="AO657" s="0" t="n">
        <f aca="false">IFERROR(IF(AX657&lt;($AM$9-$AL$9)/($AN$9-$AL$9),$AL$9+SQRT(AX657*($AN$9-$AL$9)*($AM$9-$AL$9)),$AN$9-SQRT((1-AX657)*($AN$9-$AL$9)*($AN$9-$AM$9))),$AM$9)</f>
        <v>0.940338728841839</v>
      </c>
      <c r="AP657" s="0" t="n">
        <f aca="false">IFERROR(IF(AY657&lt;($AM$10-$AL$10)/($AN$10-$AL$10),$AL$10+SQRT(AY657*($AN$10-$AL$10)*($AM$10-$AL$10)),$AN$10-SQRT((1-AY657)*($AN$10-$AL$10)*($AN$10-$AM$10))),$AM$10)</f>
        <v>0.631656006335962</v>
      </c>
      <c r="AQ657" s="0" t="n">
        <f aca="false">IFERROR(IF(AZ657&lt;($AM$11-$AL$11)/($AN$11-$AL$11),$AL$11+SQRT(AZ657*($AN$11-$AL$11)*($AM$11-$AL$11)),$AN$11-SQRT((1-AZ657)*($AN$11-$AL$11)*($AN$11-$AM$11))),$AM$11)</f>
        <v>0.752037536636028</v>
      </c>
      <c r="AR657" s="0" t="n">
        <f aca="false">SUMPRODUCT((B24:B31&lt;=$B$6)*(C24:C31*AM657+D24:D31*AO657*$B$8*AQ657)/(1+AL657/100)^B24:B31)+C32*AM657*AP657/(1+AL657/100)^$B$6</f>
        <v>0</v>
      </c>
      <c r="AS657" s="0" t="n">
        <f aca="false">SUMPRODUCT((K24:K26&lt;=$B$6)*(L24:L26*AN657+M24:M26*AO657*$B$8*AQ657)/(1+AL657/100)^K24:K26)+L27*AN657*AP657/(1+AL657/100)^$B$6</f>
        <v>0</v>
      </c>
      <c r="AT657" s="0" t="n">
        <f aca="false">AS657-AR657</f>
        <v>0</v>
      </c>
      <c r="AU657" s="0" t="n">
        <f aca="true">RAND()</f>
        <v>0.594321058443241</v>
      </c>
      <c r="AV657" s="0" t="n">
        <f aca="true">RAND()</f>
        <v>0.232363388933935</v>
      </c>
      <c r="AW657" s="0" t="n">
        <f aca="true">RAND()</f>
        <v>0.0296173208537935</v>
      </c>
      <c r="AX657" s="0" t="n">
        <f aca="true">RAND()</f>
        <v>0.258530928157396</v>
      </c>
      <c r="AY657" s="0" t="n">
        <f aca="true">RAND()</f>
        <v>0.0693332160173398</v>
      </c>
      <c r="AZ657" s="0" t="n">
        <f aca="true">RAND()</f>
        <v>0.749039252091718</v>
      </c>
    </row>
    <row r="658" customFormat="false" ht="15" hidden="false" customHeight="false" outlineLevel="0" collapsed="false">
      <c r="AK658" s="0" t="n">
        <v>645</v>
      </c>
      <c r="AL658" s="0" t="n">
        <f aca="false">IFERROR(IF(AU658&lt;($AM$6-$AL$6)/($AN$6-$AL$6),$AL$6+SQRT(AU658*($AN$6-$AL$6)*($AM$6-$AL$6)),$AN$6-SQRT((1-AU658)*($AN$6-$AL$6)*($AN$6-$AM$6))),$AM$6)</f>
        <v>5.26923561222211</v>
      </c>
      <c r="AM658" s="0" t="n">
        <f aca="false">IFERROR(IF(AV658&lt;($AM$7-$AL$7)/($AN$7-$AL$7),$AL$7+SQRT(AV658*($AN$7-$AL$7)*($AM$7-$AL$7)),$AN$7-SQRT((1-AV658)*($AN$7-$AL$7)*($AN$7-$AM$7))),$AM$7)</f>
        <v>1.09637352554252</v>
      </c>
      <c r="AN658" s="0" t="n">
        <f aca="false">IFERROR(IF(AW658&lt;($AM$8-$AL$8)/($AN$8-$AL$8),$AL$8+SQRT(AW658*($AN$8-$AL$8)*($AM$8-$AL$8)),$AN$8-SQRT((1-AW658)*($AN$8-$AL$8)*($AN$8-$AM$8))),$AM$8)</f>
        <v>1.07467574497113</v>
      </c>
      <c r="AO658" s="0" t="n">
        <f aca="false">IFERROR(IF(AX658&lt;($AM$9-$AL$9)/($AN$9-$AL$9),$AL$9+SQRT(AX658*($AN$9-$AL$9)*($AM$9-$AL$9)),$AN$9-SQRT((1-AX658)*($AN$9-$AL$9)*($AN$9-$AM$9))),$AM$9)</f>
        <v>1.24139020079787</v>
      </c>
      <c r="AP658" s="0" t="n">
        <f aca="false">IFERROR(IF(AY658&lt;($AM$10-$AL$10)/($AN$10-$AL$10),$AL$10+SQRT(AY658*($AN$10-$AL$10)*($AM$10-$AL$10)),$AN$10-SQRT((1-AY658)*($AN$10-$AL$10)*($AN$10-$AM$10))),$AM$10)</f>
        <v>0.917829095637641</v>
      </c>
      <c r="AQ658" s="0" t="n">
        <f aca="false">IFERROR(IF(AZ658&lt;($AM$11-$AL$11)/($AN$11-$AL$11),$AL$11+SQRT(AZ658*($AN$11-$AL$11)*($AM$11-$AL$11)),$AN$11-SQRT((1-AZ658)*($AN$11-$AL$11)*($AN$11-$AM$11))),$AM$11)</f>
        <v>0.862507684819203</v>
      </c>
      <c r="AR658" s="0" t="n">
        <f aca="false">SUMPRODUCT((B24:B31&lt;=$B$6)*(C24:C31*AM658+D24:D31*AO658*$B$8*AQ658)/(1+AL658/100)^B24:B31)+C32*AM658*AP658/(1+AL658/100)^$B$6</f>
        <v>0</v>
      </c>
      <c r="AS658" s="0" t="n">
        <f aca="false">SUMPRODUCT((K24:K26&lt;=$B$6)*(L24:L26*AN658+M24:M26*AO658*$B$8*AQ658)/(1+AL658/100)^K24:K26)+L27*AN658*AP658/(1+AL658/100)^$B$6</f>
        <v>0</v>
      </c>
      <c r="AT658" s="0" t="n">
        <f aca="false">AS658-AR658</f>
        <v>0</v>
      </c>
      <c r="AU658" s="0" t="n">
        <f aca="true">RAND()</f>
        <v>0.850222731699991</v>
      </c>
      <c r="AV658" s="0" t="n">
        <f aca="true">RAND()</f>
        <v>0.790212500851235</v>
      </c>
      <c r="AW658" s="0" t="n">
        <f aca="true">RAND()</f>
        <v>0.726768049765087</v>
      </c>
      <c r="AX658" s="0" t="n">
        <f aca="true">RAND()</f>
        <v>0.616340781703002</v>
      </c>
      <c r="AY658" s="0" t="n">
        <f aca="true">RAND()</f>
        <v>0.698324612645476</v>
      </c>
      <c r="AZ658" s="0" t="n">
        <f aca="true">RAND()</f>
        <v>0.922840258229487</v>
      </c>
    </row>
    <row r="659" customFormat="false" ht="15" hidden="false" customHeight="false" outlineLevel="0" collapsed="false">
      <c r="AK659" s="0" t="n">
        <v>646</v>
      </c>
      <c r="AL659" s="0" t="n">
        <f aca="false">IFERROR(IF(AU659&lt;($AM$6-$AL$6)/($AN$6-$AL$6),$AL$6+SQRT(AU659*($AN$6-$AL$6)*($AM$6-$AL$6)),$AN$6-SQRT((1-AU659)*($AN$6-$AL$6)*($AN$6-$AM$6))),$AM$6)</f>
        <v>4.66281853126832</v>
      </c>
      <c r="AM659" s="0" t="n">
        <f aca="false">IFERROR(IF(AV659&lt;($AM$7-$AL$7)/($AN$7-$AL$7),$AL$7+SQRT(AV659*($AN$7-$AL$7)*($AM$7-$AL$7)),$AN$7-SQRT((1-AV659)*($AN$7-$AL$7)*($AN$7-$AM$7))),$AM$7)</f>
        <v>0.953384649601477</v>
      </c>
      <c r="AN659" s="0" t="n">
        <f aca="false">IFERROR(IF(AW659&lt;($AM$8-$AL$8)/($AN$8-$AL$8),$AL$8+SQRT(AW659*($AN$8-$AL$8)*($AM$8-$AL$8)),$AN$8-SQRT((1-AW659)*($AN$8-$AL$8)*($AN$8-$AM$8))),$AM$8)</f>
        <v>1.12499594983965</v>
      </c>
      <c r="AO659" s="0" t="n">
        <f aca="false">IFERROR(IF(AX659&lt;($AM$9-$AL$9)/($AN$9-$AL$9),$AL$9+SQRT(AX659*($AN$9-$AL$9)*($AM$9-$AL$9)),$AN$9-SQRT((1-AX659)*($AN$9-$AL$9)*($AN$9-$AM$9))),$AM$9)</f>
        <v>0.727775347118509</v>
      </c>
      <c r="AP659" s="0" t="n">
        <f aca="false">IFERROR(IF(AY659&lt;($AM$10-$AL$10)/($AN$10-$AL$10),$AL$10+SQRT(AY659*($AN$10-$AL$10)*($AM$10-$AL$10)),$AN$10-SQRT((1-AY659)*($AN$10-$AL$10)*($AN$10-$AM$10))),$AM$10)</f>
        <v>0.658422665455781</v>
      </c>
      <c r="AQ659" s="0" t="n">
        <f aca="false">IFERROR(IF(AZ659&lt;($AM$11-$AL$11)/($AN$11-$AL$11),$AL$11+SQRT(AZ659*($AN$11-$AL$11)*($AM$11-$AL$11)),$AN$11-SQRT((1-AZ659)*($AN$11-$AL$11)*($AN$11-$AM$11))),$AM$11)</f>
        <v>0.776457811004871</v>
      </c>
      <c r="AR659" s="0" t="n">
        <f aca="false">SUMPRODUCT((B24:B31&lt;=$B$6)*(C24:C31*AM659+D24:D31*AO659*$B$8*AQ659)/(1+AL659/100)^B24:B31)+C32*AM659*AP659/(1+AL659/100)^$B$6</f>
        <v>0</v>
      </c>
      <c r="AS659" s="0" t="n">
        <f aca="false">SUMPRODUCT((K24:K26&lt;=$B$6)*(L24:L26*AN659+M24:M26*AO659*$B$8*AQ659)/(1+AL659/100)^K24:K26)+L27*AN659*AP659/(1+AL659/100)^$B$6</f>
        <v>0</v>
      </c>
      <c r="AT659" s="0" t="n">
        <f aca="false">AS659-AR659</f>
        <v>0</v>
      </c>
      <c r="AU659" s="0" t="n">
        <f aca="true">RAND()</f>
        <v>0.726879139110862</v>
      </c>
      <c r="AV659" s="0" t="n">
        <f aca="true">RAND()</f>
        <v>0.261409452592978</v>
      </c>
      <c r="AW659" s="0" t="n">
        <f aca="true">RAND()</f>
        <v>0.861102110608962</v>
      </c>
      <c r="AX659" s="0" t="n">
        <f aca="true">RAND()</f>
        <v>0.069175478339943</v>
      </c>
      <c r="AY659" s="0" t="n">
        <f aca="true">RAND()</f>
        <v>0.100390963720457</v>
      </c>
      <c r="AZ659" s="0" t="n">
        <f aca="true">RAND()</f>
        <v>0.796036284650065</v>
      </c>
    </row>
    <row r="660" customFormat="false" ht="15" hidden="false" customHeight="false" outlineLevel="0" collapsed="false">
      <c r="AK660" s="0" t="n">
        <v>647</v>
      </c>
      <c r="AL660" s="0" t="n">
        <f aca="false">IFERROR(IF(AU660&lt;($AM$6-$AL$6)/($AN$6-$AL$6),$AL$6+SQRT(AU660*($AN$6-$AL$6)*($AM$6-$AL$6)),$AN$6-SQRT((1-AU660)*($AN$6-$AL$6)*($AN$6-$AM$6))),$AM$6)</f>
        <v>5.23826445120322</v>
      </c>
      <c r="AM660" s="0" t="n">
        <f aca="false">IFERROR(IF(AV660&lt;($AM$7-$AL$7)/($AN$7-$AL$7),$AL$7+SQRT(AV660*($AN$7-$AL$7)*($AM$7-$AL$7)),$AN$7-SQRT((1-AV660)*($AN$7-$AL$7)*($AN$7-$AM$7))),$AM$7)</f>
        <v>1.14963709838137</v>
      </c>
      <c r="AN660" s="0" t="n">
        <f aca="false">IFERROR(IF(AW660&lt;($AM$8-$AL$8)/($AN$8-$AL$8),$AL$8+SQRT(AW660*($AN$8-$AL$8)*($AM$8-$AL$8)),$AN$8-SQRT((1-AW660)*($AN$8-$AL$8)*($AN$8-$AM$8))),$AM$8)</f>
        <v>0.995506375408919</v>
      </c>
      <c r="AO660" s="0" t="n">
        <f aca="false">IFERROR(IF(AX660&lt;($AM$9-$AL$9)/($AN$9-$AL$9),$AL$9+SQRT(AX660*($AN$9-$AL$9)*($AM$9-$AL$9)),$AN$9-SQRT((1-AX660)*($AN$9-$AL$9)*($AN$9-$AM$9))),$AM$9)</f>
        <v>1.04386481675219</v>
      </c>
      <c r="AP660" s="0" t="n">
        <f aca="false">IFERROR(IF(AY660&lt;($AM$10-$AL$10)/($AN$10-$AL$10),$AL$10+SQRT(AY660*($AN$10-$AL$10)*($AM$10-$AL$10)),$AN$10-SQRT((1-AY660)*($AN$10-$AL$10)*($AN$10-$AM$10))),$AM$10)</f>
        <v>0.763423369075016</v>
      </c>
      <c r="AQ660" s="0" t="n">
        <f aca="false">IFERROR(IF(AZ660&lt;($AM$11-$AL$11)/($AN$11-$AL$11),$AL$11+SQRT(AZ660*($AN$11-$AL$11)*($AM$11-$AL$11)),$AN$11-SQRT((1-AZ660)*($AN$11-$AL$11)*($AN$11-$AM$11))),$AM$11)</f>
        <v>0.644068509679624</v>
      </c>
      <c r="AR660" s="0" t="n">
        <f aca="false">SUMPRODUCT((B24:B31&lt;=$B$6)*(C24:C31*AM660+D24:D31*AO660*$B$8*AQ660)/(1+AL660/100)^B24:B31)+C32*AM660*AP660/(1+AL660/100)^$B$6</f>
        <v>0</v>
      </c>
      <c r="AS660" s="0" t="n">
        <f aca="false">SUMPRODUCT((K24:K26&lt;=$B$6)*(L24:L26*AN660+M24:M26*AO660*$B$8*AQ660)/(1+AL660/100)^K24:K26)+L27*AN660*AP660/(1+AL660/100)^$B$6</f>
        <v>0</v>
      </c>
      <c r="AT660" s="0" t="n">
        <f aca="false">AS660-AR660</f>
        <v>0</v>
      </c>
      <c r="AU660" s="0" t="n">
        <f aca="true">RAND()</f>
        <v>0.844814392805285</v>
      </c>
      <c r="AV660" s="0" t="n">
        <f aca="true">RAND()</f>
        <v>0.910464782032795</v>
      </c>
      <c r="AW660" s="0" t="n">
        <f aca="true">RAND()</f>
        <v>0.424697142505922</v>
      </c>
      <c r="AX660" s="0" t="n">
        <f aca="true">RAND()</f>
        <v>0.39053700757045</v>
      </c>
      <c r="AY660" s="0" t="n">
        <f aca="true">RAND()</f>
        <v>0.277567485499328</v>
      </c>
      <c r="AZ660" s="0" t="n">
        <f aca="true">RAND()</f>
        <v>0.483196487155743</v>
      </c>
    </row>
    <row r="661" customFormat="false" ht="15" hidden="false" customHeight="false" outlineLevel="0" collapsed="false">
      <c r="AK661" s="0" t="n">
        <v>648</v>
      </c>
      <c r="AL661" s="0" t="n">
        <f aca="false">IFERROR(IF(AU661&lt;($AM$6-$AL$6)/($AN$6-$AL$6),$AL$6+SQRT(AU661*($AN$6-$AL$6)*($AM$6-$AL$6)),$AN$6-SQRT((1-AU661)*($AN$6-$AL$6)*($AN$6-$AM$6))),$AM$6)</f>
        <v>2.18582631904292</v>
      </c>
      <c r="AM661" s="0" t="n">
        <f aca="false">IFERROR(IF(AV661&lt;($AM$7-$AL$7)/($AN$7-$AL$7),$AL$7+SQRT(AV661*($AN$7-$AL$7)*($AM$7-$AL$7)),$AN$7-SQRT((1-AV661)*($AN$7-$AL$7)*($AN$7-$AM$7))),$AM$7)</f>
        <v>1.04478275709136</v>
      </c>
      <c r="AN661" s="0" t="n">
        <f aca="false">IFERROR(IF(AW661&lt;($AM$8-$AL$8)/($AN$8-$AL$8),$AL$8+SQRT(AW661*($AN$8-$AL$8)*($AM$8-$AL$8)),$AN$8-SQRT((1-AW661)*($AN$8-$AL$8)*($AN$8-$AM$8))),$AM$8)</f>
        <v>1.06521452456052</v>
      </c>
      <c r="AO661" s="0" t="n">
        <f aca="false">IFERROR(IF(AX661&lt;($AM$9-$AL$9)/($AN$9-$AL$9),$AL$9+SQRT(AX661*($AN$9-$AL$9)*($AM$9-$AL$9)),$AN$9-SQRT((1-AX661)*($AN$9-$AL$9)*($AN$9-$AM$9))),$AM$9)</f>
        <v>1.53074612182365</v>
      </c>
      <c r="AP661" s="0" t="n">
        <f aca="false">IFERROR(IF(AY661&lt;($AM$10-$AL$10)/($AN$10-$AL$10),$AL$10+SQRT(AY661*($AN$10-$AL$10)*($AM$10-$AL$10)),$AN$10-SQRT((1-AY661)*($AN$10-$AL$10)*($AN$10-$AM$10))),$AM$10)</f>
        <v>0.608330119530179</v>
      </c>
      <c r="AQ661" s="0" t="n">
        <f aca="false">IFERROR(IF(AZ661&lt;($AM$11-$AL$11)/($AN$11-$AL$11),$AL$11+SQRT(AZ661*($AN$11-$AL$11)*($AM$11-$AL$11)),$AN$11-SQRT((1-AZ661)*($AN$11-$AL$11)*($AN$11-$AM$11))),$AM$11)</f>
        <v>0.734899399115448</v>
      </c>
      <c r="AR661" s="0" t="n">
        <f aca="false">SUMPRODUCT((B24:B31&lt;=$B$6)*(C24:C31*AM661+D24:D31*AO661*$B$8*AQ661)/(1+AL661/100)^B24:B31)+C32*AM661*AP661/(1+AL661/100)^$B$6</f>
        <v>0</v>
      </c>
      <c r="AS661" s="0" t="n">
        <f aca="false">SUMPRODUCT((K24:K26&lt;=$B$6)*(L24:L26*AN661+M24:M26*AO661*$B$8*AQ661)/(1+AL661/100)^K24:K26)+L27*AN661*AP661/(1+AL661/100)^$B$6</f>
        <v>0</v>
      </c>
      <c r="AT661" s="0" t="n">
        <f aca="false">AS661-AR661</f>
        <v>0</v>
      </c>
      <c r="AU661" s="0" t="n">
        <f aca="true">RAND()</f>
        <v>0.00690628416980853</v>
      </c>
      <c r="AV661" s="0" t="n">
        <f aca="true">RAND()</f>
        <v>0.625652295226472</v>
      </c>
      <c r="AW661" s="0" t="n">
        <f aca="true">RAND()</f>
        <v>0.696482916147588</v>
      </c>
      <c r="AX661" s="0" t="n">
        <f aca="true">RAND()</f>
        <v>0.853200531877637</v>
      </c>
      <c r="AY661" s="0" t="n">
        <f aca="true">RAND()</f>
        <v>0.046941659189691</v>
      </c>
      <c r="AZ661" s="0" t="n">
        <f aca="true">RAND()</f>
        <v>0.713149679227141</v>
      </c>
    </row>
    <row r="662" customFormat="false" ht="15" hidden="false" customHeight="false" outlineLevel="0" collapsed="false">
      <c r="AK662" s="0" t="n">
        <v>649</v>
      </c>
      <c r="AL662" s="0" t="n">
        <f aca="false">IFERROR(IF(AU662&lt;($AM$6-$AL$6)/($AN$6-$AL$6),$AL$6+SQRT(AU662*($AN$6-$AL$6)*($AM$6-$AL$6)),$AN$6-SQRT((1-AU662)*($AN$6-$AL$6)*($AN$6-$AM$6))),$AM$6)</f>
        <v>5.4165416396427</v>
      </c>
      <c r="AM662" s="0" t="n">
        <f aca="false">IFERROR(IF(AV662&lt;($AM$7-$AL$7)/($AN$7-$AL$7),$AL$7+SQRT(AV662*($AN$7-$AL$7)*($AM$7-$AL$7)),$AN$7-SQRT((1-AV662)*($AN$7-$AL$7)*($AN$7-$AM$7))),$AM$7)</f>
        <v>0.900227207581281</v>
      </c>
      <c r="AN662" s="0" t="n">
        <f aca="false">IFERROR(IF(AW662&lt;($AM$8-$AL$8)/($AN$8-$AL$8),$AL$8+SQRT(AW662*($AN$8-$AL$8)*($AM$8-$AL$8)),$AN$8-SQRT((1-AW662)*($AN$8-$AL$8)*($AN$8-$AM$8))),$AM$8)</f>
        <v>1.10851582252595</v>
      </c>
      <c r="AO662" s="0" t="n">
        <f aca="false">IFERROR(IF(AX662&lt;($AM$9-$AL$9)/($AN$9-$AL$9),$AL$9+SQRT(AX662*($AN$9-$AL$9)*($AM$9-$AL$9)),$AN$9-SQRT((1-AX662)*($AN$9-$AL$9)*($AN$9-$AM$9))),$AM$9)</f>
        <v>0.846509094207003</v>
      </c>
      <c r="AP662" s="0" t="n">
        <f aca="false">IFERROR(IF(AY662&lt;($AM$10-$AL$10)/($AN$10-$AL$10),$AL$10+SQRT(AY662*($AN$10-$AL$10)*($AM$10-$AL$10)),$AN$10-SQRT((1-AY662)*($AN$10-$AL$10)*($AN$10-$AM$10))),$AM$10)</f>
        <v>0.793765376935107</v>
      </c>
      <c r="AQ662" s="0" t="n">
        <f aca="false">IFERROR(IF(AZ662&lt;($AM$11-$AL$11)/($AN$11-$AL$11),$AL$11+SQRT(AZ662*($AN$11-$AL$11)*($AM$11-$AL$11)),$AN$11-SQRT((1-AZ662)*($AN$11-$AL$11)*($AN$11-$AM$11))),$AM$11)</f>
        <v>0.618529218587886</v>
      </c>
      <c r="AR662" s="0" t="n">
        <f aca="false">SUMPRODUCT((B24:B31&lt;=$B$6)*(C24:C31*AM662+D24:D31*AO662*$B$8*AQ662)/(1+AL662/100)^B24:B31)+C32*AM662*AP662/(1+AL662/100)^$B$6</f>
        <v>0</v>
      </c>
      <c r="AS662" s="0" t="n">
        <f aca="false">SUMPRODUCT((K24:K26&lt;=$B$6)*(L24:L26*AN662+M24:M26*AO662*$B$8*AQ662)/(1+AL662/100)^K24:K26)+L27*AN662*AP662/(1+AL662/100)^$B$6</f>
        <v>0</v>
      </c>
      <c r="AT662" s="0" t="n">
        <f aca="false">AS662-AR662</f>
        <v>0</v>
      </c>
      <c r="AU662" s="0" t="n">
        <f aca="true">RAND()</f>
        <v>0.874632981050729</v>
      </c>
      <c r="AV662" s="0" t="n">
        <f aca="true">RAND()</f>
        <v>0.111616590439346</v>
      </c>
      <c r="AW662" s="0" t="n">
        <f aca="true">RAND()</f>
        <v>0.822064244662147</v>
      </c>
      <c r="AX662" s="0" t="n">
        <f aca="true">RAND()</f>
        <v>0.160091403157543</v>
      </c>
      <c r="AY662" s="0" t="n">
        <f aca="true">RAND()</f>
        <v>0.345192386743302</v>
      </c>
      <c r="AZ662" s="0" t="n">
        <f aca="true">RAND()</f>
        <v>0.414125971813099</v>
      </c>
    </row>
    <row r="663" customFormat="false" ht="15" hidden="false" customHeight="false" outlineLevel="0" collapsed="false">
      <c r="AK663" s="0" t="n">
        <v>650</v>
      </c>
      <c r="AL663" s="0" t="n">
        <f aca="false">IFERROR(IF(AU663&lt;($AM$6-$AL$6)/($AN$6-$AL$6),$AL$6+SQRT(AU663*($AN$6-$AL$6)*($AM$6-$AL$6)),$AN$6-SQRT((1-AU663)*($AN$6-$AL$6)*($AN$6-$AM$6))),$AM$6)</f>
        <v>3.83211389785114</v>
      </c>
      <c r="AM663" s="0" t="n">
        <f aca="false">IFERROR(IF(AV663&lt;($AM$7-$AL$7)/($AN$7-$AL$7),$AL$7+SQRT(AV663*($AN$7-$AL$7)*($AM$7-$AL$7)),$AN$7-SQRT((1-AV663)*($AN$7-$AL$7)*($AN$7-$AM$7))),$AM$7)</f>
        <v>1.11115855866601</v>
      </c>
      <c r="AN663" s="0" t="n">
        <f aca="false">IFERROR(IF(AW663&lt;($AM$8-$AL$8)/($AN$8-$AL$8),$AL$8+SQRT(AW663*($AN$8-$AL$8)*($AM$8-$AL$8)),$AN$8-SQRT((1-AW663)*($AN$8-$AL$8)*($AN$8-$AM$8))),$AM$8)</f>
        <v>1.01274079219831</v>
      </c>
      <c r="AO663" s="0" t="n">
        <f aca="false">IFERROR(IF(AX663&lt;($AM$9-$AL$9)/($AN$9-$AL$9),$AL$9+SQRT(AX663*($AN$9-$AL$9)*($AM$9-$AL$9)),$AN$9-SQRT((1-AX663)*($AN$9-$AL$9)*($AN$9-$AM$9))),$AM$9)</f>
        <v>0.991837520489237</v>
      </c>
      <c r="AP663" s="0" t="n">
        <f aca="false">IFERROR(IF(AY663&lt;($AM$10-$AL$10)/($AN$10-$AL$10),$AL$10+SQRT(AY663*($AN$10-$AL$10)*($AM$10-$AL$10)),$AN$10-SQRT((1-AY663)*($AN$10-$AL$10)*($AN$10-$AM$10))),$AM$10)</f>
        <v>0.655760191256229</v>
      </c>
      <c r="AQ663" s="0" t="n">
        <f aca="false">IFERROR(IF(AZ663&lt;($AM$11-$AL$11)/($AN$11-$AL$11),$AL$11+SQRT(AZ663*($AN$11-$AL$11)*($AM$11-$AL$11)),$AN$11-SQRT((1-AZ663)*($AN$11-$AL$11)*($AN$11-$AM$11))),$AM$11)</f>
        <v>0.3270172058589</v>
      </c>
      <c r="AR663" s="0" t="n">
        <f aca="false">SUMPRODUCT((B24:B31&lt;=$B$6)*(C24:C31*AM663+D24:D31*AO663*$B$8*AQ663)/(1+AL663/100)^B24:B31)+C32*AM663*AP663/(1+AL663/100)^$B$6</f>
        <v>0</v>
      </c>
      <c r="AS663" s="0" t="n">
        <f aca="false">SUMPRODUCT((K24:K26&lt;=$B$6)*(L24:L26*AN663+M24:M26*AO663*$B$8*AQ663)/(1+AL663/100)^K24:K26)+L27*AN663*AP663/(1+AL663/100)^$B$6</f>
        <v>0</v>
      </c>
      <c r="AT663" s="0" t="n">
        <f aca="false">AS663-AR663</f>
        <v>0</v>
      </c>
      <c r="AU663" s="0" t="n">
        <f aca="true">RAND()</f>
        <v>0.498224882190605</v>
      </c>
      <c r="AV663" s="0" t="n">
        <f aca="true">RAND()</f>
        <v>0.828649370384888</v>
      </c>
      <c r="AW663" s="0" t="n">
        <f aca="true">RAND()</f>
        <v>0.499627273896128</v>
      </c>
      <c r="AX663" s="0" t="n">
        <f aca="true">RAND()</f>
        <v>0.322538862081334</v>
      </c>
      <c r="AY663" s="0" t="n">
        <f aca="true">RAND()</f>
        <v>0.0970449487207087</v>
      </c>
      <c r="AZ663" s="0" t="n">
        <f aca="true">RAND()</f>
        <v>0.00297930372417224</v>
      </c>
    </row>
    <row r="664" customFormat="false" ht="15" hidden="false" customHeight="false" outlineLevel="0" collapsed="false">
      <c r="AK664" s="0" t="n">
        <v>651</v>
      </c>
      <c r="AL664" s="0" t="n">
        <f aca="false">IFERROR(IF(AU664&lt;($AM$6-$AL$6)/($AN$6-$AL$6),$AL$6+SQRT(AU664*($AN$6-$AL$6)*($AM$6-$AL$6)),$AN$6-SQRT((1-AU664)*($AN$6-$AL$6)*($AN$6-$AM$6))),$AM$6)</f>
        <v>3.68050009051885</v>
      </c>
      <c r="AM664" s="0" t="n">
        <f aca="false">IFERROR(IF(AV664&lt;($AM$7-$AL$7)/($AN$7-$AL$7),$AL$7+SQRT(AV664*($AN$7-$AL$7)*($AM$7-$AL$7)),$AN$7-SQRT((1-AV664)*($AN$7-$AL$7)*($AN$7-$AM$7))),$AM$7)</f>
        <v>0.991449864062692</v>
      </c>
      <c r="AN664" s="0" t="n">
        <f aca="false">IFERROR(IF(AW664&lt;($AM$8-$AL$8)/($AN$8-$AL$8),$AL$8+SQRT(AW664*($AN$8-$AL$8)*($AM$8-$AL$8)),$AN$8-SQRT((1-AW664)*($AN$8-$AL$8)*($AN$8-$AM$8))),$AM$8)</f>
        <v>0.910381081547774</v>
      </c>
      <c r="AO664" s="0" t="n">
        <f aca="false">IFERROR(IF(AX664&lt;($AM$9-$AL$9)/($AN$9-$AL$9),$AL$9+SQRT(AX664*($AN$9-$AL$9)*($AM$9-$AL$9)),$AN$9-SQRT((1-AX664)*($AN$9-$AL$9)*($AN$9-$AM$9))),$AM$9)</f>
        <v>1.03156200425322</v>
      </c>
      <c r="AP664" s="0" t="n">
        <f aca="false">IFERROR(IF(AY664&lt;($AM$10-$AL$10)/($AN$10-$AL$10),$AL$10+SQRT(AY664*($AN$10-$AL$10)*($AM$10-$AL$10)),$AN$10-SQRT((1-AY664)*($AN$10-$AL$10)*($AN$10-$AM$10))),$AM$10)</f>
        <v>0.942520586627839</v>
      </c>
      <c r="AQ664" s="0" t="n">
        <f aca="false">IFERROR(IF(AZ664&lt;($AM$11-$AL$11)/($AN$11-$AL$11),$AL$11+SQRT(AZ664*($AN$11-$AL$11)*($AM$11-$AL$11)),$AN$11-SQRT((1-AZ664)*($AN$11-$AL$11)*($AN$11-$AM$11))),$AM$11)</f>
        <v>0.516738797938842</v>
      </c>
      <c r="AR664" s="0" t="n">
        <f aca="false">SUMPRODUCT((B24:B31&lt;=$B$6)*(C24:C31*AM664+D24:D31*AO664*$B$8*AQ664)/(1+AL664/100)^B24:B31)+C32*AM664*AP664/(1+AL664/100)^$B$6</f>
        <v>0</v>
      </c>
      <c r="AS664" s="0" t="n">
        <f aca="false">SUMPRODUCT((K24:K26&lt;=$B$6)*(L24:L26*AN664+M24:M26*AO664*$B$8*AQ664)/(1+AL664/100)^K24:K26)+L27*AN664*AP664/(1+AL664/100)^$B$6</f>
        <v>0</v>
      </c>
      <c r="AT664" s="0" t="n">
        <f aca="false">AS664-AR664</f>
        <v>0</v>
      </c>
      <c r="AU664" s="0" t="n">
        <f aca="true">RAND()</f>
        <v>0.449046017547731</v>
      </c>
      <c r="AV664" s="0" t="n">
        <f aca="true">RAND()</f>
        <v>0.407256116106925</v>
      </c>
      <c r="AW664" s="0" t="n">
        <f aca="true">RAND()</f>
        <v>0.135377590707292</v>
      </c>
      <c r="AX664" s="0" t="n">
        <f aca="true">RAND()</f>
        <v>0.37475189892931</v>
      </c>
      <c r="AY664" s="0" t="n">
        <f aca="true">RAND()</f>
        <v>0.783297878357787</v>
      </c>
      <c r="AZ664" s="0" t="n">
        <f aca="true">RAND()</f>
        <v>0.191737577681527</v>
      </c>
    </row>
    <row r="665" customFormat="false" ht="15" hidden="false" customHeight="false" outlineLevel="0" collapsed="false">
      <c r="AK665" s="0" t="n">
        <v>652</v>
      </c>
      <c r="AL665" s="0" t="n">
        <f aca="false">IFERROR(IF(AU665&lt;($AM$6-$AL$6)/($AN$6-$AL$6),$AL$6+SQRT(AU665*($AN$6-$AL$6)*($AM$6-$AL$6)),$AN$6-SQRT((1-AU665)*($AN$6-$AL$6)*($AN$6-$AM$6))),$AM$6)</f>
        <v>3.09669245401838</v>
      </c>
      <c r="AM665" s="0" t="n">
        <f aca="false">IFERROR(IF(AV665&lt;($AM$7-$AL$7)/($AN$7-$AL$7),$AL$7+SQRT(AV665*($AN$7-$AL$7)*($AM$7-$AL$7)),$AN$7-SQRT((1-AV665)*($AN$7-$AL$7)*($AN$7-$AM$7))),$AM$7)</f>
        <v>0.831438219493817</v>
      </c>
      <c r="AN665" s="0" t="n">
        <f aca="false">IFERROR(IF(AW665&lt;($AM$8-$AL$8)/($AN$8-$AL$8),$AL$8+SQRT(AW665*($AN$8-$AL$8)*($AM$8-$AL$8)),$AN$8-SQRT((1-AW665)*($AN$8-$AL$8)*($AN$8-$AM$8))),$AM$8)</f>
        <v>1.01341537474023</v>
      </c>
      <c r="AO665" s="0" t="n">
        <f aca="false">IFERROR(IF(AX665&lt;($AM$9-$AL$9)/($AN$9-$AL$9),$AL$9+SQRT(AX665*($AN$9-$AL$9)*($AM$9-$AL$9)),$AN$9-SQRT((1-AX665)*($AN$9-$AL$9)*($AN$9-$AM$9))),$AM$9)</f>
        <v>1.10764176701056</v>
      </c>
      <c r="AP665" s="0" t="n">
        <f aca="false">IFERROR(IF(AY665&lt;($AM$10-$AL$10)/($AN$10-$AL$10),$AL$10+SQRT(AY665*($AN$10-$AL$10)*($AM$10-$AL$10)),$AN$10-SQRT((1-AY665)*($AN$10-$AL$10)*($AN$10-$AM$10))),$AM$10)</f>
        <v>0.688213945952861</v>
      </c>
      <c r="AQ665" s="0" t="n">
        <f aca="false">IFERROR(IF(AZ665&lt;($AM$11-$AL$11)/($AN$11-$AL$11),$AL$11+SQRT(AZ665*($AN$11-$AL$11)*($AM$11-$AL$11)),$AN$11-SQRT((1-AZ665)*($AN$11-$AL$11)*($AN$11-$AM$11))),$AM$11)</f>
        <v>0.586216116186197</v>
      </c>
      <c r="AR665" s="0" t="n">
        <f aca="false">SUMPRODUCT((B24:B31&lt;=$B$6)*(C24:C31*AM665+D24:D31*AO665*$B$8*AQ665)/(1+AL665/100)^B24:B31)+C32*AM665*AP665/(1+AL665/100)^$B$6</f>
        <v>0</v>
      </c>
      <c r="AS665" s="0" t="n">
        <f aca="false">SUMPRODUCT((K24:K26&lt;=$B$6)*(L24:L26*AN665+M24:M26*AO665*$B$8*AQ665)/(1+AL665/100)^K24:K26)+L27*AN665*AP665/(1+AL665/100)^$B$6</f>
        <v>0</v>
      </c>
      <c r="AT665" s="0" t="n">
        <f aca="false">AS665-AR665</f>
        <v>0</v>
      </c>
      <c r="AU665" s="0" t="n">
        <f aca="true">RAND()</f>
        <v>0.238209510074149</v>
      </c>
      <c r="AV665" s="0" t="n">
        <f aca="true">RAND()</f>
        <v>0.0109817960549046</v>
      </c>
      <c r="AW665" s="0" t="n">
        <f aca="true">RAND()</f>
        <v>0.502468578583953</v>
      </c>
      <c r="AX665" s="0" t="n">
        <f aca="true">RAND()</f>
        <v>0.469131189343976</v>
      </c>
      <c r="AY665" s="0" t="n">
        <f aca="true">RAND()</f>
        <v>0.141697957804586</v>
      </c>
      <c r="AZ665" s="0" t="n">
        <f aca="true">RAND()</f>
        <v>0.334365980264125</v>
      </c>
    </row>
    <row r="666" customFormat="false" ht="15" hidden="false" customHeight="false" outlineLevel="0" collapsed="false">
      <c r="AK666" s="0" t="n">
        <v>653</v>
      </c>
      <c r="AL666" s="0" t="n">
        <f aca="false">IFERROR(IF(AU666&lt;($AM$6-$AL$6)/($AN$6-$AL$6),$AL$6+SQRT(AU666*($AN$6-$AL$6)*($AM$6-$AL$6)),$AN$6-SQRT((1-AU666)*($AN$6-$AL$6)*($AN$6-$AM$6))),$AM$6)</f>
        <v>4.93067892338563</v>
      </c>
      <c r="AM666" s="0" t="n">
        <f aca="false">IFERROR(IF(AV666&lt;($AM$7-$AL$7)/($AN$7-$AL$7),$AL$7+SQRT(AV666*($AN$7-$AL$7)*($AM$7-$AL$7)),$AN$7-SQRT((1-AV666)*($AN$7-$AL$7)*($AN$7-$AM$7))),$AM$7)</f>
        <v>1.1570585845229</v>
      </c>
      <c r="AN666" s="0" t="n">
        <f aca="false">IFERROR(IF(AW666&lt;($AM$8-$AL$8)/($AN$8-$AL$8),$AL$8+SQRT(AW666*($AN$8-$AL$8)*($AM$8-$AL$8)),$AN$8-SQRT((1-AW666)*($AN$8-$AL$8)*($AN$8-$AM$8))),$AM$8)</f>
        <v>0.874071081983825</v>
      </c>
      <c r="AO666" s="0" t="n">
        <f aca="false">IFERROR(IF(AX666&lt;($AM$9-$AL$9)/($AN$9-$AL$9),$AL$9+SQRT(AX666*($AN$9-$AL$9)*($AM$9-$AL$9)),$AN$9-SQRT((1-AX666)*($AN$9-$AL$9)*($AN$9-$AM$9))),$AM$9)</f>
        <v>1.08590097611613</v>
      </c>
      <c r="AP666" s="0" t="n">
        <f aca="false">IFERROR(IF(AY666&lt;($AM$10-$AL$10)/($AN$10-$AL$10),$AL$10+SQRT(AY666*($AN$10-$AL$10)*($AM$10-$AL$10)),$AN$10-SQRT((1-AY666)*($AN$10-$AL$10)*($AN$10-$AM$10))),$AM$10)</f>
        <v>0.733493323347864</v>
      </c>
      <c r="AQ666" s="0" t="n">
        <f aca="false">IFERROR(IF(AZ666&lt;($AM$11-$AL$11)/($AN$11-$AL$11),$AL$11+SQRT(AZ666*($AN$11-$AL$11)*($AM$11-$AL$11)),$AN$11-SQRT((1-AZ666)*($AN$11-$AL$11)*($AN$11-$AM$11))),$AM$11)</f>
        <v>0.506906973202303</v>
      </c>
      <c r="AR666" s="0" t="n">
        <f aca="false">SUMPRODUCT((B24:B31&lt;=$B$6)*(C24:C31*AM666+D24:D31*AO666*$B$8*AQ666)/(1+AL666/100)^B24:B31)+C32*AM666*AP666/(1+AL666/100)^$B$6</f>
        <v>0</v>
      </c>
      <c r="AS666" s="0" t="n">
        <f aca="false">SUMPRODUCT((K24:K26&lt;=$B$6)*(L24:L26*AN666+M24:M26*AO666*$B$8*AQ666)/(1+AL666/100)^K24:K26)+L27*AN666*AP666/(1+AL666/100)^$B$6</f>
        <v>0</v>
      </c>
      <c r="AT666" s="0" t="n">
        <f aca="false">AS666-AR666</f>
        <v>0</v>
      </c>
      <c r="AU666" s="0" t="n">
        <f aca="true">RAND()</f>
        <v>0.785895514093977</v>
      </c>
      <c r="AV666" s="0" t="n">
        <f aca="true">RAND()</f>
        <v>0.923216829236557</v>
      </c>
      <c r="AW666" s="0" t="n">
        <f aca="true">RAND()</f>
        <v>0.0609613909583838</v>
      </c>
      <c r="AX666" s="0" t="n">
        <f aca="true">RAND()</f>
        <v>0.442948649689703</v>
      </c>
      <c r="AY666" s="0" t="n">
        <f aca="true">RAND()</f>
        <v>0.21807652819212</v>
      </c>
      <c r="AZ666" s="0" t="n">
        <f aca="true">RAND()</f>
        <v>0.174736716570362</v>
      </c>
    </row>
    <row r="667" customFormat="false" ht="15" hidden="false" customHeight="false" outlineLevel="0" collapsed="false">
      <c r="AK667" s="0" t="n">
        <v>654</v>
      </c>
      <c r="AL667" s="0" t="n">
        <f aca="false">IFERROR(IF(AU667&lt;($AM$6-$AL$6)/($AN$6-$AL$6),$AL$6+SQRT(AU667*($AN$6-$AL$6)*($AM$6-$AL$6)),$AN$6-SQRT((1-AU667)*($AN$6-$AL$6)*($AN$6-$AM$6))),$AM$6)</f>
        <v>4.08101606543608</v>
      </c>
      <c r="AM667" s="0" t="n">
        <f aca="false">IFERROR(IF(AV667&lt;($AM$7-$AL$7)/($AN$7-$AL$7),$AL$7+SQRT(AV667*($AN$7-$AL$7)*($AM$7-$AL$7)),$AN$7-SQRT((1-AV667)*($AN$7-$AL$7)*($AN$7-$AM$7))),$AM$7)</f>
        <v>1.12233507613456</v>
      </c>
      <c r="AN667" s="0" t="n">
        <f aca="false">IFERROR(IF(AW667&lt;($AM$8-$AL$8)/($AN$8-$AL$8),$AL$8+SQRT(AW667*($AN$8-$AL$8)*($AM$8-$AL$8)),$AN$8-SQRT((1-AW667)*($AN$8-$AL$8)*($AN$8-$AM$8))),$AM$8)</f>
        <v>1.03891069310464</v>
      </c>
      <c r="AO667" s="0" t="n">
        <f aca="false">IFERROR(IF(AX667&lt;($AM$9-$AL$9)/($AN$9-$AL$9),$AL$9+SQRT(AX667*($AN$9-$AL$9)*($AM$9-$AL$9)),$AN$9-SQRT((1-AX667)*($AN$9-$AL$9)*($AN$9-$AM$9))),$AM$9)</f>
        <v>1.64871532085289</v>
      </c>
      <c r="AP667" s="0" t="n">
        <f aca="false">IFERROR(IF(AY667&lt;($AM$10-$AL$10)/($AN$10-$AL$10),$AL$10+SQRT(AY667*($AN$10-$AL$10)*($AM$10-$AL$10)),$AN$10-SQRT((1-AY667)*($AN$10-$AL$10)*($AN$10-$AM$10))),$AM$10)</f>
        <v>0.924147195661717</v>
      </c>
      <c r="AQ667" s="0" t="n">
        <f aca="false">IFERROR(IF(AZ667&lt;($AM$11-$AL$11)/($AN$11-$AL$11),$AL$11+SQRT(AZ667*($AN$11-$AL$11)*($AM$11-$AL$11)),$AN$11-SQRT((1-AZ667)*($AN$11-$AL$11)*($AN$11-$AM$11))),$AM$11)</f>
        <v>0.847314006779911</v>
      </c>
      <c r="AR667" s="0" t="n">
        <f aca="false">SUMPRODUCT((B24:B31&lt;=$B$6)*(C24:C31*AM667+D24:D31*AO667*$B$8*AQ667)/(1+AL667/100)^B24:B31)+C32*AM667*AP667/(1+AL667/100)^$B$6</f>
        <v>0</v>
      </c>
      <c r="AS667" s="0" t="n">
        <f aca="false">SUMPRODUCT((K24:K26&lt;=$B$6)*(L24:L26*AN667+M24:M26*AO667*$B$8*AQ667)/(1+AL667/100)^K24:K26)+L27*AN667*AP667/(1+AL667/100)^$B$6</f>
        <v>0</v>
      </c>
      <c r="AT667" s="0" t="n">
        <f aca="false">AS667-AR667</f>
        <v>0</v>
      </c>
      <c r="AU667" s="0" t="n">
        <f aca="true">RAND()</f>
        <v>0.573976639487888</v>
      </c>
      <c r="AV667" s="0" t="n">
        <f aca="true">RAND()</f>
        <v>0.855125930794953</v>
      </c>
      <c r="AW667" s="0" t="n">
        <f aca="true">RAND()</f>
        <v>0.60392270679499</v>
      </c>
      <c r="AX667" s="0" t="n">
        <f aca="true">RAND()</f>
        <v>0.91773271613101</v>
      </c>
      <c r="AY667" s="0" t="n">
        <f aca="true">RAND()</f>
        <v>0.719603374350796</v>
      </c>
      <c r="AZ667" s="0" t="n">
        <f aca="true">RAND()</f>
        <v>0.904844846834265</v>
      </c>
    </row>
    <row r="668" customFormat="false" ht="15" hidden="false" customHeight="false" outlineLevel="0" collapsed="false">
      <c r="AK668" s="0" t="n">
        <v>655</v>
      </c>
      <c r="AL668" s="0" t="n">
        <f aca="false">IFERROR(IF(AU668&lt;($AM$6-$AL$6)/($AN$6-$AL$6),$AL$6+SQRT(AU668*($AN$6-$AL$6)*($AM$6-$AL$6)),$AN$6-SQRT((1-AU668)*($AN$6-$AL$6)*($AN$6-$AM$6))),$AM$6)</f>
        <v>4.47975290533536</v>
      </c>
      <c r="AM668" s="0" t="n">
        <f aca="false">IFERROR(IF(AV668&lt;($AM$7-$AL$7)/($AN$7-$AL$7),$AL$7+SQRT(AV668*($AN$7-$AL$7)*($AM$7-$AL$7)),$AN$7-SQRT((1-AV668)*($AN$7-$AL$7)*($AN$7-$AM$7))),$AM$7)</f>
        <v>1.07108383540328</v>
      </c>
      <c r="AN668" s="0" t="n">
        <f aca="false">IFERROR(IF(AW668&lt;($AM$8-$AL$8)/($AN$8-$AL$8),$AL$8+SQRT(AW668*($AN$8-$AL$8)*($AM$8-$AL$8)),$AN$8-SQRT((1-AW668)*($AN$8-$AL$8)*($AN$8-$AM$8))),$AM$8)</f>
        <v>0.916472959600173</v>
      </c>
      <c r="AO668" s="0" t="n">
        <f aca="false">IFERROR(IF(AX668&lt;($AM$9-$AL$9)/($AN$9-$AL$9),$AL$9+SQRT(AX668*($AN$9-$AL$9)*($AM$9-$AL$9)),$AN$9-SQRT((1-AX668)*($AN$9-$AL$9)*($AN$9-$AM$9))),$AM$9)</f>
        <v>1.51156711195964</v>
      </c>
      <c r="AP668" s="0" t="n">
        <f aca="false">IFERROR(IF(AY668&lt;($AM$10-$AL$10)/($AN$10-$AL$10),$AL$10+SQRT(AY668*($AN$10-$AL$10)*($AM$10-$AL$10)),$AN$10-SQRT((1-AY668)*($AN$10-$AL$10)*($AN$10-$AM$10))),$AM$10)</f>
        <v>0.595888055470203</v>
      </c>
      <c r="AQ668" s="0" t="n">
        <f aca="false">IFERROR(IF(AZ668&lt;($AM$11-$AL$11)/($AN$11-$AL$11),$AL$11+SQRT(AZ668*($AN$11-$AL$11)*($AM$11-$AL$11)),$AN$11-SQRT((1-AZ668)*($AN$11-$AL$11)*($AN$11-$AM$11))),$AM$11)</f>
        <v>0.742742565703164</v>
      </c>
      <c r="AR668" s="0" t="n">
        <f aca="false">SUMPRODUCT((B24:B31&lt;=$B$6)*(C24:C31*AM668+D24:D31*AO668*$B$8*AQ668)/(1+AL668/100)^B24:B31)+C32*AM668*AP668/(1+AL668/100)^$B$6</f>
        <v>0</v>
      </c>
      <c r="AS668" s="0" t="n">
        <f aca="false">SUMPRODUCT((K24:K26&lt;=$B$6)*(L24:L26*AN668+M24:M26*AO668*$B$8*AQ668)/(1+AL668/100)^K24:K26)+L27*AN668*AP668/(1+AL668/100)^$B$6</f>
        <v>0</v>
      </c>
      <c r="AT668" s="0" t="n">
        <f aca="false">AS668-AR668</f>
        <v>0</v>
      </c>
      <c r="AU668" s="0" t="n">
        <f aca="true">RAND()</f>
        <v>0.682417729091722</v>
      </c>
      <c r="AV668" s="0" t="n">
        <f aca="true">RAND()</f>
        <v>0.715457831520008</v>
      </c>
      <c r="AW668" s="0" t="n">
        <f aca="true">RAND()</f>
        <v>0.150732781311372</v>
      </c>
      <c r="AX668" s="0" t="n">
        <f aca="true">RAND()</f>
        <v>0.840955542587038</v>
      </c>
      <c r="AY668" s="0" t="n">
        <f aca="true">RAND()</f>
        <v>0.0367780767274271</v>
      </c>
      <c r="AZ668" s="0" t="n">
        <f aca="true">RAND()</f>
        <v>0.729871887751058</v>
      </c>
    </row>
    <row r="669" customFormat="false" ht="15" hidden="false" customHeight="false" outlineLevel="0" collapsed="false">
      <c r="AK669" s="0" t="n">
        <v>656</v>
      </c>
      <c r="AL669" s="0" t="n">
        <f aca="false">IFERROR(IF(AU669&lt;($AM$6-$AL$6)/($AN$6-$AL$6),$AL$6+SQRT(AU669*($AN$6-$AL$6)*($AM$6-$AL$6)),$AN$6-SQRT((1-AU669)*($AN$6-$AL$6)*($AN$6-$AM$6))),$AM$6)</f>
        <v>3.76540799940667</v>
      </c>
      <c r="AM669" s="0" t="n">
        <f aca="false">IFERROR(IF(AV669&lt;($AM$7-$AL$7)/($AN$7-$AL$7),$AL$7+SQRT(AV669*($AN$7-$AL$7)*($AM$7-$AL$7)),$AN$7-SQRT((1-AV669)*($AN$7-$AL$7)*($AN$7-$AM$7))),$AM$7)</f>
        <v>0.838795503609655</v>
      </c>
      <c r="AN669" s="0" t="n">
        <f aca="false">IFERROR(IF(AW669&lt;($AM$8-$AL$8)/($AN$8-$AL$8),$AL$8+SQRT(AW669*($AN$8-$AL$8)*($AM$8-$AL$8)),$AN$8-SQRT((1-AW669)*($AN$8-$AL$8)*($AN$8-$AM$8))),$AM$8)</f>
        <v>1.05831999559397</v>
      </c>
      <c r="AO669" s="0" t="n">
        <f aca="false">IFERROR(IF(AX669&lt;($AM$9-$AL$9)/($AN$9-$AL$9),$AL$9+SQRT(AX669*($AN$9-$AL$9)*($AM$9-$AL$9)),$AN$9-SQRT((1-AX669)*($AN$9-$AL$9)*($AN$9-$AM$9))),$AM$9)</f>
        <v>1.49154801144189</v>
      </c>
      <c r="AP669" s="0" t="n">
        <f aca="false">IFERROR(IF(AY669&lt;($AM$10-$AL$10)/($AN$10-$AL$10),$AL$10+SQRT(AY669*($AN$10-$AL$10)*($AM$10-$AL$10)),$AN$10-SQRT((1-AY669)*($AN$10-$AL$10)*($AN$10-$AM$10))),$AM$10)</f>
        <v>0.806316316450908</v>
      </c>
      <c r="AQ669" s="0" t="n">
        <f aca="false">IFERROR(IF(AZ669&lt;($AM$11-$AL$11)/($AN$11-$AL$11),$AL$11+SQRT(AZ669*($AN$11-$AL$11)*($AM$11-$AL$11)),$AN$11-SQRT((1-AZ669)*($AN$11-$AL$11)*($AN$11-$AM$11))),$AM$11)</f>
        <v>0.678924076117415</v>
      </c>
      <c r="AR669" s="0" t="n">
        <f aca="false">SUMPRODUCT((B24:B31&lt;=$B$6)*(C24:C31*AM669+D24:D31*AO669*$B$8*AQ669)/(1+AL669/100)^B24:B31)+C32*AM669*AP669/(1+AL669/100)^$B$6</f>
        <v>0</v>
      </c>
      <c r="AS669" s="0" t="n">
        <f aca="false">SUMPRODUCT((K24:K26&lt;=$B$6)*(L24:L26*AN669+M24:M26*AO669*$B$8*AQ669)/(1+AL669/100)^K24:K26)+L27*AN669*AP669/(1+AL669/100)^$B$6</f>
        <v>0</v>
      </c>
      <c r="AT669" s="0" t="n">
        <f aca="false">AS669-AR669</f>
        <v>0</v>
      </c>
      <c r="AU669" s="0" t="n">
        <f aca="true">RAND()</f>
        <v>0.476870729484882</v>
      </c>
      <c r="AV669" s="0" t="n">
        <f aca="true">RAND()</f>
        <v>0.0167232344480747</v>
      </c>
      <c r="AW669" s="0" t="n">
        <f aca="true">RAND()</f>
        <v>0.673411341430244</v>
      </c>
      <c r="AX669" s="0" t="n">
        <f aca="true">RAND()</f>
        <v>0.827651050220869</v>
      </c>
      <c r="AY669" s="0" t="n">
        <f aca="true">RAND()</f>
        <v>0.375318742896211</v>
      </c>
      <c r="AZ669" s="0" t="n">
        <f aca="true">RAND()</f>
        <v>0.579225514705897</v>
      </c>
    </row>
    <row r="670" customFormat="false" ht="15" hidden="false" customHeight="false" outlineLevel="0" collapsed="false">
      <c r="AK670" s="0" t="n">
        <v>657</v>
      </c>
      <c r="AL670" s="0" t="n">
        <f aca="false">IFERROR(IF(AU670&lt;($AM$6-$AL$6)/($AN$6-$AL$6),$AL$6+SQRT(AU670*($AN$6-$AL$6)*($AM$6-$AL$6)),$AN$6-SQRT((1-AU670)*($AN$6-$AL$6)*($AN$6-$AM$6))),$AM$6)</f>
        <v>4.65003279532483</v>
      </c>
      <c r="AM670" s="0" t="n">
        <f aca="false">IFERROR(IF(AV670&lt;($AM$7-$AL$7)/($AN$7-$AL$7),$AL$7+SQRT(AV670*($AN$7-$AL$7)*($AM$7-$AL$7)),$AN$7-SQRT((1-AV670)*($AN$7-$AL$7)*($AN$7-$AM$7))),$AM$7)</f>
        <v>1.02672387107634</v>
      </c>
      <c r="AN670" s="0" t="n">
        <f aca="false">IFERROR(IF(AW670&lt;($AM$8-$AL$8)/($AN$8-$AL$8),$AL$8+SQRT(AW670*($AN$8-$AL$8)*($AM$8-$AL$8)),$AN$8-SQRT((1-AW670)*($AN$8-$AL$8)*($AN$8-$AM$8))),$AM$8)</f>
        <v>1.04364754766012</v>
      </c>
      <c r="AO670" s="0" t="n">
        <f aca="false">IFERROR(IF(AX670&lt;($AM$9-$AL$9)/($AN$9-$AL$9),$AL$9+SQRT(AX670*($AN$9-$AL$9)*($AM$9-$AL$9)),$AN$9-SQRT((1-AX670)*($AN$9-$AL$9)*($AN$9-$AM$9))),$AM$9)</f>
        <v>0.823943547482702</v>
      </c>
      <c r="AP670" s="0" t="n">
        <f aca="false">IFERROR(IF(AY670&lt;($AM$10-$AL$10)/($AN$10-$AL$10),$AL$10+SQRT(AY670*($AN$10-$AL$10)*($AM$10-$AL$10)),$AN$10-SQRT((1-AY670)*($AN$10-$AL$10)*($AN$10-$AM$10))),$AM$10)</f>
        <v>0.808907534456223</v>
      </c>
      <c r="AQ670" s="0" t="n">
        <f aca="false">IFERROR(IF(AZ670&lt;($AM$11-$AL$11)/($AN$11-$AL$11),$AL$11+SQRT(AZ670*($AN$11-$AL$11)*($AM$11-$AL$11)),$AN$11-SQRT((1-AZ670)*($AN$11-$AL$11)*($AN$11-$AM$11))),$AM$11)</f>
        <v>0.806479275080606</v>
      </c>
      <c r="AR670" s="0" t="n">
        <f aca="false">SUMPRODUCT((B24:B31&lt;=$B$6)*(C24:C31*AM670+D24:D31*AO670*$B$8*AQ670)/(1+AL670/100)^B24:B31)+C32*AM670*AP670/(1+AL670/100)^$B$6</f>
        <v>0</v>
      </c>
      <c r="AS670" s="0" t="n">
        <f aca="false">SUMPRODUCT((K24:K26&lt;=$B$6)*(L24:L26*AN670+M24:M26*AO670*$B$8*AQ670)/(1+AL670/100)^K24:K26)+L27*AN670*AP670/(1+AL670/100)^$B$6</f>
        <v>0</v>
      </c>
      <c r="AT670" s="0" t="n">
        <f aca="false">AS670-AR670</f>
        <v>0</v>
      </c>
      <c r="AU670" s="0" t="n">
        <f aca="true">RAND()</f>
        <v>0.723882706847558</v>
      </c>
      <c r="AV670" s="0" t="n">
        <f aca="true">RAND()</f>
        <v>0.556869068914376</v>
      </c>
      <c r="AW670" s="0" t="n">
        <f aca="true">RAND()</f>
        <v>0.621499248118366</v>
      </c>
      <c r="AX670" s="0" t="n">
        <f aca="true">RAND()</f>
        <v>0.139919229274237</v>
      </c>
      <c r="AY670" s="0" t="n">
        <f aca="true">RAND()</f>
        <v>0.38169545937529</v>
      </c>
      <c r="AZ670" s="0" t="n">
        <f aca="true">RAND()</f>
        <v>0.847141751129275</v>
      </c>
    </row>
    <row r="671" customFormat="false" ht="15" hidden="false" customHeight="false" outlineLevel="0" collapsed="false">
      <c r="AK671" s="0" t="n">
        <v>658</v>
      </c>
      <c r="AL671" s="0" t="n">
        <f aca="false">IFERROR(IF(AU671&lt;($AM$6-$AL$6)/($AN$6-$AL$6),$AL$6+SQRT(AU671*($AN$6-$AL$6)*($AM$6-$AL$6)),$AN$6-SQRT((1-AU671)*($AN$6-$AL$6)*($AN$6-$AM$6))),$AM$6)</f>
        <v>3.67941584337921</v>
      </c>
      <c r="AM671" s="0" t="n">
        <f aca="false">IFERROR(IF(AV671&lt;($AM$7-$AL$7)/($AN$7-$AL$7),$AL$7+SQRT(AV671*($AN$7-$AL$7)*($AM$7-$AL$7)),$AN$7-SQRT((1-AV671)*($AN$7-$AL$7)*($AN$7-$AM$7))),$AM$7)</f>
        <v>0.985342754342517</v>
      </c>
      <c r="AN671" s="0" t="n">
        <f aca="false">IFERROR(IF(AW671&lt;($AM$8-$AL$8)/($AN$8-$AL$8),$AL$8+SQRT(AW671*($AN$8-$AL$8)*($AM$8-$AL$8)),$AN$8-SQRT((1-AW671)*($AN$8-$AL$8)*($AN$8-$AM$8))),$AM$8)</f>
        <v>1.14010587102276</v>
      </c>
      <c r="AO671" s="0" t="n">
        <f aca="false">IFERROR(IF(AX671&lt;($AM$9-$AL$9)/($AN$9-$AL$9),$AL$9+SQRT(AX671*($AN$9-$AL$9)*($AM$9-$AL$9)),$AN$9-SQRT((1-AX671)*($AN$9-$AL$9)*($AN$9-$AM$9))),$AM$9)</f>
        <v>1.43450095199899</v>
      </c>
      <c r="AP671" s="0" t="n">
        <f aca="false">IFERROR(IF(AY671&lt;($AM$10-$AL$10)/($AN$10-$AL$10),$AL$10+SQRT(AY671*($AN$10-$AL$10)*($AM$10-$AL$10)),$AN$10-SQRT((1-AY671)*($AN$10-$AL$10)*($AN$10-$AM$10))),$AM$10)</f>
        <v>0.972078861850243</v>
      </c>
      <c r="AQ671" s="0" t="n">
        <f aca="false">IFERROR(IF(AZ671&lt;($AM$11-$AL$11)/($AN$11-$AL$11),$AL$11+SQRT(AZ671*($AN$11-$AL$11)*($AM$11-$AL$11)),$AN$11-SQRT((1-AZ671)*($AN$11-$AL$11)*($AN$11-$AM$11))),$AM$11)</f>
        <v>0.500111787513167</v>
      </c>
      <c r="AR671" s="0" t="n">
        <f aca="false">SUMPRODUCT((B24:B31&lt;=$B$6)*(C24:C31*AM671+D24:D31*AO671*$B$8*AQ671)/(1+AL671/100)^B24:B31)+C32*AM671*AP671/(1+AL671/100)^$B$6</f>
        <v>0</v>
      </c>
      <c r="AS671" s="0" t="n">
        <f aca="false">SUMPRODUCT((K24:K26&lt;=$B$6)*(L24:L26*AN671+M24:M26*AO671*$B$8*AQ671)/(1+AL671/100)^K24:K26)+L27*AN671*AP671/(1+AL671/100)^$B$6</f>
        <v>0</v>
      </c>
      <c r="AT671" s="0" t="n">
        <f aca="false">AS671-AR671</f>
        <v>0</v>
      </c>
      <c r="AU671" s="0" t="n">
        <f aca="true">RAND()</f>
        <v>0.44868604293995</v>
      </c>
      <c r="AV671" s="0" t="n">
        <f aca="true">RAND()</f>
        <v>0.381688184303007</v>
      </c>
      <c r="AW671" s="0" t="n">
        <f aca="true">RAND()</f>
        <v>0.892651381478522</v>
      </c>
      <c r="AX671" s="0" t="n">
        <f aca="true">RAND()</f>
        <v>0.786807217806637</v>
      </c>
      <c r="AY671" s="0" t="n">
        <f aca="true">RAND()</f>
        <v>0.891433807223285</v>
      </c>
      <c r="AZ671" s="0" t="n">
        <f aca="true">RAND()</f>
        <v>0.163447867353939</v>
      </c>
    </row>
    <row r="672" customFormat="false" ht="15" hidden="false" customHeight="false" outlineLevel="0" collapsed="false">
      <c r="AK672" s="0" t="n">
        <v>659</v>
      </c>
      <c r="AL672" s="0" t="n">
        <f aca="false">IFERROR(IF(AU672&lt;($AM$6-$AL$6)/($AN$6-$AL$6),$AL$6+SQRT(AU672*($AN$6-$AL$6)*($AM$6-$AL$6)),$AN$6-SQRT((1-AU672)*($AN$6-$AL$6)*($AN$6-$AM$6))),$AM$6)</f>
        <v>4.38651281884435</v>
      </c>
      <c r="AM672" s="0" t="n">
        <f aca="false">IFERROR(IF(AV672&lt;($AM$7-$AL$7)/($AN$7-$AL$7),$AL$7+SQRT(AV672*($AN$7-$AL$7)*($AM$7-$AL$7)),$AN$7-SQRT((1-AV672)*($AN$7-$AL$7)*($AN$7-$AM$7))),$AM$7)</f>
        <v>1.03099177440203</v>
      </c>
      <c r="AN672" s="0" t="n">
        <f aca="false">IFERROR(IF(AW672&lt;($AM$8-$AL$8)/($AN$8-$AL$8),$AL$8+SQRT(AW672*($AN$8-$AL$8)*($AM$8-$AL$8)),$AN$8-SQRT((1-AW672)*($AN$8-$AL$8)*($AN$8-$AM$8))),$AM$8)</f>
        <v>1.02817542837802</v>
      </c>
      <c r="AO672" s="0" t="n">
        <f aca="false">IFERROR(IF(AX672&lt;($AM$9-$AL$9)/($AN$9-$AL$9),$AL$9+SQRT(AX672*($AN$9-$AL$9)*($AM$9-$AL$9)),$AN$9-SQRT((1-AX672)*($AN$9-$AL$9)*($AN$9-$AM$9))),$AM$9)</f>
        <v>0.881775502946962</v>
      </c>
      <c r="AP672" s="0" t="n">
        <f aca="false">IFERROR(IF(AY672&lt;($AM$10-$AL$10)/($AN$10-$AL$10),$AL$10+SQRT(AY672*($AN$10-$AL$10)*($AM$10-$AL$10)),$AN$10-SQRT((1-AY672)*($AN$10-$AL$10)*($AN$10-$AM$10))),$AM$10)</f>
        <v>0.886333577474312</v>
      </c>
      <c r="AQ672" s="0" t="n">
        <f aca="false">IFERROR(IF(AZ672&lt;($AM$11-$AL$11)/($AN$11-$AL$11),$AL$11+SQRT(AZ672*($AN$11-$AL$11)*($AM$11-$AL$11)),$AN$11-SQRT((1-AZ672)*($AN$11-$AL$11)*($AN$11-$AM$11))),$AM$11)</f>
        <v>0.64160524644706</v>
      </c>
      <c r="AR672" s="0" t="n">
        <f aca="false">SUMPRODUCT((B24:B31&lt;=$B$6)*(C24:C31*AM672+D24:D31*AO672*$B$8*AQ672)/(1+AL672/100)^B24:B31)+C32*AM672*AP672/(1+AL672/100)^$B$6</f>
        <v>0</v>
      </c>
      <c r="AS672" s="0" t="n">
        <f aca="false">SUMPRODUCT((K24:K26&lt;=$B$6)*(L24:L26*AN672+M24:M26*AO672*$B$8*AQ672)/(1+AL672/100)^K24:K26)+L27*AN672*AP672/(1+AL672/100)^$B$6</f>
        <v>0</v>
      </c>
      <c r="AT672" s="0" t="n">
        <f aca="false">AS672-AR672</f>
        <v>0</v>
      </c>
      <c r="AU672" s="0" t="n">
        <f aca="true">RAND()</f>
        <v>0.658484237696754</v>
      </c>
      <c r="AV672" s="0" t="n">
        <f aca="true">RAND()</f>
        <v>0.573647974403818</v>
      </c>
      <c r="AW672" s="0" t="n">
        <f aca="true">RAND()</f>
        <v>0.562612083775326</v>
      </c>
      <c r="AX672" s="0" t="n">
        <f aca="true">RAND()</f>
        <v>0.194336712867207</v>
      </c>
      <c r="AY672" s="0" t="n">
        <f aca="true">RAND()</f>
        <v>0.5970145323364</v>
      </c>
      <c r="AZ672" s="0" t="n">
        <f aca="true">RAND()</f>
        <v>0.476302630204721</v>
      </c>
    </row>
    <row r="673" customFormat="false" ht="15" hidden="false" customHeight="false" outlineLevel="0" collapsed="false">
      <c r="AK673" s="0" t="n">
        <v>660</v>
      </c>
      <c r="AL673" s="0" t="n">
        <f aca="false">IFERROR(IF(AU673&lt;($AM$6-$AL$6)/($AN$6-$AL$6),$AL$6+SQRT(AU673*($AN$6-$AL$6)*($AM$6-$AL$6)),$AN$6-SQRT((1-AU673)*($AN$6-$AL$6)*($AN$6-$AM$6))),$AM$6)</f>
        <v>3.20521184843981</v>
      </c>
      <c r="AM673" s="0" t="n">
        <f aca="false">IFERROR(IF(AV673&lt;($AM$7-$AL$7)/($AN$7-$AL$7),$AL$7+SQRT(AV673*($AN$7-$AL$7)*($AM$7-$AL$7)),$AN$7-SQRT((1-AV673)*($AN$7-$AL$7)*($AN$7-$AM$7))),$AM$7)</f>
        <v>0.864092799043175</v>
      </c>
      <c r="AN673" s="0" t="n">
        <f aca="false">IFERROR(IF(AW673&lt;($AM$8-$AL$8)/($AN$8-$AL$8),$AL$8+SQRT(AW673*($AN$8-$AL$8)*($AM$8-$AL$8)),$AN$8-SQRT((1-AW673)*($AN$8-$AL$8)*($AN$8-$AM$8))),$AM$8)</f>
        <v>0.845940474230848</v>
      </c>
      <c r="AO673" s="0" t="n">
        <f aca="false">IFERROR(IF(AX673&lt;($AM$9-$AL$9)/($AN$9-$AL$9),$AL$9+SQRT(AX673*($AN$9-$AL$9)*($AM$9-$AL$9)),$AN$9-SQRT((1-AX673)*($AN$9-$AL$9)*($AN$9-$AM$9))),$AM$9)</f>
        <v>0.891395556256956</v>
      </c>
      <c r="AP673" s="0" t="n">
        <f aca="false">IFERROR(IF(AY673&lt;($AM$10-$AL$10)/($AN$10-$AL$10),$AL$10+SQRT(AY673*($AN$10-$AL$10)*($AM$10-$AL$10)),$AN$10-SQRT((1-AY673)*($AN$10-$AL$10)*($AN$10-$AM$10))),$AM$10)</f>
        <v>0.749320016548116</v>
      </c>
      <c r="AQ673" s="0" t="n">
        <f aca="false">IFERROR(IF(AZ673&lt;($AM$11-$AL$11)/($AN$11-$AL$11),$AL$11+SQRT(AZ673*($AN$11-$AL$11)*($AM$11-$AL$11)),$AN$11-SQRT((1-AZ673)*($AN$11-$AL$11)*($AN$11-$AM$11))),$AM$11)</f>
        <v>0.645372207832859</v>
      </c>
      <c r="AR673" s="0" t="n">
        <f aca="false">SUMPRODUCT((B24:B31&lt;=$B$6)*(C24:C31*AM673+D24:D31*AO673*$B$8*AQ673)/(1+AL673/100)^B24:B31)+C32*AM673*AP673/(1+AL673/100)^$B$6</f>
        <v>0</v>
      </c>
      <c r="AS673" s="0" t="n">
        <f aca="false">SUMPRODUCT((K24:K26&lt;=$B$6)*(L24:L26*AN673+M24:M26*AO673*$B$8*AQ673)/(1+AL673/100)^K24:K26)+L27*AN673*AP673/(1+AL673/100)^$B$6</f>
        <v>0</v>
      </c>
      <c r="AT673" s="0" t="n">
        <f aca="false">AS673-AR673</f>
        <v>0</v>
      </c>
      <c r="AU673" s="0" t="n">
        <f aca="true">RAND()</f>
        <v>0.279979144238919</v>
      </c>
      <c r="AV673" s="0" t="n">
        <f aca="true">RAND()</f>
        <v>0.0456431876576532</v>
      </c>
      <c r="AW673" s="0" t="n">
        <f aca="true">RAND()</f>
        <v>0.0234503019172799</v>
      </c>
      <c r="AX673" s="0" t="n">
        <f aca="true">RAND()</f>
        <v>0.204253975276922</v>
      </c>
      <c r="AY673" s="0" t="n">
        <f aca="true">RAND()</f>
        <v>0.248641882606211</v>
      </c>
      <c r="AZ673" s="0" t="n">
        <f aca="true">RAND()</f>
        <v>0.486865150789156</v>
      </c>
    </row>
    <row r="674" customFormat="false" ht="15" hidden="false" customHeight="false" outlineLevel="0" collapsed="false">
      <c r="AK674" s="0" t="n">
        <v>661</v>
      </c>
      <c r="AL674" s="0" t="n">
        <f aca="false">IFERROR(IF(AU674&lt;($AM$6-$AL$6)/($AN$6-$AL$6),$AL$6+SQRT(AU674*($AN$6-$AL$6)*($AM$6-$AL$6)),$AN$6-SQRT((1-AU674)*($AN$6-$AL$6)*($AN$6-$AM$6))),$AM$6)</f>
        <v>4.06658641611389</v>
      </c>
      <c r="AM674" s="0" t="n">
        <f aca="false">IFERROR(IF(AV674&lt;($AM$7-$AL$7)/($AN$7-$AL$7),$AL$7+SQRT(AV674*($AN$7-$AL$7)*($AM$7-$AL$7)),$AN$7-SQRT((1-AV674)*($AN$7-$AL$7)*($AN$7-$AM$7))),$AM$7)</f>
        <v>1.03671608629822</v>
      </c>
      <c r="AN674" s="0" t="n">
        <f aca="false">IFERROR(IF(AW674&lt;($AM$8-$AL$8)/($AN$8-$AL$8),$AL$8+SQRT(AW674*($AN$8-$AL$8)*($AM$8-$AL$8)),$AN$8-SQRT((1-AW674)*($AN$8-$AL$8)*($AN$8-$AM$8))),$AM$8)</f>
        <v>0.922327060741101</v>
      </c>
      <c r="AO674" s="0" t="n">
        <f aca="false">IFERROR(IF(AX674&lt;($AM$9-$AL$9)/($AN$9-$AL$9),$AL$9+SQRT(AX674*($AN$9-$AL$9)*($AM$9-$AL$9)),$AN$9-SQRT((1-AX674)*($AN$9-$AL$9)*($AN$9-$AM$9))),$AM$9)</f>
        <v>1.78626174731375</v>
      </c>
      <c r="AP674" s="0" t="n">
        <f aca="false">IFERROR(IF(AY674&lt;($AM$10-$AL$10)/($AN$10-$AL$10),$AL$10+SQRT(AY674*($AN$10-$AL$10)*($AM$10-$AL$10)),$AN$10-SQRT((1-AY674)*($AN$10-$AL$10)*($AN$10-$AM$10))),$AM$10)</f>
        <v>0.884737161307119</v>
      </c>
      <c r="AQ674" s="0" t="n">
        <f aca="false">IFERROR(IF(AZ674&lt;($AM$11-$AL$11)/($AN$11-$AL$11),$AL$11+SQRT(AZ674*($AN$11-$AL$11)*($AM$11-$AL$11)),$AN$11-SQRT((1-AZ674)*($AN$11-$AL$11)*($AN$11-$AM$11))),$AM$11)</f>
        <v>0.951105421703137</v>
      </c>
      <c r="AR674" s="0" t="n">
        <f aca="false">SUMPRODUCT((B24:B31&lt;=$B$6)*(C24:C31*AM674+D24:D31*AO674*$B$8*AQ674)/(1+AL674/100)^B24:B31)+C32*AM674*AP674/(1+AL674/100)^$B$6</f>
        <v>0</v>
      </c>
      <c r="AS674" s="0" t="n">
        <f aca="false">SUMPRODUCT((K24:K26&lt;=$B$6)*(L24:L26*AN674+M24:M26*AO674*$B$8*AQ674)/(1+AL674/100)^K24:K26)+L27*AN674*AP674/(1+AL674/100)^$B$6</f>
        <v>0</v>
      </c>
      <c r="AT674" s="0" t="n">
        <f aca="false">AS674-AR674</f>
        <v>0</v>
      </c>
      <c r="AU674" s="0" t="n">
        <f aca="true">RAND()</f>
        <v>0.569754237293623</v>
      </c>
      <c r="AV674" s="0" t="n">
        <f aca="true">RAND()</f>
        <v>0.595644196942663</v>
      </c>
      <c r="AW674" s="0" t="n">
        <f aca="true">RAND()</f>
        <v>0.166265664328412</v>
      </c>
      <c r="AX674" s="0" t="n">
        <f aca="true">RAND()</f>
        <v>0.96954397289242</v>
      </c>
      <c r="AY674" s="0" t="n">
        <f aca="true">RAND()</f>
        <v>0.592090733162641</v>
      </c>
      <c r="AZ674" s="0" t="n">
        <f aca="true">RAND()</f>
        <v>0.990242123319069</v>
      </c>
    </row>
    <row r="675" customFormat="false" ht="15" hidden="false" customHeight="false" outlineLevel="0" collapsed="false">
      <c r="AK675" s="0" t="n">
        <v>662</v>
      </c>
      <c r="AL675" s="0" t="n">
        <f aca="false">IFERROR(IF(AU675&lt;($AM$6-$AL$6)/($AN$6-$AL$6),$AL$6+SQRT(AU675*($AN$6-$AL$6)*($AM$6-$AL$6)),$AN$6-SQRT((1-AU675)*($AN$6-$AL$6)*($AN$6-$AM$6))),$AM$6)</f>
        <v>6.50787164342555</v>
      </c>
      <c r="AM675" s="0" t="n">
        <f aca="false">IFERROR(IF(AV675&lt;($AM$7-$AL$7)/($AN$7-$AL$7),$AL$7+SQRT(AV675*($AN$7-$AL$7)*($AM$7-$AL$7)),$AN$7-SQRT((1-AV675)*($AN$7-$AL$7)*($AN$7-$AM$7))),$AM$7)</f>
        <v>1.12305543338374</v>
      </c>
      <c r="AN675" s="0" t="n">
        <f aca="false">IFERROR(IF(AW675&lt;($AM$8-$AL$8)/($AN$8-$AL$8),$AL$8+SQRT(AW675*($AN$8-$AL$8)*($AM$8-$AL$8)),$AN$8-SQRT((1-AW675)*($AN$8-$AL$8)*($AN$8-$AM$8))),$AM$8)</f>
        <v>1.23973701658661</v>
      </c>
      <c r="AO675" s="0" t="n">
        <f aca="false">IFERROR(IF(AX675&lt;($AM$9-$AL$9)/($AN$9-$AL$9),$AL$9+SQRT(AX675*($AN$9-$AL$9)*($AM$9-$AL$9)),$AN$9-SQRT((1-AX675)*($AN$9-$AL$9)*($AN$9-$AM$9))),$AM$9)</f>
        <v>1.53345092334365</v>
      </c>
      <c r="AP675" s="0" t="n">
        <f aca="false">IFERROR(IF(AY675&lt;($AM$10-$AL$10)/($AN$10-$AL$10),$AL$10+SQRT(AY675*($AN$10-$AL$10)*($AM$10-$AL$10)),$AN$10-SQRT((1-AY675)*($AN$10-$AL$10)*($AN$10-$AM$10))),$AM$10)</f>
        <v>0.795684048507388</v>
      </c>
      <c r="AQ675" s="0" t="n">
        <f aca="false">IFERROR(IF(AZ675&lt;($AM$11-$AL$11)/($AN$11-$AL$11),$AL$11+SQRT(AZ675*($AN$11-$AL$11)*($AM$11-$AL$11)),$AN$11-SQRT((1-AZ675)*($AN$11-$AL$11)*($AN$11-$AM$11))),$AM$11)</f>
        <v>0.621799098621862</v>
      </c>
      <c r="AR675" s="0" t="n">
        <f aca="false">SUMPRODUCT((B24:B31&lt;=$B$6)*(C24:C31*AM675+D24:D31*AO675*$B$8*AQ675)/(1+AL675/100)^B24:B31)+C32*AM675*AP675/(1+AL675/100)^$B$6</f>
        <v>0</v>
      </c>
      <c r="AS675" s="0" t="n">
        <f aca="false">SUMPRODUCT((K24:K26&lt;=$B$6)*(L24:L26*AN675+M24:M26*AO675*$B$8*AQ675)/(1+AL675/100)^K24:K26)+L27*AN675*AP675/(1+AL675/100)^$B$6</f>
        <v>0</v>
      </c>
      <c r="AT675" s="0" t="n">
        <f aca="false">AS675-AR675</f>
        <v>0</v>
      </c>
      <c r="AU675" s="0" t="n">
        <f aca="true">RAND()</f>
        <v>0.987890484032766</v>
      </c>
      <c r="AV675" s="0" t="n">
        <f aca="true">RAND()</f>
        <v>0.856756240058752</v>
      </c>
      <c r="AW675" s="0" t="n">
        <f aca="true">RAND()</f>
        <v>0.99906374374628</v>
      </c>
      <c r="AX675" s="0" t="n">
        <f aca="true">RAND()</f>
        <v>0.854887972714073</v>
      </c>
      <c r="AY675" s="0" t="n">
        <f aca="true">RAND()</f>
        <v>0.349716226166878</v>
      </c>
      <c r="AZ675" s="0" t="n">
        <f aca="true">RAND()</f>
        <v>0.422672081117726</v>
      </c>
    </row>
    <row r="676" customFormat="false" ht="15" hidden="false" customHeight="false" outlineLevel="0" collapsed="false">
      <c r="AK676" s="0" t="n">
        <v>663</v>
      </c>
      <c r="AL676" s="0" t="n">
        <f aca="false">IFERROR(IF(AU676&lt;($AM$6-$AL$6)/($AN$6-$AL$6),$AL$6+SQRT(AU676*($AN$6-$AL$6)*($AM$6-$AL$6)),$AN$6-SQRT((1-AU676)*($AN$6-$AL$6)*($AN$6-$AM$6))),$AM$6)</f>
        <v>3.69943665816138</v>
      </c>
      <c r="AM676" s="0" t="n">
        <f aca="false">IFERROR(IF(AV676&lt;($AM$7-$AL$7)/($AN$7-$AL$7),$AL$7+SQRT(AV676*($AN$7-$AL$7)*($AM$7-$AL$7)),$AN$7-SQRT((1-AV676)*($AN$7-$AL$7)*($AN$7-$AM$7))),$AM$7)</f>
        <v>0.966769312380732</v>
      </c>
      <c r="AN676" s="0" t="n">
        <f aca="false">IFERROR(IF(AW676&lt;($AM$8-$AL$8)/($AN$8-$AL$8),$AL$8+SQRT(AW676*($AN$8-$AL$8)*($AM$8-$AL$8)),$AN$8-SQRT((1-AW676)*($AN$8-$AL$8)*($AN$8-$AM$8))),$AM$8)</f>
        <v>0.910749905275023</v>
      </c>
      <c r="AO676" s="0" t="n">
        <f aca="false">IFERROR(IF(AX676&lt;($AM$9-$AL$9)/($AN$9-$AL$9),$AL$9+SQRT(AX676*($AN$9-$AL$9)*($AM$9-$AL$9)),$AN$9-SQRT((1-AX676)*($AN$9-$AL$9)*($AN$9-$AM$9))),$AM$9)</f>
        <v>1.04178172435059</v>
      </c>
      <c r="AP676" s="0" t="n">
        <f aca="false">IFERROR(IF(AY676&lt;($AM$10-$AL$10)/($AN$10-$AL$10),$AL$10+SQRT(AY676*($AN$10-$AL$10)*($AM$10-$AL$10)),$AN$10-SQRT((1-AY676)*($AN$10-$AL$10)*($AN$10-$AM$10))),$AM$10)</f>
        <v>0.963376625570941</v>
      </c>
      <c r="AQ676" s="0" t="n">
        <f aca="false">IFERROR(IF(AZ676&lt;($AM$11-$AL$11)/($AN$11-$AL$11),$AL$11+SQRT(AZ676*($AN$11-$AL$11)*($AM$11-$AL$11)),$AN$11-SQRT((1-AZ676)*($AN$11-$AL$11)*($AN$11-$AM$11))),$AM$11)</f>
        <v>0.708601383045693</v>
      </c>
      <c r="AR676" s="0" t="n">
        <f aca="false">SUMPRODUCT((B24:B31&lt;=$B$6)*(C24:C31*AM676+D24:D31*AO676*$B$8*AQ676)/(1+AL676/100)^B24:B31)+C32*AM676*AP676/(1+AL676/100)^$B$6</f>
        <v>0</v>
      </c>
      <c r="AS676" s="0" t="n">
        <f aca="false">SUMPRODUCT((K24:K26&lt;=$B$6)*(L24:L26*AN676+M24:M26*AO676*$B$8*AQ676)/(1+AL676/100)^K24:K26)+L27*AN676*AP676/(1+AL676/100)^$B$6</f>
        <v>0</v>
      </c>
      <c r="AT676" s="0" t="n">
        <f aca="false">AS676-AR676</f>
        <v>0</v>
      </c>
      <c r="AU676" s="0" t="n">
        <f aca="true">RAND()</f>
        <v>0.455314081325552</v>
      </c>
      <c r="AV676" s="0" t="n">
        <f aca="true">RAND()</f>
        <v>0.309022261688244</v>
      </c>
      <c r="AW676" s="0" t="n">
        <f aca="true">RAND()</f>
        <v>0.136283794649185</v>
      </c>
      <c r="AX676" s="0" t="n">
        <f aca="true">RAND()</f>
        <v>0.387878490807651</v>
      </c>
      <c r="AY676" s="0" t="n">
        <f aca="true">RAND()</f>
        <v>0.858871588502048</v>
      </c>
      <c r="AZ676" s="0" t="n">
        <f aca="true">RAND()</f>
        <v>0.653415698110681</v>
      </c>
    </row>
    <row r="677" customFormat="false" ht="15" hidden="false" customHeight="false" outlineLevel="0" collapsed="false">
      <c r="AK677" s="0" t="n">
        <v>664</v>
      </c>
      <c r="AL677" s="0" t="n">
        <f aca="false">IFERROR(IF(AU677&lt;($AM$6-$AL$6)/($AN$6-$AL$6),$AL$6+SQRT(AU677*($AN$6-$AL$6)*($AM$6-$AL$6)),$AN$6-SQRT((1-AU677)*($AN$6-$AL$6)*($AN$6-$AM$6))),$AM$6)</f>
        <v>5.95481217909614</v>
      </c>
      <c r="AM677" s="0" t="n">
        <f aca="false">IFERROR(IF(AV677&lt;($AM$7-$AL$7)/($AN$7-$AL$7),$AL$7+SQRT(AV677*($AN$7-$AL$7)*($AM$7-$AL$7)),$AN$7-SQRT((1-AV677)*($AN$7-$AL$7)*($AN$7-$AM$7))),$AM$7)</f>
        <v>0.955274786010319</v>
      </c>
      <c r="AN677" s="0" t="n">
        <f aca="false">IFERROR(IF(AW677&lt;($AM$8-$AL$8)/($AN$8-$AL$8),$AL$8+SQRT(AW677*($AN$8-$AL$8)*($AM$8-$AL$8)),$AN$8-SQRT((1-AW677)*($AN$8-$AL$8)*($AN$8-$AM$8))),$AM$8)</f>
        <v>1.12973293062014</v>
      </c>
      <c r="AO677" s="0" t="n">
        <f aca="false">IFERROR(IF(AX677&lt;($AM$9-$AL$9)/($AN$9-$AL$9),$AL$9+SQRT(AX677*($AN$9-$AL$9)*($AM$9-$AL$9)),$AN$9-SQRT((1-AX677)*($AN$9-$AL$9)*($AN$9-$AM$9))),$AM$9)</f>
        <v>1.14244320240317</v>
      </c>
      <c r="AP677" s="0" t="n">
        <f aca="false">IFERROR(IF(AY677&lt;($AM$10-$AL$10)/($AN$10-$AL$10),$AL$10+SQRT(AY677*($AN$10-$AL$10)*($AM$10-$AL$10)),$AN$10-SQRT((1-AY677)*($AN$10-$AL$10)*($AN$10-$AM$10))),$AM$10)</f>
        <v>0.987666762977901</v>
      </c>
      <c r="AQ677" s="0" t="n">
        <f aca="false">IFERROR(IF(AZ677&lt;($AM$11-$AL$11)/($AN$11-$AL$11),$AL$11+SQRT(AZ677*($AN$11-$AL$11)*($AM$11-$AL$11)),$AN$11-SQRT((1-AZ677)*($AN$11-$AL$11)*($AN$11-$AM$11))),$AM$11)</f>
        <v>0.522337679220849</v>
      </c>
      <c r="AR677" s="0" t="n">
        <f aca="false">SUMPRODUCT((B24:B31&lt;=$B$6)*(C24:C31*AM677+D24:D31*AO677*$B$8*AQ677)/(1+AL677/100)^B24:B31)+C32*AM677*AP677/(1+AL677/100)^$B$6</f>
        <v>0</v>
      </c>
      <c r="AS677" s="0" t="n">
        <f aca="false">SUMPRODUCT((K24:K26&lt;=$B$6)*(L24:L26*AN677+M24:M26*AO677*$B$8*AQ677)/(1+AL677/100)^K24:K26)+L27*AN677*AP677/(1+AL677/100)^$B$6</f>
        <v>0</v>
      </c>
      <c r="AT677" s="0" t="n">
        <f aca="false">AS677-AR677</f>
        <v>0</v>
      </c>
      <c r="AU677" s="0" t="n">
        <f aca="true">RAND()</f>
        <v>0.945379120951712</v>
      </c>
      <c r="AV677" s="0" t="n">
        <f aca="true">RAND()</f>
        <v>0.267891768561669</v>
      </c>
      <c r="AW677" s="0" t="n">
        <f aca="true">RAND()</f>
        <v>0.871429617980256</v>
      </c>
      <c r="AX677" s="0" t="n">
        <f aca="true">RAND()</f>
        <v>0.509730892596982</v>
      </c>
      <c r="AY677" s="0" t="n">
        <f aca="true">RAND()</f>
        <v>0.951275486853378</v>
      </c>
      <c r="AZ677" s="0" t="n">
        <f aca="true">RAND()</f>
        <v>0.201771606535973</v>
      </c>
    </row>
    <row r="678" customFormat="false" ht="15" hidden="false" customHeight="false" outlineLevel="0" collapsed="false">
      <c r="AK678" s="0" t="n">
        <v>665</v>
      </c>
      <c r="AL678" s="0" t="n">
        <f aca="false">IFERROR(IF(AU678&lt;($AM$6-$AL$6)/($AN$6-$AL$6),$AL$6+SQRT(AU678*($AN$6-$AL$6)*($AM$6-$AL$6)),$AN$6-SQRT((1-AU678)*($AN$6-$AL$6)*($AN$6-$AM$6))),$AM$6)</f>
        <v>2.25741091881577</v>
      </c>
      <c r="AM678" s="0" t="n">
        <f aca="false">IFERROR(IF(AV678&lt;($AM$7-$AL$7)/($AN$7-$AL$7),$AL$7+SQRT(AV678*($AN$7-$AL$7)*($AM$7-$AL$7)),$AN$7-SQRT((1-AV678)*($AN$7-$AL$7)*($AN$7-$AM$7))),$AM$7)</f>
        <v>0.942619991802865</v>
      </c>
      <c r="AN678" s="0" t="n">
        <f aca="false">IFERROR(IF(AW678&lt;($AM$8-$AL$8)/($AN$8-$AL$8),$AL$8+SQRT(AW678*($AN$8-$AL$8)*($AM$8-$AL$8)),$AN$8-SQRT((1-AW678)*($AN$8-$AL$8)*($AN$8-$AM$8))),$AM$8)</f>
        <v>1.12837306621261</v>
      </c>
      <c r="AO678" s="0" t="n">
        <f aca="false">IFERROR(IF(AX678&lt;($AM$9-$AL$9)/($AN$9-$AL$9),$AL$9+SQRT(AX678*($AN$9-$AL$9)*($AM$9-$AL$9)),$AN$9-SQRT((1-AX678)*($AN$9-$AL$9)*($AN$9-$AM$9))),$AM$9)</f>
        <v>1.06371544001032</v>
      </c>
      <c r="AP678" s="0" t="n">
        <f aca="false">IFERROR(IF(AY678&lt;($AM$10-$AL$10)/($AN$10-$AL$10),$AL$10+SQRT(AY678*($AN$10-$AL$10)*($AM$10-$AL$10)),$AN$10-SQRT((1-AY678)*($AN$10-$AL$10)*($AN$10-$AM$10))),$AM$10)</f>
        <v>0.689592828113409</v>
      </c>
      <c r="AQ678" s="0" t="n">
        <f aca="false">IFERROR(IF(AZ678&lt;($AM$11-$AL$11)/($AN$11-$AL$11),$AL$11+SQRT(AZ678*($AN$11-$AL$11)*($AM$11-$AL$11)),$AN$11-SQRT((1-AZ678)*($AN$11-$AL$11)*($AN$11-$AM$11))),$AM$11)</f>
        <v>0.787103175471071</v>
      </c>
      <c r="AR678" s="0" t="n">
        <f aca="false">SUMPRODUCT((B24:B31&lt;=$B$6)*(C24:C31*AM678+D24:D31*AO678*$B$8*AQ678)/(1+AL678/100)^B24:B31)+C32*AM678*AP678/(1+AL678/100)^$B$6</f>
        <v>0</v>
      </c>
      <c r="AS678" s="0" t="n">
        <f aca="false">SUMPRODUCT((K24:K26&lt;=$B$6)*(L24:L26*AN678+M24:M26*AO678*$B$8*AQ678)/(1+AL678/100)^K24:K26)+L27*AN678*AP678/(1+AL678/100)^$B$6</f>
        <v>0</v>
      </c>
      <c r="AT678" s="0" t="n">
        <f aca="false">AS678-AR678</f>
        <v>0</v>
      </c>
      <c r="AU678" s="0" t="n">
        <f aca="true">RAND()</f>
        <v>0.0132520762251156</v>
      </c>
      <c r="AV678" s="0" t="n">
        <f aca="true">RAND()</f>
        <v>0.226005134020547</v>
      </c>
      <c r="AW678" s="0" t="n">
        <f aca="true">RAND()</f>
        <v>0.868505679799798</v>
      </c>
      <c r="AX678" s="0" t="n">
        <f aca="true">RAND()</f>
        <v>0.415580815149955</v>
      </c>
      <c r="AY678" s="0" t="n">
        <f aca="true">RAND()</f>
        <v>0.143781761888162</v>
      </c>
      <c r="AZ678" s="0" t="n">
        <f aca="true">RAND()</f>
        <v>0.814999763695913</v>
      </c>
    </row>
    <row r="679" customFormat="false" ht="15" hidden="false" customHeight="false" outlineLevel="0" collapsed="false">
      <c r="AK679" s="0" t="n">
        <v>666</v>
      </c>
      <c r="AL679" s="0" t="n">
        <f aca="false">IFERROR(IF(AU679&lt;($AM$6-$AL$6)/($AN$6-$AL$6),$AL$6+SQRT(AU679*($AN$6-$AL$6)*($AM$6-$AL$6)),$AN$6-SQRT((1-AU679)*($AN$6-$AL$6)*($AN$6-$AM$6))),$AM$6)</f>
        <v>4.76627826765554</v>
      </c>
      <c r="AM679" s="0" t="n">
        <f aca="false">IFERROR(IF(AV679&lt;($AM$7-$AL$7)/($AN$7-$AL$7),$AL$7+SQRT(AV679*($AN$7-$AL$7)*($AM$7-$AL$7)),$AN$7-SQRT((1-AV679)*($AN$7-$AL$7)*($AN$7-$AM$7))),$AM$7)</f>
        <v>1.0550265634257</v>
      </c>
      <c r="AN679" s="0" t="n">
        <f aca="false">IFERROR(IF(AW679&lt;($AM$8-$AL$8)/($AN$8-$AL$8),$AL$8+SQRT(AW679*($AN$8-$AL$8)*($AM$8-$AL$8)),$AN$8-SQRT((1-AW679)*($AN$8-$AL$8)*($AN$8-$AM$8))),$AM$8)</f>
        <v>0.995413972925041</v>
      </c>
      <c r="AO679" s="0" t="n">
        <f aca="false">IFERROR(IF(AX679&lt;($AM$9-$AL$9)/($AN$9-$AL$9),$AL$9+SQRT(AX679*($AN$9-$AL$9)*($AM$9-$AL$9)),$AN$9-SQRT((1-AX679)*($AN$9-$AL$9)*($AN$9-$AM$9))),$AM$9)</f>
        <v>0.925436685967654</v>
      </c>
      <c r="AP679" s="0" t="n">
        <f aca="false">IFERROR(IF(AY679&lt;($AM$10-$AL$10)/($AN$10-$AL$10),$AL$10+SQRT(AY679*($AN$10-$AL$10)*($AM$10-$AL$10)),$AN$10-SQRT((1-AY679)*($AN$10-$AL$10)*($AN$10-$AM$10))),$AM$10)</f>
        <v>0.984485328370518</v>
      </c>
      <c r="AQ679" s="0" t="n">
        <f aca="false">IFERROR(IF(AZ679&lt;($AM$11-$AL$11)/($AN$11-$AL$11),$AL$11+SQRT(AZ679*($AN$11-$AL$11)*($AM$11-$AL$11)),$AN$11-SQRT((1-AZ679)*($AN$11-$AL$11)*($AN$11-$AM$11))),$AM$11)</f>
        <v>0.663841954383312</v>
      </c>
      <c r="AR679" s="0" t="n">
        <f aca="false">SUMPRODUCT((B24:B31&lt;=$B$6)*(C24:C31*AM679+D24:D31*AO679*$B$8*AQ679)/(1+AL679/100)^B24:B31)+C32*AM679*AP679/(1+AL679/100)^$B$6</f>
        <v>0</v>
      </c>
      <c r="AS679" s="0" t="n">
        <f aca="false">SUMPRODUCT((K24:K26&lt;=$B$6)*(L24:L26*AN679+M24:M26*AO679*$B$8*AQ679)/(1+AL679/100)^K24:K26)+L27*AN679*AP679/(1+AL679/100)^$B$6</f>
        <v>0</v>
      </c>
      <c r="AT679" s="0" t="n">
        <f aca="false">AS679-AR679</f>
        <v>0</v>
      </c>
      <c r="AU679" s="0" t="n">
        <f aca="true">RAND()</f>
        <v>0.750524361122602</v>
      </c>
      <c r="AV679" s="0" t="n">
        <f aca="true">RAND()</f>
        <v>0.662092080270285</v>
      </c>
      <c r="AW679" s="0" t="n">
        <f aca="true">RAND()</f>
        <v>0.424295786826096</v>
      </c>
      <c r="AX679" s="0" t="n">
        <f aca="true">RAND()</f>
        <v>0.241328498356186</v>
      </c>
      <c r="AY679" s="0" t="n">
        <f aca="true">RAND()</f>
        <v>0.938904133625155</v>
      </c>
      <c r="AZ679" s="0" t="n">
        <f aca="true">RAND()</f>
        <v>0.538766401498649</v>
      </c>
    </row>
    <row r="680" customFormat="false" ht="15" hidden="false" customHeight="false" outlineLevel="0" collapsed="false">
      <c r="AK680" s="0" t="n">
        <v>667</v>
      </c>
      <c r="AL680" s="0" t="n">
        <f aca="false">IFERROR(IF(AU680&lt;($AM$6-$AL$6)/($AN$6-$AL$6),$AL$6+SQRT(AU680*($AN$6-$AL$6)*($AM$6-$AL$6)),$AN$6-SQRT((1-AU680)*($AN$6-$AL$6)*($AN$6-$AM$6))),$AM$6)</f>
        <v>5.47313524228636</v>
      </c>
      <c r="AM680" s="0" t="n">
        <f aca="false">IFERROR(IF(AV680&lt;($AM$7-$AL$7)/($AN$7-$AL$7),$AL$7+SQRT(AV680*($AN$7-$AL$7)*($AM$7-$AL$7)),$AN$7-SQRT((1-AV680)*($AN$7-$AL$7)*($AN$7-$AM$7))),$AM$7)</f>
        <v>0.859430063828339</v>
      </c>
      <c r="AN680" s="0" t="n">
        <f aca="false">IFERROR(IF(AW680&lt;($AM$8-$AL$8)/($AN$8-$AL$8),$AL$8+SQRT(AW680*($AN$8-$AL$8)*($AM$8-$AL$8)),$AN$8-SQRT((1-AW680)*($AN$8-$AL$8)*($AN$8-$AM$8))),$AM$8)</f>
        <v>1.14206268009104</v>
      </c>
      <c r="AO680" s="0" t="n">
        <f aca="false">IFERROR(IF(AX680&lt;($AM$9-$AL$9)/($AN$9-$AL$9),$AL$9+SQRT(AX680*($AN$9-$AL$9)*($AM$9-$AL$9)),$AN$9-SQRT((1-AX680)*($AN$9-$AL$9)*($AN$9-$AM$9))),$AM$9)</f>
        <v>0.885290808524733</v>
      </c>
      <c r="AP680" s="0" t="n">
        <f aca="false">IFERROR(IF(AY680&lt;($AM$10-$AL$10)/($AN$10-$AL$10),$AL$10+SQRT(AY680*($AN$10-$AL$10)*($AM$10-$AL$10)),$AN$10-SQRT((1-AY680)*($AN$10-$AL$10)*($AN$10-$AM$10))),$AM$10)</f>
        <v>0.7040574543523</v>
      </c>
      <c r="AQ680" s="0" t="n">
        <f aca="false">IFERROR(IF(AZ680&lt;($AM$11-$AL$11)/($AN$11-$AL$11),$AL$11+SQRT(AZ680*($AN$11-$AL$11)*($AM$11-$AL$11)),$AN$11-SQRT((1-AZ680)*($AN$11-$AL$11)*($AN$11-$AM$11))),$AM$11)</f>
        <v>0.812919317523418</v>
      </c>
      <c r="AR680" s="0" t="n">
        <f aca="false">SUMPRODUCT((B24:B31&lt;=$B$6)*(C24:C31*AM680+D24:D31*AO680*$B$8*AQ680)/(1+AL680/100)^B24:B31)+C32*AM680*AP680/(1+AL680/100)^$B$6</f>
        <v>0</v>
      </c>
      <c r="AS680" s="0" t="n">
        <f aca="false">SUMPRODUCT((K24:K26&lt;=$B$6)*(L24:L26*AN680+M24:M26*AO680*$B$8*AQ680)/(1+AL680/100)^K24:K26)+L27*AN680*AP680/(1+AL680/100)^$B$6</f>
        <v>0</v>
      </c>
      <c r="AT680" s="0" t="n">
        <f aca="false">AS680-AR680</f>
        <v>0</v>
      </c>
      <c r="AU680" s="0" t="n">
        <f aca="true">RAND()</f>
        <v>0.883434200582604</v>
      </c>
      <c r="AV680" s="0" t="n">
        <f aca="true">RAND()</f>
        <v>0.0392436942960044</v>
      </c>
      <c r="AW680" s="0" t="n">
        <f aca="true">RAND()</f>
        <v>0.896440310852192</v>
      </c>
      <c r="AX680" s="0" t="n">
        <f aca="true">RAND()</f>
        <v>0.197932009511523</v>
      </c>
      <c r="AY680" s="0" t="n">
        <f aca="true">RAND()</f>
        <v>0.166557778706964</v>
      </c>
      <c r="AZ680" s="0" t="n">
        <f aca="true">RAND()</f>
        <v>0.857146196914679</v>
      </c>
    </row>
    <row r="681" customFormat="false" ht="15" hidden="false" customHeight="false" outlineLevel="0" collapsed="false">
      <c r="AK681" s="0" t="n">
        <v>668</v>
      </c>
      <c r="AL681" s="0" t="n">
        <f aca="false">IFERROR(IF(AU681&lt;($AM$6-$AL$6)/($AN$6-$AL$6),$AL$6+SQRT(AU681*($AN$6-$AL$6)*($AM$6-$AL$6)),$AN$6-SQRT((1-AU681)*($AN$6-$AL$6)*($AN$6-$AM$6))),$AM$6)</f>
        <v>2.92430044230489</v>
      </c>
      <c r="AM681" s="0" t="n">
        <f aca="false">IFERROR(IF(AV681&lt;($AM$7-$AL$7)/($AN$7-$AL$7),$AL$7+SQRT(AV681*($AN$7-$AL$7)*($AM$7-$AL$7)),$AN$7-SQRT((1-AV681)*($AN$7-$AL$7)*($AN$7-$AM$7))),$AM$7)</f>
        <v>1.08305130445141</v>
      </c>
      <c r="AN681" s="0" t="n">
        <f aca="false">IFERROR(IF(AW681&lt;($AM$8-$AL$8)/($AN$8-$AL$8),$AL$8+SQRT(AW681*($AN$8-$AL$8)*($AM$8-$AL$8)),$AN$8-SQRT((1-AW681)*($AN$8-$AL$8)*($AN$8-$AM$8))),$AM$8)</f>
        <v>1.12881432271222</v>
      </c>
      <c r="AO681" s="0" t="n">
        <f aca="false">IFERROR(IF(AX681&lt;($AM$9-$AL$9)/($AN$9-$AL$9),$AL$9+SQRT(AX681*($AN$9-$AL$9)*($AM$9-$AL$9)),$AN$9-SQRT((1-AX681)*($AN$9-$AL$9)*($AN$9-$AM$9))),$AM$9)</f>
        <v>1.27726162658935</v>
      </c>
      <c r="AP681" s="0" t="n">
        <f aca="false">IFERROR(IF(AY681&lt;($AM$10-$AL$10)/($AN$10-$AL$10),$AL$10+SQRT(AY681*($AN$10-$AL$10)*($AM$10-$AL$10)),$AN$10-SQRT((1-AY681)*($AN$10-$AL$10)*($AN$10-$AM$10))),$AM$10)</f>
        <v>0.858197181567853</v>
      </c>
      <c r="AQ681" s="0" t="n">
        <f aca="false">IFERROR(IF(AZ681&lt;($AM$11-$AL$11)/($AN$11-$AL$11),$AL$11+SQRT(AZ681*($AN$11-$AL$11)*($AM$11-$AL$11)),$AN$11-SQRT((1-AZ681)*($AN$11-$AL$11)*($AN$11-$AM$11))),$AM$11)</f>
        <v>0.564013207410693</v>
      </c>
      <c r="AR681" s="0" t="n">
        <f aca="false">SUMPRODUCT((B24:B31&lt;=$B$6)*(C24:C31*AM681+D24:D31*AO681*$B$8*AQ681)/(1+AL681/100)^B24:B31)+C32*AM681*AP681/(1+AL681/100)^$B$6</f>
        <v>0</v>
      </c>
      <c r="AS681" s="0" t="n">
        <f aca="false">SUMPRODUCT((K24:K26&lt;=$B$6)*(L24:L26*AN681+M24:M26*AO681*$B$8*AQ681)/(1+AL681/100)^K24:K26)+L27*AN681*AP681/(1+AL681/100)^$B$6</f>
        <v>0</v>
      </c>
      <c r="AT681" s="0" t="n">
        <f aca="false">AS681-AR681</f>
        <v>0</v>
      </c>
      <c r="AU681" s="0" t="n">
        <f aca="true">RAND()</f>
        <v>0.170866261529002</v>
      </c>
      <c r="AV681" s="0" t="n">
        <f aca="true">RAND()</f>
        <v>0.752250071596673</v>
      </c>
      <c r="AW681" s="0" t="n">
        <f aca="true">RAND()</f>
        <v>0.869458058847139</v>
      </c>
      <c r="AX681" s="0" t="n">
        <f aca="true">RAND()</f>
        <v>0.651766162399818</v>
      </c>
      <c r="AY681" s="0" t="n">
        <f aca="true">RAND()</f>
        <v>0.513220883532615</v>
      </c>
      <c r="AZ681" s="0" t="n">
        <f aca="true">RAND()</f>
        <v>0.284501933417476</v>
      </c>
    </row>
    <row r="682" customFormat="false" ht="15" hidden="false" customHeight="false" outlineLevel="0" collapsed="false">
      <c r="AK682" s="0" t="n">
        <v>669</v>
      </c>
      <c r="AL682" s="0" t="n">
        <f aca="false">IFERROR(IF(AU682&lt;($AM$6-$AL$6)/($AN$6-$AL$6),$AL$6+SQRT(AU682*($AN$6-$AL$6)*($AM$6-$AL$6)),$AN$6-SQRT((1-AU682)*($AN$6-$AL$6)*($AN$6-$AM$6))),$AM$6)</f>
        <v>2.46284094128252</v>
      </c>
      <c r="AM682" s="0" t="n">
        <f aca="false">IFERROR(IF(AV682&lt;($AM$7-$AL$7)/($AN$7-$AL$7),$AL$7+SQRT(AV682*($AN$7-$AL$7)*($AM$7-$AL$7)),$AN$7-SQRT((1-AV682)*($AN$7-$AL$7)*($AN$7-$AM$7))),$AM$7)</f>
        <v>1.02159884704421</v>
      </c>
      <c r="AN682" s="0" t="n">
        <f aca="false">IFERROR(IF(AW682&lt;($AM$8-$AL$8)/($AN$8-$AL$8),$AL$8+SQRT(AW682*($AN$8-$AL$8)*($AM$8-$AL$8)),$AN$8-SQRT((1-AW682)*($AN$8-$AL$8)*($AN$8-$AM$8))),$AM$8)</f>
        <v>0.900488226257366</v>
      </c>
      <c r="AO682" s="0" t="n">
        <f aca="false">IFERROR(IF(AX682&lt;($AM$9-$AL$9)/($AN$9-$AL$9),$AL$9+SQRT(AX682*($AN$9-$AL$9)*($AM$9-$AL$9)),$AN$9-SQRT((1-AX682)*($AN$9-$AL$9)*($AN$9-$AM$9))),$AM$9)</f>
        <v>1.63362158688306</v>
      </c>
      <c r="AP682" s="0" t="n">
        <f aca="false">IFERROR(IF(AY682&lt;($AM$10-$AL$10)/($AN$10-$AL$10),$AL$10+SQRT(AY682*($AN$10-$AL$10)*($AM$10-$AL$10)),$AN$10-SQRT((1-AY682)*($AN$10-$AL$10)*($AN$10-$AM$10))),$AM$10)</f>
        <v>0.971892615963184</v>
      </c>
      <c r="AQ682" s="0" t="n">
        <f aca="false">IFERROR(IF(AZ682&lt;($AM$11-$AL$11)/($AN$11-$AL$11),$AL$11+SQRT(AZ682*($AN$11-$AL$11)*($AM$11-$AL$11)),$AN$11-SQRT((1-AZ682)*($AN$11-$AL$11)*($AN$11-$AM$11))),$AM$11)</f>
        <v>0.477902904074403</v>
      </c>
      <c r="AR682" s="0" t="n">
        <f aca="false">SUMPRODUCT((B24:B31&lt;=$B$6)*(C24:C31*AM682+D24:D31*AO682*$B$8*AQ682)/(1+AL682/100)^B24:B31)+C32*AM682*AP682/(1+AL682/100)^$B$6</f>
        <v>0</v>
      </c>
      <c r="AS682" s="0" t="n">
        <f aca="false">SUMPRODUCT((K24:K26&lt;=$B$6)*(L24:L26*AN682+M24:M26*AO682*$B$8*AQ682)/(1+AL682/100)^K24:K26)+L27*AN682*AP682/(1+AL682/100)^$B$6</f>
        <v>0</v>
      </c>
      <c r="AT682" s="0" t="n">
        <f aca="false">AS682-AR682</f>
        <v>0</v>
      </c>
      <c r="AU682" s="0" t="n">
        <f aca="true">RAND()</f>
        <v>0.0428443473854579</v>
      </c>
      <c r="AV682" s="0" t="n">
        <f aca="true">RAND()</f>
        <v>0.536292562919689</v>
      </c>
      <c r="AW682" s="0" t="n">
        <f aca="true">RAND()</f>
        <v>0.11219870684835</v>
      </c>
      <c r="AX682" s="0" t="n">
        <f aca="true">RAND()</f>
        <v>0.910511238934607</v>
      </c>
      <c r="AY682" s="0" t="n">
        <f aca="true">RAND()</f>
        <v>0.89073056400231</v>
      </c>
      <c r="AZ682" s="0" t="n">
        <f aca="true">RAND()</f>
        <v>0.129181401135128</v>
      </c>
    </row>
    <row r="683" customFormat="false" ht="15" hidden="false" customHeight="false" outlineLevel="0" collapsed="false">
      <c r="AK683" s="0" t="n">
        <v>670</v>
      </c>
      <c r="AL683" s="0" t="n">
        <f aca="false">IFERROR(IF(AU683&lt;($AM$6-$AL$6)/($AN$6-$AL$6),$AL$6+SQRT(AU683*($AN$6-$AL$6)*($AM$6-$AL$6)),$AN$6-SQRT((1-AU683)*($AN$6-$AL$6)*($AN$6-$AM$6))),$AM$6)</f>
        <v>2.72872906344098</v>
      </c>
      <c r="AM683" s="0" t="n">
        <f aca="false">IFERROR(IF(AV683&lt;($AM$7-$AL$7)/($AN$7-$AL$7),$AL$7+SQRT(AV683*($AN$7-$AL$7)*($AM$7-$AL$7)),$AN$7-SQRT((1-AV683)*($AN$7-$AL$7)*($AN$7-$AM$7))),$AM$7)</f>
        <v>1.04641388882406</v>
      </c>
      <c r="AN683" s="0" t="n">
        <f aca="false">IFERROR(IF(AW683&lt;($AM$8-$AL$8)/($AN$8-$AL$8),$AL$8+SQRT(AW683*($AN$8-$AL$8)*($AM$8-$AL$8)),$AN$8-SQRT((1-AW683)*($AN$8-$AL$8)*($AN$8-$AM$8))),$AM$8)</f>
        <v>0.979006811474832</v>
      </c>
      <c r="AO683" s="0" t="n">
        <f aca="false">IFERROR(IF(AX683&lt;($AM$9-$AL$9)/($AN$9-$AL$9),$AL$9+SQRT(AX683*($AN$9-$AL$9)*($AM$9-$AL$9)),$AN$9-SQRT((1-AX683)*($AN$9-$AL$9)*($AN$9-$AM$9))),$AM$9)</f>
        <v>1.02462121532145</v>
      </c>
      <c r="AP683" s="0" t="n">
        <f aca="false">IFERROR(IF(AY683&lt;($AM$10-$AL$10)/($AN$10-$AL$10),$AL$10+SQRT(AY683*($AN$10-$AL$10)*($AM$10-$AL$10)),$AN$10-SQRT((1-AY683)*($AN$10-$AL$10)*($AN$10-$AM$10))),$AM$10)</f>
        <v>0.775254028106963</v>
      </c>
      <c r="AQ683" s="0" t="n">
        <f aca="false">IFERROR(IF(AZ683&lt;($AM$11-$AL$11)/($AN$11-$AL$11),$AL$11+SQRT(AZ683*($AN$11-$AL$11)*($AM$11-$AL$11)),$AN$11-SQRT((1-AZ683)*($AN$11-$AL$11)*($AN$11-$AM$11))),$AM$11)</f>
        <v>0.678779714714405</v>
      </c>
      <c r="AR683" s="0" t="n">
        <f aca="false">SUMPRODUCT((B24:B31&lt;=$B$6)*(C24:C31*AM683+D24:D31*AO683*$B$8*AQ683)/(1+AL683/100)^B24:B31)+C32*AM683*AP683/(1+AL683/100)^$B$6</f>
        <v>0</v>
      </c>
      <c r="AS683" s="0" t="n">
        <f aca="false">SUMPRODUCT((K24:K26&lt;=$B$6)*(L24:L26*AN683+M24:M26*AO683*$B$8*AQ683)/(1+AL683/100)^K24:K26)+L27*AN683*AP683/(1+AL683/100)^$B$6</f>
        <v>0</v>
      </c>
      <c r="AT683" s="0" t="n">
        <f aca="false">AS683-AR683</f>
        <v>0</v>
      </c>
      <c r="AU683" s="0" t="n">
        <f aca="true">RAND()</f>
        <v>0.106209209580712</v>
      </c>
      <c r="AV683" s="0" t="n">
        <f aca="true">RAND()</f>
        <v>0.631579514100078</v>
      </c>
      <c r="AW683" s="0" t="n">
        <f aca="true">RAND()</f>
        <v>0.356038206159843</v>
      </c>
      <c r="AX683" s="0" t="n">
        <f aca="true">RAND()</f>
        <v>0.365757484265999</v>
      </c>
      <c r="AY683" s="0" t="n">
        <f aca="true">RAND()</f>
        <v>0.303059119956435</v>
      </c>
      <c r="AZ683" s="0" t="n">
        <f aca="true">RAND()</f>
        <v>0.578847054371596</v>
      </c>
    </row>
    <row r="684" customFormat="false" ht="15" hidden="false" customHeight="false" outlineLevel="0" collapsed="false">
      <c r="AK684" s="0" t="n">
        <v>671</v>
      </c>
      <c r="AL684" s="0" t="n">
        <f aca="false">IFERROR(IF(AU684&lt;($AM$6-$AL$6)/($AN$6-$AL$6),$AL$6+SQRT(AU684*($AN$6-$AL$6)*($AM$6-$AL$6)),$AN$6-SQRT((1-AU684)*($AN$6-$AL$6)*($AN$6-$AM$6))),$AM$6)</f>
        <v>5.04645900402556</v>
      </c>
      <c r="AM684" s="0" t="n">
        <f aca="false">IFERROR(IF(AV684&lt;($AM$7-$AL$7)/($AN$7-$AL$7),$AL$7+SQRT(AV684*($AN$7-$AL$7)*($AM$7-$AL$7)),$AN$7-SQRT((1-AV684)*($AN$7-$AL$7)*($AN$7-$AM$7))),$AM$7)</f>
        <v>1.09920954000606</v>
      </c>
      <c r="AN684" s="0" t="n">
        <f aca="false">IFERROR(IF(AW684&lt;($AM$8-$AL$8)/($AN$8-$AL$8),$AL$8+SQRT(AW684*($AN$8-$AL$8)*($AM$8-$AL$8)),$AN$8-SQRT((1-AW684)*($AN$8-$AL$8)*($AN$8-$AM$8))),$AM$8)</f>
        <v>1.06946143905329</v>
      </c>
      <c r="AO684" s="0" t="n">
        <f aca="false">IFERROR(IF(AX684&lt;($AM$9-$AL$9)/($AN$9-$AL$9),$AL$9+SQRT(AX684*($AN$9-$AL$9)*($AM$9-$AL$9)),$AN$9-SQRT((1-AX684)*($AN$9-$AL$9)*($AN$9-$AM$9))),$AM$9)</f>
        <v>1.79103730656054</v>
      </c>
      <c r="AP684" s="0" t="n">
        <f aca="false">IFERROR(IF(AY684&lt;($AM$10-$AL$10)/($AN$10-$AL$10),$AL$10+SQRT(AY684*($AN$10-$AL$10)*($AM$10-$AL$10)),$AN$10-SQRT((1-AY684)*($AN$10-$AL$10)*($AN$10-$AM$10))),$AM$10)</f>
        <v>0.719239060443121</v>
      </c>
      <c r="AQ684" s="0" t="n">
        <f aca="false">IFERROR(IF(AZ684&lt;($AM$11-$AL$11)/($AN$11-$AL$11),$AL$11+SQRT(AZ684*($AN$11-$AL$11)*($AM$11-$AL$11)),$AN$11-SQRT((1-AZ684)*($AN$11-$AL$11)*($AN$11-$AM$11))),$AM$11)</f>
        <v>0.611935684009401</v>
      </c>
      <c r="AR684" s="0" t="n">
        <f aca="false">SUMPRODUCT((B24:B31&lt;=$B$6)*(C24:C31*AM684+D24:D31*AO684*$B$8*AQ684)/(1+AL684/100)^B24:B31)+C32*AM684*AP684/(1+AL684/100)^$B$6</f>
        <v>0</v>
      </c>
      <c r="AS684" s="0" t="n">
        <f aca="false">SUMPRODUCT((K24:K26&lt;=$B$6)*(L24:L26*AN684+M24:M26*AO684*$B$8*AQ684)/(1+AL684/100)^K24:K26)+L27*AN684*AP684/(1+AL684/100)^$B$6</f>
        <v>0</v>
      </c>
      <c r="AT684" s="0" t="n">
        <f aca="false">AS684-AR684</f>
        <v>0</v>
      </c>
      <c r="AU684" s="0" t="n">
        <f aca="true">RAND()</f>
        <v>0.809183878852361</v>
      </c>
      <c r="AV684" s="0" t="n">
        <f aca="true">RAND()</f>
        <v>0.797886552665044</v>
      </c>
      <c r="AW684" s="0" t="n">
        <f aca="true">RAND()</f>
        <v>0.710274026767021</v>
      </c>
      <c r="AX684" s="0" t="n">
        <f aca="true">RAND()</f>
        <v>0.97088972850035</v>
      </c>
      <c r="AY684" s="0" t="n">
        <f aca="true">RAND()</f>
        <v>0.19226306249593</v>
      </c>
      <c r="AZ684" s="0" t="n">
        <f aca="true">RAND()</f>
        <v>0.397158656973113</v>
      </c>
    </row>
    <row r="685" customFormat="false" ht="15" hidden="false" customHeight="false" outlineLevel="0" collapsed="false">
      <c r="AK685" s="0" t="n">
        <v>672</v>
      </c>
      <c r="AL685" s="0" t="n">
        <f aca="false">IFERROR(IF(AU685&lt;($AM$6-$AL$6)/($AN$6-$AL$6),$AL$6+SQRT(AU685*($AN$6-$AL$6)*($AM$6-$AL$6)),$AN$6-SQRT((1-AU685)*($AN$6-$AL$6)*($AN$6-$AM$6))),$AM$6)</f>
        <v>5.78045949657515</v>
      </c>
      <c r="AM685" s="0" t="n">
        <f aca="false">IFERROR(IF(AV685&lt;($AM$7-$AL$7)/($AN$7-$AL$7),$AL$7+SQRT(AV685*($AN$7-$AL$7)*($AM$7-$AL$7)),$AN$7-SQRT((1-AV685)*($AN$7-$AL$7)*($AN$7-$AM$7))),$AM$7)</f>
        <v>1.18208311701234</v>
      </c>
      <c r="AN685" s="0" t="n">
        <f aca="false">IFERROR(IF(AW685&lt;($AM$8-$AL$8)/($AN$8-$AL$8),$AL$8+SQRT(AW685*($AN$8-$AL$8)*($AM$8-$AL$8)),$AN$8-SQRT((1-AW685)*($AN$8-$AL$8)*($AN$8-$AM$8))),$AM$8)</f>
        <v>0.983832973953859</v>
      </c>
      <c r="AO685" s="0" t="n">
        <f aca="false">IFERROR(IF(AX685&lt;($AM$9-$AL$9)/($AN$9-$AL$9),$AL$9+SQRT(AX685*($AN$9-$AL$9)*($AM$9-$AL$9)),$AN$9-SQRT((1-AX685)*($AN$9-$AL$9)*($AN$9-$AM$9))),$AM$9)</f>
        <v>1.63854290525464</v>
      </c>
      <c r="AP685" s="0" t="n">
        <f aca="false">IFERROR(IF(AY685&lt;($AM$10-$AL$10)/($AN$10-$AL$10),$AL$10+SQRT(AY685*($AN$10-$AL$10)*($AM$10-$AL$10)),$AN$10-SQRT((1-AY685)*($AN$10-$AL$10)*($AN$10-$AM$10))),$AM$10)</f>
        <v>0.618552119173258</v>
      </c>
      <c r="AQ685" s="0" t="n">
        <f aca="false">IFERROR(IF(AZ685&lt;($AM$11-$AL$11)/($AN$11-$AL$11),$AL$11+SQRT(AZ685*($AN$11-$AL$11)*($AM$11-$AL$11)),$AN$11-SQRT((1-AZ685)*($AN$11-$AL$11)*($AN$11-$AM$11))),$AM$11)</f>
        <v>0.614716548295964</v>
      </c>
      <c r="AR685" s="0" t="n">
        <f aca="false">SUMPRODUCT((B24:B31&lt;=$B$6)*(C24:C31*AM685+D24:D31*AO685*$B$8*AQ685)/(1+AL685/100)^B24:B31)+C32*AM685*AP685/(1+AL685/100)^$B$6</f>
        <v>0</v>
      </c>
      <c r="AS685" s="0" t="n">
        <f aca="false">SUMPRODUCT((K24:K26&lt;=$B$6)*(L24:L26*AN685+M24:M26*AO685*$B$8*AQ685)/(1+AL685/100)^K24:K26)+L27*AN685*AP685/(1+AL685/100)^$B$6</f>
        <v>0</v>
      </c>
      <c r="AT685" s="0" t="n">
        <f aca="false">AS685-AR685</f>
        <v>0</v>
      </c>
      <c r="AU685" s="0" t="n">
        <f aca="true">RAND()</f>
        <v>0.925636048025313</v>
      </c>
      <c r="AV685" s="0" t="n">
        <f aca="true">RAND()</f>
        <v>0.958998195602141</v>
      </c>
      <c r="AW685" s="0" t="n">
        <f aca="true">RAND()</f>
        <v>0.375495136808</v>
      </c>
      <c r="AX685" s="0" t="n">
        <f aca="true">RAND()</f>
        <v>0.912899179105494</v>
      </c>
      <c r="AY685" s="0" t="n">
        <f aca="true">RAND()</f>
        <v>0.0562184198418819</v>
      </c>
      <c r="AZ685" s="0" t="n">
        <f aca="true">RAND()</f>
        <v>0.404271452127862</v>
      </c>
    </row>
    <row r="686" customFormat="false" ht="15" hidden="false" customHeight="false" outlineLevel="0" collapsed="false">
      <c r="AK686" s="0" t="n">
        <v>673</v>
      </c>
      <c r="AL686" s="0" t="n">
        <f aca="false">IFERROR(IF(AU686&lt;($AM$6-$AL$6)/($AN$6-$AL$6),$AL$6+SQRT(AU686*($AN$6-$AL$6)*($AM$6-$AL$6)),$AN$6-SQRT((1-AU686)*($AN$6-$AL$6)*($AN$6-$AM$6))),$AM$6)</f>
        <v>3.60704803664009</v>
      </c>
      <c r="AM686" s="0" t="n">
        <f aca="false">IFERROR(IF(AV686&lt;($AM$7-$AL$7)/($AN$7-$AL$7),$AL$7+SQRT(AV686*($AN$7-$AL$7)*($AM$7-$AL$7)),$AN$7-SQRT((1-AV686)*($AN$7-$AL$7)*($AN$7-$AM$7))),$AM$7)</f>
        <v>1.0867383080225</v>
      </c>
      <c r="AN686" s="0" t="n">
        <f aca="false">IFERROR(IF(AW686&lt;($AM$8-$AL$8)/($AN$8-$AL$8),$AL$8+SQRT(AW686*($AN$8-$AL$8)*($AM$8-$AL$8)),$AN$8-SQRT((1-AW686)*($AN$8-$AL$8)*($AN$8-$AM$8))),$AM$8)</f>
        <v>0.935268162350069</v>
      </c>
      <c r="AO686" s="0" t="n">
        <f aca="false">IFERROR(IF(AX686&lt;($AM$9-$AL$9)/($AN$9-$AL$9),$AL$9+SQRT(AX686*($AN$9-$AL$9)*($AM$9-$AL$9)),$AN$9-SQRT((1-AX686)*($AN$9-$AL$9)*($AN$9-$AM$9))),$AM$9)</f>
        <v>0.979773878619825</v>
      </c>
      <c r="AP686" s="0" t="n">
        <f aca="false">IFERROR(IF(AY686&lt;($AM$10-$AL$10)/($AN$10-$AL$10),$AL$10+SQRT(AY686*($AN$10-$AL$10)*($AM$10-$AL$10)),$AN$10-SQRT((1-AY686)*($AN$10-$AL$10)*($AN$10-$AM$10))),$AM$10)</f>
        <v>0.682309895180126</v>
      </c>
      <c r="AQ686" s="0" t="n">
        <f aca="false">IFERROR(IF(AZ686&lt;($AM$11-$AL$11)/($AN$11-$AL$11),$AL$11+SQRT(AZ686*($AN$11-$AL$11)*($AM$11-$AL$11)),$AN$11-SQRT((1-AZ686)*($AN$11-$AL$11)*($AN$11-$AM$11))),$AM$11)</f>
        <v>0.75341540287195</v>
      </c>
      <c r="AR686" s="0" t="n">
        <f aca="false">SUMPRODUCT((B24:B31&lt;=$B$6)*(C24:C31*AM686+D24:D31*AO686*$B$8*AQ686)/(1+AL686/100)^B24:B31)+C32*AM686*AP686/(1+AL686/100)^$B$6</f>
        <v>0</v>
      </c>
      <c r="AS686" s="0" t="n">
        <f aca="false">SUMPRODUCT((K24:K26&lt;=$B$6)*(L24:L26*AN686+M24:M26*AO686*$B$8*AQ686)/(1+AL686/100)^K24:K26)+L27*AN686*AP686/(1+AL686/100)^$B$6</f>
        <v>0</v>
      </c>
      <c r="AT686" s="0" t="n">
        <f aca="false">AS686-AR686</f>
        <v>0</v>
      </c>
      <c r="AU686" s="0" t="n">
        <f aca="true">RAND()</f>
        <v>0.424393848716608</v>
      </c>
      <c r="AV686" s="0" t="n">
        <f aca="true">RAND()</f>
        <v>0.76307217717906</v>
      </c>
      <c r="AW686" s="0" t="n">
        <f aca="true">RAND()</f>
        <v>0.203305286061828</v>
      </c>
      <c r="AX686" s="0" t="n">
        <f aca="true">RAND()</f>
        <v>0.30691063280788</v>
      </c>
      <c r="AY686" s="0" t="n">
        <f aca="true">RAND()</f>
        <v>0.132947591522354</v>
      </c>
      <c r="AZ686" s="0" t="n">
        <f aca="true">RAND()</f>
        <v>0.751820556976316</v>
      </c>
    </row>
    <row r="687" customFormat="false" ht="15" hidden="false" customHeight="false" outlineLevel="0" collapsed="false">
      <c r="AK687" s="0" t="n">
        <v>674</v>
      </c>
      <c r="AL687" s="0" t="n">
        <f aca="false">IFERROR(IF(AU687&lt;($AM$6-$AL$6)/($AN$6-$AL$6),$AL$6+SQRT(AU687*($AN$6-$AL$6)*($AM$6-$AL$6)),$AN$6-SQRT((1-AU687)*($AN$6-$AL$6)*($AN$6-$AM$6))),$AM$6)</f>
        <v>3.94647412856606</v>
      </c>
      <c r="AM687" s="0" t="n">
        <f aca="false">IFERROR(IF(AV687&lt;($AM$7-$AL$7)/($AN$7-$AL$7),$AL$7+SQRT(AV687*($AN$7-$AL$7)*($AM$7-$AL$7)),$AN$7-SQRT((1-AV687)*($AN$7-$AL$7)*($AN$7-$AM$7))),$AM$7)</f>
        <v>1.01190196020671</v>
      </c>
      <c r="AN687" s="0" t="n">
        <f aca="false">IFERROR(IF(AW687&lt;($AM$8-$AL$8)/($AN$8-$AL$8),$AL$8+SQRT(AW687*($AN$8-$AL$8)*($AM$8-$AL$8)),$AN$8-SQRT((1-AW687)*($AN$8-$AL$8)*($AN$8-$AM$8))),$AM$8)</f>
        <v>1.09913627654764</v>
      </c>
      <c r="AO687" s="0" t="n">
        <f aca="false">IFERROR(IF(AX687&lt;($AM$9-$AL$9)/($AN$9-$AL$9),$AL$9+SQRT(AX687*($AN$9-$AL$9)*($AM$9-$AL$9)),$AN$9-SQRT((1-AX687)*($AN$9-$AL$9)*($AN$9-$AM$9))),$AM$9)</f>
        <v>0.888203096180804</v>
      </c>
      <c r="AP687" s="0" t="n">
        <f aca="false">IFERROR(IF(AY687&lt;($AM$10-$AL$10)/($AN$10-$AL$10),$AL$10+SQRT(AY687*($AN$10-$AL$10)*($AM$10-$AL$10)),$AN$10-SQRT((1-AY687)*($AN$10-$AL$10)*($AN$10-$AM$10))),$AM$10)</f>
        <v>0.851593493693734</v>
      </c>
      <c r="AQ687" s="0" t="n">
        <f aca="false">IFERROR(IF(AZ687&lt;($AM$11-$AL$11)/($AN$11-$AL$11),$AL$11+SQRT(AZ687*($AN$11-$AL$11)*($AM$11-$AL$11)),$AN$11-SQRT((1-AZ687)*($AN$11-$AL$11)*($AN$11-$AM$11))),$AM$11)</f>
        <v>0.640015168348493</v>
      </c>
      <c r="AR687" s="0" t="n">
        <f aca="false">SUMPRODUCT((B24:B31&lt;=$B$6)*(C24:C31*AM687+D24:D31*AO687*$B$8*AQ687)/(1+AL687/100)^B24:B31)+C32*AM687*AP687/(1+AL687/100)^$B$6</f>
        <v>0</v>
      </c>
      <c r="AS687" s="0" t="n">
        <f aca="false">SUMPRODUCT((K24:K26&lt;=$B$6)*(L24:L26*AN687+M24:M26*AO687*$B$8*AQ687)/(1+AL687/100)^K24:K26)+L27*AN687*AP687/(1+AL687/100)^$B$6</f>
        <v>0</v>
      </c>
      <c r="AT687" s="0" t="n">
        <f aca="false">AS687-AR687</f>
        <v>0</v>
      </c>
      <c r="AU687" s="0" t="n">
        <f aca="true">RAND()</f>
        <v>0.53379898762418</v>
      </c>
      <c r="AV687" s="0" t="n">
        <f aca="true">RAND()</f>
        <v>0.496082875080835</v>
      </c>
      <c r="AW687" s="0" t="n">
        <f aca="true">RAND()</f>
        <v>0.797690106187475</v>
      </c>
      <c r="AX687" s="0" t="n">
        <f aca="true">RAND()</f>
        <v>0.20093552517915</v>
      </c>
      <c r="AY687" s="0" t="n">
        <f aca="true">RAND()</f>
        <v>0.494471939231062</v>
      </c>
      <c r="AZ687" s="0" t="n">
        <f aca="true">RAND()</f>
        <v>0.471878835538995</v>
      </c>
    </row>
    <row r="688" customFormat="false" ht="15" hidden="false" customHeight="false" outlineLevel="0" collapsed="false">
      <c r="AK688" s="0" t="n">
        <v>675</v>
      </c>
      <c r="AL688" s="0" t="n">
        <f aca="false">IFERROR(IF(AU688&lt;($AM$6-$AL$6)/($AN$6-$AL$6),$AL$6+SQRT(AU688*($AN$6-$AL$6)*($AM$6-$AL$6)),$AN$6-SQRT((1-AU688)*($AN$6-$AL$6)*($AN$6-$AM$6))),$AM$6)</f>
        <v>2.97174409036771</v>
      </c>
      <c r="AM688" s="0" t="n">
        <f aca="false">IFERROR(IF(AV688&lt;($AM$7-$AL$7)/($AN$7-$AL$7),$AL$7+SQRT(AV688*($AN$7-$AL$7)*($AM$7-$AL$7)),$AN$7-SQRT((1-AV688)*($AN$7-$AL$7)*($AN$7-$AM$7))),$AM$7)</f>
        <v>1.04704915330823</v>
      </c>
      <c r="AN688" s="0" t="n">
        <f aca="false">IFERROR(IF(AW688&lt;($AM$8-$AL$8)/($AN$8-$AL$8),$AL$8+SQRT(AW688*($AN$8-$AL$8)*($AM$8-$AL$8)),$AN$8-SQRT((1-AW688)*($AN$8-$AL$8)*($AN$8-$AM$8))),$AM$8)</f>
        <v>1.03480049287166</v>
      </c>
      <c r="AO688" s="0" t="n">
        <f aca="false">IFERROR(IF(AX688&lt;($AM$9-$AL$9)/($AN$9-$AL$9),$AL$9+SQRT(AX688*($AN$9-$AL$9)*($AM$9-$AL$9)),$AN$9-SQRT((1-AX688)*($AN$9-$AL$9)*($AN$9-$AM$9))),$AM$9)</f>
        <v>1.34608614401738</v>
      </c>
      <c r="AP688" s="0" t="n">
        <f aca="false">IFERROR(IF(AY688&lt;($AM$10-$AL$10)/($AN$10-$AL$10),$AL$10+SQRT(AY688*($AN$10-$AL$10)*($AM$10-$AL$10)),$AN$10-SQRT((1-AY688)*($AN$10-$AL$10)*($AN$10-$AM$10))),$AM$10)</f>
        <v>0.739287122397443</v>
      </c>
      <c r="AQ688" s="0" t="n">
        <f aca="false">IFERROR(IF(AZ688&lt;($AM$11-$AL$11)/($AN$11-$AL$11),$AL$11+SQRT(AZ688*($AN$11-$AL$11)*($AM$11-$AL$11)),$AN$11-SQRT((1-AZ688)*($AN$11-$AL$11)*($AN$11-$AM$11))),$AM$11)</f>
        <v>0.647854170357521</v>
      </c>
      <c r="AR688" s="0" t="n">
        <f aca="false">SUMPRODUCT((B24:B31&lt;=$B$6)*(C24:C31*AM688+D24:D31*AO688*$B$8*AQ688)/(1+AL688/100)^B24:B31)+C32*AM688*AP688/(1+AL688/100)^$B$6</f>
        <v>0</v>
      </c>
      <c r="AS688" s="0" t="n">
        <f aca="false">SUMPRODUCT((K24:K26&lt;=$B$6)*(L24:L26*AN688+M24:M26*AO688*$B$8*AQ688)/(1+AL688/100)^K24:K26)+L27*AN688*AP688/(1+AL688/100)^$B$6</f>
        <v>0</v>
      </c>
      <c r="AT688" s="0" t="n">
        <f aca="false">AS688-AR688</f>
        <v>0</v>
      </c>
      <c r="AU688" s="0" t="n">
        <f aca="true">RAND()</f>
        <v>0.188857315432914</v>
      </c>
      <c r="AV688" s="0" t="n">
        <f aca="true">RAND()</f>
        <v>0.633875145129728</v>
      </c>
      <c r="AW688" s="0" t="n">
        <f aca="true">RAND()</f>
        <v>0.58834819672638</v>
      </c>
      <c r="AX688" s="0" t="n">
        <f aca="true">RAND()</f>
        <v>0.714931112635965</v>
      </c>
      <c r="AY688" s="0" t="n">
        <f aca="true">RAND()</f>
        <v>0.229033307780995</v>
      </c>
      <c r="AZ688" s="0" t="n">
        <f aca="true">RAND()</f>
        <v>0.493887852388241</v>
      </c>
    </row>
    <row r="689" customFormat="false" ht="15" hidden="false" customHeight="false" outlineLevel="0" collapsed="false">
      <c r="AK689" s="0" t="n">
        <v>676</v>
      </c>
      <c r="AL689" s="0" t="n">
        <f aca="false">IFERROR(IF(AU689&lt;($AM$6-$AL$6)/($AN$6-$AL$6),$AL$6+SQRT(AU689*($AN$6-$AL$6)*($AM$6-$AL$6)),$AN$6-SQRT((1-AU689)*($AN$6-$AL$6)*($AN$6-$AM$6))),$AM$6)</f>
        <v>3.94903337873405</v>
      </c>
      <c r="AM689" s="0" t="n">
        <f aca="false">IFERROR(IF(AV689&lt;($AM$7-$AL$7)/($AN$7-$AL$7),$AL$7+SQRT(AV689*($AN$7-$AL$7)*($AM$7-$AL$7)),$AN$7-SQRT((1-AV689)*($AN$7-$AL$7)*($AN$7-$AM$7))),$AM$7)</f>
        <v>1.01979584268419</v>
      </c>
      <c r="AN689" s="0" t="n">
        <f aca="false">IFERROR(IF(AW689&lt;($AM$8-$AL$8)/($AN$8-$AL$8),$AL$8+SQRT(AW689*($AN$8-$AL$8)*($AM$8-$AL$8)),$AN$8-SQRT((1-AW689)*($AN$8-$AL$8)*($AN$8-$AM$8))),$AM$8)</f>
        <v>0.996038445840353</v>
      </c>
      <c r="AO689" s="0" t="n">
        <f aca="false">IFERROR(IF(AX689&lt;($AM$9-$AL$9)/($AN$9-$AL$9),$AL$9+SQRT(AX689*($AN$9-$AL$9)*($AM$9-$AL$9)),$AN$9-SQRT((1-AX689)*($AN$9-$AL$9)*($AN$9-$AM$9))),$AM$9)</f>
        <v>1.35878179717047</v>
      </c>
      <c r="AP689" s="0" t="n">
        <f aca="false">IFERROR(IF(AY689&lt;($AM$10-$AL$10)/($AN$10-$AL$10),$AL$10+SQRT(AY689*($AN$10-$AL$10)*($AM$10-$AL$10)),$AN$10-SQRT((1-AY689)*($AN$10-$AL$10)*($AN$10-$AM$10))),$AM$10)</f>
        <v>0.932873259739374</v>
      </c>
      <c r="AQ689" s="0" t="n">
        <f aca="false">IFERROR(IF(AZ689&lt;($AM$11-$AL$11)/($AN$11-$AL$11),$AL$11+SQRT(AZ689*($AN$11-$AL$11)*($AM$11-$AL$11)),$AN$11-SQRT((1-AZ689)*($AN$11-$AL$11)*($AN$11-$AM$11))),$AM$11)</f>
        <v>0.388162405604694</v>
      </c>
      <c r="AR689" s="0" t="n">
        <f aca="false">SUMPRODUCT((B24:B31&lt;=$B$6)*(C24:C31*AM689+D24:D31*AO689*$B$8*AQ689)/(1+AL689/100)^B24:B31)+C32*AM689*AP689/(1+AL689/100)^$B$6</f>
        <v>0</v>
      </c>
      <c r="AS689" s="0" t="n">
        <f aca="false">SUMPRODUCT((K24:K26&lt;=$B$6)*(L24:L26*AN689+M24:M26*AO689*$B$8*AQ689)/(1+AL689/100)^K24:K26)+L27*AN689*AP689/(1+AL689/100)^$B$6</f>
        <v>0</v>
      </c>
      <c r="AT689" s="0" t="n">
        <f aca="false">AS689-AR689</f>
        <v>0</v>
      </c>
      <c r="AU689" s="0" t="n">
        <f aca="true">RAND()</f>
        <v>0.534580133796051</v>
      </c>
      <c r="AV689" s="0" t="n">
        <f aca="true">RAND()</f>
        <v>0.528942630706826</v>
      </c>
      <c r="AW689" s="0" t="n">
        <f aca="true">RAND()</f>
        <v>0.427011913861121</v>
      </c>
      <c r="AX689" s="0" t="n">
        <f aca="true">RAND()</f>
        <v>0.725892810906713</v>
      </c>
      <c r="AY689" s="0" t="n">
        <f aca="true">RAND()</f>
        <v>0.749517035989564</v>
      </c>
      <c r="AZ689" s="0" t="n">
        <f aca="true">RAND()</f>
        <v>0.0317249378041087</v>
      </c>
    </row>
    <row r="690" customFormat="false" ht="15" hidden="false" customHeight="false" outlineLevel="0" collapsed="false">
      <c r="AK690" s="0" t="n">
        <v>677</v>
      </c>
      <c r="AL690" s="0" t="n">
        <f aca="false">IFERROR(IF(AU690&lt;($AM$6-$AL$6)/($AN$6-$AL$6),$AL$6+SQRT(AU690*($AN$6-$AL$6)*($AM$6-$AL$6)),$AN$6-SQRT((1-AU690)*($AN$6-$AL$6)*($AN$6-$AM$6))),$AM$6)</f>
        <v>5.00217711326321</v>
      </c>
      <c r="AM690" s="0" t="n">
        <f aca="false">IFERROR(IF(AV690&lt;($AM$7-$AL$7)/($AN$7-$AL$7),$AL$7+SQRT(AV690*($AN$7-$AL$7)*($AM$7-$AL$7)),$AN$7-SQRT((1-AV690)*($AN$7-$AL$7)*($AN$7-$AM$7))),$AM$7)</f>
        <v>1.04380881422103</v>
      </c>
      <c r="AN690" s="0" t="n">
        <f aca="false">IFERROR(IF(AW690&lt;($AM$8-$AL$8)/($AN$8-$AL$8),$AL$8+SQRT(AW690*($AN$8-$AL$8)*($AM$8-$AL$8)),$AN$8-SQRT((1-AW690)*($AN$8-$AL$8)*($AN$8-$AM$8))),$AM$8)</f>
        <v>1.13251365915459</v>
      </c>
      <c r="AO690" s="0" t="n">
        <f aca="false">IFERROR(IF(AX690&lt;($AM$9-$AL$9)/($AN$9-$AL$9),$AL$9+SQRT(AX690*($AN$9-$AL$9)*($AM$9-$AL$9)),$AN$9-SQRT((1-AX690)*($AN$9-$AL$9)*($AN$9-$AM$9))),$AM$9)</f>
        <v>1.04659758836022</v>
      </c>
      <c r="AP690" s="0" t="n">
        <f aca="false">IFERROR(IF(AY690&lt;($AM$10-$AL$10)/($AN$10-$AL$10),$AL$10+SQRT(AY690*($AN$10-$AL$10)*($AM$10-$AL$10)),$AN$10-SQRT((1-AY690)*($AN$10-$AL$10)*($AN$10-$AM$10))),$AM$10)</f>
        <v>0.794124294564897</v>
      </c>
      <c r="AQ690" s="0" t="n">
        <f aca="false">IFERROR(IF(AZ690&lt;($AM$11-$AL$11)/($AN$11-$AL$11),$AL$11+SQRT(AZ690*($AN$11-$AL$11)*($AM$11-$AL$11)),$AN$11-SQRT((1-AZ690)*($AN$11-$AL$11)*($AN$11-$AM$11))),$AM$11)</f>
        <v>0.745369608718449</v>
      </c>
      <c r="AR690" s="0" t="n">
        <f aca="false">SUMPRODUCT((B24:B31&lt;=$B$6)*(C24:C31*AM690+D24:D31*AO690*$B$8*AQ690)/(1+AL690/100)^B24:B31)+C32*AM690*AP690/(1+AL690/100)^$B$6</f>
        <v>0</v>
      </c>
      <c r="AS690" s="0" t="n">
        <f aca="false">SUMPRODUCT((K24:K26&lt;=$B$6)*(L24:L26*AN690+M24:M26*AO690*$B$8*AQ690)/(1+AL690/100)^K24:K26)+L27*AN690*AP690/(1+AL690/100)^$B$6</f>
        <v>0</v>
      </c>
      <c r="AT690" s="0" t="n">
        <f aca="false">AS690-AR690</f>
        <v>0</v>
      </c>
      <c r="AU690" s="0" t="n">
        <f aca="true">RAND()</f>
        <v>0.800435185661534</v>
      </c>
      <c r="AV690" s="0" t="n">
        <f aca="true">RAND()</f>
        <v>0.622090621396112</v>
      </c>
      <c r="AW690" s="0" t="n">
        <f aca="true">RAND()</f>
        <v>0.877306308575608</v>
      </c>
      <c r="AX690" s="0" t="n">
        <f aca="true">RAND()</f>
        <v>0.394015894319632</v>
      </c>
      <c r="AY690" s="0" t="n">
        <f aca="true">RAND()</f>
        <v>0.346036402613192</v>
      </c>
      <c r="AZ690" s="0" t="n">
        <f aca="true">RAND()</f>
        <v>0.735360668717568</v>
      </c>
    </row>
    <row r="691" customFormat="false" ht="15" hidden="false" customHeight="false" outlineLevel="0" collapsed="false">
      <c r="AK691" s="0" t="n">
        <v>678</v>
      </c>
      <c r="AL691" s="0" t="n">
        <f aca="false">IFERROR(IF(AU691&lt;($AM$6-$AL$6)/($AN$6-$AL$6),$AL$6+SQRT(AU691*($AN$6-$AL$6)*($AM$6-$AL$6)),$AN$6-SQRT((1-AU691)*($AN$6-$AL$6)*($AN$6-$AM$6))),$AM$6)</f>
        <v>2.96554739911884</v>
      </c>
      <c r="AM691" s="0" t="n">
        <f aca="false">IFERROR(IF(AV691&lt;($AM$7-$AL$7)/($AN$7-$AL$7),$AL$7+SQRT(AV691*($AN$7-$AL$7)*($AM$7-$AL$7)),$AN$7-SQRT((1-AV691)*($AN$7-$AL$7)*($AN$7-$AM$7))),$AM$7)</f>
        <v>0.834639072815452</v>
      </c>
      <c r="AN691" s="0" t="n">
        <f aca="false">IFERROR(IF(AW691&lt;($AM$8-$AL$8)/($AN$8-$AL$8),$AL$8+SQRT(AW691*($AN$8-$AL$8)*($AM$8-$AL$8)),$AN$8-SQRT((1-AW691)*($AN$8-$AL$8)*($AN$8-$AM$8))),$AM$8)</f>
        <v>1.09581829793377</v>
      </c>
      <c r="AO691" s="0" t="n">
        <f aca="false">IFERROR(IF(AX691&lt;($AM$9-$AL$9)/($AN$9-$AL$9),$AL$9+SQRT(AX691*($AN$9-$AL$9)*($AM$9-$AL$9)),$AN$9-SQRT((1-AX691)*($AN$9-$AL$9)*($AN$9-$AM$9))),$AM$9)</f>
        <v>0.992674389007183</v>
      </c>
      <c r="AP691" s="0" t="n">
        <f aca="false">IFERROR(IF(AY691&lt;($AM$10-$AL$10)/($AN$10-$AL$10),$AL$10+SQRT(AY691*($AN$10-$AL$10)*($AM$10-$AL$10)),$AN$10-SQRT((1-AY691)*($AN$10-$AL$10)*($AN$10-$AM$10))),$AM$10)</f>
        <v>0.972137219110467</v>
      </c>
      <c r="AQ691" s="0" t="n">
        <f aca="false">IFERROR(IF(AZ691&lt;($AM$11-$AL$11)/($AN$11-$AL$11),$AL$11+SQRT(AZ691*($AN$11-$AL$11)*($AM$11-$AL$11)),$AN$11-SQRT((1-AZ691)*($AN$11-$AL$11)*($AN$11-$AM$11))),$AM$11)</f>
        <v>0.619816991844333</v>
      </c>
      <c r="AR691" s="0" t="n">
        <f aca="false">SUMPRODUCT((B24:B31&lt;=$B$6)*(C24:C31*AM691+D24:D31*AO691*$B$8*AQ691)/(1+AL691/100)^B24:B31)+C32*AM691*AP691/(1+AL691/100)^$B$6</f>
        <v>0</v>
      </c>
      <c r="AS691" s="0" t="n">
        <f aca="false">SUMPRODUCT((K24:K26&lt;=$B$6)*(L24:L26*AN691+M24:M26*AO691*$B$8*AQ691)/(1+AL691/100)^K24:K26)+L27*AN691*AP691/(1+AL691/100)^$B$6</f>
        <v>0</v>
      </c>
      <c r="AT691" s="0" t="n">
        <f aca="false">AS691-AR691</f>
        <v>0</v>
      </c>
      <c r="AU691" s="0" t="n">
        <f aca="true">RAND()</f>
        <v>0.186456355989032</v>
      </c>
      <c r="AV691" s="0" t="n">
        <f aca="true">RAND()</f>
        <v>0.0133318373946023</v>
      </c>
      <c r="AW691" s="0" t="n">
        <f aca="true">RAND()</f>
        <v>0.788693357759653</v>
      </c>
      <c r="AX691" s="0" t="n">
        <f aca="true">RAND()</f>
        <v>0.323637404778135</v>
      </c>
      <c r="AY691" s="0" t="n">
        <f aca="true">RAND()</f>
        <v>0.891654214677458</v>
      </c>
      <c r="AZ691" s="0" t="n">
        <f aca="true">RAND()</f>
        <v>0.417481258254523</v>
      </c>
    </row>
    <row r="692" customFormat="false" ht="15" hidden="false" customHeight="false" outlineLevel="0" collapsed="false">
      <c r="AK692" s="0" t="n">
        <v>679</v>
      </c>
      <c r="AL692" s="0" t="n">
        <f aca="false">IFERROR(IF(AU692&lt;($AM$6-$AL$6)/($AN$6-$AL$6),$AL$6+SQRT(AU692*($AN$6-$AL$6)*($AM$6-$AL$6)),$AN$6-SQRT((1-AU692)*($AN$6-$AL$6)*($AN$6-$AM$6))),$AM$6)</f>
        <v>2.29992025918619</v>
      </c>
      <c r="AM692" s="0" t="n">
        <f aca="false">IFERROR(IF(AV692&lt;($AM$7-$AL$7)/($AN$7-$AL$7),$AL$7+SQRT(AV692*($AN$7-$AL$7)*($AM$7-$AL$7)),$AN$7-SQRT((1-AV692)*($AN$7-$AL$7)*($AN$7-$AM$7))),$AM$7)</f>
        <v>1.09806301053702</v>
      </c>
      <c r="AN692" s="0" t="n">
        <f aca="false">IFERROR(IF(AW692&lt;($AM$8-$AL$8)/($AN$8-$AL$8),$AL$8+SQRT(AW692*($AN$8-$AL$8)*($AM$8-$AL$8)),$AN$8-SQRT((1-AW692)*($AN$8-$AL$8)*($AN$8-$AM$8))),$AM$8)</f>
        <v>0.920679047983008</v>
      </c>
      <c r="AO692" s="0" t="n">
        <f aca="false">IFERROR(IF(AX692&lt;($AM$9-$AL$9)/($AN$9-$AL$9),$AL$9+SQRT(AX692*($AN$9-$AL$9)*($AM$9-$AL$9)),$AN$9-SQRT((1-AX692)*($AN$9-$AL$9)*($AN$9-$AM$9))),$AM$9)</f>
        <v>0.739710430677858</v>
      </c>
      <c r="AP692" s="0" t="n">
        <f aca="false">IFERROR(IF(AY692&lt;($AM$10-$AL$10)/($AN$10-$AL$10),$AL$10+SQRT(AY692*($AN$10-$AL$10)*($AM$10-$AL$10)),$AN$10-SQRT((1-AY692)*($AN$10-$AL$10)*($AN$10-$AM$10))),$AM$10)</f>
        <v>0.681500480212086</v>
      </c>
      <c r="AQ692" s="0" t="n">
        <f aca="false">IFERROR(IF(AZ692&lt;($AM$11-$AL$11)/($AN$11-$AL$11),$AL$11+SQRT(AZ692*($AN$11-$AL$11)*($AM$11-$AL$11)),$AN$11-SQRT((1-AZ692)*($AN$11-$AL$11)*($AN$11-$AM$11))),$AM$11)</f>
        <v>0.608617571819623</v>
      </c>
      <c r="AR692" s="0" t="n">
        <f aca="false">SUMPRODUCT((B24:B31&lt;=$B$6)*(C24:C31*AM692+D24:D31*AO692*$B$8*AQ692)/(1+AL692/100)^B24:B31)+C32*AM692*AP692/(1+AL692/100)^$B$6</f>
        <v>0</v>
      </c>
      <c r="AS692" s="0" t="n">
        <f aca="false">SUMPRODUCT((K24:K26&lt;=$B$6)*(L24:L26*AN692+M24:M26*AO692*$B$8*AQ692)/(1+AL692/100)^K24:K26)+L27*AN692*AP692/(1+AL692/100)^$B$6</f>
        <v>0</v>
      </c>
      <c r="AT692" s="0" t="n">
        <f aca="false">AS692-AR692</f>
        <v>0</v>
      </c>
      <c r="AU692" s="0" t="n">
        <f aca="true">RAND()</f>
        <v>0.0179904323740621</v>
      </c>
      <c r="AV692" s="0" t="n">
        <f aca="true">RAND()</f>
        <v>0.794801344292687</v>
      </c>
      <c r="AW692" s="0" t="n">
        <f aca="true">RAND()</f>
        <v>0.161815918023168</v>
      </c>
      <c r="AX692" s="0" t="n">
        <f aca="true">RAND()</f>
        <v>0.0766147874343524</v>
      </c>
      <c r="AY692" s="0" t="n">
        <f aca="true">RAND()</f>
        <v>0.131769697268871</v>
      </c>
      <c r="AZ692" s="0" t="n">
        <f aca="true">RAND()</f>
        <v>0.388754308717715</v>
      </c>
    </row>
    <row r="693" customFormat="false" ht="15" hidden="false" customHeight="false" outlineLevel="0" collapsed="false">
      <c r="AK693" s="0" t="n">
        <v>680</v>
      </c>
      <c r="AL693" s="0" t="n">
        <f aca="false">IFERROR(IF(AU693&lt;($AM$6-$AL$6)/($AN$6-$AL$6),$AL$6+SQRT(AU693*($AN$6-$AL$6)*($AM$6-$AL$6)),$AN$6-SQRT((1-AU693)*($AN$6-$AL$6)*($AN$6-$AM$6))),$AM$6)</f>
        <v>3.8173419307222</v>
      </c>
      <c r="AM693" s="0" t="n">
        <f aca="false">IFERROR(IF(AV693&lt;($AM$7-$AL$7)/($AN$7-$AL$7),$AL$7+SQRT(AV693*($AN$7-$AL$7)*($AM$7-$AL$7)),$AN$7-SQRT((1-AV693)*($AN$7-$AL$7)*($AN$7-$AM$7))),$AM$7)</f>
        <v>0.992479724043277</v>
      </c>
      <c r="AN693" s="0" t="n">
        <f aca="false">IFERROR(IF(AW693&lt;($AM$8-$AL$8)/($AN$8-$AL$8),$AL$8+SQRT(AW693*($AN$8-$AL$8)*($AM$8-$AL$8)),$AN$8-SQRT((1-AW693)*($AN$8-$AL$8)*($AN$8-$AM$8))),$AM$8)</f>
        <v>1.03049383768511</v>
      </c>
      <c r="AO693" s="0" t="n">
        <f aca="false">IFERROR(IF(AX693&lt;($AM$9-$AL$9)/($AN$9-$AL$9),$AL$9+SQRT(AX693*($AN$9-$AL$9)*($AM$9-$AL$9)),$AN$9-SQRT((1-AX693)*($AN$9-$AL$9)*($AN$9-$AM$9))),$AM$9)</f>
        <v>1.06381485552537</v>
      </c>
      <c r="AP693" s="0" t="n">
        <f aca="false">IFERROR(IF(AY693&lt;($AM$10-$AL$10)/($AN$10-$AL$10),$AL$10+SQRT(AY693*($AN$10-$AL$10)*($AM$10-$AL$10)),$AN$10-SQRT((1-AY693)*($AN$10-$AL$10)*($AN$10-$AM$10))),$AM$10)</f>
        <v>0.964863908067208</v>
      </c>
      <c r="AQ693" s="0" t="n">
        <f aca="false">IFERROR(IF(AZ693&lt;($AM$11-$AL$11)/($AN$11-$AL$11),$AL$11+SQRT(AZ693*($AN$11-$AL$11)*($AM$11-$AL$11)),$AN$11-SQRT((1-AZ693)*($AN$11-$AL$11)*($AN$11-$AM$11))),$AM$11)</f>
        <v>0.791139355202691</v>
      </c>
      <c r="AR693" s="0" t="n">
        <f aca="false">SUMPRODUCT((B24:B31&lt;=$B$6)*(C24:C31*AM693+D24:D31*AO693*$B$8*AQ693)/(1+AL693/100)^B24:B31)+C32*AM693*AP693/(1+AL693/100)^$B$6</f>
        <v>0</v>
      </c>
      <c r="AS693" s="0" t="n">
        <f aca="false">SUMPRODUCT((K24:K26&lt;=$B$6)*(L24:L26*AN693+M24:M26*AO693*$B$8*AQ693)/(1+AL693/100)^K24:K26)+L27*AN693*AP693/(1+AL693/100)^$B$6</f>
        <v>0</v>
      </c>
      <c r="AT693" s="0" t="n">
        <f aca="false">AS693-AR693</f>
        <v>0</v>
      </c>
      <c r="AU693" s="0" t="n">
        <f aca="true">RAND()</f>
        <v>0.493534380703044</v>
      </c>
      <c r="AV693" s="0" t="n">
        <f aca="true">RAND()</f>
        <v>0.411649379641956</v>
      </c>
      <c r="AW693" s="0" t="n">
        <f aca="true">RAND()</f>
        <v>0.571707064051448</v>
      </c>
      <c r="AX693" s="0" t="n">
        <f aca="true">RAND()</f>
        <v>0.415704916843346</v>
      </c>
      <c r="AY693" s="0" t="n">
        <f aca="true">RAND()</f>
        <v>0.86439381209407</v>
      </c>
      <c r="AZ693" s="0" t="n">
        <f aca="true">RAND()</f>
        <v>0.82194788185654</v>
      </c>
    </row>
    <row r="694" customFormat="false" ht="15" hidden="false" customHeight="false" outlineLevel="0" collapsed="false">
      <c r="AK694" s="0" t="n">
        <v>681</v>
      </c>
      <c r="AL694" s="0" t="n">
        <f aca="false">IFERROR(IF(AU694&lt;($AM$6-$AL$6)/($AN$6-$AL$6),$AL$6+SQRT(AU694*($AN$6-$AL$6)*($AM$6-$AL$6)),$AN$6-SQRT((1-AU694)*($AN$6-$AL$6)*($AN$6-$AM$6))),$AM$6)</f>
        <v>3.77017811441627</v>
      </c>
      <c r="AM694" s="0" t="n">
        <f aca="false">IFERROR(IF(AV694&lt;($AM$7-$AL$7)/($AN$7-$AL$7),$AL$7+SQRT(AV694*($AN$7-$AL$7)*($AM$7-$AL$7)),$AN$7-SQRT((1-AV694)*($AN$7-$AL$7)*($AN$7-$AM$7))),$AM$7)</f>
        <v>1.15067745238873</v>
      </c>
      <c r="AN694" s="0" t="n">
        <f aca="false">IFERROR(IF(AW694&lt;($AM$8-$AL$8)/($AN$8-$AL$8),$AL$8+SQRT(AW694*($AN$8-$AL$8)*($AM$8-$AL$8)),$AN$8-SQRT((1-AW694)*($AN$8-$AL$8)*($AN$8-$AM$8))),$AM$8)</f>
        <v>0.989003727841717</v>
      </c>
      <c r="AO694" s="0" t="n">
        <f aca="false">IFERROR(IF(AX694&lt;($AM$9-$AL$9)/($AN$9-$AL$9),$AL$9+SQRT(AX694*($AN$9-$AL$9)*($AM$9-$AL$9)),$AN$9-SQRT((1-AX694)*($AN$9-$AL$9)*($AN$9-$AM$9))),$AM$9)</f>
        <v>1.06935196930253</v>
      </c>
      <c r="AP694" s="0" t="n">
        <f aca="false">IFERROR(IF(AY694&lt;($AM$10-$AL$10)/($AN$10-$AL$10),$AL$10+SQRT(AY694*($AN$10-$AL$10)*($AM$10-$AL$10)),$AN$10-SQRT((1-AY694)*($AN$10-$AL$10)*($AN$10-$AM$10))),$AM$10)</f>
        <v>0.683561018651746</v>
      </c>
      <c r="AQ694" s="0" t="n">
        <f aca="false">IFERROR(IF(AZ694&lt;($AM$11-$AL$11)/($AN$11-$AL$11),$AL$11+SQRT(AZ694*($AN$11-$AL$11)*($AM$11-$AL$11)),$AN$11-SQRT((1-AZ694)*($AN$11-$AL$11)*($AN$11-$AM$11))),$AM$11)</f>
        <v>0.566144762000724</v>
      </c>
      <c r="AR694" s="0" t="n">
        <f aca="false">SUMPRODUCT((B24:B31&lt;=$B$6)*(C24:C31*AM694+D24:D31*AO694*$B$8*AQ694)/(1+AL694/100)^B24:B31)+C32*AM694*AP694/(1+AL694/100)^$B$6</f>
        <v>0</v>
      </c>
      <c r="AS694" s="0" t="n">
        <f aca="false">SUMPRODUCT((K24:K26&lt;=$B$6)*(L24:L26*AN694+M24:M26*AO694*$B$8*AQ694)/(1+AL694/100)^K24:K26)+L27*AN694*AP694/(1+AL694/100)^$B$6</f>
        <v>0</v>
      </c>
      <c r="AT694" s="0" t="n">
        <f aca="false">AS694-AR694</f>
        <v>0</v>
      </c>
      <c r="AU694" s="0" t="n">
        <f aca="true">RAND()</f>
        <v>0.478412529370218</v>
      </c>
      <c r="AV694" s="0" t="n">
        <f aca="true">RAND()</f>
        <v>0.912311391431174</v>
      </c>
      <c r="AW694" s="0" t="n">
        <f aca="true">RAND()</f>
        <v>0.39691565708962</v>
      </c>
      <c r="AX694" s="0" t="n">
        <f aca="true">RAND()</f>
        <v>0.422596161972608</v>
      </c>
      <c r="AY694" s="0" t="n">
        <f aca="true">RAND()</f>
        <v>0.134778590273866</v>
      </c>
      <c r="AZ694" s="0" t="n">
        <f aca="true">RAND()</f>
        <v>0.289114425879274</v>
      </c>
    </row>
    <row r="695" customFormat="false" ht="15" hidden="false" customHeight="false" outlineLevel="0" collapsed="false">
      <c r="AK695" s="0" t="n">
        <v>682</v>
      </c>
      <c r="AL695" s="0" t="n">
        <f aca="false">IFERROR(IF(AU695&lt;($AM$6-$AL$6)/($AN$6-$AL$6),$AL$6+SQRT(AU695*($AN$6-$AL$6)*($AM$6-$AL$6)),$AN$6-SQRT((1-AU695)*($AN$6-$AL$6)*($AN$6-$AM$6))),$AM$6)</f>
        <v>3.34062385303815</v>
      </c>
      <c r="AM695" s="0" t="n">
        <f aca="false">IFERROR(IF(AV695&lt;($AM$7-$AL$7)/($AN$7-$AL$7),$AL$7+SQRT(AV695*($AN$7-$AL$7)*($AM$7-$AL$7)),$AN$7-SQRT((1-AV695)*($AN$7-$AL$7)*($AN$7-$AM$7))),$AM$7)</f>
        <v>0.923753082912451</v>
      </c>
      <c r="AN695" s="0" t="n">
        <f aca="false">IFERROR(IF(AW695&lt;($AM$8-$AL$8)/($AN$8-$AL$8),$AL$8+SQRT(AW695*($AN$8-$AL$8)*($AM$8-$AL$8)),$AN$8-SQRT((1-AW695)*($AN$8-$AL$8)*($AN$8-$AM$8))),$AM$8)</f>
        <v>0.961634246636717</v>
      </c>
      <c r="AO695" s="0" t="n">
        <f aca="false">IFERROR(IF(AX695&lt;($AM$9-$AL$9)/($AN$9-$AL$9),$AL$9+SQRT(AX695*($AN$9-$AL$9)*($AM$9-$AL$9)),$AN$9-SQRT((1-AX695)*($AN$9-$AL$9)*($AN$9-$AM$9))),$AM$9)</f>
        <v>1.06539895673544</v>
      </c>
      <c r="AP695" s="0" t="n">
        <f aca="false">IFERROR(IF(AY695&lt;($AM$10-$AL$10)/($AN$10-$AL$10),$AL$10+SQRT(AY695*($AN$10-$AL$10)*($AM$10-$AL$10)),$AN$10-SQRT((1-AY695)*($AN$10-$AL$10)*($AN$10-$AM$10))),$AM$10)</f>
        <v>0.947082138046183</v>
      </c>
      <c r="AQ695" s="0" t="n">
        <f aca="false">IFERROR(IF(AZ695&lt;($AM$11-$AL$11)/($AN$11-$AL$11),$AL$11+SQRT(AZ695*($AN$11-$AL$11)*($AM$11-$AL$11)),$AN$11-SQRT((1-AZ695)*($AN$11-$AL$11)*($AN$11-$AM$11))),$AM$11)</f>
        <v>0.731744712131809</v>
      </c>
      <c r="AR695" s="0" t="n">
        <f aca="false">SUMPRODUCT((B24:B31&lt;=$B$6)*(C24:C31*AM695+D24:D31*AO695*$B$8*AQ695)/(1+AL695/100)^B24:B31)+C32*AM695*AP695/(1+AL695/100)^$B$6</f>
        <v>0</v>
      </c>
      <c r="AS695" s="0" t="n">
        <f aca="false">SUMPRODUCT((K24:K26&lt;=$B$6)*(L24:L26*AN695+M24:M26*AO695*$B$8*AQ695)/(1+AL695/100)^K24:K26)+L27*AN695*AP695/(1+AL695/100)^$B$6</f>
        <v>0</v>
      </c>
      <c r="AT695" s="0" t="n">
        <f aca="false">AS695-AR695</f>
        <v>0</v>
      </c>
      <c r="AU695" s="0" t="n">
        <f aca="true">RAND()</f>
        <v>0.330448310752331</v>
      </c>
      <c r="AV695" s="0" t="n">
        <f aca="true">RAND()</f>
        <v>0.170164728114843</v>
      </c>
      <c r="AW695" s="0" t="n">
        <f aca="true">RAND()</f>
        <v>0.290284774286878</v>
      </c>
      <c r="AX695" s="0" t="n">
        <f aca="true">RAND()</f>
        <v>0.417680593285867</v>
      </c>
      <c r="AY695" s="0" t="n">
        <f aca="true">RAND()</f>
        <v>0.799529752639786</v>
      </c>
      <c r="AZ695" s="0" t="n">
        <f aca="true">RAND()</f>
        <v>0.706282042982669</v>
      </c>
    </row>
    <row r="696" customFormat="false" ht="15" hidden="false" customHeight="false" outlineLevel="0" collapsed="false">
      <c r="AK696" s="0" t="n">
        <v>683</v>
      </c>
      <c r="AL696" s="0" t="n">
        <f aca="false">IFERROR(IF(AU696&lt;($AM$6-$AL$6)/($AN$6-$AL$6),$AL$6+SQRT(AU696*($AN$6-$AL$6)*($AM$6-$AL$6)),$AN$6-SQRT((1-AU696)*($AN$6-$AL$6)*($AN$6-$AM$6))),$AM$6)</f>
        <v>2.67336649512573</v>
      </c>
      <c r="AM696" s="0" t="n">
        <f aca="false">IFERROR(IF(AV696&lt;($AM$7-$AL$7)/($AN$7-$AL$7),$AL$7+SQRT(AV696*($AN$7-$AL$7)*($AM$7-$AL$7)),$AN$7-SQRT((1-AV696)*($AN$7-$AL$7)*($AN$7-$AM$7))),$AM$7)</f>
        <v>0.994593625414386</v>
      </c>
      <c r="AN696" s="0" t="n">
        <f aca="false">IFERROR(IF(AW696&lt;($AM$8-$AL$8)/($AN$8-$AL$8),$AL$8+SQRT(AW696*($AN$8-$AL$8)*($AM$8-$AL$8)),$AN$8-SQRT((1-AW696)*($AN$8-$AL$8)*($AN$8-$AM$8))),$AM$8)</f>
        <v>1.02460635715644</v>
      </c>
      <c r="AO696" s="0" t="n">
        <f aca="false">IFERROR(IF(AX696&lt;($AM$9-$AL$9)/($AN$9-$AL$9),$AL$9+SQRT(AX696*($AN$9-$AL$9)*($AM$9-$AL$9)),$AN$9-SQRT((1-AX696)*($AN$9-$AL$9)*($AN$9-$AM$9))),$AM$9)</f>
        <v>1.16088712428961</v>
      </c>
      <c r="AP696" s="0" t="n">
        <f aca="false">IFERROR(IF(AY696&lt;($AM$10-$AL$10)/($AN$10-$AL$10),$AL$10+SQRT(AY696*($AN$10-$AL$10)*($AM$10-$AL$10)),$AN$10-SQRT((1-AY696)*($AN$10-$AL$10)*($AN$10-$AM$10))),$AM$10)</f>
        <v>0.820653842524952</v>
      </c>
      <c r="AQ696" s="0" t="n">
        <f aca="false">IFERROR(IF(AZ696&lt;($AM$11-$AL$11)/($AN$11-$AL$11),$AL$11+SQRT(AZ696*($AN$11-$AL$11)*($AM$11-$AL$11)),$AN$11-SQRT((1-AZ696)*($AN$11-$AL$11)*($AN$11-$AM$11))),$AM$11)</f>
        <v>0.514166328777404</v>
      </c>
      <c r="AR696" s="0" t="n">
        <f aca="false">SUMPRODUCT((B24:B31&lt;=$B$6)*(C24:C31*AM696+D24:D31*AO696*$B$8*AQ696)/(1+AL696/100)^B24:B31)+C32*AM696*AP696/(1+AL696/100)^$B$6</f>
        <v>0</v>
      </c>
      <c r="AS696" s="0" t="n">
        <f aca="false">SUMPRODUCT((K24:K26&lt;=$B$6)*(L24:L26*AN696+M24:M26*AO696*$B$8*AQ696)/(1+AL696/100)^K24:K26)+L27*AN696*AP696/(1+AL696/100)^$B$6</f>
        <v>0</v>
      </c>
      <c r="AT696" s="0" t="n">
        <f aca="false">AS696-AR696</f>
        <v>0</v>
      </c>
      <c r="AU696" s="0" t="n">
        <f aca="true">RAND()</f>
        <v>0.090684487351581</v>
      </c>
      <c r="AV696" s="0" t="n">
        <f aca="true">RAND()</f>
        <v>0.420740878354603</v>
      </c>
      <c r="AW696" s="0" t="n">
        <f aca="true">RAND()</f>
        <v>0.548424051250741</v>
      </c>
      <c r="AX696" s="0" t="n">
        <f aca="true">RAND()</f>
        <v>0.530593054544697</v>
      </c>
      <c r="AY696" s="0" t="n">
        <f aca="true">RAND()</f>
        <v>0.411275546904067</v>
      </c>
      <c r="AZ696" s="0" t="n">
        <f aca="true">RAND()</f>
        <v>0.187213128089759</v>
      </c>
    </row>
    <row r="697" customFormat="false" ht="15" hidden="false" customHeight="false" outlineLevel="0" collapsed="false">
      <c r="AK697" s="0" t="n">
        <v>684</v>
      </c>
      <c r="AL697" s="0" t="n">
        <f aca="false">IFERROR(IF(AU697&lt;($AM$6-$AL$6)/($AN$6-$AL$6),$AL$6+SQRT(AU697*($AN$6-$AL$6)*($AM$6-$AL$6)),$AN$6-SQRT((1-AU697)*($AN$6-$AL$6)*($AN$6-$AM$6))),$AM$6)</f>
        <v>3.22124737269052</v>
      </c>
      <c r="AM697" s="0" t="n">
        <f aca="false">IFERROR(IF(AV697&lt;($AM$7-$AL$7)/($AN$7-$AL$7),$AL$7+SQRT(AV697*($AN$7-$AL$7)*($AM$7-$AL$7)),$AN$7-SQRT((1-AV697)*($AN$7-$AL$7)*($AN$7-$AM$7))),$AM$7)</f>
        <v>1.04618214716107</v>
      </c>
      <c r="AN697" s="0" t="n">
        <f aca="false">IFERROR(IF(AW697&lt;($AM$8-$AL$8)/($AN$8-$AL$8),$AL$8+SQRT(AW697*($AN$8-$AL$8)*($AM$8-$AL$8)),$AN$8-SQRT((1-AW697)*($AN$8-$AL$8)*($AN$8-$AM$8))),$AM$8)</f>
        <v>1.18070152661683</v>
      </c>
      <c r="AO697" s="0" t="n">
        <f aca="false">IFERROR(IF(AX697&lt;($AM$9-$AL$9)/($AN$9-$AL$9),$AL$9+SQRT(AX697*($AN$9-$AL$9)*($AM$9-$AL$9)),$AN$9-SQRT((1-AX697)*($AN$9-$AL$9)*($AN$9-$AM$9))),$AM$9)</f>
        <v>0.641508786637801</v>
      </c>
      <c r="AP697" s="0" t="n">
        <f aca="false">IFERROR(IF(AY697&lt;($AM$10-$AL$10)/($AN$10-$AL$10),$AL$10+SQRT(AY697*($AN$10-$AL$10)*($AM$10-$AL$10)),$AN$10-SQRT((1-AY697)*($AN$10-$AL$10)*($AN$10-$AM$10))),$AM$10)</f>
        <v>0.745325706765618</v>
      </c>
      <c r="AQ697" s="0" t="n">
        <f aca="false">IFERROR(IF(AZ697&lt;($AM$11-$AL$11)/($AN$11-$AL$11),$AL$11+SQRT(AZ697*($AN$11-$AL$11)*($AM$11-$AL$11)),$AN$11-SQRT((1-AZ697)*($AN$11-$AL$11)*($AN$11-$AM$11))),$AM$11)</f>
        <v>0.615652698587117</v>
      </c>
      <c r="AR697" s="0" t="n">
        <f aca="false">SUMPRODUCT((B24:B31&lt;=$B$6)*(C24:C31*AM697+D24:D31*AO697*$B$8*AQ697)/(1+AL697/100)^B24:B31)+C32*AM697*AP697/(1+AL697/100)^$B$6</f>
        <v>0</v>
      </c>
      <c r="AS697" s="0" t="n">
        <f aca="false">SUMPRODUCT((K24:K26&lt;=$B$6)*(L24:L26*AN697+M24:M26*AO697*$B$8*AQ697)/(1+AL697/100)^K24:K26)+L27*AN697*AP697/(1+AL697/100)^$B$6</f>
        <v>0</v>
      </c>
      <c r="AT697" s="0" t="n">
        <f aca="false">AS697-AR697</f>
        <v>0</v>
      </c>
      <c r="AU697" s="0" t="n">
        <f aca="true">RAND()</f>
        <v>0.286051429080084</v>
      </c>
      <c r="AV697" s="0" t="n">
        <f aca="true">RAND()</f>
        <v>0.63074029212558</v>
      </c>
      <c r="AW697" s="0" t="n">
        <f aca="true">RAND()</f>
        <v>0.957313080771222</v>
      </c>
      <c r="AX697" s="0" t="n">
        <f aca="true">RAND()</f>
        <v>0.0266996489276035</v>
      </c>
      <c r="AY697" s="0" t="n">
        <f aca="true">RAND()</f>
        <v>0.2407388096002</v>
      </c>
      <c r="AZ697" s="0" t="n">
        <f aca="true">RAND()</f>
        <v>0.406680106633997</v>
      </c>
    </row>
    <row r="698" customFormat="false" ht="15" hidden="false" customHeight="false" outlineLevel="0" collapsed="false">
      <c r="AK698" s="0" t="n">
        <v>685</v>
      </c>
      <c r="AL698" s="0" t="n">
        <f aca="false">IFERROR(IF(AU698&lt;($AM$6-$AL$6)/($AN$6-$AL$6),$AL$6+SQRT(AU698*($AN$6-$AL$6)*($AM$6-$AL$6)),$AN$6-SQRT((1-AU698)*($AN$6-$AL$6)*($AN$6-$AM$6))),$AM$6)</f>
        <v>5.10316610652342</v>
      </c>
      <c r="AM698" s="0" t="n">
        <f aca="false">IFERROR(IF(AV698&lt;($AM$7-$AL$7)/($AN$7-$AL$7),$AL$7+SQRT(AV698*($AN$7-$AL$7)*($AM$7-$AL$7)),$AN$7-SQRT((1-AV698)*($AN$7-$AL$7)*($AN$7-$AM$7))),$AM$7)</f>
        <v>0.964401975609774</v>
      </c>
      <c r="AN698" s="0" t="n">
        <f aca="false">IFERROR(IF(AW698&lt;($AM$8-$AL$8)/($AN$8-$AL$8),$AL$8+SQRT(AW698*($AN$8-$AL$8)*($AM$8-$AL$8)),$AN$8-SQRT((1-AW698)*($AN$8-$AL$8)*($AN$8-$AM$8))),$AM$8)</f>
        <v>0.894275110817663</v>
      </c>
      <c r="AO698" s="0" t="n">
        <f aca="false">IFERROR(IF(AX698&lt;($AM$9-$AL$9)/($AN$9-$AL$9),$AL$9+SQRT(AX698*($AN$9-$AL$9)*($AM$9-$AL$9)),$AN$9-SQRT((1-AX698)*($AN$9-$AL$9)*($AN$9-$AM$9))),$AM$9)</f>
        <v>0.70800799891859</v>
      </c>
      <c r="AP698" s="0" t="n">
        <f aca="false">IFERROR(IF(AY698&lt;($AM$10-$AL$10)/($AN$10-$AL$10),$AL$10+SQRT(AY698*($AN$10-$AL$10)*($AM$10-$AL$10)),$AN$10-SQRT((1-AY698)*($AN$10-$AL$10)*($AN$10-$AM$10))),$AM$10)</f>
        <v>0.998543208031024</v>
      </c>
      <c r="AQ698" s="0" t="n">
        <f aca="false">IFERROR(IF(AZ698&lt;($AM$11-$AL$11)/($AN$11-$AL$11),$AL$11+SQRT(AZ698*($AN$11-$AL$11)*($AM$11-$AL$11)),$AN$11-SQRT((1-AZ698)*($AN$11-$AL$11)*($AN$11-$AM$11))),$AM$11)</f>
        <v>0.504761896903072</v>
      </c>
      <c r="AR698" s="0" t="n">
        <f aca="false">SUMPRODUCT((B24:B31&lt;=$B$6)*(C24:C31*AM698+D24:D31*AO698*$B$8*AQ698)/(1+AL698/100)^B24:B31)+C32*AM698*AP698/(1+AL698/100)^$B$6</f>
        <v>0</v>
      </c>
      <c r="AS698" s="0" t="n">
        <f aca="false">SUMPRODUCT((K24:K26&lt;=$B$6)*(L24:L26*AN698+M24:M26*AO698*$B$8*AQ698)/(1+AL698/100)^K24:K26)+L27*AN698*AP698/(1+AL698/100)^$B$6</f>
        <v>0</v>
      </c>
      <c r="AT698" s="0" t="n">
        <f aca="false">AS698-AR698</f>
        <v>0</v>
      </c>
      <c r="AU698" s="0" t="n">
        <f aca="true">RAND()</f>
        <v>0.820101059027924</v>
      </c>
      <c r="AV698" s="0" t="n">
        <f aca="true">RAND()</f>
        <v>0.300311217604409</v>
      </c>
      <c r="AW698" s="0" t="n">
        <f aca="true">RAND()</f>
        <v>0.0987532946631401</v>
      </c>
      <c r="AX698" s="0" t="n">
        <f aca="true">RAND()</f>
        <v>0.0576897701521549</v>
      </c>
      <c r="AY698" s="0" t="n">
        <f aca="true">RAND()</f>
        <v>0.99418132109546</v>
      </c>
      <c r="AZ698" s="0" t="n">
        <f aca="true">RAND()</f>
        <v>0.171132385401405</v>
      </c>
    </row>
    <row r="699" customFormat="false" ht="15" hidden="false" customHeight="false" outlineLevel="0" collapsed="false">
      <c r="AK699" s="0" t="n">
        <v>686</v>
      </c>
      <c r="AL699" s="0" t="n">
        <f aca="false">IFERROR(IF(AU699&lt;($AM$6-$AL$6)/($AN$6-$AL$6),$AL$6+SQRT(AU699*($AN$6-$AL$6)*($AM$6-$AL$6)),$AN$6-SQRT((1-AU699)*($AN$6-$AL$6)*($AN$6-$AM$6))),$AM$6)</f>
        <v>5.22984380651301</v>
      </c>
      <c r="AM699" s="0" t="n">
        <f aca="false">IFERROR(IF(AV699&lt;($AM$7-$AL$7)/($AN$7-$AL$7),$AL$7+SQRT(AV699*($AN$7-$AL$7)*($AM$7-$AL$7)),$AN$7-SQRT((1-AV699)*($AN$7-$AL$7)*($AN$7-$AM$7))),$AM$7)</f>
        <v>0.898100228205481</v>
      </c>
      <c r="AN699" s="0" t="n">
        <f aca="false">IFERROR(IF(AW699&lt;($AM$8-$AL$8)/($AN$8-$AL$8),$AL$8+SQRT(AW699*($AN$8-$AL$8)*($AM$8-$AL$8)),$AN$8-SQRT((1-AW699)*($AN$8-$AL$8)*($AN$8-$AM$8))),$AM$8)</f>
        <v>1.00950667631236</v>
      </c>
      <c r="AO699" s="0" t="n">
        <f aca="false">IFERROR(IF(AX699&lt;($AM$9-$AL$9)/($AN$9-$AL$9),$AL$9+SQRT(AX699*($AN$9-$AL$9)*($AM$9-$AL$9)),$AN$9-SQRT((1-AX699)*($AN$9-$AL$9)*($AN$9-$AM$9))),$AM$9)</f>
        <v>0.916439809949149</v>
      </c>
      <c r="AP699" s="0" t="n">
        <f aca="false">IFERROR(IF(AY699&lt;($AM$10-$AL$10)/($AN$10-$AL$10),$AL$10+SQRT(AY699*($AN$10-$AL$10)*($AM$10-$AL$10)),$AN$10-SQRT((1-AY699)*($AN$10-$AL$10)*($AN$10-$AM$10))),$AM$10)</f>
        <v>0.862565727841683</v>
      </c>
      <c r="AQ699" s="0" t="n">
        <f aca="false">IFERROR(IF(AZ699&lt;($AM$11-$AL$11)/($AN$11-$AL$11),$AL$11+SQRT(AZ699*($AN$11-$AL$11)*($AM$11-$AL$11)),$AN$11-SQRT((1-AZ699)*($AN$11-$AL$11)*($AN$11-$AM$11))),$AM$11)</f>
        <v>0.78159219000765</v>
      </c>
      <c r="AR699" s="0" t="n">
        <f aca="false">SUMPRODUCT((B24:B31&lt;=$B$6)*(C24:C31*AM699+D24:D31*AO699*$B$8*AQ699)/(1+AL699/100)^B24:B31)+C32*AM699*AP699/(1+AL699/100)^$B$6</f>
        <v>0</v>
      </c>
      <c r="AS699" s="0" t="n">
        <f aca="false">SUMPRODUCT((K24:K26&lt;=$B$6)*(L24:L26*AN699+M24:M26*AO699*$B$8*AQ699)/(1+AL699/100)^K24:K26)+L27*AN699*AP699/(1+AL699/100)^$B$6</f>
        <v>0</v>
      </c>
      <c r="AT699" s="0" t="n">
        <f aca="false">AS699-AR699</f>
        <v>0</v>
      </c>
      <c r="AU699" s="0" t="n">
        <f aca="true">RAND()</f>
        <v>0.843327352532982</v>
      </c>
      <c r="AV699" s="0" t="n">
        <f aca="true">RAND()</f>
        <v>0.106929497488527</v>
      </c>
      <c r="AW699" s="0" t="n">
        <f aca="true">RAND()</f>
        <v>0.485892988992627</v>
      </c>
      <c r="AX699" s="0" t="n">
        <f aca="true">RAND()</f>
        <v>0.231229487080644</v>
      </c>
      <c r="AY699" s="0" t="n">
        <f aca="true">RAND()</f>
        <v>0.525815628021477</v>
      </c>
      <c r="AZ699" s="0" t="n">
        <f aca="true">RAND()</f>
        <v>0.80529807565039</v>
      </c>
    </row>
    <row r="700" customFormat="false" ht="15" hidden="false" customHeight="false" outlineLevel="0" collapsed="false">
      <c r="AK700" s="0" t="n">
        <v>687</v>
      </c>
      <c r="AL700" s="0" t="n">
        <f aca="false">IFERROR(IF(AU700&lt;($AM$6-$AL$6)/($AN$6-$AL$6),$AL$6+SQRT(AU700*($AN$6-$AL$6)*($AM$6-$AL$6)),$AN$6-SQRT((1-AU700)*($AN$6-$AL$6)*($AN$6-$AM$6))),$AM$6)</f>
        <v>4.10639451227164</v>
      </c>
      <c r="AM700" s="0" t="n">
        <f aca="false">IFERROR(IF(AV700&lt;($AM$7-$AL$7)/($AN$7-$AL$7),$AL$7+SQRT(AV700*($AN$7-$AL$7)*($AM$7-$AL$7)),$AN$7-SQRT((1-AV700)*($AN$7-$AL$7)*($AN$7-$AM$7))),$AM$7)</f>
        <v>0.97483369419099</v>
      </c>
      <c r="AN700" s="0" t="n">
        <f aca="false">IFERROR(IF(AW700&lt;($AM$8-$AL$8)/($AN$8-$AL$8),$AL$8+SQRT(AW700*($AN$8-$AL$8)*($AM$8-$AL$8)),$AN$8-SQRT((1-AW700)*($AN$8-$AL$8)*($AN$8-$AM$8))),$AM$8)</f>
        <v>0.924799240576869</v>
      </c>
      <c r="AO700" s="0" t="n">
        <f aca="false">IFERROR(IF(AX700&lt;($AM$9-$AL$9)/($AN$9-$AL$9),$AL$9+SQRT(AX700*($AN$9-$AL$9)*($AM$9-$AL$9)),$AN$9-SQRT((1-AX700)*($AN$9-$AL$9)*($AN$9-$AM$9))),$AM$9)</f>
        <v>1.22813330466807</v>
      </c>
      <c r="AP700" s="0" t="n">
        <f aca="false">IFERROR(IF(AY700&lt;($AM$10-$AL$10)/($AN$10-$AL$10),$AL$10+SQRT(AY700*($AN$10-$AL$10)*($AM$10-$AL$10)),$AN$10-SQRT((1-AY700)*($AN$10-$AL$10)*($AN$10-$AM$10))),$AM$10)</f>
        <v>0.860234230308713</v>
      </c>
      <c r="AQ700" s="0" t="n">
        <f aca="false">IFERROR(IF(AZ700&lt;($AM$11-$AL$11)/($AN$11-$AL$11),$AL$11+SQRT(AZ700*($AN$11-$AL$11)*($AM$11-$AL$11)),$AN$11-SQRT((1-AZ700)*($AN$11-$AL$11)*($AN$11-$AM$11))),$AM$11)</f>
        <v>0.704015900989324</v>
      </c>
      <c r="AR700" s="0" t="n">
        <f aca="false">SUMPRODUCT((B24:B31&lt;=$B$6)*(C24:C31*AM700+D24:D31*AO700*$B$8*AQ700)/(1+AL700/100)^B24:B31)+C32*AM700*AP700/(1+AL700/100)^$B$6</f>
        <v>0</v>
      </c>
      <c r="AS700" s="0" t="n">
        <f aca="false">SUMPRODUCT((K24:K26&lt;=$B$6)*(L24:L26*AN700+M24:M26*AO700*$B$8*AQ700)/(1+AL700/100)^K24:K26)+L27*AN700*AP700/(1+AL700/100)^$B$6</f>
        <v>0</v>
      </c>
      <c r="AT700" s="0" t="n">
        <f aca="false">AS700-AR700</f>
        <v>0</v>
      </c>
      <c r="AU700" s="0" t="n">
        <f aca="true">RAND()</f>
        <v>0.581352364069416</v>
      </c>
      <c r="AV700" s="0" t="n">
        <f aca="true">RAND()</f>
        <v>0.339631340271873</v>
      </c>
      <c r="AW700" s="0" t="n">
        <f aca="true">RAND()</f>
        <v>0.173053893872925</v>
      </c>
      <c r="AX700" s="0" t="n">
        <f aca="true">RAND()</f>
        <v>0.602814536424913</v>
      </c>
      <c r="AY700" s="0" t="n">
        <f aca="true">RAND()</f>
        <v>0.519074802744443</v>
      </c>
      <c r="AZ700" s="0" t="n">
        <f aca="true">RAND()</f>
        <v>0.642422094419748</v>
      </c>
    </row>
    <row r="701" customFormat="false" ht="15" hidden="false" customHeight="false" outlineLevel="0" collapsed="false">
      <c r="AK701" s="0" t="n">
        <v>688</v>
      </c>
      <c r="AL701" s="0" t="n">
        <f aca="false">IFERROR(IF(AU701&lt;($AM$6-$AL$6)/($AN$6-$AL$6),$AL$6+SQRT(AU701*($AN$6-$AL$6)*($AM$6-$AL$6)),$AN$6-SQRT((1-AU701)*($AN$6-$AL$6)*($AN$6-$AM$6))),$AM$6)</f>
        <v>3.19368898517557</v>
      </c>
      <c r="AM701" s="0" t="n">
        <f aca="false">IFERROR(IF(AV701&lt;($AM$7-$AL$7)/($AN$7-$AL$7),$AL$7+SQRT(AV701*($AN$7-$AL$7)*($AM$7-$AL$7)),$AN$7-SQRT((1-AV701)*($AN$7-$AL$7)*($AN$7-$AM$7))),$AM$7)</f>
        <v>1.04720156864316</v>
      </c>
      <c r="AN701" s="0" t="n">
        <f aca="false">IFERROR(IF(AW701&lt;($AM$8-$AL$8)/($AN$8-$AL$8),$AL$8+SQRT(AW701*($AN$8-$AL$8)*($AM$8-$AL$8)),$AN$8-SQRT((1-AW701)*($AN$8-$AL$8)*($AN$8-$AM$8))),$AM$8)</f>
        <v>1.11715693213116</v>
      </c>
      <c r="AO701" s="0" t="n">
        <f aca="false">IFERROR(IF(AX701&lt;($AM$9-$AL$9)/($AN$9-$AL$9),$AL$9+SQRT(AX701*($AN$9-$AL$9)*($AM$9-$AL$9)),$AN$9-SQRT((1-AX701)*($AN$9-$AL$9)*($AN$9-$AM$9))),$AM$9)</f>
        <v>1.28154494262472</v>
      </c>
      <c r="AP701" s="0" t="n">
        <f aca="false">IFERROR(IF(AY701&lt;($AM$10-$AL$10)/($AN$10-$AL$10),$AL$10+SQRT(AY701*($AN$10-$AL$10)*($AM$10-$AL$10)),$AN$10-SQRT((1-AY701)*($AN$10-$AL$10)*($AN$10-$AM$10))),$AM$10)</f>
        <v>0.953147625460788</v>
      </c>
      <c r="AQ701" s="0" t="n">
        <f aca="false">IFERROR(IF(AZ701&lt;($AM$11-$AL$11)/($AN$11-$AL$11),$AL$11+SQRT(AZ701*($AN$11-$AL$11)*($AM$11-$AL$11)),$AN$11-SQRT((1-AZ701)*($AN$11-$AL$11)*($AN$11-$AM$11))),$AM$11)</f>
        <v>0.771381222585832</v>
      </c>
      <c r="AR701" s="0" t="n">
        <f aca="false">SUMPRODUCT((B24:B31&lt;=$B$6)*(C24:C31*AM701+D24:D31*AO701*$B$8*AQ701)/(1+AL701/100)^B24:B31)+C32*AM701*AP701/(1+AL701/100)^$B$6</f>
        <v>0</v>
      </c>
      <c r="AS701" s="0" t="n">
        <f aca="false">SUMPRODUCT((K24:K26&lt;=$B$6)*(L24:L26*AN701+M24:M26*AO701*$B$8*AQ701)/(1+AL701/100)^K24:K26)+L27*AN701*AP701/(1+AL701/100)^$B$6</f>
        <v>0</v>
      </c>
      <c r="AT701" s="0" t="n">
        <f aca="false">AS701-AR701</f>
        <v>0</v>
      </c>
      <c r="AU701" s="0" t="n">
        <f aca="true">RAND()</f>
        <v>0.275599822921309</v>
      </c>
      <c r="AV701" s="0" t="n">
        <f aca="true">RAND()</f>
        <v>0.634424855459615</v>
      </c>
      <c r="AW701" s="0" t="n">
        <f aca="true">RAND()</f>
        <v>0.843135282837298</v>
      </c>
      <c r="AX701" s="0" t="n">
        <f aca="true">RAND()</f>
        <v>0.655881553687924</v>
      </c>
      <c r="AY701" s="0" t="n">
        <f aca="true">RAND()</f>
        <v>0.821371081843001</v>
      </c>
      <c r="AZ701" s="0" t="n">
        <f aca="true">RAND()</f>
        <v>0.786667161688371</v>
      </c>
    </row>
    <row r="702" customFormat="false" ht="15" hidden="false" customHeight="false" outlineLevel="0" collapsed="false">
      <c r="AK702" s="0" t="n">
        <v>689</v>
      </c>
      <c r="AL702" s="0" t="n">
        <f aca="false">IFERROR(IF(AU702&lt;($AM$6-$AL$6)/($AN$6-$AL$6),$AL$6+SQRT(AU702*($AN$6-$AL$6)*($AM$6-$AL$6)),$AN$6-SQRT((1-AU702)*($AN$6-$AL$6)*($AN$6-$AM$6))),$AM$6)</f>
        <v>3.97399362128248</v>
      </c>
      <c r="AM702" s="0" t="n">
        <f aca="false">IFERROR(IF(AV702&lt;($AM$7-$AL$7)/($AN$7-$AL$7),$AL$7+SQRT(AV702*($AN$7-$AL$7)*($AM$7-$AL$7)),$AN$7-SQRT((1-AV702)*($AN$7-$AL$7)*($AN$7-$AM$7))),$AM$7)</f>
        <v>0.951828000040748</v>
      </c>
      <c r="AN702" s="0" t="n">
        <f aca="false">IFERROR(IF(AW702&lt;($AM$8-$AL$8)/($AN$8-$AL$8),$AL$8+SQRT(AW702*($AN$8-$AL$8)*($AM$8-$AL$8)),$AN$8-SQRT((1-AW702)*($AN$8-$AL$8)*($AN$8-$AM$8))),$AM$8)</f>
        <v>1.00901802102909</v>
      </c>
      <c r="AO702" s="0" t="n">
        <f aca="false">IFERROR(IF(AX702&lt;($AM$9-$AL$9)/($AN$9-$AL$9),$AL$9+SQRT(AX702*($AN$9-$AL$9)*($AM$9-$AL$9)),$AN$9-SQRT((1-AX702)*($AN$9-$AL$9)*($AN$9-$AM$9))),$AM$9)</f>
        <v>0.8268738342864</v>
      </c>
      <c r="AP702" s="0" t="n">
        <f aca="false">IFERROR(IF(AY702&lt;($AM$10-$AL$10)/($AN$10-$AL$10),$AL$10+SQRT(AY702*($AN$10-$AL$10)*($AM$10-$AL$10)),$AN$10-SQRT((1-AY702)*($AN$10-$AL$10)*($AN$10-$AM$10))),$AM$10)</f>
        <v>0.996859726967802</v>
      </c>
      <c r="AQ702" s="0" t="n">
        <f aca="false">IFERROR(IF(AZ702&lt;($AM$11-$AL$11)/($AN$11-$AL$11),$AL$11+SQRT(AZ702*($AN$11-$AL$11)*($AM$11-$AL$11)),$AN$11-SQRT((1-AZ702)*($AN$11-$AL$11)*($AN$11-$AM$11))),$AM$11)</f>
        <v>0.624675692479235</v>
      </c>
      <c r="AR702" s="0" t="n">
        <f aca="false">SUMPRODUCT((B24:B31&lt;=$B$6)*(C24:C31*AM702+D24:D31*AO702*$B$8*AQ702)/(1+AL702/100)^B24:B31)+C32*AM702*AP702/(1+AL702/100)^$B$6</f>
        <v>0</v>
      </c>
      <c r="AS702" s="0" t="n">
        <f aca="false">SUMPRODUCT((K24:K26&lt;=$B$6)*(L24:L26*AN702+M24:M26*AO702*$B$8*AQ702)/(1+AL702/100)^K24:K26)+L27*AN702*AP702/(1+AL702/100)^$B$6</f>
        <v>0</v>
      </c>
      <c r="AT702" s="0" t="n">
        <f aca="false">AS702-AR702</f>
        <v>0</v>
      </c>
      <c r="AU702" s="0" t="n">
        <f aca="true">RAND()</f>
        <v>0.542164269798045</v>
      </c>
      <c r="AV702" s="0" t="n">
        <f aca="true">RAND()</f>
        <v>0.256130462181928</v>
      </c>
      <c r="AW702" s="0" t="n">
        <f aca="true">RAND()</f>
        <v>0.483801651655696</v>
      </c>
      <c r="AX702" s="0" t="n">
        <f aca="true">RAND()</f>
        <v>0.142462004721457</v>
      </c>
      <c r="AY702" s="0" t="n">
        <f aca="true">RAND()</f>
        <v>0.987478353130075</v>
      </c>
      <c r="AZ702" s="0" t="n">
        <f aca="true">RAND()</f>
        <v>0.430262470558656</v>
      </c>
    </row>
    <row r="703" customFormat="false" ht="15" hidden="false" customHeight="false" outlineLevel="0" collapsed="false">
      <c r="AK703" s="0" t="n">
        <v>690</v>
      </c>
      <c r="AL703" s="0" t="n">
        <f aca="false">IFERROR(IF(AU703&lt;($AM$6-$AL$6)/($AN$6-$AL$6),$AL$6+SQRT(AU703*($AN$6-$AL$6)*($AM$6-$AL$6)),$AN$6-SQRT((1-AU703)*($AN$6-$AL$6)*($AN$6-$AM$6))),$AM$6)</f>
        <v>5.4345836548306</v>
      </c>
      <c r="AM703" s="0" t="n">
        <f aca="false">IFERROR(IF(AV703&lt;($AM$7-$AL$7)/($AN$7-$AL$7),$AL$7+SQRT(AV703*($AN$7-$AL$7)*($AM$7-$AL$7)),$AN$7-SQRT((1-AV703)*($AN$7-$AL$7)*($AN$7-$AM$7))),$AM$7)</f>
        <v>0.85734875481264</v>
      </c>
      <c r="AN703" s="0" t="n">
        <f aca="false">IFERROR(IF(AW703&lt;($AM$8-$AL$8)/($AN$8-$AL$8),$AL$8+SQRT(AW703*($AN$8-$AL$8)*($AM$8-$AL$8)),$AN$8-SQRT((1-AW703)*($AN$8-$AL$8)*($AN$8-$AM$8))),$AM$8)</f>
        <v>0.850760724020927</v>
      </c>
      <c r="AO703" s="0" t="n">
        <f aca="false">IFERROR(IF(AX703&lt;($AM$9-$AL$9)/($AN$9-$AL$9),$AL$9+SQRT(AX703*($AN$9-$AL$9)*($AM$9-$AL$9)),$AN$9-SQRT((1-AX703)*($AN$9-$AL$9)*($AN$9-$AM$9))),$AM$9)</f>
        <v>0.925573337592511</v>
      </c>
      <c r="AP703" s="0" t="n">
        <f aca="false">IFERROR(IF(AY703&lt;($AM$10-$AL$10)/($AN$10-$AL$10),$AL$10+SQRT(AY703*($AN$10-$AL$10)*($AM$10-$AL$10)),$AN$10-SQRT((1-AY703)*($AN$10-$AL$10)*($AN$10-$AM$10))),$AM$10)</f>
        <v>0.923443700869432</v>
      </c>
      <c r="AQ703" s="0" t="n">
        <f aca="false">IFERROR(IF(AZ703&lt;($AM$11-$AL$11)/($AN$11-$AL$11),$AL$11+SQRT(AZ703*($AN$11-$AL$11)*($AM$11-$AL$11)),$AN$11-SQRT((1-AZ703)*($AN$11-$AL$11)*($AN$11-$AM$11))),$AM$11)</f>
        <v>0.63903974656532</v>
      </c>
      <c r="AR703" s="0" t="n">
        <f aca="false">SUMPRODUCT((B24:B31&lt;=$B$6)*(C24:C31*AM703+D24:D31*AO703*$B$8*AQ703)/(1+AL703/100)^B24:B31)+C32*AM703*AP703/(1+AL703/100)^$B$6</f>
        <v>0</v>
      </c>
      <c r="AS703" s="0" t="n">
        <f aca="false">SUMPRODUCT((K24:K26&lt;=$B$6)*(L24:L26*AN703+M24:M26*AO703*$B$8*AQ703)/(1+AL703/100)^K24:K26)+L27*AN703*AP703/(1+AL703/100)^$B$6</f>
        <v>0</v>
      </c>
      <c r="AT703" s="0" t="n">
        <f aca="false">AS703-AR703</f>
        <v>0</v>
      </c>
      <c r="AU703" s="0" t="n">
        <f aca="true">RAND()</f>
        <v>0.877473583313825</v>
      </c>
      <c r="AV703" s="0" t="n">
        <f aca="true">RAND()</f>
        <v>0.0365431075395588</v>
      </c>
      <c r="AW703" s="0" t="n">
        <f aca="true">RAND()</f>
        <v>0.0286294567014304</v>
      </c>
      <c r="AX703" s="0" t="n">
        <f aca="true">RAND()</f>
        <v>0.241483554226172</v>
      </c>
      <c r="AY703" s="0" t="n">
        <f aca="true">RAND()</f>
        <v>0.717218271224005</v>
      </c>
      <c r="AZ703" s="0" t="n">
        <f aca="true">RAND()</f>
        <v>0.469175305106435</v>
      </c>
    </row>
    <row r="704" customFormat="false" ht="15" hidden="false" customHeight="false" outlineLevel="0" collapsed="false">
      <c r="AK704" s="0" t="n">
        <v>691</v>
      </c>
      <c r="AL704" s="0" t="n">
        <f aca="false">IFERROR(IF(AU704&lt;($AM$6-$AL$6)/($AN$6-$AL$6),$AL$6+SQRT(AU704*($AN$6-$AL$6)*($AM$6-$AL$6)),$AN$6-SQRT((1-AU704)*($AN$6-$AL$6)*($AN$6-$AM$6))),$AM$6)</f>
        <v>3.96744090068436</v>
      </c>
      <c r="AM704" s="0" t="n">
        <f aca="false">IFERROR(IF(AV704&lt;($AM$7-$AL$7)/($AN$7-$AL$7),$AL$7+SQRT(AV704*($AN$7-$AL$7)*($AM$7-$AL$7)),$AN$7-SQRT((1-AV704)*($AN$7-$AL$7)*($AN$7-$AM$7))),$AM$7)</f>
        <v>1.16907667450306</v>
      </c>
      <c r="AN704" s="0" t="n">
        <f aca="false">IFERROR(IF(AW704&lt;($AM$8-$AL$8)/($AN$8-$AL$8),$AL$8+SQRT(AW704*($AN$8-$AL$8)*($AM$8-$AL$8)),$AN$8-SQRT((1-AW704)*($AN$8-$AL$8)*($AN$8-$AM$8))),$AM$8)</f>
        <v>0.901499887092034</v>
      </c>
      <c r="AO704" s="0" t="n">
        <f aca="false">IFERROR(IF(AX704&lt;($AM$9-$AL$9)/($AN$9-$AL$9),$AL$9+SQRT(AX704*($AN$9-$AL$9)*($AM$9-$AL$9)),$AN$9-SQRT((1-AX704)*($AN$9-$AL$9)*($AN$9-$AM$9))),$AM$9)</f>
        <v>1.47502638991017</v>
      </c>
      <c r="AP704" s="0" t="n">
        <f aca="false">IFERROR(IF(AY704&lt;($AM$10-$AL$10)/($AN$10-$AL$10),$AL$10+SQRT(AY704*($AN$10-$AL$10)*($AM$10-$AL$10)),$AN$10-SQRT((1-AY704)*($AN$10-$AL$10)*($AN$10-$AM$10))),$AM$10)</f>
        <v>0.618602703252064</v>
      </c>
      <c r="AQ704" s="0" t="n">
        <f aca="false">IFERROR(IF(AZ704&lt;($AM$11-$AL$11)/($AN$11-$AL$11),$AL$11+SQRT(AZ704*($AN$11-$AL$11)*($AM$11-$AL$11)),$AN$11-SQRT((1-AZ704)*($AN$11-$AL$11)*($AN$11-$AM$11))),$AM$11)</f>
        <v>0.579692581321728</v>
      </c>
      <c r="AR704" s="0" t="n">
        <f aca="false">SUMPRODUCT((B24:B31&lt;=$B$6)*(C24:C31*AM704+D24:D31*AO704*$B$8*AQ704)/(1+AL704/100)^B24:B31)+C32*AM704*AP704/(1+AL704/100)^$B$6</f>
        <v>0</v>
      </c>
      <c r="AS704" s="0" t="n">
        <f aca="false">SUMPRODUCT((K24:K26&lt;=$B$6)*(L24:L26*AN704+M24:M26*AO704*$B$8*AQ704)/(1+AL704/100)^K24:K26)+L27*AN704*AP704/(1+AL704/100)^$B$6</f>
        <v>0</v>
      </c>
      <c r="AT704" s="0" t="n">
        <f aca="false">AS704-AR704</f>
        <v>0</v>
      </c>
      <c r="AU704" s="0" t="n">
        <f aca="true">RAND()</f>
        <v>0.540179265457896</v>
      </c>
      <c r="AV704" s="0" t="n">
        <f aca="true">RAND()</f>
        <v>0.941790359026817</v>
      </c>
      <c r="AW704" s="0" t="n">
        <f aca="true">RAND()</f>
        <v>0.114469189774395</v>
      </c>
      <c r="AX704" s="0" t="n">
        <f aca="true">RAND()</f>
        <v>0.816268472472832</v>
      </c>
      <c r="AY704" s="0" t="n">
        <f aca="true">RAND()</f>
        <v>0.0562664048747885</v>
      </c>
      <c r="AZ704" s="0" t="n">
        <f aca="true">RAND()</f>
        <v>0.319297714475149</v>
      </c>
    </row>
    <row r="705" customFormat="false" ht="15" hidden="false" customHeight="false" outlineLevel="0" collapsed="false">
      <c r="AK705" s="0" t="n">
        <v>692</v>
      </c>
      <c r="AL705" s="0" t="n">
        <f aca="false">IFERROR(IF(AU705&lt;($AM$6-$AL$6)/($AN$6-$AL$6),$AL$6+SQRT(AU705*($AN$6-$AL$6)*($AM$6-$AL$6)),$AN$6-SQRT((1-AU705)*($AN$6-$AL$6)*($AN$6-$AM$6))),$AM$6)</f>
        <v>3.57847522547086</v>
      </c>
      <c r="AM705" s="0" t="n">
        <f aca="false">IFERROR(IF(AV705&lt;($AM$7-$AL$7)/($AN$7-$AL$7),$AL$7+SQRT(AV705*($AN$7-$AL$7)*($AM$7-$AL$7)),$AN$7-SQRT((1-AV705)*($AN$7-$AL$7)*($AN$7-$AM$7))),$AM$7)</f>
        <v>0.912023236948017</v>
      </c>
      <c r="AN705" s="0" t="n">
        <f aca="false">IFERROR(IF(AW705&lt;($AM$8-$AL$8)/($AN$8-$AL$8),$AL$8+SQRT(AW705*($AN$8-$AL$8)*($AM$8-$AL$8)),$AN$8-SQRT((1-AW705)*($AN$8-$AL$8)*($AN$8-$AM$8))),$AM$8)</f>
        <v>1.02236537924632</v>
      </c>
      <c r="AO705" s="0" t="n">
        <f aca="false">IFERROR(IF(AX705&lt;($AM$9-$AL$9)/($AN$9-$AL$9),$AL$9+SQRT(AX705*($AN$9-$AL$9)*($AM$9-$AL$9)),$AN$9-SQRT((1-AX705)*($AN$9-$AL$9)*($AN$9-$AM$9))),$AM$9)</f>
        <v>1.16889264958319</v>
      </c>
      <c r="AP705" s="0" t="n">
        <f aca="false">IFERROR(IF(AY705&lt;($AM$10-$AL$10)/($AN$10-$AL$10),$AL$10+SQRT(AY705*($AN$10-$AL$10)*($AM$10-$AL$10)),$AN$10-SQRT((1-AY705)*($AN$10-$AL$10)*($AN$10-$AM$10))),$AM$10)</f>
        <v>0.719907758200092</v>
      </c>
      <c r="AQ705" s="0" t="n">
        <f aca="false">IFERROR(IF(AZ705&lt;($AM$11-$AL$11)/($AN$11-$AL$11),$AL$11+SQRT(AZ705*($AN$11-$AL$11)*($AM$11-$AL$11)),$AN$11-SQRT((1-AZ705)*($AN$11-$AL$11)*($AN$11-$AM$11))),$AM$11)</f>
        <v>0.401584309096784</v>
      </c>
      <c r="AR705" s="0" t="n">
        <f aca="false">SUMPRODUCT((B24:B31&lt;=$B$6)*(C24:C31*AM705+D24:D31*AO705*$B$8*AQ705)/(1+AL705/100)^B24:B31)+C32*AM705*AP705/(1+AL705/100)^$B$6</f>
        <v>0</v>
      </c>
      <c r="AS705" s="0" t="n">
        <f aca="false">SUMPRODUCT((K24:K26&lt;=$B$6)*(L24:L26*AN705+M24:M26*AO705*$B$8*AQ705)/(1+AL705/100)^K24:K26)+L27*AN705*AP705/(1+AL705/100)^$B$6</f>
        <v>0</v>
      </c>
      <c r="AT705" s="0" t="n">
        <f aca="false">AS705-AR705</f>
        <v>0</v>
      </c>
      <c r="AU705" s="0" t="n">
        <f aca="true">RAND()</f>
        <v>0.414658410864167</v>
      </c>
      <c r="AV705" s="0" t="n">
        <f aca="true">RAND()</f>
        <v>0.139435617959016</v>
      </c>
      <c r="AW705" s="0" t="n">
        <f aca="true">RAND()</f>
        <v>0.539399817194013</v>
      </c>
      <c r="AX705" s="0" t="n">
        <f aca="true">RAND()</f>
        <v>0.539507048055437</v>
      </c>
      <c r="AY705" s="0" t="n">
        <f aca="true">RAND()</f>
        <v>0.193437688466361</v>
      </c>
      <c r="AZ705" s="0" t="n">
        <f aca="true">RAND()</f>
        <v>0.0421198851211061</v>
      </c>
    </row>
    <row r="706" customFormat="false" ht="15" hidden="false" customHeight="false" outlineLevel="0" collapsed="false">
      <c r="AK706" s="0" t="n">
        <v>693</v>
      </c>
      <c r="AL706" s="0" t="n">
        <f aca="false">IFERROR(IF(AU706&lt;($AM$6-$AL$6)/($AN$6-$AL$6),$AL$6+SQRT(AU706*($AN$6-$AL$6)*($AM$6-$AL$6)),$AN$6-SQRT((1-AU706)*($AN$6-$AL$6)*($AN$6-$AM$6))),$AM$6)</f>
        <v>5.9044953131871</v>
      </c>
      <c r="AM706" s="0" t="n">
        <f aca="false">IFERROR(IF(AV706&lt;($AM$7-$AL$7)/($AN$7-$AL$7),$AL$7+SQRT(AV706*($AN$7-$AL$7)*($AM$7-$AL$7)),$AN$7-SQRT((1-AV706)*($AN$7-$AL$7)*($AN$7-$AM$7))),$AM$7)</f>
        <v>0.988186207947536</v>
      </c>
      <c r="AN706" s="0" t="n">
        <f aca="false">IFERROR(IF(AW706&lt;($AM$8-$AL$8)/($AN$8-$AL$8),$AL$8+SQRT(AW706*($AN$8-$AL$8)*($AM$8-$AL$8)),$AN$8-SQRT((1-AW706)*($AN$8-$AL$8)*($AN$8-$AM$8))),$AM$8)</f>
        <v>0.982262921176499</v>
      </c>
      <c r="AO706" s="0" t="n">
        <f aca="false">IFERROR(IF(AX706&lt;($AM$9-$AL$9)/($AN$9-$AL$9),$AL$9+SQRT(AX706*($AN$9-$AL$9)*($AM$9-$AL$9)),$AN$9-SQRT((1-AX706)*($AN$9-$AL$9)*($AN$9-$AM$9))),$AM$9)</f>
        <v>0.96467713643085</v>
      </c>
      <c r="AP706" s="0" t="n">
        <f aca="false">IFERROR(IF(AY706&lt;($AM$10-$AL$10)/($AN$10-$AL$10),$AL$10+SQRT(AY706*($AN$10-$AL$10)*($AM$10-$AL$10)),$AN$10-SQRT((1-AY706)*($AN$10-$AL$10)*($AN$10-$AM$10))),$AM$10)</f>
        <v>0.767143800654508</v>
      </c>
      <c r="AQ706" s="0" t="n">
        <f aca="false">IFERROR(IF(AZ706&lt;($AM$11-$AL$11)/($AN$11-$AL$11),$AL$11+SQRT(AZ706*($AN$11-$AL$11)*($AM$11-$AL$11)),$AN$11-SQRT((1-AZ706)*($AN$11-$AL$11)*($AN$11-$AM$11))),$AM$11)</f>
        <v>0.563092577008414</v>
      </c>
      <c r="AR706" s="0" t="n">
        <f aca="false">SUMPRODUCT((B24:B31&lt;=$B$6)*(C24:C31*AM706+D24:D31*AO706*$B$8*AQ706)/(1+AL706/100)^B24:B31)+C32*AM706*AP706/(1+AL706/100)^$B$6</f>
        <v>0</v>
      </c>
      <c r="AS706" s="0" t="n">
        <f aca="false">SUMPRODUCT((K24:K26&lt;=$B$6)*(L24:L26*AN706+M24:M26*AO706*$B$8*AQ706)/(1+AL706/100)^K24:K26)+L27*AN706*AP706/(1+AL706/100)^$B$6</f>
        <v>0</v>
      </c>
      <c r="AT706" s="0" t="n">
        <f aca="false">AS706-AR706</f>
        <v>0</v>
      </c>
      <c r="AU706" s="0" t="n">
        <f aca="true">RAND()</f>
        <v>0.939993474058549</v>
      </c>
      <c r="AV706" s="0" t="n">
        <f aca="true">RAND()</f>
        <v>0.393489431796371</v>
      </c>
      <c r="AW706" s="0" t="n">
        <f aca="true">RAND()</f>
        <v>0.369108582619895</v>
      </c>
      <c r="AX706" s="0" t="n">
        <f aca="true">RAND()</f>
        <v>0.2878997881621</v>
      </c>
      <c r="AY706" s="0" t="n">
        <f aca="true">RAND()</f>
        <v>0.285463240912541</v>
      </c>
      <c r="AZ706" s="0" t="n">
        <f aca="true">RAND()</f>
        <v>0.28252124113032</v>
      </c>
    </row>
    <row r="707" customFormat="false" ht="15" hidden="false" customHeight="false" outlineLevel="0" collapsed="false">
      <c r="AK707" s="0" t="n">
        <v>694</v>
      </c>
      <c r="AL707" s="0" t="n">
        <f aca="false">IFERROR(IF(AU707&lt;($AM$6-$AL$6)/($AN$6-$AL$6),$AL$6+SQRT(AU707*($AN$6-$AL$6)*($AM$6-$AL$6)),$AN$6-SQRT((1-AU707)*($AN$6-$AL$6)*($AN$6-$AM$6))),$AM$6)</f>
        <v>3.99409384392677</v>
      </c>
      <c r="AM707" s="0" t="n">
        <f aca="false">IFERROR(IF(AV707&lt;($AM$7-$AL$7)/($AN$7-$AL$7),$AL$7+SQRT(AV707*($AN$7-$AL$7)*($AM$7-$AL$7)),$AN$7-SQRT((1-AV707)*($AN$7-$AL$7)*($AN$7-$AM$7))),$AM$7)</f>
        <v>0.903073211646832</v>
      </c>
      <c r="AN707" s="0" t="n">
        <f aca="false">IFERROR(IF(AW707&lt;($AM$8-$AL$8)/($AN$8-$AL$8),$AL$8+SQRT(AW707*($AN$8-$AL$8)*($AM$8-$AL$8)),$AN$8-SQRT((1-AW707)*($AN$8-$AL$8)*($AN$8-$AM$8))),$AM$8)</f>
        <v>0.877501983208479</v>
      </c>
      <c r="AO707" s="0" t="n">
        <f aca="false">IFERROR(IF(AX707&lt;($AM$9-$AL$9)/($AN$9-$AL$9),$AL$9+SQRT(AX707*($AN$9-$AL$9)*($AM$9-$AL$9)),$AN$9-SQRT((1-AX707)*($AN$9-$AL$9)*($AN$9-$AM$9))),$AM$9)</f>
        <v>0.999916722749394</v>
      </c>
      <c r="AP707" s="0" t="n">
        <f aca="false">IFERROR(IF(AY707&lt;($AM$10-$AL$10)/($AN$10-$AL$10),$AL$10+SQRT(AY707*($AN$10-$AL$10)*($AM$10-$AL$10)),$AN$10-SQRT((1-AY707)*($AN$10-$AL$10)*($AN$10-$AM$10))),$AM$10)</f>
        <v>0.879559612673241</v>
      </c>
      <c r="AQ707" s="0" t="n">
        <f aca="false">IFERROR(IF(AZ707&lt;($AM$11-$AL$11)/($AN$11-$AL$11),$AL$11+SQRT(AZ707*($AN$11-$AL$11)*($AM$11-$AL$11)),$AN$11-SQRT((1-AZ707)*($AN$11-$AL$11)*($AN$11-$AM$11))),$AM$11)</f>
        <v>0.747085642258941</v>
      </c>
      <c r="AR707" s="0" t="n">
        <f aca="false">SUMPRODUCT((B24:B31&lt;=$B$6)*(C24:C31*AM707+D24:D31*AO707*$B$8*AQ707)/(1+AL707/100)^B24:B31)+C32*AM707*AP707/(1+AL707/100)^$B$6</f>
        <v>0</v>
      </c>
      <c r="AS707" s="0" t="n">
        <f aca="false">SUMPRODUCT((K24:K26&lt;=$B$6)*(L24:L26*AN707+M24:M26*AO707*$B$8*AQ707)/(1+AL707/100)^K24:K26)+L27*AN707*AP707/(1+AL707/100)^$B$6</f>
        <v>0</v>
      </c>
      <c r="AT707" s="0" t="n">
        <f aca="false">AS707-AR707</f>
        <v>0</v>
      </c>
      <c r="AU707" s="0" t="n">
        <f aca="true">RAND()</f>
        <v>0.548226409044053</v>
      </c>
      <c r="AV707" s="0" t="n">
        <f aca="true">RAND()</f>
        <v>0.118045410657696</v>
      </c>
      <c r="AW707" s="0" t="n">
        <f aca="true">RAND()</f>
        <v>0.066739526680526</v>
      </c>
      <c r="AX707" s="0" t="n">
        <f aca="true">RAND()</f>
        <v>0.333222306245992</v>
      </c>
      <c r="AY707" s="0" t="n">
        <f aca="true">RAND()</f>
        <v>0.576261998290644</v>
      </c>
      <c r="AZ707" s="0" t="n">
        <f aca="true">RAND()</f>
        <v>0.738915623054807</v>
      </c>
    </row>
    <row r="708" customFormat="false" ht="15" hidden="false" customHeight="false" outlineLevel="0" collapsed="false">
      <c r="AK708" s="0" t="n">
        <v>695</v>
      </c>
      <c r="AL708" s="0" t="n">
        <f aca="false">IFERROR(IF(AU708&lt;($AM$6-$AL$6)/($AN$6-$AL$6),$AL$6+SQRT(AU708*($AN$6-$AL$6)*($AM$6-$AL$6)),$AN$6-SQRT((1-AU708)*($AN$6-$AL$6)*($AN$6-$AM$6))),$AM$6)</f>
        <v>4.05544409246613</v>
      </c>
      <c r="AM708" s="0" t="n">
        <f aca="false">IFERROR(IF(AV708&lt;($AM$7-$AL$7)/($AN$7-$AL$7),$AL$7+SQRT(AV708*($AN$7-$AL$7)*($AM$7-$AL$7)),$AN$7-SQRT((1-AV708)*($AN$7-$AL$7)*($AN$7-$AM$7))),$AM$7)</f>
        <v>1.12086531665839</v>
      </c>
      <c r="AN708" s="0" t="n">
        <f aca="false">IFERROR(IF(AW708&lt;($AM$8-$AL$8)/($AN$8-$AL$8),$AL$8+SQRT(AW708*($AN$8-$AL$8)*($AM$8-$AL$8)),$AN$8-SQRT((1-AW708)*($AN$8-$AL$8)*($AN$8-$AM$8))),$AM$8)</f>
        <v>1.12760554195736</v>
      </c>
      <c r="AO708" s="0" t="n">
        <f aca="false">IFERROR(IF(AX708&lt;($AM$9-$AL$9)/($AN$9-$AL$9),$AL$9+SQRT(AX708*($AN$9-$AL$9)*($AM$9-$AL$9)),$AN$9-SQRT((1-AX708)*($AN$9-$AL$9)*($AN$9-$AM$9))),$AM$9)</f>
        <v>1.2336597599654</v>
      </c>
      <c r="AP708" s="0" t="n">
        <f aca="false">IFERROR(IF(AY708&lt;($AM$10-$AL$10)/($AN$10-$AL$10),$AL$10+SQRT(AY708*($AN$10-$AL$10)*($AM$10-$AL$10)),$AN$10-SQRT((1-AY708)*($AN$10-$AL$10)*($AN$10-$AM$10))),$AM$10)</f>
        <v>0.935695214398222</v>
      </c>
      <c r="AQ708" s="0" t="n">
        <f aca="false">IFERROR(IF(AZ708&lt;($AM$11-$AL$11)/($AN$11-$AL$11),$AL$11+SQRT(AZ708*($AN$11-$AL$11)*($AM$11-$AL$11)),$AN$11-SQRT((1-AZ708)*($AN$11-$AL$11)*($AN$11-$AM$11))),$AM$11)</f>
        <v>0.854680191731934</v>
      </c>
      <c r="AR708" s="0" t="n">
        <f aca="false">SUMPRODUCT((B24:B31&lt;=$B$6)*(C24:C31*AM708+D24:D31*AO708*$B$8*AQ708)/(1+AL708/100)^B24:B31)+C32*AM708*AP708/(1+AL708/100)^$B$6</f>
        <v>0</v>
      </c>
      <c r="AS708" s="0" t="n">
        <f aca="false">SUMPRODUCT((K24:K26&lt;=$B$6)*(L24:L26*AN708+M24:M26*AO708*$B$8*AQ708)/(1+AL708/100)^K24:K26)+L27*AN708*AP708/(1+AL708/100)^$B$6</f>
        <v>0</v>
      </c>
      <c r="AT708" s="0" t="n">
        <f aca="false">AS708-AR708</f>
        <v>0</v>
      </c>
      <c r="AU708" s="0" t="n">
        <f aca="true">RAND()</f>
        <v>0.56647952537037</v>
      </c>
      <c r="AV708" s="0" t="n">
        <f aca="true">RAND()</f>
        <v>0.851770964962328</v>
      </c>
      <c r="AW708" s="0" t="n">
        <f aca="true">RAND()</f>
        <v>0.8668408590262</v>
      </c>
      <c r="AX708" s="0" t="n">
        <f aca="true">RAND()</f>
        <v>0.608481757669138</v>
      </c>
      <c r="AY708" s="0" t="n">
        <f aca="true">RAND()</f>
        <v>0.75932127939805</v>
      </c>
      <c r="AZ708" s="0" t="n">
        <f aca="true">RAND()</f>
        <v>0.913804707448704</v>
      </c>
    </row>
    <row r="709" customFormat="false" ht="15" hidden="false" customHeight="false" outlineLevel="0" collapsed="false">
      <c r="AK709" s="0" t="n">
        <v>696</v>
      </c>
      <c r="AL709" s="0" t="n">
        <f aca="false">IFERROR(IF(AU709&lt;($AM$6-$AL$6)/($AN$6-$AL$6),$AL$6+SQRT(AU709*($AN$6-$AL$6)*($AM$6-$AL$6)),$AN$6-SQRT((1-AU709)*($AN$6-$AL$6)*($AN$6-$AM$6))),$AM$6)</f>
        <v>2.71601857611886</v>
      </c>
      <c r="AM709" s="0" t="n">
        <f aca="false">IFERROR(IF(AV709&lt;($AM$7-$AL$7)/($AN$7-$AL$7),$AL$7+SQRT(AV709*($AN$7-$AL$7)*($AM$7-$AL$7)),$AN$7-SQRT((1-AV709)*($AN$7-$AL$7)*($AN$7-$AM$7))),$AM$7)</f>
        <v>0.977368030024112</v>
      </c>
      <c r="AN709" s="0" t="n">
        <f aca="false">IFERROR(IF(AW709&lt;($AM$8-$AL$8)/($AN$8-$AL$8),$AL$8+SQRT(AW709*($AN$8-$AL$8)*($AM$8-$AL$8)),$AN$8-SQRT((1-AW709)*($AN$8-$AL$8)*($AN$8-$AM$8))),$AM$8)</f>
        <v>1.06734765813123</v>
      </c>
      <c r="AO709" s="0" t="n">
        <f aca="false">IFERROR(IF(AX709&lt;($AM$9-$AL$9)/($AN$9-$AL$9),$AL$9+SQRT(AX709*($AN$9-$AL$9)*($AM$9-$AL$9)),$AN$9-SQRT((1-AX709)*($AN$9-$AL$9)*($AN$9-$AM$9))),$AM$9)</f>
        <v>1.13749701417316</v>
      </c>
      <c r="AP709" s="0" t="n">
        <f aca="false">IFERROR(IF(AY709&lt;($AM$10-$AL$10)/($AN$10-$AL$10),$AL$10+SQRT(AY709*($AN$10-$AL$10)*($AM$10-$AL$10)),$AN$10-SQRT((1-AY709)*($AN$10-$AL$10)*($AN$10-$AM$10))),$AM$10)</f>
        <v>0.838107363701346</v>
      </c>
      <c r="AQ709" s="0" t="n">
        <f aca="false">IFERROR(IF(AZ709&lt;($AM$11-$AL$11)/($AN$11-$AL$11),$AL$11+SQRT(AZ709*($AN$11-$AL$11)*($AM$11-$AL$11)),$AN$11-SQRT((1-AZ709)*($AN$11-$AL$11)*($AN$11-$AM$11))),$AM$11)</f>
        <v>0.670178367773427</v>
      </c>
      <c r="AR709" s="0" t="n">
        <f aca="false">SUMPRODUCT((B24:B31&lt;=$B$6)*(C24:C31*AM709+D24:D31*AO709*$B$8*AQ709)/(1+AL709/100)^B24:B31)+C32*AM709*AP709/(1+AL709/100)^$B$6</f>
        <v>0</v>
      </c>
      <c r="AS709" s="0" t="n">
        <f aca="false">SUMPRODUCT((K24:K26&lt;=$B$6)*(L24:L26*AN709+M24:M26*AO709*$B$8*AQ709)/(1+AL709/100)^K24:K26)+L27*AN709*AP709/(1+AL709/100)^$B$6</f>
        <v>0</v>
      </c>
      <c r="AT709" s="0" t="n">
        <f aca="false">AS709-AR709</f>
        <v>0</v>
      </c>
      <c r="AU709" s="0" t="n">
        <f aca="true">RAND()</f>
        <v>0.102536520269457</v>
      </c>
      <c r="AV709" s="0" t="n">
        <f aca="true">RAND()</f>
        <v>0.349549089718159</v>
      </c>
      <c r="AW709" s="0" t="n">
        <f aca="true">RAND()</f>
        <v>0.703449973420934</v>
      </c>
      <c r="AX709" s="0" t="n">
        <f aca="true">RAND()</f>
        <v>0.504059066293192</v>
      </c>
      <c r="AY709" s="0" t="n">
        <f aca="true">RAND()</f>
        <v>0.457266357556297</v>
      </c>
      <c r="AZ709" s="0" t="n">
        <f aca="true">RAND()</f>
        <v>0.555990575164895</v>
      </c>
    </row>
    <row r="710" customFormat="false" ht="15" hidden="false" customHeight="false" outlineLevel="0" collapsed="false">
      <c r="AK710" s="0" t="n">
        <v>697</v>
      </c>
      <c r="AL710" s="0" t="n">
        <f aca="false">IFERROR(IF(AU710&lt;($AM$6-$AL$6)/($AN$6-$AL$6),$AL$6+SQRT(AU710*($AN$6-$AL$6)*($AM$6-$AL$6)),$AN$6-SQRT((1-AU710)*($AN$6-$AL$6)*($AN$6-$AM$6))),$AM$6)</f>
        <v>5.11899611143732</v>
      </c>
      <c r="AM710" s="0" t="n">
        <f aca="false">IFERROR(IF(AV710&lt;($AM$7-$AL$7)/($AN$7-$AL$7),$AL$7+SQRT(AV710*($AN$7-$AL$7)*($AM$7-$AL$7)),$AN$7-SQRT((1-AV710)*($AN$7-$AL$7)*($AN$7-$AM$7))),$AM$7)</f>
        <v>0.950987664213014</v>
      </c>
      <c r="AN710" s="0" t="n">
        <f aca="false">IFERROR(IF(AW710&lt;($AM$8-$AL$8)/($AN$8-$AL$8),$AL$8+SQRT(AW710*($AN$8-$AL$8)*($AM$8-$AL$8)),$AN$8-SQRT((1-AW710)*($AN$8-$AL$8)*($AN$8-$AM$8))),$AM$8)</f>
        <v>0.989239045332504</v>
      </c>
      <c r="AO710" s="0" t="n">
        <f aca="false">IFERROR(IF(AX710&lt;($AM$9-$AL$9)/($AN$9-$AL$9),$AL$9+SQRT(AX710*($AN$9-$AL$9)*($AM$9-$AL$9)),$AN$9-SQRT((1-AX710)*($AN$9-$AL$9)*($AN$9-$AM$9))),$AM$9)</f>
        <v>1.39024576817807</v>
      </c>
      <c r="AP710" s="0" t="n">
        <f aca="false">IFERROR(IF(AY710&lt;($AM$10-$AL$10)/($AN$10-$AL$10),$AL$10+SQRT(AY710*($AN$10-$AL$10)*($AM$10-$AL$10)),$AN$10-SQRT((1-AY710)*($AN$10-$AL$10)*($AN$10-$AM$10))),$AM$10)</f>
        <v>0.749657252330868</v>
      </c>
      <c r="AQ710" s="0" t="n">
        <f aca="false">IFERROR(IF(AZ710&lt;($AM$11-$AL$11)/($AN$11-$AL$11),$AL$11+SQRT(AZ710*($AN$11-$AL$11)*($AM$11-$AL$11)),$AN$11-SQRT((1-AZ710)*($AN$11-$AL$11)*($AN$11-$AM$11))),$AM$11)</f>
        <v>0.891253229665181</v>
      </c>
      <c r="AR710" s="0" t="n">
        <f aca="false">SUMPRODUCT((B24:B31&lt;=$B$6)*(C24:C31*AM710+D24:D31*AO710*$B$8*AQ710)/(1+AL710/100)^B24:B31)+C32*AM710*AP710/(1+AL710/100)^$B$6</f>
        <v>0</v>
      </c>
      <c r="AS710" s="0" t="n">
        <f aca="false">SUMPRODUCT((K24:K26&lt;=$B$6)*(L24:L26*AN710+M24:M26*AO710*$B$8*AQ710)/(1+AL710/100)^K24:K26)+L27*AN710*AP710/(1+AL710/100)^$B$6</f>
        <v>0</v>
      </c>
      <c r="AT710" s="0" t="n">
        <f aca="false">AS710-AR710</f>
        <v>0</v>
      </c>
      <c r="AU710" s="0" t="n">
        <f aca="true">RAND()</f>
        <v>0.823091218560603</v>
      </c>
      <c r="AV710" s="0" t="n">
        <f aca="true">RAND()</f>
        <v>0.253303052716689</v>
      </c>
      <c r="AW710" s="0" t="n">
        <f aca="true">RAND()</f>
        <v>0.397904625315082</v>
      </c>
      <c r="AX710" s="0" t="n">
        <f aca="true">RAND()</f>
        <v>0.752133184516832</v>
      </c>
      <c r="AY710" s="0" t="n">
        <f aca="true">RAND()</f>
        <v>0.249314974565595</v>
      </c>
      <c r="AZ710" s="0" t="n">
        <f aca="true">RAND()</f>
        <v>0.951731183435699</v>
      </c>
    </row>
    <row r="711" customFormat="false" ht="15" hidden="false" customHeight="false" outlineLevel="0" collapsed="false">
      <c r="AK711" s="0" t="n">
        <v>698</v>
      </c>
      <c r="AL711" s="0" t="n">
        <f aca="false">IFERROR(IF(AU711&lt;($AM$6-$AL$6)/($AN$6-$AL$6),$AL$6+SQRT(AU711*($AN$6-$AL$6)*($AM$6-$AL$6)),$AN$6-SQRT((1-AU711)*($AN$6-$AL$6)*($AN$6-$AM$6))),$AM$6)</f>
        <v>3.11533357191894</v>
      </c>
      <c r="AM711" s="0" t="n">
        <f aca="false">IFERROR(IF(AV711&lt;($AM$7-$AL$7)/($AN$7-$AL$7),$AL$7+SQRT(AV711*($AN$7-$AL$7)*($AM$7-$AL$7)),$AN$7-SQRT((1-AV711)*($AN$7-$AL$7)*($AN$7-$AM$7))),$AM$7)</f>
        <v>1.07772330614502</v>
      </c>
      <c r="AN711" s="0" t="n">
        <f aca="false">IFERROR(IF(AW711&lt;($AM$8-$AL$8)/($AN$8-$AL$8),$AL$8+SQRT(AW711*($AN$8-$AL$8)*($AM$8-$AL$8)),$AN$8-SQRT((1-AW711)*($AN$8-$AL$8)*($AN$8-$AM$8))),$AM$8)</f>
        <v>1.05242293014704</v>
      </c>
      <c r="AO711" s="0" t="n">
        <f aca="false">IFERROR(IF(AX711&lt;($AM$9-$AL$9)/($AN$9-$AL$9),$AL$9+SQRT(AX711*($AN$9-$AL$9)*($AM$9-$AL$9)),$AN$9-SQRT((1-AX711)*($AN$9-$AL$9)*($AN$9-$AM$9))),$AM$9)</f>
        <v>1.16513849357587</v>
      </c>
      <c r="AP711" s="0" t="n">
        <f aca="false">IFERROR(IF(AY711&lt;($AM$10-$AL$10)/($AN$10-$AL$10),$AL$10+SQRT(AY711*($AN$10-$AL$10)*($AM$10-$AL$10)),$AN$10-SQRT((1-AY711)*($AN$10-$AL$10)*($AN$10-$AM$10))),$AM$10)</f>
        <v>0.790751290465786</v>
      </c>
      <c r="AQ711" s="0" t="n">
        <f aca="false">IFERROR(IF(AZ711&lt;($AM$11-$AL$11)/($AN$11-$AL$11),$AL$11+SQRT(AZ711*($AN$11-$AL$11)*($AM$11-$AL$11)),$AN$11-SQRT((1-AZ711)*($AN$11-$AL$11)*($AN$11-$AM$11))),$AM$11)</f>
        <v>0.545294870061807</v>
      </c>
      <c r="AR711" s="0" t="n">
        <f aca="false">SUMPRODUCT((B24:B31&lt;=$B$6)*(C24:C31*AM711+D24:D31*AO711*$B$8*AQ711)/(1+AL711/100)^B24:B31)+C32*AM711*AP711/(1+AL711/100)^$B$6</f>
        <v>0</v>
      </c>
      <c r="AS711" s="0" t="n">
        <f aca="false">SUMPRODUCT((K24:K26&lt;=$B$6)*(L24:L26*AN711+M24:M26*AO711*$B$8*AQ711)/(1+AL711/100)^K24:K26)+L27*AN711*AP711/(1+AL711/100)^$B$6</f>
        <v>0</v>
      </c>
      <c r="AT711" s="0" t="n">
        <f aca="false">AS711-AR711</f>
        <v>0</v>
      </c>
      <c r="AU711" s="0" t="n">
        <f aca="true">RAND()</f>
        <v>0.245468337126999</v>
      </c>
      <c r="AV711" s="0" t="n">
        <f aca="true">RAND()</f>
        <v>0.736184362261325</v>
      </c>
      <c r="AW711" s="0" t="n">
        <f aca="true">RAND()</f>
        <v>0.653007124162845</v>
      </c>
      <c r="AX711" s="0" t="n">
        <f aca="true">RAND()</f>
        <v>0.535337510060824</v>
      </c>
      <c r="AY711" s="0" t="n">
        <f aca="true">RAND()</f>
        <v>0.338145251630079</v>
      </c>
      <c r="AZ711" s="0" t="n">
        <f aca="true">RAND()</f>
        <v>0.245590095014852</v>
      </c>
    </row>
    <row r="712" customFormat="false" ht="15" hidden="false" customHeight="false" outlineLevel="0" collapsed="false">
      <c r="AK712" s="0" t="n">
        <v>699</v>
      </c>
      <c r="AL712" s="0" t="n">
        <f aca="false">IFERROR(IF(AU712&lt;($AM$6-$AL$6)/($AN$6-$AL$6),$AL$6+SQRT(AU712*($AN$6-$AL$6)*($AM$6-$AL$6)),$AN$6-SQRT((1-AU712)*($AN$6-$AL$6)*($AN$6-$AM$6))),$AM$6)</f>
        <v>3.25923069340358</v>
      </c>
      <c r="AM712" s="0" t="n">
        <f aca="false">IFERROR(IF(AV712&lt;($AM$7-$AL$7)/($AN$7-$AL$7),$AL$7+SQRT(AV712*($AN$7-$AL$7)*($AM$7-$AL$7)),$AN$7-SQRT((1-AV712)*($AN$7-$AL$7)*($AN$7-$AM$7))),$AM$7)</f>
        <v>0.855639627815745</v>
      </c>
      <c r="AN712" s="0" t="n">
        <f aca="false">IFERROR(IF(AW712&lt;($AM$8-$AL$8)/($AN$8-$AL$8),$AL$8+SQRT(AW712*($AN$8-$AL$8)*($AM$8-$AL$8)),$AN$8-SQRT((1-AW712)*($AN$8-$AL$8)*($AN$8-$AM$8))),$AM$8)</f>
        <v>0.840876870235929</v>
      </c>
      <c r="AO712" s="0" t="n">
        <f aca="false">IFERROR(IF(AX712&lt;($AM$9-$AL$9)/($AN$9-$AL$9),$AL$9+SQRT(AX712*($AN$9-$AL$9)*($AM$9-$AL$9)),$AN$9-SQRT((1-AX712)*($AN$9-$AL$9)*($AN$9-$AM$9))),$AM$9)</f>
        <v>0.849238684726203</v>
      </c>
      <c r="AP712" s="0" t="n">
        <f aca="false">IFERROR(IF(AY712&lt;($AM$10-$AL$10)/($AN$10-$AL$10),$AL$10+SQRT(AY712*($AN$10-$AL$10)*($AM$10-$AL$10)),$AN$10-SQRT((1-AY712)*($AN$10-$AL$10)*($AN$10-$AM$10))),$AM$10)</f>
        <v>0.77203464865282</v>
      </c>
      <c r="AQ712" s="0" t="n">
        <f aca="false">IFERROR(IF(AZ712&lt;($AM$11-$AL$11)/($AN$11-$AL$11),$AL$11+SQRT(AZ712*($AN$11-$AL$11)*($AM$11-$AL$11)),$AN$11-SQRT((1-AZ712)*($AN$11-$AL$11)*($AN$11-$AM$11))),$AM$11)</f>
        <v>0.792287482361546</v>
      </c>
      <c r="AR712" s="0" t="n">
        <f aca="false">SUMPRODUCT((B24:B31&lt;=$B$6)*(C24:C31*AM712+D24:D31*AO712*$B$8*AQ712)/(1+AL712/100)^B24:B31)+C32*AM712*AP712/(1+AL712/100)^$B$6</f>
        <v>0</v>
      </c>
      <c r="AS712" s="0" t="n">
        <f aca="false">SUMPRODUCT((K24:K26&lt;=$B$6)*(L24:L26*AN712+M24:M26*AO712*$B$8*AQ712)/(1+AL712/100)^K24:K26)+L27*AN712*AP712/(1+AL712/100)^$B$6</f>
        <v>0</v>
      </c>
      <c r="AT712" s="0" t="n">
        <f aca="false">AS712-AR712</f>
        <v>0</v>
      </c>
      <c r="AU712" s="0" t="n">
        <f aca="true">RAND()</f>
        <v>0.300332249741308</v>
      </c>
      <c r="AV712" s="0" t="n">
        <f aca="true">RAND()</f>
        <v>0.0343974242608288</v>
      </c>
      <c r="AW712" s="0" t="n">
        <f aca="true">RAND()</f>
        <v>0.0185657613364993</v>
      </c>
      <c r="AX712" s="0" t="n">
        <f aca="true">RAND()</f>
        <v>0.162623545212384</v>
      </c>
      <c r="AY712" s="0" t="n">
        <f aca="true">RAND()</f>
        <v>0.296011400270652</v>
      </c>
      <c r="AZ712" s="0" t="n">
        <f aca="true">RAND()</f>
        <v>0.823900040882837</v>
      </c>
    </row>
    <row r="713" customFormat="false" ht="15" hidden="false" customHeight="false" outlineLevel="0" collapsed="false">
      <c r="AK713" s="0" t="n">
        <v>700</v>
      </c>
      <c r="AL713" s="0" t="n">
        <f aca="false">IFERROR(IF(AU713&lt;($AM$6-$AL$6)/($AN$6-$AL$6),$AL$6+SQRT(AU713*($AN$6-$AL$6)*($AM$6-$AL$6)),$AN$6-SQRT((1-AU713)*($AN$6-$AL$6)*($AN$6-$AM$6))),$AM$6)</f>
        <v>3.12948452529357</v>
      </c>
      <c r="AM713" s="0" t="n">
        <f aca="false">IFERROR(IF(AV713&lt;($AM$7-$AL$7)/($AN$7-$AL$7),$AL$7+SQRT(AV713*($AN$7-$AL$7)*($AM$7-$AL$7)),$AN$7-SQRT((1-AV713)*($AN$7-$AL$7)*($AN$7-$AM$7))),$AM$7)</f>
        <v>1.028500068095</v>
      </c>
      <c r="AN713" s="0" t="n">
        <f aca="false">IFERROR(IF(AW713&lt;($AM$8-$AL$8)/($AN$8-$AL$8),$AL$8+SQRT(AW713*($AN$8-$AL$8)*($AM$8-$AL$8)),$AN$8-SQRT((1-AW713)*($AN$8-$AL$8)*($AN$8-$AM$8))),$AM$8)</f>
        <v>1.05678731711659</v>
      </c>
      <c r="AO713" s="0" t="n">
        <f aca="false">IFERROR(IF(AX713&lt;($AM$9-$AL$9)/($AN$9-$AL$9),$AL$9+SQRT(AX713*($AN$9-$AL$9)*($AM$9-$AL$9)),$AN$9-SQRT((1-AX713)*($AN$9-$AL$9)*($AN$9-$AM$9))),$AM$9)</f>
        <v>0.65273371942288</v>
      </c>
      <c r="AP713" s="0" t="n">
        <f aca="false">IFERROR(IF(AY713&lt;($AM$10-$AL$10)/($AN$10-$AL$10),$AL$10+SQRT(AY713*($AN$10-$AL$10)*($AM$10-$AL$10)),$AN$10-SQRT((1-AY713)*($AN$10-$AL$10)*($AN$10-$AM$10))),$AM$10)</f>
        <v>0.637562313898877</v>
      </c>
      <c r="AQ713" s="0" t="n">
        <f aca="false">IFERROR(IF(AZ713&lt;($AM$11-$AL$11)/($AN$11-$AL$11),$AL$11+SQRT(AZ713*($AN$11-$AL$11)*($AM$11-$AL$11)),$AN$11-SQRT((1-AZ713)*($AN$11-$AL$11)*($AN$11-$AM$11))),$AM$11)</f>
        <v>0.574062828333857</v>
      </c>
      <c r="AR713" s="0" t="n">
        <f aca="false">SUMPRODUCT((B24:B31&lt;=$B$6)*(C24:C31*AM713+D24:D31*AO713*$B$8*AQ713)/(1+AL713/100)^B24:B31)+C32*AM713*AP713/(1+AL713/100)^$B$6</f>
        <v>0</v>
      </c>
      <c r="AS713" s="0" t="n">
        <f aca="false">SUMPRODUCT((K24:K26&lt;=$B$6)*(L24:L26*AN713+M24:M26*AO713*$B$8*AQ713)/(1+AL713/100)^K24:K26)+L27*AN713*AP713/(1+AL713/100)^$B$6</f>
        <v>0</v>
      </c>
      <c r="AT713" s="0" t="n">
        <f aca="false">AS713-AR713</f>
        <v>0</v>
      </c>
      <c r="AU713" s="0" t="n">
        <f aca="true">RAND()</f>
        <v>0.250955498002903</v>
      </c>
      <c r="AV713" s="0" t="n">
        <f aca="true">RAND()</f>
        <v>0.56389137925404</v>
      </c>
      <c r="AW713" s="0" t="n">
        <f aca="true">RAND()</f>
        <v>0.668167637093301</v>
      </c>
      <c r="AX713" s="0" t="n">
        <f aca="true">RAND()</f>
        <v>0.031103452064996</v>
      </c>
      <c r="AY713" s="0" t="n">
        <f aca="true">RAND()</f>
        <v>0.0756935608208526</v>
      </c>
      <c r="AZ713" s="0" t="n">
        <f aca="true">RAND()</f>
        <v>0.306573199487156</v>
      </c>
    </row>
    <row r="714" customFormat="false" ht="15" hidden="false" customHeight="false" outlineLevel="0" collapsed="false">
      <c r="AK714" s="0" t="n">
        <v>701</v>
      </c>
      <c r="AL714" s="0" t="n">
        <f aca="false">IFERROR(IF(AU714&lt;($AM$6-$AL$6)/($AN$6-$AL$6),$AL$6+SQRT(AU714*($AN$6-$AL$6)*($AM$6-$AL$6)),$AN$6-SQRT((1-AU714)*($AN$6-$AL$6)*($AN$6-$AM$6))),$AM$6)</f>
        <v>2.59439227276023</v>
      </c>
      <c r="AM714" s="0" t="n">
        <f aca="false">IFERROR(IF(AV714&lt;($AM$7-$AL$7)/($AN$7-$AL$7),$AL$7+SQRT(AV714*($AN$7-$AL$7)*($AM$7-$AL$7)),$AN$7-SQRT((1-AV714)*($AN$7-$AL$7)*($AN$7-$AM$7))),$AM$7)</f>
        <v>1.07944931129471</v>
      </c>
      <c r="AN714" s="0" t="n">
        <f aca="false">IFERROR(IF(AW714&lt;($AM$8-$AL$8)/($AN$8-$AL$8),$AL$8+SQRT(AW714*($AN$8-$AL$8)*($AM$8-$AL$8)),$AN$8-SQRT((1-AW714)*($AN$8-$AL$8)*($AN$8-$AM$8))),$AM$8)</f>
        <v>1.07985658540291</v>
      </c>
      <c r="AO714" s="0" t="n">
        <f aca="false">IFERROR(IF(AX714&lt;($AM$9-$AL$9)/($AN$9-$AL$9),$AL$9+SQRT(AX714*($AN$9-$AL$9)*($AM$9-$AL$9)),$AN$9-SQRT((1-AX714)*($AN$9-$AL$9)*($AN$9-$AM$9))),$AM$9)</f>
        <v>1.10721887953735</v>
      </c>
      <c r="AP714" s="0" t="n">
        <f aca="false">IFERROR(IF(AY714&lt;($AM$10-$AL$10)/($AN$10-$AL$10),$AL$10+SQRT(AY714*($AN$10-$AL$10)*($AM$10-$AL$10)),$AN$10-SQRT((1-AY714)*($AN$10-$AL$10)*($AN$10-$AM$10))),$AM$10)</f>
        <v>0.745890497161783</v>
      </c>
      <c r="AQ714" s="0" t="n">
        <f aca="false">IFERROR(IF(AZ714&lt;($AM$11-$AL$11)/($AN$11-$AL$11),$AL$11+SQRT(AZ714*($AN$11-$AL$11)*($AM$11-$AL$11)),$AN$11-SQRT((1-AZ714)*($AN$11-$AL$11)*($AN$11-$AM$11))),$AM$11)</f>
        <v>0.617222697385926</v>
      </c>
      <c r="AR714" s="0" t="n">
        <f aca="false">SUMPRODUCT((B24:B31&lt;=$B$6)*(C24:C31*AM714+D24:D31*AO714*$B$8*AQ714)/(1+AL714/100)^B24:B31)+C32*AM714*AP714/(1+AL714/100)^$B$6</f>
        <v>0</v>
      </c>
      <c r="AS714" s="0" t="n">
        <f aca="false">SUMPRODUCT((K24:K26&lt;=$B$6)*(L24:L26*AN714+M24:M26*AO714*$B$8*AQ714)/(1+AL714/100)^K24:K26)+L27*AN714*AP714/(1+AL714/100)^$B$6</f>
        <v>0</v>
      </c>
      <c r="AT714" s="0" t="n">
        <f aca="false">AS714-AR714</f>
        <v>0</v>
      </c>
      <c r="AU714" s="0" t="n">
        <f aca="true">RAND()</f>
        <v>0.0706604347834145</v>
      </c>
      <c r="AV714" s="0" t="n">
        <f aca="true">RAND()</f>
        <v>0.741444111841338</v>
      </c>
      <c r="AW714" s="0" t="n">
        <f aca="true">RAND()</f>
        <v>0.742677497504373</v>
      </c>
      <c r="AX714" s="0" t="n">
        <f aca="true">RAND()</f>
        <v>0.468627913963642</v>
      </c>
      <c r="AY714" s="0" t="n">
        <f aca="true">RAND()</f>
        <v>0.241848546377875</v>
      </c>
      <c r="AZ714" s="0" t="n">
        <f aca="true">RAND()</f>
        <v>0.410735672395113</v>
      </c>
    </row>
    <row r="715" customFormat="false" ht="15" hidden="false" customHeight="false" outlineLevel="0" collapsed="false">
      <c r="AK715" s="0" t="n">
        <v>702</v>
      </c>
      <c r="AL715" s="0" t="n">
        <f aca="false">IFERROR(IF(AU715&lt;($AM$6-$AL$6)/($AN$6-$AL$6),$AL$6+SQRT(AU715*($AN$6-$AL$6)*($AM$6-$AL$6)),$AN$6-SQRT((1-AU715)*($AN$6-$AL$6)*($AN$6-$AM$6))),$AM$6)</f>
        <v>4.30155345253611</v>
      </c>
      <c r="AM715" s="0" t="n">
        <f aca="false">IFERROR(IF(AV715&lt;($AM$7-$AL$7)/($AN$7-$AL$7),$AL$7+SQRT(AV715*($AN$7-$AL$7)*($AM$7-$AL$7)),$AN$7-SQRT((1-AV715)*($AN$7-$AL$7)*($AN$7-$AM$7))),$AM$7)</f>
        <v>1.05191731170949</v>
      </c>
      <c r="AN715" s="0" t="n">
        <f aca="false">IFERROR(IF(AW715&lt;($AM$8-$AL$8)/($AN$8-$AL$8),$AL$8+SQRT(AW715*($AN$8-$AL$8)*($AM$8-$AL$8)),$AN$8-SQRT((1-AW715)*($AN$8-$AL$8)*($AN$8-$AM$8))),$AM$8)</f>
        <v>0.901977024751097</v>
      </c>
      <c r="AO715" s="0" t="n">
        <f aca="false">IFERROR(IF(AX715&lt;($AM$9-$AL$9)/($AN$9-$AL$9),$AL$9+SQRT(AX715*($AN$9-$AL$9)*($AM$9-$AL$9)),$AN$9-SQRT((1-AX715)*($AN$9-$AL$9)*($AN$9-$AM$9))),$AM$9)</f>
        <v>1.56625140903562</v>
      </c>
      <c r="AP715" s="0" t="n">
        <f aca="false">IFERROR(IF(AY715&lt;($AM$10-$AL$10)/($AN$10-$AL$10),$AL$10+SQRT(AY715*($AN$10-$AL$10)*($AM$10-$AL$10)),$AN$10-SQRT((1-AY715)*($AN$10-$AL$10)*($AN$10-$AM$10))),$AM$10)</f>
        <v>0.949525499837418</v>
      </c>
      <c r="AQ715" s="0" t="n">
        <f aca="false">IFERROR(IF(AZ715&lt;($AM$11-$AL$11)/($AN$11-$AL$11),$AL$11+SQRT(AZ715*($AN$11-$AL$11)*($AM$11-$AL$11)),$AN$11-SQRT((1-AZ715)*($AN$11-$AL$11)*($AN$11-$AM$11))),$AM$11)</f>
        <v>0.586450751951327</v>
      </c>
      <c r="AR715" s="0" t="n">
        <f aca="false">SUMPRODUCT((B24:B31&lt;=$B$6)*(C24:C31*AM715+D24:D31*AO715*$B$8*AQ715)/(1+AL715/100)^B24:B31)+C32*AM715*AP715/(1+AL715/100)^$B$6</f>
        <v>0</v>
      </c>
      <c r="AS715" s="0" t="n">
        <f aca="false">SUMPRODUCT((K24:K26&lt;=$B$6)*(L24:L26*AN715+M24:M26*AO715*$B$8*AQ715)/(1+AL715/100)^K24:K26)+L27*AN715*AP715/(1+AL715/100)^$B$6</f>
        <v>0</v>
      </c>
      <c r="AT715" s="0" t="n">
        <f aca="false">AS715-AR715</f>
        <v>0</v>
      </c>
      <c r="AU715" s="0" t="n">
        <f aca="true">RAND()</f>
        <v>0.63591931152401</v>
      </c>
      <c r="AV715" s="0" t="n">
        <f aca="true">RAND()</f>
        <v>0.651228876440921</v>
      </c>
      <c r="AW715" s="0" t="n">
        <f aca="true">RAND()</f>
        <v>0.115547928634286</v>
      </c>
      <c r="AX715" s="0" t="n">
        <f aca="true">RAND()</f>
        <v>0.874574773224275</v>
      </c>
      <c r="AY715" s="0" t="n">
        <f aca="true">RAND()</f>
        <v>0.808292700016323</v>
      </c>
      <c r="AZ715" s="0" t="n">
        <f aca="true">RAND()</f>
        <v>0.334914421606045</v>
      </c>
    </row>
    <row r="716" customFormat="false" ht="15" hidden="false" customHeight="false" outlineLevel="0" collapsed="false">
      <c r="AK716" s="0" t="n">
        <v>703</v>
      </c>
      <c r="AL716" s="0" t="n">
        <f aca="false">IFERROR(IF(AU716&lt;($AM$6-$AL$6)/($AN$6-$AL$6),$AL$6+SQRT(AU716*($AN$6-$AL$6)*($AM$6-$AL$6)),$AN$6-SQRT((1-AU716)*($AN$6-$AL$6)*($AN$6-$AM$6))),$AM$6)</f>
        <v>3.79829116058296</v>
      </c>
      <c r="AM716" s="0" t="n">
        <f aca="false">IFERROR(IF(AV716&lt;($AM$7-$AL$7)/($AN$7-$AL$7),$AL$7+SQRT(AV716*($AN$7-$AL$7)*($AM$7-$AL$7)),$AN$7-SQRT((1-AV716)*($AN$7-$AL$7)*($AN$7-$AM$7))),$AM$7)</f>
        <v>0.993719113693027</v>
      </c>
      <c r="AN716" s="0" t="n">
        <f aca="false">IFERROR(IF(AW716&lt;($AM$8-$AL$8)/($AN$8-$AL$8),$AL$8+SQRT(AW716*($AN$8-$AL$8)*($AM$8-$AL$8)),$AN$8-SQRT((1-AW716)*($AN$8-$AL$8)*($AN$8-$AM$8))),$AM$8)</f>
        <v>1.05767187395616</v>
      </c>
      <c r="AO716" s="0" t="n">
        <f aca="false">IFERROR(IF(AX716&lt;($AM$9-$AL$9)/($AN$9-$AL$9),$AL$9+SQRT(AX716*($AN$9-$AL$9)*($AM$9-$AL$9)),$AN$9-SQRT((1-AX716)*($AN$9-$AL$9)*($AN$9-$AM$9))),$AM$9)</f>
        <v>1.0922651813576</v>
      </c>
      <c r="AP716" s="0" t="n">
        <f aca="false">IFERROR(IF(AY716&lt;($AM$10-$AL$10)/($AN$10-$AL$10),$AL$10+SQRT(AY716*($AN$10-$AL$10)*($AM$10-$AL$10)),$AN$10-SQRT((1-AY716)*($AN$10-$AL$10)*($AN$10-$AM$10))),$AM$10)</f>
        <v>0.936089155358797</v>
      </c>
      <c r="AQ716" s="0" t="n">
        <f aca="false">IFERROR(IF(AZ716&lt;($AM$11-$AL$11)/($AN$11-$AL$11),$AL$11+SQRT(AZ716*($AN$11-$AL$11)*($AM$11-$AL$11)),$AN$11-SQRT((1-AZ716)*($AN$11-$AL$11)*($AN$11-$AM$11))),$AM$11)</f>
        <v>0.75111490387644</v>
      </c>
      <c r="AR716" s="0" t="n">
        <f aca="false">SUMPRODUCT((B24:B31&lt;=$B$6)*(C24:C31*AM716+D24:D31*AO716*$B$8*AQ716)/(1+AL716/100)^B24:B31)+C32*AM716*AP716/(1+AL716/100)^$B$6</f>
        <v>0</v>
      </c>
      <c r="AS716" s="0" t="n">
        <f aca="false">SUMPRODUCT((K24:K26&lt;=$B$6)*(L24:L26*AN716+M24:M26*AO716*$B$8*AQ716)/(1+AL716/100)^K24:K26)+L27*AN716*AP716/(1+AL716/100)^$B$6</f>
        <v>0</v>
      </c>
      <c r="AT716" s="0" t="n">
        <f aca="false">AS716-AR716</f>
        <v>0</v>
      </c>
      <c r="AU716" s="0" t="n">
        <f aca="true">RAND()</f>
        <v>0.487453025379939</v>
      </c>
      <c r="AV716" s="0" t="n">
        <f aca="true">RAND()</f>
        <v>0.416967722333464</v>
      </c>
      <c r="AW716" s="0" t="n">
        <f aca="true">RAND()</f>
        <v>0.671199039399696</v>
      </c>
      <c r="AX716" s="0" t="n">
        <f aca="true">RAND()</f>
        <v>0.450678332682831</v>
      </c>
      <c r="AY716" s="0" t="n">
        <f aca="true">RAND()</f>
        <v>0.760695005686195</v>
      </c>
      <c r="AZ716" s="0" t="n">
        <f aca="true">RAND()</f>
        <v>0.747168199704352</v>
      </c>
    </row>
    <row r="717" customFormat="false" ht="15" hidden="false" customHeight="false" outlineLevel="0" collapsed="false">
      <c r="AK717" s="0" t="n">
        <v>704</v>
      </c>
      <c r="AL717" s="0" t="n">
        <f aca="false">IFERROR(IF(AU717&lt;($AM$6-$AL$6)/($AN$6-$AL$6),$AL$6+SQRT(AU717*($AN$6-$AL$6)*($AM$6-$AL$6)),$AN$6-SQRT((1-AU717)*($AN$6-$AL$6)*($AN$6-$AM$6))),$AM$6)</f>
        <v>4.11428956069328</v>
      </c>
      <c r="AM717" s="0" t="n">
        <f aca="false">IFERROR(IF(AV717&lt;($AM$7-$AL$7)/($AN$7-$AL$7),$AL$7+SQRT(AV717*($AN$7-$AL$7)*($AM$7-$AL$7)),$AN$7-SQRT((1-AV717)*($AN$7-$AL$7)*($AN$7-$AM$7))),$AM$7)</f>
        <v>1.1827951096483</v>
      </c>
      <c r="AN717" s="0" t="n">
        <f aca="false">IFERROR(IF(AW717&lt;($AM$8-$AL$8)/($AN$8-$AL$8),$AL$8+SQRT(AW717*($AN$8-$AL$8)*($AM$8-$AL$8)),$AN$8-SQRT((1-AW717)*($AN$8-$AL$8)*($AN$8-$AM$8))),$AM$8)</f>
        <v>0.942479102046982</v>
      </c>
      <c r="AO717" s="0" t="n">
        <f aca="false">IFERROR(IF(AX717&lt;($AM$9-$AL$9)/($AN$9-$AL$9),$AL$9+SQRT(AX717*($AN$9-$AL$9)*($AM$9-$AL$9)),$AN$9-SQRT((1-AX717)*($AN$9-$AL$9)*($AN$9-$AM$9))),$AM$9)</f>
        <v>1.28261030659526</v>
      </c>
      <c r="AP717" s="0" t="n">
        <f aca="false">IFERROR(IF(AY717&lt;($AM$10-$AL$10)/($AN$10-$AL$10),$AL$10+SQRT(AY717*($AN$10-$AL$10)*($AM$10-$AL$10)),$AN$10-SQRT((1-AY717)*($AN$10-$AL$10)*($AN$10-$AM$10))),$AM$10)</f>
        <v>0.633456073123678</v>
      </c>
      <c r="AQ717" s="0" t="n">
        <f aca="false">IFERROR(IF(AZ717&lt;($AM$11-$AL$11)/($AN$11-$AL$11),$AL$11+SQRT(AZ717*($AN$11-$AL$11)*($AM$11-$AL$11)),$AN$11-SQRT((1-AZ717)*($AN$11-$AL$11)*($AN$11-$AM$11))),$AM$11)</f>
        <v>0.652701522784224</v>
      </c>
      <c r="AR717" s="0" t="n">
        <f aca="false">SUMPRODUCT((B24:B31&lt;=$B$6)*(C24:C31*AM717+D24:D31*AO717*$B$8*AQ717)/(1+AL717/100)^B24:B31)+C32*AM717*AP717/(1+AL717/100)^$B$6</f>
        <v>0</v>
      </c>
      <c r="AS717" s="0" t="n">
        <f aca="false">SUMPRODUCT((K24:K26&lt;=$B$6)*(L24:L26*AN717+M24:M26*AO717*$B$8*AQ717)/(1+AL717/100)^K24:K26)+L27*AN717*AP717/(1+AL717/100)^$B$6</f>
        <v>0</v>
      </c>
      <c r="AT717" s="0" t="n">
        <f aca="false">AS717-AR717</f>
        <v>0</v>
      </c>
      <c r="AU717" s="0" t="n">
        <f aca="true">RAND()</f>
        <v>0.583633763023812</v>
      </c>
      <c r="AV717" s="0" t="n">
        <f aca="true">RAND()</f>
        <v>0.959853357447249</v>
      </c>
      <c r="AW717" s="0" t="n">
        <f aca="true">RAND()</f>
        <v>0.225558828001269</v>
      </c>
      <c r="AX717" s="0" t="n">
        <f aca="true">RAND()</f>
        <v>0.65690135186444</v>
      </c>
      <c r="AY717" s="0" t="n">
        <f aca="true">RAND()</f>
        <v>0.0712420938143699</v>
      </c>
      <c r="AZ717" s="0" t="n">
        <f aca="true">RAND()</f>
        <v>0.50768884785144</v>
      </c>
    </row>
    <row r="718" customFormat="false" ht="15" hidden="false" customHeight="false" outlineLevel="0" collapsed="false">
      <c r="AK718" s="0" t="n">
        <v>705</v>
      </c>
      <c r="AL718" s="0" t="n">
        <f aca="false">IFERROR(IF(AU718&lt;($AM$6-$AL$6)/($AN$6-$AL$6),$AL$6+SQRT(AU718*($AN$6-$AL$6)*($AM$6-$AL$6)),$AN$6-SQRT((1-AU718)*($AN$6-$AL$6)*($AN$6-$AM$6))),$AM$6)</f>
        <v>3.38424591040903</v>
      </c>
      <c r="AM718" s="0" t="n">
        <f aca="false">IFERROR(IF(AV718&lt;($AM$7-$AL$7)/($AN$7-$AL$7),$AL$7+SQRT(AV718*($AN$7-$AL$7)*($AM$7-$AL$7)),$AN$7-SQRT((1-AV718)*($AN$7-$AL$7)*($AN$7-$AM$7))),$AM$7)</f>
        <v>0.919901226661208</v>
      </c>
      <c r="AN718" s="0" t="n">
        <f aca="false">IFERROR(IF(AW718&lt;($AM$8-$AL$8)/($AN$8-$AL$8),$AL$8+SQRT(AW718*($AN$8-$AL$8)*($AM$8-$AL$8)),$AN$8-SQRT((1-AW718)*($AN$8-$AL$8)*($AN$8-$AM$8))),$AM$8)</f>
        <v>0.951512144777093</v>
      </c>
      <c r="AO718" s="0" t="n">
        <f aca="false">IFERROR(IF(AX718&lt;($AM$9-$AL$9)/($AN$9-$AL$9),$AL$9+SQRT(AX718*($AN$9-$AL$9)*($AM$9-$AL$9)),$AN$9-SQRT((1-AX718)*($AN$9-$AL$9)*($AN$9-$AM$9))),$AM$9)</f>
        <v>1.26706520776453</v>
      </c>
      <c r="AP718" s="0" t="n">
        <f aca="false">IFERROR(IF(AY718&lt;($AM$10-$AL$10)/($AN$10-$AL$10),$AL$10+SQRT(AY718*($AN$10-$AL$10)*($AM$10-$AL$10)),$AN$10-SQRT((1-AY718)*($AN$10-$AL$10)*($AN$10-$AM$10))),$AM$10)</f>
        <v>0.955702496179784</v>
      </c>
      <c r="AQ718" s="0" t="n">
        <f aca="false">IFERROR(IF(AZ718&lt;($AM$11-$AL$11)/($AN$11-$AL$11),$AL$11+SQRT(AZ718*($AN$11-$AL$11)*($AM$11-$AL$11)),$AN$11-SQRT((1-AZ718)*($AN$11-$AL$11)*($AN$11-$AM$11))),$AM$11)</f>
        <v>0.489249089723954</v>
      </c>
      <c r="AR718" s="0" t="n">
        <f aca="false">SUMPRODUCT((B24:B31&lt;=$B$6)*(C24:C31*AM718+D24:D31*AO718*$B$8*AQ718)/(1+AL718/100)^B24:B31)+C32*AM718*AP718/(1+AL718/100)^$B$6</f>
        <v>0</v>
      </c>
      <c r="AS718" s="0" t="n">
        <f aca="false">SUMPRODUCT((K24:K26&lt;=$B$6)*(L24:L26*AN718+M24:M26*AO718*$B$8*AQ718)/(1+AL718/100)^K24:K26)+L27*AN718*AP718/(1+AL718/100)^$B$6</f>
        <v>0</v>
      </c>
      <c r="AT718" s="0" t="n">
        <f aca="false">AS718-AR718</f>
        <v>0</v>
      </c>
      <c r="AU718" s="0" t="n">
        <f aca="true">RAND()</f>
        <v>0.346316118180309</v>
      </c>
      <c r="AV718" s="0" t="n">
        <f aca="true">RAND()</f>
        <v>0.159736712831805</v>
      </c>
      <c r="AW718" s="0" t="n">
        <f aca="true">RAND()</f>
        <v>0.255065889055054</v>
      </c>
      <c r="AX718" s="0" t="n">
        <f aca="true">RAND()</f>
        <v>0.641871060220498</v>
      </c>
      <c r="AY718" s="0" t="n">
        <f aca="true">RAND()</f>
        <v>0.830659060097946</v>
      </c>
      <c r="AZ718" s="0" t="n">
        <f aca="true">RAND()</f>
        <v>0.146184563107532</v>
      </c>
    </row>
    <row r="719" customFormat="false" ht="15" hidden="false" customHeight="false" outlineLevel="0" collapsed="false">
      <c r="AK719" s="0" t="n">
        <v>706</v>
      </c>
      <c r="AL719" s="0" t="n">
        <f aca="false">IFERROR(IF(AU719&lt;($AM$6-$AL$6)/($AN$6-$AL$6),$AL$6+SQRT(AU719*($AN$6-$AL$6)*($AM$6-$AL$6)),$AN$6-SQRT((1-AU719)*($AN$6-$AL$6)*($AN$6-$AM$6))),$AM$6)</f>
        <v>4.0011709073524</v>
      </c>
      <c r="AM719" s="0" t="n">
        <f aca="false">IFERROR(IF(AV719&lt;($AM$7-$AL$7)/($AN$7-$AL$7),$AL$7+SQRT(AV719*($AN$7-$AL$7)*($AM$7-$AL$7)),$AN$7-SQRT((1-AV719)*($AN$7-$AL$7)*($AN$7-$AM$7))),$AM$7)</f>
        <v>0.911937788450397</v>
      </c>
      <c r="AN719" s="0" t="n">
        <f aca="false">IFERROR(IF(AW719&lt;($AM$8-$AL$8)/($AN$8-$AL$8),$AL$8+SQRT(AW719*($AN$8-$AL$8)*($AM$8-$AL$8)),$AN$8-SQRT((1-AW719)*($AN$8-$AL$8)*($AN$8-$AM$8))),$AM$8)</f>
        <v>1.04683846756086</v>
      </c>
      <c r="AO719" s="0" t="n">
        <f aca="false">IFERROR(IF(AX719&lt;($AM$9-$AL$9)/($AN$9-$AL$9),$AL$9+SQRT(AX719*($AN$9-$AL$9)*($AM$9-$AL$9)),$AN$9-SQRT((1-AX719)*($AN$9-$AL$9)*($AN$9-$AM$9))),$AM$9)</f>
        <v>1.40696120857299</v>
      </c>
      <c r="AP719" s="0" t="n">
        <f aca="false">IFERROR(IF(AY719&lt;($AM$10-$AL$10)/($AN$10-$AL$10),$AL$10+SQRT(AY719*($AN$10-$AL$10)*($AM$10-$AL$10)),$AN$10-SQRT((1-AY719)*($AN$10-$AL$10)*($AN$10-$AM$10))),$AM$10)</f>
        <v>0.954629112238566</v>
      </c>
      <c r="AQ719" s="0" t="n">
        <f aca="false">IFERROR(IF(AZ719&lt;($AM$11-$AL$11)/($AN$11-$AL$11),$AL$11+SQRT(AZ719*($AN$11-$AL$11)*($AM$11-$AL$11)),$AN$11-SQRT((1-AZ719)*($AN$11-$AL$11)*($AN$11-$AM$11))),$AM$11)</f>
        <v>0.550607045647963</v>
      </c>
      <c r="AR719" s="0" t="n">
        <f aca="false">SUMPRODUCT((B24:B31&lt;=$B$6)*(C24:C31*AM719+D24:D31*AO719*$B$8*AQ719)/(1+AL719/100)^B24:B31)+C32*AM719*AP719/(1+AL719/100)^$B$6</f>
        <v>0</v>
      </c>
      <c r="AS719" s="0" t="n">
        <f aca="false">SUMPRODUCT((K24:K26&lt;=$B$6)*(L24:L26*AN719+M24:M26*AO719*$B$8*AQ719)/(1+AL719/100)^K24:K26)+L27*AN719*AP719/(1+AL719/100)^$B$6</f>
        <v>0</v>
      </c>
      <c r="AT719" s="0" t="n">
        <f aca="false">AS719-AR719</f>
        <v>0</v>
      </c>
      <c r="AU719" s="0" t="n">
        <f aca="true">RAND()</f>
        <v>0.550351203654517</v>
      </c>
      <c r="AV719" s="0" t="n">
        <f aca="true">RAND()</f>
        <v>0.139222983146288</v>
      </c>
      <c r="AW719" s="0" t="n">
        <f aca="true">RAND()</f>
        <v>0.633114593217601</v>
      </c>
      <c r="AX719" s="0" t="n">
        <f aca="true">RAND()</f>
        <v>0.765536661241859</v>
      </c>
      <c r="AY719" s="0" t="n">
        <f aca="true">RAND()</f>
        <v>0.826750518779308</v>
      </c>
      <c r="AZ719" s="0" t="n">
        <f aca="true">RAND()</f>
        <v>0.256342413585307</v>
      </c>
    </row>
    <row r="720" customFormat="false" ht="15" hidden="false" customHeight="false" outlineLevel="0" collapsed="false">
      <c r="AK720" s="0" t="n">
        <v>707</v>
      </c>
      <c r="AL720" s="0" t="n">
        <f aca="false">IFERROR(IF(AU720&lt;($AM$6-$AL$6)/($AN$6-$AL$6),$AL$6+SQRT(AU720*($AN$6-$AL$6)*($AM$6-$AL$6)),$AN$6-SQRT((1-AU720)*($AN$6-$AL$6)*($AN$6-$AM$6))),$AM$6)</f>
        <v>5.44272215506673</v>
      </c>
      <c r="AM720" s="0" t="n">
        <f aca="false">IFERROR(IF(AV720&lt;($AM$7-$AL$7)/($AN$7-$AL$7),$AL$7+SQRT(AV720*($AN$7-$AL$7)*($AM$7-$AL$7)),$AN$7-SQRT((1-AV720)*($AN$7-$AL$7)*($AN$7-$AM$7))),$AM$7)</f>
        <v>1.00733553097898</v>
      </c>
      <c r="AN720" s="0" t="n">
        <f aca="false">IFERROR(IF(AW720&lt;($AM$8-$AL$8)/($AN$8-$AL$8),$AL$8+SQRT(AW720*($AN$8-$AL$8)*($AM$8-$AL$8)),$AN$8-SQRT((1-AW720)*($AN$8-$AL$8)*($AN$8-$AM$8))),$AM$8)</f>
        <v>1.11387098543039</v>
      </c>
      <c r="AO720" s="0" t="n">
        <f aca="false">IFERROR(IF(AX720&lt;($AM$9-$AL$9)/($AN$9-$AL$9),$AL$9+SQRT(AX720*($AN$9-$AL$9)*($AM$9-$AL$9)),$AN$9-SQRT((1-AX720)*($AN$9-$AL$9)*($AN$9-$AM$9))),$AM$9)</f>
        <v>0.796940325550238</v>
      </c>
      <c r="AP720" s="0" t="n">
        <f aca="false">IFERROR(IF(AY720&lt;($AM$10-$AL$10)/($AN$10-$AL$10),$AL$10+SQRT(AY720*($AN$10-$AL$10)*($AM$10-$AL$10)),$AN$10-SQRT((1-AY720)*($AN$10-$AL$10)*($AN$10-$AM$10))),$AM$10)</f>
        <v>0.959844915557372</v>
      </c>
      <c r="AQ720" s="0" t="n">
        <f aca="false">IFERROR(IF(AZ720&lt;($AM$11-$AL$11)/($AN$11-$AL$11),$AL$11+SQRT(AZ720*($AN$11-$AL$11)*($AM$11-$AL$11)),$AN$11-SQRT((1-AZ720)*($AN$11-$AL$11)*($AN$11-$AM$11))),$AM$11)</f>
        <v>0.528810350041387</v>
      </c>
      <c r="AR720" s="0" t="n">
        <f aca="false">SUMPRODUCT((B24:B31&lt;=$B$6)*(C24:C31*AM720+D24:D31*AO720*$B$8*AQ720)/(1+AL720/100)^B24:B31)+C32*AM720*AP720/(1+AL720/100)^$B$6</f>
        <v>0</v>
      </c>
      <c r="AS720" s="0" t="n">
        <f aca="false">SUMPRODUCT((K24:K26&lt;=$B$6)*(L24:L26*AN720+M24:M26*AO720*$B$8*AQ720)/(1+AL720/100)^K24:K26)+L27*AN720*AP720/(1+AL720/100)^$B$6</f>
        <v>0</v>
      </c>
      <c r="AT720" s="0" t="n">
        <f aca="false">AS720-AR720</f>
        <v>0</v>
      </c>
      <c r="AU720" s="0" t="n">
        <f aca="true">RAND()</f>
        <v>0.878744285684</v>
      </c>
      <c r="AV720" s="0" t="n">
        <f aca="true">RAND()</f>
        <v>0.476568493108876</v>
      </c>
      <c r="AW720" s="0" t="n">
        <f aca="true">RAND()</f>
        <v>0.83527903459829</v>
      </c>
      <c r="AX720" s="0" t="n">
        <f aca="true">RAND()</f>
        <v>0.117564742583842</v>
      </c>
      <c r="AY720" s="0" t="n">
        <f aca="true">RAND()</f>
        <v>0.845829385455867</v>
      </c>
      <c r="AZ720" s="0" t="n">
        <f aca="true">RAND()</f>
        <v>0.213690515453314</v>
      </c>
    </row>
    <row r="721" customFormat="false" ht="15" hidden="false" customHeight="false" outlineLevel="0" collapsed="false">
      <c r="AK721" s="0" t="n">
        <v>708</v>
      </c>
      <c r="AL721" s="0" t="n">
        <f aca="false">IFERROR(IF(AU721&lt;($AM$6-$AL$6)/($AN$6-$AL$6),$AL$6+SQRT(AU721*($AN$6-$AL$6)*($AM$6-$AL$6)),$AN$6-SQRT((1-AU721)*($AN$6-$AL$6)*($AN$6-$AM$6))),$AM$6)</f>
        <v>5.60021347642103</v>
      </c>
      <c r="AM721" s="0" t="n">
        <f aca="false">IFERROR(IF(AV721&lt;($AM$7-$AL$7)/($AN$7-$AL$7),$AL$7+SQRT(AV721*($AN$7-$AL$7)*($AM$7-$AL$7)),$AN$7-SQRT((1-AV721)*($AN$7-$AL$7)*($AN$7-$AM$7))),$AM$7)</f>
        <v>1.02247281960559</v>
      </c>
      <c r="AN721" s="0" t="n">
        <f aca="false">IFERROR(IF(AW721&lt;($AM$8-$AL$8)/($AN$8-$AL$8),$AL$8+SQRT(AW721*($AN$8-$AL$8)*($AM$8-$AL$8)),$AN$8-SQRT((1-AW721)*($AN$8-$AL$8)*($AN$8-$AM$8))),$AM$8)</f>
        <v>1.02180558657054</v>
      </c>
      <c r="AO721" s="0" t="n">
        <f aca="false">IFERROR(IF(AX721&lt;($AM$9-$AL$9)/($AN$9-$AL$9),$AL$9+SQRT(AX721*($AN$9-$AL$9)*($AM$9-$AL$9)),$AN$9-SQRT((1-AX721)*($AN$9-$AL$9)*($AN$9-$AM$9))),$AM$9)</f>
        <v>1.02230872092704</v>
      </c>
      <c r="AP721" s="0" t="n">
        <f aca="false">IFERROR(IF(AY721&lt;($AM$10-$AL$10)/($AN$10-$AL$10),$AL$10+SQRT(AY721*($AN$10-$AL$10)*($AM$10-$AL$10)),$AN$10-SQRT((1-AY721)*($AN$10-$AL$10)*($AN$10-$AM$10))),$AM$10)</f>
        <v>0.953655112568511</v>
      </c>
      <c r="AQ721" s="0" t="n">
        <f aca="false">IFERROR(IF(AZ721&lt;($AM$11-$AL$11)/($AN$11-$AL$11),$AL$11+SQRT(AZ721*($AN$11-$AL$11)*($AM$11-$AL$11)),$AN$11-SQRT((1-AZ721)*($AN$11-$AL$11)*($AN$11-$AM$11))),$AM$11)</f>
        <v>0.697377878762158</v>
      </c>
      <c r="AR721" s="0" t="n">
        <f aca="false">SUMPRODUCT((B24:B31&lt;=$B$6)*(C24:C31*AM721+D24:D31*AO721*$B$8*AQ721)/(1+AL721/100)^B24:B31)+C32*AM721*AP721/(1+AL721/100)^$B$6</f>
        <v>0</v>
      </c>
      <c r="AS721" s="0" t="n">
        <f aca="false">SUMPRODUCT((K24:K26&lt;=$B$6)*(L24:L26*AN721+M24:M26*AO721*$B$8*AQ721)/(1+AL721/100)^K24:K26)+L27*AN721*AP721/(1+AL721/100)^$B$6</f>
        <v>0</v>
      </c>
      <c r="AT721" s="0" t="n">
        <f aca="false">AS721-AR721</f>
        <v>0</v>
      </c>
      <c r="AU721" s="0" t="n">
        <f aca="true">RAND()</f>
        <v>0.902029884420335</v>
      </c>
      <c r="AV721" s="0" t="n">
        <f aca="true">RAND()</f>
        <v>0.539834508282397</v>
      </c>
      <c r="AW721" s="0" t="n">
        <f aca="true">RAND()</f>
        <v>0.537131641596289</v>
      </c>
      <c r="AX721" s="0" t="n">
        <f aca="true">RAND()</f>
        <v>0.362746508549789</v>
      </c>
      <c r="AY721" s="0" t="n">
        <f aca="true">RAND()</f>
        <v>0.823211844638192</v>
      </c>
      <c r="AZ721" s="0" t="n">
        <f aca="true">RAND()</f>
        <v>0.626203476479627</v>
      </c>
    </row>
    <row r="722" customFormat="false" ht="15" hidden="false" customHeight="false" outlineLevel="0" collapsed="false">
      <c r="AK722" s="0" t="n">
        <v>709</v>
      </c>
      <c r="AL722" s="0" t="n">
        <f aca="false">IFERROR(IF(AU722&lt;($AM$6-$AL$6)/($AN$6-$AL$6),$AL$6+SQRT(AU722*($AN$6-$AL$6)*($AM$6-$AL$6)),$AN$6-SQRT((1-AU722)*($AN$6-$AL$6)*($AN$6-$AM$6))),$AM$6)</f>
        <v>2.77769390285668</v>
      </c>
      <c r="AM722" s="0" t="n">
        <f aca="false">IFERROR(IF(AV722&lt;($AM$7-$AL$7)/($AN$7-$AL$7),$AL$7+SQRT(AV722*($AN$7-$AL$7)*($AM$7-$AL$7)),$AN$7-SQRT((1-AV722)*($AN$7-$AL$7)*($AN$7-$AM$7))),$AM$7)</f>
        <v>0.886890402415115</v>
      </c>
      <c r="AN722" s="0" t="n">
        <f aca="false">IFERROR(IF(AW722&lt;($AM$8-$AL$8)/($AN$8-$AL$8),$AL$8+SQRT(AW722*($AN$8-$AL$8)*($AM$8-$AL$8)),$AN$8-SQRT((1-AW722)*($AN$8-$AL$8)*($AN$8-$AM$8))),$AM$8)</f>
        <v>0.9836522821023</v>
      </c>
      <c r="AO722" s="0" t="n">
        <f aca="false">IFERROR(IF(AX722&lt;($AM$9-$AL$9)/($AN$9-$AL$9),$AL$9+SQRT(AX722*($AN$9-$AL$9)*($AM$9-$AL$9)),$AN$9-SQRT((1-AX722)*($AN$9-$AL$9)*($AN$9-$AM$9))),$AM$9)</f>
        <v>0.795712107751108</v>
      </c>
      <c r="AP722" s="0" t="n">
        <f aca="false">IFERROR(IF(AY722&lt;($AM$10-$AL$10)/($AN$10-$AL$10),$AL$10+SQRT(AY722*($AN$10-$AL$10)*($AM$10-$AL$10)),$AN$10-SQRT((1-AY722)*($AN$10-$AL$10)*($AN$10-$AM$10))),$AM$10)</f>
        <v>0.816207534456695</v>
      </c>
      <c r="AQ722" s="0" t="n">
        <f aca="false">IFERROR(IF(AZ722&lt;($AM$11-$AL$11)/($AN$11-$AL$11),$AL$11+SQRT(AZ722*($AN$11-$AL$11)*($AM$11-$AL$11)),$AN$11-SQRT((1-AZ722)*($AN$11-$AL$11)*($AN$11-$AM$11))),$AM$11)</f>
        <v>0.762269343760316</v>
      </c>
      <c r="AR722" s="0" t="n">
        <f aca="false">SUMPRODUCT((B24:B31&lt;=$B$6)*(C24:C31*AM722+D24:D31*AO722*$B$8*AQ722)/(1+AL722/100)^B24:B31)+C32*AM722*AP722/(1+AL722/100)^$B$6</f>
        <v>0</v>
      </c>
      <c r="AS722" s="0" t="n">
        <f aca="false">SUMPRODUCT((K24:K26&lt;=$B$6)*(L24:L26*AN722+M24:M26*AO722*$B$8*AQ722)/(1+AL722/100)^K24:K26)+L27*AN722*AP722/(1+AL722/100)^$B$6</f>
        <v>0</v>
      </c>
      <c r="AT722" s="0" t="n">
        <f aca="false">AS722-AR722</f>
        <v>0</v>
      </c>
      <c r="AU722" s="0" t="n">
        <f aca="true">RAND()</f>
        <v>0.12096156130809</v>
      </c>
      <c r="AV722" s="0" t="n">
        <f aca="true">RAND()</f>
        <v>0.0838882447984507</v>
      </c>
      <c r="AW722" s="0" t="n">
        <f aca="true">RAND()</f>
        <v>0.374757341348696</v>
      </c>
      <c r="AX722" s="0" t="n">
        <f aca="true">RAND()</f>
        <v>0.116594200894137</v>
      </c>
      <c r="AY722" s="0" t="n">
        <f aca="true">RAND()</f>
        <v>0.399948819388727</v>
      </c>
      <c r="AZ722" s="0" t="n">
        <f aca="true">RAND()</f>
        <v>0.769323000342241</v>
      </c>
    </row>
    <row r="723" customFormat="false" ht="15" hidden="false" customHeight="false" outlineLevel="0" collapsed="false">
      <c r="AK723" s="0" t="n">
        <v>710</v>
      </c>
      <c r="AL723" s="0" t="n">
        <f aca="false">IFERROR(IF(AU723&lt;($AM$6-$AL$6)/($AN$6-$AL$6),$AL$6+SQRT(AU723*($AN$6-$AL$6)*($AM$6-$AL$6)),$AN$6-SQRT((1-AU723)*($AN$6-$AL$6)*($AN$6-$AM$6))),$AM$6)</f>
        <v>5.95033322674075</v>
      </c>
      <c r="AM723" s="0" t="n">
        <f aca="false">IFERROR(IF(AV723&lt;($AM$7-$AL$7)/($AN$7-$AL$7),$AL$7+SQRT(AV723*($AN$7-$AL$7)*($AM$7-$AL$7)),$AN$7-SQRT((1-AV723)*($AN$7-$AL$7)*($AN$7-$AM$7))),$AM$7)</f>
        <v>0.931326109388011</v>
      </c>
      <c r="AN723" s="0" t="n">
        <f aca="false">IFERROR(IF(AW723&lt;($AM$8-$AL$8)/($AN$8-$AL$8),$AL$8+SQRT(AW723*($AN$8-$AL$8)*($AM$8-$AL$8)),$AN$8-SQRT((1-AW723)*($AN$8-$AL$8)*($AN$8-$AM$8))),$AM$8)</f>
        <v>1.04463184767226</v>
      </c>
      <c r="AO723" s="0" t="n">
        <f aca="false">IFERROR(IF(AX723&lt;($AM$9-$AL$9)/($AN$9-$AL$9),$AL$9+SQRT(AX723*($AN$9-$AL$9)*($AM$9-$AL$9)),$AN$9-SQRT((1-AX723)*($AN$9-$AL$9)*($AN$9-$AM$9))),$AM$9)</f>
        <v>1.1124626984385</v>
      </c>
      <c r="AP723" s="0" t="n">
        <f aca="false">IFERROR(IF(AY723&lt;($AM$10-$AL$10)/($AN$10-$AL$10),$AL$10+SQRT(AY723*($AN$10-$AL$10)*($AM$10-$AL$10)),$AN$10-SQRT((1-AY723)*($AN$10-$AL$10)*($AN$10-$AM$10))),$AM$10)</f>
        <v>0.773252244022886</v>
      </c>
      <c r="AQ723" s="0" t="n">
        <f aca="false">IFERROR(IF(AZ723&lt;($AM$11-$AL$11)/($AN$11-$AL$11),$AL$11+SQRT(AZ723*($AN$11-$AL$11)*($AM$11-$AL$11)),$AN$11-SQRT((1-AZ723)*($AN$11-$AL$11)*($AN$11-$AM$11))),$AM$11)</f>
        <v>0.514506142490953</v>
      </c>
      <c r="AR723" s="0" t="n">
        <f aca="false">SUMPRODUCT((B24:B31&lt;=$B$6)*(C24:C31*AM723+D24:D31*AO723*$B$8*AQ723)/(1+AL723/100)^B24:B31)+C32*AM723*AP723/(1+AL723/100)^$B$6</f>
        <v>0</v>
      </c>
      <c r="AS723" s="0" t="n">
        <f aca="false">SUMPRODUCT((K24:K26&lt;=$B$6)*(L24:L26*AN723+M24:M26*AO723*$B$8*AQ723)/(1+AL723/100)^K24:K26)+L27*AN723*AP723/(1+AL723/100)^$B$6</f>
        <v>0</v>
      </c>
      <c r="AT723" s="0" t="n">
        <f aca="false">AS723-AR723</f>
        <v>0</v>
      </c>
      <c r="AU723" s="0" t="n">
        <f aca="true">RAND()</f>
        <v>0.944909983255775</v>
      </c>
      <c r="AV723" s="0" t="n">
        <f aca="true">RAND()</f>
        <v>0.191628300077688</v>
      </c>
      <c r="AW723" s="0" t="n">
        <f aca="true">RAND()</f>
        <v>0.625101528973245</v>
      </c>
      <c r="AX723" s="0" t="n">
        <f aca="true">RAND()</f>
        <v>0.474851692224621</v>
      </c>
      <c r="AY723" s="0" t="n">
        <f aca="true">RAND()</f>
        <v>0.298667155454172</v>
      </c>
      <c r="AZ723" s="0" t="n">
        <f aca="true">RAND()</f>
        <v>0.187807694556526</v>
      </c>
    </row>
    <row r="724" customFormat="false" ht="15" hidden="false" customHeight="false" outlineLevel="0" collapsed="false">
      <c r="AK724" s="0" t="n">
        <v>711</v>
      </c>
      <c r="AL724" s="0" t="n">
        <f aca="false">IFERROR(IF(AU724&lt;($AM$6-$AL$6)/($AN$6-$AL$6),$AL$6+SQRT(AU724*($AN$6-$AL$6)*($AM$6-$AL$6)),$AN$6-SQRT((1-AU724)*($AN$6-$AL$6)*($AN$6-$AM$6))),$AM$6)</f>
        <v>4.99851832838442</v>
      </c>
      <c r="AM724" s="0" t="n">
        <f aca="false">IFERROR(IF(AV724&lt;($AM$7-$AL$7)/($AN$7-$AL$7),$AL$7+SQRT(AV724*($AN$7-$AL$7)*($AM$7-$AL$7)),$AN$7-SQRT((1-AV724)*($AN$7-$AL$7)*($AN$7-$AM$7))),$AM$7)</f>
        <v>0.984273703476199</v>
      </c>
      <c r="AN724" s="0" t="n">
        <f aca="false">IFERROR(IF(AW724&lt;($AM$8-$AL$8)/($AN$8-$AL$8),$AL$8+SQRT(AW724*($AN$8-$AL$8)*($AM$8-$AL$8)),$AN$8-SQRT((1-AW724)*($AN$8-$AL$8)*($AN$8-$AM$8))),$AM$8)</f>
        <v>1.0044296724791</v>
      </c>
      <c r="AO724" s="0" t="n">
        <f aca="false">IFERROR(IF(AX724&lt;($AM$9-$AL$9)/($AN$9-$AL$9),$AL$9+SQRT(AX724*($AN$9-$AL$9)*($AM$9-$AL$9)),$AN$9-SQRT((1-AX724)*($AN$9-$AL$9)*($AN$9-$AM$9))),$AM$9)</f>
        <v>1.11892225417218</v>
      </c>
      <c r="AP724" s="0" t="n">
        <f aca="false">IFERROR(IF(AY724&lt;($AM$10-$AL$10)/($AN$10-$AL$10),$AL$10+SQRT(AY724*($AN$10-$AL$10)*($AM$10-$AL$10)),$AN$10-SQRT((1-AY724)*($AN$10-$AL$10)*($AN$10-$AM$10))),$AM$10)</f>
        <v>0.906455927760628</v>
      </c>
      <c r="AQ724" s="0" t="n">
        <f aca="false">IFERROR(IF(AZ724&lt;($AM$11-$AL$11)/($AN$11-$AL$11),$AL$11+SQRT(AZ724*($AN$11-$AL$11)*($AM$11-$AL$11)),$AN$11-SQRT((1-AZ724)*($AN$11-$AL$11)*($AN$11-$AM$11))),$AM$11)</f>
        <v>0.678882580841369</v>
      </c>
      <c r="AR724" s="0" t="n">
        <f aca="false">SUMPRODUCT((B24:B31&lt;=$B$6)*(C24:C31*AM724+D24:D31*AO724*$B$8*AQ724)/(1+AL724/100)^B24:B31)+C32*AM724*AP724/(1+AL724/100)^$B$6</f>
        <v>0</v>
      </c>
      <c r="AS724" s="0" t="n">
        <f aca="false">SUMPRODUCT((K24:K26&lt;=$B$6)*(L24:L26*AN724+M24:M26*AO724*$B$8*AQ724)/(1+AL724/100)^K24:K26)+L27*AN724*AP724/(1+AL724/100)^$B$6</f>
        <v>0</v>
      </c>
      <c r="AT724" s="0" t="n">
        <f aca="false">AS724-AR724</f>
        <v>0</v>
      </c>
      <c r="AU724" s="0" t="n">
        <f aca="true">RAND()</f>
        <v>0.799703555909346</v>
      </c>
      <c r="AV724" s="0" t="n">
        <f aca="true">RAND()</f>
        <v>0.377297753253712</v>
      </c>
      <c r="AW724" s="0" t="n">
        <f aca="true">RAND()</f>
        <v>0.463957459922479</v>
      </c>
      <c r="AX724" s="0" t="n">
        <f aca="true">RAND()</f>
        <v>0.482468003871314</v>
      </c>
      <c r="AY724" s="0" t="n">
        <f aca="true">RAND()</f>
        <v>0.660825684847011</v>
      </c>
      <c r="AZ724" s="0" t="n">
        <f aca="true">RAND()</f>
        <v>0.579116747399593</v>
      </c>
    </row>
    <row r="725" customFormat="false" ht="15" hidden="false" customHeight="false" outlineLevel="0" collapsed="false">
      <c r="AK725" s="0" t="n">
        <v>712</v>
      </c>
      <c r="AL725" s="0" t="n">
        <f aca="false">IFERROR(IF(AU725&lt;($AM$6-$AL$6)/($AN$6-$AL$6),$AL$6+SQRT(AU725*($AN$6-$AL$6)*($AM$6-$AL$6)),$AN$6-SQRT((1-AU725)*($AN$6-$AL$6)*($AN$6-$AM$6))),$AM$6)</f>
        <v>3.86335060506548</v>
      </c>
      <c r="AM725" s="0" t="n">
        <f aca="false">IFERROR(IF(AV725&lt;($AM$7-$AL$7)/($AN$7-$AL$7),$AL$7+SQRT(AV725*($AN$7-$AL$7)*($AM$7-$AL$7)),$AN$7-SQRT((1-AV725)*($AN$7-$AL$7)*($AN$7-$AM$7))),$AM$7)</f>
        <v>1.12490170153486</v>
      </c>
      <c r="AN725" s="0" t="n">
        <f aca="false">IFERROR(IF(AW725&lt;($AM$8-$AL$8)/($AN$8-$AL$8),$AL$8+SQRT(AW725*($AN$8-$AL$8)*($AM$8-$AL$8)),$AN$8-SQRT((1-AW725)*($AN$8-$AL$8)*($AN$8-$AM$8))),$AM$8)</f>
        <v>1.00719099953562</v>
      </c>
      <c r="AO725" s="0" t="n">
        <f aca="false">IFERROR(IF(AX725&lt;($AM$9-$AL$9)/($AN$9-$AL$9),$AL$9+SQRT(AX725*($AN$9-$AL$9)*($AM$9-$AL$9)),$AN$9-SQRT((1-AX725)*($AN$9-$AL$9)*($AN$9-$AM$9))),$AM$9)</f>
        <v>1.222083639406</v>
      </c>
      <c r="AP725" s="0" t="n">
        <f aca="false">IFERROR(IF(AY725&lt;($AM$10-$AL$10)/($AN$10-$AL$10),$AL$10+SQRT(AY725*($AN$10-$AL$10)*($AM$10-$AL$10)),$AN$10-SQRT((1-AY725)*($AN$10-$AL$10)*($AN$10-$AM$10))),$AM$10)</f>
        <v>0.625796389342599</v>
      </c>
      <c r="AQ725" s="0" t="n">
        <f aca="false">IFERROR(IF(AZ725&lt;($AM$11-$AL$11)/($AN$11-$AL$11),$AL$11+SQRT(AZ725*($AN$11-$AL$11)*($AM$11-$AL$11)),$AN$11-SQRT((1-AZ725)*($AN$11-$AL$11)*($AN$11-$AM$11))),$AM$11)</f>
        <v>0.762125263380434</v>
      </c>
      <c r="AR725" s="0" t="n">
        <f aca="false">SUMPRODUCT((B24:B31&lt;=$B$6)*(C24:C31*AM725+D24:D31*AO725*$B$8*AQ725)/(1+AL725/100)^B24:B31)+C32*AM725*AP725/(1+AL725/100)^$B$6</f>
        <v>0</v>
      </c>
      <c r="AS725" s="0" t="n">
        <f aca="false">SUMPRODUCT((K24:K26&lt;=$B$6)*(L24:L26*AN725+M24:M26*AO725*$B$8*AQ725)/(1+AL725/100)^K24:K26)+L27*AN725*AP725/(1+AL725/100)^$B$6</f>
        <v>0</v>
      </c>
      <c r="AT725" s="0" t="n">
        <f aca="false">AS725-AR725</f>
        <v>0</v>
      </c>
      <c r="AU725" s="0" t="n">
        <f aca="true">RAND()</f>
        <v>0.508071528662845</v>
      </c>
      <c r="AV725" s="0" t="n">
        <f aca="true">RAND()</f>
        <v>0.860892584187797</v>
      </c>
      <c r="AW725" s="0" t="n">
        <f aca="true">RAND()</f>
        <v>0.475944793719894</v>
      </c>
      <c r="AX725" s="0" t="n">
        <f aca="true">RAND()</f>
        <v>0.596564090613461</v>
      </c>
      <c r="AY725" s="0" t="n">
        <f aca="true">RAND()</f>
        <v>0.0632989262865392</v>
      </c>
      <c r="AZ725" s="0" t="n">
        <f aca="true">RAND()</f>
        <v>0.769043304808866</v>
      </c>
    </row>
    <row r="726" customFormat="false" ht="15" hidden="false" customHeight="false" outlineLevel="0" collapsed="false">
      <c r="AK726" s="0" t="n">
        <v>713</v>
      </c>
      <c r="AL726" s="0" t="n">
        <f aca="false">IFERROR(IF(AU726&lt;($AM$6-$AL$6)/($AN$6-$AL$6),$AL$6+SQRT(AU726*($AN$6-$AL$6)*($AM$6-$AL$6)),$AN$6-SQRT((1-AU726)*($AN$6-$AL$6)*($AN$6-$AM$6))),$AM$6)</f>
        <v>4.99478116667171</v>
      </c>
      <c r="AM726" s="0" t="n">
        <f aca="false">IFERROR(IF(AV726&lt;($AM$7-$AL$7)/($AN$7-$AL$7),$AL$7+SQRT(AV726*($AN$7-$AL$7)*($AM$7-$AL$7)),$AN$7-SQRT((1-AV726)*($AN$7-$AL$7)*($AN$7-$AM$7))),$AM$7)</f>
        <v>1.10977484168359</v>
      </c>
      <c r="AN726" s="0" t="n">
        <f aca="false">IFERROR(IF(AW726&lt;($AM$8-$AL$8)/($AN$8-$AL$8),$AL$8+SQRT(AW726*($AN$8-$AL$8)*($AM$8-$AL$8)),$AN$8-SQRT((1-AW726)*($AN$8-$AL$8)*($AN$8-$AM$8))),$AM$8)</f>
        <v>1.05445101244842</v>
      </c>
      <c r="AO726" s="0" t="n">
        <f aca="false">IFERROR(IF(AX726&lt;($AM$9-$AL$9)/($AN$9-$AL$9),$AL$9+SQRT(AX726*($AN$9-$AL$9)*($AM$9-$AL$9)),$AN$9-SQRT((1-AX726)*($AN$9-$AL$9)*($AN$9-$AM$9))),$AM$9)</f>
        <v>1.19170951093853</v>
      </c>
      <c r="AP726" s="0" t="n">
        <f aca="false">IFERROR(IF(AY726&lt;($AM$10-$AL$10)/($AN$10-$AL$10),$AL$10+SQRT(AY726*($AN$10-$AL$10)*($AM$10-$AL$10)),$AN$10-SQRT((1-AY726)*($AN$10-$AL$10)*($AN$10-$AM$10))),$AM$10)</f>
        <v>0.88132946028407</v>
      </c>
      <c r="AQ726" s="0" t="n">
        <f aca="false">IFERROR(IF(AZ726&lt;($AM$11-$AL$11)/($AN$11-$AL$11),$AL$11+SQRT(AZ726*($AN$11-$AL$11)*($AM$11-$AL$11)),$AN$11-SQRT((1-AZ726)*($AN$11-$AL$11)*($AN$11-$AM$11))),$AM$11)</f>
        <v>0.52439294040554</v>
      </c>
      <c r="AR726" s="0" t="n">
        <f aca="false">SUMPRODUCT((B24:B31&lt;=$B$6)*(C24:C31*AM726+D24:D31*AO726*$B$8*AQ726)/(1+AL726/100)^B24:B31)+C32*AM726*AP726/(1+AL726/100)^$B$6</f>
        <v>0</v>
      </c>
      <c r="AS726" s="0" t="n">
        <f aca="false">SUMPRODUCT((K24:K26&lt;=$B$6)*(L24:L26*AN726+M24:M26*AO726*$B$8*AQ726)/(1+AL726/100)^K24:K26)+L27*AN726*AP726/(1+AL726/100)^$B$6</f>
        <v>0</v>
      </c>
      <c r="AT726" s="0" t="n">
        <f aca="false">AS726-AR726</f>
        <v>0</v>
      </c>
      <c r="AU726" s="0" t="n">
        <f aca="true">RAND()</f>
        <v>0.798954871523276</v>
      </c>
      <c r="AV726" s="0" t="n">
        <f aca="true">RAND()</f>
        <v>0.825216933112338</v>
      </c>
      <c r="AW726" s="0" t="n">
        <f aca="true">RAND()</f>
        <v>0.660094164156004</v>
      </c>
      <c r="AX726" s="0" t="n">
        <f aca="true">RAND()</f>
        <v>0.564444323528512</v>
      </c>
      <c r="AY726" s="0" t="n">
        <f aca="true">RAND()</f>
        <v>0.581648629122159</v>
      </c>
      <c r="AZ726" s="0" t="n">
        <f aca="true">RAND()</f>
        <v>0.205519149811608</v>
      </c>
    </row>
    <row r="727" customFormat="false" ht="15" hidden="false" customHeight="false" outlineLevel="0" collapsed="false">
      <c r="AK727" s="0" t="n">
        <v>714</v>
      </c>
      <c r="AL727" s="0" t="n">
        <f aca="false">IFERROR(IF(AU727&lt;($AM$6-$AL$6)/($AN$6-$AL$6),$AL$6+SQRT(AU727*($AN$6-$AL$6)*($AM$6-$AL$6)),$AN$6-SQRT((1-AU727)*($AN$6-$AL$6)*($AN$6-$AM$6))),$AM$6)</f>
        <v>4.53715650900351</v>
      </c>
      <c r="AM727" s="0" t="n">
        <f aca="false">IFERROR(IF(AV727&lt;($AM$7-$AL$7)/($AN$7-$AL$7),$AL$7+SQRT(AV727*($AN$7-$AL$7)*($AM$7-$AL$7)),$AN$7-SQRT((1-AV727)*($AN$7-$AL$7)*($AN$7-$AM$7))),$AM$7)</f>
        <v>1.08110641033317</v>
      </c>
      <c r="AN727" s="0" t="n">
        <f aca="false">IFERROR(IF(AW727&lt;($AM$8-$AL$8)/($AN$8-$AL$8),$AL$8+SQRT(AW727*($AN$8-$AL$8)*($AM$8-$AL$8)),$AN$8-SQRT((1-AW727)*($AN$8-$AL$8)*($AN$8-$AM$8))),$AM$8)</f>
        <v>0.913730395945203</v>
      </c>
      <c r="AO727" s="0" t="n">
        <f aca="false">IFERROR(IF(AX727&lt;($AM$9-$AL$9)/($AN$9-$AL$9),$AL$9+SQRT(AX727*($AN$9-$AL$9)*($AM$9-$AL$9)),$AN$9-SQRT((1-AX727)*($AN$9-$AL$9)*($AN$9-$AM$9))),$AM$9)</f>
        <v>0.919299590326596</v>
      </c>
      <c r="AP727" s="0" t="n">
        <f aca="false">IFERROR(IF(AY727&lt;($AM$10-$AL$10)/($AN$10-$AL$10),$AL$10+SQRT(AY727*($AN$10-$AL$10)*($AM$10-$AL$10)),$AN$10-SQRT((1-AY727)*($AN$10-$AL$10)*($AN$10-$AM$10))),$AM$10)</f>
        <v>0.85160050306001</v>
      </c>
      <c r="AQ727" s="0" t="n">
        <f aca="false">IFERROR(IF(AZ727&lt;($AM$11-$AL$11)/($AN$11-$AL$11),$AL$11+SQRT(AZ727*($AN$11-$AL$11)*($AM$11-$AL$11)),$AN$11-SQRT((1-AZ727)*($AN$11-$AL$11)*($AN$11-$AM$11))),$AM$11)</f>
        <v>0.660832661294698</v>
      </c>
      <c r="AR727" s="0" t="n">
        <f aca="false">SUMPRODUCT((B24:B31&lt;=$B$6)*(C24:C31*AM727+D24:D31*AO727*$B$8*AQ727)/(1+AL727/100)^B24:B31)+C32*AM727*AP727/(1+AL727/100)^$B$6</f>
        <v>0</v>
      </c>
      <c r="AS727" s="0" t="n">
        <f aca="false">SUMPRODUCT((K24:K26&lt;=$B$6)*(L24:L26*AN727+M24:M26*AO727*$B$8*AQ727)/(1+AL727/100)^K24:K26)+L27*AN727*AP727/(1+AL727/100)^$B$6</f>
        <v>0</v>
      </c>
      <c r="AT727" s="0" t="n">
        <f aca="false">AS727-AR727</f>
        <v>0</v>
      </c>
      <c r="AU727" s="0" t="n">
        <f aca="true">RAND()</f>
        <v>0.696720096942812</v>
      </c>
      <c r="AV727" s="0" t="n">
        <f aca="true">RAND()</f>
        <v>0.746444047728475</v>
      </c>
      <c r="AW727" s="0" t="n">
        <f aca="true">RAND()</f>
        <v>0.143717810687251</v>
      </c>
      <c r="AX727" s="0" t="n">
        <f aca="true">RAND()</f>
        <v>0.234416195264068</v>
      </c>
      <c r="AY727" s="0" t="n">
        <f aca="true">RAND()</f>
        <v>0.494491655008208</v>
      </c>
      <c r="AZ727" s="0" t="n">
        <f aca="true">RAND()</f>
        <v>0.530471495328827</v>
      </c>
    </row>
    <row r="728" customFormat="false" ht="15" hidden="false" customHeight="false" outlineLevel="0" collapsed="false">
      <c r="AK728" s="0" t="n">
        <v>715</v>
      </c>
      <c r="AL728" s="0" t="n">
        <f aca="false">IFERROR(IF(AU728&lt;($AM$6-$AL$6)/($AN$6-$AL$6),$AL$6+SQRT(AU728*($AN$6-$AL$6)*($AM$6-$AL$6)),$AN$6-SQRT((1-AU728)*($AN$6-$AL$6)*($AN$6-$AM$6))),$AM$6)</f>
        <v>3.92636503744191</v>
      </c>
      <c r="AM728" s="0" t="n">
        <f aca="false">IFERROR(IF(AV728&lt;($AM$7-$AL$7)/($AN$7-$AL$7),$AL$7+SQRT(AV728*($AN$7-$AL$7)*($AM$7-$AL$7)),$AN$7-SQRT((1-AV728)*($AN$7-$AL$7)*($AN$7-$AM$7))),$AM$7)</f>
        <v>1.11407491704799</v>
      </c>
      <c r="AN728" s="0" t="n">
        <f aca="false">IFERROR(IF(AW728&lt;($AM$8-$AL$8)/($AN$8-$AL$8),$AL$8+SQRT(AW728*($AN$8-$AL$8)*($AM$8-$AL$8)),$AN$8-SQRT((1-AW728)*($AN$8-$AL$8)*($AN$8-$AM$8))),$AM$8)</f>
        <v>0.984528817769078</v>
      </c>
      <c r="AO728" s="0" t="n">
        <f aca="false">IFERROR(IF(AX728&lt;($AM$9-$AL$9)/($AN$9-$AL$9),$AL$9+SQRT(AX728*($AN$9-$AL$9)*($AM$9-$AL$9)),$AN$9-SQRT((1-AX728)*($AN$9-$AL$9)*($AN$9-$AM$9))),$AM$9)</f>
        <v>0.792546887258218</v>
      </c>
      <c r="AP728" s="0" t="n">
        <f aca="false">IFERROR(IF(AY728&lt;($AM$10-$AL$10)/($AN$10-$AL$10),$AL$10+SQRT(AY728*($AN$10-$AL$10)*($AM$10-$AL$10)),$AN$10-SQRT((1-AY728)*($AN$10-$AL$10)*($AN$10-$AM$10))),$AM$10)</f>
        <v>0.871942143946378</v>
      </c>
      <c r="AQ728" s="0" t="n">
        <f aca="false">IFERROR(IF(AZ728&lt;($AM$11-$AL$11)/($AN$11-$AL$11),$AL$11+SQRT(AZ728*($AN$11-$AL$11)*($AM$11-$AL$11)),$AN$11-SQRT((1-AZ728)*($AN$11-$AL$11)*($AN$11-$AM$11))),$AM$11)</f>
        <v>0.540004093196279</v>
      </c>
      <c r="AR728" s="0" t="n">
        <f aca="false">SUMPRODUCT((B24:B31&lt;=$B$6)*(C24:C31*AM728+D24:D31*AO728*$B$8*AQ728)/(1+AL728/100)^B24:B31)+C32*AM728*AP728/(1+AL728/100)^$B$6</f>
        <v>0</v>
      </c>
      <c r="AS728" s="0" t="n">
        <f aca="false">SUMPRODUCT((K24:K26&lt;=$B$6)*(L24:L26*AN728+M24:M26*AO728*$B$8*AQ728)/(1+AL728/100)^K24:K26)+L27*AN728*AP728/(1+AL728/100)^$B$6</f>
        <v>0</v>
      </c>
      <c r="AT728" s="0" t="n">
        <f aca="false">AS728-AR728</f>
        <v>0</v>
      </c>
      <c r="AU728" s="0" t="n">
        <f aca="true">RAND()</f>
        <v>0.527638405847026</v>
      </c>
      <c r="AV728" s="0" t="n">
        <f aca="true">RAND()</f>
        <v>0.83577219399545</v>
      </c>
      <c r="AW728" s="0" t="n">
        <f aca="true">RAND()</f>
        <v>0.378343162080595</v>
      </c>
      <c r="AX728" s="0" t="n">
        <f aca="true">RAND()</f>
        <v>0.11411157499263</v>
      </c>
      <c r="AY728" s="0" t="n">
        <f aca="true">RAND()</f>
        <v>0.553363833773714</v>
      </c>
      <c r="AZ728" s="0" t="n">
        <f aca="true">RAND()</f>
        <v>0.235110060208033</v>
      </c>
    </row>
    <row r="729" customFormat="false" ht="15" hidden="false" customHeight="false" outlineLevel="0" collapsed="false">
      <c r="AK729" s="0" t="n">
        <v>716</v>
      </c>
      <c r="AL729" s="0" t="n">
        <f aca="false">IFERROR(IF(AU729&lt;($AM$6-$AL$6)/($AN$6-$AL$6),$AL$6+SQRT(AU729*($AN$6-$AL$6)*($AM$6-$AL$6)),$AN$6-SQRT((1-AU729)*($AN$6-$AL$6)*($AN$6-$AM$6))),$AM$6)</f>
        <v>2.8512532930148</v>
      </c>
      <c r="AM729" s="0" t="n">
        <f aca="false">IFERROR(IF(AV729&lt;($AM$7-$AL$7)/($AN$7-$AL$7),$AL$7+SQRT(AV729*($AN$7-$AL$7)*($AM$7-$AL$7)),$AN$7-SQRT((1-AV729)*($AN$7-$AL$7)*($AN$7-$AM$7))),$AM$7)</f>
        <v>1.03305191874896</v>
      </c>
      <c r="AN729" s="0" t="n">
        <f aca="false">IFERROR(IF(AW729&lt;($AM$8-$AL$8)/($AN$8-$AL$8),$AL$8+SQRT(AW729*($AN$8-$AL$8)*($AM$8-$AL$8)),$AN$8-SQRT((1-AW729)*($AN$8-$AL$8)*($AN$8-$AM$8))),$AM$8)</f>
        <v>0.968618069748463</v>
      </c>
      <c r="AO729" s="0" t="n">
        <f aca="false">IFERROR(IF(AX729&lt;($AM$9-$AL$9)/($AN$9-$AL$9),$AL$9+SQRT(AX729*($AN$9-$AL$9)*($AM$9-$AL$9)),$AN$9-SQRT((1-AX729)*($AN$9-$AL$9)*($AN$9-$AM$9))),$AM$9)</f>
        <v>1.55047230626655</v>
      </c>
      <c r="AP729" s="0" t="n">
        <f aca="false">IFERROR(IF(AY729&lt;($AM$10-$AL$10)/($AN$10-$AL$10),$AL$10+SQRT(AY729*($AN$10-$AL$10)*($AM$10-$AL$10)),$AN$10-SQRT((1-AY729)*($AN$10-$AL$10)*($AN$10-$AM$10))),$AM$10)</f>
        <v>0.722558890537369</v>
      </c>
      <c r="AQ729" s="0" t="n">
        <f aca="false">IFERROR(IF(AZ729&lt;($AM$11-$AL$11)/($AN$11-$AL$11),$AL$11+SQRT(AZ729*($AN$11-$AL$11)*($AM$11-$AL$11)),$AN$11-SQRT((1-AZ729)*($AN$11-$AL$11)*($AN$11-$AM$11))),$AM$11)</f>
        <v>0.638365874298931</v>
      </c>
      <c r="AR729" s="0" t="n">
        <f aca="false">SUMPRODUCT((B24:B31&lt;=$B$6)*(C24:C31*AM729+D24:D31*AO729*$B$8*AQ729)/(1+AL729/100)^B24:B31)+C32*AM729*AP729/(1+AL729/100)^$B$6</f>
        <v>0</v>
      </c>
      <c r="AS729" s="0" t="n">
        <f aca="false">SUMPRODUCT((K24:K26&lt;=$B$6)*(L24:L26*AN729+M24:M26*AO729*$B$8*AQ729)/(1+AL729/100)^K24:K26)+L27*AN729*AP729/(1+AL729/100)^$B$6</f>
        <v>0</v>
      </c>
      <c r="AT729" s="0" t="n">
        <f aca="false">AS729-AR729</f>
        <v>0</v>
      </c>
      <c r="AU729" s="0" t="n">
        <f aca="true">RAND()</f>
        <v>0.144926433773708</v>
      </c>
      <c r="AV729" s="0" t="n">
        <f aca="true">RAND()</f>
        <v>0.581631378146616</v>
      </c>
      <c r="AW729" s="0" t="n">
        <f aca="true">RAND()</f>
        <v>0.315911704952195</v>
      </c>
      <c r="AX729" s="0" t="n">
        <f aca="true">RAND()</f>
        <v>0.865283235044458</v>
      </c>
      <c r="AY729" s="0" t="n">
        <f aca="true">RAND()</f>
        <v>0.198129839028898</v>
      </c>
      <c r="AZ729" s="0" t="n">
        <f aca="true">RAND()</f>
        <v>0.467312101592162</v>
      </c>
    </row>
    <row r="730" customFormat="false" ht="15" hidden="false" customHeight="false" outlineLevel="0" collapsed="false">
      <c r="AK730" s="0" t="n">
        <v>717</v>
      </c>
      <c r="AL730" s="0" t="n">
        <f aca="false">IFERROR(IF(AU730&lt;($AM$6-$AL$6)/($AN$6-$AL$6),$AL$6+SQRT(AU730*($AN$6-$AL$6)*($AM$6-$AL$6)),$AN$6-SQRT((1-AU730)*($AN$6-$AL$6)*($AN$6-$AM$6))),$AM$6)</f>
        <v>4.61260601109178</v>
      </c>
      <c r="AM730" s="0" t="n">
        <f aca="false">IFERROR(IF(AV730&lt;($AM$7-$AL$7)/($AN$7-$AL$7),$AL$7+SQRT(AV730*($AN$7-$AL$7)*($AM$7-$AL$7)),$AN$7-SQRT((1-AV730)*($AN$7-$AL$7)*($AN$7-$AM$7))),$AM$7)</f>
        <v>0.983386843162448</v>
      </c>
      <c r="AN730" s="0" t="n">
        <f aca="false">IFERROR(IF(AW730&lt;($AM$8-$AL$8)/($AN$8-$AL$8),$AL$8+SQRT(AW730*($AN$8-$AL$8)*($AM$8-$AL$8)),$AN$8-SQRT((1-AW730)*($AN$8-$AL$8)*($AN$8-$AM$8))),$AM$8)</f>
        <v>0.965406934815146</v>
      </c>
      <c r="AO730" s="0" t="n">
        <f aca="false">IFERROR(IF(AX730&lt;($AM$9-$AL$9)/($AN$9-$AL$9),$AL$9+SQRT(AX730*($AN$9-$AL$9)*($AM$9-$AL$9)),$AN$9-SQRT((1-AX730)*($AN$9-$AL$9)*($AN$9-$AM$9))),$AM$9)</f>
        <v>1.15718050909476</v>
      </c>
      <c r="AP730" s="0" t="n">
        <f aca="false">IFERROR(IF(AY730&lt;($AM$10-$AL$10)/($AN$10-$AL$10),$AL$10+SQRT(AY730*($AN$10-$AL$10)*($AM$10-$AL$10)),$AN$10-SQRT((1-AY730)*($AN$10-$AL$10)*($AN$10-$AM$10))),$AM$10)</f>
        <v>0.696427920306775</v>
      </c>
      <c r="AQ730" s="0" t="n">
        <f aca="false">IFERROR(IF(AZ730&lt;($AM$11-$AL$11)/($AN$11-$AL$11),$AL$11+SQRT(AZ730*($AN$11-$AL$11)*($AM$11-$AL$11)),$AN$11-SQRT((1-AZ730)*($AN$11-$AL$11)*($AN$11-$AM$11))),$AM$11)</f>
        <v>0.691550003763107</v>
      </c>
      <c r="AR730" s="0" t="n">
        <f aca="false">SUMPRODUCT((B24:B31&lt;=$B$6)*(C24:C31*AM730+D24:D31*AO730*$B$8*AQ730)/(1+AL730/100)^B24:B31)+C32*AM730*AP730/(1+AL730/100)^$B$6</f>
        <v>0</v>
      </c>
      <c r="AS730" s="0" t="n">
        <f aca="false">SUMPRODUCT((K24:K26&lt;=$B$6)*(L24:L26*AN730+M24:M26*AO730*$B$8*AQ730)/(1+AL730/100)^K24:K26)+L27*AN730*AP730/(1+AL730/100)^$B$6</f>
        <v>0</v>
      </c>
      <c r="AT730" s="0" t="n">
        <f aca="false">AS730-AR730</f>
        <v>0</v>
      </c>
      <c r="AU730" s="0" t="n">
        <f aca="true">RAND()</f>
        <v>0.715017497086245</v>
      </c>
      <c r="AV730" s="0" t="n">
        <f aca="true">RAND()</f>
        <v>0.373674824945427</v>
      </c>
      <c r="AW730" s="0" t="n">
        <f aca="true">RAND()</f>
        <v>0.303993934277131</v>
      </c>
      <c r="AX730" s="0" t="n">
        <f aca="true">RAND()</f>
        <v>0.52643687050015</v>
      </c>
      <c r="AY730" s="0" t="n">
        <f aca="true">RAND()</f>
        <v>0.154335711504178</v>
      </c>
      <c r="AZ730" s="0" t="n">
        <f aca="true">RAND()</f>
        <v>0.611667754373308</v>
      </c>
    </row>
    <row r="731" customFormat="false" ht="15" hidden="false" customHeight="false" outlineLevel="0" collapsed="false">
      <c r="AK731" s="0" t="n">
        <v>718</v>
      </c>
      <c r="AL731" s="0" t="n">
        <f aca="false">IFERROR(IF(AU731&lt;($AM$6-$AL$6)/($AN$6-$AL$6),$AL$6+SQRT(AU731*($AN$6-$AL$6)*($AM$6-$AL$6)),$AN$6-SQRT((1-AU731)*($AN$6-$AL$6)*($AN$6-$AM$6))),$AM$6)</f>
        <v>4.06882639020292</v>
      </c>
      <c r="AM731" s="0" t="n">
        <f aca="false">IFERROR(IF(AV731&lt;($AM$7-$AL$7)/($AN$7-$AL$7),$AL$7+SQRT(AV731*($AN$7-$AL$7)*($AM$7-$AL$7)),$AN$7-SQRT((1-AV731)*($AN$7-$AL$7)*($AN$7-$AM$7))),$AM$7)</f>
        <v>0.992860355820569</v>
      </c>
      <c r="AN731" s="0" t="n">
        <f aca="false">IFERROR(IF(AW731&lt;($AM$8-$AL$8)/($AN$8-$AL$8),$AL$8+SQRT(AW731*($AN$8-$AL$8)*($AM$8-$AL$8)),$AN$8-SQRT((1-AW731)*($AN$8-$AL$8)*($AN$8-$AM$8))),$AM$8)</f>
        <v>1.0663632912292</v>
      </c>
      <c r="AO731" s="0" t="n">
        <f aca="false">IFERROR(IF(AX731&lt;($AM$9-$AL$9)/($AN$9-$AL$9),$AL$9+SQRT(AX731*($AN$9-$AL$9)*($AM$9-$AL$9)),$AN$9-SQRT((1-AX731)*($AN$9-$AL$9)*($AN$9-$AM$9))),$AM$9)</f>
        <v>1.28414770903992</v>
      </c>
      <c r="AP731" s="0" t="n">
        <f aca="false">IFERROR(IF(AY731&lt;($AM$10-$AL$10)/($AN$10-$AL$10),$AL$10+SQRT(AY731*($AN$10-$AL$10)*($AM$10-$AL$10)),$AN$10-SQRT((1-AY731)*($AN$10-$AL$10)*($AN$10-$AM$10))),$AM$10)</f>
        <v>0.958489994431135</v>
      </c>
      <c r="AQ731" s="0" t="n">
        <f aca="false">IFERROR(IF(AZ731&lt;($AM$11-$AL$11)/($AN$11-$AL$11),$AL$11+SQRT(AZ731*($AN$11-$AL$11)*($AM$11-$AL$11)),$AN$11-SQRT((1-AZ731)*($AN$11-$AL$11)*($AN$11-$AM$11))),$AM$11)</f>
        <v>0.5269455181414</v>
      </c>
      <c r="AR731" s="0" t="n">
        <f aca="false">SUMPRODUCT((B24:B31&lt;=$B$6)*(C24:C31*AM731+D24:D31*AO731*$B$8*AQ731)/(1+AL731/100)^B24:B31)+C32*AM731*AP731/(1+AL731/100)^$B$6</f>
        <v>0</v>
      </c>
      <c r="AS731" s="0" t="n">
        <f aca="false">SUMPRODUCT((K24:K26&lt;=$B$6)*(L24:L26*AN731+M24:M26*AO731*$B$8*AQ731)/(1+AL731/100)^K24:K26)+L27*AN731*AP731/(1+AL731/100)^$B$6</f>
        <v>0</v>
      </c>
      <c r="AT731" s="0" t="n">
        <f aca="false">AS731-AR731</f>
        <v>0</v>
      </c>
      <c r="AU731" s="0" t="n">
        <f aca="true">RAND()</f>
        <v>0.570411063461457</v>
      </c>
      <c r="AV731" s="0" t="n">
        <f aca="true">RAND()</f>
        <v>0.413279076080406</v>
      </c>
      <c r="AW731" s="0" t="n">
        <f aca="true">RAND()</f>
        <v>0.700244970594035</v>
      </c>
      <c r="AX731" s="0" t="n">
        <f aca="true">RAND()</f>
        <v>0.658370331684804</v>
      </c>
      <c r="AY731" s="0" t="n">
        <f aca="true">RAND()</f>
        <v>0.84085229997385</v>
      </c>
      <c r="AZ731" s="0" t="n">
        <f aca="true">RAND()</f>
        <v>0.210221502875381</v>
      </c>
    </row>
    <row r="732" customFormat="false" ht="15" hidden="false" customHeight="false" outlineLevel="0" collapsed="false">
      <c r="AK732" s="0" t="n">
        <v>719</v>
      </c>
      <c r="AL732" s="0" t="n">
        <f aca="false">IFERROR(IF(AU732&lt;($AM$6-$AL$6)/($AN$6-$AL$6),$AL$6+SQRT(AU732*($AN$6-$AL$6)*($AM$6-$AL$6)),$AN$6-SQRT((1-AU732)*($AN$6-$AL$6)*($AN$6-$AM$6))),$AM$6)</f>
        <v>4.07165503352405</v>
      </c>
      <c r="AM732" s="0" t="n">
        <f aca="false">IFERROR(IF(AV732&lt;($AM$7-$AL$7)/($AN$7-$AL$7),$AL$7+SQRT(AV732*($AN$7-$AL$7)*($AM$7-$AL$7)),$AN$7-SQRT((1-AV732)*($AN$7-$AL$7)*($AN$7-$AM$7))),$AM$7)</f>
        <v>0.971617325789502</v>
      </c>
      <c r="AN732" s="0" t="n">
        <f aca="false">IFERROR(IF(AW732&lt;($AM$8-$AL$8)/($AN$8-$AL$8),$AL$8+SQRT(AW732*($AN$8-$AL$8)*($AM$8-$AL$8)),$AN$8-SQRT((1-AW732)*($AN$8-$AL$8)*($AN$8-$AM$8))),$AM$8)</f>
        <v>1.10379423760268</v>
      </c>
      <c r="AO732" s="0" t="n">
        <f aca="false">IFERROR(IF(AX732&lt;($AM$9-$AL$9)/($AN$9-$AL$9),$AL$9+SQRT(AX732*($AN$9-$AL$9)*($AM$9-$AL$9)),$AN$9-SQRT((1-AX732)*($AN$9-$AL$9)*($AN$9-$AM$9))),$AM$9)</f>
        <v>0.943628317549368</v>
      </c>
      <c r="AP732" s="0" t="n">
        <f aca="false">IFERROR(IF(AY732&lt;($AM$10-$AL$10)/($AN$10-$AL$10),$AL$10+SQRT(AY732*($AN$10-$AL$10)*($AM$10-$AL$10)),$AN$10-SQRT((1-AY732)*($AN$10-$AL$10)*($AN$10-$AM$10))),$AM$10)</f>
        <v>0.955528327491429</v>
      </c>
      <c r="AQ732" s="0" t="n">
        <f aca="false">IFERROR(IF(AZ732&lt;($AM$11-$AL$11)/($AN$11-$AL$11),$AL$11+SQRT(AZ732*($AN$11-$AL$11)*($AM$11-$AL$11)),$AN$11-SQRT((1-AZ732)*($AN$11-$AL$11)*($AN$11-$AM$11))),$AM$11)</f>
        <v>0.731014981370318</v>
      </c>
      <c r="AR732" s="0" t="n">
        <f aca="false">SUMPRODUCT((B24:B31&lt;=$B$6)*(C24:C31*AM732+D24:D31*AO732*$B$8*AQ732)/(1+AL732/100)^B24:B31)+C32*AM732*AP732/(1+AL732/100)^$B$6</f>
        <v>0</v>
      </c>
      <c r="AS732" s="0" t="n">
        <f aca="false">SUMPRODUCT((K24:K26&lt;=$B$6)*(L24:L26*AN732+M24:M26*AO732*$B$8*AQ732)/(1+AL732/100)^K24:K26)+L27*AN732*AP732/(1+AL732/100)^$B$6</f>
        <v>0</v>
      </c>
      <c r="AT732" s="0" t="n">
        <f aca="false">AS732-AR732</f>
        <v>0</v>
      </c>
      <c r="AU732" s="0" t="n">
        <f aca="true">RAND()</f>
        <v>0.571239787865747</v>
      </c>
      <c r="AV732" s="0" t="n">
        <f aca="true">RAND()</f>
        <v>0.327250072346001</v>
      </c>
      <c r="AW732" s="0" t="n">
        <f aca="true">RAND()</f>
        <v>0.809990000371719</v>
      </c>
      <c r="AX732" s="0" t="n">
        <f aca="true">RAND()</f>
        <v>0.262408112175578</v>
      </c>
      <c r="AY732" s="0" t="n">
        <f aca="true">RAND()</f>
        <v>0.830024228588554</v>
      </c>
      <c r="AZ732" s="0" t="n">
        <f aca="true">RAND()</f>
        <v>0.704681876541997</v>
      </c>
    </row>
    <row r="733" customFormat="false" ht="15" hidden="false" customHeight="false" outlineLevel="0" collapsed="false">
      <c r="AK733" s="0" t="n">
        <v>720</v>
      </c>
      <c r="AL733" s="0" t="n">
        <f aca="false">IFERROR(IF(AU733&lt;($AM$6-$AL$6)/($AN$6-$AL$6),$AL$6+SQRT(AU733*($AN$6-$AL$6)*($AM$6-$AL$6)),$AN$6-SQRT((1-AU733)*($AN$6-$AL$6)*($AN$6-$AM$6))),$AM$6)</f>
        <v>5.87812725407524</v>
      </c>
      <c r="AM733" s="0" t="n">
        <f aca="false">IFERROR(IF(AV733&lt;($AM$7-$AL$7)/($AN$7-$AL$7),$AL$7+SQRT(AV733*($AN$7-$AL$7)*($AM$7-$AL$7)),$AN$7-SQRT((1-AV733)*($AN$7-$AL$7)*($AN$7-$AM$7))),$AM$7)</f>
        <v>0.984276783239559</v>
      </c>
      <c r="AN733" s="0" t="n">
        <f aca="false">IFERROR(IF(AW733&lt;($AM$8-$AL$8)/($AN$8-$AL$8),$AL$8+SQRT(AW733*($AN$8-$AL$8)*($AM$8-$AL$8)),$AN$8-SQRT((1-AW733)*($AN$8-$AL$8)*($AN$8-$AM$8))),$AM$8)</f>
        <v>1.07066540409948</v>
      </c>
      <c r="AO733" s="0" t="n">
        <f aca="false">IFERROR(IF(AX733&lt;($AM$9-$AL$9)/($AN$9-$AL$9),$AL$9+SQRT(AX733*($AN$9-$AL$9)*($AM$9-$AL$9)),$AN$9-SQRT((1-AX733)*($AN$9-$AL$9)*($AN$9-$AM$9))),$AM$9)</f>
        <v>1.37232817681937</v>
      </c>
      <c r="AP733" s="0" t="n">
        <f aca="false">IFERROR(IF(AY733&lt;($AM$10-$AL$10)/($AN$10-$AL$10),$AL$10+SQRT(AY733*($AN$10-$AL$10)*($AM$10-$AL$10)),$AN$10-SQRT((1-AY733)*($AN$10-$AL$10)*($AN$10-$AM$10))),$AM$10)</f>
        <v>0.86422572930497</v>
      </c>
      <c r="AQ733" s="0" t="n">
        <f aca="false">IFERROR(IF(AZ733&lt;($AM$11-$AL$11)/($AN$11-$AL$11),$AL$11+SQRT(AZ733*($AN$11-$AL$11)*($AM$11-$AL$11)),$AN$11-SQRT((1-AZ733)*($AN$11-$AL$11)*($AN$11-$AM$11))),$AM$11)</f>
        <v>0.819702645194759</v>
      </c>
      <c r="AR733" s="0" t="n">
        <f aca="false">SUMPRODUCT((B24:B31&lt;=$B$6)*(C24:C31*AM733+D24:D31*AO733*$B$8*AQ733)/(1+AL733/100)^B24:B31)+C32*AM733*AP733/(1+AL733/100)^$B$6</f>
        <v>0</v>
      </c>
      <c r="AS733" s="0" t="n">
        <f aca="false">SUMPRODUCT((K24:K26&lt;=$B$6)*(L24:L26*AN733+M24:M26*AO733*$B$8*AQ733)/(1+AL733/100)^K24:K26)+L27*AN733*AP733/(1+AL733/100)^$B$6</f>
        <v>0</v>
      </c>
      <c r="AT733" s="0" t="n">
        <f aca="false">AS733-AR733</f>
        <v>0</v>
      </c>
      <c r="AU733" s="0" t="n">
        <f aca="true">RAND()</f>
        <v>0.937070077097562</v>
      </c>
      <c r="AV733" s="0" t="n">
        <f aca="true">RAND()</f>
        <v>0.377310364901325</v>
      </c>
      <c r="AW733" s="0" t="n">
        <f aca="true">RAND()</f>
        <v>0.714125357450649</v>
      </c>
      <c r="AX733" s="0" t="n">
        <f aca="true">RAND()</f>
        <v>0.737352054923399</v>
      </c>
      <c r="AY733" s="0" t="n">
        <f aca="true">RAND()</f>
        <v>0.530641527550948</v>
      </c>
      <c r="AZ733" s="0" t="n">
        <f aca="true">RAND()</f>
        <v>0.867317811633604</v>
      </c>
    </row>
    <row r="734" customFormat="false" ht="15" hidden="false" customHeight="false" outlineLevel="0" collapsed="false">
      <c r="AK734" s="0" t="n">
        <v>721</v>
      </c>
      <c r="AL734" s="0" t="n">
        <f aca="false">IFERROR(IF(AU734&lt;($AM$6-$AL$6)/($AN$6-$AL$6),$AL$6+SQRT(AU734*($AN$6-$AL$6)*($AM$6-$AL$6)),$AN$6-SQRT((1-AU734)*($AN$6-$AL$6)*($AN$6-$AM$6))),$AM$6)</f>
        <v>3.3869670243546</v>
      </c>
      <c r="AM734" s="0" t="n">
        <f aca="false">IFERROR(IF(AV734&lt;($AM$7-$AL$7)/($AN$7-$AL$7),$AL$7+SQRT(AV734*($AN$7-$AL$7)*($AM$7-$AL$7)),$AN$7-SQRT((1-AV734)*($AN$7-$AL$7)*($AN$7-$AM$7))),$AM$7)</f>
        <v>1.04218903837118</v>
      </c>
      <c r="AN734" s="0" t="n">
        <f aca="false">IFERROR(IF(AW734&lt;($AM$8-$AL$8)/($AN$8-$AL$8),$AL$8+SQRT(AW734*($AN$8-$AL$8)*($AM$8-$AL$8)),$AN$8-SQRT((1-AW734)*($AN$8-$AL$8)*($AN$8-$AM$8))),$AM$8)</f>
        <v>0.938355051435532</v>
      </c>
      <c r="AO734" s="0" t="n">
        <f aca="false">IFERROR(IF(AX734&lt;($AM$9-$AL$9)/($AN$9-$AL$9),$AL$9+SQRT(AX734*($AN$9-$AL$9)*($AM$9-$AL$9)),$AN$9-SQRT((1-AX734)*($AN$9-$AL$9)*($AN$9-$AM$9))),$AM$9)</f>
        <v>1.29653180585665</v>
      </c>
      <c r="AP734" s="0" t="n">
        <f aca="false">IFERROR(IF(AY734&lt;($AM$10-$AL$10)/($AN$10-$AL$10),$AL$10+SQRT(AY734*($AN$10-$AL$10)*($AM$10-$AL$10)),$AN$10-SQRT((1-AY734)*($AN$10-$AL$10)*($AN$10-$AM$10))),$AM$10)</f>
        <v>0.945531457608833</v>
      </c>
      <c r="AQ734" s="0" t="n">
        <f aca="false">IFERROR(IF(AZ734&lt;($AM$11-$AL$11)/($AN$11-$AL$11),$AL$11+SQRT(AZ734*($AN$11-$AL$11)*($AM$11-$AL$11)),$AN$11-SQRT((1-AZ734)*($AN$11-$AL$11)*($AN$11-$AM$11))),$AM$11)</f>
        <v>0.72976924511786</v>
      </c>
      <c r="AR734" s="0" t="n">
        <f aca="false">SUMPRODUCT((B24:B31&lt;=$B$6)*(C24:C31*AM734+D24:D31*AO734*$B$8*AQ734)/(1+AL734/100)^B24:B31)+C32*AM734*AP734/(1+AL734/100)^$B$6</f>
        <v>0</v>
      </c>
      <c r="AS734" s="0" t="n">
        <f aca="false">SUMPRODUCT((K24:K26&lt;=$B$6)*(L24:L26*AN734+M24:M26*AO734*$B$8*AQ734)/(1+AL734/100)^K24:K26)+L27*AN734*AP734/(1+AL734/100)^$B$6</f>
        <v>0</v>
      </c>
      <c r="AT734" s="0" t="n">
        <f aca="false">AS734-AR734</f>
        <v>0</v>
      </c>
      <c r="AU734" s="0" t="n">
        <f aca="true">RAND()</f>
        <v>0.347299635844948</v>
      </c>
      <c r="AV734" s="0" t="n">
        <f aca="true">RAND()</f>
        <v>0.616129815350266</v>
      </c>
      <c r="AW734" s="0" t="n">
        <f aca="true">RAND()</f>
        <v>0.212690225085875</v>
      </c>
      <c r="AX734" s="0" t="n">
        <f aca="true">RAND()</f>
        <v>0.670088333219132</v>
      </c>
      <c r="AY734" s="0" t="n">
        <f aca="true">RAND()</f>
        <v>0.793993118876207</v>
      </c>
      <c r="AZ734" s="0" t="n">
        <f aca="true">RAND()</f>
        <v>0.701940159656443</v>
      </c>
    </row>
    <row r="735" customFormat="false" ht="15" hidden="false" customHeight="false" outlineLevel="0" collapsed="false">
      <c r="AK735" s="0" t="n">
        <v>722</v>
      </c>
      <c r="AL735" s="0" t="n">
        <f aca="false">IFERROR(IF(AU735&lt;($AM$6-$AL$6)/($AN$6-$AL$6),$AL$6+SQRT(AU735*($AN$6-$AL$6)*($AM$6-$AL$6)),$AN$6-SQRT((1-AU735)*($AN$6-$AL$6)*($AN$6-$AM$6))),$AM$6)</f>
        <v>6.19919337852755</v>
      </c>
      <c r="AM735" s="0" t="n">
        <f aca="false">IFERROR(IF(AV735&lt;($AM$7-$AL$7)/($AN$7-$AL$7),$AL$7+SQRT(AV735*($AN$7-$AL$7)*($AM$7-$AL$7)),$AN$7-SQRT((1-AV735)*($AN$7-$AL$7)*($AN$7-$AM$7))),$AM$7)</f>
        <v>1.07395345757604</v>
      </c>
      <c r="AN735" s="0" t="n">
        <f aca="false">IFERROR(IF(AW735&lt;($AM$8-$AL$8)/($AN$8-$AL$8),$AL$8+SQRT(AW735*($AN$8-$AL$8)*($AM$8-$AL$8)),$AN$8-SQRT((1-AW735)*($AN$8-$AL$8)*($AN$8-$AM$8))),$AM$8)</f>
        <v>0.916879905379679</v>
      </c>
      <c r="AO735" s="0" t="n">
        <f aca="false">IFERROR(IF(AX735&lt;($AM$9-$AL$9)/($AN$9-$AL$9),$AL$9+SQRT(AX735*($AN$9-$AL$9)*($AM$9-$AL$9)),$AN$9-SQRT((1-AX735)*($AN$9-$AL$9)*($AN$9-$AM$9))),$AM$9)</f>
        <v>1.60857401208265</v>
      </c>
      <c r="AP735" s="0" t="n">
        <f aca="false">IFERROR(IF(AY735&lt;($AM$10-$AL$10)/($AN$10-$AL$10),$AL$10+SQRT(AY735*($AN$10-$AL$10)*($AM$10-$AL$10)),$AN$10-SQRT((1-AY735)*($AN$10-$AL$10)*($AN$10-$AM$10))),$AM$10)</f>
        <v>0.812963200822505</v>
      </c>
      <c r="AQ735" s="0" t="n">
        <f aca="false">IFERROR(IF(AZ735&lt;($AM$11-$AL$11)/($AN$11-$AL$11),$AL$11+SQRT(AZ735*($AN$11-$AL$11)*($AM$11-$AL$11)),$AN$11-SQRT((1-AZ735)*($AN$11-$AL$11)*($AN$11-$AM$11))),$AM$11)</f>
        <v>0.399282069870819</v>
      </c>
      <c r="AR735" s="0" t="n">
        <f aca="false">SUMPRODUCT((B24:B31&lt;=$B$6)*(C24:C31*AM735+D24:D31*AO735*$B$8*AQ735)/(1+AL735/100)^B24:B31)+C32*AM735*AP735/(1+AL735/100)^$B$6</f>
        <v>0</v>
      </c>
      <c r="AS735" s="0" t="n">
        <f aca="false">SUMPRODUCT((K24:K26&lt;=$B$6)*(L24:L26*AN735+M24:M26*AO735*$B$8*AQ735)/(1+AL735/100)^K24:K26)+L27*AN735*AP735/(1+AL735/100)^$B$6</f>
        <v>0</v>
      </c>
      <c r="AT735" s="0" t="n">
        <f aca="false">AS735-AR735</f>
        <v>0</v>
      </c>
      <c r="AU735" s="0" t="n">
        <f aca="true">RAND()</f>
        <v>0.967935437750294</v>
      </c>
      <c r="AV735" s="0" t="n">
        <f aca="true">RAND()</f>
        <v>0.72451213244951</v>
      </c>
      <c r="AW735" s="0" t="n">
        <f aca="true">RAND()</f>
        <v>0.151787914239586</v>
      </c>
      <c r="AX735" s="0" t="n">
        <f aca="true">RAND()</f>
        <v>0.897857130655285</v>
      </c>
      <c r="AY735" s="0" t="n">
        <f aca="true">RAND()</f>
        <v>0.39178386027627</v>
      </c>
      <c r="AZ735" s="0" t="n">
        <f aca="true">RAND()</f>
        <v>0.0402323648891193</v>
      </c>
    </row>
    <row r="736" customFormat="false" ht="15" hidden="false" customHeight="false" outlineLevel="0" collapsed="false">
      <c r="AK736" s="0" t="n">
        <v>723</v>
      </c>
      <c r="AL736" s="0" t="n">
        <f aca="false">IFERROR(IF(AU736&lt;($AM$6-$AL$6)/($AN$6-$AL$6),$AL$6+SQRT(AU736*($AN$6-$AL$6)*($AM$6-$AL$6)),$AN$6-SQRT((1-AU736)*($AN$6-$AL$6)*($AN$6-$AM$6))),$AM$6)</f>
        <v>2.99434429391565</v>
      </c>
      <c r="AM736" s="0" t="n">
        <f aca="false">IFERROR(IF(AV736&lt;($AM$7-$AL$7)/($AN$7-$AL$7),$AL$7+SQRT(AV736*($AN$7-$AL$7)*($AM$7-$AL$7)),$AN$7-SQRT((1-AV736)*($AN$7-$AL$7)*($AN$7-$AM$7))),$AM$7)</f>
        <v>0.95824761709498</v>
      </c>
      <c r="AN736" s="0" t="n">
        <f aca="false">IFERROR(IF(AW736&lt;($AM$8-$AL$8)/($AN$8-$AL$8),$AL$8+SQRT(AW736*($AN$8-$AL$8)*($AM$8-$AL$8)),$AN$8-SQRT((1-AW736)*($AN$8-$AL$8)*($AN$8-$AM$8))),$AM$8)</f>
        <v>0.920829320541341</v>
      </c>
      <c r="AO736" s="0" t="n">
        <f aca="false">IFERROR(IF(AX736&lt;($AM$9-$AL$9)/($AN$9-$AL$9),$AL$9+SQRT(AX736*($AN$9-$AL$9)*($AM$9-$AL$9)),$AN$9-SQRT((1-AX736)*($AN$9-$AL$9)*($AN$9-$AM$9))),$AM$9)</f>
        <v>1.2167361910008</v>
      </c>
      <c r="AP736" s="0" t="n">
        <f aca="false">IFERROR(IF(AY736&lt;($AM$10-$AL$10)/($AN$10-$AL$10),$AL$10+SQRT(AY736*($AN$10-$AL$10)*($AM$10-$AL$10)),$AN$10-SQRT((1-AY736)*($AN$10-$AL$10)*($AN$10-$AM$10))),$AM$10)</f>
        <v>0.746783269494742</v>
      </c>
      <c r="AQ736" s="0" t="n">
        <f aca="false">IFERROR(IF(AZ736&lt;($AM$11-$AL$11)/($AN$11-$AL$11),$AL$11+SQRT(AZ736*($AN$11-$AL$11)*($AM$11-$AL$11)),$AN$11-SQRT((1-AZ736)*($AN$11-$AL$11)*($AN$11-$AM$11))),$AM$11)</f>
        <v>0.777253985906277</v>
      </c>
      <c r="AR736" s="0" t="n">
        <f aca="false">SUMPRODUCT((B24:B31&lt;=$B$6)*(C24:C31*AM736+D24:D31*AO736*$B$8*AQ736)/(1+AL736/100)^B24:B31)+C32*AM736*AP736/(1+AL736/100)^$B$6</f>
        <v>0</v>
      </c>
      <c r="AS736" s="0" t="n">
        <f aca="false">SUMPRODUCT((K24:K26&lt;=$B$6)*(L24:L26*AN736+M24:M26*AO736*$B$8*AQ736)/(1+AL736/100)^K24:K26)+L27*AN736*AP736/(1+AL736/100)^$B$6</f>
        <v>0</v>
      </c>
      <c r="AT736" s="0" t="n">
        <f aca="false">AS736-AR736</f>
        <v>0</v>
      </c>
      <c r="AU736" s="0" t="n">
        <f aca="true">RAND()</f>
        <v>0.197744114968521</v>
      </c>
      <c r="AV736" s="0" t="n">
        <f aca="true">RAND()</f>
        <v>0.278247870180439</v>
      </c>
      <c r="AW736" s="0" t="n">
        <f aca="true">RAND()</f>
        <v>0.162219163360911</v>
      </c>
      <c r="AX736" s="0" t="n">
        <f aca="true">RAND()</f>
        <v>0.590998537008039</v>
      </c>
      <c r="AY736" s="0" t="n">
        <f aca="true">RAND()</f>
        <v>0.243607928410057</v>
      </c>
      <c r="AZ736" s="0" t="n">
        <f aca="true">RAND()</f>
        <v>0.797486584511669</v>
      </c>
    </row>
    <row r="737" customFormat="false" ht="15" hidden="false" customHeight="false" outlineLevel="0" collapsed="false">
      <c r="AK737" s="0" t="n">
        <v>724</v>
      </c>
      <c r="AL737" s="0" t="n">
        <f aca="false">IFERROR(IF(AU737&lt;($AM$6-$AL$6)/($AN$6-$AL$6),$AL$6+SQRT(AU737*($AN$6-$AL$6)*($AM$6-$AL$6)),$AN$6-SQRT((1-AU737)*($AN$6-$AL$6)*($AN$6-$AM$6))),$AM$6)</f>
        <v>3.04337218039705</v>
      </c>
      <c r="AM737" s="0" t="n">
        <f aca="false">IFERROR(IF(AV737&lt;($AM$7-$AL$7)/($AN$7-$AL$7),$AL$7+SQRT(AV737*($AN$7-$AL$7)*($AM$7-$AL$7)),$AN$7-SQRT((1-AV737)*($AN$7-$AL$7)*($AN$7-$AM$7))),$AM$7)</f>
        <v>1.03877621812515</v>
      </c>
      <c r="AN737" s="0" t="n">
        <f aca="false">IFERROR(IF(AW737&lt;($AM$8-$AL$8)/($AN$8-$AL$8),$AL$8+SQRT(AW737*($AN$8-$AL$8)*($AM$8-$AL$8)),$AN$8-SQRT((1-AW737)*($AN$8-$AL$8)*($AN$8-$AM$8))),$AM$8)</f>
        <v>0.994556754465789</v>
      </c>
      <c r="AO737" s="0" t="n">
        <f aca="false">IFERROR(IF(AX737&lt;($AM$9-$AL$9)/($AN$9-$AL$9),$AL$9+SQRT(AX737*($AN$9-$AL$9)*($AM$9-$AL$9)),$AN$9-SQRT((1-AX737)*($AN$9-$AL$9)*($AN$9-$AM$9))),$AM$9)</f>
        <v>1.01990652622788</v>
      </c>
      <c r="AP737" s="0" t="n">
        <f aca="false">IFERROR(IF(AY737&lt;($AM$10-$AL$10)/($AN$10-$AL$10),$AL$10+SQRT(AY737*($AN$10-$AL$10)*($AM$10-$AL$10)),$AN$10-SQRT((1-AY737)*($AN$10-$AL$10)*($AN$10-$AM$10))),$AM$10)</f>
        <v>0.895754535173069</v>
      </c>
      <c r="AQ737" s="0" t="n">
        <f aca="false">IFERROR(IF(AZ737&lt;($AM$11-$AL$11)/($AN$11-$AL$11),$AL$11+SQRT(AZ737*($AN$11-$AL$11)*($AM$11-$AL$11)),$AN$11-SQRT((1-AZ737)*($AN$11-$AL$11)*($AN$11-$AM$11))),$AM$11)</f>
        <v>0.865902598274779</v>
      </c>
      <c r="AR737" s="0" t="n">
        <f aca="false">SUMPRODUCT((B24:B31&lt;=$B$6)*(C24:C31*AM737+D24:D31*AO737*$B$8*AQ737)/(1+AL737/100)^B24:B31)+C32*AM737*AP737/(1+AL737/100)^$B$6</f>
        <v>0</v>
      </c>
      <c r="AS737" s="0" t="n">
        <f aca="false">SUMPRODUCT((K24:K26&lt;=$B$6)*(L24:L26*AN737+M24:M26*AO737*$B$8*AQ737)/(1+AL737/100)^K24:K26)+L27*AN737*AP737/(1+AL737/100)^$B$6</f>
        <v>0</v>
      </c>
      <c r="AT737" s="0" t="n">
        <f aca="false">AS737-AR737</f>
        <v>0</v>
      </c>
      <c r="AU737" s="0" t="n">
        <f aca="true">RAND()</f>
        <v>0.217254814857202</v>
      </c>
      <c r="AV737" s="0" t="n">
        <f aca="true">RAND()</f>
        <v>0.603417901959883</v>
      </c>
      <c r="AW737" s="0" t="n">
        <f aca="true">RAND()</f>
        <v>0.420581452314013</v>
      </c>
      <c r="AX737" s="0" t="n">
        <f aca="true">RAND()</f>
        <v>0.359611188446203</v>
      </c>
      <c r="AY737" s="0" t="n">
        <f aca="true">RAND()</f>
        <v>0.626486608440208</v>
      </c>
      <c r="AZ737" s="0" t="n">
        <f aca="true">RAND()</f>
        <v>0.926603619798142</v>
      </c>
    </row>
    <row r="738" customFormat="false" ht="15" hidden="false" customHeight="false" outlineLevel="0" collapsed="false">
      <c r="AK738" s="0" t="n">
        <v>725</v>
      </c>
      <c r="AL738" s="0" t="n">
        <f aca="false">IFERROR(IF(AU738&lt;($AM$6-$AL$6)/($AN$6-$AL$6),$AL$6+SQRT(AU738*($AN$6-$AL$6)*($AM$6-$AL$6)),$AN$6-SQRT((1-AU738)*($AN$6-$AL$6)*($AN$6-$AM$6))),$AM$6)</f>
        <v>4.30578093705454</v>
      </c>
      <c r="AM738" s="0" t="n">
        <f aca="false">IFERROR(IF(AV738&lt;($AM$7-$AL$7)/($AN$7-$AL$7),$AL$7+SQRT(AV738*($AN$7-$AL$7)*($AM$7-$AL$7)),$AN$7-SQRT((1-AV738)*($AN$7-$AL$7)*($AN$7-$AM$7))),$AM$7)</f>
        <v>0.965037144976886</v>
      </c>
      <c r="AN738" s="0" t="n">
        <f aca="false">IFERROR(IF(AW738&lt;($AM$8-$AL$8)/($AN$8-$AL$8),$AL$8+SQRT(AW738*($AN$8-$AL$8)*($AM$8-$AL$8)),$AN$8-SQRT((1-AW738)*($AN$8-$AL$8)*($AN$8-$AM$8))),$AM$8)</f>
        <v>1.05669009084736</v>
      </c>
      <c r="AO738" s="0" t="n">
        <f aca="false">IFERROR(IF(AX738&lt;($AM$9-$AL$9)/($AN$9-$AL$9),$AL$9+SQRT(AX738*($AN$9-$AL$9)*($AM$9-$AL$9)),$AN$9-SQRT((1-AX738)*($AN$9-$AL$9)*($AN$9-$AM$9))),$AM$9)</f>
        <v>1.36117262200317</v>
      </c>
      <c r="AP738" s="0" t="n">
        <f aca="false">IFERROR(IF(AY738&lt;($AM$10-$AL$10)/($AN$10-$AL$10),$AL$10+SQRT(AY738*($AN$10-$AL$10)*($AM$10-$AL$10)),$AN$10-SQRT((1-AY738)*($AN$10-$AL$10)*($AN$10-$AM$10))),$AM$10)</f>
        <v>0.890947900879355</v>
      </c>
      <c r="AQ738" s="0" t="n">
        <f aca="false">IFERROR(IF(AZ738&lt;($AM$11-$AL$11)/($AN$11-$AL$11),$AL$11+SQRT(AZ738*($AN$11-$AL$11)*($AM$11-$AL$11)),$AN$11-SQRT((1-AZ738)*($AN$11-$AL$11)*($AN$11-$AM$11))),$AM$11)</f>
        <v>0.710416025573988</v>
      </c>
      <c r="AR738" s="0" t="n">
        <f aca="false">SUMPRODUCT((B24:B31&lt;=$B$6)*(C24:C31*AM738+D24:D31*AO738*$B$8*AQ738)/(1+AL738/100)^B24:B31)+C32*AM738*AP738/(1+AL738/100)^$B$6</f>
        <v>0</v>
      </c>
      <c r="AS738" s="0" t="n">
        <f aca="false">SUMPRODUCT((K24:K26&lt;=$B$6)*(L24:L26*AN738+M24:M26*AO738*$B$8*AQ738)/(1+AL738/100)^K24:K26)+L27*AN738*AP738/(1+AL738/100)^$B$6</f>
        <v>0</v>
      </c>
      <c r="AT738" s="0" t="n">
        <f aca="false">AS738-AR738</f>
        <v>0</v>
      </c>
      <c r="AU738" s="0" t="n">
        <f aca="true">RAND()</f>
        <v>0.637059182043065</v>
      </c>
      <c r="AV738" s="0" t="n">
        <f aca="true">RAND()</f>
        <v>0.302636213579129</v>
      </c>
      <c r="AW738" s="0" t="n">
        <f aca="true">RAND()</f>
        <v>0.66783359131908</v>
      </c>
      <c r="AX738" s="0" t="n">
        <f aca="true">RAND()</f>
        <v>0.727933054081133</v>
      </c>
      <c r="AY738" s="0" t="n">
        <f aca="true">RAND()</f>
        <v>0.611361044807895</v>
      </c>
      <c r="AZ738" s="0" t="n">
        <f aca="true">RAND()</f>
        <v>0.657718864308714</v>
      </c>
    </row>
    <row r="739" customFormat="false" ht="15" hidden="false" customHeight="false" outlineLevel="0" collapsed="false">
      <c r="AK739" s="0" t="n">
        <v>726</v>
      </c>
      <c r="AL739" s="0" t="n">
        <f aca="false">IFERROR(IF(AU739&lt;($AM$6-$AL$6)/($AN$6-$AL$6),$AL$6+SQRT(AU739*($AN$6-$AL$6)*($AM$6-$AL$6)),$AN$6-SQRT((1-AU739)*($AN$6-$AL$6)*($AN$6-$AM$6))),$AM$6)</f>
        <v>6.01173320448003</v>
      </c>
      <c r="AM739" s="0" t="n">
        <f aca="false">IFERROR(IF(AV739&lt;($AM$7-$AL$7)/($AN$7-$AL$7),$AL$7+SQRT(AV739*($AN$7-$AL$7)*($AM$7-$AL$7)),$AN$7-SQRT((1-AV739)*($AN$7-$AL$7)*($AN$7-$AM$7))),$AM$7)</f>
        <v>0.992974971194106</v>
      </c>
      <c r="AN739" s="0" t="n">
        <f aca="false">IFERROR(IF(AW739&lt;($AM$8-$AL$8)/($AN$8-$AL$8),$AL$8+SQRT(AW739*($AN$8-$AL$8)*($AM$8-$AL$8)),$AN$8-SQRT((1-AW739)*($AN$8-$AL$8)*($AN$8-$AM$8))),$AM$8)</f>
        <v>0.891471832699815</v>
      </c>
      <c r="AO739" s="0" t="n">
        <f aca="false">IFERROR(IF(AX739&lt;($AM$9-$AL$9)/($AN$9-$AL$9),$AL$9+SQRT(AX739*($AN$9-$AL$9)*($AM$9-$AL$9)),$AN$9-SQRT((1-AX739)*($AN$9-$AL$9)*($AN$9-$AM$9))),$AM$9)</f>
        <v>0.846632306953361</v>
      </c>
      <c r="AP739" s="0" t="n">
        <f aca="false">IFERROR(IF(AY739&lt;($AM$10-$AL$10)/($AN$10-$AL$10),$AL$10+SQRT(AY739*($AN$10-$AL$10)*($AM$10-$AL$10)),$AN$10-SQRT((1-AY739)*($AN$10-$AL$10)*($AN$10-$AM$10))),$AM$10)</f>
        <v>0.692661582557792</v>
      </c>
      <c r="AQ739" s="0" t="n">
        <f aca="false">IFERROR(IF(AZ739&lt;($AM$11-$AL$11)/($AN$11-$AL$11),$AL$11+SQRT(AZ739*($AN$11-$AL$11)*($AM$11-$AL$11)),$AN$11-SQRT((1-AZ739)*($AN$11-$AL$11)*($AN$11-$AM$11))),$AM$11)</f>
        <v>0.606100787317254</v>
      </c>
      <c r="AR739" s="0" t="n">
        <f aca="false">SUMPRODUCT((B24:B31&lt;=$B$6)*(C24:C31*AM739+D24:D31*AO739*$B$8*AQ739)/(1+AL739/100)^B24:B31)+C32*AM739*AP739/(1+AL739/100)^$B$6</f>
        <v>0</v>
      </c>
      <c r="AS739" s="0" t="n">
        <f aca="false">SUMPRODUCT((K24:K26&lt;=$B$6)*(L24:L26*AN739+M24:M26*AO739*$B$8*AQ739)/(1+AL739/100)^K24:K26)+L27*AN739*AP739/(1+AL739/100)^$B$6</f>
        <v>0</v>
      </c>
      <c r="AT739" s="0" t="n">
        <f aca="false">AS739-AR739</f>
        <v>0</v>
      </c>
      <c r="AU739" s="0" t="n">
        <f aca="true">RAND()</f>
        <v>0.951166437043635</v>
      </c>
      <c r="AV739" s="0" t="n">
        <f aca="true">RAND()</f>
        <v>0.413770438970734</v>
      </c>
      <c r="AW739" s="0" t="n">
        <f aca="true">RAND()</f>
        <v>0.0929677353051442</v>
      </c>
      <c r="AX739" s="0" t="n">
        <f aca="true">RAND()</f>
        <v>0.160205274965079</v>
      </c>
      <c r="AY739" s="0" t="n">
        <f aca="true">RAND()</f>
        <v>0.148473941574691</v>
      </c>
      <c r="AZ739" s="0" t="n">
        <f aca="true">RAND()</f>
        <v>0.382439559168338</v>
      </c>
    </row>
    <row r="740" customFormat="false" ht="15" hidden="false" customHeight="false" outlineLevel="0" collapsed="false">
      <c r="AK740" s="0" t="n">
        <v>727</v>
      </c>
      <c r="AL740" s="0" t="n">
        <f aca="false">IFERROR(IF(AU740&lt;($AM$6-$AL$6)/($AN$6-$AL$6),$AL$6+SQRT(AU740*($AN$6-$AL$6)*($AM$6-$AL$6)),$AN$6-SQRT((1-AU740)*($AN$6-$AL$6)*($AN$6-$AM$6))),$AM$6)</f>
        <v>2.83555238277883</v>
      </c>
      <c r="AM740" s="0" t="n">
        <f aca="false">IFERROR(IF(AV740&lt;($AM$7-$AL$7)/($AN$7-$AL$7),$AL$7+SQRT(AV740*($AN$7-$AL$7)*($AM$7-$AL$7)),$AN$7-SQRT((1-AV740)*($AN$7-$AL$7)*($AN$7-$AM$7))),$AM$7)</f>
        <v>0.963381948511186</v>
      </c>
      <c r="AN740" s="0" t="n">
        <f aca="false">IFERROR(IF(AW740&lt;($AM$8-$AL$8)/($AN$8-$AL$8),$AL$8+SQRT(AW740*($AN$8-$AL$8)*($AM$8-$AL$8)),$AN$8-SQRT((1-AW740)*($AN$8-$AL$8)*($AN$8-$AM$8))),$AM$8)</f>
        <v>0.861470429222493</v>
      </c>
      <c r="AO740" s="0" t="n">
        <f aca="false">IFERROR(IF(AX740&lt;($AM$9-$AL$9)/($AN$9-$AL$9),$AL$9+SQRT(AX740*($AN$9-$AL$9)*($AM$9-$AL$9)),$AN$9-SQRT((1-AX740)*($AN$9-$AL$9)*($AN$9-$AM$9))),$AM$9)</f>
        <v>1.53543347461546</v>
      </c>
      <c r="AP740" s="0" t="n">
        <f aca="false">IFERROR(IF(AY740&lt;($AM$10-$AL$10)/($AN$10-$AL$10),$AL$10+SQRT(AY740*($AN$10-$AL$10)*($AM$10-$AL$10)),$AN$10-SQRT((1-AY740)*($AN$10-$AL$10)*($AN$10-$AM$10))),$AM$10)</f>
        <v>0.969061120740145</v>
      </c>
      <c r="AQ740" s="0" t="n">
        <f aca="false">IFERROR(IF(AZ740&lt;($AM$11-$AL$11)/($AN$11-$AL$11),$AL$11+SQRT(AZ740*($AN$11-$AL$11)*($AM$11-$AL$11)),$AN$11-SQRT((1-AZ740)*($AN$11-$AL$11)*($AN$11-$AM$11))),$AM$11)</f>
        <v>0.747264176182714</v>
      </c>
      <c r="AR740" s="0" t="n">
        <f aca="false">SUMPRODUCT((B24:B31&lt;=$B$6)*(C24:C31*AM740+D24:D31*AO740*$B$8*AQ740)/(1+AL740/100)^B24:B31)+C32*AM740*AP740/(1+AL740/100)^$B$6</f>
        <v>0</v>
      </c>
      <c r="AS740" s="0" t="n">
        <f aca="false">SUMPRODUCT((K24:K26&lt;=$B$6)*(L24:L26*AN740+M24:M26*AO740*$B$8*AQ740)/(1+AL740/100)^K24:K26)+L27*AN740*AP740/(1+AL740/100)^$B$6</f>
        <v>0</v>
      </c>
      <c r="AT740" s="0" t="n">
        <f aca="false">AS740-AR740</f>
        <v>0</v>
      </c>
      <c r="AU740" s="0" t="n">
        <f aca="true">RAND()</f>
        <v>0.139629556873477</v>
      </c>
      <c r="AV740" s="0" t="n">
        <f aca="true">RAND()</f>
        <v>0.296596234436798</v>
      </c>
      <c r="AW740" s="0" t="n">
        <f aca="true">RAND()</f>
        <v>0.0419845963199723</v>
      </c>
      <c r="AX740" s="0" t="n">
        <f aca="true">RAND()</f>
        <v>0.856118628994756</v>
      </c>
      <c r="AY740" s="0" t="n">
        <f aca="true">RAND()</f>
        <v>0.880073339960003</v>
      </c>
      <c r="AZ740" s="0" t="n">
        <f aca="true">RAND()</f>
        <v>0.739284095344479</v>
      </c>
    </row>
    <row r="741" customFormat="false" ht="15" hidden="false" customHeight="false" outlineLevel="0" collapsed="false">
      <c r="AK741" s="0" t="n">
        <v>728</v>
      </c>
      <c r="AL741" s="0" t="n">
        <f aca="false">IFERROR(IF(AU741&lt;($AM$6-$AL$6)/($AN$6-$AL$6),$AL$6+SQRT(AU741*($AN$6-$AL$6)*($AM$6-$AL$6)),$AN$6-SQRT((1-AU741)*($AN$6-$AL$6)*($AN$6-$AM$6))),$AM$6)</f>
        <v>5.60828883395623</v>
      </c>
      <c r="AM741" s="0" t="n">
        <f aca="false">IFERROR(IF(AV741&lt;($AM$7-$AL$7)/($AN$7-$AL$7),$AL$7+SQRT(AV741*($AN$7-$AL$7)*($AM$7-$AL$7)),$AN$7-SQRT((1-AV741)*($AN$7-$AL$7)*($AN$7-$AM$7))),$AM$7)</f>
        <v>0.907518362690603</v>
      </c>
      <c r="AN741" s="0" t="n">
        <f aca="false">IFERROR(IF(AW741&lt;($AM$8-$AL$8)/($AN$8-$AL$8),$AL$8+SQRT(AW741*($AN$8-$AL$8)*($AM$8-$AL$8)),$AN$8-SQRT((1-AW741)*($AN$8-$AL$8)*($AN$8-$AM$8))),$AM$8)</f>
        <v>0.965219560752615</v>
      </c>
      <c r="AO741" s="0" t="n">
        <f aca="false">IFERROR(IF(AX741&lt;($AM$9-$AL$9)/($AN$9-$AL$9),$AL$9+SQRT(AX741*($AN$9-$AL$9)*($AM$9-$AL$9)),$AN$9-SQRT((1-AX741)*($AN$9-$AL$9)*($AN$9-$AM$9))),$AM$9)</f>
        <v>1.63399793136362</v>
      </c>
      <c r="AP741" s="0" t="n">
        <f aca="false">IFERROR(IF(AY741&lt;($AM$10-$AL$10)/($AN$10-$AL$10),$AL$10+SQRT(AY741*($AN$10-$AL$10)*($AM$10-$AL$10)),$AN$10-SQRT((1-AY741)*($AN$10-$AL$10)*($AN$10-$AM$10))),$AM$10)</f>
        <v>0.786815091896445</v>
      </c>
      <c r="AQ741" s="0" t="n">
        <f aca="false">IFERROR(IF(AZ741&lt;($AM$11-$AL$11)/($AN$11-$AL$11),$AL$11+SQRT(AZ741*($AN$11-$AL$11)*($AM$11-$AL$11)),$AN$11-SQRT((1-AZ741)*($AN$11-$AL$11)*($AN$11-$AM$11))),$AM$11)</f>
        <v>0.672437877141657</v>
      </c>
      <c r="AR741" s="0" t="n">
        <f aca="false">SUMPRODUCT((B24:B31&lt;=$B$6)*(C24:C31*AM741+D24:D31*AO741*$B$8*AQ741)/(1+AL741/100)^B24:B31)+C32*AM741*AP741/(1+AL741/100)^$B$6</f>
        <v>0</v>
      </c>
      <c r="AS741" s="0" t="n">
        <f aca="false">SUMPRODUCT((K24:K26&lt;=$B$6)*(L24:L26*AN741+M24:M26*AO741*$B$8*AQ741)/(1+AL741/100)^K24:K26)+L27*AN741*AP741/(1+AL741/100)^$B$6</f>
        <v>0</v>
      </c>
      <c r="AT741" s="0" t="n">
        <f aca="false">AS741-AR741</f>
        <v>0</v>
      </c>
      <c r="AU741" s="0" t="n">
        <f aca="true">RAND()</f>
        <v>0.903157001515455</v>
      </c>
      <c r="AV741" s="0" t="n">
        <f aca="true">RAND()</f>
        <v>0.128446647951866</v>
      </c>
      <c r="AW741" s="0" t="n">
        <f aca="true">RAND()</f>
        <v>0.303305591725413</v>
      </c>
      <c r="AX741" s="0" t="n">
        <f aca="true">RAND()</f>
        <v>0.910694990502592</v>
      </c>
      <c r="AY741" s="0" t="n">
        <f aca="true">RAND()</f>
        <v>0.329051587758263</v>
      </c>
      <c r="AZ741" s="0" t="n">
        <f aca="true">RAND()</f>
        <v>0.562053288443003</v>
      </c>
    </row>
    <row r="742" customFormat="false" ht="15" hidden="false" customHeight="false" outlineLevel="0" collapsed="false">
      <c r="AK742" s="0" t="n">
        <v>729</v>
      </c>
      <c r="AL742" s="0" t="n">
        <f aca="false">IFERROR(IF(AU742&lt;($AM$6-$AL$6)/($AN$6-$AL$6),$AL$6+SQRT(AU742*($AN$6-$AL$6)*($AM$6-$AL$6)),$AN$6-SQRT((1-AU742)*($AN$6-$AL$6)*($AN$6-$AM$6))),$AM$6)</f>
        <v>5.78262654466935</v>
      </c>
      <c r="AM742" s="0" t="n">
        <f aca="false">IFERROR(IF(AV742&lt;($AM$7-$AL$7)/($AN$7-$AL$7),$AL$7+SQRT(AV742*($AN$7-$AL$7)*($AM$7-$AL$7)),$AN$7-SQRT((1-AV742)*($AN$7-$AL$7)*($AN$7-$AM$7))),$AM$7)</f>
        <v>0.923375568276789</v>
      </c>
      <c r="AN742" s="0" t="n">
        <f aca="false">IFERROR(IF(AW742&lt;($AM$8-$AL$8)/($AN$8-$AL$8),$AL$8+SQRT(AW742*($AN$8-$AL$8)*($AM$8-$AL$8)),$AN$8-SQRT((1-AW742)*($AN$8-$AL$8)*($AN$8-$AM$8))),$AM$8)</f>
        <v>0.962732206677397</v>
      </c>
      <c r="AO742" s="0" t="n">
        <f aca="false">IFERROR(IF(AX742&lt;($AM$9-$AL$9)/($AN$9-$AL$9),$AL$9+SQRT(AX742*($AN$9-$AL$9)*($AM$9-$AL$9)),$AN$9-SQRT((1-AX742)*($AN$9-$AL$9)*($AN$9-$AM$9))),$AM$9)</f>
        <v>0.94701542508223</v>
      </c>
      <c r="AP742" s="0" t="n">
        <f aca="false">IFERROR(IF(AY742&lt;($AM$10-$AL$10)/($AN$10-$AL$10),$AL$10+SQRT(AY742*($AN$10-$AL$10)*($AM$10-$AL$10)),$AN$10-SQRT((1-AY742)*($AN$10-$AL$10)*($AN$10-$AM$10))),$AM$10)</f>
        <v>0.858143695671194</v>
      </c>
      <c r="AQ742" s="0" t="n">
        <f aca="false">IFERROR(IF(AZ742&lt;($AM$11-$AL$11)/($AN$11-$AL$11),$AL$11+SQRT(AZ742*($AN$11-$AL$11)*($AM$11-$AL$11)),$AN$11-SQRT((1-AZ742)*($AN$11-$AL$11)*($AN$11-$AM$11))),$AM$11)</f>
        <v>0.695120491039717</v>
      </c>
      <c r="AR742" s="0" t="n">
        <f aca="false">SUMPRODUCT((B24:B31&lt;=$B$6)*(C24:C31*AM742+D24:D31*AO742*$B$8*AQ742)/(1+AL742/100)^B24:B31)+C32*AM742*AP742/(1+AL742/100)^$B$6</f>
        <v>0</v>
      </c>
      <c r="AS742" s="0" t="n">
        <f aca="false">SUMPRODUCT((K24:K26&lt;=$B$6)*(L24:L26*AN742+M24:M26*AO742*$B$8*AQ742)/(1+AL742/100)^K24:K26)+L27*AN742*AP742/(1+AL742/100)^$B$6</f>
        <v>0</v>
      </c>
      <c r="AT742" s="0" t="n">
        <f aca="false">AS742-AR742</f>
        <v>0</v>
      </c>
      <c r="AU742" s="0" t="n">
        <f aca="true">RAND()</f>
        <v>0.925900093512815</v>
      </c>
      <c r="AV742" s="0" t="n">
        <f aca="true">RAND()</f>
        <v>0.169128120529117</v>
      </c>
      <c r="AW742" s="0" t="n">
        <f aca="true">RAND()</f>
        <v>0.294241901001055</v>
      </c>
      <c r="AX742" s="0" t="n">
        <f aca="true">RAND()</f>
        <v>0.266430387015263</v>
      </c>
      <c r="AY742" s="0" t="n">
        <f aca="true">RAND()</f>
        <v>0.513067626996083</v>
      </c>
      <c r="AZ742" s="0" t="n">
        <f aca="true">RAND()</f>
        <v>0.620606061290355</v>
      </c>
    </row>
    <row r="743" customFormat="false" ht="15" hidden="false" customHeight="false" outlineLevel="0" collapsed="false">
      <c r="AK743" s="0" t="n">
        <v>730</v>
      </c>
      <c r="AL743" s="0" t="n">
        <f aca="false">IFERROR(IF(AU743&lt;($AM$6-$AL$6)/($AN$6-$AL$6),$AL$6+SQRT(AU743*($AN$6-$AL$6)*($AM$6-$AL$6)),$AN$6-SQRT((1-AU743)*($AN$6-$AL$6)*($AN$6-$AM$6))),$AM$6)</f>
        <v>4.28995614668472</v>
      </c>
      <c r="AM743" s="0" t="n">
        <f aca="false">IFERROR(IF(AV743&lt;($AM$7-$AL$7)/($AN$7-$AL$7),$AL$7+SQRT(AV743*($AN$7-$AL$7)*($AM$7-$AL$7)),$AN$7-SQRT((1-AV743)*($AN$7-$AL$7)*($AN$7-$AM$7))),$AM$7)</f>
        <v>0.931448649420264</v>
      </c>
      <c r="AN743" s="0" t="n">
        <f aca="false">IFERROR(IF(AW743&lt;($AM$8-$AL$8)/($AN$8-$AL$8),$AL$8+SQRT(AW743*($AN$8-$AL$8)*($AM$8-$AL$8)),$AN$8-SQRT((1-AW743)*($AN$8-$AL$8)*($AN$8-$AM$8))),$AM$8)</f>
        <v>0.879556051288794</v>
      </c>
      <c r="AO743" s="0" t="n">
        <f aca="false">IFERROR(IF(AX743&lt;($AM$9-$AL$9)/($AN$9-$AL$9),$AL$9+SQRT(AX743*($AN$9-$AL$9)*($AM$9-$AL$9)),$AN$9-SQRT((1-AX743)*($AN$9-$AL$9)*($AN$9-$AM$9))),$AM$9)</f>
        <v>1.40366241144577</v>
      </c>
      <c r="AP743" s="0" t="n">
        <f aca="false">IFERROR(IF(AY743&lt;($AM$10-$AL$10)/($AN$10-$AL$10),$AL$10+SQRT(AY743*($AN$10-$AL$10)*($AM$10-$AL$10)),$AN$10-SQRT((1-AY743)*($AN$10-$AL$10)*($AN$10-$AM$10))),$AM$10)</f>
        <v>0.771576674206684</v>
      </c>
      <c r="AQ743" s="0" t="n">
        <f aca="false">IFERROR(IF(AZ743&lt;($AM$11-$AL$11)/($AN$11-$AL$11),$AL$11+SQRT(AZ743*($AN$11-$AL$11)*($AM$11-$AL$11)),$AN$11-SQRT((1-AZ743)*($AN$11-$AL$11)*($AN$11-$AM$11))),$AM$11)</f>
        <v>0.446154292540238</v>
      </c>
      <c r="AR743" s="0" t="n">
        <f aca="false">SUMPRODUCT((B24:B31&lt;=$B$6)*(C24:C31*AM743+D24:D31*AO743*$B$8*AQ743)/(1+AL743/100)^B24:B31)+C32*AM743*AP743/(1+AL743/100)^$B$6</f>
        <v>0</v>
      </c>
      <c r="AS743" s="0" t="n">
        <f aca="false">SUMPRODUCT((K24:K26&lt;=$B$6)*(L24:L26*AN743+M24:M26*AO743*$B$8*AQ743)/(1+AL743/100)^K24:K26)+L27*AN743*AP743/(1+AL743/100)^$B$6</f>
        <v>0</v>
      </c>
      <c r="AT743" s="0" t="n">
        <f aca="false">AS743-AR743</f>
        <v>0</v>
      </c>
      <c r="AU743" s="0" t="n">
        <f aca="true">RAND()</f>
        <v>0.632783115655405</v>
      </c>
      <c r="AV743" s="0" t="n">
        <f aca="true">RAND()</f>
        <v>0.191986082604573</v>
      </c>
      <c r="AW743" s="0" t="n">
        <f aca="true">RAND()</f>
        <v>0.0703240588518357</v>
      </c>
      <c r="AX743" s="0" t="n">
        <f aca="true">RAND()</f>
        <v>0.762920986984881</v>
      </c>
      <c r="AY743" s="0" t="n">
        <f aca="true">RAND()</f>
        <v>0.295015559892654</v>
      </c>
      <c r="AZ743" s="0" t="n">
        <f aca="true">RAND()</f>
        <v>0.0871880703181122</v>
      </c>
    </row>
    <row r="744" customFormat="false" ht="15" hidden="false" customHeight="false" outlineLevel="0" collapsed="false">
      <c r="AK744" s="0" t="n">
        <v>731</v>
      </c>
      <c r="AL744" s="0" t="n">
        <f aca="false">IFERROR(IF(AU744&lt;($AM$6-$AL$6)/($AN$6-$AL$6),$AL$6+SQRT(AU744*($AN$6-$AL$6)*($AM$6-$AL$6)),$AN$6-SQRT((1-AU744)*($AN$6-$AL$6)*($AN$6-$AM$6))),$AM$6)</f>
        <v>3.86717203316787</v>
      </c>
      <c r="AM744" s="0" t="n">
        <f aca="false">IFERROR(IF(AV744&lt;($AM$7-$AL$7)/($AN$7-$AL$7),$AL$7+SQRT(AV744*($AN$7-$AL$7)*($AM$7-$AL$7)),$AN$7-SQRT((1-AV744)*($AN$7-$AL$7)*($AN$7-$AM$7))),$AM$7)</f>
        <v>1.20192445100588</v>
      </c>
      <c r="AN744" s="0" t="n">
        <f aca="false">IFERROR(IF(AW744&lt;($AM$8-$AL$8)/($AN$8-$AL$8),$AL$8+SQRT(AW744*($AN$8-$AL$8)*($AM$8-$AL$8)),$AN$8-SQRT((1-AW744)*($AN$8-$AL$8)*($AN$8-$AM$8))),$AM$8)</f>
        <v>0.979496054773575</v>
      </c>
      <c r="AO744" s="0" t="n">
        <f aca="false">IFERROR(IF(AX744&lt;($AM$9-$AL$9)/($AN$9-$AL$9),$AL$9+SQRT(AX744*($AN$9-$AL$9)*($AM$9-$AL$9)),$AN$9-SQRT((1-AX744)*($AN$9-$AL$9)*($AN$9-$AM$9))),$AM$9)</f>
        <v>0.954939265432667</v>
      </c>
      <c r="AP744" s="0" t="n">
        <f aca="false">IFERROR(IF(AY744&lt;($AM$10-$AL$10)/($AN$10-$AL$10),$AL$10+SQRT(AY744*($AN$10-$AL$10)*($AM$10-$AL$10)),$AN$10-SQRT((1-AY744)*($AN$10-$AL$10)*($AN$10-$AM$10))),$AM$10)</f>
        <v>0.631885514219424</v>
      </c>
      <c r="AQ744" s="0" t="n">
        <f aca="false">IFERROR(IF(AZ744&lt;($AM$11-$AL$11)/($AN$11-$AL$11),$AL$11+SQRT(AZ744*($AN$11-$AL$11)*($AM$11-$AL$11)),$AN$11-SQRT((1-AZ744)*($AN$11-$AL$11)*($AN$11-$AM$11))),$AM$11)</f>
        <v>0.792736846291737</v>
      </c>
      <c r="AR744" s="0" t="n">
        <f aca="false">SUMPRODUCT((B24:B31&lt;=$B$6)*(C24:C31*AM744+D24:D31*AO744*$B$8*AQ744)/(1+AL744/100)^B24:B31)+C32*AM744*AP744/(1+AL744/100)^$B$6</f>
        <v>0</v>
      </c>
      <c r="AS744" s="0" t="n">
        <f aca="false">SUMPRODUCT((K24:K26&lt;=$B$6)*(L24:L26*AN744+M24:M26*AO744*$B$8*AQ744)/(1+AL744/100)^K24:K26)+L27*AN744*AP744/(1+AL744/100)^$B$6</f>
        <v>0</v>
      </c>
      <c r="AT744" s="0" t="n">
        <f aca="false">AS744-AR744</f>
        <v>0</v>
      </c>
      <c r="AU744" s="0" t="n">
        <f aca="true">RAND()</f>
        <v>0.509269446511722</v>
      </c>
      <c r="AV744" s="0" t="n">
        <f aca="true">RAND()</f>
        <v>0.979455480790348</v>
      </c>
      <c r="AW744" s="0" t="n">
        <f aca="true">RAND()</f>
        <v>0.357987040880871</v>
      </c>
      <c r="AX744" s="0" t="n">
        <f aca="true">RAND()</f>
        <v>0.275959646976553</v>
      </c>
      <c r="AY744" s="0" t="n">
        <f aca="true">RAND()</f>
        <v>0.0695751554436875</v>
      </c>
      <c r="AZ744" s="0" t="n">
        <f aca="true">RAND()</f>
        <v>0.824661163734305</v>
      </c>
    </row>
    <row r="745" customFormat="false" ht="15" hidden="false" customHeight="false" outlineLevel="0" collapsed="false">
      <c r="AK745" s="0" t="n">
        <v>732</v>
      </c>
      <c r="AL745" s="0" t="n">
        <f aca="false">IFERROR(IF(AU745&lt;($AM$6-$AL$6)/($AN$6-$AL$6),$AL$6+SQRT(AU745*($AN$6-$AL$6)*($AM$6-$AL$6)),$AN$6-SQRT((1-AU745)*($AN$6-$AL$6)*($AN$6-$AM$6))),$AM$6)</f>
        <v>2.10416141154423</v>
      </c>
      <c r="AM745" s="0" t="n">
        <f aca="false">IFERROR(IF(AV745&lt;($AM$7-$AL$7)/($AN$7-$AL$7),$AL$7+SQRT(AV745*($AN$7-$AL$7)*($AM$7-$AL$7)),$AN$7-SQRT((1-AV745)*($AN$7-$AL$7)*($AN$7-$AM$7))),$AM$7)</f>
        <v>1.04347285172729</v>
      </c>
      <c r="AN745" s="0" t="n">
        <f aca="false">IFERROR(IF(AW745&lt;($AM$8-$AL$8)/($AN$8-$AL$8),$AL$8+SQRT(AW745*($AN$8-$AL$8)*($AM$8-$AL$8)),$AN$8-SQRT((1-AW745)*($AN$8-$AL$8)*($AN$8-$AM$8))),$AM$8)</f>
        <v>1.03204334480214</v>
      </c>
      <c r="AO745" s="0" t="n">
        <f aca="false">IFERROR(IF(AX745&lt;($AM$9-$AL$9)/($AN$9-$AL$9),$AL$9+SQRT(AX745*($AN$9-$AL$9)*($AM$9-$AL$9)),$AN$9-SQRT((1-AX745)*($AN$9-$AL$9)*($AN$9-$AM$9))),$AM$9)</f>
        <v>1.09178619481324</v>
      </c>
      <c r="AP745" s="0" t="n">
        <f aca="false">IFERROR(IF(AY745&lt;($AM$10-$AL$10)/($AN$10-$AL$10),$AL$10+SQRT(AY745*($AN$10-$AL$10)*($AM$10-$AL$10)),$AN$10-SQRT((1-AY745)*($AN$10-$AL$10)*($AN$10-$AM$10))),$AM$10)</f>
        <v>0.526931110161361</v>
      </c>
      <c r="AQ745" s="0" t="n">
        <f aca="false">IFERROR(IF(AZ745&lt;($AM$11-$AL$11)/($AN$11-$AL$11),$AL$11+SQRT(AZ745*($AN$11-$AL$11)*($AM$11-$AL$11)),$AN$11-SQRT((1-AZ745)*($AN$11-$AL$11)*($AN$11-$AM$11))),$AM$11)</f>
        <v>0.690272100448199</v>
      </c>
      <c r="AR745" s="0" t="n">
        <f aca="false">SUMPRODUCT((B24:B31&lt;=$B$6)*(C24:C31*AM745+D24:D31*AO745*$B$8*AQ745)/(1+AL745/100)^B24:B31)+C32*AM745*AP745/(1+AL745/100)^$B$6</f>
        <v>0</v>
      </c>
      <c r="AS745" s="0" t="n">
        <f aca="false">SUMPRODUCT((K24:K26&lt;=$B$6)*(L24:L26*AN745+M24:M26*AO745*$B$8*AQ745)/(1+AL745/100)^K24:K26)+L27*AN745*AP745/(1+AL745/100)^$B$6</f>
        <v>0</v>
      </c>
      <c r="AT745" s="0" t="n">
        <f aca="false">AS745-AR745</f>
        <v>0</v>
      </c>
      <c r="AU745" s="0" t="n">
        <f aca="true">RAND()</f>
        <v>0.00216991993097742</v>
      </c>
      <c r="AV745" s="0" t="n">
        <f aca="true">RAND()</f>
        <v>0.620858106900801</v>
      </c>
      <c r="AW745" s="0" t="n">
        <f aca="true">RAND()</f>
        <v>0.577732412932984</v>
      </c>
      <c r="AX745" s="0" t="n">
        <f aca="true">RAND()</f>
        <v>0.450098456045461</v>
      </c>
      <c r="AY745" s="0" t="n">
        <f aca="true">RAND()</f>
        <v>0.00290113877809347</v>
      </c>
      <c r="AZ745" s="0" t="n">
        <f aca="true">RAND()</f>
        <v>0.608443380568283</v>
      </c>
    </row>
    <row r="746" customFormat="false" ht="15" hidden="false" customHeight="false" outlineLevel="0" collapsed="false">
      <c r="AK746" s="0" t="n">
        <v>733</v>
      </c>
      <c r="AL746" s="0" t="n">
        <f aca="false">IFERROR(IF(AU746&lt;($AM$6-$AL$6)/($AN$6-$AL$6),$AL$6+SQRT(AU746*($AN$6-$AL$6)*($AM$6-$AL$6)),$AN$6-SQRT((1-AU746)*($AN$6-$AL$6)*($AN$6-$AM$6))),$AM$6)</f>
        <v>4.11111110868878</v>
      </c>
      <c r="AM746" s="0" t="n">
        <f aca="false">IFERROR(IF(AV746&lt;($AM$7-$AL$7)/($AN$7-$AL$7),$AL$7+SQRT(AV746*($AN$7-$AL$7)*($AM$7-$AL$7)),$AN$7-SQRT((1-AV746)*($AN$7-$AL$7)*($AN$7-$AM$7))),$AM$7)</f>
        <v>1.12630156291053</v>
      </c>
      <c r="AN746" s="0" t="n">
        <f aca="false">IFERROR(IF(AW746&lt;($AM$8-$AL$8)/($AN$8-$AL$8),$AL$8+SQRT(AW746*($AN$8-$AL$8)*($AM$8-$AL$8)),$AN$8-SQRT((1-AW746)*($AN$8-$AL$8)*($AN$8-$AM$8))),$AM$8)</f>
        <v>1.02054045594601</v>
      </c>
      <c r="AO746" s="0" t="n">
        <f aca="false">IFERROR(IF(AX746&lt;($AM$9-$AL$9)/($AN$9-$AL$9),$AL$9+SQRT(AX746*($AN$9-$AL$9)*($AM$9-$AL$9)),$AN$9-SQRT((1-AX746)*($AN$9-$AL$9)*($AN$9-$AM$9))),$AM$9)</f>
        <v>0.880078155264073</v>
      </c>
      <c r="AP746" s="0" t="n">
        <f aca="false">IFERROR(IF(AY746&lt;($AM$10-$AL$10)/($AN$10-$AL$10),$AL$10+SQRT(AY746*($AN$10-$AL$10)*($AM$10-$AL$10)),$AN$10-SQRT((1-AY746)*($AN$10-$AL$10)*($AN$10-$AM$10))),$AM$10)</f>
        <v>0.819284578398237</v>
      </c>
      <c r="AQ746" s="0" t="n">
        <f aca="false">IFERROR(IF(AZ746&lt;($AM$11-$AL$11)/($AN$11-$AL$11),$AL$11+SQRT(AZ746*($AN$11-$AL$11)*($AM$11-$AL$11)),$AN$11-SQRT((1-AZ746)*($AN$11-$AL$11)*($AN$11-$AM$11))),$AM$11)</f>
        <v>0.605930024391871</v>
      </c>
      <c r="AR746" s="0" t="n">
        <f aca="false">SUMPRODUCT((B24:B31&lt;=$B$6)*(C24:C31*AM746+D24:D31*AO746*$B$8*AQ746)/(1+AL746/100)^B24:B31)+C32*AM746*AP746/(1+AL746/100)^$B$6</f>
        <v>0</v>
      </c>
      <c r="AS746" s="0" t="n">
        <f aca="false">SUMPRODUCT((K24:K26&lt;=$B$6)*(L24:L26*AN746+M24:M26*AO746*$B$8*AQ746)/(1+AL746/100)^K24:K26)+L27*AN746*AP746/(1+AL746/100)^$B$6</f>
        <v>0</v>
      </c>
      <c r="AT746" s="0" t="n">
        <f aca="false">AS746-AR746</f>
        <v>0</v>
      </c>
      <c r="AU746" s="0" t="n">
        <f aca="true">RAND()</f>
        <v>0.582716048682931</v>
      </c>
      <c r="AV746" s="0" t="n">
        <f aca="true">RAND()</f>
        <v>0.863988414769981</v>
      </c>
      <c r="AW746" s="0" t="n">
        <f aca="true">RAND()</f>
        <v>0.531985045711407</v>
      </c>
      <c r="AX746" s="0" t="n">
        <f aca="true">RAND()</f>
        <v>0.192612538811921</v>
      </c>
      <c r="AY746" s="0" t="n">
        <f aca="true">RAND()</f>
        <v>0.407770568011759</v>
      </c>
      <c r="AZ746" s="0" t="n">
        <f aca="true">RAND()</f>
        <v>0.382012978875147</v>
      </c>
    </row>
    <row r="747" customFormat="false" ht="15" hidden="false" customHeight="false" outlineLevel="0" collapsed="false">
      <c r="AK747" s="0" t="n">
        <v>734</v>
      </c>
      <c r="AL747" s="0" t="n">
        <f aca="false">IFERROR(IF(AU747&lt;($AM$6-$AL$6)/($AN$6-$AL$6),$AL$6+SQRT(AU747*($AN$6-$AL$6)*($AM$6-$AL$6)),$AN$6-SQRT((1-AU747)*($AN$6-$AL$6)*($AN$6-$AM$6))),$AM$6)</f>
        <v>3.83248495930818</v>
      </c>
      <c r="AM747" s="0" t="n">
        <f aca="false">IFERROR(IF(AV747&lt;($AM$7-$AL$7)/($AN$7-$AL$7),$AL$7+SQRT(AV747*($AN$7-$AL$7)*($AM$7-$AL$7)),$AN$7-SQRT((1-AV747)*($AN$7-$AL$7)*($AN$7-$AM$7))),$AM$7)</f>
        <v>0.887987824873231</v>
      </c>
      <c r="AN747" s="0" t="n">
        <f aca="false">IFERROR(IF(AW747&lt;($AM$8-$AL$8)/($AN$8-$AL$8),$AL$8+SQRT(AW747*($AN$8-$AL$8)*($AM$8-$AL$8)),$AN$8-SQRT((1-AW747)*($AN$8-$AL$8)*($AN$8-$AM$8))),$AM$8)</f>
        <v>0.81519665738916</v>
      </c>
      <c r="AO747" s="0" t="n">
        <f aca="false">IFERROR(IF(AX747&lt;($AM$9-$AL$9)/($AN$9-$AL$9),$AL$9+SQRT(AX747*($AN$9-$AL$9)*($AM$9-$AL$9)),$AN$9-SQRT((1-AX747)*($AN$9-$AL$9)*($AN$9-$AM$9))),$AM$9)</f>
        <v>1.0215687985719</v>
      </c>
      <c r="AP747" s="0" t="n">
        <f aca="false">IFERROR(IF(AY747&lt;($AM$10-$AL$10)/($AN$10-$AL$10),$AL$10+SQRT(AY747*($AN$10-$AL$10)*($AM$10-$AL$10)),$AN$10-SQRT((1-AY747)*($AN$10-$AL$10)*($AN$10-$AM$10))),$AM$10)</f>
        <v>0.610416546249866</v>
      </c>
      <c r="AQ747" s="0" t="n">
        <f aca="false">IFERROR(IF(AZ747&lt;($AM$11-$AL$11)/($AN$11-$AL$11),$AL$11+SQRT(AZ747*($AN$11-$AL$11)*($AM$11-$AL$11)),$AN$11-SQRT((1-AZ747)*($AN$11-$AL$11)*($AN$11-$AM$11))),$AM$11)</f>
        <v>0.574444889622876</v>
      </c>
      <c r="AR747" s="0" t="n">
        <f aca="false">SUMPRODUCT((B24:B31&lt;=$B$6)*(C24:C31*AM747+D24:D31*AO747*$B$8*AQ747)/(1+AL747/100)^B24:B31)+C32*AM747*AP747/(1+AL747/100)^$B$6</f>
        <v>0</v>
      </c>
      <c r="AS747" s="0" t="n">
        <f aca="false">SUMPRODUCT((K24:K26&lt;=$B$6)*(L24:L26*AN747+M24:M26*AO747*$B$8*AQ747)/(1+AL747/100)^K24:K26)+L27*AN747*AP747/(1+AL747/100)^$B$6</f>
        <v>0</v>
      </c>
      <c r="AT747" s="0" t="n">
        <f aca="false">AS747-AR747</f>
        <v>0</v>
      </c>
      <c r="AU747" s="0" t="n">
        <f aca="true">RAND()</f>
        <v>0.498342423349556</v>
      </c>
      <c r="AV747" s="0" t="n">
        <f aca="true">RAND()</f>
        <v>0.0860206369546919</v>
      </c>
      <c r="AW747" s="0" t="n">
        <f aca="true">RAND()</f>
        <v>0.00256598217559462</v>
      </c>
      <c r="AX747" s="0" t="n">
        <f aca="true">RAND()</f>
        <v>0.361781589381307</v>
      </c>
      <c r="AY747" s="0" t="n">
        <f aca="true">RAND()</f>
        <v>0.0487672547429951</v>
      </c>
      <c r="AZ747" s="0" t="n">
        <f aca="true">RAND()</f>
        <v>0.307428560980052</v>
      </c>
    </row>
    <row r="748" customFormat="false" ht="15" hidden="false" customHeight="false" outlineLevel="0" collapsed="false">
      <c r="AK748" s="0" t="n">
        <v>735</v>
      </c>
      <c r="AL748" s="0" t="n">
        <f aca="false">IFERROR(IF(AU748&lt;($AM$6-$AL$6)/($AN$6-$AL$6),$AL$6+SQRT(AU748*($AN$6-$AL$6)*($AM$6-$AL$6)),$AN$6-SQRT((1-AU748)*($AN$6-$AL$6)*($AN$6-$AM$6))),$AM$6)</f>
        <v>4.33565348809924</v>
      </c>
      <c r="AM748" s="0" t="n">
        <f aca="false">IFERROR(IF(AV748&lt;($AM$7-$AL$7)/($AN$7-$AL$7),$AL$7+SQRT(AV748*($AN$7-$AL$7)*($AM$7-$AL$7)),$AN$7-SQRT((1-AV748)*($AN$7-$AL$7)*($AN$7-$AM$7))),$AM$7)</f>
        <v>1.03861123160731</v>
      </c>
      <c r="AN748" s="0" t="n">
        <f aca="false">IFERROR(IF(AW748&lt;($AM$8-$AL$8)/($AN$8-$AL$8),$AL$8+SQRT(AW748*($AN$8-$AL$8)*($AM$8-$AL$8)),$AN$8-SQRT((1-AW748)*($AN$8-$AL$8)*($AN$8-$AM$8))),$AM$8)</f>
        <v>0.987239494670781</v>
      </c>
      <c r="AO748" s="0" t="n">
        <f aca="false">IFERROR(IF(AX748&lt;($AM$9-$AL$9)/($AN$9-$AL$9),$AL$9+SQRT(AX748*($AN$9-$AL$9)*($AM$9-$AL$9)),$AN$9-SQRT((1-AX748)*($AN$9-$AL$9)*($AN$9-$AM$9))),$AM$9)</f>
        <v>0.963444720290311</v>
      </c>
      <c r="AP748" s="0" t="n">
        <f aca="false">IFERROR(IF(AY748&lt;($AM$10-$AL$10)/($AN$10-$AL$10),$AL$10+SQRT(AY748*($AN$10-$AL$10)*($AM$10-$AL$10)),$AN$10-SQRT((1-AY748)*($AN$10-$AL$10)*($AN$10-$AM$10))),$AM$10)</f>
        <v>0.8239822493803</v>
      </c>
      <c r="AQ748" s="0" t="n">
        <f aca="false">IFERROR(IF(AZ748&lt;($AM$11-$AL$11)/($AN$11-$AL$11),$AL$11+SQRT(AZ748*($AN$11-$AL$11)*($AM$11-$AL$11)),$AN$11-SQRT((1-AZ748)*($AN$11-$AL$11)*($AN$11-$AM$11))),$AM$11)</f>
        <v>0.727147109788243</v>
      </c>
      <c r="AR748" s="0" t="n">
        <f aca="false">SUMPRODUCT((B24:B31&lt;=$B$6)*(C24:C31*AM748+D24:D31*AO748*$B$8*AQ748)/(1+AL748/100)^B24:B31)+C32*AM748*AP748/(1+AL748/100)^$B$6</f>
        <v>0</v>
      </c>
      <c r="AS748" s="0" t="n">
        <f aca="false">SUMPRODUCT((K24:K26&lt;=$B$6)*(L24:L26*AN748+M24:M26*AO748*$B$8*AQ748)/(1+AL748/100)^K24:K26)+L27*AN748*AP748/(1+AL748/100)^$B$6</f>
        <v>0</v>
      </c>
      <c r="AT748" s="0" t="n">
        <f aca="false">AS748-AR748</f>
        <v>0</v>
      </c>
      <c r="AU748" s="0" t="n">
        <f aca="true">RAND()</f>
        <v>0.645062883226113</v>
      </c>
      <c r="AV748" s="0" t="n">
        <f aca="true">RAND()</f>
        <v>0.602798120865958</v>
      </c>
      <c r="AW748" s="0" t="n">
        <f aca="true">RAND()</f>
        <v>0.389540315161884</v>
      </c>
      <c r="AX748" s="0" t="n">
        <f aca="true">RAND()</f>
        <v>0.286374678353286</v>
      </c>
      <c r="AY748" s="0" t="n">
        <f aca="true">RAND()</f>
        <v>0.419857991654076</v>
      </c>
      <c r="AZ748" s="0" t="n">
        <f aca="true">RAND()</f>
        <v>0.696127756339146</v>
      </c>
    </row>
    <row r="749" customFormat="false" ht="15" hidden="false" customHeight="false" outlineLevel="0" collapsed="false">
      <c r="AK749" s="0" t="n">
        <v>736</v>
      </c>
      <c r="AL749" s="0" t="n">
        <f aca="false">IFERROR(IF(AU749&lt;($AM$6-$AL$6)/($AN$6-$AL$6),$AL$6+SQRT(AU749*($AN$6-$AL$6)*($AM$6-$AL$6)),$AN$6-SQRT((1-AU749)*($AN$6-$AL$6)*($AN$6-$AM$6))),$AM$6)</f>
        <v>3.89689739221331</v>
      </c>
      <c r="AM749" s="0" t="n">
        <f aca="false">IFERROR(IF(AV749&lt;($AM$7-$AL$7)/($AN$7-$AL$7),$AL$7+SQRT(AV749*($AN$7-$AL$7)*($AM$7-$AL$7)),$AN$7-SQRT((1-AV749)*($AN$7-$AL$7)*($AN$7-$AM$7))),$AM$7)</f>
        <v>0.894069070773718</v>
      </c>
      <c r="AN749" s="0" t="n">
        <f aca="false">IFERROR(IF(AW749&lt;($AM$8-$AL$8)/($AN$8-$AL$8),$AL$8+SQRT(AW749*($AN$8-$AL$8)*($AM$8-$AL$8)),$AN$8-SQRT((1-AW749)*($AN$8-$AL$8)*($AN$8-$AM$8))),$AM$8)</f>
        <v>1.02218888340039</v>
      </c>
      <c r="AO749" s="0" t="n">
        <f aca="false">IFERROR(IF(AX749&lt;($AM$9-$AL$9)/($AN$9-$AL$9),$AL$9+SQRT(AX749*($AN$9-$AL$9)*($AM$9-$AL$9)),$AN$9-SQRT((1-AX749)*($AN$9-$AL$9)*($AN$9-$AM$9))),$AM$9)</f>
        <v>1.94391274327471</v>
      </c>
      <c r="AP749" s="0" t="n">
        <f aca="false">IFERROR(IF(AY749&lt;($AM$10-$AL$10)/($AN$10-$AL$10),$AL$10+SQRT(AY749*($AN$10-$AL$10)*($AM$10-$AL$10)),$AN$10-SQRT((1-AY749)*($AN$10-$AL$10)*($AN$10-$AM$10))),$AM$10)</f>
        <v>0.740935727550748</v>
      </c>
      <c r="AQ749" s="0" t="n">
        <f aca="false">IFERROR(IF(AZ749&lt;($AM$11-$AL$11)/($AN$11-$AL$11),$AL$11+SQRT(AZ749*($AN$11-$AL$11)*($AM$11-$AL$11)),$AN$11-SQRT((1-AZ749)*($AN$11-$AL$11)*($AN$11-$AM$11))),$AM$11)</f>
        <v>0.695815545585171</v>
      </c>
      <c r="AR749" s="0" t="n">
        <f aca="false">SUMPRODUCT((B24:B31&lt;=$B$6)*(C24:C31*AM749+D24:D31*AO749*$B$8*AQ749)/(1+AL749/100)^B24:B31)+C32*AM749*AP749/(1+AL749/100)^$B$6</f>
        <v>0</v>
      </c>
      <c r="AS749" s="0" t="n">
        <f aca="false">SUMPRODUCT((K24:K26&lt;=$B$6)*(L24:L26*AN749+M24:M26*AO749*$B$8*AQ749)/(1+AL749/100)^K24:K26)+L27*AN749*AP749/(1+AL749/100)^$B$6</f>
        <v>0</v>
      </c>
      <c r="AT749" s="0" t="n">
        <f aca="false">AS749-AR749</f>
        <v>0</v>
      </c>
      <c r="AU749" s="0" t="n">
        <f aca="true">RAND()</f>
        <v>0.518537710277371</v>
      </c>
      <c r="AV749" s="0" t="n">
        <f aca="true">RAND()</f>
        <v>0.0983221119581186</v>
      </c>
      <c r="AW749" s="0" t="n">
        <f aca="true">RAND()</f>
        <v>0.538685290254581</v>
      </c>
      <c r="AX749" s="0" t="n">
        <f aca="true">RAND()</f>
        <v>0.997902813088687</v>
      </c>
      <c r="AY749" s="0" t="n">
        <f aca="true">RAND()</f>
        <v>0.232200099241633</v>
      </c>
      <c r="AZ749" s="0" t="n">
        <f aca="true">RAND()</f>
        <v>0.622333949764706</v>
      </c>
    </row>
    <row r="750" customFormat="false" ht="15" hidden="false" customHeight="false" outlineLevel="0" collapsed="false">
      <c r="AK750" s="0" t="n">
        <v>737</v>
      </c>
      <c r="AL750" s="0" t="n">
        <f aca="false">IFERROR(IF(AU750&lt;($AM$6-$AL$6)/($AN$6-$AL$6),$AL$6+SQRT(AU750*($AN$6-$AL$6)*($AM$6-$AL$6)),$AN$6-SQRT((1-AU750)*($AN$6-$AL$6)*($AN$6-$AM$6))),$AM$6)</f>
        <v>2.81243695412992</v>
      </c>
      <c r="AM750" s="0" t="n">
        <f aca="false">IFERROR(IF(AV750&lt;($AM$7-$AL$7)/($AN$7-$AL$7),$AL$7+SQRT(AV750*($AN$7-$AL$7)*($AM$7-$AL$7)),$AN$7-SQRT((1-AV750)*($AN$7-$AL$7)*($AN$7-$AM$7))),$AM$7)</f>
        <v>1.06771733638242</v>
      </c>
      <c r="AN750" s="0" t="n">
        <f aca="false">IFERROR(IF(AW750&lt;($AM$8-$AL$8)/($AN$8-$AL$8),$AL$8+SQRT(AW750*($AN$8-$AL$8)*($AM$8-$AL$8)),$AN$8-SQRT((1-AW750)*($AN$8-$AL$8)*($AN$8-$AM$8))),$AM$8)</f>
        <v>1.06157194184735</v>
      </c>
      <c r="AO750" s="0" t="n">
        <f aca="false">IFERROR(IF(AX750&lt;($AM$9-$AL$9)/($AN$9-$AL$9),$AL$9+SQRT(AX750*($AN$9-$AL$9)*($AM$9-$AL$9)),$AN$9-SQRT((1-AX750)*($AN$9-$AL$9)*($AN$9-$AM$9))),$AM$9)</f>
        <v>0.881398169668036</v>
      </c>
      <c r="AP750" s="0" t="n">
        <f aca="false">IFERROR(IF(AY750&lt;($AM$10-$AL$10)/($AN$10-$AL$10),$AL$10+SQRT(AY750*($AN$10-$AL$10)*($AM$10-$AL$10)),$AN$10-SQRT((1-AY750)*($AN$10-$AL$10)*($AN$10-$AM$10))),$AM$10)</f>
        <v>0.921521660608785</v>
      </c>
      <c r="AQ750" s="0" t="n">
        <f aca="false">IFERROR(IF(AZ750&lt;($AM$11-$AL$11)/($AN$11-$AL$11),$AL$11+SQRT(AZ750*($AN$11-$AL$11)*($AM$11-$AL$11)),$AN$11-SQRT((1-AZ750)*($AN$11-$AL$11)*($AN$11-$AM$11))),$AM$11)</f>
        <v>0.927329323599781</v>
      </c>
      <c r="AR750" s="0" t="n">
        <f aca="false">SUMPRODUCT((B24:B31&lt;=$B$6)*(C24:C31*AM750+D24:D31*AO750*$B$8*AQ750)/(1+AL750/100)^B24:B31)+C32*AM750*AP750/(1+AL750/100)^$B$6</f>
        <v>0</v>
      </c>
      <c r="AS750" s="0" t="n">
        <f aca="false">SUMPRODUCT((K24:K26&lt;=$B$6)*(L24:L26*AN750+M24:M26*AO750*$B$8*AQ750)/(1+AL750/100)^K24:K26)+L27*AN750*AP750/(1+AL750/100)^$B$6</f>
        <v>0</v>
      </c>
      <c r="AT750" s="0" t="n">
        <f aca="false">AS750-AR750</f>
        <v>0</v>
      </c>
      <c r="AU750" s="0" t="n">
        <f aca="true">RAND()</f>
        <v>0.13201076088718</v>
      </c>
      <c r="AV750" s="0" t="n">
        <f aca="true">RAND()</f>
        <v>0.704649160395384</v>
      </c>
      <c r="AW750" s="0" t="n">
        <f aca="true">RAND()</f>
        <v>0.684398816896177</v>
      </c>
      <c r="AX750" s="0" t="n">
        <f aca="true">RAND()</f>
        <v>0.19395275176817</v>
      </c>
      <c r="AY750" s="0" t="n">
        <f aca="true">RAND()</f>
        <v>0.710722041449549</v>
      </c>
      <c r="AZ750" s="0" t="n">
        <f aca="true">RAND()</f>
        <v>0.978444786904223</v>
      </c>
    </row>
    <row r="751" customFormat="false" ht="15" hidden="false" customHeight="false" outlineLevel="0" collapsed="false">
      <c r="AK751" s="0" t="n">
        <v>738</v>
      </c>
      <c r="AL751" s="0" t="n">
        <f aca="false">IFERROR(IF(AU751&lt;($AM$6-$AL$6)/($AN$6-$AL$6),$AL$6+SQRT(AU751*($AN$6-$AL$6)*($AM$6-$AL$6)),$AN$6-SQRT((1-AU751)*($AN$6-$AL$6)*($AN$6-$AM$6))),$AM$6)</f>
        <v>4.53527639034866</v>
      </c>
      <c r="AM751" s="0" t="n">
        <f aca="false">IFERROR(IF(AV751&lt;($AM$7-$AL$7)/($AN$7-$AL$7),$AL$7+SQRT(AV751*($AN$7-$AL$7)*($AM$7-$AL$7)),$AN$7-SQRT((1-AV751)*($AN$7-$AL$7)*($AN$7-$AM$7))),$AM$7)</f>
        <v>1.19548853262344</v>
      </c>
      <c r="AN751" s="0" t="n">
        <f aca="false">IFERROR(IF(AW751&lt;($AM$8-$AL$8)/($AN$8-$AL$8),$AL$8+SQRT(AW751*($AN$8-$AL$8)*($AM$8-$AL$8)),$AN$8-SQRT((1-AW751)*($AN$8-$AL$8)*($AN$8-$AM$8))),$AM$8)</f>
        <v>0.978446307548649</v>
      </c>
      <c r="AO751" s="0" t="n">
        <f aca="false">IFERROR(IF(AX751&lt;($AM$9-$AL$9)/($AN$9-$AL$9),$AL$9+SQRT(AX751*($AN$9-$AL$9)*($AM$9-$AL$9)),$AN$9-SQRT((1-AX751)*($AN$9-$AL$9)*($AN$9-$AM$9))),$AM$9)</f>
        <v>1.16364564785626</v>
      </c>
      <c r="AP751" s="0" t="n">
        <f aca="false">IFERROR(IF(AY751&lt;($AM$10-$AL$10)/($AN$10-$AL$10),$AL$10+SQRT(AY751*($AN$10-$AL$10)*($AM$10-$AL$10)),$AN$10-SQRT((1-AY751)*($AN$10-$AL$10)*($AN$10-$AM$10))),$AM$10)</f>
        <v>0.612241604135453</v>
      </c>
      <c r="AQ751" s="0" t="n">
        <f aca="false">IFERROR(IF(AZ751&lt;($AM$11-$AL$11)/($AN$11-$AL$11),$AL$11+SQRT(AZ751*($AN$11-$AL$11)*($AM$11-$AL$11)),$AN$11-SQRT((1-AZ751)*($AN$11-$AL$11)*($AN$11-$AM$11))),$AM$11)</f>
        <v>0.778447392514101</v>
      </c>
      <c r="AR751" s="0" t="n">
        <f aca="false">SUMPRODUCT((B24:B31&lt;=$B$6)*(C24:C31*AM751+D24:D31*AO751*$B$8*AQ751)/(1+AL751/100)^B24:B31)+C32*AM751*AP751/(1+AL751/100)^$B$6</f>
        <v>0</v>
      </c>
      <c r="AS751" s="0" t="n">
        <f aca="false">SUMPRODUCT((K24:K26&lt;=$B$6)*(L24:L26*AN751+M24:M26*AO751*$B$8*AQ751)/(1+AL751/100)^K24:K26)+L27*AN751*AP751/(1+AL751/100)^$B$6</f>
        <v>0</v>
      </c>
      <c r="AT751" s="0" t="n">
        <f aca="false">AS751-AR751</f>
        <v>0</v>
      </c>
      <c r="AU751" s="0" t="n">
        <f aca="true">RAND()</f>
        <v>0.696256876401363</v>
      </c>
      <c r="AV751" s="0" t="n">
        <f aca="true">RAND()</f>
        <v>0.973586665995153</v>
      </c>
      <c r="AW751" s="0" t="n">
        <f aca="true">RAND()</f>
        <v>0.353812051974967</v>
      </c>
      <c r="AX751" s="0" t="n">
        <f aca="true">RAND()</f>
        <v>0.533674265100147</v>
      </c>
      <c r="AY751" s="0" t="n">
        <f aca="true">RAND()</f>
        <v>0.0503927107955985</v>
      </c>
      <c r="AZ751" s="0" t="n">
        <f aca="true">RAND()</f>
        <v>0.799650784147752</v>
      </c>
    </row>
    <row r="752" customFormat="false" ht="15" hidden="false" customHeight="false" outlineLevel="0" collapsed="false">
      <c r="AK752" s="0" t="n">
        <v>739</v>
      </c>
      <c r="AL752" s="0" t="n">
        <f aca="false">IFERROR(IF(AU752&lt;($AM$6-$AL$6)/($AN$6-$AL$6),$AL$6+SQRT(AU752*($AN$6-$AL$6)*($AM$6-$AL$6)),$AN$6-SQRT((1-AU752)*($AN$6-$AL$6)*($AN$6-$AM$6))),$AM$6)</f>
        <v>2.70501819556342</v>
      </c>
      <c r="AM752" s="0" t="n">
        <f aca="false">IFERROR(IF(AV752&lt;($AM$7-$AL$7)/($AN$7-$AL$7),$AL$7+SQRT(AV752*($AN$7-$AL$7)*($AM$7-$AL$7)),$AN$7-SQRT((1-AV752)*($AN$7-$AL$7)*($AN$7-$AM$7))),$AM$7)</f>
        <v>0.924114842036534</v>
      </c>
      <c r="AN752" s="0" t="n">
        <f aca="false">IFERROR(IF(AW752&lt;($AM$8-$AL$8)/($AN$8-$AL$8),$AL$8+SQRT(AW752*($AN$8-$AL$8)*($AM$8-$AL$8)),$AN$8-SQRT((1-AW752)*($AN$8-$AL$8)*($AN$8-$AM$8))),$AM$8)</f>
        <v>1.02059356188767</v>
      </c>
      <c r="AO752" s="0" t="n">
        <f aca="false">IFERROR(IF(AX752&lt;($AM$9-$AL$9)/($AN$9-$AL$9),$AL$9+SQRT(AX752*($AN$9-$AL$9)*($AM$9-$AL$9)),$AN$9-SQRT((1-AX752)*($AN$9-$AL$9)*($AN$9-$AM$9))),$AM$9)</f>
        <v>0.799478465735988</v>
      </c>
      <c r="AP752" s="0" t="n">
        <f aca="false">IFERROR(IF(AY752&lt;($AM$10-$AL$10)/($AN$10-$AL$10),$AL$10+SQRT(AY752*($AN$10-$AL$10)*($AM$10-$AL$10)),$AN$10-SQRT((1-AY752)*($AN$10-$AL$10)*($AN$10-$AM$10))),$AM$10)</f>
        <v>0.963944544775334</v>
      </c>
      <c r="AQ752" s="0" t="n">
        <f aca="false">IFERROR(IF(AZ752&lt;($AM$11-$AL$11)/($AN$11-$AL$11),$AL$11+SQRT(AZ752*($AN$11-$AL$11)*($AM$11-$AL$11)),$AN$11-SQRT((1-AZ752)*($AN$11-$AL$11)*($AN$11-$AM$11))),$AM$11)</f>
        <v>0.464425361720586</v>
      </c>
      <c r="AR752" s="0" t="n">
        <f aca="false">SUMPRODUCT((B24:B31&lt;=$B$6)*(C24:C31*AM752+D24:D31*AO752*$B$8*AQ752)/(1+AL752/100)^B24:B31)+C32*AM752*AP752/(1+AL752/100)^$B$6</f>
        <v>0</v>
      </c>
      <c r="AS752" s="0" t="n">
        <f aca="false">SUMPRODUCT((K24:K26&lt;=$B$6)*(L24:L26*AN752+M24:M26*AO752*$B$8*AQ752)/(1+AL752/100)^K24:K26)+L27*AN752*AP752/(1+AL752/100)^$B$6</f>
        <v>0</v>
      </c>
      <c r="AT752" s="0" t="n">
        <f aca="false">AS752-AR752</f>
        <v>0</v>
      </c>
      <c r="AU752" s="0" t="n">
        <f aca="true">RAND()</f>
        <v>0.0994101312151004</v>
      </c>
      <c r="AV752" s="0" t="n">
        <f aca="true">RAND()</f>
        <v>0.171161044597263</v>
      </c>
      <c r="AW752" s="0" t="n">
        <f aca="true">RAND()</f>
        <v>0.532201654689908</v>
      </c>
      <c r="AX752" s="0" t="n">
        <f aca="true">RAND()</f>
        <v>0.119583135252775</v>
      </c>
      <c r="AY752" s="0" t="n">
        <f aca="true">RAND()</f>
        <v>0.860978162507169</v>
      </c>
      <c r="AZ752" s="0" t="n">
        <f aca="true">RAND()</f>
        <v>0.110349794191615</v>
      </c>
    </row>
    <row r="753" customFormat="false" ht="15" hidden="false" customHeight="false" outlineLevel="0" collapsed="false">
      <c r="AK753" s="0" t="n">
        <v>740</v>
      </c>
      <c r="AL753" s="0" t="n">
        <f aca="false">IFERROR(IF(AU753&lt;($AM$6-$AL$6)/($AN$6-$AL$6),$AL$6+SQRT(AU753*($AN$6-$AL$6)*($AM$6-$AL$6)),$AN$6-SQRT((1-AU753)*($AN$6-$AL$6)*($AN$6-$AM$6))),$AM$6)</f>
        <v>4.95596939471965</v>
      </c>
      <c r="AM753" s="0" t="n">
        <f aca="false">IFERROR(IF(AV753&lt;($AM$7-$AL$7)/($AN$7-$AL$7),$AL$7+SQRT(AV753*($AN$7-$AL$7)*($AM$7-$AL$7)),$AN$7-SQRT((1-AV753)*($AN$7-$AL$7)*($AN$7-$AM$7))),$AM$7)</f>
        <v>1.04674229386646</v>
      </c>
      <c r="AN753" s="0" t="n">
        <f aca="false">IFERROR(IF(AW753&lt;($AM$8-$AL$8)/($AN$8-$AL$8),$AL$8+SQRT(AW753*($AN$8-$AL$8)*($AM$8-$AL$8)),$AN$8-SQRT((1-AW753)*($AN$8-$AL$8)*($AN$8-$AM$8))),$AM$8)</f>
        <v>1.07293555649733</v>
      </c>
      <c r="AO753" s="0" t="n">
        <f aca="false">IFERROR(IF(AX753&lt;($AM$9-$AL$9)/($AN$9-$AL$9),$AL$9+SQRT(AX753*($AN$9-$AL$9)*($AM$9-$AL$9)),$AN$9-SQRT((1-AX753)*($AN$9-$AL$9)*($AN$9-$AM$9))),$AM$9)</f>
        <v>1.13099528922392</v>
      </c>
      <c r="AP753" s="0" t="n">
        <f aca="false">IFERROR(IF(AY753&lt;($AM$10-$AL$10)/($AN$10-$AL$10),$AL$10+SQRT(AY753*($AN$10-$AL$10)*($AM$10-$AL$10)),$AN$10-SQRT((1-AY753)*($AN$10-$AL$10)*($AN$10-$AM$10))),$AM$10)</f>
        <v>0.911147977125352</v>
      </c>
      <c r="AQ753" s="0" t="n">
        <f aca="false">IFERROR(IF(AZ753&lt;($AM$11-$AL$11)/($AN$11-$AL$11),$AL$11+SQRT(AZ753*($AN$11-$AL$11)*($AM$11-$AL$11)),$AN$11-SQRT((1-AZ753)*($AN$11-$AL$11)*($AN$11-$AM$11))),$AM$11)</f>
        <v>0.731678095592525</v>
      </c>
      <c r="AR753" s="0" t="n">
        <f aca="false">SUMPRODUCT((B24:B31&lt;=$B$6)*(C24:C31*AM753+D24:D31*AO753*$B$8*AQ753)/(1+AL753/100)^B24:B31)+C32*AM753*AP753/(1+AL753/100)^$B$6</f>
        <v>0</v>
      </c>
      <c r="AS753" s="0" t="n">
        <f aca="false">SUMPRODUCT((K24:K26&lt;=$B$6)*(L24:L26*AN753+M24:M26*AO753*$B$8*AQ753)/(1+AL753/100)^K24:K26)+L27*AN753*AP753/(1+AL753/100)^$B$6</f>
        <v>0</v>
      </c>
      <c r="AT753" s="0" t="n">
        <f aca="false">AS753-AR753</f>
        <v>0</v>
      </c>
      <c r="AU753" s="0" t="n">
        <f aca="true">RAND()</f>
        <v>0.791096944233863</v>
      </c>
      <c r="AV753" s="0" t="n">
        <f aca="true">RAND()</f>
        <v>0.632767154642946</v>
      </c>
      <c r="AW753" s="0" t="n">
        <f aca="true">RAND()</f>
        <v>0.721317180863006</v>
      </c>
      <c r="AX753" s="0" t="n">
        <f aca="true">RAND()</f>
        <v>0.496553875099317</v>
      </c>
      <c r="AY753" s="0" t="n">
        <f aca="true">RAND()</f>
        <v>0.676170636377076</v>
      </c>
      <c r="AZ753" s="0" t="n">
        <f aca="true">RAND()</f>
        <v>0.706136145367942</v>
      </c>
    </row>
    <row r="754" customFormat="false" ht="15" hidden="false" customHeight="false" outlineLevel="0" collapsed="false">
      <c r="AK754" s="0" t="n">
        <v>741</v>
      </c>
      <c r="AL754" s="0" t="n">
        <f aca="false">IFERROR(IF(AU754&lt;($AM$6-$AL$6)/($AN$6-$AL$6),$AL$6+SQRT(AU754*($AN$6-$AL$6)*($AM$6-$AL$6)),$AN$6-SQRT((1-AU754)*($AN$6-$AL$6)*($AN$6-$AM$6))),$AM$6)</f>
        <v>3.74272564110719</v>
      </c>
      <c r="AM754" s="0" t="n">
        <f aca="false">IFERROR(IF(AV754&lt;($AM$7-$AL$7)/($AN$7-$AL$7),$AL$7+SQRT(AV754*($AN$7-$AL$7)*($AM$7-$AL$7)),$AN$7-SQRT((1-AV754)*($AN$7-$AL$7)*($AN$7-$AM$7))),$AM$7)</f>
        <v>1.09474881983951</v>
      </c>
      <c r="AN754" s="0" t="n">
        <f aca="false">IFERROR(IF(AW754&lt;($AM$8-$AL$8)/($AN$8-$AL$8),$AL$8+SQRT(AW754*($AN$8-$AL$8)*($AM$8-$AL$8)),$AN$8-SQRT((1-AW754)*($AN$8-$AL$8)*($AN$8-$AM$8))),$AM$8)</f>
        <v>0.994790334221789</v>
      </c>
      <c r="AO754" s="0" t="n">
        <f aca="false">IFERROR(IF(AX754&lt;($AM$9-$AL$9)/($AN$9-$AL$9),$AL$9+SQRT(AX754*($AN$9-$AL$9)*($AM$9-$AL$9)),$AN$9-SQRT((1-AX754)*($AN$9-$AL$9)*($AN$9-$AM$9))),$AM$9)</f>
        <v>1.07233573854652</v>
      </c>
      <c r="AP754" s="0" t="n">
        <f aca="false">IFERROR(IF(AY754&lt;($AM$10-$AL$10)/($AN$10-$AL$10),$AL$10+SQRT(AY754*($AN$10-$AL$10)*($AM$10-$AL$10)),$AN$10-SQRT((1-AY754)*($AN$10-$AL$10)*($AN$10-$AM$10))),$AM$10)</f>
        <v>0.887561336448174</v>
      </c>
      <c r="AQ754" s="0" t="n">
        <f aca="false">IFERROR(IF(AZ754&lt;($AM$11-$AL$11)/($AN$11-$AL$11),$AL$11+SQRT(AZ754*($AN$11-$AL$11)*($AM$11-$AL$11)),$AN$11-SQRT((1-AZ754)*($AN$11-$AL$11)*($AN$11-$AM$11))),$AM$11)</f>
        <v>0.481835050776308</v>
      </c>
      <c r="AR754" s="0" t="n">
        <f aca="false">SUMPRODUCT((B24:B31&lt;=$B$6)*(C24:C31*AM754+D24:D31*AO754*$B$8*AQ754)/(1+AL754/100)^B24:B31)+C32*AM754*AP754/(1+AL754/100)^$B$6</f>
        <v>0</v>
      </c>
      <c r="AS754" s="0" t="n">
        <f aca="false">SUMPRODUCT((K24:K26&lt;=$B$6)*(L24:L26*AN754+M24:M26*AO754*$B$8*AQ754)/(1+AL754/100)^K24:K26)+L27*AN754*AP754/(1+AL754/100)^$B$6</f>
        <v>0</v>
      </c>
      <c r="AT754" s="0" t="n">
        <f aca="false">AS754-AR754</f>
        <v>0</v>
      </c>
      <c r="AU754" s="0" t="n">
        <f aca="true">RAND()</f>
        <v>0.469508187544971</v>
      </c>
      <c r="AV754" s="0" t="n">
        <f aca="true">RAND()</f>
        <v>0.785751742744674</v>
      </c>
      <c r="AW754" s="0" t="n">
        <f aca="true">RAND()</f>
        <v>0.421591936735958</v>
      </c>
      <c r="AX754" s="0" t="n">
        <f aca="true">RAND()</f>
        <v>0.426292678681314</v>
      </c>
      <c r="AY754" s="0" t="n">
        <f aca="true">RAND()</f>
        <v>0.60081515803798</v>
      </c>
      <c r="AZ754" s="0" t="n">
        <f aca="true">RAND()</f>
        <v>0.13495504363601</v>
      </c>
    </row>
    <row r="755" customFormat="false" ht="15" hidden="false" customHeight="false" outlineLevel="0" collapsed="false">
      <c r="AK755" s="0" t="n">
        <v>742</v>
      </c>
      <c r="AL755" s="0" t="n">
        <f aca="false">IFERROR(IF(AU755&lt;($AM$6-$AL$6)/($AN$6-$AL$6),$AL$6+SQRT(AU755*($AN$6-$AL$6)*($AM$6-$AL$6)),$AN$6-SQRT((1-AU755)*($AN$6-$AL$6)*($AN$6-$AM$6))),$AM$6)</f>
        <v>4.02707085406677</v>
      </c>
      <c r="AM755" s="0" t="n">
        <f aca="false">IFERROR(IF(AV755&lt;($AM$7-$AL$7)/($AN$7-$AL$7),$AL$7+SQRT(AV755*($AN$7-$AL$7)*($AM$7-$AL$7)),$AN$7-SQRT((1-AV755)*($AN$7-$AL$7)*($AN$7-$AM$7))),$AM$7)</f>
        <v>1.11127254980998</v>
      </c>
      <c r="AN755" s="0" t="n">
        <f aca="false">IFERROR(IF(AW755&lt;($AM$8-$AL$8)/($AN$8-$AL$8),$AL$8+SQRT(AW755*($AN$8-$AL$8)*($AM$8-$AL$8)),$AN$8-SQRT((1-AW755)*($AN$8-$AL$8)*($AN$8-$AM$8))),$AM$8)</f>
        <v>1.0825369833371</v>
      </c>
      <c r="AO755" s="0" t="n">
        <f aca="false">IFERROR(IF(AX755&lt;($AM$9-$AL$9)/($AN$9-$AL$9),$AL$9+SQRT(AX755*($AN$9-$AL$9)*($AM$9-$AL$9)),$AN$9-SQRT((1-AX755)*($AN$9-$AL$9)*($AN$9-$AM$9))),$AM$9)</f>
        <v>1.32380159746969</v>
      </c>
      <c r="AP755" s="0" t="n">
        <f aca="false">IFERROR(IF(AY755&lt;($AM$10-$AL$10)/($AN$10-$AL$10),$AL$10+SQRT(AY755*($AN$10-$AL$10)*($AM$10-$AL$10)),$AN$10-SQRT((1-AY755)*($AN$10-$AL$10)*($AN$10-$AM$10))),$AM$10)</f>
        <v>0.936790509681393</v>
      </c>
      <c r="AQ755" s="0" t="n">
        <f aca="false">IFERROR(IF(AZ755&lt;($AM$11-$AL$11)/($AN$11-$AL$11),$AL$11+SQRT(AZ755*($AN$11-$AL$11)*($AM$11-$AL$11)),$AN$11-SQRT((1-AZ755)*($AN$11-$AL$11)*($AN$11-$AM$11))),$AM$11)</f>
        <v>0.425955980112449</v>
      </c>
      <c r="AR755" s="0" t="n">
        <f aca="false">SUMPRODUCT((B24:B31&lt;=$B$6)*(C24:C31*AM755+D24:D31*AO755*$B$8*AQ755)/(1+AL755/100)^B24:B31)+C32*AM755*AP755/(1+AL755/100)^$B$6</f>
        <v>0</v>
      </c>
      <c r="AS755" s="0" t="n">
        <f aca="false">SUMPRODUCT((K24:K26&lt;=$B$6)*(L24:L26*AN755+M24:M26*AO755*$B$8*AQ755)/(1+AL755/100)^K24:K26)+L27*AN755*AP755/(1+AL755/100)^$B$6</f>
        <v>0</v>
      </c>
      <c r="AT755" s="0" t="n">
        <f aca="false">AS755-AR755</f>
        <v>0</v>
      </c>
      <c r="AU755" s="0" t="n">
        <f aca="true">RAND()</f>
        <v>0.558084614663036</v>
      </c>
      <c r="AV755" s="0" t="n">
        <f aca="true">RAND()</f>
        <v>0.828930618344675</v>
      </c>
      <c r="AW755" s="0" t="n">
        <f aca="true">RAND()</f>
        <v>0.750721227112532</v>
      </c>
      <c r="AX755" s="0" t="n">
        <f aca="true">RAND()</f>
        <v>0.695170480276972</v>
      </c>
      <c r="AY755" s="0" t="n">
        <f aca="true">RAND()</f>
        <v>0.763143797390925</v>
      </c>
      <c r="AZ755" s="0" t="n">
        <f aca="true">RAND()</f>
        <v>0.0647547303105613</v>
      </c>
    </row>
    <row r="756" customFormat="false" ht="15" hidden="false" customHeight="false" outlineLevel="0" collapsed="false">
      <c r="AK756" s="0" t="n">
        <v>743</v>
      </c>
      <c r="AL756" s="0" t="n">
        <f aca="false">IFERROR(IF(AU756&lt;($AM$6-$AL$6)/($AN$6-$AL$6),$AL$6+SQRT(AU756*($AN$6-$AL$6)*($AM$6-$AL$6)),$AN$6-SQRT((1-AU756)*($AN$6-$AL$6)*($AN$6-$AM$6))),$AM$6)</f>
        <v>2.54566695645478</v>
      </c>
      <c r="AM756" s="0" t="n">
        <f aca="false">IFERROR(IF(AV756&lt;($AM$7-$AL$7)/($AN$7-$AL$7),$AL$7+SQRT(AV756*($AN$7-$AL$7)*($AM$7-$AL$7)),$AN$7-SQRT((1-AV756)*($AN$7-$AL$7)*($AN$7-$AM$7))),$AM$7)</f>
        <v>0.946572427087602</v>
      </c>
      <c r="AN756" s="0" t="n">
        <f aca="false">IFERROR(IF(AW756&lt;($AM$8-$AL$8)/($AN$8-$AL$8),$AL$8+SQRT(AW756*($AN$8-$AL$8)*($AM$8-$AL$8)),$AN$8-SQRT((1-AW756)*($AN$8-$AL$8)*($AN$8-$AM$8))),$AM$8)</f>
        <v>1.08823534601027</v>
      </c>
      <c r="AO756" s="0" t="n">
        <f aca="false">IFERROR(IF(AX756&lt;($AM$9-$AL$9)/($AN$9-$AL$9),$AL$9+SQRT(AX756*($AN$9-$AL$9)*($AM$9-$AL$9)),$AN$9-SQRT((1-AX756)*($AN$9-$AL$9)*($AN$9-$AM$9))),$AM$9)</f>
        <v>0.810410556506917</v>
      </c>
      <c r="AP756" s="0" t="n">
        <f aca="false">IFERROR(IF(AY756&lt;($AM$10-$AL$10)/($AN$10-$AL$10),$AL$10+SQRT(AY756*($AN$10-$AL$10)*($AM$10-$AL$10)),$AN$10-SQRT((1-AY756)*($AN$10-$AL$10)*($AN$10-$AM$10))),$AM$10)</f>
        <v>0.752916013425443</v>
      </c>
      <c r="AQ756" s="0" t="n">
        <f aca="false">IFERROR(IF(AZ756&lt;($AM$11-$AL$11)/($AN$11-$AL$11),$AL$11+SQRT(AZ756*($AN$11-$AL$11)*($AM$11-$AL$11)),$AN$11-SQRT((1-AZ756)*($AN$11-$AL$11)*($AN$11-$AM$11))),$AM$11)</f>
        <v>0.935352543437</v>
      </c>
      <c r="AR756" s="0" t="n">
        <f aca="false">SUMPRODUCT((B24:B31&lt;=$B$6)*(C24:C31*AM756+D24:D31*AO756*$B$8*AQ756)/(1+AL756/100)^B24:B31)+C32*AM756*AP756/(1+AL756/100)^$B$6</f>
        <v>0</v>
      </c>
      <c r="AS756" s="0" t="n">
        <f aca="false">SUMPRODUCT((K24:K26&lt;=$B$6)*(L24:L26*AN756+M24:M26*AO756*$B$8*AQ756)/(1+AL756/100)^K24:K26)+L27*AN756*AP756/(1+AL756/100)^$B$6</f>
        <v>0</v>
      </c>
      <c r="AT756" s="0" t="n">
        <f aca="false">AS756-AR756</f>
        <v>0</v>
      </c>
      <c r="AU756" s="0" t="n">
        <f aca="true">RAND()</f>
        <v>0.0595504854733246</v>
      </c>
      <c r="AV756" s="0" t="n">
        <f aca="true">RAND()</f>
        <v>0.238705293137226</v>
      </c>
      <c r="AW756" s="0" t="n">
        <f aca="true">RAND()</f>
        <v>0.767397304174083</v>
      </c>
      <c r="AX756" s="0" t="n">
        <f aca="true">RAND()</f>
        <v>0.128472951454579</v>
      </c>
      <c r="AY756" s="0" t="n">
        <f aca="true">RAND()</f>
        <v>0.255866039388076</v>
      </c>
      <c r="AZ756" s="0" t="n">
        <f aca="true">RAND()</f>
        <v>0.98294165861198</v>
      </c>
    </row>
    <row r="757" customFormat="false" ht="15" hidden="false" customHeight="false" outlineLevel="0" collapsed="false">
      <c r="AK757" s="0" t="n">
        <v>744</v>
      </c>
      <c r="AL757" s="0" t="n">
        <f aca="false">IFERROR(IF(AU757&lt;($AM$6-$AL$6)/($AN$6-$AL$6),$AL$6+SQRT(AU757*($AN$6-$AL$6)*($AM$6-$AL$6)),$AN$6-SQRT((1-AU757)*($AN$6-$AL$6)*($AN$6-$AM$6))),$AM$6)</f>
        <v>6.27130033871991</v>
      </c>
      <c r="AM757" s="0" t="n">
        <f aca="false">IFERROR(IF(AV757&lt;($AM$7-$AL$7)/($AN$7-$AL$7),$AL$7+SQRT(AV757*($AN$7-$AL$7)*($AM$7-$AL$7)),$AN$7-SQRT((1-AV757)*($AN$7-$AL$7)*($AN$7-$AM$7))),$AM$7)</f>
        <v>1.12200999966503</v>
      </c>
      <c r="AN757" s="0" t="n">
        <f aca="false">IFERROR(IF(AW757&lt;($AM$8-$AL$8)/($AN$8-$AL$8),$AL$8+SQRT(AW757*($AN$8-$AL$8)*($AM$8-$AL$8)),$AN$8-SQRT((1-AW757)*($AN$8-$AL$8)*($AN$8-$AM$8))),$AM$8)</f>
        <v>1.00225459184431</v>
      </c>
      <c r="AO757" s="0" t="n">
        <f aca="false">IFERROR(IF(AX757&lt;($AM$9-$AL$9)/($AN$9-$AL$9),$AL$9+SQRT(AX757*($AN$9-$AL$9)*($AM$9-$AL$9)),$AN$9-SQRT((1-AX757)*($AN$9-$AL$9)*($AN$9-$AM$9))),$AM$9)</f>
        <v>1.33379757247939</v>
      </c>
      <c r="AP757" s="0" t="n">
        <f aca="false">IFERROR(IF(AY757&lt;($AM$10-$AL$10)/($AN$10-$AL$10),$AL$10+SQRT(AY757*($AN$10-$AL$10)*($AM$10-$AL$10)),$AN$10-SQRT((1-AY757)*($AN$10-$AL$10)*($AN$10-$AM$10))),$AM$10)</f>
        <v>0.739366508917543</v>
      </c>
      <c r="AQ757" s="0" t="n">
        <f aca="false">IFERROR(IF(AZ757&lt;($AM$11-$AL$11)/($AN$11-$AL$11),$AL$11+SQRT(AZ757*($AN$11-$AL$11)*($AM$11-$AL$11)),$AN$11-SQRT((1-AZ757)*($AN$11-$AL$11)*($AN$11-$AM$11))),$AM$11)</f>
        <v>0.917238980738182</v>
      </c>
      <c r="AR757" s="0" t="n">
        <f aca="false">SUMPRODUCT((B24:B31&lt;=$B$6)*(C24:C31*AM757+D24:D31*AO757*$B$8*AQ757)/(1+AL757/100)^B24:B31)+C32*AM757*AP757/(1+AL757/100)^$B$6</f>
        <v>0</v>
      </c>
      <c r="AS757" s="0" t="n">
        <f aca="false">SUMPRODUCT((K24:K26&lt;=$B$6)*(L24:L26*AN757+M24:M26*AO757*$B$8*AQ757)/(1+AL757/100)^K24:K26)+L27*AN757*AP757/(1+AL757/100)^$B$6</f>
        <v>0</v>
      </c>
      <c r="AT757" s="0" t="n">
        <f aca="false">AS757-AR757</f>
        <v>0</v>
      </c>
      <c r="AU757" s="0" t="n">
        <f aca="true">RAND()</f>
        <v>0.973449840182514</v>
      </c>
      <c r="AV757" s="0" t="n">
        <f aca="true">RAND()</f>
        <v>0.854387198348935</v>
      </c>
      <c r="AW757" s="0" t="n">
        <f aca="true">RAND()</f>
        <v>0.454419668780167</v>
      </c>
      <c r="AX757" s="0" t="n">
        <f aca="true">RAND()</f>
        <v>0.70411621704376</v>
      </c>
      <c r="AY757" s="0" t="n">
        <f aca="true">RAND()</f>
        <v>0.229185302365488</v>
      </c>
      <c r="AZ757" s="0" t="n">
        <f aca="true">RAND()</f>
        <v>0.972043321186714</v>
      </c>
    </row>
    <row r="758" customFormat="false" ht="15" hidden="false" customHeight="false" outlineLevel="0" collapsed="false">
      <c r="AK758" s="0" t="n">
        <v>745</v>
      </c>
      <c r="AL758" s="0" t="n">
        <f aca="false">IFERROR(IF(AU758&lt;($AM$6-$AL$6)/($AN$6-$AL$6),$AL$6+SQRT(AU758*($AN$6-$AL$6)*($AM$6-$AL$6)),$AN$6-SQRT((1-AU758)*($AN$6-$AL$6)*($AN$6-$AM$6))),$AM$6)</f>
        <v>3.3656560288638</v>
      </c>
      <c r="AM758" s="0" t="n">
        <f aca="false">IFERROR(IF(AV758&lt;($AM$7-$AL$7)/($AN$7-$AL$7),$AL$7+SQRT(AV758*($AN$7-$AL$7)*($AM$7-$AL$7)),$AN$7-SQRT((1-AV758)*($AN$7-$AL$7)*($AN$7-$AM$7))),$AM$7)</f>
        <v>0.956656343025715</v>
      </c>
      <c r="AN758" s="0" t="n">
        <f aca="false">IFERROR(IF(AW758&lt;($AM$8-$AL$8)/($AN$8-$AL$8),$AL$8+SQRT(AW758*($AN$8-$AL$8)*($AM$8-$AL$8)),$AN$8-SQRT((1-AW758)*($AN$8-$AL$8)*($AN$8-$AM$8))),$AM$8)</f>
        <v>1.0383741635989</v>
      </c>
      <c r="AO758" s="0" t="n">
        <f aca="false">IFERROR(IF(AX758&lt;($AM$9-$AL$9)/($AN$9-$AL$9),$AL$9+SQRT(AX758*($AN$9-$AL$9)*($AM$9-$AL$9)),$AN$9-SQRT((1-AX758)*($AN$9-$AL$9)*($AN$9-$AM$9))),$AM$9)</f>
        <v>1.47535627789</v>
      </c>
      <c r="AP758" s="0" t="n">
        <f aca="false">IFERROR(IF(AY758&lt;($AM$10-$AL$10)/($AN$10-$AL$10),$AL$10+SQRT(AY758*($AN$10-$AL$10)*($AM$10-$AL$10)),$AN$10-SQRT((1-AY758)*($AN$10-$AL$10)*($AN$10-$AM$10))),$AM$10)</f>
        <v>0.982326220015757</v>
      </c>
      <c r="AQ758" s="0" t="n">
        <f aca="false">IFERROR(IF(AZ758&lt;($AM$11-$AL$11)/($AN$11-$AL$11),$AL$11+SQRT(AZ758*($AN$11-$AL$11)*($AM$11-$AL$11)),$AN$11-SQRT((1-AZ758)*($AN$11-$AL$11)*($AN$11-$AM$11))),$AM$11)</f>
        <v>0.462486572601465</v>
      </c>
      <c r="AR758" s="0" t="n">
        <f aca="false">SUMPRODUCT((B24:B31&lt;=$B$6)*(C24:C31*AM758+D24:D31*AO758*$B$8*AQ758)/(1+AL758/100)^B24:B31)+C32*AM758*AP758/(1+AL758/100)^$B$6</f>
        <v>0</v>
      </c>
      <c r="AS758" s="0" t="n">
        <f aca="false">SUMPRODUCT((K24:K26&lt;=$B$6)*(L24:L26*AN758+M24:M26*AO758*$B$8*AQ758)/(1+AL758/100)^K24:K26)+L27*AN758*AP758/(1+AL758/100)^$B$6</f>
        <v>0</v>
      </c>
      <c r="AT758" s="0" t="n">
        <f aca="false">AS758-AR758</f>
        <v>0</v>
      </c>
      <c r="AU758" s="0" t="n">
        <f aca="true">RAND()</f>
        <v>0.339577194973297</v>
      </c>
      <c r="AV758" s="0" t="n">
        <f aca="true">RAND()</f>
        <v>0.272680109002115</v>
      </c>
      <c r="AW758" s="0" t="n">
        <f aca="true">RAND()</f>
        <v>0.601906714378085</v>
      </c>
      <c r="AX758" s="0" t="n">
        <f aca="true">RAND()</f>
        <v>0.816499309900374</v>
      </c>
      <c r="AY758" s="0" t="n">
        <f aca="true">RAND()</f>
        <v>0.930554330058755</v>
      </c>
      <c r="AZ758" s="0" t="n">
        <f aca="true">RAND()</f>
        <v>0.107762801125597</v>
      </c>
    </row>
    <row r="759" customFormat="false" ht="15" hidden="false" customHeight="false" outlineLevel="0" collapsed="false">
      <c r="AK759" s="0" t="n">
        <v>746</v>
      </c>
      <c r="AL759" s="0" t="n">
        <f aca="false">IFERROR(IF(AU759&lt;($AM$6-$AL$6)/($AN$6-$AL$6),$AL$6+SQRT(AU759*($AN$6-$AL$6)*($AM$6-$AL$6)),$AN$6-SQRT((1-AU759)*($AN$6-$AL$6)*($AN$6-$AM$6))),$AM$6)</f>
        <v>3.85030175650757</v>
      </c>
      <c r="AM759" s="0" t="n">
        <f aca="false">IFERROR(IF(AV759&lt;($AM$7-$AL$7)/($AN$7-$AL$7),$AL$7+SQRT(AV759*($AN$7-$AL$7)*($AM$7-$AL$7)),$AN$7-SQRT((1-AV759)*($AN$7-$AL$7)*($AN$7-$AM$7))),$AM$7)</f>
        <v>0.952891228245933</v>
      </c>
      <c r="AN759" s="0" t="n">
        <f aca="false">IFERROR(IF(AW759&lt;($AM$8-$AL$8)/($AN$8-$AL$8),$AL$8+SQRT(AW759*($AN$8-$AL$8)*($AM$8-$AL$8)),$AN$8-SQRT((1-AW759)*($AN$8-$AL$8)*($AN$8-$AM$8))),$AM$8)</f>
        <v>1.01125743419287</v>
      </c>
      <c r="AO759" s="0" t="n">
        <f aca="false">IFERROR(IF(AX759&lt;($AM$9-$AL$9)/($AN$9-$AL$9),$AL$9+SQRT(AX759*($AN$9-$AL$9)*($AM$9-$AL$9)),$AN$9-SQRT((1-AX759)*($AN$9-$AL$9)*($AN$9-$AM$9))),$AM$9)</f>
        <v>1.03896117774211</v>
      </c>
      <c r="AP759" s="0" t="n">
        <f aca="false">IFERROR(IF(AY759&lt;($AM$10-$AL$10)/($AN$10-$AL$10),$AL$10+SQRT(AY759*($AN$10-$AL$10)*($AM$10-$AL$10)),$AN$10-SQRT((1-AY759)*($AN$10-$AL$10)*($AN$10-$AM$10))),$AM$10)</f>
        <v>0.967512686150516</v>
      </c>
      <c r="AQ759" s="0" t="n">
        <f aca="false">IFERROR(IF(AZ759&lt;($AM$11-$AL$11)/($AN$11-$AL$11),$AL$11+SQRT(AZ759*($AN$11-$AL$11)*($AM$11-$AL$11)),$AN$11-SQRT((1-AZ759)*($AN$11-$AL$11)*($AN$11-$AM$11))),$AM$11)</f>
        <v>0.63183346642464</v>
      </c>
      <c r="AR759" s="0" t="n">
        <f aca="false">SUMPRODUCT((B24:B31&lt;=$B$6)*(C24:C31*AM759+D24:D31*AO759*$B$8*AQ759)/(1+AL759/100)^B24:B31)+C32*AM759*AP759/(1+AL759/100)^$B$6</f>
        <v>0</v>
      </c>
      <c r="AS759" s="0" t="n">
        <f aca="false">SUMPRODUCT((K24:K26&lt;=$B$6)*(L24:L26*AN759+M24:M26*AO759*$B$8*AQ759)/(1+AL759/100)^K24:K26)+L27*AN759*AP759/(1+AL759/100)^$B$6</f>
        <v>0</v>
      </c>
      <c r="AT759" s="0" t="n">
        <f aca="false">AS759-AR759</f>
        <v>0</v>
      </c>
      <c r="AU759" s="0" t="n">
        <f aca="true">RAND()</f>
        <v>0.503970048747035</v>
      </c>
      <c r="AV759" s="0" t="n">
        <f aca="true">RAND()</f>
        <v>0.259730307495</v>
      </c>
      <c r="AW759" s="0" t="n">
        <f aca="true">RAND()</f>
        <v>0.493350997971805</v>
      </c>
      <c r="AX759" s="0" t="n">
        <f aca="true">RAND()</f>
        <v>0.384269588075442</v>
      </c>
      <c r="AY759" s="0" t="n">
        <f aca="true">RAND()</f>
        <v>0.874272446846684</v>
      </c>
      <c r="AZ759" s="0" t="n">
        <f aca="true">RAND()</f>
        <v>0.449442650773033</v>
      </c>
    </row>
    <row r="760" customFormat="false" ht="15" hidden="false" customHeight="false" outlineLevel="0" collapsed="false">
      <c r="AK760" s="0" t="n">
        <v>747</v>
      </c>
      <c r="AL760" s="0" t="n">
        <f aca="false">IFERROR(IF(AU760&lt;($AM$6-$AL$6)/($AN$6-$AL$6),$AL$6+SQRT(AU760*($AN$6-$AL$6)*($AM$6-$AL$6)),$AN$6-SQRT((1-AU760)*($AN$6-$AL$6)*($AN$6-$AM$6))),$AM$6)</f>
        <v>6.47208370862871</v>
      </c>
      <c r="AM760" s="0" t="n">
        <f aca="false">IFERROR(IF(AV760&lt;($AM$7-$AL$7)/($AN$7-$AL$7),$AL$7+SQRT(AV760*($AN$7-$AL$7)*($AM$7-$AL$7)),$AN$7-SQRT((1-AV760)*($AN$7-$AL$7)*($AN$7-$AM$7))),$AM$7)</f>
        <v>0.933752606947559</v>
      </c>
      <c r="AN760" s="0" t="n">
        <f aca="false">IFERROR(IF(AW760&lt;($AM$8-$AL$8)/($AN$8-$AL$8),$AL$8+SQRT(AW760*($AN$8-$AL$8)*($AM$8-$AL$8)),$AN$8-SQRT((1-AW760)*($AN$8-$AL$8)*($AN$8-$AM$8))),$AM$8)</f>
        <v>1.00889916512713</v>
      </c>
      <c r="AO760" s="0" t="n">
        <f aca="false">IFERROR(IF(AX760&lt;($AM$9-$AL$9)/($AN$9-$AL$9),$AL$9+SQRT(AX760*($AN$9-$AL$9)*($AM$9-$AL$9)),$AN$9-SQRT((1-AX760)*($AN$9-$AL$9)*($AN$9-$AM$9))),$AM$9)</f>
        <v>1.46962396570199</v>
      </c>
      <c r="AP760" s="0" t="n">
        <f aca="false">IFERROR(IF(AY760&lt;($AM$10-$AL$10)/($AN$10-$AL$10),$AL$10+SQRT(AY760*($AN$10-$AL$10)*($AM$10-$AL$10)),$AN$10-SQRT((1-AY760)*($AN$10-$AL$10)*($AN$10-$AM$10))),$AM$10)</f>
        <v>0.675110784113706</v>
      </c>
      <c r="AQ760" s="0" t="n">
        <f aca="false">IFERROR(IF(AZ760&lt;($AM$11-$AL$11)/($AN$11-$AL$11),$AL$11+SQRT(AZ760*($AN$11-$AL$11)*($AM$11-$AL$11)),$AN$11-SQRT((1-AZ760)*($AN$11-$AL$11)*($AN$11-$AM$11))),$AM$11)</f>
        <v>0.605870521643675</v>
      </c>
      <c r="AR760" s="0" t="n">
        <f aca="false">SUMPRODUCT((B24:B31&lt;=$B$6)*(C24:C31*AM760+D24:D31*AO760*$B$8*AQ760)/(1+AL760/100)^B24:B31)+C32*AM760*AP760/(1+AL760/100)^$B$6</f>
        <v>0</v>
      </c>
      <c r="AS760" s="0" t="n">
        <f aca="false">SUMPRODUCT((K24:K26&lt;=$B$6)*(L24:L26*AN760+M24:M26*AO760*$B$8*AQ760)/(1+AL760/100)^K24:K26)+L27*AN760*AP760/(1+AL760/100)^$B$6</f>
        <v>0</v>
      </c>
      <c r="AT760" s="0" t="n">
        <f aca="false">AS760-AR760</f>
        <v>0</v>
      </c>
      <c r="AU760" s="0" t="n">
        <f aca="true">RAND()</f>
        <v>0.986065219465239</v>
      </c>
      <c r="AV760" s="0" t="n">
        <f aca="true">RAND()</f>
        <v>0.198775109614092</v>
      </c>
      <c r="AW760" s="0" t="n">
        <f aca="true">RAND()</f>
        <v>0.483292332654262</v>
      </c>
      <c r="AX760" s="0" t="n">
        <f aca="true">RAND()</f>
        <v>0.812467508161545</v>
      </c>
      <c r="AY760" s="0" t="n">
        <f aca="true">RAND()</f>
        <v>0.122655146851668</v>
      </c>
      <c r="AZ760" s="0" t="n">
        <f aca="true">RAND()</f>
        <v>0.381864391879893</v>
      </c>
    </row>
    <row r="761" customFormat="false" ht="15" hidden="false" customHeight="false" outlineLevel="0" collapsed="false">
      <c r="AK761" s="0" t="n">
        <v>748</v>
      </c>
      <c r="AL761" s="0" t="n">
        <f aca="false">IFERROR(IF(AU761&lt;($AM$6-$AL$6)/($AN$6-$AL$6),$AL$6+SQRT(AU761*($AN$6-$AL$6)*($AM$6-$AL$6)),$AN$6-SQRT((1-AU761)*($AN$6-$AL$6)*($AN$6-$AM$6))),$AM$6)</f>
        <v>3.63688183220484</v>
      </c>
      <c r="AM761" s="0" t="n">
        <f aca="false">IFERROR(IF(AV761&lt;($AM$7-$AL$7)/($AN$7-$AL$7),$AL$7+SQRT(AV761*($AN$7-$AL$7)*($AM$7-$AL$7)),$AN$7-SQRT((1-AV761)*($AN$7-$AL$7)*($AN$7-$AM$7))),$AM$7)</f>
        <v>1.00367687663513</v>
      </c>
      <c r="AN761" s="0" t="n">
        <f aca="false">IFERROR(IF(AW761&lt;($AM$8-$AL$8)/($AN$8-$AL$8),$AL$8+SQRT(AW761*($AN$8-$AL$8)*($AM$8-$AL$8)),$AN$8-SQRT((1-AW761)*($AN$8-$AL$8)*($AN$8-$AM$8))),$AM$8)</f>
        <v>0.857994726870297</v>
      </c>
      <c r="AO761" s="0" t="n">
        <f aca="false">IFERROR(IF(AX761&lt;($AM$9-$AL$9)/($AN$9-$AL$9),$AL$9+SQRT(AX761*($AN$9-$AL$9)*($AM$9-$AL$9)),$AN$9-SQRT((1-AX761)*($AN$9-$AL$9)*($AN$9-$AM$9))),$AM$9)</f>
        <v>0.904256732529825</v>
      </c>
      <c r="AP761" s="0" t="n">
        <f aca="false">IFERROR(IF(AY761&lt;($AM$10-$AL$10)/($AN$10-$AL$10),$AL$10+SQRT(AY761*($AN$10-$AL$10)*($AM$10-$AL$10)),$AN$10-SQRT((1-AY761)*($AN$10-$AL$10)*($AN$10-$AM$10))),$AM$10)</f>
        <v>0.895198176742594</v>
      </c>
      <c r="AQ761" s="0" t="n">
        <f aca="false">IFERROR(IF(AZ761&lt;($AM$11-$AL$11)/($AN$11-$AL$11),$AL$11+SQRT(AZ761*($AN$11-$AL$11)*($AM$11-$AL$11)),$AN$11-SQRT((1-AZ761)*($AN$11-$AL$11)*($AN$11-$AM$11))),$AM$11)</f>
        <v>0.681522017067975</v>
      </c>
      <c r="AR761" s="0" t="n">
        <f aca="false">SUMPRODUCT((B24:B31&lt;=$B$6)*(C24:C31*AM761+D24:D31*AO761*$B$8*AQ761)/(1+AL761/100)^B24:B31)+C32*AM761*AP761/(1+AL761/100)^$B$6</f>
        <v>0</v>
      </c>
      <c r="AS761" s="0" t="n">
        <f aca="false">SUMPRODUCT((K24:K26&lt;=$B$6)*(L24:L26*AN761+M24:M26*AO761*$B$8*AQ761)/(1+AL761/100)^K24:K26)+L27*AN761*AP761/(1+AL761/100)^$B$6</f>
        <v>0</v>
      </c>
      <c r="AT761" s="0" t="n">
        <f aca="false">AS761-AR761</f>
        <v>0</v>
      </c>
      <c r="AU761" s="0" t="n">
        <f aca="true">RAND()</f>
        <v>0.434471809472307</v>
      </c>
      <c r="AV761" s="0" t="n">
        <f aca="true">RAND()</f>
        <v>0.460665945740206</v>
      </c>
      <c r="AW761" s="0" t="n">
        <f aca="true">RAND()</f>
        <v>0.0373709816084481</v>
      </c>
      <c r="AX761" s="0" t="n">
        <f aca="true">RAND()</f>
        <v>0.217898007727587</v>
      </c>
      <c r="AY761" s="0" t="n">
        <f aca="true">RAND()</f>
        <v>0.624726395602683</v>
      </c>
      <c r="AZ761" s="0" t="n">
        <f aca="true">RAND()</f>
        <v>0.586007242398158</v>
      </c>
    </row>
    <row r="762" customFormat="false" ht="15" hidden="false" customHeight="false" outlineLevel="0" collapsed="false">
      <c r="AK762" s="0" t="n">
        <v>749</v>
      </c>
      <c r="AL762" s="0" t="n">
        <f aca="false">IFERROR(IF(AU762&lt;($AM$6-$AL$6)/($AN$6-$AL$6),$AL$6+SQRT(AU762*($AN$6-$AL$6)*($AM$6-$AL$6)),$AN$6-SQRT((1-AU762)*($AN$6-$AL$6)*($AN$6-$AM$6))),$AM$6)</f>
        <v>5.73558864947664</v>
      </c>
      <c r="AM762" s="0" t="n">
        <f aca="false">IFERROR(IF(AV762&lt;($AM$7-$AL$7)/($AN$7-$AL$7),$AL$7+SQRT(AV762*($AN$7-$AL$7)*($AM$7-$AL$7)),$AN$7-SQRT((1-AV762)*($AN$7-$AL$7)*($AN$7-$AM$7))),$AM$7)</f>
        <v>0.871432278485724</v>
      </c>
      <c r="AN762" s="0" t="n">
        <f aca="false">IFERROR(IF(AW762&lt;($AM$8-$AL$8)/($AN$8-$AL$8),$AL$8+SQRT(AW762*($AN$8-$AL$8)*($AM$8-$AL$8)),$AN$8-SQRT((1-AW762)*($AN$8-$AL$8)*($AN$8-$AM$8))),$AM$8)</f>
        <v>1.06249447516543</v>
      </c>
      <c r="AO762" s="0" t="n">
        <f aca="false">IFERROR(IF(AX762&lt;($AM$9-$AL$9)/($AN$9-$AL$9),$AL$9+SQRT(AX762*($AN$9-$AL$9)*($AM$9-$AL$9)),$AN$9-SQRT((1-AX762)*($AN$9-$AL$9)*($AN$9-$AM$9))),$AM$9)</f>
        <v>0.849345596342662</v>
      </c>
      <c r="AP762" s="0" t="n">
        <f aca="false">IFERROR(IF(AY762&lt;($AM$10-$AL$10)/($AN$10-$AL$10),$AL$10+SQRT(AY762*($AN$10-$AL$10)*($AM$10-$AL$10)),$AN$10-SQRT((1-AY762)*($AN$10-$AL$10)*($AN$10-$AM$10))),$AM$10)</f>
        <v>0.706686566640533</v>
      </c>
      <c r="AQ762" s="0" t="n">
        <f aca="false">IFERROR(IF(AZ762&lt;($AM$11-$AL$11)/($AN$11-$AL$11),$AL$11+SQRT(AZ762*($AN$11-$AL$11)*($AM$11-$AL$11)),$AN$11-SQRT((1-AZ762)*($AN$11-$AL$11)*($AN$11-$AM$11))),$AM$11)</f>
        <v>0.759378834208179</v>
      </c>
      <c r="AR762" s="0" t="n">
        <f aca="false">SUMPRODUCT((B24:B31&lt;=$B$6)*(C24:C31*AM762+D24:D31*AO762*$B$8*AQ762)/(1+AL762/100)^B24:B31)+C32*AM762*AP762/(1+AL762/100)^$B$6</f>
        <v>0</v>
      </c>
      <c r="AS762" s="0" t="n">
        <f aca="false">SUMPRODUCT((K24:K26&lt;=$B$6)*(L24:L26*AN762+M24:M26*AO762*$B$8*AQ762)/(1+AL762/100)^K24:K26)+L27*AN762*AP762/(1+AL762/100)^$B$6</f>
        <v>0</v>
      </c>
      <c r="AT762" s="0" t="n">
        <f aca="false">AS762-AR762</f>
        <v>0</v>
      </c>
      <c r="AU762" s="0" t="n">
        <f aca="true">RAND()</f>
        <v>0.920063196833385</v>
      </c>
      <c r="AV762" s="0" t="n">
        <f aca="true">RAND()</f>
        <v>0.0566952267740228</v>
      </c>
      <c r="AW762" s="0" t="n">
        <f aca="true">RAND()</f>
        <v>0.687481583613445</v>
      </c>
      <c r="AX762" s="0" t="n">
        <f aca="true">RAND()</f>
        <v>0.16272312757868</v>
      </c>
      <c r="AY762" s="0" t="n">
        <f aca="true">RAND()</f>
        <v>0.170877347318605</v>
      </c>
      <c r="AZ762" s="0" t="n">
        <f aca="true">RAND()</f>
        <v>0.763679406420348</v>
      </c>
    </row>
    <row r="763" customFormat="false" ht="15" hidden="false" customHeight="false" outlineLevel="0" collapsed="false">
      <c r="AK763" s="0" t="n">
        <v>750</v>
      </c>
      <c r="AL763" s="0" t="n">
        <f aca="false">IFERROR(IF(AU763&lt;($AM$6-$AL$6)/($AN$6-$AL$6),$AL$6+SQRT(AU763*($AN$6-$AL$6)*($AM$6-$AL$6)),$AN$6-SQRT((1-AU763)*($AN$6-$AL$6)*($AN$6-$AM$6))),$AM$6)</f>
        <v>5.41732674663018</v>
      </c>
      <c r="AM763" s="0" t="n">
        <f aca="false">IFERROR(IF(AV763&lt;($AM$7-$AL$7)/($AN$7-$AL$7),$AL$7+SQRT(AV763*($AN$7-$AL$7)*($AM$7-$AL$7)),$AN$7-SQRT((1-AV763)*($AN$7-$AL$7)*($AN$7-$AM$7))),$AM$7)</f>
        <v>1.01314088113911</v>
      </c>
      <c r="AN763" s="0" t="n">
        <f aca="false">IFERROR(IF(AW763&lt;($AM$8-$AL$8)/($AN$8-$AL$8),$AL$8+SQRT(AW763*($AN$8-$AL$8)*($AM$8-$AL$8)),$AN$8-SQRT((1-AW763)*($AN$8-$AL$8)*($AN$8-$AM$8))),$AM$8)</f>
        <v>1.04636185780939</v>
      </c>
      <c r="AO763" s="0" t="n">
        <f aca="false">IFERROR(IF(AX763&lt;($AM$9-$AL$9)/($AN$9-$AL$9),$AL$9+SQRT(AX763*($AN$9-$AL$9)*($AM$9-$AL$9)),$AN$9-SQRT((1-AX763)*($AN$9-$AL$9)*($AN$9-$AM$9))),$AM$9)</f>
        <v>1.62447497215717</v>
      </c>
      <c r="AP763" s="0" t="n">
        <f aca="false">IFERROR(IF(AY763&lt;($AM$10-$AL$10)/($AN$10-$AL$10),$AL$10+SQRT(AY763*($AN$10-$AL$10)*($AM$10-$AL$10)),$AN$10-SQRT((1-AY763)*($AN$10-$AL$10)*($AN$10-$AM$10))),$AM$10)</f>
        <v>0.73600566596339</v>
      </c>
      <c r="AQ763" s="0" t="n">
        <f aca="false">IFERROR(IF(AZ763&lt;($AM$11-$AL$11)/($AN$11-$AL$11),$AL$11+SQRT(AZ763*($AN$11-$AL$11)*($AM$11-$AL$11)),$AN$11-SQRT((1-AZ763)*($AN$11-$AL$11)*($AN$11-$AM$11))),$AM$11)</f>
        <v>0.494441873806574</v>
      </c>
      <c r="AR763" s="0" t="n">
        <f aca="false">SUMPRODUCT((B24:B31&lt;=$B$6)*(C24:C31*AM763+D24:D31*AO763*$B$8*AQ763)/(1+AL763/100)^B24:B31)+C32*AM763*AP763/(1+AL763/100)^$B$6</f>
        <v>0</v>
      </c>
      <c r="AS763" s="0" t="n">
        <f aca="false">SUMPRODUCT((K24:K26&lt;=$B$6)*(L24:L26*AN763+M24:M26*AO763*$B$8*AQ763)/(1+AL763/100)^K24:K26)+L27*AN763*AP763/(1+AL763/100)^$B$6</f>
        <v>0</v>
      </c>
      <c r="AT763" s="0" t="n">
        <f aca="false">AS763-AR763</f>
        <v>0</v>
      </c>
      <c r="AU763" s="0" t="n">
        <f aca="true">RAND()</f>
        <v>0.874757268653389</v>
      </c>
      <c r="AV763" s="0" t="n">
        <f aca="true">RAND()</f>
        <v>0.50131340277727</v>
      </c>
      <c r="AW763" s="0" t="n">
        <f aca="true">RAND()</f>
        <v>0.631391173734737</v>
      </c>
      <c r="AX763" s="0" t="n">
        <f aca="true">RAND()</f>
        <v>0.905987302309092</v>
      </c>
      <c r="AY763" s="0" t="n">
        <f aca="true">RAND()</f>
        <v>0.222794697467292</v>
      </c>
      <c r="AZ763" s="0" t="n">
        <f aca="true">RAND()</f>
        <v>0.154316907303721</v>
      </c>
    </row>
    <row r="764" customFormat="false" ht="15" hidden="false" customHeight="false" outlineLevel="0" collapsed="false">
      <c r="AK764" s="0" t="n">
        <v>751</v>
      </c>
      <c r="AL764" s="0" t="n">
        <f aca="false">IFERROR(IF(AU764&lt;($AM$6-$AL$6)/($AN$6-$AL$6),$AL$6+SQRT(AU764*($AN$6-$AL$6)*($AM$6-$AL$6)),$AN$6-SQRT((1-AU764)*($AN$6-$AL$6)*($AN$6-$AM$6))),$AM$6)</f>
        <v>3.91353369548458</v>
      </c>
      <c r="AM764" s="0" t="n">
        <f aca="false">IFERROR(IF(AV764&lt;($AM$7-$AL$7)/($AN$7-$AL$7),$AL$7+SQRT(AV764*($AN$7-$AL$7)*($AM$7-$AL$7)),$AN$7-SQRT((1-AV764)*($AN$7-$AL$7)*($AN$7-$AM$7))),$AM$7)</f>
        <v>0.868634887238973</v>
      </c>
      <c r="AN764" s="0" t="n">
        <f aca="false">IFERROR(IF(AW764&lt;($AM$8-$AL$8)/($AN$8-$AL$8),$AL$8+SQRT(AW764*($AN$8-$AL$8)*($AM$8-$AL$8)),$AN$8-SQRT((1-AW764)*($AN$8-$AL$8)*($AN$8-$AM$8))),$AM$8)</f>
        <v>1.05803744205746</v>
      </c>
      <c r="AO764" s="0" t="n">
        <f aca="false">IFERROR(IF(AX764&lt;($AM$9-$AL$9)/($AN$9-$AL$9),$AL$9+SQRT(AX764*($AN$9-$AL$9)*($AM$9-$AL$9)),$AN$9-SQRT((1-AX764)*($AN$9-$AL$9)*($AN$9-$AM$9))),$AM$9)</f>
        <v>1.33565069665637</v>
      </c>
      <c r="AP764" s="0" t="n">
        <f aca="false">IFERROR(IF(AY764&lt;($AM$10-$AL$10)/($AN$10-$AL$10),$AL$10+SQRT(AY764*($AN$10-$AL$10)*($AM$10-$AL$10)),$AN$10-SQRT((1-AY764)*($AN$10-$AL$10)*($AN$10-$AM$10))),$AM$10)</f>
        <v>0.768822145003664</v>
      </c>
      <c r="AQ764" s="0" t="n">
        <f aca="false">IFERROR(IF(AZ764&lt;($AM$11-$AL$11)/($AN$11-$AL$11),$AL$11+SQRT(AZ764*($AN$11-$AL$11)*($AM$11-$AL$11)),$AN$11-SQRT((1-AZ764)*($AN$11-$AL$11)*($AN$11-$AM$11))),$AM$11)</f>
        <v>0.685611703831721</v>
      </c>
      <c r="AR764" s="0" t="n">
        <f aca="false">SUMPRODUCT((B24:B31&lt;=$B$6)*(C24:C31*AM764+D24:D31*AO764*$B$8*AQ764)/(1+AL764/100)^B24:B31)+C32*AM764*AP764/(1+AL764/100)^$B$6</f>
        <v>0</v>
      </c>
      <c r="AS764" s="0" t="n">
        <f aca="false">SUMPRODUCT((K24:K26&lt;=$B$6)*(L24:L26*AN764+M24:M26*AO764*$B$8*AQ764)/(1+AL764/100)^K24:K26)+L27*AN764*AP764/(1+AL764/100)^$B$6</f>
        <v>0</v>
      </c>
      <c r="AT764" s="0" t="n">
        <f aca="false">AS764-AR764</f>
        <v>0</v>
      </c>
      <c r="AU764" s="0" t="n">
        <f aca="true">RAND()</f>
        <v>0.523686287554548</v>
      </c>
      <c r="AV764" s="0" t="n">
        <f aca="true">RAND()</f>
        <v>0.0523416416256278</v>
      </c>
      <c r="AW764" s="0" t="n">
        <f aca="true">RAND()</f>
        <v>0.672447789761402</v>
      </c>
      <c r="AX764" s="0" t="n">
        <f aca="true">RAND()</f>
        <v>0.705760002097891</v>
      </c>
      <c r="AY764" s="0" t="n">
        <f aca="true">RAND()</f>
        <v>0.289061382577483</v>
      </c>
      <c r="AZ764" s="0" t="n">
        <f aca="true">RAND()</f>
        <v>0.596571425438394</v>
      </c>
    </row>
    <row r="765" customFormat="false" ht="15" hidden="false" customHeight="false" outlineLevel="0" collapsed="false">
      <c r="AK765" s="0" t="n">
        <v>752</v>
      </c>
      <c r="AL765" s="0" t="n">
        <f aca="false">IFERROR(IF(AU765&lt;($AM$6-$AL$6)/($AN$6-$AL$6),$AL$6+SQRT(AU765*($AN$6-$AL$6)*($AM$6-$AL$6)),$AN$6-SQRT((1-AU765)*($AN$6-$AL$6)*($AN$6-$AM$6))),$AM$6)</f>
        <v>3.61405837846456</v>
      </c>
      <c r="AM765" s="0" t="n">
        <f aca="false">IFERROR(IF(AV765&lt;($AM$7-$AL$7)/($AN$7-$AL$7),$AL$7+SQRT(AV765*($AN$7-$AL$7)*($AM$7-$AL$7)),$AN$7-SQRT((1-AV765)*($AN$7-$AL$7)*($AN$7-$AM$7))),$AM$7)</f>
        <v>0.826745241268863</v>
      </c>
      <c r="AN765" s="0" t="n">
        <f aca="false">IFERROR(IF(AW765&lt;($AM$8-$AL$8)/($AN$8-$AL$8),$AL$8+SQRT(AW765*($AN$8-$AL$8)*($AM$8-$AL$8)),$AN$8-SQRT((1-AW765)*($AN$8-$AL$8)*($AN$8-$AM$8))),$AM$8)</f>
        <v>0.912052771759473</v>
      </c>
      <c r="AO765" s="0" t="n">
        <f aca="false">IFERROR(IF(AX765&lt;($AM$9-$AL$9)/($AN$9-$AL$9),$AL$9+SQRT(AX765*($AN$9-$AL$9)*($AM$9-$AL$9)),$AN$9-SQRT((1-AX765)*($AN$9-$AL$9)*($AN$9-$AM$9))),$AM$9)</f>
        <v>1.43142558432762</v>
      </c>
      <c r="AP765" s="0" t="n">
        <f aca="false">IFERROR(IF(AY765&lt;($AM$10-$AL$10)/($AN$10-$AL$10),$AL$10+SQRT(AY765*($AN$10-$AL$10)*($AM$10-$AL$10)),$AN$10-SQRT((1-AY765)*($AN$10-$AL$10)*($AN$10-$AM$10))),$AM$10)</f>
        <v>0.832320075294632</v>
      </c>
      <c r="AQ765" s="0" t="n">
        <f aca="false">IFERROR(IF(AZ765&lt;($AM$11-$AL$11)/($AN$11-$AL$11),$AL$11+SQRT(AZ765*($AN$11-$AL$11)*($AM$11-$AL$11)),$AN$11-SQRT((1-AZ765)*($AN$11-$AL$11)*($AN$11-$AM$11))),$AM$11)</f>
        <v>0.625113016642212</v>
      </c>
      <c r="AR765" s="0" t="n">
        <f aca="false">SUMPRODUCT((B24:B31&lt;=$B$6)*(C24:C31*AM765+D24:D31*AO765*$B$8*AQ765)/(1+AL765/100)^B24:B31)+C32*AM765*AP765/(1+AL765/100)^$B$6</f>
        <v>0</v>
      </c>
      <c r="AS765" s="0" t="n">
        <f aca="false">SUMPRODUCT((K24:K26&lt;=$B$6)*(L24:L26*AN765+M24:M26*AO765*$B$8*AQ765)/(1+AL765/100)^K24:K26)+L27*AN765*AP765/(1+AL765/100)^$B$6</f>
        <v>0</v>
      </c>
      <c r="AT765" s="0" t="n">
        <f aca="false">AS765-AR765</f>
        <v>0</v>
      </c>
      <c r="AU765" s="0" t="n">
        <f aca="true">RAND()</f>
        <v>0.426769966777698</v>
      </c>
      <c r="AV765" s="0" t="n">
        <f aca="true">RAND()</f>
        <v>0.00794786589477413</v>
      </c>
      <c r="AW765" s="0" t="n">
        <f aca="true">RAND()</f>
        <v>0.139509151766451</v>
      </c>
      <c r="AX765" s="0" t="n">
        <f aca="true">RAND()</f>
        <v>0.784482089228544</v>
      </c>
      <c r="AY765" s="0" t="n">
        <f aca="true">RAND()</f>
        <v>0.441746529775318</v>
      </c>
      <c r="AZ765" s="0" t="n">
        <f aca="true">RAND()</f>
        <v>0.431422341184487</v>
      </c>
    </row>
    <row r="766" customFormat="false" ht="15" hidden="false" customHeight="false" outlineLevel="0" collapsed="false">
      <c r="AK766" s="0" t="n">
        <v>753</v>
      </c>
      <c r="AL766" s="0" t="n">
        <f aca="false">IFERROR(IF(AU766&lt;($AM$6-$AL$6)/($AN$6-$AL$6),$AL$6+SQRT(AU766*($AN$6-$AL$6)*($AM$6-$AL$6)),$AN$6-SQRT((1-AU766)*($AN$6-$AL$6)*($AN$6-$AM$6))),$AM$6)</f>
        <v>3.42313993118336</v>
      </c>
      <c r="AM766" s="0" t="n">
        <f aca="false">IFERROR(IF(AV766&lt;($AM$7-$AL$7)/($AN$7-$AL$7),$AL$7+SQRT(AV766*($AN$7-$AL$7)*($AM$7-$AL$7)),$AN$7-SQRT((1-AV766)*($AN$7-$AL$7)*($AN$7-$AM$7))),$AM$7)</f>
        <v>0.959493403400318</v>
      </c>
      <c r="AN766" s="0" t="n">
        <f aca="false">IFERROR(IF(AW766&lt;($AM$8-$AL$8)/($AN$8-$AL$8),$AL$8+SQRT(AW766*($AN$8-$AL$8)*($AM$8-$AL$8)),$AN$8-SQRT((1-AW766)*($AN$8-$AL$8)*($AN$8-$AM$8))),$AM$8)</f>
        <v>1.17055979106759</v>
      </c>
      <c r="AO766" s="0" t="n">
        <f aca="false">IFERROR(IF(AX766&lt;($AM$9-$AL$9)/($AN$9-$AL$9),$AL$9+SQRT(AX766*($AN$9-$AL$9)*($AM$9-$AL$9)),$AN$9-SQRT((1-AX766)*($AN$9-$AL$9)*($AN$9-$AM$9))),$AM$9)</f>
        <v>1.09391678773651</v>
      </c>
      <c r="AP766" s="0" t="n">
        <f aca="false">IFERROR(IF(AY766&lt;($AM$10-$AL$10)/($AN$10-$AL$10),$AL$10+SQRT(AY766*($AN$10-$AL$10)*($AM$10-$AL$10)),$AN$10-SQRT((1-AY766)*($AN$10-$AL$10)*($AN$10-$AM$10))),$AM$10)</f>
        <v>0.928546767474409</v>
      </c>
      <c r="AQ766" s="0" t="n">
        <f aca="false">IFERROR(IF(AZ766&lt;($AM$11-$AL$11)/($AN$11-$AL$11),$AL$11+SQRT(AZ766*($AN$11-$AL$11)*($AM$11-$AL$11)),$AN$11-SQRT((1-AZ766)*($AN$11-$AL$11)*($AN$11-$AM$11))),$AM$11)</f>
        <v>0.726388874074635</v>
      </c>
      <c r="AR766" s="0" t="n">
        <f aca="false">SUMPRODUCT((B24:B31&lt;=$B$6)*(C24:C31*AM766+D24:D31*AO766*$B$8*AQ766)/(1+AL766/100)^B24:B31)+C32*AM766*AP766/(1+AL766/100)^$B$6</f>
        <v>0</v>
      </c>
      <c r="AS766" s="0" t="n">
        <f aca="false">SUMPRODUCT((K24:K26&lt;=$B$6)*(L24:L26*AN766+M24:M26*AO766*$B$8*AQ766)/(1+AL766/100)^K24:K26)+L27*AN766*AP766/(1+AL766/100)^$B$6</f>
        <v>0</v>
      </c>
      <c r="AT766" s="0" t="n">
        <f aca="false">AS766-AR766</f>
        <v>0</v>
      </c>
      <c r="AU766" s="0" t="n">
        <f aca="true">RAND()</f>
        <v>0.360303602405249</v>
      </c>
      <c r="AV766" s="0" t="n">
        <f aca="true">RAND()</f>
        <v>0.28264606364685</v>
      </c>
      <c r="AW766" s="0" t="n">
        <f aca="true">RAND()</f>
        <v>0.943904472931328</v>
      </c>
      <c r="AX766" s="0" t="n">
        <f aca="true">RAND()</f>
        <v>0.452675474969511</v>
      </c>
      <c r="AY766" s="0" t="n">
        <f aca="true">RAND()</f>
        <v>0.734609327651062</v>
      </c>
      <c r="AZ766" s="0" t="n">
        <f aca="true">RAND()</f>
        <v>0.69443653783614</v>
      </c>
    </row>
    <row r="767" customFormat="false" ht="15" hidden="false" customHeight="false" outlineLevel="0" collapsed="false">
      <c r="AK767" s="0" t="n">
        <v>754</v>
      </c>
      <c r="AL767" s="0" t="n">
        <f aca="false">IFERROR(IF(AU767&lt;($AM$6-$AL$6)/($AN$6-$AL$6),$AL$6+SQRT(AU767*($AN$6-$AL$6)*($AM$6-$AL$6)),$AN$6-SQRT((1-AU767)*($AN$6-$AL$6)*($AN$6-$AM$6))),$AM$6)</f>
        <v>4.30687201113627</v>
      </c>
      <c r="AM767" s="0" t="n">
        <f aca="false">IFERROR(IF(AV767&lt;($AM$7-$AL$7)/($AN$7-$AL$7),$AL$7+SQRT(AV767*($AN$7-$AL$7)*($AM$7-$AL$7)),$AN$7-SQRT((1-AV767)*($AN$7-$AL$7)*($AN$7-$AM$7))),$AM$7)</f>
        <v>1.12251541063092</v>
      </c>
      <c r="AN767" s="0" t="n">
        <f aca="false">IFERROR(IF(AW767&lt;($AM$8-$AL$8)/($AN$8-$AL$8),$AL$8+SQRT(AW767*($AN$8-$AL$8)*($AM$8-$AL$8)),$AN$8-SQRT((1-AW767)*($AN$8-$AL$8)*($AN$8-$AM$8))),$AM$8)</f>
        <v>0.868832879412976</v>
      </c>
      <c r="AO767" s="0" t="n">
        <f aca="false">IFERROR(IF(AX767&lt;($AM$9-$AL$9)/($AN$9-$AL$9),$AL$9+SQRT(AX767*($AN$9-$AL$9)*($AM$9-$AL$9)),$AN$9-SQRT((1-AX767)*($AN$9-$AL$9)*($AN$9-$AM$9))),$AM$9)</f>
        <v>1.35171066140636</v>
      </c>
      <c r="AP767" s="0" t="n">
        <f aca="false">IFERROR(IF(AY767&lt;($AM$10-$AL$10)/($AN$10-$AL$10),$AL$10+SQRT(AY767*($AN$10-$AL$10)*($AM$10-$AL$10)),$AN$10-SQRT((1-AY767)*($AN$10-$AL$10)*($AN$10-$AM$10))),$AM$10)</f>
        <v>0.653153104739921</v>
      </c>
      <c r="AQ767" s="0" t="n">
        <f aca="false">IFERROR(IF(AZ767&lt;($AM$11-$AL$11)/($AN$11-$AL$11),$AL$11+SQRT(AZ767*($AN$11-$AL$11)*($AM$11-$AL$11)),$AN$11-SQRT((1-AZ767)*($AN$11-$AL$11)*($AN$11-$AM$11))),$AM$11)</f>
        <v>0.545418637386271</v>
      </c>
      <c r="AR767" s="0" t="n">
        <f aca="false">SUMPRODUCT((B24:B31&lt;=$B$6)*(C24:C31*AM767+D24:D31*AO767*$B$8*AQ767)/(1+AL767/100)^B24:B31)+C32*AM767*AP767/(1+AL767/100)^$B$6</f>
        <v>0</v>
      </c>
      <c r="AS767" s="0" t="n">
        <f aca="false">SUMPRODUCT((K24:K26&lt;=$B$6)*(L24:L26*AN767+M24:M26*AO767*$B$8*AQ767)/(1+AL767/100)^K24:K26)+L27*AN767*AP767/(1+AL767/100)^$B$6</f>
        <v>0</v>
      </c>
      <c r="AT767" s="0" t="n">
        <f aca="false">AS767-AR767</f>
        <v>0</v>
      </c>
      <c r="AU767" s="0" t="n">
        <f aca="true">RAND()</f>
        <v>0.637353081779939</v>
      </c>
      <c r="AV767" s="0" t="n">
        <f aca="true">RAND()</f>
        <v>0.855534928652413</v>
      </c>
      <c r="AW767" s="0" t="n">
        <f aca="true">RAND()</f>
        <v>0.0526440587586807</v>
      </c>
      <c r="AX767" s="0" t="n">
        <f aca="true">RAND()</f>
        <v>0.719813955643884</v>
      </c>
      <c r="AY767" s="0" t="n">
        <f aca="true">RAND()</f>
        <v>0.0938234939659084</v>
      </c>
      <c r="AZ767" s="0" t="n">
        <f aca="true">RAND()</f>
        <v>0.245837990108302</v>
      </c>
    </row>
    <row r="768" customFormat="false" ht="15" hidden="false" customHeight="false" outlineLevel="0" collapsed="false">
      <c r="AK768" s="0" t="n">
        <v>755</v>
      </c>
      <c r="AL768" s="0" t="n">
        <f aca="false">IFERROR(IF(AU768&lt;($AM$6-$AL$6)/($AN$6-$AL$6),$AL$6+SQRT(AU768*($AN$6-$AL$6)*($AM$6-$AL$6)),$AN$6-SQRT((1-AU768)*($AN$6-$AL$6)*($AN$6-$AM$6))),$AM$6)</f>
        <v>3.11819427525654</v>
      </c>
      <c r="AM768" s="0" t="n">
        <f aca="false">IFERROR(IF(AV768&lt;($AM$7-$AL$7)/($AN$7-$AL$7),$AL$7+SQRT(AV768*($AN$7-$AL$7)*($AM$7-$AL$7)),$AN$7-SQRT((1-AV768)*($AN$7-$AL$7)*($AN$7-$AM$7))),$AM$7)</f>
        <v>1.0419657231495</v>
      </c>
      <c r="AN768" s="0" t="n">
        <f aca="false">IFERROR(IF(AW768&lt;($AM$8-$AL$8)/($AN$8-$AL$8),$AL$8+SQRT(AW768*($AN$8-$AL$8)*($AM$8-$AL$8)),$AN$8-SQRT((1-AW768)*($AN$8-$AL$8)*($AN$8-$AM$8))),$AM$8)</f>
        <v>1.0500263635246</v>
      </c>
      <c r="AO768" s="0" t="n">
        <f aca="false">IFERROR(IF(AX768&lt;($AM$9-$AL$9)/($AN$9-$AL$9),$AL$9+SQRT(AX768*($AN$9-$AL$9)*($AM$9-$AL$9)),$AN$9-SQRT((1-AX768)*($AN$9-$AL$9)*($AN$9-$AM$9))),$AM$9)</f>
        <v>1.65733501363012</v>
      </c>
      <c r="AP768" s="0" t="n">
        <f aca="false">IFERROR(IF(AY768&lt;($AM$10-$AL$10)/($AN$10-$AL$10),$AL$10+SQRT(AY768*($AN$10-$AL$10)*($AM$10-$AL$10)),$AN$10-SQRT((1-AY768)*($AN$10-$AL$10)*($AN$10-$AM$10))),$AM$10)</f>
        <v>0.800518544893645</v>
      </c>
      <c r="AQ768" s="0" t="n">
        <f aca="false">IFERROR(IF(AZ768&lt;($AM$11-$AL$11)/($AN$11-$AL$11),$AL$11+SQRT(AZ768*($AN$11-$AL$11)*($AM$11-$AL$11)),$AN$11-SQRT((1-AZ768)*($AN$11-$AL$11)*($AN$11-$AM$11))),$AM$11)</f>
        <v>0.56405811610071</v>
      </c>
      <c r="AR768" s="0" t="n">
        <f aca="false">SUMPRODUCT((B24:B31&lt;=$B$6)*(C24:C31*AM768+D24:D31*AO768*$B$8*AQ768)/(1+AL768/100)^B24:B31)+C32*AM768*AP768/(1+AL768/100)^$B$6</f>
        <v>0</v>
      </c>
      <c r="AS768" s="0" t="n">
        <f aca="false">SUMPRODUCT((K24:K26&lt;=$B$6)*(L24:L26*AN768+M24:M26*AO768*$B$8*AQ768)/(1+AL768/100)^K24:K26)+L27*AN768*AP768/(1+AL768/100)^$B$6</f>
        <v>0</v>
      </c>
      <c r="AT768" s="0" t="n">
        <f aca="false">AS768-AR768</f>
        <v>0</v>
      </c>
      <c r="AU768" s="0" t="n">
        <f aca="true">RAND()</f>
        <v>0.246579215767445</v>
      </c>
      <c r="AV768" s="0" t="n">
        <f aca="true">RAND()</f>
        <v>0.615304352491444</v>
      </c>
      <c r="AW768" s="0" t="n">
        <f aca="true">RAND()</f>
        <v>0.644538175242703</v>
      </c>
      <c r="AX768" s="0" t="n">
        <f aca="true">RAND()</f>
        <v>0.921720471410754</v>
      </c>
      <c r="AY768" s="0" t="n">
        <f aca="true">RAND()</f>
        <v>0.361245583299975</v>
      </c>
      <c r="AZ768" s="0" t="n">
        <f aca="true">RAND()</f>
        <v>0.284598729300636</v>
      </c>
    </row>
    <row r="769" customFormat="false" ht="15" hidden="false" customHeight="false" outlineLevel="0" collapsed="false">
      <c r="AK769" s="0" t="n">
        <v>756</v>
      </c>
      <c r="AL769" s="0" t="n">
        <f aca="false">IFERROR(IF(AU769&lt;($AM$6-$AL$6)/($AN$6-$AL$6),$AL$6+SQRT(AU769*($AN$6-$AL$6)*($AM$6-$AL$6)),$AN$6-SQRT((1-AU769)*($AN$6-$AL$6)*($AN$6-$AM$6))),$AM$6)</f>
        <v>5.40783941259481</v>
      </c>
      <c r="AM769" s="0" t="n">
        <f aca="false">IFERROR(IF(AV769&lt;($AM$7-$AL$7)/($AN$7-$AL$7),$AL$7+SQRT(AV769*($AN$7-$AL$7)*($AM$7-$AL$7)),$AN$7-SQRT((1-AV769)*($AN$7-$AL$7)*($AN$7-$AM$7))),$AM$7)</f>
        <v>1.12447766484632</v>
      </c>
      <c r="AN769" s="0" t="n">
        <f aca="false">IFERROR(IF(AW769&lt;($AM$8-$AL$8)/($AN$8-$AL$8),$AL$8+SQRT(AW769*($AN$8-$AL$8)*($AM$8-$AL$8)),$AN$8-SQRT((1-AW769)*($AN$8-$AL$8)*($AN$8-$AM$8))),$AM$8)</f>
        <v>0.96121414394103</v>
      </c>
      <c r="AO769" s="0" t="n">
        <f aca="false">IFERROR(IF(AX769&lt;($AM$9-$AL$9)/($AN$9-$AL$9),$AL$9+SQRT(AX769*($AN$9-$AL$9)*($AM$9-$AL$9)),$AN$9-SQRT((1-AX769)*($AN$9-$AL$9)*($AN$9-$AM$9))),$AM$9)</f>
        <v>1.33158360681912</v>
      </c>
      <c r="AP769" s="0" t="n">
        <f aca="false">IFERROR(IF(AY769&lt;($AM$10-$AL$10)/($AN$10-$AL$10),$AL$10+SQRT(AY769*($AN$10-$AL$10)*($AM$10-$AL$10)),$AN$10-SQRT((1-AY769)*($AN$10-$AL$10)*($AN$10-$AM$10))),$AM$10)</f>
        <v>0.632419294509179</v>
      </c>
      <c r="AQ769" s="0" t="n">
        <f aca="false">IFERROR(IF(AZ769&lt;($AM$11-$AL$11)/($AN$11-$AL$11),$AL$11+SQRT(AZ769*($AN$11-$AL$11)*($AM$11-$AL$11)),$AN$11-SQRT((1-AZ769)*($AN$11-$AL$11)*($AN$11-$AM$11))),$AM$11)</f>
        <v>0.365973370068506</v>
      </c>
      <c r="AR769" s="0" t="n">
        <f aca="false">SUMPRODUCT((B24:B31&lt;=$B$6)*(C24:C31*AM769+D24:D31*AO769*$B$8*AQ769)/(1+AL769/100)^B24:B31)+C32*AM769*AP769/(1+AL769/100)^$B$6</f>
        <v>0</v>
      </c>
      <c r="AS769" s="0" t="n">
        <f aca="false">SUMPRODUCT((K24:K26&lt;=$B$6)*(L24:L26*AN769+M24:M26*AO769*$B$8*AQ769)/(1+AL769/100)^K24:K26)+L27*AN769*AP769/(1+AL769/100)^$B$6</f>
        <v>0</v>
      </c>
      <c r="AT769" s="0" t="n">
        <f aca="false">AS769-AR769</f>
        <v>0</v>
      </c>
      <c r="AU769" s="0" t="n">
        <f aca="true">RAND()</f>
        <v>0.873251233195679</v>
      </c>
      <c r="AV769" s="0" t="n">
        <f aca="true">RAND()</f>
        <v>0.859947941133927</v>
      </c>
      <c r="AW769" s="0" t="n">
        <f aca="true">RAND()</f>
        <v>0.288777780073768</v>
      </c>
      <c r="AX769" s="0" t="n">
        <f aca="true">RAND()</f>
        <v>0.702146350218046</v>
      </c>
      <c r="AY769" s="0" t="n">
        <f aca="true">RAND()</f>
        <v>0.0701394782332352</v>
      </c>
      <c r="AZ769" s="0" t="n">
        <f aca="true">RAND()</f>
        <v>0.0177652471763104</v>
      </c>
    </row>
    <row r="770" customFormat="false" ht="15" hidden="false" customHeight="false" outlineLevel="0" collapsed="false">
      <c r="AK770" s="0" t="n">
        <v>757</v>
      </c>
      <c r="AL770" s="0" t="n">
        <f aca="false">IFERROR(IF(AU770&lt;($AM$6-$AL$6)/($AN$6-$AL$6),$AL$6+SQRT(AU770*($AN$6-$AL$6)*($AM$6-$AL$6)),$AN$6-SQRT((1-AU770)*($AN$6-$AL$6)*($AN$6-$AM$6))),$AM$6)</f>
        <v>3.98482278223234</v>
      </c>
      <c r="AM770" s="0" t="n">
        <f aca="false">IFERROR(IF(AV770&lt;($AM$7-$AL$7)/($AN$7-$AL$7),$AL$7+SQRT(AV770*($AN$7-$AL$7)*($AM$7-$AL$7)),$AN$7-SQRT((1-AV770)*($AN$7-$AL$7)*($AN$7-$AM$7))),$AM$7)</f>
        <v>0.895555402009847</v>
      </c>
      <c r="AN770" s="0" t="n">
        <f aca="false">IFERROR(IF(AW770&lt;($AM$8-$AL$8)/($AN$8-$AL$8),$AL$8+SQRT(AW770*($AN$8-$AL$8)*($AM$8-$AL$8)),$AN$8-SQRT((1-AW770)*($AN$8-$AL$8)*($AN$8-$AM$8))),$AM$8)</f>
        <v>1.01263205812382</v>
      </c>
      <c r="AO770" s="0" t="n">
        <f aca="false">IFERROR(IF(AX770&lt;($AM$9-$AL$9)/($AN$9-$AL$9),$AL$9+SQRT(AX770*($AN$9-$AL$9)*($AM$9-$AL$9)),$AN$9-SQRT((1-AX770)*($AN$9-$AL$9)*($AN$9-$AM$9))),$AM$9)</f>
        <v>1.20468625433911</v>
      </c>
      <c r="AP770" s="0" t="n">
        <f aca="false">IFERROR(IF(AY770&lt;($AM$10-$AL$10)/($AN$10-$AL$10),$AL$10+SQRT(AY770*($AN$10-$AL$10)*($AM$10-$AL$10)),$AN$10-SQRT((1-AY770)*($AN$10-$AL$10)*($AN$10-$AM$10))),$AM$10)</f>
        <v>0.864759406087949</v>
      </c>
      <c r="AQ770" s="0" t="n">
        <f aca="false">IFERROR(IF(AZ770&lt;($AM$11-$AL$11)/($AN$11-$AL$11),$AL$11+SQRT(AZ770*($AN$11-$AL$11)*($AM$11-$AL$11)),$AN$11-SQRT((1-AZ770)*($AN$11-$AL$11)*($AN$11-$AM$11))),$AM$11)</f>
        <v>0.639631146286187</v>
      </c>
      <c r="AR770" s="0" t="n">
        <f aca="false">SUMPRODUCT((B24:B31&lt;=$B$6)*(C24:C31*AM770+D24:D31*AO770*$B$8*AQ770)/(1+AL770/100)^B24:B31)+C32*AM770*AP770/(1+AL770/100)^$B$6</f>
        <v>0</v>
      </c>
      <c r="AS770" s="0" t="n">
        <f aca="false">SUMPRODUCT((K24:K26&lt;=$B$6)*(L24:L26*AN770+M24:M26*AO770*$B$8*AQ770)/(1+AL770/100)^K24:K26)+L27*AN770*AP770/(1+AL770/100)^$B$6</f>
        <v>0</v>
      </c>
      <c r="AT770" s="0" t="n">
        <f aca="false">AS770-AR770</f>
        <v>0</v>
      </c>
      <c r="AU770" s="0" t="n">
        <f aca="true">RAND()</f>
        <v>0.545435317272744</v>
      </c>
      <c r="AV770" s="0" t="n">
        <f aca="true">RAND()</f>
        <v>0.101453720591817</v>
      </c>
      <c r="AW770" s="0" t="n">
        <f aca="true">RAND()</f>
        <v>0.499168534839708</v>
      </c>
      <c r="AX770" s="0" t="n">
        <f aca="true">RAND()</f>
        <v>0.578317363975232</v>
      </c>
      <c r="AY770" s="0" t="n">
        <f aca="true">RAND()</f>
        <v>0.532197697318532</v>
      </c>
      <c r="AZ770" s="0" t="n">
        <f aca="true">RAND()</f>
        <v>0.470813532765998</v>
      </c>
    </row>
    <row r="771" customFormat="false" ht="15" hidden="false" customHeight="false" outlineLevel="0" collapsed="false">
      <c r="AK771" s="0" t="n">
        <v>758</v>
      </c>
      <c r="AL771" s="0" t="n">
        <f aca="false">IFERROR(IF(AU771&lt;($AM$6-$AL$6)/($AN$6-$AL$6),$AL$6+SQRT(AU771*($AN$6-$AL$6)*($AM$6-$AL$6)),$AN$6-SQRT((1-AU771)*($AN$6-$AL$6)*($AN$6-$AM$6))),$AM$6)</f>
        <v>5.16264501854718</v>
      </c>
      <c r="AM771" s="0" t="n">
        <f aca="false">IFERROR(IF(AV771&lt;($AM$7-$AL$7)/($AN$7-$AL$7),$AL$7+SQRT(AV771*($AN$7-$AL$7)*($AM$7-$AL$7)),$AN$7-SQRT((1-AV771)*($AN$7-$AL$7)*($AN$7-$AM$7))),$AM$7)</f>
        <v>1.02981656207537</v>
      </c>
      <c r="AN771" s="0" t="n">
        <f aca="false">IFERROR(IF(AW771&lt;($AM$8-$AL$8)/($AN$8-$AL$8),$AL$8+SQRT(AW771*($AN$8-$AL$8)*($AM$8-$AL$8)),$AN$8-SQRT((1-AW771)*($AN$8-$AL$8)*($AN$8-$AM$8))),$AM$8)</f>
        <v>0.908873661279453</v>
      </c>
      <c r="AO771" s="0" t="n">
        <f aca="false">IFERROR(IF(AX771&lt;($AM$9-$AL$9)/($AN$9-$AL$9),$AL$9+SQRT(AX771*($AN$9-$AL$9)*($AM$9-$AL$9)),$AN$9-SQRT((1-AX771)*($AN$9-$AL$9)*($AN$9-$AM$9))),$AM$9)</f>
        <v>1.59038862975035</v>
      </c>
      <c r="AP771" s="0" t="n">
        <f aca="false">IFERROR(IF(AY771&lt;($AM$10-$AL$10)/($AN$10-$AL$10),$AL$10+SQRT(AY771*($AN$10-$AL$10)*($AM$10-$AL$10)),$AN$10-SQRT((1-AY771)*($AN$10-$AL$10)*($AN$10-$AM$10))),$AM$10)</f>
        <v>0.706264003067803</v>
      </c>
      <c r="AQ771" s="0" t="n">
        <f aca="false">IFERROR(IF(AZ771&lt;($AM$11-$AL$11)/($AN$11-$AL$11),$AL$11+SQRT(AZ771*($AN$11-$AL$11)*($AM$11-$AL$11)),$AN$11-SQRT((1-AZ771)*($AN$11-$AL$11)*($AN$11-$AM$11))),$AM$11)</f>
        <v>0.674476953194553</v>
      </c>
      <c r="AR771" s="0" t="n">
        <f aca="false">SUMPRODUCT((B24:B31&lt;=$B$6)*(C24:C31*AM771+D24:D31*AO771*$B$8*AQ771)/(1+AL771/100)^B24:B31)+C32*AM771*AP771/(1+AL771/100)^$B$6</f>
        <v>0</v>
      </c>
      <c r="AS771" s="0" t="n">
        <f aca="false">SUMPRODUCT((K24:K26&lt;=$B$6)*(L24:L26*AN771+M24:M26*AO771*$B$8*AQ771)/(1+AL771/100)^K24:K26)+L27*AN771*AP771/(1+AL771/100)^$B$6</f>
        <v>0</v>
      </c>
      <c r="AT771" s="0" t="n">
        <f aca="false">AS771-AR771</f>
        <v>0</v>
      </c>
      <c r="AU771" s="0" t="n">
        <f aca="true">RAND()</f>
        <v>0.831206333606526</v>
      </c>
      <c r="AV771" s="0" t="n">
        <f aca="true">RAND()</f>
        <v>0.569060032566136</v>
      </c>
      <c r="AW771" s="0" t="n">
        <f aca="true">RAND()</f>
        <v>0.131705268004367</v>
      </c>
      <c r="AX771" s="0" t="n">
        <f aca="true">RAND()</f>
        <v>0.888145683574801</v>
      </c>
      <c r="AY771" s="0" t="n">
        <f aca="true">RAND()</f>
        <v>0.170179355846218</v>
      </c>
      <c r="AZ771" s="0" t="n">
        <f aca="true">RAND()</f>
        <v>0.567488759177545</v>
      </c>
    </row>
    <row r="772" customFormat="false" ht="15" hidden="false" customHeight="false" outlineLevel="0" collapsed="false">
      <c r="AK772" s="0" t="n">
        <v>759</v>
      </c>
      <c r="AL772" s="0" t="n">
        <f aca="false">IFERROR(IF(AU772&lt;($AM$6-$AL$6)/($AN$6-$AL$6),$AL$6+SQRT(AU772*($AN$6-$AL$6)*($AM$6-$AL$6)),$AN$6-SQRT((1-AU772)*($AN$6-$AL$6)*($AN$6-$AM$6))),$AM$6)</f>
        <v>6.38797492750119</v>
      </c>
      <c r="AM772" s="0" t="n">
        <f aca="false">IFERROR(IF(AV772&lt;($AM$7-$AL$7)/($AN$7-$AL$7),$AL$7+SQRT(AV772*($AN$7-$AL$7)*($AM$7-$AL$7)),$AN$7-SQRT((1-AV772)*($AN$7-$AL$7)*($AN$7-$AM$7))),$AM$7)</f>
        <v>1.1754432430919</v>
      </c>
      <c r="AN772" s="0" t="n">
        <f aca="false">IFERROR(IF(AW772&lt;($AM$8-$AL$8)/($AN$8-$AL$8),$AL$8+SQRT(AW772*($AN$8-$AL$8)*($AM$8-$AL$8)),$AN$8-SQRT((1-AW772)*($AN$8-$AL$8)*($AN$8-$AM$8))),$AM$8)</f>
        <v>1.07798996271404</v>
      </c>
      <c r="AO772" s="0" t="n">
        <f aca="false">IFERROR(IF(AX772&lt;($AM$9-$AL$9)/($AN$9-$AL$9),$AL$9+SQRT(AX772*($AN$9-$AL$9)*($AM$9-$AL$9)),$AN$9-SQRT((1-AX772)*($AN$9-$AL$9)*($AN$9-$AM$9))),$AM$9)</f>
        <v>1.3469795657194</v>
      </c>
      <c r="AP772" s="0" t="n">
        <f aca="false">IFERROR(IF(AY772&lt;($AM$10-$AL$10)/($AN$10-$AL$10),$AL$10+SQRT(AY772*($AN$10-$AL$10)*($AM$10-$AL$10)),$AN$10-SQRT((1-AY772)*($AN$10-$AL$10)*($AN$10-$AM$10))),$AM$10)</f>
        <v>0.933240389217273</v>
      </c>
      <c r="AQ772" s="0" t="n">
        <f aca="false">IFERROR(IF(AZ772&lt;($AM$11-$AL$11)/($AN$11-$AL$11),$AL$11+SQRT(AZ772*($AN$11-$AL$11)*($AM$11-$AL$11)),$AN$11-SQRT((1-AZ772)*($AN$11-$AL$11)*($AN$11-$AM$11))),$AM$11)</f>
        <v>0.927654292823253</v>
      </c>
      <c r="AR772" s="0" t="n">
        <f aca="false">SUMPRODUCT((B24:B31&lt;=$B$6)*(C24:C31*AM772+D24:D31*AO772*$B$8*AQ772)/(1+AL772/100)^B24:B31)+C32*AM772*AP772/(1+AL772/100)^$B$6</f>
        <v>0</v>
      </c>
      <c r="AS772" s="0" t="n">
        <f aca="false">SUMPRODUCT((K24:K26&lt;=$B$6)*(L24:L26*AN772+M24:M26*AO772*$B$8*AQ772)/(1+AL772/100)^K24:K26)+L27*AN772*AP772/(1+AL772/100)^$B$6</f>
        <v>0</v>
      </c>
      <c r="AT772" s="0" t="n">
        <f aca="false">AS772-AR772</f>
        <v>0</v>
      </c>
      <c r="AU772" s="0" t="n">
        <f aca="true">RAND()</f>
        <v>0.981271265531641</v>
      </c>
      <c r="AV772" s="0" t="n">
        <f aca="true">RAND()</f>
        <v>0.950589244438637</v>
      </c>
      <c r="AW772" s="0" t="n">
        <f aca="true">RAND()</f>
        <v>0.737000418425611</v>
      </c>
      <c r="AX772" s="0" t="n">
        <f aca="true">RAND()</f>
        <v>0.715709541607985</v>
      </c>
      <c r="AY772" s="0" t="n">
        <f aca="true">RAND()</f>
        <v>0.750788939396537</v>
      </c>
      <c r="AZ772" s="0" t="n">
        <f aca="true">RAND()</f>
        <v>0.978637137359577</v>
      </c>
    </row>
    <row r="773" customFormat="false" ht="15" hidden="false" customHeight="false" outlineLevel="0" collapsed="false">
      <c r="AK773" s="0" t="n">
        <v>760</v>
      </c>
      <c r="AL773" s="0" t="n">
        <f aca="false">IFERROR(IF(AU773&lt;($AM$6-$AL$6)/($AN$6-$AL$6),$AL$6+SQRT(AU773*($AN$6-$AL$6)*($AM$6-$AL$6)),$AN$6-SQRT((1-AU773)*($AN$6-$AL$6)*($AN$6-$AM$6))),$AM$6)</f>
        <v>3.38590122482114</v>
      </c>
      <c r="AM773" s="0" t="n">
        <f aca="false">IFERROR(IF(AV773&lt;($AM$7-$AL$7)/($AN$7-$AL$7),$AL$7+SQRT(AV773*($AN$7-$AL$7)*($AM$7-$AL$7)),$AN$7-SQRT((1-AV773)*($AN$7-$AL$7)*($AN$7-$AM$7))),$AM$7)</f>
        <v>0.970788833470584</v>
      </c>
      <c r="AN773" s="0" t="n">
        <f aca="false">IFERROR(IF(AW773&lt;($AM$8-$AL$8)/($AN$8-$AL$8),$AL$8+SQRT(AW773*($AN$8-$AL$8)*($AM$8-$AL$8)),$AN$8-SQRT((1-AW773)*($AN$8-$AL$8)*($AN$8-$AM$8))),$AM$8)</f>
        <v>1.04893673034127</v>
      </c>
      <c r="AO773" s="0" t="n">
        <f aca="false">IFERROR(IF(AX773&lt;($AM$9-$AL$9)/($AN$9-$AL$9),$AL$9+SQRT(AX773*($AN$9-$AL$9)*($AM$9-$AL$9)),$AN$9-SQRT((1-AX773)*($AN$9-$AL$9)*($AN$9-$AM$9))),$AM$9)</f>
        <v>1.24904955773262</v>
      </c>
      <c r="AP773" s="0" t="n">
        <f aca="false">IFERROR(IF(AY773&lt;($AM$10-$AL$10)/($AN$10-$AL$10),$AL$10+SQRT(AY773*($AN$10-$AL$10)*($AM$10-$AL$10)),$AN$10-SQRT((1-AY773)*($AN$10-$AL$10)*($AN$10-$AM$10))),$AM$10)</f>
        <v>0.97786615412667</v>
      </c>
      <c r="AQ773" s="0" t="n">
        <f aca="false">IFERROR(IF(AZ773&lt;($AM$11-$AL$11)/($AN$11-$AL$11),$AL$11+SQRT(AZ773*($AN$11-$AL$11)*($AM$11-$AL$11)),$AN$11-SQRT((1-AZ773)*($AN$11-$AL$11)*($AN$11-$AM$11))),$AM$11)</f>
        <v>0.462552322853456</v>
      </c>
      <c r="AR773" s="0" t="n">
        <f aca="false">SUMPRODUCT((B24:B31&lt;=$B$6)*(C24:C31*AM773+D24:D31*AO773*$B$8*AQ773)/(1+AL773/100)^B24:B31)+C32*AM773*AP773/(1+AL773/100)^$B$6</f>
        <v>0</v>
      </c>
      <c r="AS773" s="0" t="n">
        <f aca="false">SUMPRODUCT((K24:K26&lt;=$B$6)*(L24:L26*AN773+M24:M26*AO773*$B$8*AQ773)/(1+AL773/100)^K24:K26)+L27*AN773*AP773/(1+AL773/100)^$B$6</f>
        <v>0</v>
      </c>
      <c r="AT773" s="0" t="n">
        <f aca="false">AS773-AR773</f>
        <v>0</v>
      </c>
      <c r="AU773" s="0" t="n">
        <f aca="true">RAND()</f>
        <v>0.346914502162532</v>
      </c>
      <c r="AV773" s="0" t="n">
        <f aca="true">RAND()</f>
        <v>0.324098062647142</v>
      </c>
      <c r="AW773" s="0" t="n">
        <f aca="true">RAND()</f>
        <v>0.640653880836823</v>
      </c>
      <c r="AX773" s="0" t="n">
        <f aca="true">RAND()</f>
        <v>0.624048955505622</v>
      </c>
      <c r="AY773" s="0" t="n">
        <f aca="true">RAND()</f>
        <v>0.913424245039259</v>
      </c>
      <c r="AZ773" s="0" t="n">
        <f aca="true">RAND()</f>
        <v>0.107850031285936</v>
      </c>
    </row>
    <row r="774" customFormat="false" ht="15" hidden="false" customHeight="false" outlineLevel="0" collapsed="false">
      <c r="AK774" s="0" t="n">
        <v>761</v>
      </c>
      <c r="AL774" s="0" t="n">
        <f aca="false">IFERROR(IF(AU774&lt;($AM$6-$AL$6)/($AN$6-$AL$6),$AL$6+SQRT(AU774*($AN$6-$AL$6)*($AM$6-$AL$6)),$AN$6-SQRT((1-AU774)*($AN$6-$AL$6)*($AN$6-$AM$6))),$AM$6)</f>
        <v>3.55932701511632</v>
      </c>
      <c r="AM774" s="0" t="n">
        <f aca="false">IFERROR(IF(AV774&lt;($AM$7-$AL$7)/($AN$7-$AL$7),$AL$7+SQRT(AV774*($AN$7-$AL$7)*($AM$7-$AL$7)),$AN$7-SQRT((1-AV774)*($AN$7-$AL$7)*($AN$7-$AM$7))),$AM$7)</f>
        <v>0.986097595741181</v>
      </c>
      <c r="AN774" s="0" t="n">
        <f aca="false">IFERROR(IF(AW774&lt;($AM$8-$AL$8)/($AN$8-$AL$8),$AL$8+SQRT(AW774*($AN$8-$AL$8)*($AM$8-$AL$8)),$AN$8-SQRT((1-AW774)*($AN$8-$AL$8)*($AN$8-$AM$8))),$AM$8)</f>
        <v>0.965022654428773</v>
      </c>
      <c r="AO774" s="0" t="n">
        <f aca="false">IFERROR(IF(AX774&lt;($AM$9-$AL$9)/($AN$9-$AL$9),$AL$9+SQRT(AX774*($AN$9-$AL$9)*($AM$9-$AL$9)),$AN$9-SQRT((1-AX774)*($AN$9-$AL$9)*($AN$9-$AM$9))),$AM$9)</f>
        <v>1.75421382036875</v>
      </c>
      <c r="AP774" s="0" t="n">
        <f aca="false">IFERROR(IF(AY774&lt;($AM$10-$AL$10)/($AN$10-$AL$10),$AL$10+SQRT(AY774*($AN$10-$AL$10)*($AM$10-$AL$10)),$AN$10-SQRT((1-AY774)*($AN$10-$AL$10)*($AN$10-$AM$10))),$AM$10)</f>
        <v>0.644412967642132</v>
      </c>
      <c r="AQ774" s="0" t="n">
        <f aca="false">IFERROR(IF(AZ774&lt;($AM$11-$AL$11)/($AN$11-$AL$11),$AL$11+SQRT(AZ774*($AN$11-$AL$11)*($AM$11-$AL$11)),$AN$11-SQRT((1-AZ774)*($AN$11-$AL$11)*($AN$11-$AM$11))),$AM$11)</f>
        <v>0.386652397561568</v>
      </c>
      <c r="AR774" s="0" t="n">
        <f aca="false">SUMPRODUCT((B24:B31&lt;=$B$6)*(C24:C31*AM774+D24:D31*AO774*$B$8*AQ774)/(1+AL774/100)^B24:B31)+C32*AM774*AP774/(1+AL774/100)^$B$6</f>
        <v>0</v>
      </c>
      <c r="AS774" s="0" t="n">
        <f aca="false">SUMPRODUCT((K24:K26&lt;=$B$6)*(L24:L26*AN774+M24:M26*AO774*$B$8*AQ774)/(1+AL774/100)^K24:K26)+L27*AN774*AP774/(1+AL774/100)^$B$6</f>
        <v>0</v>
      </c>
      <c r="AT774" s="0" t="n">
        <f aca="false">AS774-AR774</f>
        <v>0</v>
      </c>
      <c r="AU774" s="0" t="n">
        <f aca="true">RAND()</f>
        <v>0.40808847055458</v>
      </c>
      <c r="AV774" s="0" t="n">
        <f aca="true">RAND()</f>
        <v>0.384803501562756</v>
      </c>
      <c r="AW774" s="0" t="n">
        <f aca="true">RAND()</f>
        <v>0.302583071941314</v>
      </c>
      <c r="AX774" s="0" t="n">
        <f aca="true">RAND()</f>
        <v>0.959726102601517</v>
      </c>
      <c r="AY774" s="0" t="n">
        <f aca="true">RAND()</f>
        <v>0.0834204208928304</v>
      </c>
      <c r="AZ774" s="0" t="n">
        <f aca="true">RAND()</f>
        <v>0.0306475020537473</v>
      </c>
    </row>
    <row r="775" customFormat="false" ht="15" hidden="false" customHeight="false" outlineLevel="0" collapsed="false">
      <c r="AK775" s="0" t="n">
        <v>762</v>
      </c>
      <c r="AL775" s="0" t="n">
        <f aca="false">IFERROR(IF(AU775&lt;($AM$6-$AL$6)/($AN$6-$AL$6),$AL$6+SQRT(AU775*($AN$6-$AL$6)*($AM$6-$AL$6)),$AN$6-SQRT((1-AU775)*($AN$6-$AL$6)*($AN$6-$AM$6))),$AM$6)</f>
        <v>5.86873334740685</v>
      </c>
      <c r="AM775" s="0" t="n">
        <f aca="false">IFERROR(IF(AV775&lt;($AM$7-$AL$7)/($AN$7-$AL$7),$AL$7+SQRT(AV775*($AN$7-$AL$7)*($AM$7-$AL$7)),$AN$7-SQRT((1-AV775)*($AN$7-$AL$7)*($AN$7-$AM$7))),$AM$7)</f>
        <v>0.865238008993362</v>
      </c>
      <c r="AN775" s="0" t="n">
        <f aca="false">IFERROR(IF(AW775&lt;($AM$8-$AL$8)/($AN$8-$AL$8),$AL$8+SQRT(AW775*($AN$8-$AL$8)*($AM$8-$AL$8)),$AN$8-SQRT((1-AW775)*($AN$8-$AL$8)*($AN$8-$AM$8))),$AM$8)</f>
        <v>0.885582424778971</v>
      </c>
      <c r="AO775" s="0" t="n">
        <f aca="false">IFERROR(IF(AX775&lt;($AM$9-$AL$9)/($AN$9-$AL$9),$AL$9+SQRT(AX775*($AN$9-$AL$9)*($AM$9-$AL$9)),$AN$9-SQRT((1-AX775)*($AN$9-$AL$9)*($AN$9-$AM$9))),$AM$9)</f>
        <v>1.38195782855946</v>
      </c>
      <c r="AP775" s="0" t="n">
        <f aca="false">IFERROR(IF(AY775&lt;($AM$10-$AL$10)/($AN$10-$AL$10),$AL$10+SQRT(AY775*($AN$10-$AL$10)*($AM$10-$AL$10)),$AN$10-SQRT((1-AY775)*($AN$10-$AL$10)*($AN$10-$AM$10))),$AM$10)</f>
        <v>0.869142047067752</v>
      </c>
      <c r="AQ775" s="0" t="n">
        <f aca="false">IFERROR(IF(AZ775&lt;($AM$11-$AL$11)/($AN$11-$AL$11),$AL$11+SQRT(AZ775*($AN$11-$AL$11)*($AM$11-$AL$11)),$AN$11-SQRT((1-AZ775)*($AN$11-$AL$11)*($AN$11-$AM$11))),$AM$11)</f>
        <v>0.609992962790219</v>
      </c>
      <c r="AR775" s="0" t="n">
        <f aca="false">SUMPRODUCT((B24:B31&lt;=$B$6)*(C24:C31*AM775+D24:D31*AO775*$B$8*AQ775)/(1+AL775/100)^B24:B31)+C32*AM775*AP775/(1+AL775/100)^$B$6</f>
        <v>0</v>
      </c>
      <c r="AS775" s="0" t="n">
        <f aca="false">SUMPRODUCT((K24:K26&lt;=$B$6)*(L24:L26*AN775+M24:M26*AO775*$B$8*AQ775)/(1+AL775/100)^K24:K26)+L27*AN775*AP775/(1+AL775/100)^$B$6</f>
        <v>0</v>
      </c>
      <c r="AT775" s="0" t="n">
        <f aca="false">AS775-AR775</f>
        <v>0</v>
      </c>
      <c r="AU775" s="0" t="n">
        <f aca="true">RAND()</f>
        <v>0.936011788036535</v>
      </c>
      <c r="AV775" s="0" t="n">
        <f aca="true">RAND()</f>
        <v>0.047288864637978</v>
      </c>
      <c r="AW775" s="0" t="n">
        <f aca="true">RAND()</f>
        <v>0.0813816825672031</v>
      </c>
      <c r="AX775" s="0" t="n">
        <f aca="true">RAND()</f>
        <v>0.745349249547375</v>
      </c>
      <c r="AY775" s="0" t="n">
        <f aca="true">RAND()</f>
        <v>0.545063403653482</v>
      </c>
      <c r="AZ775" s="0" t="n">
        <f aca="true">RAND()</f>
        <v>0.392227089712074</v>
      </c>
    </row>
    <row r="776" customFormat="false" ht="15" hidden="false" customHeight="false" outlineLevel="0" collapsed="false">
      <c r="AK776" s="0" t="n">
        <v>763</v>
      </c>
      <c r="AL776" s="0" t="n">
        <f aca="false">IFERROR(IF(AU776&lt;($AM$6-$AL$6)/($AN$6-$AL$6),$AL$6+SQRT(AU776*($AN$6-$AL$6)*($AM$6-$AL$6)),$AN$6-SQRT((1-AU776)*($AN$6-$AL$6)*($AN$6-$AM$6))),$AM$6)</f>
        <v>3.54933014572305</v>
      </c>
      <c r="AM776" s="0" t="n">
        <f aca="false">IFERROR(IF(AV776&lt;($AM$7-$AL$7)/($AN$7-$AL$7),$AL$7+SQRT(AV776*($AN$7-$AL$7)*($AM$7-$AL$7)),$AN$7-SQRT((1-AV776)*($AN$7-$AL$7)*($AN$7-$AM$7))),$AM$7)</f>
        <v>1.05174444191383</v>
      </c>
      <c r="AN776" s="0" t="n">
        <f aca="false">IFERROR(IF(AW776&lt;($AM$8-$AL$8)/($AN$8-$AL$8),$AL$8+SQRT(AW776*($AN$8-$AL$8)*($AM$8-$AL$8)),$AN$8-SQRT((1-AW776)*($AN$8-$AL$8)*($AN$8-$AM$8))),$AM$8)</f>
        <v>1.08422994700403</v>
      </c>
      <c r="AO776" s="0" t="n">
        <f aca="false">IFERROR(IF(AX776&lt;($AM$9-$AL$9)/($AN$9-$AL$9),$AL$9+SQRT(AX776*($AN$9-$AL$9)*($AM$9-$AL$9)),$AN$9-SQRT((1-AX776)*($AN$9-$AL$9)*($AN$9-$AM$9))),$AM$9)</f>
        <v>1.76630669719061</v>
      </c>
      <c r="AP776" s="0" t="n">
        <f aca="false">IFERROR(IF(AY776&lt;($AM$10-$AL$10)/($AN$10-$AL$10),$AL$10+SQRT(AY776*($AN$10-$AL$10)*($AM$10-$AL$10)),$AN$10-SQRT((1-AY776)*($AN$10-$AL$10)*($AN$10-$AM$10))),$AM$10)</f>
        <v>0.839175927006141</v>
      </c>
      <c r="AQ776" s="0" t="n">
        <f aca="false">IFERROR(IF(AZ776&lt;($AM$11-$AL$11)/($AN$11-$AL$11),$AL$11+SQRT(AZ776*($AN$11-$AL$11)*($AM$11-$AL$11)),$AN$11-SQRT((1-AZ776)*($AN$11-$AL$11)*($AN$11-$AM$11))),$AM$11)</f>
        <v>0.586395935095952</v>
      </c>
      <c r="AR776" s="0" t="n">
        <f aca="false">SUMPRODUCT((B24:B31&lt;=$B$6)*(C24:C31*AM776+D24:D31*AO776*$B$8*AQ776)/(1+AL776/100)^B24:B31)+C32*AM776*AP776/(1+AL776/100)^$B$6</f>
        <v>0</v>
      </c>
      <c r="AS776" s="0" t="n">
        <f aca="false">SUMPRODUCT((K24:K26&lt;=$B$6)*(L24:L26*AN776+M24:M26*AO776*$B$8*AQ776)/(1+AL776/100)^K24:K26)+L27*AN776*AP776/(1+AL776/100)^$B$6</f>
        <v>0</v>
      </c>
      <c r="AT776" s="0" t="n">
        <f aca="false">AS776-AR776</f>
        <v>0</v>
      </c>
      <c r="AU776" s="0" t="n">
        <f aca="true">RAND()</f>
        <v>0.404643877839213</v>
      </c>
      <c r="AV776" s="0" t="n">
        <f aca="true">RAND()</f>
        <v>0.650619855003929</v>
      </c>
      <c r="AW776" s="0" t="n">
        <f aca="true">RAND()</f>
        <v>0.755735906930778</v>
      </c>
      <c r="AX776" s="0" t="n">
        <f aca="true">RAND()</f>
        <v>0.963591626814694</v>
      </c>
      <c r="AY776" s="0" t="n">
        <f aca="true">RAND()</f>
        <v>0.460161237841901</v>
      </c>
      <c r="AZ776" s="0" t="n">
        <f aca="true">RAND()</f>
        <v>0.334786251589735</v>
      </c>
    </row>
    <row r="777" customFormat="false" ht="15" hidden="false" customHeight="false" outlineLevel="0" collapsed="false">
      <c r="AK777" s="0" t="n">
        <v>764</v>
      </c>
      <c r="AL777" s="0" t="n">
        <f aca="false">IFERROR(IF(AU777&lt;($AM$6-$AL$6)/($AN$6-$AL$6),$AL$6+SQRT(AU777*($AN$6-$AL$6)*($AM$6-$AL$6)),$AN$6-SQRT((1-AU777)*($AN$6-$AL$6)*($AN$6-$AM$6))),$AM$6)</f>
        <v>3.69984195766363</v>
      </c>
      <c r="AM777" s="0" t="n">
        <f aca="false">IFERROR(IF(AV777&lt;($AM$7-$AL$7)/($AN$7-$AL$7),$AL$7+SQRT(AV777*($AN$7-$AL$7)*($AM$7-$AL$7)),$AN$7-SQRT((1-AV777)*($AN$7-$AL$7)*($AN$7-$AM$7))),$AM$7)</f>
        <v>0.816942788377822</v>
      </c>
      <c r="AN777" s="0" t="n">
        <f aca="false">IFERROR(IF(AW777&lt;($AM$8-$AL$8)/($AN$8-$AL$8),$AL$8+SQRT(AW777*($AN$8-$AL$8)*($AM$8-$AL$8)),$AN$8-SQRT((1-AW777)*($AN$8-$AL$8)*($AN$8-$AM$8))),$AM$8)</f>
        <v>0.937766497235873</v>
      </c>
      <c r="AO777" s="0" t="n">
        <f aca="false">IFERROR(IF(AX777&lt;($AM$9-$AL$9)/($AN$9-$AL$9),$AL$9+SQRT(AX777*($AN$9-$AL$9)*($AM$9-$AL$9)),$AN$9-SQRT((1-AX777)*($AN$9-$AL$9)*($AN$9-$AM$9))),$AM$9)</f>
        <v>1.39488483311099</v>
      </c>
      <c r="AP777" s="0" t="n">
        <f aca="false">IFERROR(IF(AY777&lt;($AM$10-$AL$10)/($AN$10-$AL$10),$AL$10+SQRT(AY777*($AN$10-$AL$10)*($AM$10-$AL$10)),$AN$10-SQRT((1-AY777)*($AN$10-$AL$10)*($AN$10-$AM$10))),$AM$10)</f>
        <v>0.841632281152514</v>
      </c>
      <c r="AQ777" s="0" t="n">
        <f aca="false">IFERROR(IF(AZ777&lt;($AM$11-$AL$11)/($AN$11-$AL$11),$AL$11+SQRT(AZ777*($AN$11-$AL$11)*($AM$11-$AL$11)),$AN$11-SQRT((1-AZ777)*($AN$11-$AL$11)*($AN$11-$AM$11))),$AM$11)</f>
        <v>0.636160167359265</v>
      </c>
      <c r="AR777" s="0" t="n">
        <f aca="false">SUMPRODUCT((B24:B31&lt;=$B$6)*(C24:C31*AM777+D24:D31*AO777*$B$8*AQ777)/(1+AL777/100)^B24:B31)+C32*AM777*AP777/(1+AL777/100)^$B$6</f>
        <v>0</v>
      </c>
      <c r="AS777" s="0" t="n">
        <f aca="false">SUMPRODUCT((K24:K26&lt;=$B$6)*(L24:L26*AN777+M24:M26*AO777*$B$8*AQ777)/(1+AL777/100)^K24:K26)+L27*AN777*AP777/(1+AL777/100)^$B$6</f>
        <v>0</v>
      </c>
      <c r="AT777" s="0" t="n">
        <f aca="false">AS777-AR777</f>
        <v>0</v>
      </c>
      <c r="AU777" s="0" t="n">
        <f aca="true">RAND()</f>
        <v>0.455447844780131</v>
      </c>
      <c r="AV777" s="0" t="n">
        <f aca="true">RAND()</f>
        <v>0.00318953420017403</v>
      </c>
      <c r="AW777" s="0" t="n">
        <f aca="true">RAND()</f>
        <v>0.210884530673798</v>
      </c>
      <c r="AX777" s="0" t="n">
        <f aca="true">RAND()</f>
        <v>0.755890423200586</v>
      </c>
      <c r="AY777" s="0" t="n">
        <f aca="true">RAND()</f>
        <v>0.466850462101881</v>
      </c>
      <c r="AZ777" s="0" t="n">
        <f aca="true">RAND()</f>
        <v>0.461239420893915</v>
      </c>
    </row>
    <row r="778" customFormat="false" ht="15" hidden="false" customHeight="false" outlineLevel="0" collapsed="false">
      <c r="AK778" s="0" t="n">
        <v>765</v>
      </c>
      <c r="AL778" s="0" t="n">
        <f aca="false">IFERROR(IF(AU778&lt;($AM$6-$AL$6)/($AN$6-$AL$6),$AL$6+SQRT(AU778*($AN$6-$AL$6)*($AM$6-$AL$6)),$AN$6-SQRT((1-AU778)*($AN$6-$AL$6)*($AN$6-$AM$6))),$AM$6)</f>
        <v>4.96467548590619</v>
      </c>
      <c r="AM778" s="0" t="n">
        <f aca="false">IFERROR(IF(AV778&lt;($AM$7-$AL$7)/($AN$7-$AL$7),$AL$7+SQRT(AV778*($AN$7-$AL$7)*($AM$7-$AL$7)),$AN$7-SQRT((1-AV778)*($AN$7-$AL$7)*($AN$7-$AM$7))),$AM$7)</f>
        <v>0.8441744208749</v>
      </c>
      <c r="AN778" s="0" t="n">
        <f aca="false">IFERROR(IF(AW778&lt;($AM$8-$AL$8)/($AN$8-$AL$8),$AL$8+SQRT(AW778*($AN$8-$AL$8)*($AM$8-$AL$8)),$AN$8-SQRT((1-AW778)*($AN$8-$AL$8)*($AN$8-$AM$8))),$AM$8)</f>
        <v>0.972564142722453</v>
      </c>
      <c r="AO778" s="0" t="n">
        <f aca="false">IFERROR(IF(AX778&lt;($AM$9-$AL$9)/($AN$9-$AL$9),$AL$9+SQRT(AX778*($AN$9-$AL$9)*($AM$9-$AL$9)),$AN$9-SQRT((1-AX778)*($AN$9-$AL$9)*($AN$9-$AM$9))),$AM$9)</f>
        <v>0.675021176402981</v>
      </c>
      <c r="AP778" s="0" t="n">
        <f aca="false">IFERROR(IF(AY778&lt;($AM$10-$AL$10)/($AN$10-$AL$10),$AL$10+SQRT(AY778*($AN$10-$AL$10)*($AM$10-$AL$10)),$AN$10-SQRT((1-AY778)*($AN$10-$AL$10)*($AN$10-$AM$10))),$AM$10)</f>
        <v>0.727034004982014</v>
      </c>
      <c r="AQ778" s="0" t="n">
        <f aca="false">IFERROR(IF(AZ778&lt;($AM$11-$AL$11)/($AN$11-$AL$11),$AL$11+SQRT(AZ778*($AN$11-$AL$11)*($AM$11-$AL$11)),$AN$11-SQRT((1-AZ778)*($AN$11-$AL$11)*($AN$11-$AM$11))),$AM$11)</f>
        <v>0.619175997732402</v>
      </c>
      <c r="AR778" s="0" t="n">
        <f aca="false">SUMPRODUCT((B24:B31&lt;=$B$6)*(C24:C31*AM778+D24:D31*AO778*$B$8*AQ778)/(1+AL778/100)^B24:B31)+C32*AM778*AP778/(1+AL778/100)^$B$6</f>
        <v>0</v>
      </c>
      <c r="AS778" s="0" t="n">
        <f aca="false">SUMPRODUCT((K24:K26&lt;=$B$6)*(L24:L26*AN778+M24:M26*AO778*$B$8*AQ778)/(1+AL778/100)^K24:K26)+L27*AN778*AP778/(1+AL778/100)^$B$6</f>
        <v>0</v>
      </c>
      <c r="AT778" s="0" t="n">
        <f aca="false">AS778-AR778</f>
        <v>0</v>
      </c>
      <c r="AU778" s="0" t="n">
        <f aca="true">RAND()</f>
        <v>0.792872706116439</v>
      </c>
      <c r="AV778" s="0" t="n">
        <f aca="true">RAND()</f>
        <v>0.0216819939959196</v>
      </c>
      <c r="AW778" s="0" t="n">
        <f aca="true">RAND()</f>
        <v>0.330870926150388</v>
      </c>
      <c r="AX778" s="0" t="n">
        <f aca="true">RAND()</f>
        <v>0.0408432162526447</v>
      </c>
      <c r="AY778" s="0" t="n">
        <f aca="true">RAND()</f>
        <v>0.206177757672692</v>
      </c>
      <c r="AZ778" s="0" t="n">
        <f aca="true">RAND()</f>
        <v>0.415809459299894</v>
      </c>
    </row>
    <row r="779" customFormat="false" ht="15" hidden="false" customHeight="false" outlineLevel="0" collapsed="false">
      <c r="AK779" s="0" t="n">
        <v>766</v>
      </c>
      <c r="AL779" s="0" t="n">
        <f aca="false">IFERROR(IF(AU779&lt;($AM$6-$AL$6)/($AN$6-$AL$6),$AL$6+SQRT(AU779*($AN$6-$AL$6)*($AM$6-$AL$6)),$AN$6-SQRT((1-AU779)*($AN$6-$AL$6)*($AN$6-$AM$6))),$AM$6)</f>
        <v>3.23132987010543</v>
      </c>
      <c r="AM779" s="0" t="n">
        <f aca="false">IFERROR(IF(AV779&lt;($AM$7-$AL$7)/($AN$7-$AL$7),$AL$7+SQRT(AV779*($AN$7-$AL$7)*($AM$7-$AL$7)),$AN$7-SQRT((1-AV779)*($AN$7-$AL$7)*($AN$7-$AM$7))),$AM$7)</f>
        <v>1.22783923257166</v>
      </c>
      <c r="AN779" s="0" t="n">
        <f aca="false">IFERROR(IF(AW779&lt;($AM$8-$AL$8)/($AN$8-$AL$8),$AL$8+SQRT(AW779*($AN$8-$AL$8)*($AM$8-$AL$8)),$AN$8-SQRT((1-AW779)*($AN$8-$AL$8)*($AN$8-$AM$8))),$AM$8)</f>
        <v>0.885823827436527</v>
      </c>
      <c r="AO779" s="0" t="n">
        <f aca="false">IFERROR(IF(AX779&lt;($AM$9-$AL$9)/($AN$9-$AL$9),$AL$9+SQRT(AX779*($AN$9-$AL$9)*($AM$9-$AL$9)),$AN$9-SQRT((1-AX779)*($AN$9-$AL$9)*($AN$9-$AM$9))),$AM$9)</f>
        <v>0.84073691099849</v>
      </c>
      <c r="AP779" s="0" t="n">
        <f aca="false">IFERROR(IF(AY779&lt;($AM$10-$AL$10)/($AN$10-$AL$10),$AL$10+SQRT(AY779*($AN$10-$AL$10)*($AM$10-$AL$10)),$AN$10-SQRT((1-AY779)*($AN$10-$AL$10)*($AN$10-$AM$10))),$AM$10)</f>
        <v>0.865109847341338</v>
      </c>
      <c r="AQ779" s="0" t="n">
        <f aca="false">IFERROR(IF(AZ779&lt;($AM$11-$AL$11)/($AN$11-$AL$11),$AL$11+SQRT(AZ779*($AN$11-$AL$11)*($AM$11-$AL$11)),$AN$11-SQRT((1-AZ779)*($AN$11-$AL$11)*($AN$11-$AM$11))),$AM$11)</f>
        <v>0.439144222771853</v>
      </c>
      <c r="AR779" s="0" t="n">
        <f aca="false">SUMPRODUCT((B24:B31&lt;=$B$6)*(C24:C31*AM779+D24:D31*AO779*$B$8*AQ779)/(1+AL779/100)^B24:B31)+C32*AM779*AP779/(1+AL779/100)^$B$6</f>
        <v>0</v>
      </c>
      <c r="AS779" s="0" t="n">
        <f aca="false">SUMPRODUCT((K24:K26&lt;=$B$6)*(L24:L26*AN779+M24:M26*AO779*$B$8*AQ779)/(1+AL779/100)^K24:K26)+L27*AN779*AP779/(1+AL779/100)^$B$6</f>
        <v>0</v>
      </c>
      <c r="AT779" s="0" t="n">
        <f aca="false">AS779-AR779</f>
        <v>0</v>
      </c>
      <c r="AU779" s="0" t="n">
        <f aca="true">RAND()</f>
        <v>0.289856272602022</v>
      </c>
      <c r="AV779" s="0" t="n">
        <f aca="true">RAND()</f>
        <v>0.99563467010655</v>
      </c>
      <c r="AW779" s="0" t="n">
        <f aca="true">RAND()</f>
        <v>0.0818414372872755</v>
      </c>
      <c r="AX779" s="0" t="n">
        <f aca="true">RAND()</f>
        <v>0.154802190022391</v>
      </c>
      <c r="AY779" s="0" t="n">
        <f aca="true">RAND()</f>
        <v>0.533220802502461</v>
      </c>
      <c r="AZ779" s="0" t="n">
        <f aca="true">RAND()</f>
        <v>0.0790249580848283</v>
      </c>
    </row>
    <row r="780" customFormat="false" ht="15" hidden="false" customHeight="false" outlineLevel="0" collapsed="false">
      <c r="AK780" s="0" t="n">
        <v>767</v>
      </c>
      <c r="AL780" s="0" t="n">
        <f aca="false">IFERROR(IF(AU780&lt;($AM$6-$AL$6)/($AN$6-$AL$6),$AL$6+SQRT(AU780*($AN$6-$AL$6)*($AM$6-$AL$6)),$AN$6-SQRT((1-AU780)*($AN$6-$AL$6)*($AN$6-$AM$6))),$AM$6)</f>
        <v>2.75810443251119</v>
      </c>
      <c r="AM780" s="0" t="n">
        <f aca="false">IFERROR(IF(AV780&lt;($AM$7-$AL$7)/($AN$7-$AL$7),$AL$7+SQRT(AV780*($AN$7-$AL$7)*($AM$7-$AL$7)),$AN$7-SQRT((1-AV780)*($AN$7-$AL$7)*($AN$7-$AM$7))),$AM$7)</f>
        <v>1.13108417551643</v>
      </c>
      <c r="AN780" s="0" t="n">
        <f aca="false">IFERROR(IF(AW780&lt;($AM$8-$AL$8)/($AN$8-$AL$8),$AL$8+SQRT(AW780*($AN$8-$AL$8)*($AM$8-$AL$8)),$AN$8-SQRT((1-AW780)*($AN$8-$AL$8)*($AN$8-$AM$8))),$AM$8)</f>
        <v>0.926745359865529</v>
      </c>
      <c r="AO780" s="0" t="n">
        <f aca="false">IFERROR(IF(AX780&lt;($AM$9-$AL$9)/($AN$9-$AL$9),$AL$9+SQRT(AX780*($AN$9-$AL$9)*($AM$9-$AL$9)),$AN$9-SQRT((1-AX780)*($AN$9-$AL$9)*($AN$9-$AM$9))),$AM$9)</f>
        <v>0.95793541716684</v>
      </c>
      <c r="AP780" s="0" t="n">
        <f aca="false">IFERROR(IF(AY780&lt;($AM$10-$AL$10)/($AN$10-$AL$10),$AL$10+SQRT(AY780*($AN$10-$AL$10)*($AM$10-$AL$10)),$AN$10-SQRT((1-AY780)*($AN$10-$AL$10)*($AN$10-$AM$10))),$AM$10)</f>
        <v>0.98092668352717</v>
      </c>
      <c r="AQ780" s="0" t="n">
        <f aca="false">IFERROR(IF(AZ780&lt;($AM$11-$AL$11)/($AN$11-$AL$11),$AL$11+SQRT(AZ780*($AN$11-$AL$11)*($AM$11-$AL$11)),$AN$11-SQRT((1-AZ780)*($AN$11-$AL$11)*($AN$11-$AM$11))),$AM$11)</f>
        <v>0.901673710834438</v>
      </c>
      <c r="AR780" s="0" t="n">
        <f aca="false">SUMPRODUCT((B24:B31&lt;=$B$6)*(C24:C31*AM780+D24:D31*AO780*$B$8*AQ780)/(1+AL780/100)^B24:B31)+C32*AM780*AP780/(1+AL780/100)^$B$6</f>
        <v>0</v>
      </c>
      <c r="AS780" s="0" t="n">
        <f aca="false">SUMPRODUCT((K24:K26&lt;=$B$6)*(L24:L26*AN780+M24:M26*AO780*$B$8*AQ780)/(1+AL780/100)^K24:K26)+L27*AN780*AP780/(1+AL780/100)^$B$6</f>
        <v>0</v>
      </c>
      <c r="AT780" s="0" t="n">
        <f aca="false">AS780-AR780</f>
        <v>0</v>
      </c>
      <c r="AU780" s="0" t="n">
        <f aca="true">RAND()</f>
        <v>0.114944466118623</v>
      </c>
      <c r="AV780" s="0" t="n">
        <f aca="true">RAND()</f>
        <v>0.874302459443481</v>
      </c>
      <c r="AW780" s="0" t="n">
        <f aca="true">RAND()</f>
        <v>0.178493180527137</v>
      </c>
      <c r="AX780" s="0" t="n">
        <f aca="true">RAND()</f>
        <v>0.279606461727691</v>
      </c>
      <c r="AY780" s="0" t="n">
        <f aca="true">RAND()</f>
        <v>0.925161899713772</v>
      </c>
      <c r="AZ780" s="0" t="n">
        <f aca="true">RAND()</f>
        <v>0.960538534118083</v>
      </c>
    </row>
    <row r="781" customFormat="false" ht="15" hidden="false" customHeight="false" outlineLevel="0" collapsed="false">
      <c r="AK781" s="0" t="n">
        <v>768</v>
      </c>
      <c r="AL781" s="0" t="n">
        <f aca="false">IFERROR(IF(AU781&lt;($AM$6-$AL$6)/($AN$6-$AL$6),$AL$6+SQRT(AU781*($AN$6-$AL$6)*($AM$6-$AL$6)),$AN$6-SQRT((1-AU781)*($AN$6-$AL$6)*($AN$6-$AM$6))),$AM$6)</f>
        <v>5.29784560910759</v>
      </c>
      <c r="AM781" s="0" t="n">
        <f aca="false">IFERROR(IF(AV781&lt;($AM$7-$AL$7)/($AN$7-$AL$7),$AL$7+SQRT(AV781*($AN$7-$AL$7)*($AM$7-$AL$7)),$AN$7-SQRT((1-AV781)*($AN$7-$AL$7)*($AN$7-$AM$7))),$AM$7)</f>
        <v>0.985926095680045</v>
      </c>
      <c r="AN781" s="0" t="n">
        <f aca="false">IFERROR(IF(AW781&lt;($AM$8-$AL$8)/($AN$8-$AL$8),$AL$8+SQRT(AW781*($AN$8-$AL$8)*($AM$8-$AL$8)),$AN$8-SQRT((1-AW781)*($AN$8-$AL$8)*($AN$8-$AM$8))),$AM$8)</f>
        <v>1.00387087869723</v>
      </c>
      <c r="AO781" s="0" t="n">
        <f aca="false">IFERROR(IF(AX781&lt;($AM$9-$AL$9)/($AN$9-$AL$9),$AL$9+SQRT(AX781*($AN$9-$AL$9)*($AM$9-$AL$9)),$AN$9-SQRT((1-AX781)*($AN$9-$AL$9)*($AN$9-$AM$9))),$AM$9)</f>
        <v>1.72690132401612</v>
      </c>
      <c r="AP781" s="0" t="n">
        <f aca="false">IFERROR(IF(AY781&lt;($AM$10-$AL$10)/($AN$10-$AL$10),$AL$10+SQRT(AY781*($AN$10-$AL$10)*($AM$10-$AL$10)),$AN$10-SQRT((1-AY781)*($AN$10-$AL$10)*($AN$10-$AM$10))),$AM$10)</f>
        <v>0.928636592854647</v>
      </c>
      <c r="AQ781" s="0" t="n">
        <f aca="false">IFERROR(IF(AZ781&lt;($AM$11-$AL$11)/($AN$11-$AL$11),$AL$11+SQRT(AZ781*($AN$11-$AL$11)*($AM$11-$AL$11)),$AN$11-SQRT((1-AZ781)*($AN$11-$AL$11)*($AN$11-$AM$11))),$AM$11)</f>
        <v>0.574947363500926</v>
      </c>
      <c r="AR781" s="0" t="n">
        <f aca="false">SUMPRODUCT((B24:B31&lt;=$B$6)*(C24:C31*AM781+D24:D31*AO781*$B$8*AQ781)/(1+AL781/100)^B24:B31)+C32*AM781*AP781/(1+AL781/100)^$B$6</f>
        <v>0</v>
      </c>
      <c r="AS781" s="0" t="n">
        <f aca="false">SUMPRODUCT((K24:K26&lt;=$B$6)*(L24:L26*AN781+M24:M26*AO781*$B$8*AQ781)/(1+AL781/100)^K24:K26)+L27*AN781*AP781/(1+AL781/100)^$B$6</f>
        <v>0</v>
      </c>
      <c r="AT781" s="0" t="n">
        <f aca="false">AS781-AR781</f>
        <v>0</v>
      </c>
      <c r="AU781" s="0" t="n">
        <f aca="true">RAND()</f>
        <v>0.855133521478284</v>
      </c>
      <c r="AV781" s="0" t="n">
        <f aca="true">RAND()</f>
        <v>0.384094589498059</v>
      </c>
      <c r="AW781" s="0" t="n">
        <f aca="true">RAND()</f>
        <v>0.461515161304242</v>
      </c>
      <c r="AX781" s="0" t="n">
        <f aca="true">RAND()</f>
        <v>0.950278075450567</v>
      </c>
      <c r="AY781" s="0" t="n">
        <f aca="true">RAND()</f>
        <v>0.734917314936162</v>
      </c>
      <c r="AZ781" s="0" t="n">
        <f aca="true">RAND()</f>
        <v>0.308555317126982</v>
      </c>
    </row>
    <row r="782" customFormat="false" ht="15" hidden="false" customHeight="false" outlineLevel="0" collapsed="false">
      <c r="AK782" s="0" t="n">
        <v>769</v>
      </c>
      <c r="AL782" s="0" t="n">
        <f aca="false">IFERROR(IF(AU782&lt;($AM$6-$AL$6)/($AN$6-$AL$6),$AL$6+SQRT(AU782*($AN$6-$AL$6)*($AM$6-$AL$6)),$AN$6-SQRT((1-AU782)*($AN$6-$AL$6)*($AN$6-$AM$6))),$AM$6)</f>
        <v>5.53173919202689</v>
      </c>
      <c r="AM782" s="0" t="n">
        <f aca="false">IFERROR(IF(AV782&lt;($AM$7-$AL$7)/($AN$7-$AL$7),$AL$7+SQRT(AV782*($AN$7-$AL$7)*($AM$7-$AL$7)),$AN$7-SQRT((1-AV782)*($AN$7-$AL$7)*($AN$7-$AM$7))),$AM$7)</f>
        <v>1.00059849910823</v>
      </c>
      <c r="AN782" s="0" t="n">
        <f aca="false">IFERROR(IF(AW782&lt;($AM$8-$AL$8)/($AN$8-$AL$8),$AL$8+SQRT(AW782*($AN$8-$AL$8)*($AM$8-$AL$8)),$AN$8-SQRT((1-AW782)*($AN$8-$AL$8)*($AN$8-$AM$8))),$AM$8)</f>
        <v>1.05646385253999</v>
      </c>
      <c r="AO782" s="0" t="n">
        <f aca="false">IFERROR(IF(AX782&lt;($AM$9-$AL$9)/($AN$9-$AL$9),$AL$9+SQRT(AX782*($AN$9-$AL$9)*($AM$9-$AL$9)),$AN$9-SQRT((1-AX782)*($AN$9-$AL$9)*($AN$9-$AM$9))),$AM$9)</f>
        <v>1.37130022540873</v>
      </c>
      <c r="AP782" s="0" t="n">
        <f aca="false">IFERROR(IF(AY782&lt;($AM$10-$AL$10)/($AN$10-$AL$10),$AL$10+SQRT(AY782*($AN$10-$AL$10)*($AM$10-$AL$10)),$AN$10-SQRT((1-AY782)*($AN$10-$AL$10)*($AN$10-$AM$10))),$AM$10)</f>
        <v>0.841941675596594</v>
      </c>
      <c r="AQ782" s="0" t="n">
        <f aca="false">IFERROR(IF(AZ782&lt;($AM$11-$AL$11)/($AN$11-$AL$11),$AL$11+SQRT(AZ782*($AN$11-$AL$11)*($AM$11-$AL$11)),$AN$11-SQRT((1-AZ782)*($AN$11-$AL$11)*($AN$11-$AM$11))),$AM$11)</f>
        <v>0.744764862265117</v>
      </c>
      <c r="AR782" s="0" t="n">
        <f aca="false">SUMPRODUCT((B24:B31&lt;=$B$6)*(C24:C31*AM782+D24:D31*AO782*$B$8*AQ782)/(1+AL782/100)^B24:B31)+C32*AM782*AP782/(1+AL782/100)^$B$6</f>
        <v>0</v>
      </c>
      <c r="AS782" s="0" t="n">
        <f aca="false">SUMPRODUCT((K24:K26&lt;=$B$6)*(L24:L26*AN782+M24:M26*AO782*$B$8*AQ782)/(1+AL782/100)^K24:K26)+L27*AN782*AP782/(1+AL782/100)^$B$6</f>
        <v>0</v>
      </c>
      <c r="AT782" s="0" t="n">
        <f aca="false">AS782-AR782</f>
        <v>0</v>
      </c>
      <c r="AU782" s="0" t="n">
        <f aca="true">RAND()</f>
        <v>0.892210509988508</v>
      </c>
      <c r="AV782" s="0" t="n">
        <f aca="true">RAND()</f>
        <v>0.44710125647049</v>
      </c>
      <c r="AW782" s="0" t="n">
        <f aca="true">RAND()</f>
        <v>0.667055641122994</v>
      </c>
      <c r="AX782" s="0" t="n">
        <f aca="true">RAND()</f>
        <v>0.736491062285922</v>
      </c>
      <c r="AY782" s="0" t="n">
        <f aca="true">RAND()</f>
        <v>0.467696438039226</v>
      </c>
      <c r="AZ782" s="0" t="n">
        <f aca="true">RAND()</f>
        <v>0.734102140675328</v>
      </c>
    </row>
    <row r="783" customFormat="false" ht="15" hidden="false" customHeight="false" outlineLevel="0" collapsed="false">
      <c r="AK783" s="0" t="n">
        <v>770</v>
      </c>
      <c r="AL783" s="0" t="n">
        <f aca="false">IFERROR(IF(AU783&lt;($AM$6-$AL$6)/($AN$6-$AL$6),$AL$6+SQRT(AU783*($AN$6-$AL$6)*($AM$6-$AL$6)),$AN$6-SQRT((1-AU783)*($AN$6-$AL$6)*($AN$6-$AM$6))),$AM$6)</f>
        <v>2.14193741037292</v>
      </c>
      <c r="AM783" s="0" t="n">
        <f aca="false">IFERROR(IF(AV783&lt;($AM$7-$AL$7)/($AN$7-$AL$7),$AL$7+SQRT(AV783*($AN$7-$AL$7)*($AM$7-$AL$7)),$AN$7-SQRT((1-AV783)*($AN$7-$AL$7)*($AN$7-$AM$7))),$AM$7)</f>
        <v>1.0690729361907</v>
      </c>
      <c r="AN783" s="0" t="n">
        <f aca="false">IFERROR(IF(AW783&lt;($AM$8-$AL$8)/($AN$8-$AL$8),$AL$8+SQRT(AW783*($AN$8-$AL$8)*($AM$8-$AL$8)),$AN$8-SQRT((1-AW783)*($AN$8-$AL$8)*($AN$8-$AM$8))),$AM$8)</f>
        <v>1.00899271156012</v>
      </c>
      <c r="AO783" s="0" t="n">
        <f aca="false">IFERROR(IF(AX783&lt;($AM$9-$AL$9)/($AN$9-$AL$9),$AL$9+SQRT(AX783*($AN$9-$AL$9)*($AM$9-$AL$9)),$AN$9-SQRT((1-AX783)*($AN$9-$AL$9)*($AN$9-$AM$9))),$AM$9)</f>
        <v>0.672038553457442</v>
      </c>
      <c r="AP783" s="0" t="n">
        <f aca="false">IFERROR(IF(AY783&lt;($AM$10-$AL$10)/($AN$10-$AL$10),$AL$10+SQRT(AY783*($AN$10-$AL$10)*($AM$10-$AL$10)),$AN$10-SQRT((1-AY783)*($AN$10-$AL$10)*($AN$10-$AM$10))),$AM$10)</f>
        <v>0.832854396538504</v>
      </c>
      <c r="AQ783" s="0" t="n">
        <f aca="false">IFERROR(IF(AZ783&lt;($AM$11-$AL$11)/($AN$11-$AL$11),$AL$11+SQRT(AZ783*($AN$11-$AL$11)*($AM$11-$AL$11)),$AN$11-SQRT((1-AZ783)*($AN$11-$AL$11)*($AN$11-$AM$11))),$AM$11)</f>
        <v>0.505068665876028</v>
      </c>
      <c r="AR783" s="0" t="n">
        <f aca="false">SUMPRODUCT((B24:B31&lt;=$B$6)*(C24:C31*AM783+D24:D31*AO783*$B$8*AQ783)/(1+AL783/100)^B24:B31)+C32*AM783*AP783/(1+AL783/100)^$B$6</f>
        <v>0</v>
      </c>
      <c r="AS783" s="0" t="n">
        <f aca="false">SUMPRODUCT((K24:K26&lt;=$B$6)*(L24:L26*AN783+M24:M26*AO783*$B$8*AQ783)/(1+AL783/100)^K24:K26)+L27*AN783*AP783/(1+AL783/100)^$B$6</f>
        <v>0</v>
      </c>
      <c r="AT783" s="0" t="n">
        <f aca="false">AS783-AR783</f>
        <v>0</v>
      </c>
      <c r="AU783" s="0" t="n">
        <f aca="true">RAND()</f>
        <v>0.00402924569267433</v>
      </c>
      <c r="AV783" s="0" t="n">
        <f aca="true">RAND()</f>
        <v>0.709025756278634</v>
      </c>
      <c r="AW783" s="0" t="n">
        <f aca="true">RAND()</f>
        <v>0.483693217056522</v>
      </c>
      <c r="AX783" s="0" t="n">
        <f aca="true">RAND()</f>
        <v>0.0394630185009721</v>
      </c>
      <c r="AY783" s="0" t="n">
        <f aca="true">RAND()</f>
        <v>0.443168197180046</v>
      </c>
      <c r="AZ783" s="0" t="n">
        <f aca="true">RAND()</f>
        <v>0.171645541731323</v>
      </c>
    </row>
    <row r="784" customFormat="false" ht="15" hidden="false" customHeight="false" outlineLevel="0" collapsed="false">
      <c r="AK784" s="0" t="n">
        <v>771</v>
      </c>
      <c r="AL784" s="0" t="n">
        <f aca="false">IFERROR(IF(AU784&lt;($AM$6-$AL$6)/($AN$6-$AL$6),$AL$6+SQRT(AU784*($AN$6-$AL$6)*($AM$6-$AL$6)),$AN$6-SQRT((1-AU784)*($AN$6-$AL$6)*($AN$6-$AM$6))),$AM$6)</f>
        <v>4.98530674240427</v>
      </c>
      <c r="AM784" s="0" t="n">
        <f aca="false">IFERROR(IF(AV784&lt;($AM$7-$AL$7)/($AN$7-$AL$7),$AL$7+SQRT(AV784*($AN$7-$AL$7)*($AM$7-$AL$7)),$AN$7-SQRT((1-AV784)*($AN$7-$AL$7)*($AN$7-$AM$7))),$AM$7)</f>
        <v>1.07205219796412</v>
      </c>
      <c r="AN784" s="0" t="n">
        <f aca="false">IFERROR(IF(AW784&lt;($AM$8-$AL$8)/($AN$8-$AL$8),$AL$8+SQRT(AW784*($AN$8-$AL$8)*($AM$8-$AL$8)),$AN$8-SQRT((1-AW784)*($AN$8-$AL$8)*($AN$8-$AM$8))),$AM$8)</f>
        <v>0.945816786792182</v>
      </c>
      <c r="AO784" s="0" t="n">
        <f aca="false">IFERROR(IF(AX784&lt;($AM$9-$AL$9)/($AN$9-$AL$9),$AL$9+SQRT(AX784*($AN$9-$AL$9)*($AM$9-$AL$9)),$AN$9-SQRT((1-AX784)*($AN$9-$AL$9)*($AN$9-$AM$9))),$AM$9)</f>
        <v>1.58549701305835</v>
      </c>
      <c r="AP784" s="0" t="n">
        <f aca="false">IFERROR(IF(AY784&lt;($AM$10-$AL$10)/($AN$10-$AL$10),$AL$10+SQRT(AY784*($AN$10-$AL$10)*($AM$10-$AL$10)),$AN$10-SQRT((1-AY784)*($AN$10-$AL$10)*($AN$10-$AM$10))),$AM$10)</f>
        <v>0.881753050232338</v>
      </c>
      <c r="AQ784" s="0" t="n">
        <f aca="false">IFERROR(IF(AZ784&lt;($AM$11-$AL$11)/($AN$11-$AL$11),$AL$11+SQRT(AZ784*($AN$11-$AL$11)*($AM$11-$AL$11)),$AN$11-SQRT((1-AZ784)*($AN$11-$AL$11)*($AN$11-$AM$11))),$AM$11)</f>
        <v>0.789812701351954</v>
      </c>
      <c r="AR784" s="0" t="n">
        <f aca="false">SUMPRODUCT((B24:B31&lt;=$B$6)*(C24:C31*AM784+D24:D31*AO784*$B$8*AQ784)/(1+AL784/100)^B24:B31)+C32*AM784*AP784/(1+AL784/100)^$B$6</f>
        <v>0</v>
      </c>
      <c r="AS784" s="0" t="n">
        <f aca="false">SUMPRODUCT((K24:K26&lt;=$B$6)*(L24:L26*AN784+M24:M26*AO784*$B$8*AQ784)/(1+AL784/100)^K24:K26)+L27*AN784*AP784/(1+AL784/100)^$B$6</f>
        <v>0</v>
      </c>
      <c r="AT784" s="0" t="n">
        <f aca="false">AS784-AR784</f>
        <v>0</v>
      </c>
      <c r="AU784" s="0" t="n">
        <f aca="true">RAND()</f>
        <v>0.797050553889916</v>
      </c>
      <c r="AV784" s="0" t="n">
        <f aca="true">RAND()</f>
        <v>0.718529597783114</v>
      </c>
      <c r="AW784" s="0" t="n">
        <f aca="true">RAND()</f>
        <v>0.236250392337739</v>
      </c>
      <c r="AX784" s="0" t="n">
        <f aca="true">RAND()</f>
        <v>0.885458182544299</v>
      </c>
      <c r="AY784" s="0" t="n">
        <f aca="true">RAND()</f>
        <v>0.582941565446775</v>
      </c>
      <c r="AZ784" s="0" t="n">
        <f aca="true">RAND()</f>
        <v>0.819678773416479</v>
      </c>
    </row>
    <row r="785" customFormat="false" ht="15" hidden="false" customHeight="false" outlineLevel="0" collapsed="false">
      <c r="AK785" s="0" t="n">
        <v>772</v>
      </c>
      <c r="AL785" s="0" t="n">
        <f aca="false">IFERROR(IF(AU785&lt;($AM$6-$AL$6)/($AN$6-$AL$6),$AL$6+SQRT(AU785*($AN$6-$AL$6)*($AM$6-$AL$6)),$AN$6-SQRT((1-AU785)*($AN$6-$AL$6)*($AN$6-$AM$6))),$AM$6)</f>
        <v>2.55934993583628</v>
      </c>
      <c r="AM785" s="0" t="n">
        <f aca="false">IFERROR(IF(AV785&lt;($AM$7-$AL$7)/($AN$7-$AL$7),$AL$7+SQRT(AV785*($AN$7-$AL$7)*($AM$7-$AL$7)),$AN$7-SQRT((1-AV785)*($AN$7-$AL$7)*($AN$7-$AM$7))),$AM$7)</f>
        <v>1.1802777818201</v>
      </c>
      <c r="AN785" s="0" t="n">
        <f aca="false">IFERROR(IF(AW785&lt;($AM$8-$AL$8)/($AN$8-$AL$8),$AL$8+SQRT(AW785*($AN$8-$AL$8)*($AM$8-$AL$8)),$AN$8-SQRT((1-AW785)*($AN$8-$AL$8)*($AN$8-$AM$8))),$AM$8)</f>
        <v>0.948517615744955</v>
      </c>
      <c r="AO785" s="0" t="n">
        <f aca="false">IFERROR(IF(AX785&lt;($AM$9-$AL$9)/($AN$9-$AL$9),$AL$9+SQRT(AX785*($AN$9-$AL$9)*($AM$9-$AL$9)),$AN$9-SQRT((1-AX785)*($AN$9-$AL$9)*($AN$9-$AM$9))),$AM$9)</f>
        <v>1.1036279252501</v>
      </c>
      <c r="AP785" s="0" t="n">
        <f aca="false">IFERROR(IF(AY785&lt;($AM$10-$AL$10)/($AN$10-$AL$10),$AL$10+SQRT(AY785*($AN$10-$AL$10)*($AM$10-$AL$10)),$AN$10-SQRT((1-AY785)*($AN$10-$AL$10)*($AN$10-$AM$10))),$AM$10)</f>
        <v>0.714066036326414</v>
      </c>
      <c r="AQ785" s="0" t="n">
        <f aca="false">IFERROR(IF(AZ785&lt;($AM$11-$AL$11)/($AN$11-$AL$11),$AL$11+SQRT(AZ785*($AN$11-$AL$11)*($AM$11-$AL$11)),$AN$11-SQRT((1-AZ785)*($AN$11-$AL$11)*($AN$11-$AM$11))),$AM$11)</f>
        <v>0.93309379809573</v>
      </c>
      <c r="AR785" s="0" t="n">
        <f aca="false">SUMPRODUCT((B24:B31&lt;=$B$6)*(C24:C31*AM785+D24:D31*AO785*$B$8*AQ785)/(1+AL785/100)^B24:B31)+C32*AM785*AP785/(1+AL785/100)^$B$6</f>
        <v>0</v>
      </c>
      <c r="AS785" s="0" t="n">
        <f aca="false">SUMPRODUCT((K24:K26&lt;=$B$6)*(L24:L26*AN785+M24:M26*AO785*$B$8*AQ785)/(1+AL785/100)^K24:K26)+L27*AN785*AP785/(1+AL785/100)^$B$6</f>
        <v>0</v>
      </c>
      <c r="AT785" s="0" t="n">
        <f aca="false">AS785-AR785</f>
        <v>0</v>
      </c>
      <c r="AU785" s="0" t="n">
        <f aca="true">RAND()</f>
        <v>0.0625744701440093</v>
      </c>
      <c r="AV785" s="0" t="n">
        <f aca="true">RAND()</f>
        <v>0.956789442596219</v>
      </c>
      <c r="AW785" s="0" t="n">
        <f aca="true">RAND()</f>
        <v>0.245083135406289</v>
      </c>
      <c r="AX785" s="0" t="n">
        <f aca="true">RAND()</f>
        <v>0.464344735739044</v>
      </c>
      <c r="AY785" s="0" t="n">
        <f aca="true">RAND()</f>
        <v>0.183297071634007</v>
      </c>
      <c r="AZ785" s="0" t="n">
        <f aca="true">RAND()</f>
        <v>0.98172881692549</v>
      </c>
    </row>
    <row r="786" customFormat="false" ht="15" hidden="false" customHeight="false" outlineLevel="0" collapsed="false">
      <c r="AK786" s="0" t="n">
        <v>773</v>
      </c>
      <c r="AL786" s="0" t="n">
        <f aca="false">IFERROR(IF(AU786&lt;($AM$6-$AL$6)/($AN$6-$AL$6),$AL$6+SQRT(AU786*($AN$6-$AL$6)*($AM$6-$AL$6)),$AN$6-SQRT((1-AU786)*($AN$6-$AL$6)*($AN$6-$AM$6))),$AM$6)</f>
        <v>3.73128426858118</v>
      </c>
      <c r="AM786" s="0" t="n">
        <f aca="false">IFERROR(IF(AV786&lt;($AM$7-$AL$7)/($AN$7-$AL$7),$AL$7+SQRT(AV786*($AN$7-$AL$7)*($AM$7-$AL$7)),$AN$7-SQRT((1-AV786)*($AN$7-$AL$7)*($AN$7-$AM$7))),$AM$7)</f>
        <v>1.14163049926199</v>
      </c>
      <c r="AN786" s="0" t="n">
        <f aca="false">IFERROR(IF(AW786&lt;($AM$8-$AL$8)/($AN$8-$AL$8),$AL$8+SQRT(AW786*($AN$8-$AL$8)*($AM$8-$AL$8)),$AN$8-SQRT((1-AW786)*($AN$8-$AL$8)*($AN$8-$AM$8))),$AM$8)</f>
        <v>1.06909393681758</v>
      </c>
      <c r="AO786" s="0" t="n">
        <f aca="false">IFERROR(IF(AX786&lt;($AM$9-$AL$9)/($AN$9-$AL$9),$AL$9+SQRT(AX786*($AN$9-$AL$9)*($AM$9-$AL$9)),$AN$9-SQRT((1-AX786)*($AN$9-$AL$9)*($AN$9-$AM$9))),$AM$9)</f>
        <v>0.812847795983704</v>
      </c>
      <c r="AP786" s="0" t="n">
        <f aca="false">IFERROR(IF(AY786&lt;($AM$10-$AL$10)/($AN$10-$AL$10),$AL$10+SQRT(AY786*($AN$10-$AL$10)*($AM$10-$AL$10)),$AN$10-SQRT((1-AY786)*($AN$10-$AL$10)*($AN$10-$AM$10))),$AM$10)</f>
        <v>0.880834793609809</v>
      </c>
      <c r="AQ786" s="0" t="n">
        <f aca="false">IFERROR(IF(AZ786&lt;($AM$11-$AL$11)/($AN$11-$AL$11),$AL$11+SQRT(AZ786*($AN$11-$AL$11)*($AM$11-$AL$11)),$AN$11-SQRT((1-AZ786)*($AN$11-$AL$11)*($AN$11-$AM$11))),$AM$11)</f>
        <v>0.532337310047981</v>
      </c>
      <c r="AR786" s="0" t="n">
        <f aca="false">SUMPRODUCT((B24:B31&lt;=$B$6)*(C24:C31*AM786+D24:D31*AO786*$B$8*AQ786)/(1+AL786/100)^B24:B31)+C32*AM786*AP786/(1+AL786/100)^$B$6</f>
        <v>0</v>
      </c>
      <c r="AS786" s="0" t="n">
        <f aca="false">SUMPRODUCT((K24:K26&lt;=$B$6)*(L24:L26*AN786+M24:M26*AO786*$B$8*AQ786)/(1+AL786/100)^K24:K26)+L27*AN786*AP786/(1+AL786/100)^$B$6</f>
        <v>0</v>
      </c>
      <c r="AT786" s="0" t="n">
        <f aca="false">AS786-AR786</f>
        <v>0</v>
      </c>
      <c r="AU786" s="0" t="n">
        <f aca="true">RAND()</f>
        <v>0.465774873358757</v>
      </c>
      <c r="AV786" s="0" t="n">
        <f aca="true">RAND()</f>
        <v>0.895609344975952</v>
      </c>
      <c r="AW786" s="0" t="n">
        <f aca="true">RAND()</f>
        <v>0.709093300478567</v>
      </c>
      <c r="AX786" s="0" t="n">
        <f aca="true">RAND()</f>
        <v>0.130498324602482</v>
      </c>
      <c r="AY786" s="0" t="n">
        <f aca="true">RAND()</f>
        <v>0.580140560095303</v>
      </c>
      <c r="AZ786" s="0" t="n">
        <f aca="true">RAND()</f>
        <v>0.220329084246252</v>
      </c>
    </row>
    <row r="787" customFormat="false" ht="15" hidden="false" customHeight="false" outlineLevel="0" collapsed="false">
      <c r="AK787" s="0" t="n">
        <v>774</v>
      </c>
      <c r="AL787" s="0" t="n">
        <f aca="false">IFERROR(IF(AU787&lt;($AM$6-$AL$6)/($AN$6-$AL$6),$AL$6+SQRT(AU787*($AN$6-$AL$6)*($AM$6-$AL$6)),$AN$6-SQRT((1-AU787)*($AN$6-$AL$6)*($AN$6-$AM$6))),$AM$6)</f>
        <v>3.53653488050986</v>
      </c>
      <c r="AM787" s="0" t="n">
        <f aca="false">IFERROR(IF(AV787&lt;($AM$7-$AL$7)/($AN$7-$AL$7),$AL$7+SQRT(AV787*($AN$7-$AL$7)*($AM$7-$AL$7)),$AN$7-SQRT((1-AV787)*($AN$7-$AL$7)*($AN$7-$AM$7))),$AM$7)</f>
        <v>0.962048322426906</v>
      </c>
      <c r="AN787" s="0" t="n">
        <f aca="false">IFERROR(IF(AW787&lt;($AM$8-$AL$8)/($AN$8-$AL$8),$AL$8+SQRT(AW787*($AN$8-$AL$8)*($AM$8-$AL$8)),$AN$8-SQRT((1-AW787)*($AN$8-$AL$8)*($AN$8-$AM$8))),$AM$8)</f>
        <v>1.00087641618174</v>
      </c>
      <c r="AO787" s="0" t="n">
        <f aca="false">IFERROR(IF(AX787&lt;($AM$9-$AL$9)/($AN$9-$AL$9),$AL$9+SQRT(AX787*($AN$9-$AL$9)*($AM$9-$AL$9)),$AN$9-SQRT((1-AX787)*($AN$9-$AL$9)*($AN$9-$AM$9))),$AM$9)</f>
        <v>1.15064746149601</v>
      </c>
      <c r="AP787" s="0" t="n">
        <f aca="false">IFERROR(IF(AY787&lt;($AM$10-$AL$10)/($AN$10-$AL$10),$AL$10+SQRT(AY787*($AN$10-$AL$10)*($AM$10-$AL$10)),$AN$10-SQRT((1-AY787)*($AN$10-$AL$10)*($AN$10-$AM$10))),$AM$10)</f>
        <v>0.967857781583704</v>
      </c>
      <c r="AQ787" s="0" t="n">
        <f aca="false">IFERROR(IF(AZ787&lt;($AM$11-$AL$11)/($AN$11-$AL$11),$AL$11+SQRT(AZ787*($AN$11-$AL$11)*($AM$11-$AL$11)),$AN$11-SQRT((1-AZ787)*($AN$11-$AL$11)*($AN$11-$AM$11))),$AM$11)</f>
        <v>0.461445429513072</v>
      </c>
      <c r="AR787" s="0" t="n">
        <f aca="false">SUMPRODUCT((B24:B31&lt;=$B$6)*(C24:C31*AM787+D24:D31*AO787*$B$8*AQ787)/(1+AL787/100)^B24:B31)+C32*AM787*AP787/(1+AL787/100)^$B$6</f>
        <v>0</v>
      </c>
      <c r="AS787" s="0" t="n">
        <f aca="false">SUMPRODUCT((K24:K26&lt;=$B$6)*(L24:L26*AN787+M24:M26*AO787*$B$8*AQ787)/(1+AL787/100)^K24:K26)+L27*AN787*AP787/(1+AL787/100)^$B$6</f>
        <v>0</v>
      </c>
      <c r="AT787" s="0" t="n">
        <f aca="false">AS787-AR787</f>
        <v>0</v>
      </c>
      <c r="AU787" s="0" t="n">
        <f aca="true">RAND()</f>
        <v>0.400220468303758</v>
      </c>
      <c r="AV787" s="0" t="n">
        <f aca="true">RAND()</f>
        <v>0.291773986681939</v>
      </c>
      <c r="AW787" s="0" t="n">
        <f aca="true">RAND()</f>
        <v>0.448332799871509</v>
      </c>
      <c r="AX787" s="0" t="n">
        <f aca="true">RAND()</f>
        <v>0.519066843557881</v>
      </c>
      <c r="AY787" s="0" t="n">
        <f aca="true">RAND()</f>
        <v>0.875563615153701</v>
      </c>
      <c r="AZ787" s="0" t="n">
        <f aca="true">RAND()</f>
        <v>0.106386231472083</v>
      </c>
    </row>
    <row r="788" customFormat="false" ht="15" hidden="false" customHeight="false" outlineLevel="0" collapsed="false">
      <c r="AK788" s="0" t="n">
        <v>775</v>
      </c>
      <c r="AL788" s="0" t="n">
        <f aca="false">IFERROR(IF(AU788&lt;($AM$6-$AL$6)/($AN$6-$AL$6),$AL$6+SQRT(AU788*($AN$6-$AL$6)*($AM$6-$AL$6)),$AN$6-SQRT((1-AU788)*($AN$6-$AL$6)*($AN$6-$AM$6))),$AM$6)</f>
        <v>2.95791351766708</v>
      </c>
      <c r="AM788" s="0" t="n">
        <f aca="false">IFERROR(IF(AV788&lt;($AM$7-$AL$7)/($AN$7-$AL$7),$AL$7+SQRT(AV788*($AN$7-$AL$7)*($AM$7-$AL$7)),$AN$7-SQRT((1-AV788)*($AN$7-$AL$7)*($AN$7-$AM$7))),$AM$7)</f>
        <v>1.18621715384631</v>
      </c>
      <c r="AN788" s="0" t="n">
        <f aca="false">IFERROR(IF(AW788&lt;($AM$8-$AL$8)/($AN$8-$AL$8),$AL$8+SQRT(AW788*($AN$8-$AL$8)*($AM$8-$AL$8)),$AN$8-SQRT((1-AW788)*($AN$8-$AL$8)*($AN$8-$AM$8))),$AM$8)</f>
        <v>1.0285237741838</v>
      </c>
      <c r="AO788" s="0" t="n">
        <f aca="false">IFERROR(IF(AX788&lt;($AM$9-$AL$9)/($AN$9-$AL$9),$AL$9+SQRT(AX788*($AN$9-$AL$9)*($AM$9-$AL$9)),$AN$9-SQRT((1-AX788)*($AN$9-$AL$9)*($AN$9-$AM$9))),$AM$9)</f>
        <v>1.59486212471412</v>
      </c>
      <c r="AP788" s="0" t="n">
        <f aca="false">IFERROR(IF(AY788&lt;($AM$10-$AL$10)/($AN$10-$AL$10),$AL$10+SQRT(AY788*($AN$10-$AL$10)*($AM$10-$AL$10)),$AN$10-SQRT((1-AY788)*($AN$10-$AL$10)*($AN$10-$AM$10))),$AM$10)</f>
        <v>0.806569468085333</v>
      </c>
      <c r="AQ788" s="0" t="n">
        <f aca="false">IFERROR(IF(AZ788&lt;($AM$11-$AL$11)/($AN$11-$AL$11),$AL$11+SQRT(AZ788*($AN$11-$AL$11)*($AM$11-$AL$11)),$AN$11-SQRT((1-AZ788)*($AN$11-$AL$11)*($AN$11-$AM$11))),$AM$11)</f>
        <v>0.682681267191509</v>
      </c>
      <c r="AR788" s="0" t="n">
        <f aca="false">SUMPRODUCT((B24:B31&lt;=$B$6)*(C24:C31*AM788+D24:D31*AO788*$B$8*AQ788)/(1+AL788/100)^B24:B31)+C32*AM788*AP788/(1+AL788/100)^$B$6</f>
        <v>0</v>
      </c>
      <c r="AS788" s="0" t="n">
        <f aca="false">SUMPRODUCT((K24:K26&lt;=$B$6)*(L24:L26*AN788+M24:M26*AO788*$B$8*AQ788)/(1+AL788/100)^K24:K26)+L27*AN788*AP788/(1+AL788/100)^$B$6</f>
        <v>0</v>
      </c>
      <c r="AT788" s="0" t="n">
        <f aca="false">AS788-AR788</f>
        <v>0</v>
      </c>
      <c r="AU788" s="0" t="n">
        <f aca="true">RAND()</f>
        <v>0.183519661465865</v>
      </c>
      <c r="AV788" s="0" t="n">
        <f aca="true">RAND()</f>
        <v>0.963837764769201</v>
      </c>
      <c r="AW788" s="0" t="n">
        <f aca="true">RAND()</f>
        <v>0.563984723539668</v>
      </c>
      <c r="AX788" s="0" t="n">
        <f aca="true">RAND()</f>
        <v>0.89057553467256</v>
      </c>
      <c r="AY788" s="0" t="n">
        <f aca="true">RAND()</f>
        <v>0.375939355048496</v>
      </c>
      <c r="AZ788" s="0" t="n">
        <f aca="true">RAND()</f>
        <v>0.589015599219647</v>
      </c>
    </row>
    <row r="789" customFormat="false" ht="15" hidden="false" customHeight="false" outlineLevel="0" collapsed="false">
      <c r="AK789" s="0" t="n">
        <v>776</v>
      </c>
      <c r="AL789" s="0" t="n">
        <f aca="false">IFERROR(IF(AU789&lt;($AM$6-$AL$6)/($AN$6-$AL$6),$AL$6+SQRT(AU789*($AN$6-$AL$6)*($AM$6-$AL$6)),$AN$6-SQRT((1-AU789)*($AN$6-$AL$6)*($AN$6-$AM$6))),$AM$6)</f>
        <v>3.28938619709966</v>
      </c>
      <c r="AM789" s="0" t="n">
        <f aca="false">IFERROR(IF(AV789&lt;($AM$7-$AL$7)/($AN$7-$AL$7),$AL$7+SQRT(AV789*($AN$7-$AL$7)*($AM$7-$AL$7)),$AN$7-SQRT((1-AV789)*($AN$7-$AL$7)*($AN$7-$AM$7))),$AM$7)</f>
        <v>1.01825416854203</v>
      </c>
      <c r="AN789" s="0" t="n">
        <f aca="false">IFERROR(IF(AW789&lt;($AM$8-$AL$8)/($AN$8-$AL$8),$AL$8+SQRT(AW789*($AN$8-$AL$8)*($AM$8-$AL$8)),$AN$8-SQRT((1-AW789)*($AN$8-$AL$8)*($AN$8-$AM$8))),$AM$8)</f>
        <v>0.987809002783501</v>
      </c>
      <c r="AO789" s="0" t="n">
        <f aca="false">IFERROR(IF(AX789&lt;($AM$9-$AL$9)/($AN$9-$AL$9),$AL$9+SQRT(AX789*($AN$9-$AL$9)*($AM$9-$AL$9)),$AN$9-SQRT((1-AX789)*($AN$9-$AL$9)*($AN$9-$AM$9))),$AM$9)</f>
        <v>1.17576997221427</v>
      </c>
      <c r="AP789" s="0" t="n">
        <f aca="false">IFERROR(IF(AY789&lt;($AM$10-$AL$10)/($AN$10-$AL$10),$AL$10+SQRT(AY789*($AN$10-$AL$10)*($AM$10-$AL$10)),$AN$10-SQRT((1-AY789)*($AN$10-$AL$10)*($AN$10-$AM$10))),$AM$10)</f>
        <v>0.666025335020681</v>
      </c>
      <c r="AQ789" s="0" t="n">
        <f aca="false">IFERROR(IF(AZ789&lt;($AM$11-$AL$11)/($AN$11-$AL$11),$AL$11+SQRT(AZ789*($AN$11-$AL$11)*($AM$11-$AL$11)),$AN$11-SQRT((1-AZ789)*($AN$11-$AL$11)*($AN$11-$AM$11))),$AM$11)</f>
        <v>0.669572106617037</v>
      </c>
      <c r="AR789" s="0" t="n">
        <f aca="false">SUMPRODUCT((B24:B31&lt;=$B$6)*(C24:C31*AM789+D24:D31*AO789*$B$8*AQ789)/(1+AL789/100)^B24:B31)+C32*AM789*AP789/(1+AL789/100)^$B$6</f>
        <v>0</v>
      </c>
      <c r="AS789" s="0" t="n">
        <f aca="false">SUMPRODUCT((K24:K26&lt;=$B$6)*(L24:L26*AN789+M24:M26*AO789*$B$8*AQ789)/(1+AL789/100)^K24:K26)+L27*AN789*AP789/(1+AL789/100)^$B$6</f>
        <v>0</v>
      </c>
      <c r="AT789" s="0" t="n">
        <f aca="false">AS789-AR789</f>
        <v>0</v>
      </c>
      <c r="AU789" s="0" t="n">
        <f aca="true">RAND()</f>
        <v>0.311567260286275</v>
      </c>
      <c r="AV789" s="0" t="n">
        <f aca="true">RAND()</f>
        <v>0.522612174238716</v>
      </c>
      <c r="AW789" s="0" t="n">
        <f aca="true">RAND()</f>
        <v>0.391913572517033</v>
      </c>
      <c r="AX789" s="0" t="n">
        <f aca="true">RAND()</f>
        <v>0.547096574197559</v>
      </c>
      <c r="AY789" s="0" t="n">
        <f aca="true">RAND()</f>
        <v>0.110257647474917</v>
      </c>
      <c r="AZ789" s="0" t="n">
        <f aca="true">RAND()</f>
        <v>0.554356764385702</v>
      </c>
    </row>
    <row r="790" customFormat="false" ht="15" hidden="false" customHeight="false" outlineLevel="0" collapsed="false">
      <c r="AK790" s="0" t="n">
        <v>777</v>
      </c>
      <c r="AL790" s="0" t="n">
        <f aca="false">IFERROR(IF(AU790&lt;($AM$6-$AL$6)/($AN$6-$AL$6),$AL$6+SQRT(AU790*($AN$6-$AL$6)*($AM$6-$AL$6)),$AN$6-SQRT((1-AU790)*($AN$6-$AL$6)*($AN$6-$AM$6))),$AM$6)</f>
        <v>4.4055680541869</v>
      </c>
      <c r="AM790" s="0" t="n">
        <f aca="false">IFERROR(IF(AV790&lt;($AM$7-$AL$7)/($AN$7-$AL$7),$AL$7+SQRT(AV790*($AN$7-$AL$7)*($AM$7-$AL$7)),$AN$7-SQRT((1-AV790)*($AN$7-$AL$7)*($AN$7-$AM$7))),$AM$7)</f>
        <v>1.01017387677247</v>
      </c>
      <c r="AN790" s="0" t="n">
        <f aca="false">IFERROR(IF(AW790&lt;($AM$8-$AL$8)/($AN$8-$AL$8),$AL$8+SQRT(AW790*($AN$8-$AL$8)*($AM$8-$AL$8)),$AN$8-SQRT((1-AW790)*($AN$8-$AL$8)*($AN$8-$AM$8))),$AM$8)</f>
        <v>1.08467647496812</v>
      </c>
      <c r="AO790" s="0" t="n">
        <f aca="false">IFERROR(IF(AX790&lt;($AM$9-$AL$9)/($AN$9-$AL$9),$AL$9+SQRT(AX790*($AN$9-$AL$9)*($AM$9-$AL$9)),$AN$9-SQRT((1-AX790)*($AN$9-$AL$9)*($AN$9-$AM$9))),$AM$9)</f>
        <v>0.967082073824631</v>
      </c>
      <c r="AP790" s="0" t="n">
        <f aca="false">IFERROR(IF(AY790&lt;($AM$10-$AL$10)/($AN$10-$AL$10),$AL$10+SQRT(AY790*($AN$10-$AL$10)*($AM$10-$AL$10)),$AN$10-SQRT((1-AY790)*($AN$10-$AL$10)*($AN$10-$AM$10))),$AM$10)</f>
        <v>0.810008865040545</v>
      </c>
      <c r="AQ790" s="0" t="n">
        <f aca="false">IFERROR(IF(AZ790&lt;($AM$11-$AL$11)/($AN$11-$AL$11),$AL$11+SQRT(AZ790*($AN$11-$AL$11)*($AM$11-$AL$11)),$AN$11-SQRT((1-AZ790)*($AN$11-$AL$11)*($AN$11-$AM$11))),$AM$11)</f>
        <v>0.655418423411497</v>
      </c>
      <c r="AR790" s="0" t="n">
        <f aca="false">SUMPRODUCT((B24:B31&lt;=$B$6)*(C24:C31*AM790+D24:D31*AO790*$B$8*AQ790)/(1+AL790/100)^B24:B31)+C32*AM790*AP790/(1+AL790/100)^$B$6</f>
        <v>0</v>
      </c>
      <c r="AS790" s="0" t="n">
        <f aca="false">SUMPRODUCT((K24:K26&lt;=$B$6)*(L24:L26*AN790+M24:M26*AO790*$B$8*AQ790)/(1+AL790/100)^K24:K26)+L27*AN790*AP790/(1+AL790/100)^$B$6</f>
        <v>0</v>
      </c>
      <c r="AT790" s="0" t="n">
        <f aca="false">AS790-AR790</f>
        <v>0</v>
      </c>
      <c r="AU790" s="0" t="n">
        <f aca="true">RAND()</f>
        <v>0.663446143927223</v>
      </c>
      <c r="AV790" s="0" t="n">
        <f aca="true">RAND()</f>
        <v>0.488741605490265</v>
      </c>
      <c r="AW790" s="0" t="n">
        <f aca="true">RAND()</f>
        <v>0.757050062853615</v>
      </c>
      <c r="AX790" s="0" t="n">
        <f aca="true">RAND()</f>
        <v>0.290887551584425</v>
      </c>
      <c r="AY790" s="0" t="n">
        <f aca="true">RAND()</f>
        <v>0.384421985614908</v>
      </c>
      <c r="AZ790" s="0" t="n">
        <f aca="true">RAND()</f>
        <v>0.515361375819516</v>
      </c>
    </row>
    <row r="791" customFormat="false" ht="15" hidden="false" customHeight="false" outlineLevel="0" collapsed="false">
      <c r="AK791" s="0" t="n">
        <v>778</v>
      </c>
      <c r="AL791" s="0" t="n">
        <f aca="false">IFERROR(IF(AU791&lt;($AM$6-$AL$6)/($AN$6-$AL$6),$AL$6+SQRT(AU791*($AN$6-$AL$6)*($AM$6-$AL$6)),$AN$6-SQRT((1-AU791)*($AN$6-$AL$6)*($AN$6-$AM$6))),$AM$6)</f>
        <v>2.77960271159196</v>
      </c>
      <c r="AM791" s="0" t="n">
        <f aca="false">IFERROR(IF(AV791&lt;($AM$7-$AL$7)/($AN$7-$AL$7),$AL$7+SQRT(AV791*($AN$7-$AL$7)*($AM$7-$AL$7)),$AN$7-SQRT((1-AV791)*($AN$7-$AL$7)*($AN$7-$AM$7))),$AM$7)</f>
        <v>0.949723073774606</v>
      </c>
      <c r="AN791" s="0" t="n">
        <f aca="false">IFERROR(IF(AW791&lt;($AM$8-$AL$8)/($AN$8-$AL$8),$AL$8+SQRT(AW791*($AN$8-$AL$8)*($AM$8-$AL$8)),$AN$8-SQRT((1-AW791)*($AN$8-$AL$8)*($AN$8-$AM$8))),$AM$8)</f>
        <v>0.924881383395836</v>
      </c>
      <c r="AO791" s="0" t="n">
        <f aca="false">IFERROR(IF(AX791&lt;($AM$9-$AL$9)/($AN$9-$AL$9),$AL$9+SQRT(AX791*($AN$9-$AL$9)*($AM$9-$AL$9)),$AN$9-SQRT((1-AX791)*($AN$9-$AL$9)*($AN$9-$AM$9))),$AM$9)</f>
        <v>1.02905418196383</v>
      </c>
      <c r="AP791" s="0" t="n">
        <f aca="false">IFERROR(IF(AY791&lt;($AM$10-$AL$10)/($AN$10-$AL$10),$AL$10+SQRT(AY791*($AN$10-$AL$10)*($AM$10-$AL$10)),$AN$10-SQRT((1-AY791)*($AN$10-$AL$10)*($AN$10-$AM$10))),$AM$10)</f>
        <v>0.882294733713843</v>
      </c>
      <c r="AQ791" s="0" t="n">
        <f aca="false">IFERROR(IF(AZ791&lt;($AM$11-$AL$11)/($AN$11-$AL$11),$AL$11+SQRT(AZ791*($AN$11-$AL$11)*($AM$11-$AL$11)),$AN$11-SQRT((1-AZ791)*($AN$11-$AL$11)*($AN$11-$AM$11))),$AM$11)</f>
        <v>0.799591116310338</v>
      </c>
      <c r="AR791" s="0" t="n">
        <f aca="false">SUMPRODUCT((B24:B31&lt;=$B$6)*(C24:C31*AM791+D24:D31*AO791*$B$8*AQ791)/(1+AL791/100)^B24:B31)+C32*AM791*AP791/(1+AL791/100)^$B$6</f>
        <v>0</v>
      </c>
      <c r="AS791" s="0" t="n">
        <f aca="false">SUMPRODUCT((K24:K26&lt;=$B$6)*(L24:L26*AN791+M24:M26*AO791*$B$8*AQ791)/(1+AL791/100)^K24:K26)+L27*AN791*AP791/(1+AL791/100)^$B$6</f>
        <v>0</v>
      </c>
      <c r="AT791" s="0" t="n">
        <f aca="false">AS791-AR791</f>
        <v>0</v>
      </c>
      <c r="AU791" s="0" t="n">
        <f aca="true">RAND()</f>
        <v>0.121556077584308</v>
      </c>
      <c r="AV791" s="0" t="n">
        <f aca="true">RAND()</f>
        <v>0.2490777646724</v>
      </c>
      <c r="AW791" s="0" t="n">
        <f aca="true">RAND()</f>
        <v>0.173281776876197</v>
      </c>
      <c r="AX791" s="0" t="n">
        <f aca="true">RAND()</f>
        <v>0.371509478958713</v>
      </c>
      <c r="AY791" s="0" t="n">
        <f aca="true">RAND()</f>
        <v>0.584597053701353</v>
      </c>
      <c r="AZ791" s="0" t="n">
        <f aca="true">RAND()</f>
        <v>0.836066446278627</v>
      </c>
    </row>
    <row r="792" customFormat="false" ht="15" hidden="false" customHeight="false" outlineLevel="0" collapsed="false">
      <c r="AK792" s="0" t="n">
        <v>779</v>
      </c>
      <c r="AL792" s="0" t="n">
        <f aca="false">IFERROR(IF(AU792&lt;($AM$6-$AL$6)/($AN$6-$AL$6),$AL$6+SQRT(AU792*($AN$6-$AL$6)*($AM$6-$AL$6)),$AN$6-SQRT((1-AU792)*($AN$6-$AL$6)*($AN$6-$AM$6))),$AM$6)</f>
        <v>4.41346094452995</v>
      </c>
      <c r="AM792" s="0" t="n">
        <f aca="false">IFERROR(IF(AV792&lt;($AM$7-$AL$7)/($AN$7-$AL$7),$AL$7+SQRT(AV792*($AN$7-$AL$7)*($AM$7-$AL$7)),$AN$7-SQRT((1-AV792)*($AN$7-$AL$7)*($AN$7-$AM$7))),$AM$7)</f>
        <v>1.18055794289284</v>
      </c>
      <c r="AN792" s="0" t="n">
        <f aca="false">IFERROR(IF(AW792&lt;($AM$8-$AL$8)/($AN$8-$AL$8),$AL$8+SQRT(AW792*($AN$8-$AL$8)*($AM$8-$AL$8)),$AN$8-SQRT((1-AW792)*($AN$8-$AL$8)*($AN$8-$AM$8))),$AM$8)</f>
        <v>1.12019173200656</v>
      </c>
      <c r="AO792" s="0" t="n">
        <f aca="false">IFERROR(IF(AX792&lt;($AM$9-$AL$9)/($AN$9-$AL$9),$AL$9+SQRT(AX792*($AN$9-$AL$9)*($AM$9-$AL$9)),$AN$9-SQRT((1-AX792)*($AN$9-$AL$9)*($AN$9-$AM$9))),$AM$9)</f>
        <v>1.4959556441713</v>
      </c>
      <c r="AP792" s="0" t="n">
        <f aca="false">IFERROR(IF(AY792&lt;($AM$10-$AL$10)/($AN$10-$AL$10),$AL$10+SQRT(AY792*($AN$10-$AL$10)*($AM$10-$AL$10)),$AN$10-SQRT((1-AY792)*($AN$10-$AL$10)*($AN$10-$AM$10))),$AM$10)</f>
        <v>0.723414337222589</v>
      </c>
      <c r="AQ792" s="0" t="n">
        <f aca="false">IFERROR(IF(AZ792&lt;($AM$11-$AL$11)/($AN$11-$AL$11),$AL$11+SQRT(AZ792*($AN$11-$AL$11)*($AM$11-$AL$11)),$AN$11-SQRT((1-AZ792)*($AN$11-$AL$11)*($AN$11-$AM$11))),$AM$11)</f>
        <v>0.762061035663489</v>
      </c>
      <c r="AR792" s="0" t="n">
        <f aca="false">SUMPRODUCT((B24:B31&lt;=$B$6)*(C24:C31*AM792+D24:D31*AO792*$B$8*AQ792)/(1+AL792/100)^B24:B31)+C32*AM792*AP792/(1+AL792/100)^$B$6</f>
        <v>0</v>
      </c>
      <c r="AS792" s="0" t="n">
        <f aca="false">SUMPRODUCT((K24:K26&lt;=$B$6)*(L24:L26*AN792+M24:M26*AO792*$B$8*AQ792)/(1+AL792/100)^K24:K26)+L27*AN792*AP792/(1+AL792/100)^$B$6</f>
        <v>0</v>
      </c>
      <c r="AT792" s="0" t="n">
        <f aca="false">AS792-AR792</f>
        <v>0</v>
      </c>
      <c r="AU792" s="0" t="n">
        <f aca="true">RAND()</f>
        <v>0.665490785726404</v>
      </c>
      <c r="AV792" s="0" t="n">
        <f aca="true">RAND()</f>
        <v>0.957136006264229</v>
      </c>
      <c r="AW792" s="0" t="n">
        <f aca="true">RAND()</f>
        <v>0.850220564982599</v>
      </c>
      <c r="AX792" s="0" t="n">
        <f aca="true">RAND()</f>
        <v>0.830626191571487</v>
      </c>
      <c r="AY792" s="0" t="n">
        <f aca="true">RAND()</f>
        <v>0.199655864306434</v>
      </c>
      <c r="AZ792" s="0" t="n">
        <f aca="true">RAND()</f>
        <v>0.768918568369259</v>
      </c>
    </row>
    <row r="793" customFormat="false" ht="15" hidden="false" customHeight="false" outlineLevel="0" collapsed="false">
      <c r="AK793" s="0" t="n">
        <v>780</v>
      </c>
      <c r="AL793" s="0" t="n">
        <f aca="false">IFERROR(IF(AU793&lt;($AM$6-$AL$6)/($AN$6-$AL$6),$AL$6+SQRT(AU793*($AN$6-$AL$6)*($AM$6-$AL$6)),$AN$6-SQRT((1-AU793)*($AN$6-$AL$6)*($AN$6-$AM$6))),$AM$6)</f>
        <v>4.26640883969146</v>
      </c>
      <c r="AM793" s="0" t="n">
        <f aca="false">IFERROR(IF(AV793&lt;($AM$7-$AL$7)/($AN$7-$AL$7),$AL$7+SQRT(AV793*($AN$7-$AL$7)*($AM$7-$AL$7)),$AN$7-SQRT((1-AV793)*($AN$7-$AL$7)*($AN$7-$AM$7))),$AM$7)</f>
        <v>1.00872646249851</v>
      </c>
      <c r="AN793" s="0" t="n">
        <f aca="false">IFERROR(IF(AW793&lt;($AM$8-$AL$8)/($AN$8-$AL$8),$AL$8+SQRT(AW793*($AN$8-$AL$8)*($AM$8-$AL$8)),$AN$8-SQRT((1-AW793)*($AN$8-$AL$8)*($AN$8-$AM$8))),$AM$8)</f>
        <v>1.01207581941179</v>
      </c>
      <c r="AO793" s="0" t="n">
        <f aca="false">IFERROR(IF(AX793&lt;($AM$9-$AL$9)/($AN$9-$AL$9),$AL$9+SQRT(AX793*($AN$9-$AL$9)*($AM$9-$AL$9)),$AN$9-SQRT((1-AX793)*($AN$9-$AL$9)*($AN$9-$AM$9))),$AM$9)</f>
        <v>0.994383356495845</v>
      </c>
      <c r="AP793" s="0" t="n">
        <f aca="false">IFERROR(IF(AY793&lt;($AM$10-$AL$10)/($AN$10-$AL$10),$AL$10+SQRT(AY793*($AN$10-$AL$10)*($AM$10-$AL$10)),$AN$10-SQRT((1-AY793)*($AN$10-$AL$10)*($AN$10-$AM$10))),$AM$10)</f>
        <v>0.834901529510796</v>
      </c>
      <c r="AQ793" s="0" t="n">
        <f aca="false">IFERROR(IF(AZ793&lt;($AM$11-$AL$11)/($AN$11-$AL$11),$AL$11+SQRT(AZ793*($AN$11-$AL$11)*($AM$11-$AL$11)),$AN$11-SQRT((1-AZ793)*($AN$11-$AL$11)*($AN$11-$AM$11))),$AM$11)</f>
        <v>0.550684883099649</v>
      </c>
      <c r="AR793" s="0" t="n">
        <f aca="false">SUMPRODUCT((B24:B31&lt;=$B$6)*(C24:C31*AM793+D24:D31*AO793*$B$8*AQ793)/(1+AL793/100)^B24:B31)+C32*AM793*AP793/(1+AL793/100)^$B$6</f>
        <v>0</v>
      </c>
      <c r="AS793" s="0" t="n">
        <f aca="false">SUMPRODUCT((K24:K26&lt;=$B$6)*(L24:L26*AN793+M24:M26*AO793*$B$8*AQ793)/(1+AL793/100)^K24:K26)+L27*AN793*AP793/(1+AL793/100)^$B$6</f>
        <v>0</v>
      </c>
      <c r="AT793" s="0" t="n">
        <f aca="false">AS793-AR793</f>
        <v>0</v>
      </c>
      <c r="AU793" s="0" t="n">
        <f aca="true">RAND()</f>
        <v>0.62637396841415</v>
      </c>
      <c r="AV793" s="0" t="n">
        <f aca="true">RAND()</f>
        <v>0.48255182312461</v>
      </c>
      <c r="AW793" s="0" t="n">
        <f aca="true">RAND()</f>
        <v>0.496818527034906</v>
      </c>
      <c r="AX793" s="0" t="n">
        <f aca="true">RAND()</f>
        <v>0.325886537573464</v>
      </c>
      <c r="AY793" s="0" t="n">
        <f aca="true">RAND()</f>
        <v>0.448636137874684</v>
      </c>
      <c r="AZ793" s="0" t="n">
        <f aca="true">RAND()</f>
        <v>0.256501675978306</v>
      </c>
    </row>
    <row r="794" customFormat="false" ht="15" hidden="false" customHeight="false" outlineLevel="0" collapsed="false">
      <c r="AK794" s="0" t="n">
        <v>781</v>
      </c>
      <c r="AL794" s="0" t="n">
        <f aca="false">IFERROR(IF(AU794&lt;($AM$6-$AL$6)/($AN$6-$AL$6),$AL$6+SQRT(AU794*($AN$6-$AL$6)*($AM$6-$AL$6)),$AN$6-SQRT((1-AU794)*($AN$6-$AL$6)*($AN$6-$AM$6))),$AM$6)</f>
        <v>2.35645212005005</v>
      </c>
      <c r="AM794" s="0" t="n">
        <f aca="false">IFERROR(IF(AV794&lt;($AM$7-$AL$7)/($AN$7-$AL$7),$AL$7+SQRT(AV794*($AN$7-$AL$7)*($AM$7-$AL$7)),$AN$7-SQRT((1-AV794)*($AN$7-$AL$7)*($AN$7-$AM$7))),$AM$7)</f>
        <v>0.869581165806462</v>
      </c>
      <c r="AN794" s="0" t="n">
        <f aca="false">IFERROR(IF(AW794&lt;($AM$8-$AL$8)/($AN$8-$AL$8),$AL$8+SQRT(AW794*($AN$8-$AL$8)*($AM$8-$AL$8)),$AN$8-SQRT((1-AW794)*($AN$8-$AL$8)*($AN$8-$AM$8))),$AM$8)</f>
        <v>0.996477976158318</v>
      </c>
      <c r="AO794" s="0" t="n">
        <f aca="false">IFERROR(IF(AX794&lt;($AM$9-$AL$9)/($AN$9-$AL$9),$AL$9+SQRT(AX794*($AN$9-$AL$9)*($AM$9-$AL$9)),$AN$9-SQRT((1-AX794)*($AN$9-$AL$9)*($AN$9-$AM$9))),$AM$9)</f>
        <v>1.72368066382735</v>
      </c>
      <c r="AP794" s="0" t="n">
        <f aca="false">IFERROR(IF(AY794&lt;($AM$10-$AL$10)/($AN$10-$AL$10),$AL$10+SQRT(AY794*($AN$10-$AL$10)*($AM$10-$AL$10)),$AN$10-SQRT((1-AY794)*($AN$10-$AL$10)*($AN$10-$AM$10))),$AM$10)</f>
        <v>0.742554377818025</v>
      </c>
      <c r="AQ794" s="0" t="n">
        <f aca="false">IFERROR(IF(AZ794&lt;($AM$11-$AL$11)/($AN$11-$AL$11),$AL$11+SQRT(AZ794*($AN$11-$AL$11)*($AM$11-$AL$11)),$AN$11-SQRT((1-AZ794)*($AN$11-$AL$11)*($AN$11-$AM$11))),$AM$11)</f>
        <v>0.673511230435235</v>
      </c>
      <c r="AR794" s="0" t="n">
        <f aca="false">SUMPRODUCT((B24:B31&lt;=$B$6)*(C24:C31*AM794+D24:D31*AO794*$B$8*AQ794)/(1+AL794/100)^B24:B31)+C32*AM794*AP794/(1+AL794/100)^$B$6</f>
        <v>0</v>
      </c>
      <c r="AS794" s="0" t="n">
        <f aca="false">SUMPRODUCT((K24:K26&lt;=$B$6)*(L24:L26*AN794+M24:M26*AO794*$B$8*AQ794)/(1+AL794/100)^K24:K26)+L27*AN794*AP794/(1+AL794/100)^$B$6</f>
        <v>0</v>
      </c>
      <c r="AT794" s="0" t="n">
        <f aca="false">AS794-AR794</f>
        <v>0</v>
      </c>
      <c r="AU794" s="0" t="n">
        <f aca="true">RAND()</f>
        <v>0.0254116227776345</v>
      </c>
      <c r="AV794" s="0" t="n">
        <f aca="true">RAND()</f>
        <v>0.0537948737220711</v>
      </c>
      <c r="AW794" s="0" t="n">
        <f aca="true">RAND()</f>
        <v>0.428928834614095</v>
      </c>
      <c r="AX794" s="0" t="n">
        <f aca="true">RAND()</f>
        <v>0.949098416304737</v>
      </c>
      <c r="AY794" s="0" t="n">
        <f aca="true">RAND()</f>
        <v>0.235330504794756</v>
      </c>
      <c r="AZ794" s="0" t="n">
        <f aca="true">RAND()</f>
        <v>0.564918707543208</v>
      </c>
    </row>
    <row r="795" customFormat="false" ht="15" hidden="false" customHeight="false" outlineLevel="0" collapsed="false">
      <c r="AK795" s="0" t="n">
        <v>782</v>
      </c>
      <c r="AL795" s="0" t="n">
        <f aca="false">IFERROR(IF(AU795&lt;($AM$6-$AL$6)/($AN$6-$AL$6),$AL$6+SQRT(AU795*($AN$6-$AL$6)*($AM$6-$AL$6)),$AN$6-SQRT((1-AU795)*($AN$6-$AL$6)*($AN$6-$AM$6))),$AM$6)</f>
        <v>3.85917406793881</v>
      </c>
      <c r="AM795" s="0" t="n">
        <f aca="false">IFERROR(IF(AV795&lt;($AM$7-$AL$7)/($AN$7-$AL$7),$AL$7+SQRT(AV795*($AN$7-$AL$7)*($AM$7-$AL$7)),$AN$7-SQRT((1-AV795)*($AN$7-$AL$7)*($AN$7-$AM$7))),$AM$7)</f>
        <v>0.99108411480789</v>
      </c>
      <c r="AN795" s="0" t="n">
        <f aca="false">IFERROR(IF(AW795&lt;($AM$8-$AL$8)/($AN$8-$AL$8),$AL$8+SQRT(AW795*($AN$8-$AL$8)*($AM$8-$AL$8)),$AN$8-SQRT((1-AW795)*($AN$8-$AL$8)*($AN$8-$AM$8))),$AM$8)</f>
        <v>1.15475144323137</v>
      </c>
      <c r="AO795" s="0" t="n">
        <f aca="false">IFERROR(IF(AX795&lt;($AM$9-$AL$9)/($AN$9-$AL$9),$AL$9+SQRT(AX795*($AN$9-$AL$9)*($AM$9-$AL$9)),$AN$9-SQRT((1-AX795)*($AN$9-$AL$9)*($AN$9-$AM$9))),$AM$9)</f>
        <v>1.33365097191278</v>
      </c>
      <c r="AP795" s="0" t="n">
        <f aca="false">IFERROR(IF(AY795&lt;($AM$10-$AL$10)/($AN$10-$AL$10),$AL$10+SQRT(AY795*($AN$10-$AL$10)*($AM$10-$AL$10)),$AN$10-SQRT((1-AY795)*($AN$10-$AL$10)*($AN$10-$AM$10))),$AM$10)</f>
        <v>0.781742799990534</v>
      </c>
      <c r="AQ795" s="0" t="n">
        <f aca="false">IFERROR(IF(AZ795&lt;($AM$11-$AL$11)/($AN$11-$AL$11),$AL$11+SQRT(AZ795*($AN$11-$AL$11)*($AM$11-$AL$11)),$AN$11-SQRT((1-AZ795)*($AN$11-$AL$11)*($AN$11-$AM$11))),$AM$11)</f>
        <v>0.388748836773426</v>
      </c>
      <c r="AR795" s="0" t="n">
        <f aca="false">SUMPRODUCT((B24:B31&lt;=$B$6)*(C24:C31*AM795+D24:D31*AO795*$B$8*AQ795)/(1+AL795/100)^B24:B31)+C32*AM795*AP795/(1+AL795/100)^$B$6</f>
        <v>0</v>
      </c>
      <c r="AS795" s="0" t="n">
        <f aca="false">SUMPRODUCT((K24:K26&lt;=$B$6)*(L24:L26*AN795+M24:M26*AO795*$B$8*AQ795)/(1+AL795/100)^K24:K26)+L27*AN795*AP795/(1+AL795/100)^$B$6</f>
        <v>0</v>
      </c>
      <c r="AT795" s="0" t="n">
        <f aca="false">AS795-AR795</f>
        <v>0</v>
      </c>
      <c r="AU795" s="0" t="n">
        <f aca="true">RAND()</f>
        <v>0.506760623224598</v>
      </c>
      <c r="AV795" s="0" t="n">
        <f aca="true">RAND()</f>
        <v>0.405701543687942</v>
      </c>
      <c r="AW795" s="0" t="n">
        <f aca="true">RAND()</f>
        <v>0.919357443853272</v>
      </c>
      <c r="AX795" s="0" t="n">
        <f aca="true">RAND()</f>
        <v>0.703985981844814</v>
      </c>
      <c r="AY795" s="0" t="n">
        <f aca="true">RAND()</f>
        <v>0.317516021386024</v>
      </c>
      <c r="AZ795" s="0" t="n">
        <f aca="true">RAND()</f>
        <v>0.0321483919536174</v>
      </c>
    </row>
    <row r="796" customFormat="false" ht="15" hidden="false" customHeight="false" outlineLevel="0" collapsed="false">
      <c r="AK796" s="0" t="n">
        <v>783</v>
      </c>
      <c r="AL796" s="0" t="n">
        <f aca="false">IFERROR(IF(AU796&lt;($AM$6-$AL$6)/($AN$6-$AL$6),$AL$6+SQRT(AU796*($AN$6-$AL$6)*($AM$6-$AL$6)),$AN$6-SQRT((1-AU796)*($AN$6-$AL$6)*($AN$6-$AM$6))),$AM$6)</f>
        <v>5.24473271180325</v>
      </c>
      <c r="AM796" s="0" t="n">
        <f aca="false">IFERROR(IF(AV796&lt;($AM$7-$AL$7)/($AN$7-$AL$7),$AL$7+SQRT(AV796*($AN$7-$AL$7)*($AM$7-$AL$7)),$AN$7-SQRT((1-AV796)*($AN$7-$AL$7)*($AN$7-$AM$7))),$AM$7)</f>
        <v>1.06834726322295</v>
      </c>
      <c r="AN796" s="0" t="n">
        <f aca="false">IFERROR(IF(AW796&lt;($AM$8-$AL$8)/($AN$8-$AL$8),$AL$8+SQRT(AW796*($AN$8-$AL$8)*($AM$8-$AL$8)),$AN$8-SQRT((1-AW796)*($AN$8-$AL$8)*($AN$8-$AM$8))),$AM$8)</f>
        <v>1.0541382638633</v>
      </c>
      <c r="AO796" s="0" t="n">
        <f aca="false">IFERROR(IF(AX796&lt;($AM$9-$AL$9)/($AN$9-$AL$9),$AL$9+SQRT(AX796*($AN$9-$AL$9)*($AM$9-$AL$9)),$AN$9-SQRT((1-AX796)*($AN$9-$AL$9)*($AN$9-$AM$9))),$AM$9)</f>
        <v>1.21123840883687</v>
      </c>
      <c r="AP796" s="0" t="n">
        <f aca="false">IFERROR(IF(AY796&lt;($AM$10-$AL$10)/($AN$10-$AL$10),$AL$10+SQRT(AY796*($AN$10-$AL$10)*($AM$10-$AL$10)),$AN$10-SQRT((1-AY796)*($AN$10-$AL$10)*($AN$10-$AM$10))),$AM$10)</f>
        <v>0.92588793572881</v>
      </c>
      <c r="AQ796" s="0" t="n">
        <f aca="false">IFERROR(IF(AZ796&lt;($AM$11-$AL$11)/($AN$11-$AL$11),$AL$11+SQRT(AZ796*($AN$11-$AL$11)*($AM$11-$AL$11)),$AN$11-SQRT((1-AZ796)*($AN$11-$AL$11)*($AN$11-$AM$11))),$AM$11)</f>
        <v>0.707853719812208</v>
      </c>
      <c r="AR796" s="0" t="n">
        <f aca="false">SUMPRODUCT((B24:B31&lt;=$B$6)*(C24:C31*AM796+D24:D31*AO796*$B$8*AQ796)/(1+AL796/100)^B24:B31)+C32*AM796*AP796/(1+AL796/100)^$B$6</f>
        <v>0</v>
      </c>
      <c r="AS796" s="0" t="n">
        <f aca="false">SUMPRODUCT((K24:K26&lt;=$B$6)*(L24:L26*AN796+M24:M26*AO796*$B$8*AQ796)/(1+AL796/100)^K24:K26)+L27*AN796*AP796/(1+AL796/100)^$B$6</f>
        <v>0</v>
      </c>
      <c r="AT796" s="0" t="n">
        <f aca="false">AS796-AR796</f>
        <v>0</v>
      </c>
      <c r="AU796" s="0" t="n">
        <f aca="true">RAND()</f>
        <v>0.845951837349321</v>
      </c>
      <c r="AV796" s="0" t="n">
        <f aca="true">RAND()</f>
        <v>0.706686961968078</v>
      </c>
      <c r="AW796" s="0" t="n">
        <f aca="true">RAND()</f>
        <v>0.659006047266838</v>
      </c>
      <c r="AX796" s="0" t="n">
        <f aca="true">RAND()</f>
        <v>0.58523676820387</v>
      </c>
      <c r="AY796" s="0" t="n">
        <f aca="true">RAND()</f>
        <v>0.725522135197389</v>
      </c>
      <c r="AZ796" s="0" t="n">
        <f aca="true">RAND()</f>
        <v>0.651634901928312</v>
      </c>
    </row>
    <row r="797" customFormat="false" ht="15" hidden="false" customHeight="false" outlineLevel="0" collapsed="false">
      <c r="AK797" s="0" t="n">
        <v>784</v>
      </c>
      <c r="AL797" s="0" t="n">
        <f aca="false">IFERROR(IF(AU797&lt;($AM$6-$AL$6)/($AN$6-$AL$6),$AL$6+SQRT(AU797*($AN$6-$AL$6)*($AM$6-$AL$6)),$AN$6-SQRT((1-AU797)*($AN$6-$AL$6)*($AN$6-$AM$6))),$AM$6)</f>
        <v>5.18424122576547</v>
      </c>
      <c r="AM797" s="0" t="n">
        <f aca="false">IFERROR(IF(AV797&lt;($AM$7-$AL$7)/($AN$7-$AL$7),$AL$7+SQRT(AV797*($AN$7-$AL$7)*($AM$7-$AL$7)),$AN$7-SQRT((1-AV797)*($AN$7-$AL$7)*($AN$7-$AM$7))),$AM$7)</f>
        <v>0.994135761559234</v>
      </c>
      <c r="AN797" s="0" t="n">
        <f aca="false">IFERROR(IF(AW797&lt;($AM$8-$AL$8)/($AN$8-$AL$8),$AL$8+SQRT(AW797*($AN$8-$AL$8)*($AM$8-$AL$8)),$AN$8-SQRT((1-AW797)*($AN$8-$AL$8)*($AN$8-$AM$8))),$AM$8)</f>
        <v>1.09057083149936</v>
      </c>
      <c r="AO797" s="0" t="n">
        <f aca="false">IFERROR(IF(AX797&lt;($AM$9-$AL$9)/($AN$9-$AL$9),$AL$9+SQRT(AX797*($AN$9-$AL$9)*($AM$9-$AL$9)),$AN$9-SQRT((1-AX797)*($AN$9-$AL$9)*($AN$9-$AM$9))),$AM$9)</f>
        <v>1.50404350185551</v>
      </c>
      <c r="AP797" s="0" t="n">
        <f aca="false">IFERROR(IF(AY797&lt;($AM$10-$AL$10)/($AN$10-$AL$10),$AL$10+SQRT(AY797*($AN$10-$AL$10)*($AM$10-$AL$10)),$AN$10-SQRT((1-AY797)*($AN$10-$AL$10)*($AN$10-$AM$10))),$AM$10)</f>
        <v>0.910514945883587</v>
      </c>
      <c r="AQ797" s="0" t="n">
        <f aca="false">IFERROR(IF(AZ797&lt;($AM$11-$AL$11)/($AN$11-$AL$11),$AL$11+SQRT(AZ797*($AN$11-$AL$11)*($AM$11-$AL$11)),$AN$11-SQRT((1-AZ797)*($AN$11-$AL$11)*($AN$11-$AM$11))),$AM$11)</f>
        <v>0.557283578670129</v>
      </c>
      <c r="AR797" s="0" t="n">
        <f aca="false">SUMPRODUCT((B24:B31&lt;=$B$6)*(C24:C31*AM797+D24:D31*AO797*$B$8*AQ797)/(1+AL797/100)^B24:B31)+C32*AM797*AP797/(1+AL797/100)^$B$6</f>
        <v>0</v>
      </c>
      <c r="AS797" s="0" t="n">
        <f aca="false">SUMPRODUCT((K24:K26&lt;=$B$6)*(L24:L26*AN797+M24:M26*AO797*$B$8*AQ797)/(1+AL797/100)^K24:K26)+L27*AN797*AP797/(1+AL797/100)^$B$6</f>
        <v>0</v>
      </c>
      <c r="AT797" s="0" t="n">
        <f aca="false">AS797-AR797</f>
        <v>0</v>
      </c>
      <c r="AU797" s="0" t="n">
        <f aca="true">RAND()</f>
        <v>0.835151003689517</v>
      </c>
      <c r="AV797" s="0" t="n">
        <f aca="true">RAND()</f>
        <v>0.418763265735376</v>
      </c>
      <c r="AW797" s="0" t="n">
        <f aca="true">RAND()</f>
        <v>0.774065246499513</v>
      </c>
      <c r="AX797" s="0" t="n">
        <f aca="true">RAND()</f>
        <v>0.836018101298839</v>
      </c>
      <c r="AY797" s="0" t="n">
        <f aca="true">RAND()</f>
        <v>0.674090083175217</v>
      </c>
      <c r="AZ797" s="0" t="n">
        <f aca="true">RAND()</f>
        <v>0.270183019809423</v>
      </c>
    </row>
    <row r="798" customFormat="false" ht="15" hidden="false" customHeight="false" outlineLevel="0" collapsed="false">
      <c r="AK798" s="0" t="n">
        <v>785</v>
      </c>
      <c r="AL798" s="0" t="n">
        <f aca="false">IFERROR(IF(AU798&lt;($AM$6-$AL$6)/($AN$6-$AL$6),$AL$6+SQRT(AU798*($AN$6-$AL$6)*($AM$6-$AL$6)),$AN$6-SQRT((1-AU798)*($AN$6-$AL$6)*($AN$6-$AM$6))),$AM$6)</f>
        <v>2.88592916614616</v>
      </c>
      <c r="AM798" s="0" t="n">
        <f aca="false">IFERROR(IF(AV798&lt;($AM$7-$AL$7)/($AN$7-$AL$7),$AL$7+SQRT(AV798*($AN$7-$AL$7)*($AM$7-$AL$7)),$AN$7-SQRT((1-AV798)*($AN$7-$AL$7)*($AN$7-$AM$7))),$AM$7)</f>
        <v>1.15283508520606</v>
      </c>
      <c r="AN798" s="0" t="n">
        <f aca="false">IFERROR(IF(AW798&lt;($AM$8-$AL$8)/($AN$8-$AL$8),$AL$8+SQRT(AW798*($AN$8-$AL$8)*($AM$8-$AL$8)),$AN$8-SQRT((1-AW798)*($AN$8-$AL$8)*($AN$8-$AM$8))),$AM$8)</f>
        <v>1.12471252868128</v>
      </c>
      <c r="AO798" s="0" t="n">
        <f aca="false">IFERROR(IF(AX798&lt;($AM$9-$AL$9)/($AN$9-$AL$9),$AL$9+SQRT(AX798*($AN$9-$AL$9)*($AM$9-$AL$9)),$AN$9-SQRT((1-AX798)*($AN$9-$AL$9)*($AN$9-$AM$9))),$AM$9)</f>
        <v>1.03207382092007</v>
      </c>
      <c r="AP798" s="0" t="n">
        <f aca="false">IFERROR(IF(AY798&lt;($AM$10-$AL$10)/($AN$10-$AL$10),$AL$10+SQRT(AY798*($AN$10-$AL$10)*($AM$10-$AL$10)),$AN$10-SQRT((1-AY798)*($AN$10-$AL$10)*($AN$10-$AM$10))),$AM$10)</f>
        <v>0.83253521808169</v>
      </c>
      <c r="AQ798" s="0" t="n">
        <f aca="false">IFERROR(IF(AZ798&lt;($AM$11-$AL$11)/($AN$11-$AL$11),$AL$11+SQRT(AZ798*($AN$11-$AL$11)*($AM$11-$AL$11)),$AN$11-SQRT((1-AZ798)*($AN$11-$AL$11)*($AN$11-$AM$11))),$AM$11)</f>
        <v>0.80461787220104</v>
      </c>
      <c r="AR798" s="0" t="n">
        <f aca="false">SUMPRODUCT((B24:B31&lt;=$B$6)*(C24:C31*AM798+D24:D31*AO798*$B$8*AQ798)/(1+AL798/100)^B24:B31)+C32*AM798*AP798/(1+AL798/100)^$B$6</f>
        <v>0</v>
      </c>
      <c r="AS798" s="0" t="n">
        <f aca="false">SUMPRODUCT((K24:K26&lt;=$B$6)*(L24:L26*AN798+M24:M26*AO798*$B$8*AQ798)/(1+AL798/100)^K24:K26)+L27*AN798*AP798/(1+AL798/100)^$B$6</f>
        <v>0</v>
      </c>
      <c r="AT798" s="0" t="n">
        <f aca="false">AS798-AR798</f>
        <v>0</v>
      </c>
      <c r="AU798" s="0" t="n">
        <f aca="true">RAND()</f>
        <v>0.156974097485686</v>
      </c>
      <c r="AV798" s="0" t="n">
        <f aca="true">RAND()</f>
        <v>0.9160798162941</v>
      </c>
      <c r="AW798" s="0" t="n">
        <f aca="true">RAND()</f>
        <v>0.860471551382772</v>
      </c>
      <c r="AX798" s="0" t="n">
        <f aca="true">RAND()</f>
        <v>0.375412607901151</v>
      </c>
      <c r="AY798" s="0" t="n">
        <f aca="true">RAND()</f>
        <v>0.442318685058547</v>
      </c>
      <c r="AZ798" s="0" t="n">
        <f aca="true">RAND()</f>
        <v>0.84418703729286</v>
      </c>
    </row>
    <row r="799" customFormat="false" ht="15" hidden="false" customHeight="false" outlineLevel="0" collapsed="false">
      <c r="AK799" s="0" t="n">
        <v>786</v>
      </c>
      <c r="AL799" s="0" t="n">
        <f aca="false">IFERROR(IF(AU799&lt;($AM$6-$AL$6)/($AN$6-$AL$6),$AL$6+SQRT(AU799*($AN$6-$AL$6)*($AM$6-$AL$6)),$AN$6-SQRT((1-AU799)*($AN$6-$AL$6)*($AN$6-$AM$6))),$AM$6)</f>
        <v>4.6878327867842</v>
      </c>
      <c r="AM799" s="0" t="n">
        <f aca="false">IFERROR(IF(AV799&lt;($AM$7-$AL$7)/($AN$7-$AL$7),$AL$7+SQRT(AV799*($AN$7-$AL$7)*($AM$7-$AL$7)),$AN$7-SQRT((1-AV799)*($AN$7-$AL$7)*($AN$7-$AM$7))),$AM$7)</f>
        <v>1.09142515755439</v>
      </c>
      <c r="AN799" s="0" t="n">
        <f aca="false">IFERROR(IF(AW799&lt;($AM$8-$AL$8)/($AN$8-$AL$8),$AL$8+SQRT(AW799*($AN$8-$AL$8)*($AM$8-$AL$8)),$AN$8-SQRT((1-AW799)*($AN$8-$AL$8)*($AN$8-$AM$8))),$AM$8)</f>
        <v>1.05129800281658</v>
      </c>
      <c r="AO799" s="0" t="n">
        <f aca="false">IFERROR(IF(AX799&lt;($AM$9-$AL$9)/($AN$9-$AL$9),$AL$9+SQRT(AX799*($AN$9-$AL$9)*($AM$9-$AL$9)),$AN$9-SQRT((1-AX799)*($AN$9-$AL$9)*($AN$9-$AM$9))),$AM$9)</f>
        <v>1.0550365412244</v>
      </c>
      <c r="AP799" s="0" t="n">
        <f aca="false">IFERROR(IF(AY799&lt;($AM$10-$AL$10)/($AN$10-$AL$10),$AL$10+SQRT(AY799*($AN$10-$AL$10)*($AM$10-$AL$10)),$AN$10-SQRT((1-AY799)*($AN$10-$AL$10)*($AN$10-$AM$10))),$AM$10)</f>
        <v>0.845330082695987</v>
      </c>
      <c r="AQ799" s="0" t="n">
        <f aca="false">IFERROR(IF(AZ799&lt;($AM$11-$AL$11)/($AN$11-$AL$11),$AL$11+SQRT(AZ799*($AN$11-$AL$11)*($AM$11-$AL$11)),$AN$11-SQRT((1-AZ799)*($AN$11-$AL$11)*($AN$11-$AM$11))),$AM$11)</f>
        <v>0.507777217009231</v>
      </c>
      <c r="AR799" s="0" t="n">
        <f aca="false">SUMPRODUCT((B24:B31&lt;=$B$6)*(C24:C31*AM799+D24:D31*AO799*$B$8*AQ799)/(1+AL799/100)^B24:B31)+C32*AM799*AP799/(1+AL799/100)^$B$6</f>
        <v>0</v>
      </c>
      <c r="AS799" s="0" t="n">
        <f aca="false">SUMPRODUCT((K24:K26&lt;=$B$6)*(L24:L26*AN799+M24:M26*AO799*$B$8*AQ799)/(1+AL799/100)^K24:K26)+L27*AN799*AP799/(1+AL799/100)^$B$6</f>
        <v>0</v>
      </c>
      <c r="AT799" s="0" t="n">
        <f aca="false">AS799-AR799</f>
        <v>0</v>
      </c>
      <c r="AU799" s="0" t="n">
        <f aca="true">RAND()</f>
        <v>0.732694138906495</v>
      </c>
      <c r="AV799" s="0" t="n">
        <f aca="true">RAND()</f>
        <v>0.776480171940889</v>
      </c>
      <c r="AW799" s="0" t="n">
        <f aca="true">RAND()</f>
        <v>0.649044589469509</v>
      </c>
      <c r="AX799" s="0" t="n">
        <f aca="true">RAND()</f>
        <v>0.404696041052568</v>
      </c>
      <c r="AY799" s="0" t="n">
        <f aca="true">RAND()</f>
        <v>0.477011464059269</v>
      </c>
      <c r="AZ799" s="0" t="n">
        <f aca="true">RAND()</f>
        <v>0.176209681257555</v>
      </c>
    </row>
    <row r="800" customFormat="false" ht="15" hidden="false" customHeight="false" outlineLevel="0" collapsed="false">
      <c r="AK800" s="0" t="n">
        <v>787</v>
      </c>
      <c r="AL800" s="0" t="n">
        <f aca="false">IFERROR(IF(AU800&lt;($AM$6-$AL$6)/($AN$6-$AL$6),$AL$6+SQRT(AU800*($AN$6-$AL$6)*($AM$6-$AL$6)),$AN$6-SQRT((1-AU800)*($AN$6-$AL$6)*($AN$6-$AM$6))),$AM$6)</f>
        <v>6.56576657430603</v>
      </c>
      <c r="AM800" s="0" t="n">
        <f aca="false">IFERROR(IF(AV800&lt;($AM$7-$AL$7)/($AN$7-$AL$7),$AL$7+SQRT(AV800*($AN$7-$AL$7)*($AM$7-$AL$7)),$AN$7-SQRT((1-AV800)*($AN$7-$AL$7)*($AN$7-$AM$7))),$AM$7)</f>
        <v>1.08155855603023</v>
      </c>
      <c r="AN800" s="0" t="n">
        <f aca="false">IFERROR(IF(AW800&lt;($AM$8-$AL$8)/($AN$8-$AL$8),$AL$8+SQRT(AW800*($AN$8-$AL$8)*($AM$8-$AL$8)),$AN$8-SQRT((1-AW800)*($AN$8-$AL$8)*($AN$8-$AM$8))),$AM$8)</f>
        <v>0.957243076726971</v>
      </c>
      <c r="AO800" s="0" t="n">
        <f aca="false">IFERROR(IF(AX800&lt;($AM$9-$AL$9)/($AN$9-$AL$9),$AL$9+SQRT(AX800*($AN$9-$AL$9)*($AM$9-$AL$9)),$AN$9-SQRT((1-AX800)*($AN$9-$AL$9)*($AN$9-$AM$9))),$AM$9)</f>
        <v>1.49159493077884</v>
      </c>
      <c r="AP800" s="0" t="n">
        <f aca="false">IFERROR(IF(AY800&lt;($AM$10-$AL$10)/($AN$10-$AL$10),$AL$10+SQRT(AY800*($AN$10-$AL$10)*($AM$10-$AL$10)),$AN$10-SQRT((1-AY800)*($AN$10-$AL$10)*($AN$10-$AM$10))),$AM$10)</f>
        <v>0.930362472247259</v>
      </c>
      <c r="AQ800" s="0" t="n">
        <f aca="false">IFERROR(IF(AZ800&lt;($AM$11-$AL$11)/($AN$11-$AL$11),$AL$11+SQRT(AZ800*($AN$11-$AL$11)*($AM$11-$AL$11)),$AN$11-SQRT((1-AZ800)*($AN$11-$AL$11)*($AN$11-$AM$11))),$AM$11)</f>
        <v>0.741484061627032</v>
      </c>
      <c r="AR800" s="0" t="n">
        <f aca="false">SUMPRODUCT((B24:B31&lt;=$B$6)*(C24:C31*AM800+D24:D31*AO800*$B$8*AQ800)/(1+AL800/100)^B24:B31)+C32*AM800*AP800/(1+AL800/100)^$B$6</f>
        <v>0</v>
      </c>
      <c r="AS800" s="0" t="n">
        <f aca="false">SUMPRODUCT((K24:K26&lt;=$B$6)*(L24:L26*AN800+M24:M26*AO800*$B$8*AQ800)/(1+AL800/100)^K24:K26)+L27*AN800*AP800/(1+AL800/100)^$B$6</f>
        <v>0</v>
      </c>
      <c r="AT800" s="0" t="n">
        <f aca="false">AS800-AR800</f>
        <v>0</v>
      </c>
      <c r="AU800" s="0" t="n">
        <f aca="true">RAND()</f>
        <v>0.990572066600504</v>
      </c>
      <c r="AV800" s="0" t="n">
        <f aca="true">RAND()</f>
        <v>0.747799821807815</v>
      </c>
      <c r="AW800" s="0" t="n">
        <f aca="true">RAND()</f>
        <v>0.274726501984044</v>
      </c>
      <c r="AX800" s="0" t="n">
        <f aca="true">RAND()</f>
        <v>0.827682857060149</v>
      </c>
      <c r="AY800" s="0" t="n">
        <f aca="true">RAND()</f>
        <v>0.74084743007509</v>
      </c>
      <c r="AZ800" s="0" t="n">
        <f aca="true">RAND()</f>
        <v>0.727222488192424</v>
      </c>
    </row>
    <row r="801" customFormat="false" ht="15" hidden="false" customHeight="false" outlineLevel="0" collapsed="false">
      <c r="AK801" s="0" t="n">
        <v>788</v>
      </c>
      <c r="AL801" s="0" t="n">
        <f aca="false">IFERROR(IF(AU801&lt;($AM$6-$AL$6)/($AN$6-$AL$6),$AL$6+SQRT(AU801*($AN$6-$AL$6)*($AM$6-$AL$6)),$AN$6-SQRT((1-AU801)*($AN$6-$AL$6)*($AN$6-$AM$6))),$AM$6)</f>
        <v>3.51339601042727</v>
      </c>
      <c r="AM801" s="0" t="n">
        <f aca="false">IFERROR(IF(AV801&lt;($AM$7-$AL$7)/($AN$7-$AL$7),$AL$7+SQRT(AV801*($AN$7-$AL$7)*($AM$7-$AL$7)),$AN$7-SQRT((1-AV801)*($AN$7-$AL$7)*($AN$7-$AM$7))),$AM$7)</f>
        <v>0.892720111893326</v>
      </c>
      <c r="AN801" s="0" t="n">
        <f aca="false">IFERROR(IF(AW801&lt;($AM$8-$AL$8)/($AN$8-$AL$8),$AL$8+SQRT(AW801*($AN$8-$AL$8)*($AM$8-$AL$8)),$AN$8-SQRT((1-AW801)*($AN$8-$AL$8)*($AN$8-$AM$8))),$AM$8)</f>
        <v>1.07815364994125</v>
      </c>
      <c r="AO801" s="0" t="n">
        <f aca="false">IFERROR(IF(AX801&lt;($AM$9-$AL$9)/($AN$9-$AL$9),$AL$9+SQRT(AX801*($AN$9-$AL$9)*($AM$9-$AL$9)),$AN$9-SQRT((1-AX801)*($AN$9-$AL$9)*($AN$9-$AM$9))),$AM$9)</f>
        <v>1.02387059350461</v>
      </c>
      <c r="AP801" s="0" t="n">
        <f aca="false">IFERROR(IF(AY801&lt;($AM$10-$AL$10)/($AN$10-$AL$10),$AL$10+SQRT(AY801*($AN$10-$AL$10)*($AM$10-$AL$10)),$AN$10-SQRT((1-AY801)*($AN$10-$AL$10)*($AN$10-$AM$10))),$AM$10)</f>
        <v>0.921778673186013</v>
      </c>
      <c r="AQ801" s="0" t="n">
        <f aca="false">IFERROR(IF(AZ801&lt;($AM$11-$AL$11)/($AN$11-$AL$11),$AL$11+SQRT(AZ801*($AN$11-$AL$11)*($AM$11-$AL$11)),$AN$11-SQRT((1-AZ801)*($AN$11-$AL$11)*($AN$11-$AM$11))),$AM$11)</f>
        <v>0.792384762225127</v>
      </c>
      <c r="AR801" s="0" t="n">
        <f aca="false">SUMPRODUCT((B24:B31&lt;=$B$6)*(C24:C31*AM801+D24:D31*AO801*$B$8*AQ801)/(1+AL801/100)^B24:B31)+C32*AM801*AP801/(1+AL801/100)^$B$6</f>
        <v>0</v>
      </c>
      <c r="AS801" s="0" t="n">
        <f aca="false">SUMPRODUCT((K24:K26&lt;=$B$6)*(L24:L26*AN801+M24:M26*AO801*$B$8*AQ801)/(1+AL801/100)^K24:K26)+L27*AN801*AP801/(1+AL801/100)^$B$6</f>
        <v>0</v>
      </c>
      <c r="AT801" s="0" t="n">
        <f aca="false">AS801-AR801</f>
        <v>0</v>
      </c>
      <c r="AU801" s="0" t="n">
        <f aca="true">RAND()</f>
        <v>0.392179630994775</v>
      </c>
      <c r="AV801" s="0" t="n">
        <f aca="true">RAND()</f>
        <v>0.0955224349945651</v>
      </c>
      <c r="AW801" s="0" t="n">
        <f aca="true">RAND()</f>
        <v>0.737500728635412</v>
      </c>
      <c r="AX801" s="0" t="n">
        <f aca="true">RAND()</f>
        <v>0.364780921183309</v>
      </c>
      <c r="AY801" s="0" t="n">
        <f aca="true">RAND()</f>
        <v>0.711588996618214</v>
      </c>
      <c r="AZ801" s="0" t="n">
        <f aca="true">RAND()</f>
        <v>0.824064951198705</v>
      </c>
    </row>
    <row r="802" customFormat="false" ht="15" hidden="false" customHeight="false" outlineLevel="0" collapsed="false">
      <c r="AK802" s="0" t="n">
        <v>789</v>
      </c>
      <c r="AL802" s="0" t="n">
        <f aca="false">IFERROR(IF(AU802&lt;($AM$6-$AL$6)/($AN$6-$AL$6),$AL$6+SQRT(AU802*($AN$6-$AL$6)*($AM$6-$AL$6)),$AN$6-SQRT((1-AU802)*($AN$6-$AL$6)*($AN$6-$AM$6))),$AM$6)</f>
        <v>3.94561559817386</v>
      </c>
      <c r="AM802" s="0" t="n">
        <f aca="false">IFERROR(IF(AV802&lt;($AM$7-$AL$7)/($AN$7-$AL$7),$AL$7+SQRT(AV802*($AN$7-$AL$7)*($AM$7-$AL$7)),$AN$7-SQRT((1-AV802)*($AN$7-$AL$7)*($AN$7-$AM$7))),$AM$7)</f>
        <v>1.1683047068101</v>
      </c>
      <c r="AN802" s="0" t="n">
        <f aca="false">IFERROR(IF(AW802&lt;($AM$8-$AL$8)/($AN$8-$AL$8),$AL$8+SQRT(AW802*($AN$8-$AL$8)*($AM$8-$AL$8)),$AN$8-SQRT((1-AW802)*($AN$8-$AL$8)*($AN$8-$AM$8))),$AM$8)</f>
        <v>1.09923521539286</v>
      </c>
      <c r="AO802" s="0" t="n">
        <f aca="false">IFERROR(IF(AX802&lt;($AM$9-$AL$9)/($AN$9-$AL$9),$AL$9+SQRT(AX802*($AN$9-$AL$9)*($AM$9-$AL$9)),$AN$9-SQRT((1-AX802)*($AN$9-$AL$9)*($AN$9-$AM$9))),$AM$9)</f>
        <v>1.34036147312681</v>
      </c>
      <c r="AP802" s="0" t="n">
        <f aca="false">IFERROR(IF(AY802&lt;($AM$10-$AL$10)/($AN$10-$AL$10),$AL$10+SQRT(AY802*($AN$10-$AL$10)*($AM$10-$AL$10)),$AN$10-SQRT((1-AY802)*($AN$10-$AL$10)*($AN$10-$AM$10))),$AM$10)</f>
        <v>0.927943407231722</v>
      </c>
      <c r="AQ802" s="0" t="n">
        <f aca="false">IFERROR(IF(AZ802&lt;($AM$11-$AL$11)/($AN$11-$AL$11),$AL$11+SQRT(AZ802*($AN$11-$AL$11)*($AM$11-$AL$11)),$AN$11-SQRT((1-AZ802)*($AN$11-$AL$11)*($AN$11-$AM$11))),$AM$11)</f>
        <v>0.570230554877186</v>
      </c>
      <c r="AR802" s="0" t="n">
        <f aca="false">SUMPRODUCT((B24:B31&lt;=$B$6)*(C24:C31*AM802+D24:D31*AO802*$B$8*AQ802)/(1+AL802/100)^B24:B31)+C32*AM802*AP802/(1+AL802/100)^$B$6</f>
        <v>0</v>
      </c>
      <c r="AS802" s="0" t="n">
        <f aca="false">SUMPRODUCT((K24:K26&lt;=$B$6)*(L24:L26*AN802+M24:M26*AO802*$B$8*AQ802)/(1+AL802/100)^K24:K26)+L27*AN802*AP802/(1+AL802/100)^$B$6</f>
        <v>0</v>
      </c>
      <c r="AT802" s="0" t="n">
        <f aca="false">AS802-AR802</f>
        <v>0</v>
      </c>
      <c r="AU802" s="0" t="n">
        <f aca="true">RAND()</f>
        <v>0.533536796294058</v>
      </c>
      <c r="AV802" s="0" t="n">
        <f aca="true">RAND()</f>
        <v>0.940674480627706</v>
      </c>
      <c r="AW802" s="0" t="n">
        <f aca="true">RAND()</f>
        <v>0.79795537530989</v>
      </c>
      <c r="AX802" s="0" t="n">
        <f aca="true">RAND()</f>
        <v>0.709918009243043</v>
      </c>
      <c r="AY802" s="0" t="n">
        <f aca="true">RAND()</f>
        <v>0.732542239172382</v>
      </c>
      <c r="AZ802" s="0" t="n">
        <f aca="true">RAND()</f>
        <v>0.298059399139722</v>
      </c>
    </row>
    <row r="803" customFormat="false" ht="15" hidden="false" customHeight="false" outlineLevel="0" collapsed="false">
      <c r="AK803" s="0" t="n">
        <v>790</v>
      </c>
      <c r="AL803" s="0" t="n">
        <f aca="false">IFERROR(IF(AU803&lt;($AM$6-$AL$6)/($AN$6-$AL$6),$AL$6+SQRT(AU803*($AN$6-$AL$6)*($AM$6-$AL$6)),$AN$6-SQRT((1-AU803)*($AN$6-$AL$6)*($AN$6-$AM$6))),$AM$6)</f>
        <v>3.21251373910779</v>
      </c>
      <c r="AM803" s="0" t="n">
        <f aca="false">IFERROR(IF(AV803&lt;($AM$7-$AL$7)/($AN$7-$AL$7),$AL$7+SQRT(AV803*($AN$7-$AL$7)*($AM$7-$AL$7)),$AN$7-SQRT((1-AV803)*($AN$7-$AL$7)*($AN$7-$AM$7))),$AM$7)</f>
        <v>1.17660098104554</v>
      </c>
      <c r="AN803" s="0" t="n">
        <f aca="false">IFERROR(IF(AW803&lt;($AM$8-$AL$8)/($AN$8-$AL$8),$AL$8+SQRT(AW803*($AN$8-$AL$8)*($AM$8-$AL$8)),$AN$8-SQRT((1-AW803)*($AN$8-$AL$8)*($AN$8-$AM$8))),$AM$8)</f>
        <v>1.13755420999704</v>
      </c>
      <c r="AO803" s="0" t="n">
        <f aca="false">IFERROR(IF(AX803&lt;($AM$9-$AL$9)/($AN$9-$AL$9),$AL$9+SQRT(AX803*($AN$9-$AL$9)*($AM$9-$AL$9)),$AN$9-SQRT((1-AX803)*($AN$9-$AL$9)*($AN$9-$AM$9))),$AM$9)</f>
        <v>0.785445612658594</v>
      </c>
      <c r="AP803" s="0" t="n">
        <f aca="false">IFERROR(IF(AY803&lt;($AM$10-$AL$10)/($AN$10-$AL$10),$AL$10+SQRT(AY803*($AN$10-$AL$10)*($AM$10-$AL$10)),$AN$10-SQRT((1-AY803)*($AN$10-$AL$10)*($AN$10-$AM$10))),$AM$10)</f>
        <v>0.840235668641684</v>
      </c>
      <c r="AQ803" s="0" t="n">
        <f aca="false">IFERROR(IF(AZ803&lt;($AM$11-$AL$11)/($AN$11-$AL$11),$AL$11+SQRT(AZ803*($AN$11-$AL$11)*($AM$11-$AL$11)),$AN$11-SQRT((1-AZ803)*($AN$11-$AL$11)*($AN$11-$AM$11))),$AM$11)</f>
        <v>0.506554821775614</v>
      </c>
      <c r="AR803" s="0" t="n">
        <f aca="false">SUMPRODUCT((B24:B31&lt;=$B$6)*(C24:C31*AM803+D24:D31*AO803*$B$8*AQ803)/(1+AL803/100)^B24:B31)+C32*AM803*AP803/(1+AL803/100)^$B$6</f>
        <v>0</v>
      </c>
      <c r="AS803" s="0" t="n">
        <f aca="false">SUMPRODUCT((K24:K26&lt;=$B$6)*(L24:L26*AN803+M24:M26*AO803*$B$8*AQ803)/(1+AL803/100)^K24:K26)+L27*AN803*AP803/(1+AL803/100)^$B$6</f>
        <v>0</v>
      </c>
      <c r="AT803" s="0" t="n">
        <f aca="false">AS803-AR803</f>
        <v>0</v>
      </c>
      <c r="AU803" s="0" t="n">
        <f aca="true">RAND()</f>
        <v>0.282747391177637</v>
      </c>
      <c r="AV803" s="0" t="n">
        <f aca="true">RAND()</f>
        <v>0.952111857924653</v>
      </c>
      <c r="AW803" s="0" t="n">
        <f aca="true">RAND()</f>
        <v>0.887608393872092</v>
      </c>
      <c r="AX803" s="0" t="n">
        <f aca="true">RAND()</f>
        <v>0.108638930381387</v>
      </c>
      <c r="AY803" s="0" t="n">
        <f aca="true">RAND()</f>
        <v>0.463041240864215</v>
      </c>
      <c r="AZ803" s="0" t="n">
        <f aca="true">RAND()</f>
        <v>0.174142426117369</v>
      </c>
    </row>
    <row r="804" customFormat="false" ht="15" hidden="false" customHeight="false" outlineLevel="0" collapsed="false">
      <c r="AK804" s="0" t="n">
        <v>791</v>
      </c>
      <c r="AL804" s="0" t="n">
        <f aca="false">IFERROR(IF(AU804&lt;($AM$6-$AL$6)/($AN$6-$AL$6),$AL$6+SQRT(AU804*($AN$6-$AL$6)*($AM$6-$AL$6)),$AN$6-SQRT((1-AU804)*($AN$6-$AL$6)*($AN$6-$AM$6))),$AM$6)</f>
        <v>6.63981494628978</v>
      </c>
      <c r="AM804" s="0" t="n">
        <f aca="false">IFERROR(IF(AV804&lt;($AM$7-$AL$7)/($AN$7-$AL$7),$AL$7+SQRT(AV804*($AN$7-$AL$7)*($AM$7-$AL$7)),$AN$7-SQRT((1-AV804)*($AN$7-$AL$7)*($AN$7-$AM$7))),$AM$7)</f>
        <v>1.13106401242374</v>
      </c>
      <c r="AN804" s="0" t="n">
        <f aca="false">IFERROR(IF(AW804&lt;($AM$8-$AL$8)/($AN$8-$AL$8),$AL$8+SQRT(AW804*($AN$8-$AL$8)*($AM$8-$AL$8)),$AN$8-SQRT((1-AW804)*($AN$8-$AL$8)*($AN$8-$AM$8))),$AM$8)</f>
        <v>0.975126957146879</v>
      </c>
      <c r="AO804" s="0" t="n">
        <f aca="false">IFERROR(IF(AX804&lt;($AM$9-$AL$9)/($AN$9-$AL$9),$AL$9+SQRT(AX804*($AN$9-$AL$9)*($AM$9-$AL$9)),$AN$9-SQRT((1-AX804)*($AN$9-$AL$9)*($AN$9-$AM$9))),$AM$9)</f>
        <v>1.072261225314</v>
      </c>
      <c r="AP804" s="0" t="n">
        <f aca="false">IFERROR(IF(AY804&lt;($AM$10-$AL$10)/($AN$10-$AL$10),$AL$10+SQRT(AY804*($AN$10-$AL$10)*($AM$10-$AL$10)),$AN$10-SQRT((1-AY804)*($AN$10-$AL$10)*($AN$10-$AM$10))),$AM$10)</f>
        <v>0.99128085118949</v>
      </c>
      <c r="AQ804" s="0" t="n">
        <f aca="false">IFERROR(IF(AZ804&lt;($AM$11-$AL$11)/($AN$11-$AL$11),$AL$11+SQRT(AZ804*($AN$11-$AL$11)*($AM$11-$AL$11)),$AN$11-SQRT((1-AZ804)*($AN$11-$AL$11)*($AN$11-$AM$11))),$AM$11)</f>
        <v>0.718077525810985</v>
      </c>
      <c r="AR804" s="0" t="n">
        <f aca="false">SUMPRODUCT((B24:B31&lt;=$B$6)*(C24:C31*AM804+D24:D31*AO804*$B$8*AQ804)/(1+AL804/100)^B24:B31)+C32*AM804*AP804/(1+AL804/100)^$B$6</f>
        <v>0</v>
      </c>
      <c r="AS804" s="0" t="n">
        <f aca="false">SUMPRODUCT((K24:K26&lt;=$B$6)*(L24:L26*AN804+M24:M26*AO804*$B$8*AQ804)/(1+AL804/100)^K24:K26)+L27*AN804*AP804/(1+AL804/100)^$B$6</f>
        <v>0</v>
      </c>
      <c r="AT804" s="0" t="n">
        <f aca="false">AS804-AR804</f>
        <v>0</v>
      </c>
      <c r="AU804" s="0" t="n">
        <f aca="true">RAND()</f>
        <v>0.993513336354188</v>
      </c>
      <c r="AV804" s="0" t="n">
        <f aca="true">RAND()</f>
        <v>0.874259829860094</v>
      </c>
      <c r="AW804" s="0" t="n">
        <f aca="true">RAND()</f>
        <v>0.340771679105831</v>
      </c>
      <c r="AX804" s="0" t="n">
        <f aca="true">RAND()</f>
        <v>0.426200510629407</v>
      </c>
      <c r="AY804" s="0" t="n">
        <f aca="true">RAND()</f>
        <v>0.965427498981881</v>
      </c>
      <c r="AZ804" s="0" t="n">
        <f aca="true">RAND()</f>
        <v>0.675590687947526</v>
      </c>
    </row>
    <row r="805" customFormat="false" ht="15" hidden="false" customHeight="false" outlineLevel="0" collapsed="false">
      <c r="AK805" s="0" t="n">
        <v>792</v>
      </c>
      <c r="AL805" s="0" t="n">
        <f aca="false">IFERROR(IF(AU805&lt;($AM$6-$AL$6)/($AN$6-$AL$6),$AL$6+SQRT(AU805*($AN$6-$AL$6)*($AM$6-$AL$6)),$AN$6-SQRT((1-AU805)*($AN$6-$AL$6)*($AN$6-$AM$6))),$AM$6)</f>
        <v>4.95394157464828</v>
      </c>
      <c r="AM805" s="0" t="n">
        <f aca="false">IFERROR(IF(AV805&lt;($AM$7-$AL$7)/($AN$7-$AL$7),$AL$7+SQRT(AV805*($AN$7-$AL$7)*($AM$7-$AL$7)),$AN$7-SQRT((1-AV805)*($AN$7-$AL$7)*($AN$7-$AM$7))),$AM$7)</f>
        <v>0.863836668874791</v>
      </c>
      <c r="AN805" s="0" t="n">
        <f aca="false">IFERROR(IF(AW805&lt;($AM$8-$AL$8)/($AN$8-$AL$8),$AL$8+SQRT(AW805*($AN$8-$AL$8)*($AM$8-$AL$8)),$AN$8-SQRT((1-AW805)*($AN$8-$AL$8)*($AN$8-$AM$8))),$AM$8)</f>
        <v>1.00679689903448</v>
      </c>
      <c r="AO805" s="0" t="n">
        <f aca="false">IFERROR(IF(AX805&lt;($AM$9-$AL$9)/($AN$9-$AL$9),$AL$9+SQRT(AX805*($AN$9-$AL$9)*($AM$9-$AL$9)),$AN$9-SQRT((1-AX805)*($AN$9-$AL$9)*($AN$9-$AM$9))),$AM$9)</f>
        <v>0.727744320071796</v>
      </c>
      <c r="AP805" s="0" t="n">
        <f aca="false">IFERROR(IF(AY805&lt;($AM$10-$AL$10)/($AN$10-$AL$10),$AL$10+SQRT(AY805*($AN$10-$AL$10)*($AM$10-$AL$10)),$AN$10-SQRT((1-AY805)*($AN$10-$AL$10)*($AN$10-$AM$10))),$AM$10)</f>
        <v>0.662103031935786</v>
      </c>
      <c r="AQ805" s="0" t="n">
        <f aca="false">IFERROR(IF(AZ805&lt;($AM$11-$AL$11)/($AN$11-$AL$11),$AL$11+SQRT(AZ805*($AN$11-$AL$11)*($AM$11-$AL$11)),$AN$11-SQRT((1-AZ805)*($AN$11-$AL$11)*($AN$11-$AM$11))),$AM$11)</f>
        <v>0.651176368306388</v>
      </c>
      <c r="AR805" s="0" t="n">
        <f aca="false">SUMPRODUCT((B24:B31&lt;=$B$6)*(C24:C31*AM805+D24:D31*AO805*$B$8*AQ805)/(1+AL805/100)^B24:B31)+C32*AM805*AP805/(1+AL805/100)^$B$6</f>
        <v>0</v>
      </c>
      <c r="AS805" s="0" t="n">
        <f aca="false">SUMPRODUCT((K24:K26&lt;=$B$6)*(L24:L26*AN805+M24:M26*AO805*$B$8*AQ805)/(1+AL805/100)^K24:K26)+L27*AN805*AP805/(1+AL805/100)^$B$6</f>
        <v>0</v>
      </c>
      <c r="AT805" s="0" t="n">
        <f aca="false">AS805-AR805</f>
        <v>0</v>
      </c>
      <c r="AU805" s="0" t="n">
        <f aca="true">RAND()</f>
        <v>0.790682246002362</v>
      </c>
      <c r="AV805" s="0" t="n">
        <f aca="true">RAND()</f>
        <v>0.0452791143669965</v>
      </c>
      <c r="AW805" s="0" t="n">
        <f aca="true">RAND()</f>
        <v>0.474242237162273</v>
      </c>
      <c r="AX805" s="0" t="n">
        <f aca="true">RAND()</f>
        <v>0.0691566337666192</v>
      </c>
      <c r="AY805" s="0" t="n">
        <f aca="true">RAND()</f>
        <v>0.105109571851098</v>
      </c>
      <c r="AZ805" s="0" t="n">
        <f aca="true">RAND()</f>
        <v>0.50335540396767</v>
      </c>
    </row>
    <row r="806" customFormat="false" ht="15" hidden="false" customHeight="false" outlineLevel="0" collapsed="false">
      <c r="AK806" s="0" t="n">
        <v>793</v>
      </c>
      <c r="AL806" s="0" t="n">
        <f aca="false">IFERROR(IF(AU806&lt;($AM$6-$AL$6)/($AN$6-$AL$6),$AL$6+SQRT(AU806*($AN$6-$AL$6)*($AM$6-$AL$6)),$AN$6-SQRT((1-AU806)*($AN$6-$AL$6)*($AN$6-$AM$6))),$AM$6)</f>
        <v>3.18651422190605</v>
      </c>
      <c r="AM806" s="0" t="n">
        <f aca="false">IFERROR(IF(AV806&lt;($AM$7-$AL$7)/($AN$7-$AL$7),$AL$7+SQRT(AV806*($AN$7-$AL$7)*($AM$7-$AL$7)),$AN$7-SQRT((1-AV806)*($AN$7-$AL$7)*($AN$7-$AM$7))),$AM$7)</f>
        <v>1.04119452645759</v>
      </c>
      <c r="AN806" s="0" t="n">
        <f aca="false">IFERROR(IF(AW806&lt;($AM$8-$AL$8)/($AN$8-$AL$8),$AL$8+SQRT(AW806*($AN$8-$AL$8)*($AM$8-$AL$8)),$AN$8-SQRT((1-AW806)*($AN$8-$AL$8)*($AN$8-$AM$8))),$AM$8)</f>
        <v>0.893603378600542</v>
      </c>
      <c r="AO806" s="0" t="n">
        <f aca="false">IFERROR(IF(AX806&lt;($AM$9-$AL$9)/($AN$9-$AL$9),$AL$9+SQRT(AX806*($AN$9-$AL$9)*($AM$9-$AL$9)),$AN$9-SQRT((1-AX806)*($AN$9-$AL$9)*($AN$9-$AM$9))),$AM$9)</f>
        <v>0.813689862767237</v>
      </c>
      <c r="AP806" s="0" t="n">
        <f aca="false">IFERROR(IF(AY806&lt;($AM$10-$AL$10)/($AN$10-$AL$10),$AL$10+SQRT(AY806*($AN$10-$AL$10)*($AM$10-$AL$10)),$AN$10-SQRT((1-AY806)*($AN$10-$AL$10)*($AN$10-$AM$10))),$AM$10)</f>
        <v>0.787199647348333</v>
      </c>
      <c r="AQ806" s="0" t="n">
        <f aca="false">IFERROR(IF(AZ806&lt;($AM$11-$AL$11)/($AN$11-$AL$11),$AL$11+SQRT(AZ806*($AN$11-$AL$11)*($AM$11-$AL$11)),$AN$11-SQRT((1-AZ806)*($AN$11-$AL$11)*($AN$11-$AM$11))),$AM$11)</f>
        <v>0.604883438264705</v>
      </c>
      <c r="AR806" s="0" t="n">
        <f aca="false">SUMPRODUCT((B24:B31&lt;=$B$6)*(C24:C31*AM806+D24:D31*AO806*$B$8*AQ806)/(1+AL806/100)^B24:B31)+C32*AM806*AP806/(1+AL806/100)^$B$6</f>
        <v>0</v>
      </c>
      <c r="AS806" s="0" t="n">
        <f aca="false">SUMPRODUCT((K24:K26&lt;=$B$6)*(L24:L26*AN806+M24:M26*AO806*$B$8*AQ806)/(1+AL806/100)^K24:K26)+L27*AN806*AP806/(1+AL806/100)^$B$6</f>
        <v>0</v>
      </c>
      <c r="AT806" s="0" t="n">
        <f aca="false">AS806-AR806</f>
        <v>0</v>
      </c>
      <c r="AU806" s="0" t="n">
        <f aca="true">RAND()</f>
        <v>0.27286631101376</v>
      </c>
      <c r="AV806" s="0" t="n">
        <f aca="true">RAND()</f>
        <v>0.612446881944262</v>
      </c>
      <c r="AW806" s="0" t="n">
        <f aca="true">RAND()</f>
        <v>0.0973510276159596</v>
      </c>
      <c r="AX806" s="0" t="n">
        <f aca="true">RAND()</f>
        <v>0.131201773337238</v>
      </c>
      <c r="AY806" s="0" t="n">
        <f aca="true">RAND()</f>
        <v>0.329934549748026</v>
      </c>
      <c r="AZ806" s="0" t="n">
        <f aca="true">RAND()</f>
        <v>0.379403718073911</v>
      </c>
    </row>
    <row r="807" customFormat="false" ht="15" hidden="false" customHeight="false" outlineLevel="0" collapsed="false">
      <c r="AK807" s="0" t="n">
        <v>794</v>
      </c>
      <c r="AL807" s="0" t="n">
        <f aca="false">IFERROR(IF(AU807&lt;($AM$6-$AL$6)/($AN$6-$AL$6),$AL$6+SQRT(AU807*($AN$6-$AL$6)*($AM$6-$AL$6)),$AN$6-SQRT((1-AU807)*($AN$6-$AL$6)*($AN$6-$AM$6))),$AM$6)</f>
        <v>4.86371126326302</v>
      </c>
      <c r="AM807" s="0" t="n">
        <f aca="false">IFERROR(IF(AV807&lt;($AM$7-$AL$7)/($AN$7-$AL$7),$AL$7+SQRT(AV807*($AN$7-$AL$7)*($AM$7-$AL$7)),$AN$7-SQRT((1-AV807)*($AN$7-$AL$7)*($AN$7-$AM$7))),$AM$7)</f>
        <v>0.828595353817474</v>
      </c>
      <c r="AN807" s="0" t="n">
        <f aca="false">IFERROR(IF(AW807&lt;($AM$8-$AL$8)/($AN$8-$AL$8),$AL$8+SQRT(AW807*($AN$8-$AL$8)*($AM$8-$AL$8)),$AN$8-SQRT((1-AW807)*($AN$8-$AL$8)*($AN$8-$AM$8))),$AM$8)</f>
        <v>1.03584393435673</v>
      </c>
      <c r="AO807" s="0" t="n">
        <f aca="false">IFERROR(IF(AX807&lt;($AM$9-$AL$9)/($AN$9-$AL$9),$AL$9+SQRT(AX807*($AN$9-$AL$9)*($AM$9-$AL$9)),$AN$9-SQRT((1-AX807)*($AN$9-$AL$9)*($AN$9-$AM$9))),$AM$9)</f>
        <v>1.33143055000103</v>
      </c>
      <c r="AP807" s="0" t="n">
        <f aca="false">IFERROR(IF(AY807&lt;($AM$10-$AL$10)/($AN$10-$AL$10),$AL$10+SQRT(AY807*($AN$10-$AL$10)*($AM$10-$AL$10)),$AN$10-SQRT((1-AY807)*($AN$10-$AL$10)*($AN$10-$AM$10))),$AM$10)</f>
        <v>0.876107768386367</v>
      </c>
      <c r="AQ807" s="0" t="n">
        <f aca="false">IFERROR(IF(AZ807&lt;($AM$11-$AL$11)/($AN$11-$AL$11),$AL$11+SQRT(AZ807*($AN$11-$AL$11)*($AM$11-$AL$11)),$AN$11-SQRT((1-AZ807)*($AN$11-$AL$11)*($AN$11-$AM$11))),$AM$11)</f>
        <v>0.426353902748233</v>
      </c>
      <c r="AR807" s="0" t="n">
        <f aca="false">SUMPRODUCT((B24:B31&lt;=$B$6)*(C24:C31*AM807+D24:D31*AO807*$B$8*AQ807)/(1+AL807/100)^B24:B31)+C32*AM807*AP807/(1+AL807/100)^$B$6</f>
        <v>0</v>
      </c>
      <c r="AS807" s="0" t="n">
        <f aca="false">SUMPRODUCT((K24:K26&lt;=$B$6)*(L24:L26*AN807+M24:M26*AO807*$B$8*AQ807)/(1+AL807/100)^K24:K26)+L27*AN807*AP807/(1+AL807/100)^$B$6</f>
        <v>0</v>
      </c>
      <c r="AT807" s="0" t="n">
        <f aca="false">AS807-AR807</f>
        <v>0</v>
      </c>
      <c r="AU807" s="0" t="n">
        <f aca="true">RAND()</f>
        <v>0.771813521664537</v>
      </c>
      <c r="AV807" s="0" t="n">
        <f aca="true">RAND()</f>
        <v>0.00908549177718326</v>
      </c>
      <c r="AW807" s="0" t="n">
        <f aca="true">RAND()</f>
        <v>0.592330484872835</v>
      </c>
      <c r="AX807" s="0" t="n">
        <f aca="true">RAND()</f>
        <v>0.702009927018717</v>
      </c>
      <c r="AY807" s="0" t="n">
        <f aca="true">RAND()</f>
        <v>0.565828213762292</v>
      </c>
      <c r="AZ807" s="0" t="n">
        <f aca="true">RAND()</f>
        <v>0.0651645254682037</v>
      </c>
    </row>
    <row r="808" customFormat="false" ht="15" hidden="false" customHeight="false" outlineLevel="0" collapsed="false">
      <c r="AK808" s="0" t="n">
        <v>795</v>
      </c>
      <c r="AL808" s="0" t="n">
        <f aca="false">IFERROR(IF(AU808&lt;($AM$6-$AL$6)/($AN$6-$AL$6),$AL$6+SQRT(AU808*($AN$6-$AL$6)*($AM$6-$AL$6)),$AN$6-SQRT((1-AU808)*($AN$6-$AL$6)*($AN$6-$AM$6))),$AM$6)</f>
        <v>5.83344922265744</v>
      </c>
      <c r="AM808" s="0" t="n">
        <f aca="false">IFERROR(IF(AV808&lt;($AM$7-$AL$7)/($AN$7-$AL$7),$AL$7+SQRT(AV808*($AN$7-$AL$7)*($AM$7-$AL$7)),$AN$7-SQRT((1-AV808)*($AN$7-$AL$7)*($AN$7-$AM$7))),$AM$7)</f>
        <v>1.09998190031086</v>
      </c>
      <c r="AN808" s="0" t="n">
        <f aca="false">IFERROR(IF(AW808&lt;($AM$8-$AL$8)/($AN$8-$AL$8),$AL$8+SQRT(AW808*($AN$8-$AL$8)*($AM$8-$AL$8)),$AN$8-SQRT((1-AW808)*($AN$8-$AL$8)*($AN$8-$AM$8))),$AM$8)</f>
        <v>1.16462104455417</v>
      </c>
      <c r="AO808" s="0" t="n">
        <f aca="false">IFERROR(IF(AX808&lt;($AM$9-$AL$9)/($AN$9-$AL$9),$AL$9+SQRT(AX808*($AN$9-$AL$9)*($AM$9-$AL$9)),$AN$9-SQRT((1-AX808)*($AN$9-$AL$9)*($AN$9-$AM$9))),$AM$9)</f>
        <v>1.52014066626048</v>
      </c>
      <c r="AP808" s="0" t="n">
        <f aca="false">IFERROR(IF(AY808&lt;($AM$10-$AL$10)/($AN$10-$AL$10),$AL$10+SQRT(AY808*($AN$10-$AL$10)*($AM$10-$AL$10)),$AN$10-SQRT((1-AY808)*($AN$10-$AL$10)*($AN$10-$AM$10))),$AM$10)</f>
        <v>0.723643974909519</v>
      </c>
      <c r="AQ808" s="0" t="n">
        <f aca="false">IFERROR(IF(AZ808&lt;($AM$11-$AL$11)/($AN$11-$AL$11),$AL$11+SQRT(AZ808*($AN$11-$AL$11)*($AM$11-$AL$11)),$AN$11-SQRT((1-AZ808)*($AN$11-$AL$11)*($AN$11-$AM$11))),$AM$11)</f>
        <v>0.821693911817516</v>
      </c>
      <c r="AR808" s="0" t="n">
        <f aca="false">SUMPRODUCT((B24:B31&lt;=$B$6)*(C24:C31*AM808+D24:D31*AO808*$B$8*AQ808)/(1+AL808/100)^B24:B31)+C32*AM808*AP808/(1+AL808/100)^$B$6</f>
        <v>0</v>
      </c>
      <c r="AS808" s="0" t="n">
        <f aca="false">SUMPRODUCT((K24:K26&lt;=$B$6)*(L24:L26*AN808+M24:M26*AO808*$B$8*AQ808)/(1+AL808/100)^K24:K26)+L27*AN808*AP808/(1+AL808/100)^$B$6</f>
        <v>0</v>
      </c>
      <c r="AT808" s="0" t="n">
        <f aca="false">AS808-AR808</f>
        <v>0</v>
      </c>
      <c r="AU808" s="0" t="n">
        <f aca="true">RAND()</f>
        <v>0.931957964194074</v>
      </c>
      <c r="AV808" s="0" t="n">
        <f aca="true">RAND()</f>
        <v>0.799951731250309</v>
      </c>
      <c r="AW808" s="0" t="n">
        <f aca="true">RAND()</f>
        <v>0.93520385748425</v>
      </c>
      <c r="AX808" s="0" t="n">
        <f aca="true">RAND()</f>
        <v>0.846490013215373</v>
      </c>
      <c r="AY808" s="0" t="n">
        <f aca="true">RAND()</f>
        <v>0.200066510053318</v>
      </c>
      <c r="AZ808" s="0" t="n">
        <f aca="true">RAND()</f>
        <v>0.870232403743104</v>
      </c>
    </row>
    <row r="809" customFormat="false" ht="15" hidden="false" customHeight="false" outlineLevel="0" collapsed="false">
      <c r="AK809" s="0" t="n">
        <v>796</v>
      </c>
      <c r="AL809" s="0" t="n">
        <f aca="false">IFERROR(IF(AU809&lt;($AM$6-$AL$6)/($AN$6-$AL$6),$AL$6+SQRT(AU809*($AN$6-$AL$6)*($AM$6-$AL$6)),$AN$6-SQRT((1-AU809)*($AN$6-$AL$6)*($AN$6-$AM$6))),$AM$6)</f>
        <v>4.27960315382282</v>
      </c>
      <c r="AM809" s="0" t="n">
        <f aca="false">IFERROR(IF(AV809&lt;($AM$7-$AL$7)/($AN$7-$AL$7),$AL$7+SQRT(AV809*($AN$7-$AL$7)*($AM$7-$AL$7)),$AN$7-SQRT((1-AV809)*($AN$7-$AL$7)*($AN$7-$AM$7))),$AM$7)</f>
        <v>0.925094869443567</v>
      </c>
      <c r="AN809" s="0" t="n">
        <f aca="false">IFERROR(IF(AW809&lt;($AM$8-$AL$8)/($AN$8-$AL$8),$AL$8+SQRT(AW809*($AN$8-$AL$8)*($AM$8-$AL$8)),$AN$8-SQRT((1-AW809)*($AN$8-$AL$8)*($AN$8-$AM$8))),$AM$8)</f>
        <v>0.962469509161017</v>
      </c>
      <c r="AO809" s="0" t="n">
        <f aca="false">IFERROR(IF(AX809&lt;($AM$9-$AL$9)/($AN$9-$AL$9),$AL$9+SQRT(AX809*($AN$9-$AL$9)*($AM$9-$AL$9)),$AN$9-SQRT((1-AX809)*($AN$9-$AL$9)*($AN$9-$AM$9))),$AM$9)</f>
        <v>0.758465313263213</v>
      </c>
      <c r="AP809" s="0" t="n">
        <f aca="false">IFERROR(IF(AY809&lt;($AM$10-$AL$10)/($AN$10-$AL$10),$AL$10+SQRT(AY809*($AN$10-$AL$10)*($AM$10-$AL$10)),$AN$10-SQRT((1-AY809)*($AN$10-$AL$10)*($AN$10-$AM$10))),$AM$10)</f>
        <v>0.841665154076911</v>
      </c>
      <c r="AQ809" s="0" t="n">
        <f aca="false">IFERROR(IF(AZ809&lt;($AM$11-$AL$11)/($AN$11-$AL$11),$AL$11+SQRT(AZ809*($AN$11-$AL$11)*($AM$11-$AL$11)),$AN$11-SQRT((1-AZ809)*($AN$11-$AL$11)*($AN$11-$AM$11))),$AM$11)</f>
        <v>0.664344015538175</v>
      </c>
      <c r="AR809" s="0" t="n">
        <f aca="false">SUMPRODUCT((B24:B31&lt;=$B$6)*(C24:C31*AM809+D24:D31*AO809*$B$8*AQ809)/(1+AL809/100)^B24:B31)+C32*AM809*AP809/(1+AL809/100)^$B$6</f>
        <v>0</v>
      </c>
      <c r="AS809" s="0" t="n">
        <f aca="false">SUMPRODUCT((K24:K26&lt;=$B$6)*(L24:L26*AN809+M24:M26*AO809*$B$8*AQ809)/(1+AL809/100)^K24:K26)+L27*AN809*AP809/(1+AL809/100)^$B$6</f>
        <v>0</v>
      </c>
      <c r="AT809" s="0" t="n">
        <f aca="false">AS809-AR809</f>
        <v>0</v>
      </c>
      <c r="AU809" s="0" t="n">
        <f aca="true">RAND()</f>
        <v>0.629972049965463</v>
      </c>
      <c r="AV809" s="0" t="n">
        <f aca="true">RAND()</f>
        <v>0.17387473734559</v>
      </c>
      <c r="AW809" s="0" t="n">
        <f aca="true">RAND()</f>
        <v>0.293292682300243</v>
      </c>
      <c r="AX809" s="0" t="n">
        <f aca="true">RAND()</f>
        <v>0.0890724242136675</v>
      </c>
      <c r="AY809" s="0" t="n">
        <f aca="true">RAND()</f>
        <v>0.466940310041598</v>
      </c>
      <c r="AZ809" s="0" t="n">
        <f aca="true">RAND()</f>
        <v>0.54014310242842</v>
      </c>
    </row>
    <row r="810" customFormat="false" ht="15" hidden="false" customHeight="false" outlineLevel="0" collapsed="false">
      <c r="AK810" s="0" t="n">
        <v>797</v>
      </c>
      <c r="AL810" s="0" t="n">
        <f aca="false">IFERROR(IF(AU810&lt;($AM$6-$AL$6)/($AN$6-$AL$6),$AL$6+SQRT(AU810*($AN$6-$AL$6)*($AM$6-$AL$6)),$AN$6-SQRT((1-AU810)*($AN$6-$AL$6)*($AN$6-$AM$6))),$AM$6)</f>
        <v>2.53644729909477</v>
      </c>
      <c r="AM810" s="0" t="n">
        <f aca="false">IFERROR(IF(AV810&lt;($AM$7-$AL$7)/($AN$7-$AL$7),$AL$7+SQRT(AV810*($AN$7-$AL$7)*($AM$7-$AL$7)),$AN$7-SQRT((1-AV810)*($AN$7-$AL$7)*($AN$7-$AM$7))),$AM$7)</f>
        <v>1.02957821235255</v>
      </c>
      <c r="AN810" s="0" t="n">
        <f aca="false">IFERROR(IF(AW810&lt;($AM$8-$AL$8)/($AN$8-$AL$8),$AL$8+SQRT(AW810*($AN$8-$AL$8)*($AM$8-$AL$8)),$AN$8-SQRT((1-AW810)*($AN$8-$AL$8)*($AN$8-$AM$8))),$AM$8)</f>
        <v>0.933802333922996</v>
      </c>
      <c r="AO810" s="0" t="n">
        <f aca="false">IFERROR(IF(AX810&lt;($AM$9-$AL$9)/($AN$9-$AL$9),$AL$9+SQRT(AX810*($AN$9-$AL$9)*($AM$9-$AL$9)),$AN$9-SQRT((1-AX810)*($AN$9-$AL$9)*($AN$9-$AM$9))),$AM$9)</f>
        <v>1.22907900595862</v>
      </c>
      <c r="AP810" s="0" t="n">
        <f aca="false">IFERROR(IF(AY810&lt;($AM$10-$AL$10)/($AN$10-$AL$10),$AL$10+SQRT(AY810*($AN$10-$AL$10)*($AM$10-$AL$10)),$AN$10-SQRT((1-AY810)*($AN$10-$AL$10)*($AN$10-$AM$10))),$AM$10)</f>
        <v>0.971678785423606</v>
      </c>
      <c r="AQ810" s="0" t="n">
        <f aca="false">IFERROR(IF(AZ810&lt;($AM$11-$AL$11)/($AN$11-$AL$11),$AL$11+SQRT(AZ810*($AN$11-$AL$11)*($AM$11-$AL$11)),$AN$11-SQRT((1-AZ810)*($AN$11-$AL$11)*($AN$11-$AM$11))),$AM$11)</f>
        <v>0.903535434245414</v>
      </c>
      <c r="AR810" s="0" t="n">
        <f aca="false">SUMPRODUCT((B24:B31&lt;=$B$6)*(C24:C31*AM810+D24:D31*AO810*$B$8*AQ810)/(1+AL810/100)^B24:B31)+C32*AM810*AP810/(1+AL810/100)^$B$6</f>
        <v>0</v>
      </c>
      <c r="AS810" s="0" t="n">
        <f aca="false">SUMPRODUCT((K24:K26&lt;=$B$6)*(L24:L26*AN810+M24:M26*AO810*$B$8*AQ810)/(1+AL810/100)^K24:K26)+L27*AN810*AP810/(1+AL810/100)^$B$6</f>
        <v>0</v>
      </c>
      <c r="AT810" s="0" t="n">
        <f aca="false">AS810-AR810</f>
        <v>0</v>
      </c>
      <c r="AU810" s="0" t="n">
        <f aca="true">RAND()</f>
        <v>0.0575551409412147</v>
      </c>
      <c r="AV810" s="0" t="n">
        <f aca="true">RAND()</f>
        <v>0.56812653804715</v>
      </c>
      <c r="AW810" s="0" t="n">
        <f aca="true">RAND()</f>
        <v>0.198922939591565</v>
      </c>
      <c r="AX810" s="0" t="n">
        <f aca="true">RAND()</f>
        <v>0.603787213964162</v>
      </c>
      <c r="AY810" s="0" t="n">
        <f aca="true">RAND()</f>
        <v>0.889923506474754</v>
      </c>
      <c r="AZ810" s="0" t="n">
        <f aca="true">RAND()</f>
        <v>0.962018724709303</v>
      </c>
    </row>
    <row r="811" customFormat="false" ht="15" hidden="false" customHeight="false" outlineLevel="0" collapsed="false">
      <c r="AK811" s="0" t="n">
        <v>798</v>
      </c>
      <c r="AL811" s="0" t="n">
        <f aca="false">IFERROR(IF(AU811&lt;($AM$6-$AL$6)/($AN$6-$AL$6),$AL$6+SQRT(AU811*($AN$6-$AL$6)*($AM$6-$AL$6)),$AN$6-SQRT((1-AU811)*($AN$6-$AL$6)*($AN$6-$AM$6))),$AM$6)</f>
        <v>2.70460963743507</v>
      </c>
      <c r="AM811" s="0" t="n">
        <f aca="false">IFERROR(IF(AV811&lt;($AM$7-$AL$7)/($AN$7-$AL$7),$AL$7+SQRT(AV811*($AN$7-$AL$7)*($AM$7-$AL$7)),$AN$7-SQRT((1-AV811)*($AN$7-$AL$7)*($AN$7-$AM$7))),$AM$7)</f>
        <v>1.00166431085735</v>
      </c>
      <c r="AN811" s="0" t="n">
        <f aca="false">IFERROR(IF(AW811&lt;($AM$8-$AL$8)/($AN$8-$AL$8),$AL$8+SQRT(AW811*($AN$8-$AL$8)*($AM$8-$AL$8)),$AN$8-SQRT((1-AW811)*($AN$8-$AL$8)*($AN$8-$AM$8))),$AM$8)</f>
        <v>0.990546650132083</v>
      </c>
      <c r="AO811" s="0" t="n">
        <f aca="false">IFERROR(IF(AX811&lt;($AM$9-$AL$9)/($AN$9-$AL$9),$AL$9+SQRT(AX811*($AN$9-$AL$9)*($AM$9-$AL$9)),$AN$9-SQRT((1-AX811)*($AN$9-$AL$9)*($AN$9-$AM$9))),$AM$9)</f>
        <v>0.914837060711719</v>
      </c>
      <c r="AP811" s="0" t="n">
        <f aca="false">IFERROR(IF(AY811&lt;($AM$10-$AL$10)/($AN$10-$AL$10),$AL$10+SQRT(AY811*($AN$10-$AL$10)*($AM$10-$AL$10)),$AN$10-SQRT((1-AY811)*($AN$10-$AL$10)*($AN$10-$AM$10))),$AM$10)</f>
        <v>0.859673310616112</v>
      </c>
      <c r="AQ811" s="0" t="n">
        <f aca="false">IFERROR(IF(AZ811&lt;($AM$11-$AL$11)/($AN$11-$AL$11),$AL$11+SQRT(AZ811*($AN$11-$AL$11)*($AM$11-$AL$11)),$AN$11-SQRT((1-AZ811)*($AN$11-$AL$11)*($AN$11-$AM$11))),$AM$11)</f>
        <v>0.481066800497629</v>
      </c>
      <c r="AR811" s="0" t="n">
        <f aca="false">SUMPRODUCT((B24:B31&lt;=$B$6)*(C24:C31*AM811+D24:D31*AO811*$B$8*AQ811)/(1+AL811/100)^B24:B31)+C32*AM811*AP811/(1+AL811/100)^$B$6</f>
        <v>0</v>
      </c>
      <c r="AS811" s="0" t="n">
        <f aca="false">SUMPRODUCT((K24:K26&lt;=$B$6)*(L24:L26*AN811+M24:M26*AO811*$B$8*AQ811)/(1+AL811/100)^K24:K26)+L27*AN811*AP811/(1+AL811/100)^$B$6</f>
        <v>0</v>
      </c>
      <c r="AT811" s="0" t="n">
        <f aca="false">AS811-AR811</f>
        <v>0</v>
      </c>
      <c r="AU811" s="0" t="n">
        <f aca="true">RAND()</f>
        <v>0.0992949482332765</v>
      </c>
      <c r="AV811" s="0" t="n">
        <f aca="true">RAND()</f>
        <v>0.451816759982621</v>
      </c>
      <c r="AW811" s="0" t="n">
        <f aca="true">RAND()</f>
        <v>0.403422509739539</v>
      </c>
      <c r="AX811" s="0" t="n">
        <f aca="true">RAND()</f>
        <v>0.229453049253251</v>
      </c>
      <c r="AY811" s="0" t="n">
        <f aca="true">RAND()</f>
        <v>0.517459561478217</v>
      </c>
      <c r="AZ811" s="0" t="n">
        <f aca="true">RAND()</f>
        <v>0.133817086703869</v>
      </c>
    </row>
    <row r="812" customFormat="false" ht="15" hidden="false" customHeight="false" outlineLevel="0" collapsed="false">
      <c r="AK812" s="0" t="n">
        <v>799</v>
      </c>
      <c r="AL812" s="0" t="n">
        <f aca="false">IFERROR(IF(AU812&lt;($AM$6-$AL$6)/($AN$6-$AL$6),$AL$6+SQRT(AU812*($AN$6-$AL$6)*($AM$6-$AL$6)),$AN$6-SQRT((1-AU812)*($AN$6-$AL$6)*($AN$6-$AM$6))),$AM$6)</f>
        <v>2.29304659265123</v>
      </c>
      <c r="AM812" s="0" t="n">
        <f aca="false">IFERROR(IF(AV812&lt;($AM$7-$AL$7)/($AN$7-$AL$7),$AL$7+SQRT(AV812*($AN$7-$AL$7)*($AM$7-$AL$7)),$AN$7-SQRT((1-AV812)*($AN$7-$AL$7)*($AN$7-$AM$7))),$AM$7)</f>
        <v>1.01770586996886</v>
      </c>
      <c r="AN812" s="0" t="n">
        <f aca="false">IFERROR(IF(AW812&lt;($AM$8-$AL$8)/($AN$8-$AL$8),$AL$8+SQRT(AW812*($AN$8-$AL$8)*($AM$8-$AL$8)),$AN$8-SQRT((1-AW812)*($AN$8-$AL$8)*($AN$8-$AM$8))),$AM$8)</f>
        <v>0.930251404325487</v>
      </c>
      <c r="AO812" s="0" t="n">
        <f aca="false">IFERROR(IF(AX812&lt;($AM$9-$AL$9)/($AN$9-$AL$9),$AL$9+SQRT(AX812*($AN$9-$AL$9)*($AM$9-$AL$9)),$AN$9-SQRT((1-AX812)*($AN$9-$AL$9)*($AN$9-$AM$9))),$AM$9)</f>
        <v>0.840149947435849</v>
      </c>
      <c r="AP812" s="0" t="n">
        <f aca="false">IFERROR(IF(AY812&lt;($AM$10-$AL$10)/($AN$10-$AL$10),$AL$10+SQRT(AY812*($AN$10-$AL$10)*($AM$10-$AL$10)),$AN$10-SQRT((1-AY812)*($AN$10-$AL$10)*($AN$10-$AM$10))),$AM$10)</f>
        <v>0.950298960025735</v>
      </c>
      <c r="AQ812" s="0" t="n">
        <f aca="false">IFERROR(IF(AZ812&lt;($AM$11-$AL$11)/($AN$11-$AL$11),$AL$11+SQRT(AZ812*($AN$11-$AL$11)*($AM$11-$AL$11)),$AN$11-SQRT((1-AZ812)*($AN$11-$AL$11)*($AN$11-$AM$11))),$AM$11)</f>
        <v>0.775338384427744</v>
      </c>
      <c r="AR812" s="0" t="n">
        <f aca="false">SUMPRODUCT((B24:B31&lt;=$B$6)*(C24:C31*AM812+D24:D31*AO812*$B$8*AQ812)/(1+AL812/100)^B24:B31)+C32*AM812*AP812/(1+AL812/100)^$B$6</f>
        <v>0</v>
      </c>
      <c r="AS812" s="0" t="n">
        <f aca="false">SUMPRODUCT((K24:K26&lt;=$B$6)*(L24:L26*AN812+M24:M26*AO812*$B$8*AQ812)/(1+AL812/100)^K24:K26)+L27*AN812*AP812/(1+AL812/100)^$B$6</f>
        <v>0</v>
      </c>
      <c r="AT812" s="0" t="n">
        <f aca="false">AS812-AR812</f>
        <v>0</v>
      </c>
      <c r="AU812" s="0" t="n">
        <f aca="true">RAND()</f>
        <v>0.0171752610928986</v>
      </c>
      <c r="AV812" s="0" t="n">
        <f aca="true">RAND()</f>
        <v>0.520350552471802</v>
      </c>
      <c r="AW812" s="0" t="n">
        <f aca="true">RAND()</f>
        <v>0.188504759208461</v>
      </c>
      <c r="AX812" s="0" t="n">
        <f aca="true">RAND()</f>
        <v>0.154269315654147</v>
      </c>
      <c r="AY812" s="0" t="n">
        <f aca="true">RAND()</f>
        <v>0.811076613601035</v>
      </c>
      <c r="AZ812" s="0" t="n">
        <f aca="true">RAND()</f>
        <v>0.793988401993729</v>
      </c>
    </row>
    <row r="813" customFormat="false" ht="15" hidden="false" customHeight="false" outlineLevel="0" collapsed="false">
      <c r="AK813" s="0" t="n">
        <v>800</v>
      </c>
      <c r="AL813" s="0" t="n">
        <f aca="false">IFERROR(IF(AU813&lt;($AM$6-$AL$6)/($AN$6-$AL$6),$AL$6+SQRT(AU813*($AN$6-$AL$6)*($AM$6-$AL$6)),$AN$6-SQRT((1-AU813)*($AN$6-$AL$6)*($AN$6-$AM$6))),$AM$6)</f>
        <v>3.19479404150143</v>
      </c>
      <c r="AM813" s="0" t="n">
        <f aca="false">IFERROR(IF(AV813&lt;($AM$7-$AL$7)/($AN$7-$AL$7),$AL$7+SQRT(AV813*($AN$7-$AL$7)*($AM$7-$AL$7)),$AN$7-SQRT((1-AV813)*($AN$7-$AL$7)*($AN$7-$AM$7))),$AM$7)</f>
        <v>0.882355644654844</v>
      </c>
      <c r="AN813" s="0" t="n">
        <f aca="false">IFERROR(IF(AW813&lt;($AM$8-$AL$8)/($AN$8-$AL$8),$AL$8+SQRT(AW813*($AN$8-$AL$8)*($AM$8-$AL$8)),$AN$8-SQRT((1-AW813)*($AN$8-$AL$8)*($AN$8-$AM$8))),$AM$8)</f>
        <v>0.977983659847156</v>
      </c>
      <c r="AO813" s="0" t="n">
        <f aca="false">IFERROR(IF(AX813&lt;($AM$9-$AL$9)/($AN$9-$AL$9),$AL$9+SQRT(AX813*($AN$9-$AL$9)*($AM$9-$AL$9)),$AN$9-SQRT((1-AX813)*($AN$9-$AL$9)*($AN$9-$AM$9))),$AM$9)</f>
        <v>0.680773222258657</v>
      </c>
      <c r="AP813" s="0" t="n">
        <f aca="false">IFERROR(IF(AY813&lt;($AM$10-$AL$10)/($AN$10-$AL$10),$AL$10+SQRT(AY813*($AN$10-$AL$10)*($AM$10-$AL$10)),$AN$10-SQRT((1-AY813)*($AN$10-$AL$10)*($AN$10-$AM$10))),$AM$10)</f>
        <v>0.921087456106473</v>
      </c>
      <c r="AQ813" s="0" t="n">
        <f aca="false">IFERROR(IF(AZ813&lt;($AM$11-$AL$11)/($AN$11-$AL$11),$AL$11+SQRT(AZ813*($AN$11-$AL$11)*($AM$11-$AL$11)),$AN$11-SQRT((1-AZ813)*($AN$11-$AL$11)*($AN$11-$AM$11))),$AM$11)</f>
        <v>0.469899387754292</v>
      </c>
      <c r="AR813" s="0" t="n">
        <f aca="false">SUMPRODUCT((B24:B31&lt;=$B$6)*(C24:C31*AM813+D24:D31*AO813*$B$8*AQ813)/(1+AL813/100)^B24:B31)+C32*AM813*AP813/(1+AL813/100)^$B$6</f>
        <v>0</v>
      </c>
      <c r="AS813" s="0" t="n">
        <f aca="false">SUMPRODUCT((K24:K26&lt;=$B$6)*(L24:L26*AN813+M24:M26*AO813*$B$8*AQ813)/(1+AL813/100)^K24:K26)+L27*AN813*AP813/(1+AL813/100)^$B$6</f>
        <v>0</v>
      </c>
      <c r="AT813" s="0" t="n">
        <f aca="false">AS813-AR813</f>
        <v>0</v>
      </c>
      <c r="AU813" s="0" t="n">
        <f aca="true">RAND()</f>
        <v>0.276020380670348</v>
      </c>
      <c r="AV813" s="0" t="n">
        <f aca="true">RAND()</f>
        <v>0.0753605800723878</v>
      </c>
      <c r="AW813" s="0" t="n">
        <f aca="true">RAND()</f>
        <v>0.351979813028757</v>
      </c>
      <c r="AX813" s="0" t="n">
        <f aca="true">RAND()</f>
        <v>0.0435719438477037</v>
      </c>
      <c r="AY813" s="0" t="n">
        <f aca="true">RAND()</f>
        <v>0.709258582760883</v>
      </c>
      <c r="AZ813" s="0" t="n">
        <f aca="true">RAND()</f>
        <v>0.117819599833809</v>
      </c>
    </row>
    <row r="814" customFormat="false" ht="15" hidden="false" customHeight="false" outlineLevel="0" collapsed="false">
      <c r="AK814" s="0" t="n">
        <v>801</v>
      </c>
      <c r="AL814" s="0" t="n">
        <f aca="false">IFERROR(IF(AU814&lt;($AM$6-$AL$6)/($AN$6-$AL$6),$AL$6+SQRT(AU814*($AN$6-$AL$6)*($AM$6-$AL$6)),$AN$6-SQRT((1-AU814)*($AN$6-$AL$6)*($AN$6-$AM$6))),$AM$6)</f>
        <v>3.82477157812616</v>
      </c>
      <c r="AM814" s="0" t="n">
        <f aca="false">IFERROR(IF(AV814&lt;($AM$7-$AL$7)/($AN$7-$AL$7),$AL$7+SQRT(AV814*($AN$7-$AL$7)*($AM$7-$AL$7)),$AN$7-SQRT((1-AV814)*($AN$7-$AL$7)*($AN$7-$AM$7))),$AM$7)</f>
        <v>0.937567995227501</v>
      </c>
      <c r="AN814" s="0" t="n">
        <f aca="false">IFERROR(IF(AW814&lt;($AM$8-$AL$8)/($AN$8-$AL$8),$AL$8+SQRT(AW814*($AN$8-$AL$8)*($AM$8-$AL$8)),$AN$8-SQRT((1-AW814)*($AN$8-$AL$8)*($AN$8-$AM$8))),$AM$8)</f>
        <v>1.0378922674371</v>
      </c>
      <c r="AO814" s="0" t="n">
        <f aca="false">IFERROR(IF(AX814&lt;($AM$9-$AL$9)/($AN$9-$AL$9),$AL$9+SQRT(AX814*($AN$9-$AL$9)*($AM$9-$AL$9)),$AN$9-SQRT((1-AX814)*($AN$9-$AL$9)*($AN$9-$AM$9))),$AM$9)</f>
        <v>1.30283399277353</v>
      </c>
      <c r="AP814" s="0" t="n">
        <f aca="false">IFERROR(IF(AY814&lt;($AM$10-$AL$10)/($AN$10-$AL$10),$AL$10+SQRT(AY814*($AN$10-$AL$10)*($AM$10-$AL$10)),$AN$10-SQRT((1-AY814)*($AN$10-$AL$10)*($AN$10-$AM$10))),$AM$10)</f>
        <v>0.920567825859327</v>
      </c>
      <c r="AQ814" s="0" t="n">
        <f aca="false">IFERROR(IF(AZ814&lt;($AM$11-$AL$11)/($AN$11-$AL$11),$AL$11+SQRT(AZ814*($AN$11-$AL$11)*($AM$11-$AL$11)),$AN$11-SQRT((1-AZ814)*($AN$11-$AL$11)*($AN$11-$AM$11))),$AM$11)</f>
        <v>0.71358605057637</v>
      </c>
      <c r="AR814" s="0" t="n">
        <f aca="false">SUMPRODUCT((B24:B31&lt;=$B$6)*(C24:C31*AM814+D24:D31*AO814*$B$8*AQ814)/(1+AL814/100)^B24:B31)+C32*AM814*AP814/(1+AL814/100)^$B$6</f>
        <v>0</v>
      </c>
      <c r="AS814" s="0" t="n">
        <f aca="false">SUMPRODUCT((K24:K26&lt;=$B$6)*(L24:L26*AN814+M24:M26*AO814*$B$8*AQ814)/(1+AL814/100)^K24:K26)+L27*AN814*AP814/(1+AL814/100)^$B$6</f>
        <v>0</v>
      </c>
      <c r="AT814" s="0" t="n">
        <f aca="false">AS814-AR814</f>
        <v>0</v>
      </c>
      <c r="AU814" s="0" t="n">
        <f aca="true">RAND()</f>
        <v>0.495896223446229</v>
      </c>
      <c r="AV814" s="0" t="n">
        <f aca="true">RAND()</f>
        <v>0.210277259010154</v>
      </c>
      <c r="AW814" s="0" t="n">
        <f aca="true">RAND()</f>
        <v>0.600091642551328</v>
      </c>
      <c r="AX814" s="0" t="n">
        <f aca="true">RAND()</f>
        <v>0.675973038911933</v>
      </c>
      <c r="AY814" s="0" t="n">
        <f aca="true">RAND()</f>
        <v>0.707509184592166</v>
      </c>
      <c r="AZ814" s="0" t="n">
        <f aca="true">RAND()</f>
        <v>0.665171630920647</v>
      </c>
    </row>
    <row r="815" customFormat="false" ht="15" hidden="false" customHeight="false" outlineLevel="0" collapsed="false">
      <c r="AK815" s="0" t="n">
        <v>802</v>
      </c>
      <c r="AL815" s="0" t="n">
        <f aca="false">IFERROR(IF(AU815&lt;($AM$6-$AL$6)/($AN$6-$AL$6),$AL$6+SQRT(AU815*($AN$6-$AL$6)*($AM$6-$AL$6)),$AN$6-SQRT((1-AU815)*($AN$6-$AL$6)*($AN$6-$AM$6))),$AM$6)</f>
        <v>3.652302029069</v>
      </c>
      <c r="AM815" s="0" t="n">
        <f aca="false">IFERROR(IF(AV815&lt;($AM$7-$AL$7)/($AN$7-$AL$7),$AL$7+SQRT(AV815*($AN$7-$AL$7)*($AM$7-$AL$7)),$AN$7-SQRT((1-AV815)*($AN$7-$AL$7)*($AN$7-$AM$7))),$AM$7)</f>
        <v>1.10298744425112</v>
      </c>
      <c r="AN815" s="0" t="n">
        <f aca="false">IFERROR(IF(AW815&lt;($AM$8-$AL$8)/($AN$8-$AL$8),$AL$8+SQRT(AW815*($AN$8-$AL$8)*($AM$8-$AL$8)),$AN$8-SQRT((1-AW815)*($AN$8-$AL$8)*($AN$8-$AM$8))),$AM$8)</f>
        <v>1.03536838782721</v>
      </c>
      <c r="AO815" s="0" t="n">
        <f aca="false">IFERROR(IF(AX815&lt;($AM$9-$AL$9)/($AN$9-$AL$9),$AL$9+SQRT(AX815*($AN$9-$AL$9)*($AM$9-$AL$9)),$AN$9-SQRT((1-AX815)*($AN$9-$AL$9)*($AN$9-$AM$9))),$AM$9)</f>
        <v>1.3658513292078</v>
      </c>
      <c r="AP815" s="0" t="n">
        <f aca="false">IFERROR(IF(AY815&lt;($AM$10-$AL$10)/($AN$10-$AL$10),$AL$10+SQRT(AY815*($AN$10-$AL$10)*($AM$10-$AL$10)),$AN$10-SQRT((1-AY815)*($AN$10-$AL$10)*($AN$10-$AM$10))),$AM$10)</f>
        <v>0.869143757731066</v>
      </c>
      <c r="AQ815" s="0" t="n">
        <f aca="false">IFERROR(IF(AZ815&lt;($AM$11-$AL$11)/($AN$11-$AL$11),$AL$11+SQRT(AZ815*($AN$11-$AL$11)*($AM$11-$AL$11)),$AN$11-SQRT((1-AZ815)*($AN$11-$AL$11)*($AN$11-$AM$11))),$AM$11)</f>
        <v>0.548987796240751</v>
      </c>
      <c r="AR815" s="0" t="n">
        <f aca="false">SUMPRODUCT((B24:B31&lt;=$B$6)*(C24:C31*AM815+D24:D31*AO815*$B$8*AQ815)/(1+AL815/100)^B24:B31)+C32*AM815*AP815/(1+AL815/100)^$B$6</f>
        <v>0</v>
      </c>
      <c r="AS815" s="0" t="n">
        <f aca="false">SUMPRODUCT((K24:K26&lt;=$B$6)*(L24:L26*AN815+M24:M26*AO815*$B$8*AQ815)/(1+AL815/100)^K24:K26)+L27*AN815*AP815/(1+AL815/100)^$B$6</f>
        <v>0</v>
      </c>
      <c r="AT815" s="0" t="n">
        <f aca="false">AS815-AR815</f>
        <v>0</v>
      </c>
      <c r="AU815" s="0" t="n">
        <f aca="true">RAND()</f>
        <v>0.439645914771223</v>
      </c>
      <c r="AV815" s="0" t="n">
        <f aca="true">RAND()</f>
        <v>0.807887186241633</v>
      </c>
      <c r="AW815" s="0" t="n">
        <f aca="true">RAND()</f>
        <v>0.590517964943186</v>
      </c>
      <c r="AX815" s="0" t="n">
        <f aca="true">RAND()</f>
        <v>0.731903642221657</v>
      </c>
      <c r="AY815" s="0" t="n">
        <f aca="true">RAND()</f>
        <v>0.545068455487249</v>
      </c>
      <c r="AZ815" s="0" t="n">
        <f aca="true">RAND()</f>
        <v>0.253040500721737</v>
      </c>
    </row>
    <row r="816" customFormat="false" ht="15" hidden="false" customHeight="false" outlineLevel="0" collapsed="false">
      <c r="AK816" s="0" t="n">
        <v>803</v>
      </c>
      <c r="AL816" s="0" t="n">
        <f aca="false">IFERROR(IF(AU816&lt;($AM$6-$AL$6)/($AN$6-$AL$6),$AL$6+SQRT(AU816*($AN$6-$AL$6)*($AM$6-$AL$6)),$AN$6-SQRT((1-AU816)*($AN$6-$AL$6)*($AN$6-$AM$6))),$AM$6)</f>
        <v>2.82811782967037</v>
      </c>
      <c r="AM816" s="0" t="n">
        <f aca="false">IFERROR(IF(AV816&lt;($AM$7-$AL$7)/($AN$7-$AL$7),$AL$7+SQRT(AV816*($AN$7-$AL$7)*($AM$7-$AL$7)),$AN$7-SQRT((1-AV816)*($AN$7-$AL$7)*($AN$7-$AM$7))),$AM$7)</f>
        <v>1.05084535420754</v>
      </c>
      <c r="AN816" s="0" t="n">
        <f aca="false">IFERROR(IF(AW816&lt;($AM$8-$AL$8)/($AN$8-$AL$8),$AL$8+SQRT(AW816*($AN$8-$AL$8)*($AM$8-$AL$8)),$AN$8-SQRT((1-AW816)*($AN$8-$AL$8)*($AN$8-$AM$8))),$AM$8)</f>
        <v>1.09736832613217</v>
      </c>
      <c r="AO816" s="0" t="n">
        <f aca="false">IFERROR(IF(AX816&lt;($AM$9-$AL$9)/($AN$9-$AL$9),$AL$9+SQRT(AX816*($AN$9-$AL$9)*($AM$9-$AL$9)),$AN$9-SQRT((1-AX816)*($AN$9-$AL$9)*($AN$9-$AM$9))),$AM$9)</f>
        <v>1.15785904402586</v>
      </c>
      <c r="AP816" s="0" t="n">
        <f aca="false">IFERROR(IF(AY816&lt;($AM$10-$AL$10)/($AN$10-$AL$10),$AL$10+SQRT(AY816*($AN$10-$AL$10)*($AM$10-$AL$10)),$AN$10-SQRT((1-AY816)*($AN$10-$AL$10)*($AN$10-$AM$10))),$AM$10)</f>
        <v>0.87772483033033</v>
      </c>
      <c r="AQ816" s="0" t="n">
        <f aca="false">IFERROR(IF(AZ816&lt;($AM$11-$AL$11)/($AN$11-$AL$11),$AL$11+SQRT(AZ816*($AN$11-$AL$11)*($AM$11-$AL$11)),$AN$11-SQRT((1-AZ816)*($AN$11-$AL$11)*($AN$11-$AM$11))),$AM$11)</f>
        <v>0.8354168615046</v>
      </c>
      <c r="AR816" s="0" t="n">
        <f aca="false">SUMPRODUCT((B24:B31&lt;=$B$6)*(C24:C31*AM816+D24:D31*AO816*$B$8*AQ816)/(1+AL816/100)^B24:B31)+C32*AM816*AP816/(1+AL816/100)^$B$6</f>
        <v>0</v>
      </c>
      <c r="AS816" s="0" t="n">
        <f aca="false">SUMPRODUCT((K24:K26&lt;=$B$6)*(L24:L26*AN816+M24:M26*AO816*$B$8*AQ816)/(1+AL816/100)^K24:K26)+L27*AN816*AP816/(1+AL816/100)^$B$6</f>
        <v>0</v>
      </c>
      <c r="AT816" s="0" t="n">
        <f aca="false">AS816-AR816</f>
        <v>0</v>
      </c>
      <c r="AU816" s="0" t="n">
        <f aca="true">RAND()</f>
        <v>0.137155827963591</v>
      </c>
      <c r="AV816" s="0" t="n">
        <f aca="true">RAND()</f>
        <v>0.647443796082485</v>
      </c>
      <c r="AW816" s="0" t="n">
        <f aca="true">RAND()</f>
        <v>0.792920641176043</v>
      </c>
      <c r="AX816" s="0" t="n">
        <f aca="true">RAND()</f>
        <v>0.527199073513971</v>
      </c>
      <c r="AY816" s="0" t="n">
        <f aca="true">RAND()</f>
        <v>0.570704189792306</v>
      </c>
      <c r="AZ816" s="0" t="n">
        <f aca="true">RAND()</f>
        <v>0.889438328665322</v>
      </c>
    </row>
    <row r="817" customFormat="false" ht="15" hidden="false" customHeight="false" outlineLevel="0" collapsed="false">
      <c r="AK817" s="0" t="n">
        <v>804</v>
      </c>
      <c r="AL817" s="0" t="n">
        <f aca="false">IFERROR(IF(AU817&lt;($AM$6-$AL$6)/($AN$6-$AL$6),$AL$6+SQRT(AU817*($AN$6-$AL$6)*($AM$6-$AL$6)),$AN$6-SQRT((1-AU817)*($AN$6-$AL$6)*($AN$6-$AM$6))),$AM$6)</f>
        <v>3.49828428530026</v>
      </c>
      <c r="AM817" s="0" t="n">
        <f aca="false">IFERROR(IF(AV817&lt;($AM$7-$AL$7)/($AN$7-$AL$7),$AL$7+SQRT(AV817*($AN$7-$AL$7)*($AM$7-$AL$7)),$AN$7-SQRT((1-AV817)*($AN$7-$AL$7)*($AN$7-$AM$7))),$AM$7)</f>
        <v>0.992681254074764</v>
      </c>
      <c r="AN817" s="0" t="n">
        <f aca="false">IFERROR(IF(AW817&lt;($AM$8-$AL$8)/($AN$8-$AL$8),$AL$8+SQRT(AW817*($AN$8-$AL$8)*($AM$8-$AL$8)),$AN$8-SQRT((1-AW817)*($AN$8-$AL$8)*($AN$8-$AM$8))),$AM$8)</f>
        <v>1.0715972128784</v>
      </c>
      <c r="AO817" s="0" t="n">
        <f aca="false">IFERROR(IF(AX817&lt;($AM$9-$AL$9)/($AN$9-$AL$9),$AL$9+SQRT(AX817*($AN$9-$AL$9)*($AM$9-$AL$9)),$AN$9-SQRT((1-AX817)*($AN$9-$AL$9)*($AN$9-$AM$9))),$AM$9)</f>
        <v>1.15684238714138</v>
      </c>
      <c r="AP817" s="0" t="n">
        <f aca="false">IFERROR(IF(AY817&lt;($AM$10-$AL$10)/($AN$10-$AL$10),$AL$10+SQRT(AY817*($AN$10-$AL$10)*($AM$10-$AL$10)),$AN$10-SQRT((1-AY817)*($AN$10-$AL$10)*($AN$10-$AM$10))),$AM$10)</f>
        <v>0.73716275034363</v>
      </c>
      <c r="AQ817" s="0" t="n">
        <f aca="false">IFERROR(IF(AZ817&lt;($AM$11-$AL$11)/($AN$11-$AL$11),$AL$11+SQRT(AZ817*($AN$11-$AL$11)*($AM$11-$AL$11)),$AN$11-SQRT((1-AZ817)*($AN$11-$AL$11)*($AN$11-$AM$11))),$AM$11)</f>
        <v>0.455195393065565</v>
      </c>
      <c r="AR817" s="0" t="n">
        <f aca="false">SUMPRODUCT((B24:B31&lt;=$B$6)*(C24:C31*AM817+D24:D31*AO817*$B$8*AQ817)/(1+AL817/100)^B24:B31)+C32*AM817*AP817/(1+AL817/100)^$B$6</f>
        <v>0</v>
      </c>
      <c r="AS817" s="0" t="n">
        <f aca="false">SUMPRODUCT((K24:K26&lt;=$B$6)*(L24:L26*AN817+M24:M26*AO817*$B$8*AQ817)/(1+AL817/100)^K24:K26)+L27*AN817*AP817/(1+AL817/100)^$B$6</f>
        <v>0</v>
      </c>
      <c r="AT817" s="0" t="n">
        <f aca="false">AS817-AR817</f>
        <v>0</v>
      </c>
      <c r="AU817" s="0" t="n">
        <f aca="true">RAND()</f>
        <v>0.386899352671243</v>
      </c>
      <c r="AV817" s="0" t="n">
        <f aca="true">RAND()</f>
        <v>0.412511840798043</v>
      </c>
      <c r="AW817" s="0" t="n">
        <f aca="true">RAND()</f>
        <v>0.717088404864392</v>
      </c>
      <c r="AX817" s="0" t="n">
        <f aca="true">RAND()</f>
        <v>0.526056826585707</v>
      </c>
      <c r="AY817" s="0" t="n">
        <f aca="true">RAND()</f>
        <v>0.22498468060222</v>
      </c>
      <c r="AZ817" s="0" t="n">
        <f aca="true">RAND()</f>
        <v>0.0983086123623481</v>
      </c>
    </row>
    <row r="818" customFormat="false" ht="15" hidden="false" customHeight="false" outlineLevel="0" collapsed="false">
      <c r="AK818" s="0" t="n">
        <v>805</v>
      </c>
      <c r="AL818" s="0" t="n">
        <f aca="false">IFERROR(IF(AU818&lt;($AM$6-$AL$6)/($AN$6-$AL$6),$AL$6+SQRT(AU818*($AN$6-$AL$6)*($AM$6-$AL$6)),$AN$6-SQRT((1-AU818)*($AN$6-$AL$6)*($AN$6-$AM$6))),$AM$6)</f>
        <v>3.09792813423811</v>
      </c>
      <c r="AM818" s="0" t="n">
        <f aca="false">IFERROR(IF(AV818&lt;($AM$7-$AL$7)/($AN$7-$AL$7),$AL$7+SQRT(AV818*($AN$7-$AL$7)*($AM$7-$AL$7)),$AN$7-SQRT((1-AV818)*($AN$7-$AL$7)*($AN$7-$AM$7))),$AM$7)</f>
        <v>0.942932687053344</v>
      </c>
      <c r="AN818" s="0" t="n">
        <f aca="false">IFERROR(IF(AW818&lt;($AM$8-$AL$8)/($AN$8-$AL$8),$AL$8+SQRT(AW818*($AN$8-$AL$8)*($AM$8-$AL$8)),$AN$8-SQRT((1-AW818)*($AN$8-$AL$8)*($AN$8-$AM$8))),$AM$8)</f>
        <v>1.12731155370234</v>
      </c>
      <c r="AO818" s="0" t="n">
        <f aca="false">IFERROR(IF(AX818&lt;($AM$9-$AL$9)/($AN$9-$AL$9),$AL$9+SQRT(AX818*($AN$9-$AL$9)*($AM$9-$AL$9)),$AN$9-SQRT((1-AX818)*($AN$9-$AL$9)*($AN$9-$AM$9))),$AM$9)</f>
        <v>1.05294004830173</v>
      </c>
      <c r="AP818" s="0" t="n">
        <f aca="false">IFERROR(IF(AY818&lt;($AM$10-$AL$10)/($AN$10-$AL$10),$AL$10+SQRT(AY818*($AN$10-$AL$10)*($AM$10-$AL$10)),$AN$10-SQRT((1-AY818)*($AN$10-$AL$10)*($AN$10-$AM$10))),$AM$10)</f>
        <v>0.722706878526615</v>
      </c>
      <c r="AQ818" s="0" t="n">
        <f aca="false">IFERROR(IF(AZ818&lt;($AM$11-$AL$11)/($AN$11-$AL$11),$AL$11+SQRT(AZ818*($AN$11-$AL$11)*($AM$11-$AL$11)),$AN$11-SQRT((1-AZ818)*($AN$11-$AL$11)*($AN$11-$AM$11))),$AM$11)</f>
        <v>0.652232084525451</v>
      </c>
      <c r="AR818" s="0" t="n">
        <f aca="false">SUMPRODUCT((B24:B31&lt;=$B$6)*(C24:C31*AM818+D24:D31*AO818*$B$8*AQ818)/(1+AL818/100)^B24:B31)+C32*AM818*AP818/(1+AL818/100)^$B$6</f>
        <v>0</v>
      </c>
      <c r="AS818" s="0" t="n">
        <f aca="false">SUMPRODUCT((K24:K26&lt;=$B$6)*(L24:L26*AN818+M24:M26*AO818*$B$8*AQ818)/(1+AL818/100)^K24:K26)+L27*AN818*AP818/(1+AL818/100)^$B$6</f>
        <v>0</v>
      </c>
      <c r="AT818" s="0" t="n">
        <f aca="false">AS818-AR818</f>
        <v>0</v>
      </c>
      <c r="AU818" s="0" t="n">
        <f aca="true">RAND()</f>
        <v>0.238691757721477</v>
      </c>
      <c r="AV818" s="0" t="n">
        <f aca="true">RAND()</f>
        <v>0.226997255869878</v>
      </c>
      <c r="AW818" s="0" t="n">
        <f aca="true">RAND()</f>
        <v>0.866200401289479</v>
      </c>
      <c r="AX818" s="0" t="n">
        <f aca="true">RAND()</f>
        <v>0.402051631926177</v>
      </c>
      <c r="AY818" s="0" t="n">
        <f aca="true">RAND()</f>
        <v>0.198393414972274</v>
      </c>
      <c r="AZ818" s="0" t="n">
        <f aca="true">RAND()</f>
        <v>0.506357048842804</v>
      </c>
    </row>
    <row r="819" customFormat="false" ht="15" hidden="false" customHeight="false" outlineLevel="0" collapsed="false">
      <c r="AK819" s="0" t="n">
        <v>806</v>
      </c>
      <c r="AL819" s="0" t="n">
        <f aca="false">IFERROR(IF(AU819&lt;($AM$6-$AL$6)/($AN$6-$AL$6),$AL$6+SQRT(AU819*($AN$6-$AL$6)*($AM$6-$AL$6)),$AN$6-SQRT((1-AU819)*($AN$6-$AL$6)*($AN$6-$AM$6))),$AM$6)</f>
        <v>2.24562979997254</v>
      </c>
      <c r="AM819" s="0" t="n">
        <f aca="false">IFERROR(IF(AV819&lt;($AM$7-$AL$7)/($AN$7-$AL$7),$AL$7+SQRT(AV819*($AN$7-$AL$7)*($AM$7-$AL$7)),$AN$7-SQRT((1-AV819)*($AN$7-$AL$7)*($AN$7-$AM$7))),$AM$7)</f>
        <v>1.14585727807305</v>
      </c>
      <c r="AN819" s="0" t="n">
        <f aca="false">IFERROR(IF(AW819&lt;($AM$8-$AL$8)/($AN$8-$AL$8),$AL$8+SQRT(AW819*($AN$8-$AL$8)*($AM$8-$AL$8)),$AN$8-SQRT((1-AW819)*($AN$8-$AL$8)*($AN$8-$AM$8))),$AM$8)</f>
        <v>0.964686439308087</v>
      </c>
      <c r="AO819" s="0" t="n">
        <f aca="false">IFERROR(IF(AX819&lt;($AM$9-$AL$9)/($AN$9-$AL$9),$AL$9+SQRT(AX819*($AN$9-$AL$9)*($AM$9-$AL$9)),$AN$9-SQRT((1-AX819)*($AN$9-$AL$9)*($AN$9-$AM$9))),$AM$9)</f>
        <v>0.825733451245387</v>
      </c>
      <c r="AP819" s="0" t="n">
        <f aca="false">IFERROR(IF(AY819&lt;($AM$10-$AL$10)/($AN$10-$AL$10),$AL$10+SQRT(AY819*($AN$10-$AL$10)*($AM$10-$AL$10)),$AN$10-SQRT((1-AY819)*($AN$10-$AL$10)*($AN$10-$AM$10))),$AM$10)</f>
        <v>0.772905994641076</v>
      </c>
      <c r="AQ819" s="0" t="n">
        <f aca="false">IFERROR(IF(AZ819&lt;($AM$11-$AL$11)/($AN$11-$AL$11),$AL$11+SQRT(AZ819*($AN$11-$AL$11)*($AM$11-$AL$11)),$AN$11-SQRT((1-AZ819)*($AN$11-$AL$11)*($AN$11-$AM$11))),$AM$11)</f>
        <v>0.802371900738351</v>
      </c>
      <c r="AR819" s="0" t="n">
        <f aca="false">SUMPRODUCT((B24:B31&lt;=$B$6)*(C24:C31*AM819+D24:D31*AO819*$B$8*AQ819)/(1+AL819/100)^B24:B31)+C32*AM819*AP819/(1+AL819/100)^$B$6</f>
        <v>0</v>
      </c>
      <c r="AS819" s="0" t="n">
        <f aca="false">SUMPRODUCT((K24:K26&lt;=$B$6)*(L24:L26*AN819+M24:M26*AO819*$B$8*AQ819)/(1+AL819/100)^K24:K26)+L27*AN819*AP819/(1+AL819/100)^$B$6</f>
        <v>0</v>
      </c>
      <c r="AT819" s="0" t="n">
        <f aca="false">AS819-AR819</f>
        <v>0</v>
      </c>
      <c r="AU819" s="0" t="n">
        <f aca="true">RAND()</f>
        <v>0.0120667997269099</v>
      </c>
      <c r="AV819" s="0" t="n">
        <f aca="true">RAND()</f>
        <v>0.903593719730187</v>
      </c>
      <c r="AW819" s="0" t="n">
        <f aca="true">RAND()</f>
        <v>0.301351369910847</v>
      </c>
      <c r="AX819" s="0" t="n">
        <f aca="true">RAND()</f>
        <v>0.141469708346975</v>
      </c>
      <c r="AY819" s="0" t="n">
        <f aca="true">RAND()</f>
        <v>0.29791072764414</v>
      </c>
      <c r="AZ819" s="0" t="n">
        <f aca="true">RAND()</f>
        <v>0.840584221968277</v>
      </c>
    </row>
    <row r="820" customFormat="false" ht="15" hidden="false" customHeight="false" outlineLevel="0" collapsed="false">
      <c r="AK820" s="0" t="n">
        <v>807</v>
      </c>
      <c r="AL820" s="0" t="n">
        <f aca="false">IFERROR(IF(AU820&lt;($AM$6-$AL$6)/($AN$6-$AL$6),$AL$6+SQRT(AU820*($AN$6-$AL$6)*($AM$6-$AL$6)),$AN$6-SQRT((1-AU820)*($AN$6-$AL$6)*($AN$6-$AM$6))),$AM$6)</f>
        <v>4.9981442527557</v>
      </c>
      <c r="AM820" s="0" t="n">
        <f aca="false">IFERROR(IF(AV820&lt;($AM$7-$AL$7)/($AN$7-$AL$7),$AL$7+SQRT(AV820*($AN$7-$AL$7)*($AM$7-$AL$7)),$AN$7-SQRT((1-AV820)*($AN$7-$AL$7)*($AN$7-$AM$7))),$AM$7)</f>
        <v>1.14778699298738</v>
      </c>
      <c r="AN820" s="0" t="n">
        <f aca="false">IFERROR(IF(AW820&lt;($AM$8-$AL$8)/($AN$8-$AL$8),$AL$8+SQRT(AW820*($AN$8-$AL$8)*($AM$8-$AL$8)),$AN$8-SQRT((1-AW820)*($AN$8-$AL$8)*($AN$8-$AM$8))),$AM$8)</f>
        <v>0.989023076329561</v>
      </c>
      <c r="AO820" s="0" t="n">
        <f aca="false">IFERROR(IF(AX820&lt;($AM$9-$AL$9)/($AN$9-$AL$9),$AL$9+SQRT(AX820*($AN$9-$AL$9)*($AM$9-$AL$9)),$AN$9-SQRT((1-AX820)*($AN$9-$AL$9)*($AN$9-$AM$9))),$AM$9)</f>
        <v>0.935973814091723</v>
      </c>
      <c r="AP820" s="0" t="n">
        <f aca="false">IFERROR(IF(AY820&lt;($AM$10-$AL$10)/($AN$10-$AL$10),$AL$10+SQRT(AY820*($AN$10-$AL$10)*($AM$10-$AL$10)),$AN$10-SQRT((1-AY820)*($AN$10-$AL$10)*($AN$10-$AM$10))),$AM$10)</f>
        <v>0.886565904527612</v>
      </c>
      <c r="AQ820" s="0" t="n">
        <f aca="false">IFERROR(IF(AZ820&lt;($AM$11-$AL$11)/($AN$11-$AL$11),$AL$11+SQRT(AZ820*($AN$11-$AL$11)*($AM$11-$AL$11)),$AN$11-SQRT((1-AZ820)*($AN$11-$AL$11)*($AN$11-$AM$11))),$AM$11)</f>
        <v>0.609663561302787</v>
      </c>
      <c r="AR820" s="0" t="n">
        <f aca="false">SUMPRODUCT((B24:B31&lt;=$B$6)*(C24:C31*AM820+D24:D31*AO820*$B$8*AQ820)/(1+AL820/100)^B24:B31)+C32*AM820*AP820/(1+AL820/100)^$B$6</f>
        <v>0</v>
      </c>
      <c r="AS820" s="0" t="n">
        <f aca="false">SUMPRODUCT((K24:K26&lt;=$B$6)*(L24:L26*AN820+M24:M26*AO820*$B$8*AQ820)/(1+AL820/100)^K24:K26)+L27*AN820*AP820/(1+AL820/100)^$B$6</f>
        <v>0</v>
      </c>
      <c r="AT820" s="0" t="n">
        <f aca="false">AS820-AR820</f>
        <v>0</v>
      </c>
      <c r="AU820" s="0" t="n">
        <f aca="true">RAND()</f>
        <v>0.799628678361248</v>
      </c>
      <c r="AV820" s="0" t="n">
        <f aca="true">RAND()</f>
        <v>0.907133343977236</v>
      </c>
      <c r="AW820" s="0" t="n">
        <f aca="true">RAND()</f>
        <v>0.396996926501011</v>
      </c>
      <c r="AX820" s="0" t="n">
        <f aca="true">RAND()</f>
        <v>0.253430888764913</v>
      </c>
      <c r="AY820" s="0" t="n">
        <f aca="true">RAND()</f>
        <v>0.597732794173002</v>
      </c>
      <c r="AZ820" s="0" t="n">
        <f aca="true">RAND()</f>
        <v>0.391393964076429</v>
      </c>
    </row>
    <row r="821" customFormat="false" ht="15" hidden="false" customHeight="false" outlineLevel="0" collapsed="false">
      <c r="AK821" s="0" t="n">
        <v>808</v>
      </c>
      <c r="AL821" s="0" t="n">
        <f aca="false">IFERROR(IF(AU821&lt;($AM$6-$AL$6)/($AN$6-$AL$6),$AL$6+SQRT(AU821*($AN$6-$AL$6)*($AM$6-$AL$6)),$AN$6-SQRT((1-AU821)*($AN$6-$AL$6)*($AN$6-$AM$6))),$AM$6)</f>
        <v>3.09565634415217</v>
      </c>
      <c r="AM821" s="0" t="n">
        <f aca="false">IFERROR(IF(AV821&lt;($AM$7-$AL$7)/($AN$7-$AL$7),$AL$7+SQRT(AV821*($AN$7-$AL$7)*($AM$7-$AL$7)),$AN$7-SQRT((1-AV821)*($AN$7-$AL$7)*($AN$7-$AM$7))),$AM$7)</f>
        <v>1.08611998399556</v>
      </c>
      <c r="AN821" s="0" t="n">
        <f aca="false">IFERROR(IF(AW821&lt;($AM$8-$AL$8)/($AN$8-$AL$8),$AL$8+SQRT(AW821*($AN$8-$AL$8)*($AM$8-$AL$8)),$AN$8-SQRT((1-AW821)*($AN$8-$AL$8)*($AN$8-$AM$8))),$AM$8)</f>
        <v>1.07059091997977</v>
      </c>
      <c r="AO821" s="0" t="n">
        <f aca="false">IFERROR(IF(AX821&lt;($AM$9-$AL$9)/($AN$9-$AL$9),$AL$9+SQRT(AX821*($AN$9-$AL$9)*($AM$9-$AL$9)),$AN$9-SQRT((1-AX821)*($AN$9-$AL$9)*($AN$9-$AM$9))),$AM$9)</f>
        <v>1.1768670450102</v>
      </c>
      <c r="AP821" s="0" t="n">
        <f aca="false">IFERROR(IF(AY821&lt;($AM$10-$AL$10)/($AN$10-$AL$10),$AL$10+SQRT(AY821*($AN$10-$AL$10)*($AM$10-$AL$10)),$AN$10-SQRT((1-AY821)*($AN$10-$AL$10)*($AN$10-$AM$10))),$AM$10)</f>
        <v>0.922442311964237</v>
      </c>
      <c r="AQ821" s="0" t="n">
        <f aca="false">IFERROR(IF(AZ821&lt;($AM$11-$AL$11)/($AN$11-$AL$11),$AL$11+SQRT(AZ821*($AN$11-$AL$11)*($AM$11-$AL$11)),$AN$11-SQRT((1-AZ821)*($AN$11-$AL$11)*($AN$11-$AM$11))),$AM$11)</f>
        <v>0.823070684322519</v>
      </c>
      <c r="AR821" s="0" t="n">
        <f aca="false">SUMPRODUCT((B24:B31&lt;=$B$6)*(C24:C31*AM821+D24:D31*AO821*$B$8*AQ821)/(1+AL821/100)^B24:B31)+C32*AM821*AP821/(1+AL821/100)^$B$6</f>
        <v>0</v>
      </c>
      <c r="AS821" s="0" t="n">
        <f aca="false">SUMPRODUCT((K24:K26&lt;=$B$6)*(L24:L26*AN821+M24:M26*AO821*$B$8*AQ821)/(1+AL821/100)^K24:K26)+L27*AN821*AP821/(1+AL821/100)^$B$6</f>
        <v>0</v>
      </c>
      <c r="AT821" s="0" t="n">
        <f aca="false">AS821-AR821</f>
        <v>0</v>
      </c>
      <c r="AU821" s="0" t="n">
        <f aca="true">RAND()</f>
        <v>0.237805030852041</v>
      </c>
      <c r="AV821" s="0" t="n">
        <f aca="true">RAND()</f>
        <v>0.761274136483415</v>
      </c>
      <c r="AW821" s="0" t="n">
        <f aca="true">RAND()</f>
        <v>0.713887840055947</v>
      </c>
      <c r="AX821" s="0" t="n">
        <f aca="true">RAND()</f>
        <v>0.548301425606506</v>
      </c>
      <c r="AY821" s="0" t="n">
        <f aca="true">RAND()</f>
        <v>0.713830027750757</v>
      </c>
      <c r="AZ821" s="0" t="n">
        <f aca="true">RAND()</f>
        <v>0.872228641852646</v>
      </c>
    </row>
    <row r="822" customFormat="false" ht="15" hidden="false" customHeight="false" outlineLevel="0" collapsed="false">
      <c r="AK822" s="0" t="n">
        <v>809</v>
      </c>
      <c r="AL822" s="0" t="n">
        <f aca="false">IFERROR(IF(AU822&lt;($AM$6-$AL$6)/($AN$6-$AL$6),$AL$6+SQRT(AU822*($AN$6-$AL$6)*($AM$6-$AL$6)),$AN$6-SQRT((1-AU822)*($AN$6-$AL$6)*($AN$6-$AM$6))),$AM$6)</f>
        <v>3.84743026074845</v>
      </c>
      <c r="AM822" s="0" t="n">
        <f aca="false">IFERROR(IF(AV822&lt;($AM$7-$AL$7)/($AN$7-$AL$7),$AL$7+SQRT(AV822*($AN$7-$AL$7)*($AM$7-$AL$7)),$AN$7-SQRT((1-AV822)*($AN$7-$AL$7)*($AN$7-$AM$7))),$AM$7)</f>
        <v>1.09500861058909</v>
      </c>
      <c r="AN822" s="0" t="n">
        <f aca="false">IFERROR(IF(AW822&lt;($AM$8-$AL$8)/($AN$8-$AL$8),$AL$8+SQRT(AW822*($AN$8-$AL$8)*($AM$8-$AL$8)),$AN$8-SQRT((1-AW822)*($AN$8-$AL$8)*($AN$8-$AM$8))),$AM$8)</f>
        <v>0.956344882029816</v>
      </c>
      <c r="AO822" s="0" t="n">
        <f aca="false">IFERROR(IF(AX822&lt;($AM$9-$AL$9)/($AN$9-$AL$9),$AL$9+SQRT(AX822*($AN$9-$AL$9)*($AM$9-$AL$9)),$AN$9-SQRT((1-AX822)*($AN$9-$AL$9)*($AN$9-$AM$9))),$AM$9)</f>
        <v>0.843519607755538</v>
      </c>
      <c r="AP822" s="0" t="n">
        <f aca="false">IFERROR(IF(AY822&lt;($AM$10-$AL$10)/($AN$10-$AL$10),$AL$10+SQRT(AY822*($AN$10-$AL$10)*($AM$10-$AL$10)),$AN$10-SQRT((1-AY822)*($AN$10-$AL$10)*($AN$10-$AM$10))),$AM$10)</f>
        <v>0.693642087000998</v>
      </c>
      <c r="AQ822" s="0" t="n">
        <f aca="false">IFERROR(IF(AZ822&lt;($AM$11-$AL$11)/($AN$11-$AL$11),$AL$11+SQRT(AZ822*($AN$11-$AL$11)*($AM$11-$AL$11)),$AN$11-SQRT((1-AZ822)*($AN$11-$AL$11)*($AN$11-$AM$11))),$AM$11)</f>
        <v>0.635249879881528</v>
      </c>
      <c r="AR822" s="0" t="n">
        <f aca="false">SUMPRODUCT((B24:B31&lt;=$B$6)*(C24:C31*AM822+D24:D31*AO822*$B$8*AQ822)/(1+AL822/100)^B24:B31)+C32*AM822*AP822/(1+AL822/100)^$B$6</f>
        <v>0</v>
      </c>
      <c r="AS822" s="0" t="n">
        <f aca="false">SUMPRODUCT((K24:K26&lt;=$B$6)*(L24:L26*AN822+M24:M26*AO822*$B$8*AQ822)/(1+AL822/100)^K24:K26)+L27*AN822*AP822/(1+AL822/100)^$B$6</f>
        <v>0</v>
      </c>
      <c r="AT822" s="0" t="n">
        <f aca="false">AS822-AR822</f>
        <v>0</v>
      </c>
      <c r="AU822" s="0" t="n">
        <f aca="true">RAND()</f>
        <v>0.503065201957771</v>
      </c>
      <c r="AV822" s="0" t="n">
        <f aca="true">RAND()</f>
        <v>0.786468170742018</v>
      </c>
      <c r="AW822" s="0" t="n">
        <f aca="true">RAND()</f>
        <v>0.271596912632412</v>
      </c>
      <c r="AX822" s="0" t="n">
        <f aca="true">RAND()</f>
        <v>0.157340961216691</v>
      </c>
      <c r="AY822" s="0" t="n">
        <f aca="true">RAND()</f>
        <v>0.149989031432408</v>
      </c>
      <c r="AZ822" s="0" t="n">
        <f aca="true">RAND()</f>
        <v>0.458744824328893</v>
      </c>
    </row>
    <row r="823" customFormat="false" ht="15" hidden="false" customHeight="false" outlineLevel="0" collapsed="false">
      <c r="AK823" s="0" t="n">
        <v>810</v>
      </c>
      <c r="AL823" s="0" t="n">
        <f aca="false">IFERROR(IF(AU823&lt;($AM$6-$AL$6)/($AN$6-$AL$6),$AL$6+SQRT(AU823*($AN$6-$AL$6)*($AM$6-$AL$6)),$AN$6-SQRT((1-AU823)*($AN$6-$AL$6)*($AN$6-$AM$6))),$AM$6)</f>
        <v>3.62943396026578</v>
      </c>
      <c r="AM823" s="0" t="n">
        <f aca="false">IFERROR(IF(AV823&lt;($AM$7-$AL$7)/($AN$7-$AL$7),$AL$7+SQRT(AV823*($AN$7-$AL$7)*($AM$7-$AL$7)),$AN$7-SQRT((1-AV823)*($AN$7-$AL$7)*($AN$7-$AM$7))),$AM$7)</f>
        <v>1.07173582202647</v>
      </c>
      <c r="AN823" s="0" t="n">
        <f aca="false">IFERROR(IF(AW823&lt;($AM$8-$AL$8)/($AN$8-$AL$8),$AL$8+SQRT(AW823*($AN$8-$AL$8)*($AM$8-$AL$8)),$AN$8-SQRT((1-AW823)*($AN$8-$AL$8)*($AN$8-$AM$8))),$AM$8)</f>
        <v>1.09803372018248</v>
      </c>
      <c r="AO823" s="0" t="n">
        <f aca="false">IFERROR(IF(AX823&lt;($AM$9-$AL$9)/($AN$9-$AL$9),$AL$9+SQRT(AX823*($AN$9-$AL$9)*($AM$9-$AL$9)),$AN$9-SQRT((1-AX823)*($AN$9-$AL$9)*($AN$9-$AM$9))),$AM$9)</f>
        <v>1.4585517655209</v>
      </c>
      <c r="AP823" s="0" t="n">
        <f aca="false">IFERROR(IF(AY823&lt;($AM$10-$AL$10)/($AN$10-$AL$10),$AL$10+SQRT(AY823*($AN$10-$AL$10)*($AM$10-$AL$10)),$AN$10-SQRT((1-AY823)*($AN$10-$AL$10)*($AN$10-$AM$10))),$AM$10)</f>
        <v>0.969208126217914</v>
      </c>
      <c r="AQ823" s="0" t="n">
        <f aca="false">IFERROR(IF(AZ823&lt;($AM$11-$AL$11)/($AN$11-$AL$11),$AL$11+SQRT(AZ823*($AN$11-$AL$11)*($AM$11-$AL$11)),$AN$11-SQRT((1-AZ823)*($AN$11-$AL$11)*($AN$11-$AM$11))),$AM$11)</f>
        <v>0.691897601022065</v>
      </c>
      <c r="AR823" s="0" t="n">
        <f aca="false">SUMPRODUCT((B24:B31&lt;=$B$6)*(C24:C31*AM823+D24:D31*AO823*$B$8*AQ823)/(1+AL823/100)^B24:B31)+C32*AM823*AP823/(1+AL823/100)^$B$6</f>
        <v>0</v>
      </c>
      <c r="AS823" s="0" t="n">
        <f aca="false">SUMPRODUCT((K24:K26&lt;=$B$6)*(L24:L26*AN823+M24:M26*AO823*$B$8*AQ823)/(1+AL823/100)^K24:K26)+L27*AN823*AP823/(1+AL823/100)^$B$6</f>
        <v>0</v>
      </c>
      <c r="AT823" s="0" t="n">
        <f aca="false">AS823-AR823</f>
        <v>0</v>
      </c>
      <c r="AU823" s="0" t="n">
        <f aca="true">RAND()</f>
        <v>0.431964228589519</v>
      </c>
      <c r="AV823" s="0" t="n">
        <f aca="true">RAND()</f>
        <v>0.717527847568196</v>
      </c>
      <c r="AW823" s="0" t="n">
        <f aca="true">RAND()</f>
        <v>0.794722220430435</v>
      </c>
      <c r="AX823" s="0" t="n">
        <f aca="true">RAND()</f>
        <v>0.804555872919645</v>
      </c>
      <c r="AY823" s="0" t="n">
        <f aca="true">RAND()</f>
        <v>0.880625062835704</v>
      </c>
      <c r="AZ823" s="0" t="n">
        <f aca="true">RAND()</f>
        <v>0.612542496914454</v>
      </c>
    </row>
    <row r="824" customFormat="false" ht="15" hidden="false" customHeight="false" outlineLevel="0" collapsed="false">
      <c r="AK824" s="0" t="n">
        <v>811</v>
      </c>
      <c r="AL824" s="0" t="n">
        <f aca="false">IFERROR(IF(AU824&lt;($AM$6-$AL$6)/($AN$6-$AL$6),$AL$6+SQRT(AU824*($AN$6-$AL$6)*($AM$6-$AL$6)),$AN$6-SQRT((1-AU824)*($AN$6-$AL$6)*($AN$6-$AM$6))),$AM$6)</f>
        <v>3.82707490810077</v>
      </c>
      <c r="AM824" s="0" t="n">
        <f aca="false">IFERROR(IF(AV824&lt;($AM$7-$AL$7)/($AN$7-$AL$7),$AL$7+SQRT(AV824*($AN$7-$AL$7)*($AM$7-$AL$7)),$AN$7-SQRT((1-AV824)*($AN$7-$AL$7)*($AN$7-$AM$7))),$AM$7)</f>
        <v>0.876333852881539</v>
      </c>
      <c r="AN824" s="0" t="n">
        <f aca="false">IFERROR(IF(AW824&lt;($AM$8-$AL$8)/($AN$8-$AL$8),$AL$8+SQRT(AW824*($AN$8-$AL$8)*($AM$8-$AL$8)),$AN$8-SQRT((1-AW824)*($AN$8-$AL$8)*($AN$8-$AM$8))),$AM$8)</f>
        <v>1.00678693332281</v>
      </c>
      <c r="AO824" s="0" t="n">
        <f aca="false">IFERROR(IF(AX824&lt;($AM$9-$AL$9)/($AN$9-$AL$9),$AL$9+SQRT(AX824*($AN$9-$AL$9)*($AM$9-$AL$9)),$AN$9-SQRT((1-AX824)*($AN$9-$AL$9)*($AN$9-$AM$9))),$AM$9)</f>
        <v>0.886736534340465</v>
      </c>
      <c r="AP824" s="0" t="n">
        <f aca="false">IFERROR(IF(AY824&lt;($AM$10-$AL$10)/($AN$10-$AL$10),$AL$10+SQRT(AY824*($AN$10-$AL$10)*($AM$10-$AL$10)),$AN$10-SQRT((1-AY824)*($AN$10-$AL$10)*($AN$10-$AM$10))),$AM$10)</f>
        <v>0.742441950156095</v>
      </c>
      <c r="AQ824" s="0" t="n">
        <f aca="false">IFERROR(IF(AZ824&lt;($AM$11-$AL$11)/($AN$11-$AL$11),$AL$11+SQRT(AZ824*($AN$11-$AL$11)*($AM$11-$AL$11)),$AN$11-SQRT((1-AZ824)*($AN$11-$AL$11)*($AN$11-$AM$11))),$AM$11)</f>
        <v>0.826865797241108</v>
      </c>
      <c r="AR824" s="0" t="n">
        <f aca="false">SUMPRODUCT((B24:B31&lt;=$B$6)*(C24:C31*AM824+D24:D31*AO824*$B$8*AQ824)/(1+AL824/100)^B24:B31)+C32*AM824*AP824/(1+AL824/100)^$B$6</f>
        <v>0</v>
      </c>
      <c r="AS824" s="0" t="n">
        <f aca="false">SUMPRODUCT((K24:K26&lt;=$B$6)*(L24:L26*AN824+M24:M26*AO824*$B$8*AQ824)/(1+AL824/100)^K24:K26)+L27*AN824*AP824/(1+AL824/100)^$B$6</f>
        <v>0</v>
      </c>
      <c r="AT824" s="0" t="n">
        <f aca="false">AS824-AR824</f>
        <v>0</v>
      </c>
      <c r="AU824" s="0" t="n">
        <f aca="true">RAND()</f>
        <v>0.496627318059814</v>
      </c>
      <c r="AV824" s="0" t="n">
        <f aca="true">RAND()</f>
        <v>0.0647428566193375</v>
      </c>
      <c r="AW824" s="0" t="n">
        <f aca="true">RAND()</f>
        <v>0.474199148422019</v>
      </c>
      <c r="AX824" s="0" t="n">
        <f aca="true">RAND()</f>
        <v>0.199420195991565</v>
      </c>
      <c r="AY824" s="0" t="n">
        <f aca="true">RAND()</f>
        <v>0.235112396781962</v>
      </c>
      <c r="AZ824" s="0" t="n">
        <f aca="true">RAND()</f>
        <v>0.877651215653236</v>
      </c>
    </row>
    <row r="825" customFormat="false" ht="15" hidden="false" customHeight="false" outlineLevel="0" collapsed="false">
      <c r="AK825" s="0" t="n">
        <v>812</v>
      </c>
      <c r="AL825" s="0" t="n">
        <f aca="false">IFERROR(IF(AU825&lt;($AM$6-$AL$6)/($AN$6-$AL$6),$AL$6+SQRT(AU825*($AN$6-$AL$6)*($AM$6-$AL$6)),$AN$6-SQRT((1-AU825)*($AN$6-$AL$6)*($AN$6-$AM$6))),$AM$6)</f>
        <v>4.57553325830738</v>
      </c>
      <c r="AM825" s="0" t="n">
        <f aca="false">IFERROR(IF(AV825&lt;($AM$7-$AL$7)/($AN$7-$AL$7),$AL$7+SQRT(AV825*($AN$7-$AL$7)*($AM$7-$AL$7)),$AN$7-SQRT((1-AV825)*($AN$7-$AL$7)*($AN$7-$AM$7))),$AM$7)</f>
        <v>1.05596893247745</v>
      </c>
      <c r="AN825" s="0" t="n">
        <f aca="false">IFERROR(IF(AW825&lt;($AM$8-$AL$8)/($AN$8-$AL$8),$AL$8+SQRT(AW825*($AN$8-$AL$8)*($AM$8-$AL$8)),$AN$8-SQRT((1-AW825)*($AN$8-$AL$8)*($AN$8-$AM$8))),$AM$8)</f>
        <v>0.943734031197848</v>
      </c>
      <c r="AO825" s="0" t="n">
        <f aca="false">IFERROR(IF(AX825&lt;($AM$9-$AL$9)/($AN$9-$AL$9),$AL$9+SQRT(AX825*($AN$9-$AL$9)*($AM$9-$AL$9)),$AN$9-SQRT((1-AX825)*($AN$9-$AL$9)*($AN$9-$AM$9))),$AM$9)</f>
        <v>1.04495894744735</v>
      </c>
      <c r="AP825" s="0" t="n">
        <f aca="false">IFERROR(IF(AY825&lt;($AM$10-$AL$10)/($AN$10-$AL$10),$AL$10+SQRT(AY825*($AN$10-$AL$10)*($AM$10-$AL$10)),$AN$10-SQRT((1-AY825)*($AN$10-$AL$10)*($AN$10-$AM$10))),$AM$10)</f>
        <v>0.976813795774129</v>
      </c>
      <c r="AQ825" s="0" t="n">
        <f aca="false">IFERROR(IF(AZ825&lt;($AM$11-$AL$11)/($AN$11-$AL$11),$AL$11+SQRT(AZ825*($AN$11-$AL$11)*($AM$11-$AL$11)),$AN$11-SQRT((1-AZ825)*($AN$11-$AL$11)*($AN$11-$AM$11))),$AM$11)</f>
        <v>0.898419087466869</v>
      </c>
      <c r="AR825" s="0" t="n">
        <f aca="false">SUMPRODUCT((B24:B31&lt;=$B$6)*(C24:C31*AM825+D24:D31*AO825*$B$8*AQ825)/(1+AL825/100)^B24:B31)+C32*AM825*AP825/(1+AL825/100)^$B$6</f>
        <v>0</v>
      </c>
      <c r="AS825" s="0" t="n">
        <f aca="false">SUMPRODUCT((K24:K26&lt;=$B$6)*(L24:L26*AN825+M24:M26*AO825*$B$8*AQ825)/(1+AL825/100)^K24:K26)+L27*AN825*AP825/(1+AL825/100)^$B$6</f>
        <v>0</v>
      </c>
      <c r="AT825" s="0" t="n">
        <f aca="false">AS825-AR825</f>
        <v>0</v>
      </c>
      <c r="AU825" s="0" t="n">
        <f aca="true">RAND()</f>
        <v>0.706098050921318</v>
      </c>
      <c r="AV825" s="0" t="n">
        <f aca="true">RAND()</f>
        <v>0.66535062076499</v>
      </c>
      <c r="AW825" s="0" t="n">
        <f aca="true">RAND()</f>
        <v>0.229549685826488</v>
      </c>
      <c r="AX825" s="0" t="n">
        <f aca="true">RAND()</f>
        <v>0.391931058626086</v>
      </c>
      <c r="AY825" s="0" t="n">
        <f aca="true">RAND()</f>
        <v>0.909405583362132</v>
      </c>
      <c r="AZ825" s="0" t="n">
        <f aca="true">RAND()</f>
        <v>0.957882931465047</v>
      </c>
    </row>
    <row r="826" customFormat="false" ht="15" hidden="false" customHeight="false" outlineLevel="0" collapsed="false">
      <c r="AK826" s="0" t="n">
        <v>813</v>
      </c>
      <c r="AL826" s="0" t="n">
        <f aca="false">IFERROR(IF(AU826&lt;($AM$6-$AL$6)/($AN$6-$AL$6),$AL$6+SQRT(AU826*($AN$6-$AL$6)*($AM$6-$AL$6)),$AN$6-SQRT((1-AU826)*($AN$6-$AL$6)*($AN$6-$AM$6))),$AM$6)</f>
        <v>5.63032775379342</v>
      </c>
      <c r="AM826" s="0" t="n">
        <f aca="false">IFERROR(IF(AV826&lt;($AM$7-$AL$7)/($AN$7-$AL$7),$AL$7+SQRT(AV826*($AN$7-$AL$7)*($AM$7-$AL$7)),$AN$7-SQRT((1-AV826)*($AN$7-$AL$7)*($AN$7-$AM$7))),$AM$7)</f>
        <v>0.845973090954767</v>
      </c>
      <c r="AN826" s="0" t="n">
        <f aca="false">IFERROR(IF(AW826&lt;($AM$8-$AL$8)/($AN$8-$AL$8),$AL$8+SQRT(AW826*($AN$8-$AL$8)*($AM$8-$AL$8)),$AN$8-SQRT((1-AW826)*($AN$8-$AL$8)*($AN$8-$AM$8))),$AM$8)</f>
        <v>0.950633542793421</v>
      </c>
      <c r="AO826" s="0" t="n">
        <f aca="false">IFERROR(IF(AX826&lt;($AM$9-$AL$9)/($AN$9-$AL$9),$AL$9+SQRT(AX826*($AN$9-$AL$9)*($AM$9-$AL$9)),$AN$9-SQRT((1-AX826)*($AN$9-$AL$9)*($AN$9-$AM$9))),$AM$9)</f>
        <v>1.20654689746022</v>
      </c>
      <c r="AP826" s="0" t="n">
        <f aca="false">IFERROR(IF(AY826&lt;($AM$10-$AL$10)/($AN$10-$AL$10),$AL$10+SQRT(AY826*($AN$10-$AL$10)*($AM$10-$AL$10)),$AN$10-SQRT((1-AY826)*($AN$10-$AL$10)*($AN$10-$AM$10))),$AM$10)</f>
        <v>0.856607175809119</v>
      </c>
      <c r="AQ826" s="0" t="n">
        <f aca="false">IFERROR(IF(AZ826&lt;($AM$11-$AL$11)/($AN$11-$AL$11),$AL$11+SQRT(AZ826*($AN$11-$AL$11)*($AM$11-$AL$11)),$AN$11-SQRT((1-AZ826)*($AN$11-$AL$11)*($AN$11-$AM$11))),$AM$11)</f>
        <v>0.686290277580178</v>
      </c>
      <c r="AR826" s="0" t="n">
        <f aca="false">SUMPRODUCT((B24:B31&lt;=$B$6)*(C24:C31*AM826+D24:D31*AO826*$B$8*AQ826)/(1+AL826/100)^B24:B31)+C32*AM826*AP826/(1+AL826/100)^$B$6</f>
        <v>0</v>
      </c>
      <c r="AS826" s="0" t="n">
        <f aca="false">SUMPRODUCT((K24:K26&lt;=$B$6)*(L24:L26*AN826+M24:M26*AO826*$B$8*AQ826)/(1+AL826/100)^K24:K26)+L27*AN826*AP826/(1+AL826/100)^$B$6</f>
        <v>0</v>
      </c>
      <c r="AT826" s="0" t="n">
        <f aca="false">AS826-AR826</f>
        <v>0</v>
      </c>
      <c r="AU826" s="0" t="n">
        <f aca="true">RAND()</f>
        <v>0.906199896898571</v>
      </c>
      <c r="AV826" s="0" t="n">
        <f aca="true">RAND()</f>
        <v>0.0234836121326139</v>
      </c>
      <c r="AW826" s="0" t="n">
        <f aca="true">RAND()</f>
        <v>0.252116269049969</v>
      </c>
      <c r="AX826" s="0" t="n">
        <f aca="true">RAND()</f>
        <v>0.580288116046663</v>
      </c>
      <c r="AY826" s="0" t="n">
        <f aca="true">RAND()</f>
        <v>0.508674711354222</v>
      </c>
      <c r="AZ826" s="0" t="n">
        <f aca="true">RAND()</f>
        <v>0.598311061466442</v>
      </c>
    </row>
    <row r="827" customFormat="false" ht="15" hidden="false" customHeight="false" outlineLevel="0" collapsed="false">
      <c r="AK827" s="0" t="n">
        <v>814</v>
      </c>
      <c r="AL827" s="0" t="n">
        <f aca="false">IFERROR(IF(AU827&lt;($AM$6-$AL$6)/($AN$6-$AL$6),$AL$6+SQRT(AU827*($AN$6-$AL$6)*($AM$6-$AL$6)),$AN$6-SQRT((1-AU827)*($AN$6-$AL$6)*($AN$6-$AM$6))),$AM$6)</f>
        <v>3.44522437736327</v>
      </c>
      <c r="AM827" s="0" t="n">
        <f aca="false">IFERROR(IF(AV827&lt;($AM$7-$AL$7)/($AN$7-$AL$7),$AL$7+SQRT(AV827*($AN$7-$AL$7)*($AM$7-$AL$7)),$AN$7-SQRT((1-AV827)*($AN$7-$AL$7)*($AN$7-$AM$7))),$AM$7)</f>
        <v>1.11411767872762</v>
      </c>
      <c r="AN827" s="0" t="n">
        <f aca="false">IFERROR(IF(AW827&lt;($AM$8-$AL$8)/($AN$8-$AL$8),$AL$8+SQRT(AW827*($AN$8-$AL$8)*($AM$8-$AL$8)),$AN$8-SQRT((1-AW827)*($AN$8-$AL$8)*($AN$8-$AM$8))),$AM$8)</f>
        <v>1.02916566403864</v>
      </c>
      <c r="AO827" s="0" t="n">
        <f aca="false">IFERROR(IF(AX827&lt;($AM$9-$AL$9)/($AN$9-$AL$9),$AL$9+SQRT(AX827*($AN$9-$AL$9)*($AM$9-$AL$9)),$AN$9-SQRT((1-AX827)*($AN$9-$AL$9)*($AN$9-$AM$9))),$AM$9)</f>
        <v>1.05753556060483</v>
      </c>
      <c r="AP827" s="0" t="n">
        <f aca="false">IFERROR(IF(AY827&lt;($AM$10-$AL$10)/($AN$10-$AL$10),$AL$10+SQRT(AY827*($AN$10-$AL$10)*($AM$10-$AL$10)),$AN$10-SQRT((1-AY827)*($AN$10-$AL$10)*($AN$10-$AM$10))),$AM$10)</f>
        <v>0.80512390926215</v>
      </c>
      <c r="AQ827" s="0" t="n">
        <f aca="false">IFERROR(IF(AZ827&lt;($AM$11-$AL$11)/($AN$11-$AL$11),$AL$11+SQRT(AZ827*($AN$11-$AL$11)*($AM$11-$AL$11)),$AN$11-SQRT((1-AZ827)*($AN$11-$AL$11)*($AN$11-$AM$11))),$AM$11)</f>
        <v>0.820152832224633</v>
      </c>
      <c r="AR827" s="0" t="n">
        <f aca="false">SUMPRODUCT((B24:B31&lt;=$B$6)*(C24:C31*AM827+D24:D31*AO827*$B$8*AQ827)/(1+AL827/100)^B24:B31)+C32*AM827*AP827/(1+AL827/100)^$B$6</f>
        <v>0</v>
      </c>
      <c r="AS827" s="0" t="n">
        <f aca="false">SUMPRODUCT((K24:K26&lt;=$B$6)*(L24:L26*AN827+M24:M26*AO827*$B$8*AQ827)/(1+AL827/100)^K24:K26)+L27*AN827*AP827/(1+AL827/100)^$B$6</f>
        <v>0</v>
      </c>
      <c r="AT827" s="0" t="n">
        <f aca="false">AS827-AR827</f>
        <v>0</v>
      </c>
      <c r="AU827" s="0" t="n">
        <f aca="true">RAND()</f>
        <v>0.368178513635381</v>
      </c>
      <c r="AV827" s="0" t="n">
        <f aca="true">RAND()</f>
        <v>0.835875509027826</v>
      </c>
      <c r="AW827" s="0" t="n">
        <f aca="true">RAND()</f>
        <v>0.566508409426709</v>
      </c>
      <c r="AX827" s="0" t="n">
        <f aca="true">RAND()</f>
        <v>0.407840520317036</v>
      </c>
      <c r="AY827" s="0" t="n">
        <f aca="true">RAND()</f>
        <v>0.372402400013666</v>
      </c>
      <c r="AZ827" s="0" t="n">
        <f aca="true">RAND()</f>
        <v>0.867979576502772</v>
      </c>
    </row>
    <row r="828" customFormat="false" ht="15" hidden="false" customHeight="false" outlineLevel="0" collapsed="false">
      <c r="AK828" s="0" t="n">
        <v>815</v>
      </c>
      <c r="AL828" s="0" t="n">
        <f aca="false">IFERROR(IF(AU828&lt;($AM$6-$AL$6)/($AN$6-$AL$6),$AL$6+SQRT(AU828*($AN$6-$AL$6)*($AM$6-$AL$6)),$AN$6-SQRT((1-AU828)*($AN$6-$AL$6)*($AN$6-$AM$6))),$AM$6)</f>
        <v>5.42738446191609</v>
      </c>
      <c r="AM828" s="0" t="n">
        <f aca="false">IFERROR(IF(AV828&lt;($AM$7-$AL$7)/($AN$7-$AL$7),$AL$7+SQRT(AV828*($AN$7-$AL$7)*($AM$7-$AL$7)),$AN$7-SQRT((1-AV828)*($AN$7-$AL$7)*($AN$7-$AM$7))),$AM$7)</f>
        <v>0.916436955866293</v>
      </c>
      <c r="AN828" s="0" t="n">
        <f aca="false">IFERROR(IF(AW828&lt;($AM$8-$AL$8)/($AN$8-$AL$8),$AL$8+SQRT(AW828*($AN$8-$AL$8)*($AM$8-$AL$8)),$AN$8-SQRT((1-AW828)*($AN$8-$AL$8)*($AN$8-$AM$8))),$AM$8)</f>
        <v>1.07413692309231</v>
      </c>
      <c r="AO828" s="0" t="n">
        <f aca="false">IFERROR(IF(AX828&lt;($AM$9-$AL$9)/($AN$9-$AL$9),$AL$9+SQRT(AX828*($AN$9-$AL$9)*($AM$9-$AL$9)),$AN$9-SQRT((1-AX828)*($AN$9-$AL$9)*($AN$9-$AM$9))),$AM$9)</f>
        <v>1.2756208958338</v>
      </c>
      <c r="AP828" s="0" t="n">
        <f aca="false">IFERROR(IF(AY828&lt;($AM$10-$AL$10)/($AN$10-$AL$10),$AL$10+SQRT(AY828*($AN$10-$AL$10)*($AM$10-$AL$10)),$AN$10-SQRT((1-AY828)*($AN$10-$AL$10)*($AN$10-$AM$10))),$AM$10)</f>
        <v>0.700929037214901</v>
      </c>
      <c r="AQ828" s="0" t="n">
        <f aca="false">IFERROR(IF(AZ828&lt;($AM$11-$AL$11)/($AN$11-$AL$11),$AL$11+SQRT(AZ828*($AN$11-$AL$11)*($AM$11-$AL$11)),$AN$11-SQRT((1-AZ828)*($AN$11-$AL$11)*($AN$11-$AM$11))),$AM$11)</f>
        <v>0.953134094366935</v>
      </c>
      <c r="AR828" s="0" t="n">
        <f aca="false">SUMPRODUCT((B24:B31&lt;=$B$6)*(C24:C31*AM828+D24:D31*AO828*$B$8*AQ828)/(1+AL828/100)^B24:B31)+C32*AM828*AP828/(1+AL828/100)^$B$6</f>
        <v>0</v>
      </c>
      <c r="AS828" s="0" t="n">
        <f aca="false">SUMPRODUCT((K24:K26&lt;=$B$6)*(L24:L26*AN828+M24:M26*AO828*$B$8*AQ828)/(1+AL828/100)^K24:K26)+L27*AN828*AP828/(1+AL828/100)^$B$6</f>
        <v>0</v>
      </c>
      <c r="AT828" s="0" t="n">
        <f aca="false">AS828-AR828</f>
        <v>0</v>
      </c>
      <c r="AU828" s="0" t="n">
        <f aca="true">RAND()</f>
        <v>0.876344018468853</v>
      </c>
      <c r="AV828" s="0" t="n">
        <f aca="true">RAND()</f>
        <v>0.150639607682324</v>
      </c>
      <c r="AW828" s="0" t="n">
        <f aca="true">RAND()</f>
        <v>0.725086028271656</v>
      </c>
      <c r="AX828" s="0" t="n">
        <f aca="true">RAND()</f>
        <v>0.650183275631585</v>
      </c>
      <c r="AY828" s="0" t="n">
        <f aca="true">RAND()</f>
        <v>0.161489911984428</v>
      </c>
      <c r="AZ828" s="0" t="n">
        <f aca="true">RAND()</f>
        <v>0.991035048527317</v>
      </c>
    </row>
    <row r="829" customFormat="false" ht="15" hidden="false" customHeight="false" outlineLevel="0" collapsed="false">
      <c r="AK829" s="0" t="n">
        <v>816</v>
      </c>
      <c r="AL829" s="0" t="n">
        <f aca="false">IFERROR(IF(AU829&lt;($AM$6-$AL$6)/($AN$6-$AL$6),$AL$6+SQRT(AU829*($AN$6-$AL$6)*($AM$6-$AL$6)),$AN$6-SQRT((1-AU829)*($AN$6-$AL$6)*($AN$6-$AM$6))),$AM$6)</f>
        <v>2.88174357890552</v>
      </c>
      <c r="AM829" s="0" t="n">
        <f aca="false">IFERROR(IF(AV829&lt;($AM$7-$AL$7)/($AN$7-$AL$7),$AL$7+SQRT(AV829*($AN$7-$AL$7)*($AM$7-$AL$7)),$AN$7-SQRT((1-AV829)*($AN$7-$AL$7)*($AN$7-$AM$7))),$AM$7)</f>
        <v>1.0850129010229</v>
      </c>
      <c r="AN829" s="0" t="n">
        <f aca="false">IFERROR(IF(AW829&lt;($AM$8-$AL$8)/($AN$8-$AL$8),$AL$8+SQRT(AW829*($AN$8-$AL$8)*($AM$8-$AL$8)),$AN$8-SQRT((1-AW829)*($AN$8-$AL$8)*($AN$8-$AM$8))),$AM$8)</f>
        <v>0.972165253698929</v>
      </c>
      <c r="AO829" s="0" t="n">
        <f aca="false">IFERROR(IF(AX829&lt;($AM$9-$AL$9)/($AN$9-$AL$9),$AL$9+SQRT(AX829*($AN$9-$AL$9)*($AM$9-$AL$9)),$AN$9-SQRT((1-AX829)*($AN$9-$AL$9)*($AN$9-$AM$9))),$AM$9)</f>
        <v>0.812413238345699</v>
      </c>
      <c r="AP829" s="0" t="n">
        <f aca="false">IFERROR(IF(AY829&lt;($AM$10-$AL$10)/($AN$10-$AL$10),$AL$10+SQRT(AY829*($AN$10-$AL$10)*($AM$10-$AL$10)),$AN$10-SQRT((1-AY829)*($AN$10-$AL$10)*($AN$10-$AM$10))),$AM$10)</f>
        <v>0.761186839477242</v>
      </c>
      <c r="AQ829" s="0" t="n">
        <f aca="false">IFERROR(IF(AZ829&lt;($AM$11-$AL$11)/($AN$11-$AL$11),$AL$11+SQRT(AZ829*($AN$11-$AL$11)*($AM$11-$AL$11)),$AN$11-SQRT((1-AZ829)*($AN$11-$AL$11)*($AN$11-$AM$11))),$AM$11)</f>
        <v>0.676853501205526</v>
      </c>
      <c r="AR829" s="0" t="n">
        <f aca="false">SUMPRODUCT((B24:B31&lt;=$B$6)*(C24:C31*AM829+D24:D31*AO829*$B$8*AQ829)/(1+AL829/100)^B24:B31)+C32*AM829*AP829/(1+AL829/100)^$B$6</f>
        <v>0</v>
      </c>
      <c r="AS829" s="0" t="n">
        <f aca="false">SUMPRODUCT((K24:K26&lt;=$B$6)*(L24:L26*AN829+M24:M26*AO829*$B$8*AQ829)/(1+AL829/100)^K24:K26)+L27*AN829*AP829/(1+AL829/100)^$B$6</f>
        <v>0</v>
      </c>
      <c r="AT829" s="0" t="n">
        <f aca="false">AS829-AR829</f>
        <v>0</v>
      </c>
      <c r="AU829" s="0" t="n">
        <f aca="true">RAND()</f>
        <v>0.155494347788223</v>
      </c>
      <c r="AV829" s="0" t="n">
        <f aca="true">RAND()</f>
        <v>0.758037841521069</v>
      </c>
      <c r="AW829" s="0" t="n">
        <f aca="true">RAND()</f>
        <v>0.329343050902407</v>
      </c>
      <c r="AX829" s="0" t="n">
        <f aca="true">RAND()</f>
        <v>0.130136041991528</v>
      </c>
      <c r="AY829" s="0" t="n">
        <f aca="true">RAND()</f>
        <v>0.272874260464441</v>
      </c>
      <c r="AZ829" s="0" t="n">
        <f aca="true">RAND()</f>
        <v>0.573780980885197</v>
      </c>
    </row>
    <row r="830" customFormat="false" ht="15" hidden="false" customHeight="false" outlineLevel="0" collapsed="false">
      <c r="AK830" s="0" t="n">
        <v>817</v>
      </c>
      <c r="AL830" s="0" t="n">
        <f aca="false">IFERROR(IF(AU830&lt;($AM$6-$AL$6)/($AN$6-$AL$6),$AL$6+SQRT(AU830*($AN$6-$AL$6)*($AM$6-$AL$6)),$AN$6-SQRT((1-AU830)*($AN$6-$AL$6)*($AN$6-$AM$6))),$AM$6)</f>
        <v>3.40529669034684</v>
      </c>
      <c r="AM830" s="0" t="n">
        <f aca="false">IFERROR(IF(AV830&lt;($AM$7-$AL$7)/($AN$7-$AL$7),$AL$7+SQRT(AV830*($AN$7-$AL$7)*($AM$7-$AL$7)),$AN$7-SQRT((1-AV830)*($AN$7-$AL$7)*($AN$7-$AM$7))),$AM$7)</f>
        <v>0.899603002497651</v>
      </c>
      <c r="AN830" s="0" t="n">
        <f aca="false">IFERROR(IF(AW830&lt;($AM$8-$AL$8)/($AN$8-$AL$8),$AL$8+SQRT(AW830*($AN$8-$AL$8)*($AM$8-$AL$8)),$AN$8-SQRT((1-AW830)*($AN$8-$AL$8)*($AN$8-$AM$8))),$AM$8)</f>
        <v>1.02710503246826</v>
      </c>
      <c r="AO830" s="0" t="n">
        <f aca="false">IFERROR(IF(AX830&lt;($AM$9-$AL$9)/($AN$9-$AL$9),$AL$9+SQRT(AX830*($AN$9-$AL$9)*($AM$9-$AL$9)),$AN$9-SQRT((1-AX830)*($AN$9-$AL$9)*($AN$9-$AM$9))),$AM$9)</f>
        <v>1.42291121424954</v>
      </c>
      <c r="AP830" s="0" t="n">
        <f aca="false">IFERROR(IF(AY830&lt;($AM$10-$AL$10)/($AN$10-$AL$10),$AL$10+SQRT(AY830*($AN$10-$AL$10)*($AM$10-$AL$10)),$AN$10-SQRT((1-AY830)*($AN$10-$AL$10)*($AN$10-$AM$10))),$AM$10)</f>
        <v>0.89524978753271</v>
      </c>
      <c r="AQ830" s="0" t="n">
        <f aca="false">IFERROR(IF(AZ830&lt;($AM$11-$AL$11)/($AN$11-$AL$11),$AL$11+SQRT(AZ830*($AN$11-$AL$11)*($AM$11-$AL$11)),$AN$11-SQRT((1-AZ830)*($AN$11-$AL$11)*($AN$11-$AM$11))),$AM$11)</f>
        <v>0.60802405338875</v>
      </c>
      <c r="AR830" s="0" t="n">
        <f aca="false">SUMPRODUCT((B24:B31&lt;=$B$6)*(C24:C31*AM830+D24:D31*AO830*$B$8*AQ830)/(1+AL830/100)^B24:B31)+C32*AM830*AP830/(1+AL830/100)^$B$6</f>
        <v>0</v>
      </c>
      <c r="AS830" s="0" t="n">
        <f aca="false">SUMPRODUCT((K24:K26&lt;=$B$6)*(L24:L26*AN830+M24:M26*AO830*$B$8*AQ830)/(1+AL830/100)^K24:K26)+L27*AN830*AP830/(1+AL830/100)^$B$6</f>
        <v>0</v>
      </c>
      <c r="AT830" s="0" t="n">
        <f aca="false">AS830-AR830</f>
        <v>0</v>
      </c>
      <c r="AU830" s="0" t="n">
        <f aca="true">RAND()</f>
        <v>0.353905405778431</v>
      </c>
      <c r="AV830" s="0" t="n">
        <f aca="true">RAND()</f>
        <v>0.110230645628301</v>
      </c>
      <c r="AW830" s="0" t="n">
        <f aca="true">RAND()</f>
        <v>0.558380741769108</v>
      </c>
      <c r="AX830" s="0" t="n">
        <f aca="true">RAND()</f>
        <v>0.777979022240706</v>
      </c>
      <c r="AY830" s="0" t="n">
        <f aca="true">RAND()</f>
        <v>0.624889578178611</v>
      </c>
      <c r="AZ830" s="0" t="n">
        <f aca="true">RAND()</f>
        <v>0.387260479453206</v>
      </c>
    </row>
    <row r="831" customFormat="false" ht="15" hidden="false" customHeight="false" outlineLevel="0" collapsed="false">
      <c r="AK831" s="0" t="n">
        <v>818</v>
      </c>
      <c r="AL831" s="0" t="n">
        <f aca="false">IFERROR(IF(AU831&lt;($AM$6-$AL$6)/($AN$6-$AL$6),$AL$6+SQRT(AU831*($AN$6-$AL$6)*($AM$6-$AL$6)),$AN$6-SQRT((1-AU831)*($AN$6-$AL$6)*($AN$6-$AM$6))),$AM$6)</f>
        <v>3.89075886109316</v>
      </c>
      <c r="AM831" s="0" t="n">
        <f aca="false">IFERROR(IF(AV831&lt;($AM$7-$AL$7)/($AN$7-$AL$7),$AL$7+SQRT(AV831*($AN$7-$AL$7)*($AM$7-$AL$7)),$AN$7-SQRT((1-AV831)*($AN$7-$AL$7)*($AN$7-$AM$7))),$AM$7)</f>
        <v>1.13977352829858</v>
      </c>
      <c r="AN831" s="0" t="n">
        <f aca="false">IFERROR(IF(AW831&lt;($AM$8-$AL$8)/($AN$8-$AL$8),$AL$8+SQRT(AW831*($AN$8-$AL$8)*($AM$8-$AL$8)),$AN$8-SQRT((1-AW831)*($AN$8-$AL$8)*($AN$8-$AM$8))),$AM$8)</f>
        <v>0.902567302872657</v>
      </c>
      <c r="AO831" s="0" t="n">
        <f aca="false">IFERROR(IF(AX831&lt;($AM$9-$AL$9)/($AN$9-$AL$9),$AL$9+SQRT(AX831*($AN$9-$AL$9)*($AM$9-$AL$9)),$AN$9-SQRT((1-AX831)*($AN$9-$AL$9)*($AN$9-$AM$9))),$AM$9)</f>
        <v>1.10515174828546</v>
      </c>
      <c r="AP831" s="0" t="n">
        <f aca="false">IFERROR(IF(AY831&lt;($AM$10-$AL$10)/($AN$10-$AL$10),$AL$10+SQRT(AY831*($AN$10-$AL$10)*($AM$10-$AL$10)),$AN$10-SQRT((1-AY831)*($AN$10-$AL$10)*($AN$10-$AM$10))),$AM$10)</f>
        <v>0.672968654956016</v>
      </c>
      <c r="AQ831" s="0" t="n">
        <f aca="false">IFERROR(IF(AZ831&lt;($AM$11-$AL$11)/($AN$11-$AL$11),$AL$11+SQRT(AZ831*($AN$11-$AL$11)*($AM$11-$AL$11)),$AN$11-SQRT((1-AZ831)*($AN$11-$AL$11)*($AN$11-$AM$11))),$AM$11)</f>
        <v>0.814901102599623</v>
      </c>
      <c r="AR831" s="0" t="n">
        <f aca="false">SUMPRODUCT((B24:B31&lt;=$B$6)*(C24:C31*AM831+D24:D31*AO831*$B$8*AQ831)/(1+AL831/100)^B24:B31)+C32*AM831*AP831/(1+AL831/100)^$B$6</f>
        <v>0</v>
      </c>
      <c r="AS831" s="0" t="n">
        <f aca="false">SUMPRODUCT((K24:K26&lt;=$B$6)*(L24:L26*AN831+M24:M26*AO831*$B$8*AQ831)/(1+AL831/100)^K24:K26)+L27*AN831*AP831/(1+AL831/100)^$B$6</f>
        <v>0</v>
      </c>
      <c r="AT831" s="0" t="n">
        <f aca="false">AS831-AR831</f>
        <v>0</v>
      </c>
      <c r="AU831" s="0" t="n">
        <f aca="true">RAND()</f>
        <v>0.516630977006464</v>
      </c>
      <c r="AV831" s="0" t="n">
        <f aca="true">RAND()</f>
        <v>0.892001110544493</v>
      </c>
      <c r="AW831" s="0" t="n">
        <f aca="true">RAND()</f>
        <v>0.11688946242857</v>
      </c>
      <c r="AX831" s="0" t="n">
        <f aca="true">RAND()</f>
        <v>0.466164404268953</v>
      </c>
      <c r="AY831" s="0" t="n">
        <f aca="true">RAND()</f>
        <v>0.119672622389174</v>
      </c>
      <c r="AZ831" s="0" t="n">
        <f aca="true">RAND()</f>
        <v>0.86015672727006</v>
      </c>
    </row>
    <row r="832" customFormat="false" ht="15" hidden="false" customHeight="false" outlineLevel="0" collapsed="false">
      <c r="AK832" s="0" t="n">
        <v>819</v>
      </c>
      <c r="AL832" s="0" t="n">
        <f aca="false">IFERROR(IF(AU832&lt;($AM$6-$AL$6)/($AN$6-$AL$6),$AL$6+SQRT(AU832*($AN$6-$AL$6)*($AM$6-$AL$6)),$AN$6-SQRT((1-AU832)*($AN$6-$AL$6)*($AN$6-$AM$6))),$AM$6)</f>
        <v>5.2077331623149</v>
      </c>
      <c r="AM832" s="0" t="n">
        <f aca="false">IFERROR(IF(AV832&lt;($AM$7-$AL$7)/($AN$7-$AL$7),$AL$7+SQRT(AV832*($AN$7-$AL$7)*($AM$7-$AL$7)),$AN$7-SQRT((1-AV832)*($AN$7-$AL$7)*($AN$7-$AM$7))),$AM$7)</f>
        <v>1.11810058620245</v>
      </c>
      <c r="AN832" s="0" t="n">
        <f aca="false">IFERROR(IF(AW832&lt;($AM$8-$AL$8)/($AN$8-$AL$8),$AL$8+SQRT(AW832*($AN$8-$AL$8)*($AM$8-$AL$8)),$AN$8-SQRT((1-AW832)*($AN$8-$AL$8)*($AN$8-$AM$8))),$AM$8)</f>
        <v>1.08395699702643</v>
      </c>
      <c r="AO832" s="0" t="n">
        <f aca="false">IFERROR(IF(AX832&lt;($AM$9-$AL$9)/($AN$9-$AL$9),$AL$9+SQRT(AX832*($AN$9-$AL$9)*($AM$9-$AL$9)),$AN$9-SQRT((1-AX832)*($AN$9-$AL$9)*($AN$9-$AM$9))),$AM$9)</f>
        <v>1.05581211033711</v>
      </c>
      <c r="AP832" s="0" t="n">
        <f aca="false">IFERROR(IF(AY832&lt;($AM$10-$AL$10)/($AN$10-$AL$10),$AL$10+SQRT(AY832*($AN$10-$AL$10)*($AM$10-$AL$10)),$AN$10-SQRT((1-AY832)*($AN$10-$AL$10)*($AN$10-$AM$10))),$AM$10)</f>
        <v>0.730778547202934</v>
      </c>
      <c r="AQ832" s="0" t="n">
        <f aca="false">IFERROR(IF(AZ832&lt;($AM$11-$AL$11)/($AN$11-$AL$11),$AL$11+SQRT(AZ832*($AN$11-$AL$11)*($AM$11-$AL$11)),$AN$11-SQRT((1-AZ832)*($AN$11-$AL$11)*($AN$11-$AM$11))),$AM$11)</f>
        <v>0.739426230507928</v>
      </c>
      <c r="AR832" s="0" t="n">
        <f aca="false">SUMPRODUCT((B24:B31&lt;=$B$6)*(C24:C31*AM832+D24:D31*AO832*$B$8*AQ832)/(1+AL832/100)^B24:B31)+C32*AM832*AP832/(1+AL832/100)^$B$6</f>
        <v>0</v>
      </c>
      <c r="AS832" s="0" t="n">
        <f aca="false">SUMPRODUCT((K24:K26&lt;=$B$6)*(L24:L26*AN832+M24:M26*AO832*$B$8*AQ832)/(1+AL832/100)^K24:K26)+L27*AN832*AP832/(1+AL832/100)^$B$6</f>
        <v>0</v>
      </c>
      <c r="AT832" s="0" t="n">
        <f aca="false">AS832-AR832</f>
        <v>0</v>
      </c>
      <c r="AU832" s="0" t="n">
        <f aca="true">RAND()</f>
        <v>0.839388979126713</v>
      </c>
      <c r="AV832" s="0" t="n">
        <f aca="true">RAND()</f>
        <v>0.845355952354329</v>
      </c>
      <c r="AW832" s="0" t="n">
        <f aca="true">RAND()</f>
        <v>0.754930854786843</v>
      </c>
      <c r="AX832" s="0" t="n">
        <f aca="true">RAND()</f>
        <v>0.405672819342619</v>
      </c>
      <c r="AY832" s="0" t="n">
        <f aca="true">RAND()</f>
        <v>0.213034951396387</v>
      </c>
      <c r="AZ832" s="0" t="n">
        <f aca="true">RAND()</f>
        <v>0.72286249245997</v>
      </c>
    </row>
    <row r="833" customFormat="false" ht="15" hidden="false" customHeight="false" outlineLevel="0" collapsed="false">
      <c r="AK833" s="0" t="n">
        <v>820</v>
      </c>
      <c r="AL833" s="0" t="n">
        <f aca="false">IFERROR(IF(AU833&lt;($AM$6-$AL$6)/($AN$6-$AL$6),$AL$6+SQRT(AU833*($AN$6-$AL$6)*($AM$6-$AL$6)),$AN$6-SQRT((1-AU833)*($AN$6-$AL$6)*($AN$6-$AM$6))),$AM$6)</f>
        <v>2.58921486370651</v>
      </c>
      <c r="AM833" s="0" t="n">
        <f aca="false">IFERROR(IF(AV833&lt;($AM$7-$AL$7)/($AN$7-$AL$7),$AL$7+SQRT(AV833*($AN$7-$AL$7)*($AM$7-$AL$7)),$AN$7-SQRT((1-AV833)*($AN$7-$AL$7)*($AN$7-$AM$7))),$AM$7)</f>
        <v>1.13889213843676</v>
      </c>
      <c r="AN833" s="0" t="n">
        <f aca="false">IFERROR(IF(AW833&lt;($AM$8-$AL$8)/($AN$8-$AL$8),$AL$8+SQRT(AW833*($AN$8-$AL$8)*($AM$8-$AL$8)),$AN$8-SQRT((1-AW833)*($AN$8-$AL$8)*($AN$8-$AM$8))),$AM$8)</f>
        <v>0.967596723630802</v>
      </c>
      <c r="AO833" s="0" t="n">
        <f aca="false">IFERROR(IF(AX833&lt;($AM$9-$AL$9)/($AN$9-$AL$9),$AL$9+SQRT(AX833*($AN$9-$AL$9)*($AM$9-$AL$9)),$AN$9-SQRT((1-AX833)*($AN$9-$AL$9)*($AN$9-$AM$9))),$AM$9)</f>
        <v>1.42219412453053</v>
      </c>
      <c r="AP833" s="0" t="n">
        <f aca="false">IFERROR(IF(AY833&lt;($AM$10-$AL$10)/($AN$10-$AL$10),$AL$10+SQRT(AY833*($AN$10-$AL$10)*($AM$10-$AL$10)),$AN$10-SQRT((1-AY833)*($AN$10-$AL$10)*($AN$10-$AM$10))),$AM$10)</f>
        <v>0.821900458069552</v>
      </c>
      <c r="AQ833" s="0" t="n">
        <f aca="false">IFERROR(IF(AZ833&lt;($AM$11-$AL$11)/($AN$11-$AL$11),$AL$11+SQRT(AZ833*($AN$11-$AL$11)*($AM$11-$AL$11)),$AN$11-SQRT((1-AZ833)*($AN$11-$AL$11)*($AN$11-$AM$11))),$AM$11)</f>
        <v>0.709987353485968</v>
      </c>
      <c r="AR833" s="0" t="n">
        <f aca="false">SUMPRODUCT((B24:B31&lt;=$B$6)*(C24:C31*AM833+D24:D31*AO833*$B$8*AQ833)/(1+AL833/100)^B24:B31)+C32*AM833*AP833/(1+AL833/100)^$B$6</f>
        <v>0</v>
      </c>
      <c r="AS833" s="0" t="n">
        <f aca="false">SUMPRODUCT((K24:K26&lt;=$B$6)*(L24:L26*AN833+M24:M26*AO833*$B$8*AQ833)/(1+AL833/100)^K24:K26)+L27*AN833*AP833/(1+AL833/100)^$B$6</f>
        <v>0</v>
      </c>
      <c r="AT833" s="0" t="n">
        <f aca="false">AS833-AR833</f>
        <v>0</v>
      </c>
      <c r="AU833" s="0" t="n">
        <f aca="true">RAND()</f>
        <v>0.0694348311225367</v>
      </c>
      <c r="AV833" s="0" t="n">
        <f aca="true">RAND()</f>
        <v>0.890267049767508</v>
      </c>
      <c r="AW833" s="0" t="n">
        <f aca="true">RAND()</f>
        <v>0.312096241908661</v>
      </c>
      <c r="AX833" s="0" t="n">
        <f aca="true">RAND()</f>
        <v>0.777426913515303</v>
      </c>
      <c r="AY833" s="0" t="n">
        <f aca="true">RAND()</f>
        <v>0.414479619621549</v>
      </c>
      <c r="AZ833" s="0" t="n">
        <f aca="true">RAND()</f>
        <v>0.656704754538479</v>
      </c>
    </row>
    <row r="834" customFormat="false" ht="15" hidden="false" customHeight="false" outlineLevel="0" collapsed="false">
      <c r="AK834" s="0" t="n">
        <v>821</v>
      </c>
      <c r="AL834" s="0" t="n">
        <f aca="false">IFERROR(IF(AU834&lt;($AM$6-$AL$6)/($AN$6-$AL$6),$AL$6+SQRT(AU834*($AN$6-$AL$6)*($AM$6-$AL$6)),$AN$6-SQRT((1-AU834)*($AN$6-$AL$6)*($AN$6-$AM$6))),$AM$6)</f>
        <v>5.79572209454155</v>
      </c>
      <c r="AM834" s="0" t="n">
        <f aca="false">IFERROR(IF(AV834&lt;($AM$7-$AL$7)/($AN$7-$AL$7),$AL$7+SQRT(AV834*($AN$7-$AL$7)*($AM$7-$AL$7)),$AN$7-SQRT((1-AV834)*($AN$7-$AL$7)*($AN$7-$AM$7))),$AM$7)</f>
        <v>1.08138671872962</v>
      </c>
      <c r="AN834" s="0" t="n">
        <f aca="false">IFERROR(IF(AW834&lt;($AM$8-$AL$8)/($AN$8-$AL$8),$AL$8+SQRT(AW834*($AN$8-$AL$8)*($AM$8-$AL$8)),$AN$8-SQRT((1-AW834)*($AN$8-$AL$8)*($AN$8-$AM$8))),$AM$8)</f>
        <v>0.991168101452201</v>
      </c>
      <c r="AO834" s="0" t="n">
        <f aca="false">IFERROR(IF(AX834&lt;($AM$9-$AL$9)/($AN$9-$AL$9),$AL$9+SQRT(AX834*($AN$9-$AL$9)*($AM$9-$AL$9)),$AN$9-SQRT((1-AX834)*($AN$9-$AL$9)*($AN$9-$AM$9))),$AM$9)</f>
        <v>1.13502752350122</v>
      </c>
      <c r="AP834" s="0" t="n">
        <f aca="false">IFERROR(IF(AY834&lt;($AM$10-$AL$10)/($AN$10-$AL$10),$AL$10+SQRT(AY834*($AN$10-$AL$10)*($AM$10-$AL$10)),$AN$10-SQRT((1-AY834)*($AN$10-$AL$10)*($AN$10-$AM$10))),$AM$10)</f>
        <v>0.754724499712557</v>
      </c>
      <c r="AQ834" s="0" t="n">
        <f aca="false">IFERROR(IF(AZ834&lt;($AM$11-$AL$11)/($AN$11-$AL$11),$AL$11+SQRT(AZ834*($AN$11-$AL$11)*($AM$11-$AL$11)),$AN$11-SQRT((1-AZ834)*($AN$11-$AL$11)*($AN$11-$AM$11))),$AM$11)</f>
        <v>0.818434603745224</v>
      </c>
      <c r="AR834" s="0" t="n">
        <f aca="false">SUMPRODUCT((B24:B31&lt;=$B$6)*(C24:C31*AM834+D24:D31*AO834*$B$8*AQ834)/(1+AL834/100)^B24:B31)+C32*AM834*AP834/(1+AL834/100)^$B$6</f>
        <v>0</v>
      </c>
      <c r="AS834" s="0" t="n">
        <f aca="false">SUMPRODUCT((K24:K26&lt;=$B$6)*(L24:L26*AN834+M24:M26*AO834*$B$8*AQ834)/(1+AL834/100)^K24:K26)+L27*AN834*AP834/(1+AL834/100)^$B$6</f>
        <v>0</v>
      </c>
      <c r="AT834" s="0" t="n">
        <f aca="false">AS834-AR834</f>
        <v>0</v>
      </c>
      <c r="AU834" s="0" t="n">
        <f aca="true">RAND()</f>
        <v>0.92748573632123</v>
      </c>
      <c r="AV834" s="0" t="n">
        <f aca="true">RAND()</f>
        <v>0.747284990037656</v>
      </c>
      <c r="AW834" s="0" t="n">
        <f aca="true">RAND()</f>
        <v>0.406058255698213</v>
      </c>
      <c r="AX834" s="0" t="n">
        <f aca="true">RAND()</f>
        <v>0.501215076599717</v>
      </c>
      <c r="AY834" s="0" t="n">
        <f aca="true">RAND()</f>
        <v>0.25953828301525</v>
      </c>
      <c r="AZ834" s="0" t="n">
        <f aca="true">RAND()</f>
        <v>0.865444926052433</v>
      </c>
    </row>
    <row r="835" customFormat="false" ht="15" hidden="false" customHeight="false" outlineLevel="0" collapsed="false">
      <c r="AK835" s="0" t="n">
        <v>822</v>
      </c>
      <c r="AL835" s="0" t="n">
        <f aca="false">IFERROR(IF(AU835&lt;($AM$6-$AL$6)/($AN$6-$AL$6),$AL$6+SQRT(AU835*($AN$6-$AL$6)*($AM$6-$AL$6)),$AN$6-SQRT((1-AU835)*($AN$6-$AL$6)*($AN$6-$AM$6))),$AM$6)</f>
        <v>5.58778251856929</v>
      </c>
      <c r="AM835" s="0" t="n">
        <f aca="false">IFERROR(IF(AV835&lt;($AM$7-$AL$7)/($AN$7-$AL$7),$AL$7+SQRT(AV835*($AN$7-$AL$7)*($AM$7-$AL$7)),$AN$7-SQRT((1-AV835)*($AN$7-$AL$7)*($AN$7-$AM$7))),$AM$7)</f>
        <v>1.03155870017623</v>
      </c>
      <c r="AN835" s="0" t="n">
        <f aca="false">IFERROR(IF(AW835&lt;($AM$8-$AL$8)/($AN$8-$AL$8),$AL$8+SQRT(AW835*($AN$8-$AL$8)*($AM$8-$AL$8)),$AN$8-SQRT((1-AW835)*($AN$8-$AL$8)*($AN$8-$AM$8))),$AM$8)</f>
        <v>1.01271440712811</v>
      </c>
      <c r="AO835" s="0" t="n">
        <f aca="false">IFERROR(IF(AX835&lt;($AM$9-$AL$9)/($AN$9-$AL$9),$AL$9+SQRT(AX835*($AN$9-$AL$9)*($AM$9-$AL$9)),$AN$9-SQRT((1-AX835)*($AN$9-$AL$9)*($AN$9-$AM$9))),$AM$9)</f>
        <v>1.62250868762825</v>
      </c>
      <c r="AP835" s="0" t="n">
        <f aca="false">IFERROR(IF(AY835&lt;($AM$10-$AL$10)/($AN$10-$AL$10),$AL$10+SQRT(AY835*($AN$10-$AL$10)*($AM$10-$AL$10)),$AN$10-SQRT((1-AY835)*($AN$10-$AL$10)*($AN$10-$AM$10))),$AM$10)</f>
        <v>0.819842818104587</v>
      </c>
      <c r="AQ835" s="0" t="n">
        <f aca="false">IFERROR(IF(AZ835&lt;($AM$11-$AL$11)/($AN$11-$AL$11),$AL$11+SQRT(AZ835*($AN$11-$AL$11)*($AM$11-$AL$11)),$AN$11-SQRT((1-AZ835)*($AN$11-$AL$11)*($AN$11-$AM$11))),$AM$11)</f>
        <v>0.43700575682072</v>
      </c>
      <c r="AR835" s="0" t="n">
        <f aca="false">SUMPRODUCT((B24:B31&lt;=$B$6)*(C24:C31*AM835+D24:D31*AO835*$B$8*AQ835)/(1+AL835/100)^B24:B31)+C32*AM835*AP835/(1+AL835/100)^$B$6</f>
        <v>0</v>
      </c>
      <c r="AS835" s="0" t="n">
        <f aca="false">SUMPRODUCT((K24:K26&lt;=$B$6)*(L24:L26*AN835+M24:M26*AO835*$B$8*AQ835)/(1+AL835/100)^K24:K26)+L27*AN835*AP835/(1+AL835/100)^$B$6</f>
        <v>0</v>
      </c>
      <c r="AT835" s="0" t="n">
        <f aca="false">AS835-AR835</f>
        <v>0</v>
      </c>
      <c r="AU835" s="0" t="n">
        <f aca="true">RAND()</f>
        <v>0.900282089257076</v>
      </c>
      <c r="AV835" s="0" t="n">
        <f aca="true">RAND()</f>
        <v>0.575852431389363</v>
      </c>
      <c r="AW835" s="0" t="n">
        <f aca="true">RAND()</f>
        <v>0.499515977026085</v>
      </c>
      <c r="AX835" s="0" t="n">
        <f aca="true">RAND()</f>
        <v>0.905000206055905</v>
      </c>
      <c r="AY835" s="0" t="n">
        <f aca="true">RAND()</f>
        <v>0.409197713172334</v>
      </c>
      <c r="AZ835" s="0" t="n">
        <f aca="true">RAND()</f>
        <v>0.0766146016408913</v>
      </c>
    </row>
    <row r="836" customFormat="false" ht="15" hidden="false" customHeight="false" outlineLevel="0" collapsed="false">
      <c r="AK836" s="0" t="n">
        <v>823</v>
      </c>
      <c r="AL836" s="0" t="n">
        <f aca="false">IFERROR(IF(AU836&lt;($AM$6-$AL$6)/($AN$6-$AL$6),$AL$6+SQRT(AU836*($AN$6-$AL$6)*($AM$6-$AL$6)),$AN$6-SQRT((1-AU836)*($AN$6-$AL$6)*($AN$6-$AM$6))),$AM$6)</f>
        <v>2.99561855169079</v>
      </c>
      <c r="AM836" s="0" t="n">
        <f aca="false">IFERROR(IF(AV836&lt;($AM$7-$AL$7)/($AN$7-$AL$7),$AL$7+SQRT(AV836*($AN$7-$AL$7)*($AM$7-$AL$7)),$AN$7-SQRT((1-AV836)*($AN$7-$AL$7)*($AN$7-$AM$7))),$AM$7)</f>
        <v>1.11772063652527</v>
      </c>
      <c r="AN836" s="0" t="n">
        <f aca="false">IFERROR(IF(AW836&lt;($AM$8-$AL$8)/($AN$8-$AL$8),$AL$8+SQRT(AW836*($AN$8-$AL$8)*($AM$8-$AL$8)),$AN$8-SQRT((1-AW836)*($AN$8-$AL$8)*($AN$8-$AM$8))),$AM$8)</f>
        <v>0.930289228314347</v>
      </c>
      <c r="AO836" s="0" t="n">
        <f aca="false">IFERROR(IF(AX836&lt;($AM$9-$AL$9)/($AN$9-$AL$9),$AL$9+SQRT(AX836*($AN$9-$AL$9)*($AM$9-$AL$9)),$AN$9-SQRT((1-AX836)*($AN$9-$AL$9)*($AN$9-$AM$9))),$AM$9)</f>
        <v>0.884287068278667</v>
      </c>
      <c r="AP836" s="0" t="n">
        <f aca="false">IFERROR(IF(AY836&lt;($AM$10-$AL$10)/($AN$10-$AL$10),$AL$10+SQRT(AY836*($AN$10-$AL$10)*($AM$10-$AL$10)),$AN$10-SQRT((1-AY836)*($AN$10-$AL$10)*($AN$10-$AM$10))),$AM$10)</f>
        <v>0.713808394483042</v>
      </c>
      <c r="AQ836" s="0" t="n">
        <f aca="false">IFERROR(IF(AZ836&lt;($AM$11-$AL$11)/($AN$11-$AL$11),$AL$11+SQRT(AZ836*($AN$11-$AL$11)*($AM$11-$AL$11)),$AN$11-SQRT((1-AZ836)*($AN$11-$AL$11)*($AN$11-$AM$11))),$AM$11)</f>
        <v>0.660977100311494</v>
      </c>
      <c r="AR836" s="0" t="n">
        <f aca="false">SUMPRODUCT((B24:B31&lt;=$B$6)*(C24:C31*AM836+D24:D31*AO836*$B$8*AQ836)/(1+AL836/100)^B24:B31)+C32*AM836*AP836/(1+AL836/100)^$B$6</f>
        <v>0</v>
      </c>
      <c r="AS836" s="0" t="n">
        <f aca="false">SUMPRODUCT((K24:K26&lt;=$B$6)*(L24:L26*AN836+M24:M26*AO836*$B$8*AQ836)/(1+AL836/100)^K24:K26)+L27*AN836*AP836/(1+AL836/100)^$B$6</f>
        <v>0</v>
      </c>
      <c r="AT836" s="0" t="n">
        <f aca="false">AS836-AR836</f>
        <v>0</v>
      </c>
      <c r="AU836" s="0" t="n">
        <f aca="true">RAND()</f>
        <v>0.198251260094173</v>
      </c>
      <c r="AV836" s="0" t="n">
        <f aca="true">RAND()</f>
        <v>0.844463733321961</v>
      </c>
      <c r="AW836" s="0" t="n">
        <f aca="true">RAND()</f>
        <v>0.188614255719422</v>
      </c>
      <c r="AX836" s="0" t="n">
        <f aca="true">RAND()</f>
        <v>0.196902067794951</v>
      </c>
      <c r="AY836" s="0" t="n">
        <f aca="true">RAND()</f>
        <v>0.182856118205664</v>
      </c>
      <c r="AZ836" s="0" t="n">
        <f aca="true">RAND()</f>
        <v>0.530871320354273</v>
      </c>
    </row>
    <row r="837" customFormat="false" ht="15" hidden="false" customHeight="false" outlineLevel="0" collapsed="false">
      <c r="AK837" s="0" t="n">
        <v>824</v>
      </c>
      <c r="AL837" s="0" t="n">
        <f aca="false">IFERROR(IF(AU837&lt;($AM$6-$AL$6)/($AN$6-$AL$6),$AL$6+SQRT(AU837*($AN$6-$AL$6)*($AM$6-$AL$6)),$AN$6-SQRT((1-AU837)*($AN$6-$AL$6)*($AN$6-$AM$6))),$AM$6)</f>
        <v>5.15310444190196</v>
      </c>
      <c r="AM837" s="0" t="n">
        <f aca="false">IFERROR(IF(AV837&lt;($AM$7-$AL$7)/($AN$7-$AL$7),$AL$7+SQRT(AV837*($AN$7-$AL$7)*($AM$7-$AL$7)),$AN$7-SQRT((1-AV837)*($AN$7-$AL$7)*($AN$7-$AM$7))),$AM$7)</f>
        <v>0.893552963453572</v>
      </c>
      <c r="AN837" s="0" t="n">
        <f aca="false">IFERROR(IF(AW837&lt;($AM$8-$AL$8)/($AN$8-$AL$8),$AL$8+SQRT(AW837*($AN$8-$AL$8)*($AM$8-$AL$8)),$AN$8-SQRT((1-AW837)*($AN$8-$AL$8)*($AN$8-$AM$8))),$AM$8)</f>
        <v>1.11270724501848</v>
      </c>
      <c r="AO837" s="0" t="n">
        <f aca="false">IFERROR(IF(AX837&lt;($AM$9-$AL$9)/($AN$9-$AL$9),$AL$9+SQRT(AX837*($AN$9-$AL$9)*($AM$9-$AL$9)),$AN$9-SQRT((1-AX837)*($AN$9-$AL$9)*($AN$9-$AM$9))),$AM$9)</f>
        <v>1.0716071704962</v>
      </c>
      <c r="AP837" s="0" t="n">
        <f aca="false">IFERROR(IF(AY837&lt;($AM$10-$AL$10)/($AN$10-$AL$10),$AL$10+SQRT(AY837*($AN$10-$AL$10)*($AM$10-$AL$10)),$AN$10-SQRT((1-AY837)*($AN$10-$AL$10)*($AN$10-$AM$10))),$AM$10)</f>
        <v>0.548960639726695</v>
      </c>
      <c r="AQ837" s="0" t="n">
        <f aca="false">IFERROR(IF(AZ837&lt;($AM$11-$AL$11)/($AN$11-$AL$11),$AL$11+SQRT(AZ837*($AN$11-$AL$11)*($AM$11-$AL$11)),$AN$11-SQRT((1-AZ837)*($AN$11-$AL$11)*($AN$11-$AM$11))),$AM$11)</f>
        <v>0.69845212852453</v>
      </c>
      <c r="AR837" s="0" t="n">
        <f aca="false">SUMPRODUCT((B24:B31&lt;=$B$6)*(C24:C31*AM837+D24:D31*AO837*$B$8*AQ837)/(1+AL837/100)^B24:B31)+C32*AM837*AP837/(1+AL837/100)^$B$6</f>
        <v>0</v>
      </c>
      <c r="AS837" s="0" t="n">
        <f aca="false">SUMPRODUCT((K24:K26&lt;=$B$6)*(L24:L26*AN837+M24:M26*AO837*$B$8*AQ837)/(1+AL837/100)^K24:K26)+L27*AN837*AP837/(1+AL837/100)^$B$6</f>
        <v>0</v>
      </c>
      <c r="AT837" s="0" t="n">
        <f aca="false">AS837-AR837</f>
        <v>0</v>
      </c>
      <c r="AU837" s="0" t="n">
        <f aca="true">RAND()</f>
        <v>0.829448839873887</v>
      </c>
      <c r="AV837" s="0" t="n">
        <f aca="true">RAND()</f>
        <v>0.0972461885660596</v>
      </c>
      <c r="AW837" s="0" t="n">
        <f aca="true">RAND()</f>
        <v>0.832450661596307</v>
      </c>
      <c r="AX837" s="0" t="n">
        <f aca="true">RAND()</f>
        <v>0.425391169417289</v>
      </c>
      <c r="AY837" s="0" t="n">
        <f aca="true">RAND()</f>
        <v>0.00958857696978891</v>
      </c>
      <c r="AZ837" s="0" t="n">
        <f aca="true">RAND()</f>
        <v>0.628852576361687</v>
      </c>
    </row>
    <row r="838" customFormat="false" ht="15" hidden="false" customHeight="false" outlineLevel="0" collapsed="false">
      <c r="AK838" s="0" t="n">
        <v>825</v>
      </c>
      <c r="AL838" s="0" t="n">
        <f aca="false">IFERROR(IF(AU838&lt;($AM$6-$AL$6)/($AN$6-$AL$6),$AL$6+SQRT(AU838*($AN$6-$AL$6)*($AM$6-$AL$6)),$AN$6-SQRT((1-AU838)*($AN$6-$AL$6)*($AN$6-$AM$6))),$AM$6)</f>
        <v>4.41972003018567</v>
      </c>
      <c r="AM838" s="0" t="n">
        <f aca="false">IFERROR(IF(AV838&lt;($AM$7-$AL$7)/($AN$7-$AL$7),$AL$7+SQRT(AV838*($AN$7-$AL$7)*($AM$7-$AL$7)),$AN$7-SQRT((1-AV838)*($AN$7-$AL$7)*($AN$7-$AM$7))),$AM$7)</f>
        <v>0.981062667505896</v>
      </c>
      <c r="AN838" s="0" t="n">
        <f aca="false">IFERROR(IF(AW838&lt;($AM$8-$AL$8)/($AN$8-$AL$8),$AL$8+SQRT(AW838*($AN$8-$AL$8)*($AM$8-$AL$8)),$AN$8-SQRT((1-AW838)*($AN$8-$AL$8)*($AN$8-$AM$8))),$AM$8)</f>
        <v>1.03968573519418</v>
      </c>
      <c r="AO838" s="0" t="n">
        <f aca="false">IFERROR(IF(AX838&lt;($AM$9-$AL$9)/($AN$9-$AL$9),$AL$9+SQRT(AX838*($AN$9-$AL$9)*($AM$9-$AL$9)),$AN$9-SQRT((1-AX838)*($AN$9-$AL$9)*($AN$9-$AM$9))),$AM$9)</f>
        <v>1.30077336414837</v>
      </c>
      <c r="AP838" s="0" t="n">
        <f aca="false">IFERROR(IF(AY838&lt;($AM$10-$AL$10)/($AN$10-$AL$10),$AL$10+SQRT(AY838*($AN$10-$AL$10)*($AM$10-$AL$10)),$AN$10-SQRT((1-AY838)*($AN$10-$AL$10)*($AN$10-$AM$10))),$AM$10)</f>
        <v>0.742109010138565</v>
      </c>
      <c r="AQ838" s="0" t="n">
        <f aca="false">IFERROR(IF(AZ838&lt;($AM$11-$AL$11)/($AN$11-$AL$11),$AL$11+SQRT(AZ838*($AN$11-$AL$11)*($AM$11-$AL$11)),$AN$11-SQRT((1-AZ838)*($AN$11-$AL$11)*($AN$11-$AM$11))),$AM$11)</f>
        <v>0.598820181343306</v>
      </c>
      <c r="AR838" s="0" t="n">
        <f aca="false">SUMPRODUCT((B24:B31&lt;=$B$6)*(C24:C31*AM838+D24:D31*AO838*$B$8*AQ838)/(1+AL838/100)^B24:B31)+C32*AM838*AP838/(1+AL838/100)^$B$6</f>
        <v>0</v>
      </c>
      <c r="AS838" s="0" t="n">
        <f aca="false">SUMPRODUCT((K24:K26&lt;=$B$6)*(L24:L26*AN838+M24:M26*AO838*$B$8*AQ838)/(1+AL838/100)^K24:K26)+L27*AN838*AP838/(1+AL838/100)^$B$6</f>
        <v>0</v>
      </c>
      <c r="AT838" s="0" t="n">
        <f aca="false">AS838-AR838</f>
        <v>0</v>
      </c>
      <c r="AU838" s="0" t="n">
        <f aca="true">RAND()</f>
        <v>0.667107763868747</v>
      </c>
      <c r="AV838" s="0" t="n">
        <f aca="true">RAND()</f>
        <v>0.364263217381673</v>
      </c>
      <c r="AW838" s="0" t="n">
        <f aca="true">RAND()</f>
        <v>0.606825866837217</v>
      </c>
      <c r="AX838" s="0" t="n">
        <f aca="true">RAND()</f>
        <v>0.674054741143741</v>
      </c>
      <c r="AY838" s="0" t="n">
        <f aca="true">RAND()</f>
        <v>0.234467091161102</v>
      </c>
      <c r="AZ838" s="0" t="n">
        <f aca="true">RAND()</f>
        <v>0.364463268481821</v>
      </c>
    </row>
    <row r="839" customFormat="false" ht="15" hidden="false" customHeight="false" outlineLevel="0" collapsed="false">
      <c r="AK839" s="0" t="n">
        <v>826</v>
      </c>
      <c r="AL839" s="0" t="n">
        <f aca="false">IFERROR(IF(AU839&lt;($AM$6-$AL$6)/($AN$6-$AL$6),$AL$6+SQRT(AU839*($AN$6-$AL$6)*($AM$6-$AL$6)),$AN$6-SQRT((1-AU839)*($AN$6-$AL$6)*($AN$6-$AM$6))),$AM$6)</f>
        <v>2.89098367906735</v>
      </c>
      <c r="AM839" s="0" t="n">
        <f aca="false">IFERROR(IF(AV839&lt;($AM$7-$AL$7)/($AN$7-$AL$7),$AL$7+SQRT(AV839*($AN$7-$AL$7)*($AM$7-$AL$7)),$AN$7-SQRT((1-AV839)*($AN$7-$AL$7)*($AN$7-$AM$7))),$AM$7)</f>
        <v>0.979629266570651</v>
      </c>
      <c r="AN839" s="0" t="n">
        <f aca="false">IFERROR(IF(AW839&lt;($AM$8-$AL$8)/($AN$8-$AL$8),$AL$8+SQRT(AW839*($AN$8-$AL$8)*($AM$8-$AL$8)),$AN$8-SQRT((1-AW839)*($AN$8-$AL$8)*($AN$8-$AM$8))),$AM$8)</f>
        <v>1.09227935556498</v>
      </c>
      <c r="AO839" s="0" t="n">
        <f aca="false">IFERROR(IF(AX839&lt;($AM$9-$AL$9)/($AN$9-$AL$9),$AL$9+SQRT(AX839*($AN$9-$AL$9)*($AM$9-$AL$9)),$AN$9-SQRT((1-AX839)*($AN$9-$AL$9)*($AN$9-$AM$9))),$AM$9)</f>
        <v>1.86203706753621</v>
      </c>
      <c r="AP839" s="0" t="n">
        <f aca="false">IFERROR(IF(AY839&lt;($AM$10-$AL$10)/($AN$10-$AL$10),$AL$10+SQRT(AY839*($AN$10-$AL$10)*($AM$10-$AL$10)),$AN$10-SQRT((1-AY839)*($AN$10-$AL$10)*($AN$10-$AM$10))),$AM$10)</f>
        <v>0.925157790861305</v>
      </c>
      <c r="AQ839" s="0" t="n">
        <f aca="false">IFERROR(IF(AZ839&lt;($AM$11-$AL$11)/($AN$11-$AL$11),$AL$11+SQRT(AZ839*($AN$11-$AL$11)*($AM$11-$AL$11)),$AN$11-SQRT((1-AZ839)*($AN$11-$AL$11)*($AN$11-$AM$11))),$AM$11)</f>
        <v>0.851236435530253</v>
      </c>
      <c r="AR839" s="0" t="n">
        <f aca="false">SUMPRODUCT((B24:B31&lt;=$B$6)*(C24:C31*AM839+D24:D31*AO839*$B$8*AQ839)/(1+AL839/100)^B24:B31)+C32*AM839*AP839/(1+AL839/100)^$B$6</f>
        <v>0</v>
      </c>
      <c r="AS839" s="0" t="n">
        <f aca="false">SUMPRODUCT((K24:K26&lt;=$B$6)*(L24:L26*AN839+M24:M26*AO839*$B$8*AQ839)/(1+AL839/100)^K24:K26)+L27*AN839*AP839/(1+AL839/100)^$B$6</f>
        <v>0</v>
      </c>
      <c r="AT839" s="0" t="n">
        <f aca="false">AS839-AR839</f>
        <v>0</v>
      </c>
      <c r="AU839" s="0" t="n">
        <f aca="true">RAND()</f>
        <v>0.158770383272877</v>
      </c>
      <c r="AV839" s="0" t="n">
        <f aca="true">RAND()</f>
        <v>0.358518593430109</v>
      </c>
      <c r="AW839" s="0" t="n">
        <f aca="true">RAND()</f>
        <v>0.778881762835572</v>
      </c>
      <c r="AX839" s="0" t="n">
        <f aca="true">RAND()</f>
        <v>0.987310819510661</v>
      </c>
      <c r="AY839" s="0" t="n">
        <f aca="true">RAND()</f>
        <v>0.723036588520261</v>
      </c>
      <c r="AZ839" s="0" t="n">
        <f aca="true">RAND()</f>
        <v>0.909671028107165</v>
      </c>
    </row>
    <row r="840" customFormat="false" ht="15" hidden="false" customHeight="false" outlineLevel="0" collapsed="false">
      <c r="AK840" s="0" t="n">
        <v>827</v>
      </c>
      <c r="AL840" s="0" t="n">
        <f aca="false">IFERROR(IF(AU840&lt;($AM$6-$AL$6)/($AN$6-$AL$6),$AL$6+SQRT(AU840*($AN$6-$AL$6)*($AM$6-$AL$6)),$AN$6-SQRT((1-AU840)*($AN$6-$AL$6)*($AN$6-$AM$6))),$AM$6)</f>
        <v>3.6970901810951</v>
      </c>
      <c r="AM840" s="0" t="n">
        <f aca="false">IFERROR(IF(AV840&lt;($AM$7-$AL$7)/($AN$7-$AL$7),$AL$7+SQRT(AV840*($AN$7-$AL$7)*($AM$7-$AL$7)),$AN$7-SQRT((1-AV840)*($AN$7-$AL$7)*($AN$7-$AM$7))),$AM$7)</f>
        <v>0.983731993060396</v>
      </c>
      <c r="AN840" s="0" t="n">
        <f aca="false">IFERROR(IF(AW840&lt;($AM$8-$AL$8)/($AN$8-$AL$8),$AL$8+SQRT(AW840*($AN$8-$AL$8)*($AM$8-$AL$8)),$AN$8-SQRT((1-AW840)*($AN$8-$AL$8)*($AN$8-$AM$8))),$AM$8)</f>
        <v>1.01575024814423</v>
      </c>
      <c r="AO840" s="0" t="n">
        <f aca="false">IFERROR(IF(AX840&lt;($AM$9-$AL$9)/($AN$9-$AL$9),$AL$9+SQRT(AX840*($AN$9-$AL$9)*($AM$9-$AL$9)),$AN$9-SQRT((1-AX840)*($AN$9-$AL$9)*($AN$9-$AM$9))),$AM$9)</f>
        <v>0.996493599700364</v>
      </c>
      <c r="AP840" s="0" t="n">
        <f aca="false">IFERROR(IF(AY840&lt;($AM$10-$AL$10)/($AN$10-$AL$10),$AL$10+SQRT(AY840*($AN$10-$AL$10)*($AM$10-$AL$10)),$AN$10-SQRT((1-AY840)*($AN$10-$AL$10)*($AN$10-$AM$10))),$AM$10)</f>
        <v>0.734784065465284</v>
      </c>
      <c r="AQ840" s="0" t="n">
        <f aca="false">IFERROR(IF(AZ840&lt;($AM$11-$AL$11)/($AN$11-$AL$11),$AL$11+SQRT(AZ840*($AN$11-$AL$11)*($AM$11-$AL$11)),$AN$11-SQRT((1-AZ840)*($AN$11-$AL$11)*($AN$11-$AM$11))),$AM$11)</f>
        <v>0.578039046193287</v>
      </c>
      <c r="AR840" s="0" t="n">
        <f aca="false">SUMPRODUCT((B24:B31&lt;=$B$6)*(C24:C31*AM840+D24:D31*AO840*$B$8*AQ840)/(1+AL840/100)^B24:B31)+C32*AM840*AP840/(1+AL840/100)^$B$6</f>
        <v>0</v>
      </c>
      <c r="AS840" s="0" t="n">
        <f aca="false">SUMPRODUCT((K24:K26&lt;=$B$6)*(L24:L26*AN840+M24:M26*AO840*$B$8*AQ840)/(1+AL840/100)^K24:K26)+L27*AN840*AP840/(1+AL840/100)^$B$6</f>
        <v>0</v>
      </c>
      <c r="AT840" s="0" t="n">
        <f aca="false">AS840-AR840</f>
        <v>0</v>
      </c>
      <c r="AU840" s="0" t="n">
        <f aca="true">RAND()</f>
        <v>0.454539336409079</v>
      </c>
      <c r="AV840" s="0" t="n">
        <f aca="true">RAND()</f>
        <v>0.375082725266062</v>
      </c>
      <c r="AW840" s="0" t="n">
        <f aca="true">RAND()</f>
        <v>0.512240477826765</v>
      </c>
      <c r="AX840" s="0" t="n">
        <f aca="true">RAND()</f>
        <v>0.3286745260579</v>
      </c>
      <c r="AY840" s="0" t="n">
        <f aca="true">RAND()</f>
        <v>0.220494229585626</v>
      </c>
      <c r="AZ840" s="0" t="n">
        <f aca="true">RAND()</f>
        <v>0.315533515134991</v>
      </c>
    </row>
    <row r="841" customFormat="false" ht="15" hidden="false" customHeight="false" outlineLevel="0" collapsed="false">
      <c r="AK841" s="0" t="n">
        <v>828</v>
      </c>
      <c r="AL841" s="0" t="n">
        <f aca="false">IFERROR(IF(AU841&lt;($AM$6-$AL$6)/($AN$6-$AL$6),$AL$6+SQRT(AU841*($AN$6-$AL$6)*($AM$6-$AL$6)),$AN$6-SQRT((1-AU841)*($AN$6-$AL$6)*($AN$6-$AM$6))),$AM$6)</f>
        <v>4.03803838378433</v>
      </c>
      <c r="AM841" s="0" t="n">
        <f aca="false">IFERROR(IF(AV841&lt;($AM$7-$AL$7)/($AN$7-$AL$7),$AL$7+SQRT(AV841*($AN$7-$AL$7)*($AM$7-$AL$7)),$AN$7-SQRT((1-AV841)*($AN$7-$AL$7)*($AN$7-$AM$7))),$AM$7)</f>
        <v>0.92043279442548</v>
      </c>
      <c r="AN841" s="0" t="n">
        <f aca="false">IFERROR(IF(AW841&lt;($AM$8-$AL$8)/($AN$8-$AL$8),$AL$8+SQRT(AW841*($AN$8-$AL$8)*($AM$8-$AL$8)),$AN$8-SQRT((1-AW841)*($AN$8-$AL$8)*($AN$8-$AM$8))),$AM$8)</f>
        <v>0.84108952561539</v>
      </c>
      <c r="AO841" s="0" t="n">
        <f aca="false">IFERROR(IF(AX841&lt;($AM$9-$AL$9)/($AN$9-$AL$9),$AL$9+SQRT(AX841*($AN$9-$AL$9)*($AM$9-$AL$9)),$AN$9-SQRT((1-AX841)*($AN$9-$AL$9)*($AN$9-$AM$9))),$AM$9)</f>
        <v>1.0457646019029</v>
      </c>
      <c r="AP841" s="0" t="n">
        <f aca="false">IFERROR(IF(AY841&lt;($AM$10-$AL$10)/($AN$10-$AL$10),$AL$10+SQRT(AY841*($AN$10-$AL$10)*($AM$10-$AL$10)),$AN$10-SQRT((1-AY841)*($AN$10-$AL$10)*($AN$10-$AM$10))),$AM$10)</f>
        <v>0.913401476473027</v>
      </c>
      <c r="AQ841" s="0" t="n">
        <f aca="false">IFERROR(IF(AZ841&lt;($AM$11-$AL$11)/($AN$11-$AL$11),$AL$11+SQRT(AZ841*($AN$11-$AL$11)*($AM$11-$AL$11)),$AN$11-SQRT((1-AZ841)*($AN$11-$AL$11)*($AN$11-$AM$11))),$AM$11)</f>
        <v>0.580034784779344</v>
      </c>
      <c r="AR841" s="0" t="n">
        <f aca="false">SUMPRODUCT((B24:B31&lt;=$B$6)*(C24:C31*AM841+D24:D31*AO841*$B$8*AQ841)/(1+AL841/100)^B24:B31)+C32*AM841*AP841/(1+AL841/100)^$B$6</f>
        <v>0</v>
      </c>
      <c r="AS841" s="0" t="n">
        <f aca="false">SUMPRODUCT((K24:K26&lt;=$B$6)*(L24:L26*AN841+M24:M26*AO841*$B$8*AQ841)/(1+AL841/100)^K24:K26)+L27*AN841*AP841/(1+AL841/100)^$B$6</f>
        <v>0</v>
      </c>
      <c r="AT841" s="0" t="n">
        <f aca="false">AS841-AR841</f>
        <v>0</v>
      </c>
      <c r="AU841" s="0" t="n">
        <f aca="true">RAND()</f>
        <v>0.561339169203254</v>
      </c>
      <c r="AV841" s="0" t="n">
        <f aca="true">RAND()</f>
        <v>0.161156199701444</v>
      </c>
      <c r="AW841" s="0" t="n">
        <f aca="true">RAND()</f>
        <v>0.0187594346144202</v>
      </c>
      <c r="AX841" s="0" t="n">
        <f aca="true">RAND()</f>
        <v>0.392956536678984</v>
      </c>
      <c r="AY841" s="0" t="n">
        <f aca="true">RAND()</f>
        <v>0.683603123000313</v>
      </c>
      <c r="AZ841" s="0" t="n">
        <f aca="true">RAND()</f>
        <v>0.32007951300577</v>
      </c>
    </row>
    <row r="842" customFormat="false" ht="15" hidden="false" customHeight="false" outlineLevel="0" collapsed="false">
      <c r="AK842" s="0" t="n">
        <v>829</v>
      </c>
      <c r="AL842" s="0" t="n">
        <f aca="false">IFERROR(IF(AU842&lt;($AM$6-$AL$6)/($AN$6-$AL$6),$AL$6+SQRT(AU842*($AN$6-$AL$6)*($AM$6-$AL$6)),$AN$6-SQRT((1-AU842)*($AN$6-$AL$6)*($AN$6-$AM$6))),$AM$6)</f>
        <v>3.59035265153951</v>
      </c>
      <c r="AM842" s="0" t="n">
        <f aca="false">IFERROR(IF(AV842&lt;($AM$7-$AL$7)/($AN$7-$AL$7),$AL$7+SQRT(AV842*($AN$7-$AL$7)*($AM$7-$AL$7)),$AN$7-SQRT((1-AV842)*($AN$7-$AL$7)*($AN$7-$AM$7))),$AM$7)</f>
        <v>1.01308549219242</v>
      </c>
      <c r="AN842" s="0" t="n">
        <f aca="false">IFERROR(IF(AW842&lt;($AM$8-$AL$8)/($AN$8-$AL$8),$AL$8+SQRT(AW842*($AN$8-$AL$8)*($AM$8-$AL$8)),$AN$8-SQRT((1-AW842)*($AN$8-$AL$8)*($AN$8-$AM$8))),$AM$8)</f>
        <v>1.01974932352866</v>
      </c>
      <c r="AO842" s="0" t="n">
        <f aca="false">IFERROR(IF(AX842&lt;($AM$9-$AL$9)/($AN$9-$AL$9),$AL$9+SQRT(AX842*($AN$9-$AL$9)*($AM$9-$AL$9)),$AN$9-SQRT((1-AX842)*($AN$9-$AL$9)*($AN$9-$AM$9))),$AM$9)</f>
        <v>1.74660976840237</v>
      </c>
      <c r="AP842" s="0" t="n">
        <f aca="false">IFERROR(IF(AY842&lt;($AM$10-$AL$10)/($AN$10-$AL$10),$AL$10+SQRT(AY842*($AN$10-$AL$10)*($AM$10-$AL$10)),$AN$10-SQRT((1-AY842)*($AN$10-$AL$10)*($AN$10-$AM$10))),$AM$10)</f>
        <v>0.692518228284333</v>
      </c>
      <c r="AQ842" s="0" t="n">
        <f aca="false">IFERROR(IF(AZ842&lt;($AM$11-$AL$11)/($AN$11-$AL$11),$AL$11+SQRT(AZ842*($AN$11-$AL$11)*($AM$11-$AL$11)),$AN$11-SQRT((1-AZ842)*($AN$11-$AL$11)*($AN$11-$AM$11))),$AM$11)</f>
        <v>0.492893347141052</v>
      </c>
      <c r="AR842" s="0" t="n">
        <f aca="false">SUMPRODUCT((B24:B31&lt;=$B$6)*(C24:C31*AM842+D24:D31*AO842*$B$8*AQ842)/(1+AL842/100)^B24:B31)+C32*AM842*AP842/(1+AL842/100)^$B$6</f>
        <v>0</v>
      </c>
      <c r="AS842" s="0" t="n">
        <f aca="false">SUMPRODUCT((K24:K26&lt;=$B$6)*(L24:L26*AN842+M24:M26*AO842*$B$8*AQ842)/(1+AL842/100)^K24:K26)+L27*AN842*AP842/(1+AL842/100)^$B$6</f>
        <v>0</v>
      </c>
      <c r="AT842" s="0" t="n">
        <f aca="false">AS842-AR842</f>
        <v>0</v>
      </c>
      <c r="AU842" s="0" t="n">
        <f aca="true">RAND()</f>
        <v>0.418715247956817</v>
      </c>
      <c r="AV842" s="0" t="n">
        <f aca="true">RAND()</f>
        <v>0.501080142135916</v>
      </c>
      <c r="AW842" s="0" t="n">
        <f aca="true">RAND()</f>
        <v>0.528752230973249</v>
      </c>
      <c r="AX842" s="0" t="n">
        <f aca="true">RAND()</f>
        <v>0.957195593687266</v>
      </c>
      <c r="AY842" s="0" t="n">
        <f aca="true">RAND()</f>
        <v>0.148253072886954</v>
      </c>
      <c r="AZ842" s="0" t="n">
        <f aca="true">RAND()</f>
        <v>0.151868748454197</v>
      </c>
    </row>
    <row r="843" customFormat="false" ht="15" hidden="false" customHeight="false" outlineLevel="0" collapsed="false">
      <c r="AK843" s="0" t="n">
        <v>830</v>
      </c>
      <c r="AL843" s="0" t="n">
        <f aca="false">IFERROR(IF(AU843&lt;($AM$6-$AL$6)/($AN$6-$AL$6),$AL$6+SQRT(AU843*($AN$6-$AL$6)*($AM$6-$AL$6)),$AN$6-SQRT((1-AU843)*($AN$6-$AL$6)*($AN$6-$AM$6))),$AM$6)</f>
        <v>3.11191790260372</v>
      </c>
      <c r="AM843" s="0" t="n">
        <f aca="false">IFERROR(IF(AV843&lt;($AM$7-$AL$7)/($AN$7-$AL$7),$AL$7+SQRT(AV843*($AN$7-$AL$7)*($AM$7-$AL$7)),$AN$7-SQRT((1-AV843)*($AN$7-$AL$7)*($AN$7-$AM$7))),$AM$7)</f>
        <v>1.07660872543119</v>
      </c>
      <c r="AN843" s="0" t="n">
        <f aca="false">IFERROR(IF(AW843&lt;($AM$8-$AL$8)/($AN$8-$AL$8),$AL$8+SQRT(AW843*($AN$8-$AL$8)*($AM$8-$AL$8)),$AN$8-SQRT((1-AW843)*($AN$8-$AL$8)*($AN$8-$AM$8))),$AM$8)</f>
        <v>1.08876164531422</v>
      </c>
      <c r="AO843" s="0" t="n">
        <f aca="false">IFERROR(IF(AX843&lt;($AM$9-$AL$9)/($AN$9-$AL$9),$AL$9+SQRT(AX843*($AN$9-$AL$9)*($AM$9-$AL$9)),$AN$9-SQRT((1-AX843)*($AN$9-$AL$9)*($AN$9-$AM$9))),$AM$9)</f>
        <v>1.32984945151288</v>
      </c>
      <c r="AP843" s="0" t="n">
        <f aca="false">IFERROR(IF(AY843&lt;($AM$10-$AL$10)/($AN$10-$AL$10),$AL$10+SQRT(AY843*($AN$10-$AL$10)*($AM$10-$AL$10)),$AN$10-SQRT((1-AY843)*($AN$10-$AL$10)*($AN$10-$AM$10))),$AM$10)</f>
        <v>0.902517426930818</v>
      </c>
      <c r="AQ843" s="0" t="n">
        <f aca="false">IFERROR(IF(AZ843&lt;($AM$11-$AL$11)/($AN$11-$AL$11),$AL$11+SQRT(AZ843*($AN$11-$AL$11)*($AM$11-$AL$11)),$AN$11-SQRT((1-AZ843)*($AN$11-$AL$11)*($AN$11-$AM$11))),$AM$11)</f>
        <v>0.631759126588167</v>
      </c>
      <c r="AR843" s="0" t="n">
        <f aca="false">SUMPRODUCT((B24:B31&lt;=$B$6)*(C24:C31*AM843+D24:D31*AO843*$B$8*AQ843)/(1+AL843/100)^B24:B31)+C32*AM843*AP843/(1+AL843/100)^$B$6</f>
        <v>0</v>
      </c>
      <c r="AS843" s="0" t="n">
        <f aca="false">SUMPRODUCT((K24:K26&lt;=$B$6)*(L24:L26*AN843+M24:M26*AO843*$B$8*AQ843)/(1+AL843/100)^K24:K26)+L27*AN843*AP843/(1+AL843/100)^$B$6</f>
        <v>0</v>
      </c>
      <c r="AT843" s="0" t="n">
        <f aca="false">AS843-AR843</f>
        <v>0</v>
      </c>
      <c r="AU843" s="0" t="n">
        <f aca="true">RAND()</f>
        <v>0.244140880195328</v>
      </c>
      <c r="AV843" s="0" t="n">
        <f aca="true">RAND()</f>
        <v>0.732759696919135</v>
      </c>
      <c r="AW843" s="0" t="n">
        <f aca="true">RAND()</f>
        <v>0.76890838202865</v>
      </c>
      <c r="AX843" s="0" t="n">
        <f aca="true">RAND()</f>
        <v>0.700598828241605</v>
      </c>
      <c r="AY843" s="0" t="n">
        <f aca="true">RAND()</f>
        <v>0.648081115932026</v>
      </c>
      <c r="AZ843" s="0" t="n">
        <f aca="true">RAND()</f>
        <v>0.449241298263442</v>
      </c>
    </row>
    <row r="844" customFormat="false" ht="15" hidden="false" customHeight="false" outlineLevel="0" collapsed="false">
      <c r="AK844" s="0" t="n">
        <v>831</v>
      </c>
      <c r="AL844" s="0" t="n">
        <f aca="false">IFERROR(IF(AU844&lt;($AM$6-$AL$6)/($AN$6-$AL$6),$AL$6+SQRT(AU844*($AN$6-$AL$6)*($AM$6-$AL$6)),$AN$6-SQRT((1-AU844)*($AN$6-$AL$6)*($AN$6-$AM$6))),$AM$6)</f>
        <v>4.98086903612808</v>
      </c>
      <c r="AM844" s="0" t="n">
        <f aca="false">IFERROR(IF(AV844&lt;($AM$7-$AL$7)/($AN$7-$AL$7),$AL$7+SQRT(AV844*($AN$7-$AL$7)*($AM$7-$AL$7)),$AN$7-SQRT((1-AV844)*($AN$7-$AL$7)*($AN$7-$AM$7))),$AM$7)</f>
        <v>1.0134463022324</v>
      </c>
      <c r="AN844" s="0" t="n">
        <f aca="false">IFERROR(IF(AW844&lt;($AM$8-$AL$8)/($AN$8-$AL$8),$AL$8+SQRT(AW844*($AN$8-$AL$8)*($AM$8-$AL$8)),$AN$8-SQRT((1-AW844)*($AN$8-$AL$8)*($AN$8-$AM$8))),$AM$8)</f>
        <v>1.04966167648665</v>
      </c>
      <c r="AO844" s="0" t="n">
        <f aca="false">IFERROR(IF(AX844&lt;($AM$9-$AL$9)/($AN$9-$AL$9),$AL$9+SQRT(AX844*($AN$9-$AL$9)*($AM$9-$AL$9)),$AN$9-SQRT((1-AX844)*($AN$9-$AL$9)*($AN$9-$AM$9))),$AM$9)</f>
        <v>0.790876864023403</v>
      </c>
      <c r="AP844" s="0" t="n">
        <f aca="false">IFERROR(IF(AY844&lt;($AM$10-$AL$10)/($AN$10-$AL$10),$AL$10+SQRT(AY844*($AN$10-$AL$10)*($AM$10-$AL$10)),$AN$10-SQRT((1-AY844)*($AN$10-$AL$10)*($AN$10-$AM$10))),$AM$10)</f>
        <v>0.719156981706719</v>
      </c>
      <c r="AQ844" s="0" t="n">
        <f aca="false">IFERROR(IF(AZ844&lt;($AM$11-$AL$11)/($AN$11-$AL$11),$AL$11+SQRT(AZ844*($AN$11-$AL$11)*($AM$11-$AL$11)),$AN$11-SQRT((1-AZ844)*($AN$11-$AL$11)*($AN$11-$AM$11))),$AM$11)</f>
        <v>0.707491833649701</v>
      </c>
      <c r="AR844" s="0" t="n">
        <f aca="false">SUMPRODUCT((B24:B31&lt;=$B$6)*(C24:C31*AM844+D24:D31*AO844*$B$8*AQ844)/(1+AL844/100)^B24:B31)+C32*AM844*AP844/(1+AL844/100)^$B$6</f>
        <v>0</v>
      </c>
      <c r="AS844" s="0" t="n">
        <f aca="false">SUMPRODUCT((K24:K26&lt;=$B$6)*(L24:L26*AN844+M24:M26*AO844*$B$8*AQ844)/(1+AL844/100)^K24:K26)+L27*AN844*AP844/(1+AL844/100)^$B$6</f>
        <v>0</v>
      </c>
      <c r="AT844" s="0" t="n">
        <f aca="false">AS844-AR844</f>
        <v>0</v>
      </c>
      <c r="AU844" s="0" t="n">
        <f aca="true">RAND()</f>
        <v>0.796155507536682</v>
      </c>
      <c r="AV844" s="0" t="n">
        <f aca="true">RAND()</f>
        <v>0.502598649533091</v>
      </c>
      <c r="AW844" s="0" t="n">
        <f aca="true">RAND()</f>
        <v>0.643240498949858</v>
      </c>
      <c r="AX844" s="0" t="n">
        <f aca="true">RAND()</f>
        <v>0.112812466698786</v>
      </c>
      <c r="AY844" s="0" t="n">
        <f aca="true">RAND()</f>
        <v>0.192119130523197</v>
      </c>
      <c r="AZ844" s="0" t="n">
        <f aca="true">RAND()</f>
        <v>0.650771316809739</v>
      </c>
    </row>
    <row r="845" customFormat="false" ht="15" hidden="false" customHeight="false" outlineLevel="0" collapsed="false">
      <c r="AK845" s="0" t="n">
        <v>832</v>
      </c>
      <c r="AL845" s="0" t="n">
        <f aca="false">IFERROR(IF(AU845&lt;($AM$6-$AL$6)/($AN$6-$AL$6),$AL$6+SQRT(AU845*($AN$6-$AL$6)*($AM$6-$AL$6)),$AN$6-SQRT((1-AU845)*($AN$6-$AL$6)*($AN$6-$AM$6))),$AM$6)</f>
        <v>3.8720589906185</v>
      </c>
      <c r="AM845" s="0" t="n">
        <f aca="false">IFERROR(IF(AV845&lt;($AM$7-$AL$7)/($AN$7-$AL$7),$AL$7+SQRT(AV845*($AN$7-$AL$7)*($AM$7-$AL$7)),$AN$7-SQRT((1-AV845)*($AN$7-$AL$7)*($AN$7-$AM$7))),$AM$7)</f>
        <v>0.976290155763972</v>
      </c>
      <c r="AN845" s="0" t="n">
        <f aca="false">IFERROR(IF(AW845&lt;($AM$8-$AL$8)/($AN$8-$AL$8),$AL$8+SQRT(AW845*($AN$8-$AL$8)*($AM$8-$AL$8)),$AN$8-SQRT((1-AW845)*($AN$8-$AL$8)*($AN$8-$AM$8))),$AM$8)</f>
        <v>0.930878054128144</v>
      </c>
      <c r="AO845" s="0" t="n">
        <f aca="false">IFERROR(IF(AX845&lt;($AM$9-$AL$9)/($AN$9-$AL$9),$AL$9+SQRT(AX845*($AN$9-$AL$9)*($AM$9-$AL$9)),$AN$9-SQRT((1-AX845)*($AN$9-$AL$9)*($AN$9-$AM$9))),$AM$9)</f>
        <v>0.759505649335414</v>
      </c>
      <c r="AP845" s="0" t="n">
        <f aca="false">IFERROR(IF(AY845&lt;($AM$10-$AL$10)/($AN$10-$AL$10),$AL$10+SQRT(AY845*($AN$10-$AL$10)*($AM$10-$AL$10)),$AN$10-SQRT((1-AY845)*($AN$10-$AL$10)*($AN$10-$AM$10))),$AM$10)</f>
        <v>0.901693629881501</v>
      </c>
      <c r="AQ845" s="0" t="n">
        <f aca="false">IFERROR(IF(AZ845&lt;($AM$11-$AL$11)/($AN$11-$AL$11),$AL$11+SQRT(AZ845*($AN$11-$AL$11)*($AM$11-$AL$11)),$AN$11-SQRT((1-AZ845)*($AN$11-$AL$11)*($AN$11-$AM$11))),$AM$11)</f>
        <v>0.415952603843111</v>
      </c>
      <c r="AR845" s="0" t="n">
        <f aca="false">SUMPRODUCT((B24:B31&lt;=$B$6)*(C24:C31*AM845+D24:D31*AO845*$B$8*AQ845)/(1+AL845/100)^B24:B31)+C32*AM845*AP845/(1+AL845/100)^$B$6</f>
        <v>0</v>
      </c>
      <c r="AS845" s="0" t="n">
        <f aca="false">SUMPRODUCT((K24:K26&lt;=$B$6)*(L24:L26*AN845+M24:M26*AO845*$B$8*AQ845)/(1+AL845/100)^K24:K26)+L27*AN845*AP845/(1+AL845/100)^$B$6</f>
        <v>0</v>
      </c>
      <c r="AT845" s="0" t="n">
        <f aca="false">AS845-AR845</f>
        <v>0</v>
      </c>
      <c r="AU845" s="0" t="n">
        <f aca="true">RAND()</f>
        <v>0.510799252091472</v>
      </c>
      <c r="AV845" s="0" t="n">
        <f aca="true">RAND()</f>
        <v>0.345313544658727</v>
      </c>
      <c r="AW845" s="0" t="n">
        <f aca="true">RAND()</f>
        <v>0.190322945026326</v>
      </c>
      <c r="AX845" s="0" t="n">
        <f aca="true">RAND()</f>
        <v>0.0897909093826599</v>
      </c>
      <c r="AY845" s="0" t="n">
        <f aca="true">RAND()</f>
        <v>0.645431089149504</v>
      </c>
      <c r="AZ845" s="0" t="n">
        <f aca="true">RAND()</f>
        <v>0.0548775768897851</v>
      </c>
    </row>
    <row r="846" customFormat="false" ht="15" hidden="false" customHeight="false" outlineLevel="0" collapsed="false">
      <c r="AK846" s="0" t="n">
        <v>833</v>
      </c>
      <c r="AL846" s="0" t="n">
        <f aca="false">IFERROR(IF(AU846&lt;($AM$6-$AL$6)/($AN$6-$AL$6),$AL$6+SQRT(AU846*($AN$6-$AL$6)*($AM$6-$AL$6)),$AN$6-SQRT((1-AU846)*($AN$6-$AL$6)*($AN$6-$AM$6))),$AM$6)</f>
        <v>2.66737969331689</v>
      </c>
      <c r="AM846" s="0" t="n">
        <f aca="false">IFERROR(IF(AV846&lt;($AM$7-$AL$7)/($AN$7-$AL$7),$AL$7+SQRT(AV846*($AN$7-$AL$7)*($AM$7-$AL$7)),$AN$7-SQRT((1-AV846)*($AN$7-$AL$7)*($AN$7-$AM$7))),$AM$7)</f>
        <v>1.0733451393353</v>
      </c>
      <c r="AN846" s="0" t="n">
        <f aca="false">IFERROR(IF(AW846&lt;($AM$8-$AL$8)/($AN$8-$AL$8),$AL$8+SQRT(AW846*($AN$8-$AL$8)*($AM$8-$AL$8)),$AN$8-SQRT((1-AW846)*($AN$8-$AL$8)*($AN$8-$AM$8))),$AM$8)</f>
        <v>1.02402126030543</v>
      </c>
      <c r="AO846" s="0" t="n">
        <f aca="false">IFERROR(IF(AX846&lt;($AM$9-$AL$9)/($AN$9-$AL$9),$AL$9+SQRT(AX846*($AN$9-$AL$9)*($AM$9-$AL$9)),$AN$9-SQRT((1-AX846)*($AN$9-$AL$9)*($AN$9-$AM$9))),$AM$9)</f>
        <v>1.62316924074971</v>
      </c>
      <c r="AP846" s="0" t="n">
        <f aca="false">IFERROR(IF(AY846&lt;($AM$10-$AL$10)/($AN$10-$AL$10),$AL$10+SQRT(AY846*($AN$10-$AL$10)*($AM$10-$AL$10)),$AN$10-SQRT((1-AY846)*($AN$10-$AL$10)*($AN$10-$AM$10))),$AM$10)</f>
        <v>0.995292032021659</v>
      </c>
      <c r="AQ846" s="0" t="n">
        <f aca="false">IFERROR(IF(AZ846&lt;($AM$11-$AL$11)/($AN$11-$AL$11),$AL$11+SQRT(AZ846*($AN$11-$AL$11)*($AM$11-$AL$11)),$AN$11-SQRT((1-AZ846)*($AN$11-$AL$11)*($AN$11-$AM$11))),$AM$11)</f>
        <v>0.471215598566841</v>
      </c>
      <c r="AR846" s="0" t="n">
        <f aca="false">SUMPRODUCT((B24:B31&lt;=$B$6)*(C24:C31*AM846+D24:D31*AO846*$B$8*AQ846)/(1+AL846/100)^B24:B31)+C32*AM846*AP846/(1+AL846/100)^$B$6</f>
        <v>0</v>
      </c>
      <c r="AS846" s="0" t="n">
        <f aca="false">SUMPRODUCT((K24:K26&lt;=$B$6)*(L24:L26*AN846+M24:M26*AO846*$B$8*AQ846)/(1+AL846/100)^K24:K26)+L27*AN846*AP846/(1+AL846/100)^$B$6</f>
        <v>0</v>
      </c>
      <c r="AT846" s="0" t="n">
        <f aca="false">AS846-AR846</f>
        <v>0</v>
      </c>
      <c r="AU846" s="0" t="n">
        <f aca="true">RAND()</f>
        <v>0.089079131010348</v>
      </c>
      <c r="AV846" s="0" t="n">
        <f aca="true">RAND()</f>
        <v>0.722604979586989</v>
      </c>
      <c r="AW846" s="0" t="n">
        <f aca="true">RAND()</f>
        <v>0.546076526276033</v>
      </c>
      <c r="AX846" s="0" t="n">
        <f aca="true">RAND()</f>
        <v>0.905332385921899</v>
      </c>
      <c r="AY846" s="0" t="n">
        <f aca="true">RAND()</f>
        <v>0.981256787936575</v>
      </c>
      <c r="AZ846" s="0" t="n">
        <f aca="true">RAND()</f>
        <v>0.119652168133068</v>
      </c>
    </row>
    <row r="847" customFormat="false" ht="15" hidden="false" customHeight="false" outlineLevel="0" collapsed="false">
      <c r="AK847" s="0" t="n">
        <v>834</v>
      </c>
      <c r="AL847" s="0" t="n">
        <f aca="false">IFERROR(IF(AU847&lt;($AM$6-$AL$6)/($AN$6-$AL$6),$AL$6+SQRT(AU847*($AN$6-$AL$6)*($AM$6-$AL$6)),$AN$6-SQRT((1-AU847)*($AN$6-$AL$6)*($AN$6-$AM$6))),$AM$6)</f>
        <v>2.67753338355119</v>
      </c>
      <c r="AM847" s="0" t="n">
        <f aca="false">IFERROR(IF(AV847&lt;($AM$7-$AL$7)/($AN$7-$AL$7),$AL$7+SQRT(AV847*($AN$7-$AL$7)*($AM$7-$AL$7)),$AN$7-SQRT((1-AV847)*($AN$7-$AL$7)*($AN$7-$AM$7))),$AM$7)</f>
        <v>1.05586858421987</v>
      </c>
      <c r="AN847" s="0" t="n">
        <f aca="false">IFERROR(IF(AW847&lt;($AM$8-$AL$8)/($AN$8-$AL$8),$AL$8+SQRT(AW847*($AN$8-$AL$8)*($AM$8-$AL$8)),$AN$8-SQRT((1-AW847)*($AN$8-$AL$8)*($AN$8-$AM$8))),$AM$8)</f>
        <v>1.02919183686516</v>
      </c>
      <c r="AO847" s="0" t="n">
        <f aca="false">IFERROR(IF(AX847&lt;($AM$9-$AL$9)/($AN$9-$AL$9),$AL$9+SQRT(AX847*($AN$9-$AL$9)*($AM$9-$AL$9)),$AN$9-SQRT((1-AX847)*($AN$9-$AL$9)*($AN$9-$AM$9))),$AM$9)</f>
        <v>1.10670115409826</v>
      </c>
      <c r="AP847" s="0" t="n">
        <f aca="false">IFERROR(IF(AY847&lt;($AM$10-$AL$10)/($AN$10-$AL$10),$AL$10+SQRT(AY847*($AN$10-$AL$10)*($AM$10-$AL$10)),$AN$10-SQRT((1-AY847)*($AN$10-$AL$10)*($AN$10-$AM$10))),$AM$10)</f>
        <v>0.756252313865041</v>
      </c>
      <c r="AQ847" s="0" t="n">
        <f aca="false">IFERROR(IF(AZ847&lt;($AM$11-$AL$11)/($AN$11-$AL$11),$AL$11+SQRT(AZ847*($AN$11-$AL$11)*($AM$11-$AL$11)),$AN$11-SQRT((1-AZ847)*($AN$11-$AL$11)*($AN$11-$AM$11))),$AM$11)</f>
        <v>0.755065411773324</v>
      </c>
      <c r="AR847" s="0" t="n">
        <f aca="false">SUMPRODUCT((B24:B31&lt;=$B$6)*(C24:C31*AM847+D24:D31*AO847*$B$8*AQ847)/(1+AL847/100)^B24:B31)+C32*AM847*AP847/(1+AL847/100)^$B$6</f>
        <v>0</v>
      </c>
      <c r="AS847" s="0" t="n">
        <f aca="false">SUMPRODUCT((K24:K26&lt;=$B$6)*(L24:L26*AN847+M24:M26*AO847*$B$8*AQ847)/(1+AL847/100)^K24:K26)+L27*AN847*AP847/(1+AL847/100)^$B$6</f>
        <v>0</v>
      </c>
      <c r="AT847" s="0" t="n">
        <f aca="false">AS847-AR847</f>
        <v>0</v>
      </c>
      <c r="AU847" s="0" t="n">
        <f aca="true">RAND()</f>
        <v>0.0918102971652651</v>
      </c>
      <c r="AV847" s="0" t="n">
        <f aca="true">RAND()</f>
        <v>0.665004385841789</v>
      </c>
      <c r="AW847" s="0" t="n">
        <f aca="true">RAND()</f>
        <v>0.56661115638237</v>
      </c>
      <c r="AX847" s="0" t="n">
        <f aca="true">RAND()</f>
        <v>0.468011447940407</v>
      </c>
      <c r="AY847" s="0" t="n">
        <f aca="true">RAND()</f>
        <v>0.262660993444749</v>
      </c>
      <c r="AZ847" s="0" t="n">
        <f aca="true">RAND()</f>
        <v>0.755130806082566</v>
      </c>
    </row>
    <row r="848" customFormat="false" ht="15" hidden="false" customHeight="false" outlineLevel="0" collapsed="false">
      <c r="AK848" s="0" t="n">
        <v>835</v>
      </c>
      <c r="AL848" s="0" t="n">
        <f aca="false">IFERROR(IF(AU848&lt;($AM$6-$AL$6)/($AN$6-$AL$6),$AL$6+SQRT(AU848*($AN$6-$AL$6)*($AM$6-$AL$6)),$AN$6-SQRT((1-AU848)*($AN$6-$AL$6)*($AN$6-$AM$6))),$AM$6)</f>
        <v>4.1692470671716</v>
      </c>
      <c r="AM848" s="0" t="n">
        <f aca="false">IFERROR(IF(AV848&lt;($AM$7-$AL$7)/($AN$7-$AL$7),$AL$7+SQRT(AV848*($AN$7-$AL$7)*($AM$7-$AL$7)),$AN$7-SQRT((1-AV848)*($AN$7-$AL$7)*($AN$7-$AM$7))),$AM$7)</f>
        <v>1.16976278070485</v>
      </c>
      <c r="AN848" s="0" t="n">
        <f aca="false">IFERROR(IF(AW848&lt;($AM$8-$AL$8)/($AN$8-$AL$8),$AL$8+SQRT(AW848*($AN$8-$AL$8)*($AM$8-$AL$8)),$AN$8-SQRT((1-AW848)*($AN$8-$AL$8)*($AN$8-$AM$8))),$AM$8)</f>
        <v>1.06244896572305</v>
      </c>
      <c r="AO848" s="0" t="n">
        <f aca="false">IFERROR(IF(AX848&lt;($AM$9-$AL$9)/($AN$9-$AL$9),$AL$9+SQRT(AX848*($AN$9-$AL$9)*($AM$9-$AL$9)),$AN$9-SQRT((1-AX848)*($AN$9-$AL$9)*($AN$9-$AM$9))),$AM$9)</f>
        <v>1.23765711180049</v>
      </c>
      <c r="AP848" s="0" t="n">
        <f aca="false">IFERROR(IF(AY848&lt;($AM$10-$AL$10)/($AN$10-$AL$10),$AL$10+SQRT(AY848*($AN$10-$AL$10)*($AM$10-$AL$10)),$AN$10-SQRT((1-AY848)*($AN$10-$AL$10)*($AN$10-$AM$10))),$AM$10)</f>
        <v>0.819141920600883</v>
      </c>
      <c r="AQ848" s="0" t="n">
        <f aca="false">IFERROR(IF(AZ848&lt;($AM$11-$AL$11)/($AN$11-$AL$11),$AL$11+SQRT(AZ848*($AN$11-$AL$11)*($AM$11-$AL$11)),$AN$11-SQRT((1-AZ848)*($AN$11-$AL$11)*($AN$11-$AM$11))),$AM$11)</f>
        <v>0.766115695496157</v>
      </c>
      <c r="AR848" s="0" t="n">
        <f aca="false">SUMPRODUCT((B24:B31&lt;=$B$6)*(C24:C31*AM848+D24:D31*AO848*$B$8*AQ848)/(1+AL848/100)^B24:B31)+C32*AM848*AP848/(1+AL848/100)^$B$6</f>
        <v>0</v>
      </c>
      <c r="AS848" s="0" t="n">
        <f aca="false">SUMPRODUCT((K24:K26&lt;=$B$6)*(L24:L26*AN848+M24:M26*AO848*$B$8*AQ848)/(1+AL848/100)^K24:K26)+L27*AN848*AP848/(1+AL848/100)^$B$6</f>
        <v>0</v>
      </c>
      <c r="AT848" s="0" t="n">
        <f aca="false">AS848-AR848</f>
        <v>0</v>
      </c>
      <c r="AU848" s="0" t="n">
        <f aca="true">RAND()</f>
        <v>0.599341891664171</v>
      </c>
      <c r="AV848" s="0" t="n">
        <f aca="true">RAND()</f>
        <v>0.942773232353611</v>
      </c>
      <c r="AW848" s="0" t="n">
        <f aca="true">RAND()</f>
        <v>0.687329862592399</v>
      </c>
      <c r="AX848" s="0" t="n">
        <f aca="true">RAND()</f>
        <v>0.612555547207757</v>
      </c>
      <c r="AY848" s="0" t="n">
        <f aca="true">RAND()</f>
        <v>0.407406261939282</v>
      </c>
      <c r="AZ848" s="0" t="n">
        <f aca="true">RAND()</f>
        <v>0.776727069823483</v>
      </c>
    </row>
    <row r="849" customFormat="false" ht="15" hidden="false" customHeight="false" outlineLevel="0" collapsed="false">
      <c r="AK849" s="0" t="n">
        <v>836</v>
      </c>
      <c r="AL849" s="0" t="n">
        <f aca="false">IFERROR(IF(AU849&lt;($AM$6-$AL$6)/($AN$6-$AL$6),$AL$6+SQRT(AU849*($AN$6-$AL$6)*($AM$6-$AL$6)),$AN$6-SQRT((1-AU849)*($AN$6-$AL$6)*($AN$6-$AM$6))),$AM$6)</f>
        <v>2.40663205555988</v>
      </c>
      <c r="AM849" s="0" t="n">
        <f aca="false">IFERROR(IF(AV849&lt;($AM$7-$AL$7)/($AN$7-$AL$7),$AL$7+SQRT(AV849*($AN$7-$AL$7)*($AM$7-$AL$7)),$AN$7-SQRT((1-AV849)*($AN$7-$AL$7)*($AN$7-$AM$7))),$AM$7)</f>
        <v>0.973143599891783</v>
      </c>
      <c r="AN849" s="0" t="n">
        <f aca="false">IFERROR(IF(AW849&lt;($AM$8-$AL$8)/($AN$8-$AL$8),$AL$8+SQRT(AW849*($AN$8-$AL$8)*($AM$8-$AL$8)),$AN$8-SQRT((1-AW849)*($AN$8-$AL$8)*($AN$8-$AM$8))),$AM$8)</f>
        <v>0.98191014611333</v>
      </c>
      <c r="AO849" s="0" t="n">
        <f aca="false">IFERROR(IF(AX849&lt;($AM$9-$AL$9)/($AN$9-$AL$9),$AL$9+SQRT(AX849*($AN$9-$AL$9)*($AM$9-$AL$9)),$AN$9-SQRT((1-AX849)*($AN$9-$AL$9)*($AN$9-$AM$9))),$AM$9)</f>
        <v>1.03828012339997</v>
      </c>
      <c r="AP849" s="0" t="n">
        <f aca="false">IFERROR(IF(AY849&lt;($AM$10-$AL$10)/($AN$10-$AL$10),$AL$10+SQRT(AY849*($AN$10-$AL$10)*($AM$10-$AL$10)),$AN$10-SQRT((1-AY849)*($AN$10-$AL$10)*($AN$10-$AM$10))),$AM$10)</f>
        <v>0.668381942686743</v>
      </c>
      <c r="AQ849" s="0" t="n">
        <f aca="false">IFERROR(IF(AZ849&lt;($AM$11-$AL$11)/($AN$11-$AL$11),$AL$11+SQRT(AZ849*($AN$11-$AL$11)*($AM$11-$AL$11)),$AN$11-SQRT((1-AZ849)*($AN$11-$AL$11)*($AN$11-$AM$11))),$AM$11)</f>
        <v>0.797659322073987</v>
      </c>
      <c r="AR849" s="0" t="n">
        <f aca="false">SUMPRODUCT((B24:B31&lt;=$B$6)*(C24:C31*AM849+D24:D31*AO849*$B$8*AQ849)/(1+AL849/100)^B24:B31)+C32*AM849*AP849/(1+AL849/100)^$B$6</f>
        <v>0</v>
      </c>
      <c r="AS849" s="0" t="n">
        <f aca="false">SUMPRODUCT((K24:K26&lt;=$B$6)*(L24:L26*AN849+M24:M26*AO849*$B$8*AQ849)/(1+AL849/100)^K24:K26)+L27*AN849*AP849/(1+AL849/100)^$B$6</f>
        <v>0</v>
      </c>
      <c r="AT849" s="0" t="n">
        <f aca="false">AS849-AR849</f>
        <v>0</v>
      </c>
      <c r="AU849" s="0" t="n">
        <f aca="true">RAND()</f>
        <v>0.03306992572177</v>
      </c>
      <c r="AV849" s="0" t="n">
        <f aca="true">RAND()</f>
        <v>0.333096735372063</v>
      </c>
      <c r="AW849" s="0" t="n">
        <f aca="true">RAND()</f>
        <v>0.367681125099699</v>
      </c>
      <c r="AX849" s="0" t="n">
        <f aca="true">RAND()</f>
        <v>0.383396585968288</v>
      </c>
      <c r="AY849" s="0" t="n">
        <f aca="true">RAND()</f>
        <v>0.113409914491846</v>
      </c>
      <c r="AZ849" s="0" t="n">
        <f aca="true">RAND()</f>
        <v>0.832890816556903</v>
      </c>
    </row>
    <row r="850" customFormat="false" ht="15" hidden="false" customHeight="false" outlineLevel="0" collapsed="false">
      <c r="AK850" s="0" t="n">
        <v>837</v>
      </c>
      <c r="AL850" s="0" t="n">
        <f aca="false">IFERROR(IF(AU850&lt;($AM$6-$AL$6)/($AN$6-$AL$6),$AL$6+SQRT(AU850*($AN$6-$AL$6)*($AM$6-$AL$6)),$AN$6-SQRT((1-AU850)*($AN$6-$AL$6)*($AN$6-$AM$6))),$AM$6)</f>
        <v>2.31482745037804</v>
      </c>
      <c r="AM850" s="0" t="n">
        <f aca="false">IFERROR(IF(AV850&lt;($AM$7-$AL$7)/($AN$7-$AL$7),$AL$7+SQRT(AV850*($AN$7-$AL$7)*($AM$7-$AL$7)),$AN$7-SQRT((1-AV850)*($AN$7-$AL$7)*($AN$7-$AM$7))),$AM$7)</f>
        <v>0.908603067114177</v>
      </c>
      <c r="AN850" s="0" t="n">
        <f aca="false">IFERROR(IF(AW850&lt;($AM$8-$AL$8)/($AN$8-$AL$8),$AL$8+SQRT(AW850*($AN$8-$AL$8)*($AM$8-$AL$8)),$AN$8-SQRT((1-AW850)*($AN$8-$AL$8)*($AN$8-$AM$8))),$AM$8)</f>
        <v>1.08432676126631</v>
      </c>
      <c r="AO850" s="0" t="n">
        <f aca="false">IFERROR(IF(AX850&lt;($AM$9-$AL$9)/($AN$9-$AL$9),$AL$9+SQRT(AX850*($AN$9-$AL$9)*($AM$9-$AL$9)),$AN$9-SQRT((1-AX850)*($AN$9-$AL$9)*($AN$9-$AM$9))),$AM$9)</f>
        <v>1.90318776260017</v>
      </c>
      <c r="AP850" s="0" t="n">
        <f aca="false">IFERROR(IF(AY850&lt;($AM$10-$AL$10)/($AN$10-$AL$10),$AL$10+SQRT(AY850*($AN$10-$AL$10)*($AM$10-$AL$10)),$AN$10-SQRT((1-AY850)*($AN$10-$AL$10)*($AN$10-$AM$10))),$AM$10)</f>
        <v>0.962394466178449</v>
      </c>
      <c r="AQ850" s="0" t="n">
        <f aca="false">IFERROR(IF(AZ850&lt;($AM$11-$AL$11)/($AN$11-$AL$11),$AL$11+SQRT(AZ850*($AN$11-$AL$11)*($AM$11-$AL$11)),$AN$11-SQRT((1-AZ850)*($AN$11-$AL$11)*($AN$11-$AM$11))),$AM$11)</f>
        <v>0.791026061230972</v>
      </c>
      <c r="AR850" s="0" t="n">
        <f aca="false">SUMPRODUCT((B24:B31&lt;=$B$6)*(C24:C31*AM850+D24:D31*AO850*$B$8*AQ850)/(1+AL850/100)^B24:B31)+C32*AM850*AP850/(1+AL850/100)^$B$6</f>
        <v>0</v>
      </c>
      <c r="AS850" s="0" t="n">
        <f aca="false">SUMPRODUCT((K24:K26&lt;=$B$6)*(L24:L26*AN850+M24:M26*AO850*$B$8*AQ850)/(1+AL850/100)^K24:K26)+L27*AN850*AP850/(1+AL850/100)^$B$6</f>
        <v>0</v>
      </c>
      <c r="AT850" s="0" t="n">
        <f aca="false">AS850-AR850</f>
        <v>0</v>
      </c>
      <c r="AU850" s="0" t="n">
        <f aca="true">RAND()</f>
        <v>0.0198232647023071</v>
      </c>
      <c r="AV850" s="0" t="n">
        <f aca="true">RAND()</f>
        <v>0.131051402073404</v>
      </c>
      <c r="AW850" s="0" t="n">
        <f aca="true">RAND()</f>
        <v>0.756021137488793</v>
      </c>
      <c r="AX850" s="0" t="n">
        <f aca="true">RAND()</f>
        <v>0.993751593793093</v>
      </c>
      <c r="AY850" s="0" t="n">
        <f aca="true">RAND()</f>
        <v>0.855234569409813</v>
      </c>
      <c r="AZ850" s="0" t="n">
        <f aca="true">RAND()</f>
        <v>0.821754664960647</v>
      </c>
    </row>
    <row r="851" customFormat="false" ht="15" hidden="false" customHeight="false" outlineLevel="0" collapsed="false">
      <c r="AK851" s="0" t="n">
        <v>838</v>
      </c>
      <c r="AL851" s="0" t="n">
        <f aca="false">IFERROR(IF(AU851&lt;($AM$6-$AL$6)/($AN$6-$AL$6),$AL$6+SQRT(AU851*($AN$6-$AL$6)*($AM$6-$AL$6)),$AN$6-SQRT((1-AU851)*($AN$6-$AL$6)*($AN$6-$AM$6))),$AM$6)</f>
        <v>4.82063510677366</v>
      </c>
      <c r="AM851" s="0" t="n">
        <f aca="false">IFERROR(IF(AV851&lt;($AM$7-$AL$7)/($AN$7-$AL$7),$AL$7+SQRT(AV851*($AN$7-$AL$7)*($AM$7-$AL$7)),$AN$7-SQRT((1-AV851)*($AN$7-$AL$7)*($AN$7-$AM$7))),$AM$7)</f>
        <v>0.945012310444999</v>
      </c>
      <c r="AN851" s="0" t="n">
        <f aca="false">IFERROR(IF(AW851&lt;($AM$8-$AL$8)/($AN$8-$AL$8),$AL$8+SQRT(AW851*($AN$8-$AL$8)*($AM$8-$AL$8)),$AN$8-SQRT((1-AW851)*($AN$8-$AL$8)*($AN$8-$AM$8))),$AM$8)</f>
        <v>0.985787640145438</v>
      </c>
      <c r="AO851" s="0" t="n">
        <f aca="false">IFERROR(IF(AX851&lt;($AM$9-$AL$9)/($AN$9-$AL$9),$AL$9+SQRT(AX851*($AN$9-$AL$9)*($AM$9-$AL$9)),$AN$9-SQRT((1-AX851)*($AN$9-$AL$9)*($AN$9-$AM$9))),$AM$9)</f>
        <v>0.780034414256727</v>
      </c>
      <c r="AP851" s="0" t="n">
        <f aca="false">IFERROR(IF(AY851&lt;($AM$10-$AL$10)/($AN$10-$AL$10),$AL$10+SQRT(AY851*($AN$10-$AL$10)*($AM$10-$AL$10)),$AN$10-SQRT((1-AY851)*($AN$10-$AL$10)*($AN$10-$AM$10))),$AM$10)</f>
        <v>0.933015865755681</v>
      </c>
      <c r="AQ851" s="0" t="n">
        <f aca="false">IFERROR(IF(AZ851&lt;($AM$11-$AL$11)/($AN$11-$AL$11),$AL$11+SQRT(AZ851*($AN$11-$AL$11)*($AM$11-$AL$11)),$AN$11-SQRT((1-AZ851)*($AN$11-$AL$11)*($AN$11-$AM$11))),$AM$11)</f>
        <v>0.442579517563787</v>
      </c>
      <c r="AR851" s="0" t="n">
        <f aca="false">SUMPRODUCT((B24:B31&lt;=$B$6)*(C24:C31*AM851+D24:D31*AO851*$B$8*AQ851)/(1+AL851/100)^B24:B31)+C32*AM851*AP851/(1+AL851/100)^$B$6</f>
        <v>0</v>
      </c>
      <c r="AS851" s="0" t="n">
        <f aca="false">SUMPRODUCT((K24:K26&lt;=$B$6)*(L24:L26*AN851+M24:M26*AO851*$B$8*AQ851)/(1+AL851/100)^K24:K26)+L27*AN851*AP851/(1+AL851/100)^$B$6</f>
        <v>0</v>
      </c>
      <c r="AT851" s="0" t="n">
        <f aca="false">AS851-AR851</f>
        <v>0</v>
      </c>
      <c r="AU851" s="0" t="n">
        <f aca="true">RAND()</f>
        <v>0.762518433108628</v>
      </c>
      <c r="AV851" s="0" t="n">
        <f aca="true">RAND()</f>
        <v>0.233650779784409</v>
      </c>
      <c r="AW851" s="0" t="n">
        <f aca="true">RAND()</f>
        <v>0.383522747009006</v>
      </c>
      <c r="AX851" s="0" t="n">
        <f aca="true">RAND()</f>
        <v>0.104559030890811</v>
      </c>
      <c r="AY851" s="0" t="n">
        <f aca="true">RAND()</f>
        <v>0.750010959984569</v>
      </c>
      <c r="AZ851" s="0" t="n">
        <f aca="true">RAND()</f>
        <v>0.0829751788927435</v>
      </c>
    </row>
    <row r="852" customFormat="false" ht="15" hidden="false" customHeight="false" outlineLevel="0" collapsed="false">
      <c r="AK852" s="0" t="n">
        <v>839</v>
      </c>
      <c r="AL852" s="0" t="n">
        <f aca="false">IFERROR(IF(AU852&lt;($AM$6-$AL$6)/($AN$6-$AL$6),$AL$6+SQRT(AU852*($AN$6-$AL$6)*($AM$6-$AL$6)),$AN$6-SQRT((1-AU852)*($AN$6-$AL$6)*($AN$6-$AM$6))),$AM$6)</f>
        <v>3.86441601104146</v>
      </c>
      <c r="AM852" s="0" t="n">
        <f aca="false">IFERROR(IF(AV852&lt;($AM$7-$AL$7)/($AN$7-$AL$7),$AL$7+SQRT(AV852*($AN$7-$AL$7)*($AM$7-$AL$7)),$AN$7-SQRT((1-AV852)*($AN$7-$AL$7)*($AN$7-$AM$7))),$AM$7)</f>
        <v>1.15280310632869</v>
      </c>
      <c r="AN852" s="0" t="n">
        <f aca="false">IFERROR(IF(AW852&lt;($AM$8-$AL$8)/($AN$8-$AL$8),$AL$8+SQRT(AW852*($AN$8-$AL$8)*($AM$8-$AL$8)),$AN$8-SQRT((1-AW852)*($AN$8-$AL$8)*($AN$8-$AM$8))),$AM$8)</f>
        <v>0.90418177897324</v>
      </c>
      <c r="AO852" s="0" t="n">
        <f aca="false">IFERROR(IF(AX852&lt;($AM$9-$AL$9)/($AN$9-$AL$9),$AL$9+SQRT(AX852*($AN$9-$AL$9)*($AM$9-$AL$9)),$AN$9-SQRT((1-AX852)*($AN$9-$AL$9)*($AN$9-$AM$9))),$AM$9)</f>
        <v>0.963808350780299</v>
      </c>
      <c r="AP852" s="0" t="n">
        <f aca="false">IFERROR(IF(AY852&lt;($AM$10-$AL$10)/($AN$10-$AL$10),$AL$10+SQRT(AY852*($AN$10-$AL$10)*($AM$10-$AL$10)),$AN$10-SQRT((1-AY852)*($AN$10-$AL$10)*($AN$10-$AM$10))),$AM$10)</f>
        <v>0.913545854101021</v>
      </c>
      <c r="AQ852" s="0" t="n">
        <f aca="false">IFERROR(IF(AZ852&lt;($AM$11-$AL$11)/($AN$11-$AL$11),$AL$11+SQRT(AZ852*($AN$11-$AL$11)*($AM$11-$AL$11)),$AN$11-SQRT((1-AZ852)*($AN$11-$AL$11)*($AN$11-$AM$11))),$AM$11)</f>
        <v>0.654280666730813</v>
      </c>
      <c r="AR852" s="0" t="n">
        <f aca="false">SUMPRODUCT((B24:B31&lt;=$B$6)*(C24:C31*AM852+D24:D31*AO852*$B$8*AQ852)/(1+AL852/100)^B24:B31)+C32*AM852*AP852/(1+AL852/100)^$B$6</f>
        <v>0</v>
      </c>
      <c r="AS852" s="0" t="n">
        <f aca="false">SUMPRODUCT((K24:K26&lt;=$B$6)*(L24:L26*AN852+M24:M26*AO852*$B$8*AQ852)/(1+AL852/100)^K24:K26)+L27*AN852*AP852/(1+AL852/100)^$B$6</f>
        <v>0</v>
      </c>
      <c r="AT852" s="0" t="n">
        <f aca="false">AS852-AR852</f>
        <v>0</v>
      </c>
      <c r="AU852" s="0" t="n">
        <f aca="true">RAND()</f>
        <v>0.508405652409342</v>
      </c>
      <c r="AV852" s="0" t="n">
        <f aca="true">RAND()</f>
        <v>0.916024567650207</v>
      </c>
      <c r="AW852" s="0" t="n">
        <f aca="true">RAND()</f>
        <v>0.120598256333655</v>
      </c>
      <c r="AX852" s="0" t="n">
        <f aca="true">RAND()</f>
        <v>0.286824248338055</v>
      </c>
      <c r="AY852" s="0" t="n">
        <f aca="true">RAND()</f>
        <v>0.684080693776572</v>
      </c>
      <c r="AZ852" s="0" t="n">
        <f aca="true">RAND()</f>
        <v>0.512155684097586</v>
      </c>
    </row>
    <row r="853" customFormat="false" ht="15" hidden="false" customHeight="false" outlineLevel="0" collapsed="false">
      <c r="AK853" s="0" t="n">
        <v>840</v>
      </c>
      <c r="AL853" s="0" t="n">
        <f aca="false">IFERROR(IF(AU853&lt;($AM$6-$AL$6)/($AN$6-$AL$6),$AL$6+SQRT(AU853*($AN$6-$AL$6)*($AM$6-$AL$6)),$AN$6-SQRT((1-AU853)*($AN$6-$AL$6)*($AN$6-$AM$6))),$AM$6)</f>
        <v>4.91760893808496</v>
      </c>
      <c r="AM853" s="0" t="n">
        <f aca="false">IFERROR(IF(AV853&lt;($AM$7-$AL$7)/($AN$7-$AL$7),$AL$7+SQRT(AV853*($AN$7-$AL$7)*($AM$7-$AL$7)),$AN$7-SQRT((1-AV853)*($AN$7-$AL$7)*($AN$7-$AM$7))),$AM$7)</f>
        <v>0.913058545826474</v>
      </c>
      <c r="AN853" s="0" t="n">
        <f aca="false">IFERROR(IF(AW853&lt;($AM$8-$AL$8)/($AN$8-$AL$8),$AL$8+SQRT(AW853*($AN$8-$AL$8)*($AM$8-$AL$8)),$AN$8-SQRT((1-AW853)*($AN$8-$AL$8)*($AN$8-$AM$8))),$AM$8)</f>
        <v>1.04657496757014</v>
      </c>
      <c r="AO853" s="0" t="n">
        <f aca="false">IFERROR(IF(AX853&lt;($AM$9-$AL$9)/($AN$9-$AL$9),$AL$9+SQRT(AX853*($AN$9-$AL$9)*($AM$9-$AL$9)),$AN$9-SQRT((1-AX853)*($AN$9-$AL$9)*($AN$9-$AM$9))),$AM$9)</f>
        <v>0.835568816231351</v>
      </c>
      <c r="AP853" s="0" t="n">
        <f aca="false">IFERROR(IF(AY853&lt;($AM$10-$AL$10)/($AN$10-$AL$10),$AL$10+SQRT(AY853*($AN$10-$AL$10)*($AM$10-$AL$10)),$AN$10-SQRT((1-AY853)*($AN$10-$AL$10)*($AN$10-$AM$10))),$AM$10)</f>
        <v>0.617655759753764</v>
      </c>
      <c r="AQ853" s="0" t="n">
        <f aca="false">IFERROR(IF(AZ853&lt;($AM$11-$AL$11)/($AN$11-$AL$11),$AL$11+SQRT(AZ853*($AN$11-$AL$11)*($AM$11-$AL$11)),$AN$11-SQRT((1-AZ853)*($AN$11-$AL$11)*($AN$11-$AM$11))),$AM$11)</f>
        <v>0.451711363877449</v>
      </c>
      <c r="AR853" s="0" t="n">
        <f aca="false">SUMPRODUCT((B24:B31&lt;=$B$6)*(C24:C31*AM853+D24:D31*AO853*$B$8*AQ853)/(1+AL853/100)^B24:B31)+C32*AM853*AP853/(1+AL853/100)^$B$6</f>
        <v>0</v>
      </c>
      <c r="AS853" s="0" t="n">
        <f aca="false">SUMPRODUCT((K24:K26&lt;=$B$6)*(L24:L26*AN853+M24:M26*AO853*$B$8*AQ853)/(1+AL853/100)^K24:K26)+L27*AN853*AP853/(1+AL853/100)^$B$6</f>
        <v>0</v>
      </c>
      <c r="AT853" s="0" t="n">
        <f aca="false">AS853-AR853</f>
        <v>0</v>
      </c>
      <c r="AU853" s="0" t="n">
        <f aca="true">RAND()</f>
        <v>0.783182373262818</v>
      </c>
      <c r="AV853" s="0" t="n">
        <f aca="true">RAND()</f>
        <v>0.142024830937744</v>
      </c>
      <c r="AW853" s="0" t="n">
        <f aca="true">RAND()</f>
        <v>0.63216227716366</v>
      </c>
      <c r="AX853" s="0" t="n">
        <f aca="true">RAND()</f>
        <v>0.150141907235881</v>
      </c>
      <c r="AY853" s="0" t="n">
        <f aca="true">RAND()</f>
        <v>0.0553715112129421</v>
      </c>
      <c r="AZ853" s="0" t="n">
        <f aca="true">RAND()</f>
        <v>0.0939442364471659</v>
      </c>
    </row>
    <row r="854" customFormat="false" ht="15" hidden="false" customHeight="false" outlineLevel="0" collapsed="false">
      <c r="AK854" s="0" t="n">
        <v>841</v>
      </c>
      <c r="AL854" s="0" t="n">
        <f aca="false">IFERROR(IF(AU854&lt;($AM$6-$AL$6)/($AN$6-$AL$6),$AL$6+SQRT(AU854*($AN$6-$AL$6)*($AM$6-$AL$6)),$AN$6-SQRT((1-AU854)*($AN$6-$AL$6)*($AN$6-$AM$6))),$AM$6)</f>
        <v>4.78727552758308</v>
      </c>
      <c r="AM854" s="0" t="n">
        <f aca="false">IFERROR(IF(AV854&lt;($AM$7-$AL$7)/($AN$7-$AL$7),$AL$7+SQRT(AV854*($AN$7-$AL$7)*($AM$7-$AL$7)),$AN$7-SQRT((1-AV854)*($AN$7-$AL$7)*($AN$7-$AM$7))),$AM$7)</f>
        <v>0.984034264530753</v>
      </c>
      <c r="AN854" s="0" t="n">
        <f aca="false">IFERROR(IF(AW854&lt;($AM$8-$AL$8)/($AN$8-$AL$8),$AL$8+SQRT(AW854*($AN$8-$AL$8)*($AM$8-$AL$8)),$AN$8-SQRT((1-AW854)*($AN$8-$AL$8)*($AN$8-$AM$8))),$AM$8)</f>
        <v>1.09900640788877</v>
      </c>
      <c r="AO854" s="0" t="n">
        <f aca="false">IFERROR(IF(AX854&lt;($AM$9-$AL$9)/($AN$9-$AL$9),$AL$9+SQRT(AX854*($AN$9-$AL$9)*($AM$9-$AL$9)),$AN$9-SQRT((1-AX854)*($AN$9-$AL$9)*($AN$9-$AM$9))),$AM$9)</f>
        <v>1.830530097876</v>
      </c>
      <c r="AP854" s="0" t="n">
        <f aca="false">IFERROR(IF(AY854&lt;($AM$10-$AL$10)/($AN$10-$AL$10),$AL$10+SQRT(AY854*($AN$10-$AL$10)*($AM$10-$AL$10)),$AN$10-SQRT((1-AY854)*($AN$10-$AL$10)*($AN$10-$AM$10))),$AM$10)</f>
        <v>0.905748448861138</v>
      </c>
      <c r="AQ854" s="0" t="n">
        <f aca="false">IFERROR(IF(AZ854&lt;($AM$11-$AL$11)/($AN$11-$AL$11),$AL$11+SQRT(AZ854*($AN$11-$AL$11)*($AM$11-$AL$11)),$AN$11-SQRT((1-AZ854)*($AN$11-$AL$11)*($AN$11-$AM$11))),$AM$11)</f>
        <v>0.95077607711775</v>
      </c>
      <c r="AR854" s="0" t="n">
        <f aca="false">SUMPRODUCT((B24:B31&lt;=$B$6)*(C24:C31*AM854+D24:D31*AO854*$B$8*AQ854)/(1+AL854/100)^B24:B31)+C32*AM854*AP854/(1+AL854/100)^$B$6</f>
        <v>0</v>
      </c>
      <c r="AS854" s="0" t="n">
        <f aca="false">SUMPRODUCT((K24:K26&lt;=$B$6)*(L24:L26*AN854+M24:M26*AO854*$B$8*AQ854)/(1+AL854/100)^K24:K26)+L27*AN854*AP854/(1+AL854/100)^$B$6</f>
        <v>0</v>
      </c>
      <c r="AT854" s="0" t="n">
        <f aca="false">AS854-AR854</f>
        <v>0</v>
      </c>
      <c r="AU854" s="0" t="n">
        <f aca="true">RAND()</f>
        <v>0.755192520458362</v>
      </c>
      <c r="AV854" s="0" t="n">
        <f aca="true">RAND()</f>
        <v>0.376317894681946</v>
      </c>
      <c r="AW854" s="0" t="n">
        <f aca="true">RAND()</f>
        <v>0.797341645700865</v>
      </c>
      <c r="AX854" s="0" t="n">
        <f aca="true">RAND()</f>
        <v>0.980853301516054</v>
      </c>
      <c r="AY854" s="0" t="n">
        <f aca="true">RAND()</f>
        <v>0.658527215012877</v>
      </c>
      <c r="AZ854" s="0" t="n">
        <f aca="true">RAND()</f>
        <v>0.990110226188091</v>
      </c>
    </row>
    <row r="855" customFormat="false" ht="15" hidden="false" customHeight="false" outlineLevel="0" collapsed="false">
      <c r="AK855" s="0" t="n">
        <v>842</v>
      </c>
      <c r="AL855" s="0" t="n">
        <f aca="false">IFERROR(IF(AU855&lt;($AM$6-$AL$6)/($AN$6-$AL$6),$AL$6+SQRT(AU855*($AN$6-$AL$6)*($AM$6-$AL$6)),$AN$6-SQRT((1-AU855)*($AN$6-$AL$6)*($AN$6-$AM$6))),$AM$6)</f>
        <v>4.58009670062704</v>
      </c>
      <c r="AM855" s="0" t="n">
        <f aca="false">IFERROR(IF(AV855&lt;($AM$7-$AL$7)/($AN$7-$AL$7),$AL$7+SQRT(AV855*($AN$7-$AL$7)*($AM$7-$AL$7)),$AN$7-SQRT((1-AV855)*($AN$7-$AL$7)*($AN$7-$AM$7))),$AM$7)</f>
        <v>0.919700610109894</v>
      </c>
      <c r="AN855" s="0" t="n">
        <f aca="false">IFERROR(IF(AW855&lt;($AM$8-$AL$8)/($AN$8-$AL$8),$AL$8+SQRT(AW855*($AN$8-$AL$8)*($AM$8-$AL$8)),$AN$8-SQRT((1-AW855)*($AN$8-$AL$8)*($AN$8-$AM$8))),$AM$8)</f>
        <v>1.00439075649</v>
      </c>
      <c r="AO855" s="0" t="n">
        <f aca="false">IFERROR(IF(AX855&lt;($AM$9-$AL$9)/($AN$9-$AL$9),$AL$9+SQRT(AX855*($AN$9-$AL$9)*($AM$9-$AL$9)),$AN$9-SQRT((1-AX855)*($AN$9-$AL$9)*($AN$9-$AM$9))),$AM$9)</f>
        <v>1.70148068342992</v>
      </c>
      <c r="AP855" s="0" t="n">
        <f aca="false">IFERROR(IF(AY855&lt;($AM$10-$AL$10)/($AN$10-$AL$10),$AL$10+SQRT(AY855*($AN$10-$AL$10)*($AM$10-$AL$10)),$AN$10-SQRT((1-AY855)*($AN$10-$AL$10)*($AN$10-$AM$10))),$AM$10)</f>
        <v>0.587415015420114</v>
      </c>
      <c r="AQ855" s="0" t="n">
        <f aca="false">IFERROR(IF(AZ855&lt;($AM$11-$AL$11)/($AN$11-$AL$11),$AL$11+SQRT(AZ855*($AN$11-$AL$11)*($AM$11-$AL$11)),$AN$11-SQRT((1-AZ855)*($AN$11-$AL$11)*($AN$11-$AM$11))),$AM$11)</f>
        <v>0.560854485581358</v>
      </c>
      <c r="AR855" s="0" t="n">
        <f aca="false">SUMPRODUCT((B24:B31&lt;=$B$6)*(C24:C31*AM855+D24:D31*AO855*$B$8*AQ855)/(1+AL855/100)^B24:B31)+C32*AM855*AP855/(1+AL855/100)^$B$6</f>
        <v>0</v>
      </c>
      <c r="AS855" s="0" t="n">
        <f aca="false">SUMPRODUCT((K24:K26&lt;=$B$6)*(L24:L26*AN855+M24:M26*AO855*$B$8*AQ855)/(1+AL855/100)^K24:K26)+L27*AN855*AP855/(1+AL855/100)^$B$6</f>
        <v>0</v>
      </c>
      <c r="AT855" s="0" t="n">
        <f aca="false">AS855-AR855</f>
        <v>0</v>
      </c>
      <c r="AU855" s="0" t="n">
        <f aca="true">RAND()</f>
        <v>0.707203401084192</v>
      </c>
      <c r="AV855" s="0" t="n">
        <f aca="true">RAND()</f>
        <v>0.159202622896454</v>
      </c>
      <c r="AW855" s="0" t="n">
        <f aca="true">RAND()</f>
        <v>0.463787551132834</v>
      </c>
      <c r="AX855" s="0" t="n">
        <f aca="true">RAND()</f>
        <v>0.940590811756356</v>
      </c>
      <c r="AY855" s="0" t="n">
        <f aca="true">RAND()</f>
        <v>0.0305655396835952</v>
      </c>
      <c r="AZ855" s="0" t="n">
        <f aca="true">RAND()</f>
        <v>0.277734949583327</v>
      </c>
    </row>
    <row r="856" customFormat="false" ht="15" hidden="false" customHeight="false" outlineLevel="0" collapsed="false">
      <c r="AK856" s="0" t="n">
        <v>843</v>
      </c>
      <c r="AL856" s="0" t="n">
        <f aca="false">IFERROR(IF(AU856&lt;($AM$6-$AL$6)/($AN$6-$AL$6),$AL$6+SQRT(AU856*($AN$6-$AL$6)*($AM$6-$AL$6)),$AN$6-SQRT((1-AU856)*($AN$6-$AL$6)*($AN$6-$AM$6))),$AM$6)</f>
        <v>2.37365636819785</v>
      </c>
      <c r="AM856" s="0" t="n">
        <f aca="false">IFERROR(IF(AV856&lt;($AM$7-$AL$7)/($AN$7-$AL$7),$AL$7+SQRT(AV856*($AN$7-$AL$7)*($AM$7-$AL$7)),$AN$7-SQRT((1-AV856)*($AN$7-$AL$7)*($AN$7-$AM$7))),$AM$7)</f>
        <v>1.01224182987326</v>
      </c>
      <c r="AN856" s="0" t="n">
        <f aca="false">IFERROR(IF(AW856&lt;($AM$8-$AL$8)/($AN$8-$AL$8),$AL$8+SQRT(AW856*($AN$8-$AL$8)*($AM$8-$AL$8)),$AN$8-SQRT((1-AW856)*($AN$8-$AL$8)*($AN$8-$AM$8))),$AM$8)</f>
        <v>1.06108527666417</v>
      </c>
      <c r="AO856" s="0" t="n">
        <f aca="false">IFERROR(IF(AX856&lt;($AM$9-$AL$9)/($AN$9-$AL$9),$AL$9+SQRT(AX856*($AN$9-$AL$9)*($AM$9-$AL$9)),$AN$9-SQRT((1-AX856)*($AN$9-$AL$9)*($AN$9-$AM$9))),$AM$9)</f>
        <v>0.875244704793794</v>
      </c>
      <c r="AP856" s="0" t="n">
        <f aca="false">IFERROR(IF(AY856&lt;($AM$10-$AL$10)/($AN$10-$AL$10),$AL$10+SQRT(AY856*($AN$10-$AL$10)*($AM$10-$AL$10)),$AN$10-SQRT((1-AY856)*($AN$10-$AL$10)*($AN$10-$AM$10))),$AM$10)</f>
        <v>0.978746886993006</v>
      </c>
      <c r="AQ856" s="0" t="n">
        <f aca="false">IFERROR(IF(AZ856&lt;($AM$11-$AL$11)/($AN$11-$AL$11),$AL$11+SQRT(AZ856*($AN$11-$AL$11)*($AM$11-$AL$11)),$AN$11-SQRT((1-AZ856)*($AN$11-$AL$11)*($AN$11-$AM$11))),$AM$11)</f>
        <v>0.686983284845909</v>
      </c>
      <c r="AR856" s="0" t="n">
        <f aca="false">SUMPRODUCT((B24:B31&lt;=$B$6)*(C24:C31*AM856+D24:D31*AO856*$B$8*AQ856)/(1+AL856/100)^B24:B31)+C32*AM856*AP856/(1+AL856/100)^$B$6</f>
        <v>0</v>
      </c>
      <c r="AS856" s="0" t="n">
        <f aca="false">SUMPRODUCT((K24:K26&lt;=$B$6)*(L24:L26*AN856+M24:M26*AO856*$B$8*AQ856)/(1+AL856/100)^K24:K26)+L27*AN856*AP856/(1+AL856/100)^$B$6</f>
        <v>0</v>
      </c>
      <c r="AT856" s="0" t="n">
        <f aca="false">AS856-AR856</f>
        <v>0</v>
      </c>
      <c r="AU856" s="0" t="n">
        <f aca="true">RAND()</f>
        <v>0.0279238162989616</v>
      </c>
      <c r="AV856" s="0" t="n">
        <f aca="true">RAND()</f>
        <v>0.497520467004312</v>
      </c>
      <c r="AW856" s="0" t="n">
        <f aca="true">RAND()</f>
        <v>0.68276646495065</v>
      </c>
      <c r="AX856" s="0" t="n">
        <f aca="true">RAND()</f>
        <v>0.187744784634376</v>
      </c>
      <c r="AY856" s="0" t="n">
        <f aca="true">RAND()</f>
        <v>0.916794327221978</v>
      </c>
      <c r="AZ856" s="0" t="n">
        <f aca="true">RAND()</f>
        <v>0.600083820547522</v>
      </c>
    </row>
    <row r="857" customFormat="false" ht="15" hidden="false" customHeight="false" outlineLevel="0" collapsed="false">
      <c r="AK857" s="0" t="n">
        <v>844</v>
      </c>
      <c r="AL857" s="0" t="n">
        <f aca="false">IFERROR(IF(AU857&lt;($AM$6-$AL$6)/($AN$6-$AL$6),$AL$6+SQRT(AU857*($AN$6-$AL$6)*($AM$6-$AL$6)),$AN$6-SQRT((1-AU857)*($AN$6-$AL$6)*($AN$6-$AM$6))),$AM$6)</f>
        <v>4.12734053996857</v>
      </c>
      <c r="AM857" s="0" t="n">
        <f aca="false">IFERROR(IF(AV857&lt;($AM$7-$AL$7)/($AN$7-$AL$7),$AL$7+SQRT(AV857*($AN$7-$AL$7)*($AM$7-$AL$7)),$AN$7-SQRT((1-AV857)*($AN$7-$AL$7)*($AN$7-$AM$7))),$AM$7)</f>
        <v>1.16798704087647</v>
      </c>
      <c r="AN857" s="0" t="n">
        <f aca="false">IFERROR(IF(AW857&lt;($AM$8-$AL$8)/($AN$8-$AL$8),$AL$8+SQRT(AW857*($AN$8-$AL$8)*($AM$8-$AL$8)),$AN$8-SQRT((1-AW857)*($AN$8-$AL$8)*($AN$8-$AM$8))),$AM$8)</f>
        <v>1.06688528843454</v>
      </c>
      <c r="AO857" s="0" t="n">
        <f aca="false">IFERROR(IF(AX857&lt;($AM$9-$AL$9)/($AN$9-$AL$9),$AL$9+SQRT(AX857*($AN$9-$AL$9)*($AM$9-$AL$9)),$AN$9-SQRT((1-AX857)*($AN$9-$AL$9)*($AN$9-$AM$9))),$AM$9)</f>
        <v>1.20671269108306</v>
      </c>
      <c r="AP857" s="0" t="n">
        <f aca="false">IFERROR(IF(AY857&lt;($AM$10-$AL$10)/($AN$10-$AL$10),$AL$10+SQRT(AY857*($AN$10-$AL$10)*($AM$10-$AL$10)),$AN$10-SQRT((1-AY857)*($AN$10-$AL$10)*($AN$10-$AM$10))),$AM$10)</f>
        <v>0.893871578494794</v>
      </c>
      <c r="AQ857" s="0" t="n">
        <f aca="false">IFERROR(IF(AZ857&lt;($AM$11-$AL$11)/($AN$11-$AL$11),$AL$11+SQRT(AZ857*($AN$11-$AL$11)*($AM$11-$AL$11)),$AN$11-SQRT((1-AZ857)*($AN$11-$AL$11)*($AN$11-$AM$11))),$AM$11)</f>
        <v>0.650822820402967</v>
      </c>
      <c r="AR857" s="0" t="n">
        <f aca="false">SUMPRODUCT((B24:B31&lt;=$B$6)*(C24:C31*AM857+D24:D31*AO857*$B$8*AQ857)/(1+AL857/100)^B24:B31)+C32*AM857*AP857/(1+AL857/100)^$B$6</f>
        <v>0</v>
      </c>
      <c r="AS857" s="0" t="n">
        <f aca="false">SUMPRODUCT((K24:K26&lt;=$B$6)*(L24:L26*AN857+M24:M26*AO857*$B$8*AQ857)/(1+AL857/100)^K24:K26)+L27*AN857*AP857/(1+AL857/100)^$B$6</f>
        <v>0</v>
      </c>
      <c r="AT857" s="0" t="n">
        <f aca="false">AS857-AR857</f>
        <v>0</v>
      </c>
      <c r="AU857" s="0" t="n">
        <f aca="true">RAND()</f>
        <v>0.587391381334595</v>
      </c>
      <c r="AV857" s="0" t="n">
        <f aca="true">RAND()</f>
        <v>0.940212218096016</v>
      </c>
      <c r="AW857" s="0" t="n">
        <f aca="true">RAND()</f>
        <v>0.701946688073751</v>
      </c>
      <c r="AX857" s="0" t="n">
        <f aca="true">RAND()</f>
        <v>0.580463497007551</v>
      </c>
      <c r="AY857" s="0" t="n">
        <f aca="true">RAND()</f>
        <v>0.620539281383922</v>
      </c>
      <c r="AZ857" s="0" t="n">
        <f aca="true">RAND()</f>
        <v>0.502348152035354</v>
      </c>
    </row>
    <row r="858" customFormat="false" ht="15" hidden="false" customHeight="false" outlineLevel="0" collapsed="false">
      <c r="AK858" s="0" t="n">
        <v>845</v>
      </c>
      <c r="AL858" s="0" t="n">
        <f aca="false">IFERROR(IF(AU858&lt;($AM$6-$AL$6)/($AN$6-$AL$6),$AL$6+SQRT(AU858*($AN$6-$AL$6)*($AM$6-$AL$6)),$AN$6-SQRT((1-AU858)*($AN$6-$AL$6)*($AN$6-$AM$6))),$AM$6)</f>
        <v>2.78638395335406</v>
      </c>
      <c r="AM858" s="0" t="n">
        <f aca="false">IFERROR(IF(AV858&lt;($AM$7-$AL$7)/($AN$7-$AL$7),$AL$7+SQRT(AV858*($AN$7-$AL$7)*($AM$7-$AL$7)),$AN$7-SQRT((1-AV858)*($AN$7-$AL$7)*($AN$7-$AM$7))),$AM$7)</f>
        <v>1.00923502782115</v>
      </c>
      <c r="AN858" s="0" t="n">
        <f aca="false">IFERROR(IF(AW858&lt;($AM$8-$AL$8)/($AN$8-$AL$8),$AL$8+SQRT(AW858*($AN$8-$AL$8)*($AM$8-$AL$8)),$AN$8-SQRT((1-AW858)*($AN$8-$AL$8)*($AN$8-$AM$8))),$AM$8)</f>
        <v>1.18453840324559</v>
      </c>
      <c r="AO858" s="0" t="n">
        <f aca="false">IFERROR(IF(AX858&lt;($AM$9-$AL$9)/($AN$9-$AL$9),$AL$9+SQRT(AX858*($AN$9-$AL$9)*($AM$9-$AL$9)),$AN$9-SQRT((1-AX858)*($AN$9-$AL$9)*($AN$9-$AM$9))),$AM$9)</f>
        <v>1.18034502685416</v>
      </c>
      <c r="AP858" s="0" t="n">
        <f aca="false">IFERROR(IF(AY858&lt;($AM$10-$AL$10)/($AN$10-$AL$10),$AL$10+SQRT(AY858*($AN$10-$AL$10)*($AM$10-$AL$10)),$AN$10-SQRT((1-AY858)*($AN$10-$AL$10)*($AN$10-$AM$10))),$AM$10)</f>
        <v>0.942310367144909</v>
      </c>
      <c r="AQ858" s="0" t="n">
        <f aca="false">IFERROR(IF(AZ858&lt;($AM$11-$AL$11)/($AN$11-$AL$11),$AL$11+SQRT(AZ858*($AN$11-$AL$11)*($AM$11-$AL$11)),$AN$11-SQRT((1-AZ858)*($AN$11-$AL$11)*($AN$11-$AM$11))),$AM$11)</f>
        <v>0.686929631419327</v>
      </c>
      <c r="AR858" s="0" t="n">
        <f aca="false">SUMPRODUCT((B24:B31&lt;=$B$6)*(C24:C31*AM858+D24:D31*AO858*$B$8*AQ858)/(1+AL858/100)^B24:B31)+C32*AM858*AP858/(1+AL858/100)^$B$6</f>
        <v>0</v>
      </c>
      <c r="AS858" s="0" t="n">
        <f aca="false">SUMPRODUCT((K24:K26&lt;=$B$6)*(L24:L26*AN858+M24:M26*AO858*$B$8*AQ858)/(1+AL858/100)^K24:K26)+L27*AN858*AP858/(1+AL858/100)^$B$6</f>
        <v>0</v>
      </c>
      <c r="AT858" s="0" t="n">
        <f aca="false">AS858-AR858</f>
        <v>0</v>
      </c>
      <c r="AU858" s="0" t="n">
        <f aca="true">RAND()</f>
        <v>0.123679944418553</v>
      </c>
      <c r="AV858" s="0" t="n">
        <f aca="true">RAND()</f>
        <v>0.484730917081952</v>
      </c>
      <c r="AW858" s="0" t="n">
        <f aca="true">RAND()</f>
        <v>0.961909149781001</v>
      </c>
      <c r="AX858" s="0" t="n">
        <f aca="true">RAND()</f>
        <v>0.552110483331532</v>
      </c>
      <c r="AY858" s="0" t="n">
        <f aca="true">RAND()</f>
        <v>0.782553843535457</v>
      </c>
      <c r="AZ858" s="0" t="n">
        <f aca="true">RAND()</f>
        <v>0.599946711496985</v>
      </c>
    </row>
    <row r="859" customFormat="false" ht="15" hidden="false" customHeight="false" outlineLevel="0" collapsed="false">
      <c r="AK859" s="0" t="n">
        <v>846</v>
      </c>
      <c r="AL859" s="0" t="n">
        <f aca="false">IFERROR(IF(AU859&lt;($AM$6-$AL$6)/($AN$6-$AL$6),$AL$6+SQRT(AU859*($AN$6-$AL$6)*($AM$6-$AL$6)),$AN$6-SQRT((1-AU859)*($AN$6-$AL$6)*($AN$6-$AM$6))),$AM$6)</f>
        <v>5.78609632483799</v>
      </c>
      <c r="AM859" s="0" t="n">
        <f aca="false">IFERROR(IF(AV859&lt;($AM$7-$AL$7)/($AN$7-$AL$7),$AL$7+SQRT(AV859*($AN$7-$AL$7)*($AM$7-$AL$7)),$AN$7-SQRT((1-AV859)*($AN$7-$AL$7)*($AN$7-$AM$7))),$AM$7)</f>
        <v>0.954208347609936</v>
      </c>
      <c r="AN859" s="0" t="n">
        <f aca="false">IFERROR(IF(AW859&lt;($AM$8-$AL$8)/($AN$8-$AL$8),$AL$8+SQRT(AW859*($AN$8-$AL$8)*($AM$8-$AL$8)),$AN$8-SQRT((1-AW859)*($AN$8-$AL$8)*($AN$8-$AM$8))),$AM$8)</f>
        <v>1.07252916805393</v>
      </c>
      <c r="AO859" s="0" t="n">
        <f aca="false">IFERROR(IF(AX859&lt;($AM$9-$AL$9)/($AN$9-$AL$9),$AL$9+SQRT(AX859*($AN$9-$AL$9)*($AM$9-$AL$9)),$AN$9-SQRT((1-AX859)*($AN$9-$AL$9)*($AN$9-$AM$9))),$AM$9)</f>
        <v>0.810141868996591</v>
      </c>
      <c r="AP859" s="0" t="n">
        <f aca="false">IFERROR(IF(AY859&lt;($AM$10-$AL$10)/($AN$10-$AL$10),$AL$10+SQRT(AY859*($AN$10-$AL$10)*($AM$10-$AL$10)),$AN$10-SQRT((1-AY859)*($AN$10-$AL$10)*($AN$10-$AM$10))),$AM$10)</f>
        <v>0.864284989261373</v>
      </c>
      <c r="AQ859" s="0" t="n">
        <f aca="false">IFERROR(IF(AZ859&lt;($AM$11-$AL$11)/($AN$11-$AL$11),$AL$11+SQRT(AZ859*($AN$11-$AL$11)*($AM$11-$AL$11)),$AN$11-SQRT((1-AZ859)*($AN$11-$AL$11)*($AN$11-$AM$11))),$AM$11)</f>
        <v>0.649709946721943</v>
      </c>
      <c r="AR859" s="0" t="n">
        <f aca="false">SUMPRODUCT((B24:B31&lt;=$B$6)*(C24:C31*AM859+D24:D31*AO859*$B$8*AQ859)/(1+AL859/100)^B24:B31)+C32*AM859*AP859/(1+AL859/100)^$B$6</f>
        <v>0</v>
      </c>
      <c r="AS859" s="0" t="n">
        <f aca="false">SUMPRODUCT((K24:K26&lt;=$B$6)*(L24:L26*AN859+M24:M26*AO859*$B$8*AQ859)/(1+AL859/100)^K24:K26)+L27*AN859*AP859/(1+AL859/100)^$B$6</f>
        <v>0</v>
      </c>
      <c r="AT859" s="0" t="n">
        <f aca="false">AS859-AR859</f>
        <v>0</v>
      </c>
      <c r="AU859" s="0" t="n">
        <f aca="true">RAND()</f>
        <v>0.926321893371409</v>
      </c>
      <c r="AV859" s="0" t="n">
        <f aca="true">RAND()</f>
        <v>0.264224605250965</v>
      </c>
      <c r="AW859" s="0" t="n">
        <f aca="true">RAND()</f>
        <v>0.720036478296611</v>
      </c>
      <c r="AX859" s="0" t="n">
        <f aca="true">RAND()</f>
        <v>0.128250638539598</v>
      </c>
      <c r="AY859" s="0" t="n">
        <f aca="true">RAND()</f>
        <v>0.530814213604634</v>
      </c>
      <c r="AZ859" s="0" t="n">
        <f aca="true">RAND()</f>
        <v>0.499171619739855</v>
      </c>
    </row>
    <row r="860" customFormat="false" ht="15" hidden="false" customHeight="false" outlineLevel="0" collapsed="false">
      <c r="AK860" s="0" t="n">
        <v>847</v>
      </c>
      <c r="AL860" s="0" t="n">
        <f aca="false">IFERROR(IF(AU860&lt;($AM$6-$AL$6)/($AN$6-$AL$6),$AL$6+SQRT(AU860*($AN$6-$AL$6)*($AM$6-$AL$6)),$AN$6-SQRT((1-AU860)*($AN$6-$AL$6)*($AN$6-$AM$6))),$AM$6)</f>
        <v>3.29087188321885</v>
      </c>
      <c r="AM860" s="0" t="n">
        <f aca="false">IFERROR(IF(AV860&lt;($AM$7-$AL$7)/($AN$7-$AL$7),$AL$7+SQRT(AV860*($AN$7-$AL$7)*($AM$7-$AL$7)),$AN$7-SQRT((1-AV860)*($AN$7-$AL$7)*($AN$7-$AM$7))),$AM$7)</f>
        <v>1.01221350765668</v>
      </c>
      <c r="AN860" s="0" t="n">
        <f aca="false">IFERROR(IF(AW860&lt;($AM$8-$AL$8)/($AN$8-$AL$8),$AL$8+SQRT(AW860*($AN$8-$AL$8)*($AM$8-$AL$8)),$AN$8-SQRT((1-AW860)*($AN$8-$AL$8)*($AN$8-$AM$8))),$AM$8)</f>
        <v>1.15618647965072</v>
      </c>
      <c r="AO860" s="0" t="n">
        <f aca="false">IFERROR(IF(AX860&lt;($AM$9-$AL$9)/($AN$9-$AL$9),$AL$9+SQRT(AX860*($AN$9-$AL$9)*($AM$9-$AL$9)),$AN$9-SQRT((1-AX860)*($AN$9-$AL$9)*($AN$9-$AM$9))),$AM$9)</f>
        <v>0.787505208707749</v>
      </c>
      <c r="AP860" s="0" t="n">
        <f aca="false">IFERROR(IF(AY860&lt;($AM$10-$AL$10)/($AN$10-$AL$10),$AL$10+SQRT(AY860*($AN$10-$AL$10)*($AM$10-$AL$10)),$AN$10-SQRT((1-AY860)*($AN$10-$AL$10)*($AN$10-$AM$10))),$AM$10)</f>
        <v>0.936363989769171</v>
      </c>
      <c r="AQ860" s="0" t="n">
        <f aca="false">IFERROR(IF(AZ860&lt;($AM$11-$AL$11)/($AN$11-$AL$11),$AL$11+SQRT(AZ860*($AN$11-$AL$11)*($AM$11-$AL$11)),$AN$11-SQRT((1-AZ860)*($AN$11-$AL$11)*($AN$11-$AM$11))),$AM$11)</f>
        <v>0.305562965338275</v>
      </c>
      <c r="AR860" s="0" t="n">
        <f aca="false">SUMPRODUCT((B24:B31&lt;=$B$6)*(C24:C31*AM860+D24:D31*AO860*$B$8*AQ860)/(1+AL860/100)^B24:B31)+C32*AM860*AP860/(1+AL860/100)^$B$6</f>
        <v>0</v>
      </c>
      <c r="AS860" s="0" t="n">
        <f aca="false">SUMPRODUCT((K24:K26&lt;=$B$6)*(L24:L26*AN860+M24:M26*AO860*$B$8*AQ860)/(1+AL860/100)^K24:K26)+L27*AN860*AP860/(1+AL860/100)^$B$6</f>
        <v>0</v>
      </c>
      <c r="AT860" s="0" t="n">
        <f aca="false">AS860-AR860</f>
        <v>0</v>
      </c>
      <c r="AU860" s="0" t="n">
        <f aca="true">RAND()</f>
        <v>0.312118430665174</v>
      </c>
      <c r="AV860" s="0" t="n">
        <f aca="true">RAND()</f>
        <v>0.497400747191642</v>
      </c>
      <c r="AW860" s="0" t="n">
        <f aca="true">RAND()</f>
        <v>0.921769096885996</v>
      </c>
      <c r="AX860" s="0" t="n">
        <f aca="true">RAND()</f>
        <v>0.110212326712115</v>
      </c>
      <c r="AY860" s="0" t="n">
        <f aca="true">RAND()</f>
        <v>0.761654126269076</v>
      </c>
      <c r="AZ860" s="0" t="n">
        <f aca="true">RAND()</f>
        <v>0.000126312585121835</v>
      </c>
    </row>
    <row r="861" customFormat="false" ht="15" hidden="false" customHeight="false" outlineLevel="0" collapsed="false">
      <c r="AK861" s="0" t="n">
        <v>848</v>
      </c>
      <c r="AL861" s="0" t="n">
        <f aca="false">IFERROR(IF(AU861&lt;($AM$6-$AL$6)/($AN$6-$AL$6),$AL$6+SQRT(AU861*($AN$6-$AL$6)*($AM$6-$AL$6)),$AN$6-SQRT((1-AU861)*($AN$6-$AL$6)*($AN$6-$AM$6))),$AM$6)</f>
        <v>4.87182176470465</v>
      </c>
      <c r="AM861" s="0" t="n">
        <f aca="false">IFERROR(IF(AV861&lt;($AM$7-$AL$7)/($AN$7-$AL$7),$AL$7+SQRT(AV861*($AN$7-$AL$7)*($AM$7-$AL$7)),$AN$7-SQRT((1-AV861)*($AN$7-$AL$7)*($AN$7-$AM$7))),$AM$7)</f>
        <v>1.06128433104</v>
      </c>
      <c r="AN861" s="0" t="n">
        <f aca="false">IFERROR(IF(AW861&lt;($AM$8-$AL$8)/($AN$8-$AL$8),$AL$8+SQRT(AW861*($AN$8-$AL$8)*($AM$8-$AL$8)),$AN$8-SQRT((1-AW861)*($AN$8-$AL$8)*($AN$8-$AM$8))),$AM$8)</f>
        <v>0.927482658004118</v>
      </c>
      <c r="AO861" s="0" t="n">
        <f aca="false">IFERROR(IF(AX861&lt;($AM$9-$AL$9)/($AN$9-$AL$9),$AL$9+SQRT(AX861*($AN$9-$AL$9)*($AM$9-$AL$9)),$AN$9-SQRT((1-AX861)*($AN$9-$AL$9)*($AN$9-$AM$9))),$AM$9)</f>
        <v>0.940271520653332</v>
      </c>
      <c r="AP861" s="0" t="n">
        <f aca="false">IFERROR(IF(AY861&lt;($AM$10-$AL$10)/($AN$10-$AL$10),$AL$10+SQRT(AY861*($AN$10-$AL$10)*($AM$10-$AL$10)),$AN$10-SQRT((1-AY861)*($AN$10-$AL$10)*($AN$10-$AM$10))),$AM$10)</f>
        <v>0.987437545869125</v>
      </c>
      <c r="AQ861" s="0" t="n">
        <f aca="false">IFERROR(IF(AZ861&lt;($AM$11-$AL$11)/($AN$11-$AL$11),$AL$11+SQRT(AZ861*($AN$11-$AL$11)*($AM$11-$AL$11)),$AN$11-SQRT((1-AZ861)*($AN$11-$AL$11)*($AN$11-$AM$11))),$AM$11)</f>
        <v>0.671597096511675</v>
      </c>
      <c r="AR861" s="0" t="n">
        <f aca="false">SUMPRODUCT((B24:B31&lt;=$B$6)*(C24:C31*AM861+D24:D31*AO861*$B$8*AQ861)/(1+AL861/100)^B24:B31)+C32*AM861*AP861/(1+AL861/100)^$B$6</f>
        <v>0</v>
      </c>
      <c r="AS861" s="0" t="n">
        <f aca="false">SUMPRODUCT((K24:K26&lt;=$B$6)*(L24:L26*AN861+M24:M26*AO861*$B$8*AQ861)/(1+AL861/100)^K24:K26)+L27*AN861*AP861/(1+AL861/100)^$B$6</f>
        <v>0</v>
      </c>
      <c r="AT861" s="0" t="n">
        <f aca="false">AS861-AR861</f>
        <v>0</v>
      </c>
      <c r="AU861" s="0" t="n">
        <f aca="true">RAND()</f>
        <v>0.773542869940758</v>
      </c>
      <c r="AV861" s="0" t="n">
        <f aca="true">RAND()</f>
        <v>0.683434633679819</v>
      </c>
      <c r="AW861" s="0" t="n">
        <f aca="true">RAND()</f>
        <v>0.18057586768661</v>
      </c>
      <c r="AX861" s="0" t="n">
        <f aca="true">RAND()</f>
        <v>0.25845201586453</v>
      </c>
      <c r="AY861" s="0" t="n">
        <f aca="true">RAND()</f>
        <v>0.950381444491661</v>
      </c>
      <c r="AZ861" s="0" t="n">
        <f aca="true">RAND()</f>
        <v>0.559802175430359</v>
      </c>
    </row>
    <row r="862" customFormat="false" ht="15" hidden="false" customHeight="false" outlineLevel="0" collapsed="false">
      <c r="AK862" s="0" t="n">
        <v>849</v>
      </c>
      <c r="AL862" s="0" t="n">
        <f aca="false">IFERROR(IF(AU862&lt;($AM$6-$AL$6)/($AN$6-$AL$6),$AL$6+SQRT(AU862*($AN$6-$AL$6)*($AM$6-$AL$6)),$AN$6-SQRT((1-AU862)*($AN$6-$AL$6)*($AN$6-$AM$6))),$AM$6)</f>
        <v>4.43259367260056</v>
      </c>
      <c r="AM862" s="0" t="n">
        <f aca="false">IFERROR(IF(AV862&lt;($AM$7-$AL$7)/($AN$7-$AL$7),$AL$7+SQRT(AV862*($AN$7-$AL$7)*($AM$7-$AL$7)),$AN$7-SQRT((1-AV862)*($AN$7-$AL$7)*($AN$7-$AM$7))),$AM$7)</f>
        <v>1.03895816999282</v>
      </c>
      <c r="AN862" s="0" t="n">
        <f aca="false">IFERROR(IF(AW862&lt;($AM$8-$AL$8)/($AN$8-$AL$8),$AL$8+SQRT(AW862*($AN$8-$AL$8)*($AM$8-$AL$8)),$AN$8-SQRT((1-AW862)*($AN$8-$AL$8)*($AN$8-$AM$8))),$AM$8)</f>
        <v>1.02112240379247</v>
      </c>
      <c r="AO862" s="0" t="n">
        <f aca="false">IFERROR(IF(AX862&lt;($AM$9-$AL$9)/($AN$9-$AL$9),$AL$9+SQRT(AX862*($AN$9-$AL$9)*($AM$9-$AL$9)),$AN$9-SQRT((1-AX862)*($AN$9-$AL$9)*($AN$9-$AM$9))),$AM$9)</f>
        <v>1.44933323843594</v>
      </c>
      <c r="AP862" s="0" t="n">
        <f aca="false">IFERROR(IF(AY862&lt;($AM$10-$AL$10)/($AN$10-$AL$10),$AL$10+SQRT(AY862*($AN$10-$AL$10)*($AM$10-$AL$10)),$AN$10-SQRT((1-AY862)*($AN$10-$AL$10)*($AN$10-$AM$10))),$AM$10)</f>
        <v>0.940712741148811</v>
      </c>
      <c r="AQ862" s="0" t="n">
        <f aca="false">IFERROR(IF(AZ862&lt;($AM$11-$AL$11)/($AN$11-$AL$11),$AL$11+SQRT(AZ862*($AN$11-$AL$11)*($AM$11-$AL$11)),$AN$11-SQRT((1-AZ862)*($AN$11-$AL$11)*($AN$11-$AM$11))),$AM$11)</f>
        <v>0.607372314249756</v>
      </c>
      <c r="AR862" s="0" t="n">
        <f aca="false">SUMPRODUCT((B24:B31&lt;=$B$6)*(C24:C31*AM862+D24:D31*AO862*$B$8*AQ862)/(1+AL862/100)^B24:B31)+C32*AM862*AP862/(1+AL862/100)^$B$6</f>
        <v>0</v>
      </c>
      <c r="AS862" s="0" t="n">
        <f aca="false">SUMPRODUCT((K24:K26&lt;=$B$6)*(L24:L26*AN862+M24:M26*AO862*$B$8*AQ862)/(1+AL862/100)^K24:K26)+L27*AN862*AP862/(1+AL862/100)^$B$6</f>
        <v>0</v>
      </c>
      <c r="AT862" s="0" t="n">
        <f aca="false">AS862-AR862</f>
        <v>0</v>
      </c>
      <c r="AU862" s="0" t="n">
        <f aca="true">RAND()</f>
        <v>0.670421237501466</v>
      </c>
      <c r="AV862" s="0" t="n">
        <f aca="true">RAND()</f>
        <v>0.604100853219746</v>
      </c>
      <c r="AW862" s="0" t="n">
        <f aca="true">RAND()</f>
        <v>0.534355964037912</v>
      </c>
      <c r="AX862" s="0" t="n">
        <f aca="true">RAND()</f>
        <v>0.797844078472368</v>
      </c>
      <c r="AY862" s="0" t="n">
        <f aca="true">RAND()</f>
        <v>0.776910880843595</v>
      </c>
      <c r="AZ862" s="0" t="n">
        <f aca="true">RAND()</f>
        <v>0.385623426805104</v>
      </c>
    </row>
    <row r="863" customFormat="false" ht="15" hidden="false" customHeight="false" outlineLevel="0" collapsed="false">
      <c r="AK863" s="0" t="n">
        <v>850</v>
      </c>
      <c r="AL863" s="0" t="n">
        <f aca="false">IFERROR(IF(AU863&lt;($AM$6-$AL$6)/($AN$6-$AL$6),$AL$6+SQRT(AU863*($AN$6-$AL$6)*($AM$6-$AL$6)),$AN$6-SQRT((1-AU863)*($AN$6-$AL$6)*($AN$6-$AM$6))),$AM$6)</f>
        <v>2.39278998514305</v>
      </c>
      <c r="AM863" s="0" t="n">
        <f aca="false">IFERROR(IF(AV863&lt;($AM$7-$AL$7)/($AN$7-$AL$7),$AL$7+SQRT(AV863*($AN$7-$AL$7)*($AM$7-$AL$7)),$AN$7-SQRT((1-AV863)*($AN$7-$AL$7)*($AN$7-$AM$7))),$AM$7)</f>
        <v>0.871992558859783</v>
      </c>
      <c r="AN863" s="0" t="n">
        <f aca="false">IFERROR(IF(AW863&lt;($AM$8-$AL$8)/($AN$8-$AL$8),$AL$8+SQRT(AW863*($AN$8-$AL$8)*($AM$8-$AL$8)),$AN$8-SQRT((1-AW863)*($AN$8-$AL$8)*($AN$8-$AM$8))),$AM$8)</f>
        <v>1.16822661003157</v>
      </c>
      <c r="AO863" s="0" t="n">
        <f aca="false">IFERROR(IF(AX863&lt;($AM$9-$AL$9)/($AN$9-$AL$9),$AL$9+SQRT(AX863*($AN$9-$AL$9)*($AM$9-$AL$9)),$AN$9-SQRT((1-AX863)*($AN$9-$AL$9)*($AN$9-$AM$9))),$AM$9)</f>
        <v>0.84580155825925</v>
      </c>
      <c r="AP863" s="0" t="n">
        <f aca="false">IFERROR(IF(AY863&lt;($AM$10-$AL$10)/($AN$10-$AL$10),$AL$10+SQRT(AY863*($AN$10-$AL$10)*($AM$10-$AL$10)),$AN$10-SQRT((1-AY863)*($AN$10-$AL$10)*($AN$10-$AM$10))),$AM$10)</f>
        <v>0.832776402146581</v>
      </c>
      <c r="AQ863" s="0" t="n">
        <f aca="false">IFERROR(IF(AZ863&lt;($AM$11-$AL$11)/($AN$11-$AL$11),$AL$11+SQRT(AZ863*($AN$11-$AL$11)*($AM$11-$AL$11)),$AN$11-SQRT((1-AZ863)*($AN$11-$AL$11)*($AN$11-$AM$11))),$AM$11)</f>
        <v>0.455797871970128</v>
      </c>
      <c r="AR863" s="0" t="n">
        <f aca="false">SUMPRODUCT((B24:B31&lt;=$B$6)*(C24:C31*AM863+D24:D31*AO863*$B$8*AQ863)/(1+AL863/100)^B24:B31)+C32*AM863*AP863/(1+AL863/100)^$B$6</f>
        <v>0</v>
      </c>
      <c r="AS863" s="0" t="n">
        <f aca="false">SUMPRODUCT((K24:K26&lt;=$B$6)*(L24:L26*AN863+M24:M26*AO863*$B$8*AQ863)/(1+AL863/100)^K24:K26)+L27*AN863*AP863/(1+AL863/100)^$B$6</f>
        <v>0</v>
      </c>
      <c r="AT863" s="0" t="n">
        <f aca="false">AS863-AR863</f>
        <v>0</v>
      </c>
      <c r="AU863" s="0" t="n">
        <f aca="true">RAND()</f>
        <v>0.0308567944857356</v>
      </c>
      <c r="AV863" s="0" t="n">
        <f aca="true">RAND()</f>
        <v>0.0575880947908813</v>
      </c>
      <c r="AW863" s="0" t="n">
        <f aca="true">RAND()</f>
        <v>0.940561001716193</v>
      </c>
      <c r="AX863" s="0" t="n">
        <f aca="true">RAND()</f>
        <v>0.159438290259367</v>
      </c>
      <c r="AY863" s="0" t="n">
        <f aca="true">RAND()</f>
        <v>0.442960535302493</v>
      </c>
      <c r="AZ863" s="0" t="n">
        <f aca="true">RAND()</f>
        <v>0.0990733751445728</v>
      </c>
    </row>
    <row r="864" customFormat="false" ht="15" hidden="false" customHeight="false" outlineLevel="0" collapsed="false">
      <c r="AK864" s="0" t="n">
        <v>851</v>
      </c>
      <c r="AL864" s="0" t="n">
        <f aca="false">IFERROR(IF(AU864&lt;($AM$6-$AL$6)/($AN$6-$AL$6),$AL$6+SQRT(AU864*($AN$6-$AL$6)*($AM$6-$AL$6)),$AN$6-SQRT((1-AU864)*($AN$6-$AL$6)*($AN$6-$AM$6))),$AM$6)</f>
        <v>2.98446271133802</v>
      </c>
      <c r="AM864" s="0" t="n">
        <f aca="false">IFERROR(IF(AV864&lt;($AM$7-$AL$7)/($AN$7-$AL$7),$AL$7+SQRT(AV864*($AN$7-$AL$7)*($AM$7-$AL$7)),$AN$7-SQRT((1-AV864)*($AN$7-$AL$7)*($AN$7-$AM$7))),$AM$7)</f>
        <v>1.03189389350976</v>
      </c>
      <c r="AN864" s="0" t="n">
        <f aca="false">IFERROR(IF(AW864&lt;($AM$8-$AL$8)/($AN$8-$AL$8),$AL$8+SQRT(AW864*($AN$8-$AL$8)*($AM$8-$AL$8)),$AN$8-SQRT((1-AW864)*($AN$8-$AL$8)*($AN$8-$AM$8))),$AM$8)</f>
        <v>1.16380857581102</v>
      </c>
      <c r="AO864" s="0" t="n">
        <f aca="false">IFERROR(IF(AX864&lt;($AM$9-$AL$9)/($AN$9-$AL$9),$AL$9+SQRT(AX864*($AN$9-$AL$9)*($AM$9-$AL$9)),$AN$9-SQRT((1-AX864)*($AN$9-$AL$9)*($AN$9-$AM$9))),$AM$9)</f>
        <v>0.935123661632278</v>
      </c>
      <c r="AP864" s="0" t="n">
        <f aca="false">IFERROR(IF(AY864&lt;($AM$10-$AL$10)/($AN$10-$AL$10),$AL$10+SQRT(AY864*($AN$10-$AL$10)*($AM$10-$AL$10)),$AN$10-SQRT((1-AY864)*($AN$10-$AL$10)*($AN$10-$AM$10))),$AM$10)</f>
        <v>0.836852620698019</v>
      </c>
      <c r="AQ864" s="0" t="n">
        <f aca="false">IFERROR(IF(AZ864&lt;($AM$11-$AL$11)/($AN$11-$AL$11),$AL$11+SQRT(AZ864*($AN$11-$AL$11)*($AM$11-$AL$11)),$AN$11-SQRT((1-AZ864)*($AN$11-$AL$11)*($AN$11-$AM$11))),$AM$11)</f>
        <v>0.545882480320675</v>
      </c>
      <c r="AR864" s="0" t="n">
        <f aca="false">SUMPRODUCT((B24:B31&lt;=$B$6)*(C24:C31*AM864+D24:D31*AO864*$B$8*AQ864)/(1+AL864/100)^B24:B31)+C32*AM864*AP864/(1+AL864/100)^$B$6</f>
        <v>0</v>
      </c>
      <c r="AS864" s="0" t="n">
        <f aca="false">SUMPRODUCT((K24:K26&lt;=$B$6)*(L24:L26*AN864+M24:M26*AO864*$B$8*AQ864)/(1+AL864/100)^K24:K26)+L27*AN864*AP864/(1+AL864/100)^$B$6</f>
        <v>0</v>
      </c>
      <c r="AT864" s="0" t="n">
        <f aca="false">AS864-AR864</f>
        <v>0</v>
      </c>
      <c r="AU864" s="0" t="n">
        <f aca="true">RAND()</f>
        <v>0.193833366003003</v>
      </c>
      <c r="AV864" s="0" t="n">
        <f aca="true">RAND()</f>
        <v>0.577153122770373</v>
      </c>
      <c r="AW864" s="0" t="n">
        <f aca="true">RAND()</f>
        <v>0.933964785744669</v>
      </c>
      <c r="AX864" s="0" t="n">
        <f aca="true">RAND()</f>
        <v>0.252443467883041</v>
      </c>
      <c r="AY864" s="0" t="n">
        <f aca="true">RAND()</f>
        <v>0.453878752284493</v>
      </c>
      <c r="AZ864" s="0" t="n">
        <f aca="true">RAND()</f>
        <v>0.2467681393006</v>
      </c>
    </row>
    <row r="865" customFormat="false" ht="15" hidden="false" customHeight="false" outlineLevel="0" collapsed="false">
      <c r="AK865" s="0" t="n">
        <v>852</v>
      </c>
      <c r="AL865" s="0" t="n">
        <f aca="false">IFERROR(IF(AU865&lt;($AM$6-$AL$6)/($AN$6-$AL$6),$AL$6+SQRT(AU865*($AN$6-$AL$6)*($AM$6-$AL$6)),$AN$6-SQRT((1-AU865)*($AN$6-$AL$6)*($AN$6-$AM$6))),$AM$6)</f>
        <v>3.24602354693182</v>
      </c>
      <c r="AM865" s="0" t="n">
        <f aca="false">IFERROR(IF(AV865&lt;($AM$7-$AL$7)/($AN$7-$AL$7),$AL$7+SQRT(AV865*($AN$7-$AL$7)*($AM$7-$AL$7)),$AN$7-SQRT((1-AV865)*($AN$7-$AL$7)*($AN$7-$AM$7))),$AM$7)</f>
        <v>1.22371682438896</v>
      </c>
      <c r="AN865" s="0" t="n">
        <f aca="false">IFERROR(IF(AW865&lt;($AM$8-$AL$8)/($AN$8-$AL$8),$AL$8+SQRT(AW865*($AN$8-$AL$8)*($AM$8-$AL$8)),$AN$8-SQRT((1-AW865)*($AN$8-$AL$8)*($AN$8-$AM$8))),$AM$8)</f>
        <v>0.873553901365907</v>
      </c>
      <c r="AO865" s="0" t="n">
        <f aca="false">IFERROR(IF(AX865&lt;($AM$9-$AL$9)/($AN$9-$AL$9),$AL$9+SQRT(AX865*($AN$9-$AL$9)*($AM$9-$AL$9)),$AN$9-SQRT((1-AX865)*($AN$9-$AL$9)*($AN$9-$AM$9))),$AM$9)</f>
        <v>0.738995097347304</v>
      </c>
      <c r="AP865" s="0" t="n">
        <f aca="false">IFERROR(IF(AY865&lt;($AM$10-$AL$10)/($AN$10-$AL$10),$AL$10+SQRT(AY865*($AN$10-$AL$10)*($AM$10-$AL$10)),$AN$10-SQRT((1-AY865)*($AN$10-$AL$10)*($AN$10-$AM$10))),$AM$10)</f>
        <v>0.683745941506347</v>
      </c>
      <c r="AQ865" s="0" t="n">
        <f aca="false">IFERROR(IF(AZ865&lt;($AM$11-$AL$11)/($AN$11-$AL$11),$AL$11+SQRT(AZ865*($AN$11-$AL$11)*($AM$11-$AL$11)),$AN$11-SQRT((1-AZ865)*($AN$11-$AL$11)*($AN$11-$AM$11))),$AM$11)</f>
        <v>0.562910186897905</v>
      </c>
      <c r="AR865" s="0" t="n">
        <f aca="false">SUMPRODUCT((B24:B31&lt;=$B$6)*(C24:C31*AM865+D24:D31*AO865*$B$8*AQ865)/(1+AL865/100)^B24:B31)+C32*AM865*AP865/(1+AL865/100)^$B$6</f>
        <v>0</v>
      </c>
      <c r="AS865" s="0" t="n">
        <f aca="false">SUMPRODUCT((K24:K26&lt;=$B$6)*(L24:L26*AN865+M24:M26*AO865*$B$8*AQ865)/(1+AL865/100)^K24:K26)+L27*AN865*AP865/(1+AL865/100)^$B$6</f>
        <v>0</v>
      </c>
      <c r="AT865" s="0" t="n">
        <f aca="false">AS865-AR865</f>
        <v>0</v>
      </c>
      <c r="AU865" s="0" t="n">
        <f aca="true">RAND()</f>
        <v>0.295383039490481</v>
      </c>
      <c r="AV865" s="0" t="n">
        <f aca="true">RAND()</f>
        <v>0.993859508264882</v>
      </c>
      <c r="AW865" s="0" t="n">
        <f aca="true">RAND()</f>
        <v>0.0601130711793945</v>
      </c>
      <c r="AX865" s="0" t="n">
        <f aca="true">RAND()</f>
        <v>0.0761582087413965</v>
      </c>
      <c r="AY865" s="0" t="n">
        <f aca="true">RAND()</f>
        <v>0.135050284080215</v>
      </c>
      <c r="AZ865" s="0" t="n">
        <f aca="true">RAND()</f>
        <v>0.282129658672208</v>
      </c>
    </row>
    <row r="866" customFormat="false" ht="15" hidden="false" customHeight="false" outlineLevel="0" collapsed="false">
      <c r="AK866" s="0" t="n">
        <v>853</v>
      </c>
      <c r="AL866" s="0" t="n">
        <f aca="false">IFERROR(IF(AU866&lt;($AM$6-$AL$6)/($AN$6-$AL$6),$AL$6+SQRT(AU866*($AN$6-$AL$6)*($AM$6-$AL$6)),$AN$6-SQRT((1-AU866)*($AN$6-$AL$6)*($AN$6-$AM$6))),$AM$6)</f>
        <v>4.59836094088308</v>
      </c>
      <c r="AM866" s="0" t="n">
        <f aca="false">IFERROR(IF(AV866&lt;($AM$7-$AL$7)/($AN$7-$AL$7),$AL$7+SQRT(AV866*($AN$7-$AL$7)*($AM$7-$AL$7)),$AN$7-SQRT((1-AV866)*($AN$7-$AL$7)*($AN$7-$AM$7))),$AM$7)</f>
        <v>1.09134219493105</v>
      </c>
      <c r="AN866" s="0" t="n">
        <f aca="false">IFERROR(IF(AW866&lt;($AM$8-$AL$8)/($AN$8-$AL$8),$AL$8+SQRT(AW866*($AN$8-$AL$8)*($AM$8-$AL$8)),$AN$8-SQRT((1-AW866)*($AN$8-$AL$8)*($AN$8-$AM$8))),$AM$8)</f>
        <v>0.981072481509165</v>
      </c>
      <c r="AO866" s="0" t="n">
        <f aca="false">IFERROR(IF(AX866&lt;($AM$9-$AL$9)/($AN$9-$AL$9),$AL$9+SQRT(AX866*($AN$9-$AL$9)*($AM$9-$AL$9)),$AN$9-SQRT((1-AX866)*($AN$9-$AL$9)*($AN$9-$AM$9))),$AM$9)</f>
        <v>0.997316843923413</v>
      </c>
      <c r="AP866" s="0" t="n">
        <f aca="false">IFERROR(IF(AY866&lt;($AM$10-$AL$10)/($AN$10-$AL$10),$AL$10+SQRT(AY866*($AN$10-$AL$10)*($AM$10-$AL$10)),$AN$10-SQRT((1-AY866)*($AN$10-$AL$10)*($AN$10-$AM$10))),$AM$10)</f>
        <v>0.60065645779159</v>
      </c>
      <c r="AQ866" s="0" t="n">
        <f aca="false">IFERROR(IF(AZ866&lt;($AM$11-$AL$11)/($AN$11-$AL$11),$AL$11+SQRT(AZ866*($AN$11-$AL$11)*($AM$11-$AL$11)),$AN$11-SQRT((1-AZ866)*($AN$11-$AL$11)*($AN$11-$AM$11))),$AM$11)</f>
        <v>0.429035334870567</v>
      </c>
      <c r="AR866" s="0" t="n">
        <f aca="false">SUMPRODUCT((B24:B31&lt;=$B$6)*(C24:C31*AM866+D24:D31*AO866*$B$8*AQ866)/(1+AL866/100)^B24:B31)+C32*AM866*AP866/(1+AL866/100)^$B$6</f>
        <v>0</v>
      </c>
      <c r="AS866" s="0" t="n">
        <f aca="false">SUMPRODUCT((K24:K26&lt;=$B$6)*(L24:L26*AN866+M24:M26*AO866*$B$8*AQ866)/(1+AL866/100)^K24:K26)+L27*AN866*AP866/(1+AL866/100)^$B$6</f>
        <v>0</v>
      </c>
      <c r="AT866" s="0" t="n">
        <f aca="false">AS866-AR866</f>
        <v>0</v>
      </c>
      <c r="AU866" s="0" t="n">
        <f aca="true">RAND()</f>
        <v>0.711606491486199</v>
      </c>
      <c r="AV866" s="0" t="n">
        <f aca="true">RAND()</f>
        <v>0.776246230139573</v>
      </c>
      <c r="AW866" s="0" t="n">
        <f aca="true">RAND()</f>
        <v>0.364302706220967</v>
      </c>
      <c r="AX866" s="0" t="n">
        <f aca="true">RAND()</f>
        <v>0.329765390999926</v>
      </c>
      <c r="AY866" s="0" t="n">
        <f aca="true">RAND()</f>
        <v>0.0405268899806003</v>
      </c>
      <c r="AZ866" s="0" t="n">
        <f aca="true">RAND()</f>
        <v>0.0679596638577938</v>
      </c>
    </row>
    <row r="867" customFormat="false" ht="15" hidden="false" customHeight="false" outlineLevel="0" collapsed="false">
      <c r="AK867" s="0" t="n">
        <v>854</v>
      </c>
      <c r="AL867" s="0" t="n">
        <f aca="false">IFERROR(IF(AU867&lt;($AM$6-$AL$6)/($AN$6-$AL$6),$AL$6+SQRT(AU867*($AN$6-$AL$6)*($AM$6-$AL$6)),$AN$6-SQRT((1-AU867)*($AN$6-$AL$6)*($AN$6-$AM$6))),$AM$6)</f>
        <v>2.67477382355757</v>
      </c>
      <c r="AM867" s="0" t="n">
        <f aca="false">IFERROR(IF(AV867&lt;($AM$7-$AL$7)/($AN$7-$AL$7),$AL$7+SQRT(AV867*($AN$7-$AL$7)*($AM$7-$AL$7)),$AN$7-SQRT((1-AV867)*($AN$7-$AL$7)*($AN$7-$AM$7))),$AM$7)</f>
        <v>1.12754885984117</v>
      </c>
      <c r="AN867" s="0" t="n">
        <f aca="false">IFERROR(IF(AW867&lt;($AM$8-$AL$8)/($AN$8-$AL$8),$AL$8+SQRT(AW867*($AN$8-$AL$8)*($AM$8-$AL$8)),$AN$8-SQRT((1-AW867)*($AN$8-$AL$8)*($AN$8-$AM$8))),$AM$8)</f>
        <v>0.985180115177159</v>
      </c>
      <c r="AO867" s="0" t="n">
        <f aca="false">IFERROR(IF(AX867&lt;($AM$9-$AL$9)/($AN$9-$AL$9),$AL$9+SQRT(AX867*($AN$9-$AL$9)*($AM$9-$AL$9)),$AN$9-SQRT((1-AX867)*($AN$9-$AL$9)*($AN$9-$AM$9))),$AM$9)</f>
        <v>1.10055229425984</v>
      </c>
      <c r="AP867" s="0" t="n">
        <f aca="false">IFERROR(IF(AY867&lt;($AM$10-$AL$10)/($AN$10-$AL$10),$AL$10+SQRT(AY867*($AN$10-$AL$10)*($AM$10-$AL$10)),$AN$10-SQRT((1-AY867)*($AN$10-$AL$10)*($AN$10-$AM$10))),$AM$10)</f>
        <v>0.822784458882493</v>
      </c>
      <c r="AQ867" s="0" t="n">
        <f aca="false">IFERROR(IF(AZ867&lt;($AM$11-$AL$11)/($AN$11-$AL$11),$AL$11+SQRT(AZ867*($AN$11-$AL$11)*($AM$11-$AL$11)),$AN$11-SQRT((1-AZ867)*($AN$11-$AL$11)*($AN$11-$AM$11))),$AM$11)</f>
        <v>0.896973022148254</v>
      </c>
      <c r="AR867" s="0" t="n">
        <f aca="false">SUMPRODUCT((B24:B31&lt;=$B$6)*(C24:C31*AM867+D24:D31*AO867*$B$8*AQ867)/(1+AL867/100)^B24:B31)+C32*AM867*AP867/(1+AL867/100)^$B$6</f>
        <v>0</v>
      </c>
      <c r="AS867" s="0" t="n">
        <f aca="false">SUMPRODUCT((K24:K26&lt;=$B$6)*(L24:L26*AN867+M24:M26*AO867*$B$8*AQ867)/(1+AL867/100)^K24:K26)+L27*AN867*AP867/(1+AL867/100)^$B$6</f>
        <v>0</v>
      </c>
      <c r="AT867" s="0" t="n">
        <f aca="false">AS867-AR867</f>
        <v>0</v>
      </c>
      <c r="AU867" s="0" t="n">
        <f aca="true">RAND()</f>
        <v>0.0910639425917003</v>
      </c>
      <c r="AV867" s="0" t="n">
        <f aca="true">RAND()</f>
        <v>0.866717495767135</v>
      </c>
      <c r="AW867" s="0" t="n">
        <f aca="true">RAND()</f>
        <v>0.381018611744732</v>
      </c>
      <c r="AX867" s="0" t="n">
        <f aca="true">RAND()</f>
        <v>0.460662549759181</v>
      </c>
      <c r="AY867" s="0" t="n">
        <f aca="true">RAND()</f>
        <v>0.416759227584255</v>
      </c>
      <c r="AZ867" s="0" t="n">
        <f aca="true">RAND()</f>
        <v>0.95667527279484</v>
      </c>
    </row>
    <row r="868" customFormat="false" ht="15" hidden="false" customHeight="false" outlineLevel="0" collapsed="false">
      <c r="AK868" s="0" t="n">
        <v>855</v>
      </c>
      <c r="AL868" s="0" t="n">
        <f aca="false">IFERROR(IF(AU868&lt;($AM$6-$AL$6)/($AN$6-$AL$6),$AL$6+SQRT(AU868*($AN$6-$AL$6)*($AM$6-$AL$6)),$AN$6-SQRT((1-AU868)*($AN$6-$AL$6)*($AN$6-$AM$6))),$AM$6)</f>
        <v>3.80599310653833</v>
      </c>
      <c r="AM868" s="0" t="n">
        <f aca="false">IFERROR(IF(AV868&lt;($AM$7-$AL$7)/($AN$7-$AL$7),$AL$7+SQRT(AV868*($AN$7-$AL$7)*($AM$7-$AL$7)),$AN$7-SQRT((1-AV868)*($AN$7-$AL$7)*($AN$7-$AM$7))),$AM$7)</f>
        <v>0.957686308849293</v>
      </c>
      <c r="AN868" s="0" t="n">
        <f aca="false">IFERROR(IF(AW868&lt;($AM$8-$AL$8)/($AN$8-$AL$8),$AL$8+SQRT(AW868*($AN$8-$AL$8)*($AM$8-$AL$8)),$AN$8-SQRT((1-AW868)*($AN$8-$AL$8)*($AN$8-$AM$8))),$AM$8)</f>
        <v>1.02803774669715</v>
      </c>
      <c r="AO868" s="0" t="n">
        <f aca="false">IFERROR(IF(AX868&lt;($AM$9-$AL$9)/($AN$9-$AL$9),$AL$9+SQRT(AX868*($AN$9-$AL$9)*($AM$9-$AL$9)),$AN$9-SQRT((1-AX868)*($AN$9-$AL$9)*($AN$9-$AM$9))),$AM$9)</f>
        <v>1.37599574535871</v>
      </c>
      <c r="AP868" s="0" t="n">
        <f aca="false">IFERROR(IF(AY868&lt;($AM$10-$AL$10)/($AN$10-$AL$10),$AL$10+SQRT(AY868*($AN$10-$AL$10)*($AM$10-$AL$10)),$AN$10-SQRT((1-AY868)*($AN$10-$AL$10)*($AN$10-$AM$10))),$AM$10)</f>
        <v>0.747226332850079</v>
      </c>
      <c r="AQ868" s="0" t="n">
        <f aca="false">IFERROR(IF(AZ868&lt;($AM$11-$AL$11)/($AN$11-$AL$11),$AL$11+SQRT(AZ868*($AN$11-$AL$11)*($AM$11-$AL$11)),$AN$11-SQRT((1-AZ868)*($AN$11-$AL$11)*($AN$11-$AM$11))),$AM$11)</f>
        <v>0.623806868811735</v>
      </c>
      <c r="AR868" s="0" t="n">
        <f aca="false">SUMPRODUCT((B24:B31&lt;=$B$6)*(C24:C31*AM868+D24:D31*AO868*$B$8*AQ868)/(1+AL868/100)^B24:B31)+C32*AM868*AP868/(1+AL868/100)^$B$6</f>
        <v>0</v>
      </c>
      <c r="AS868" s="0" t="n">
        <f aca="false">SUMPRODUCT((K24:K26&lt;=$B$6)*(L24:L26*AN868+M24:M26*AO868*$B$8*AQ868)/(1+AL868/100)^K24:K26)+L27*AN868*AP868/(1+AL868/100)^$B$6</f>
        <v>0</v>
      </c>
      <c r="AT868" s="0" t="n">
        <f aca="false">AS868-AR868</f>
        <v>0</v>
      </c>
      <c r="AU868" s="0" t="n">
        <f aca="true">RAND()</f>
        <v>0.489915998225968</v>
      </c>
      <c r="AV868" s="0" t="n">
        <f aca="true">RAND()</f>
        <v>0.276277466650162</v>
      </c>
      <c r="AW868" s="0" t="n">
        <f aca="true">RAND()</f>
        <v>0.562068960966412</v>
      </c>
      <c r="AX868" s="0" t="n">
        <f aca="true">RAND()</f>
        <v>0.740412460126382</v>
      </c>
      <c r="AY868" s="0" t="n">
        <f aca="true">RAND()</f>
        <v>0.244483438617992</v>
      </c>
      <c r="AZ868" s="0" t="n">
        <f aca="true">RAND()</f>
        <v>0.427962809345551</v>
      </c>
    </row>
    <row r="869" customFormat="false" ht="15" hidden="false" customHeight="false" outlineLevel="0" collapsed="false">
      <c r="AK869" s="0" t="n">
        <v>856</v>
      </c>
      <c r="AL869" s="0" t="n">
        <f aca="false">IFERROR(IF(AU869&lt;($AM$6-$AL$6)/($AN$6-$AL$6),$AL$6+SQRT(AU869*($AN$6-$AL$6)*($AM$6-$AL$6)),$AN$6-SQRT((1-AU869)*($AN$6-$AL$6)*($AN$6-$AM$6))),$AM$6)</f>
        <v>3.14184831371494</v>
      </c>
      <c r="AM869" s="0" t="n">
        <f aca="false">IFERROR(IF(AV869&lt;($AM$7-$AL$7)/($AN$7-$AL$7),$AL$7+SQRT(AV869*($AN$7-$AL$7)*($AM$7-$AL$7)),$AN$7-SQRT((1-AV869)*($AN$7-$AL$7)*($AN$7-$AM$7))),$AM$7)</f>
        <v>1.06367172883892</v>
      </c>
      <c r="AN869" s="0" t="n">
        <f aca="false">IFERROR(IF(AW869&lt;($AM$8-$AL$8)/($AN$8-$AL$8),$AL$8+SQRT(AW869*($AN$8-$AL$8)*($AM$8-$AL$8)),$AN$8-SQRT((1-AW869)*($AN$8-$AL$8)*($AN$8-$AM$8))),$AM$8)</f>
        <v>0.952587723949275</v>
      </c>
      <c r="AO869" s="0" t="n">
        <f aca="false">IFERROR(IF(AX869&lt;($AM$9-$AL$9)/($AN$9-$AL$9),$AL$9+SQRT(AX869*($AN$9-$AL$9)*($AM$9-$AL$9)),$AN$9-SQRT((1-AX869)*($AN$9-$AL$9)*($AN$9-$AM$9))),$AM$9)</f>
        <v>1.44471076182357</v>
      </c>
      <c r="AP869" s="0" t="n">
        <f aca="false">IFERROR(IF(AY869&lt;($AM$10-$AL$10)/($AN$10-$AL$10),$AL$10+SQRT(AY869*($AN$10-$AL$10)*($AM$10-$AL$10)),$AN$10-SQRT((1-AY869)*($AN$10-$AL$10)*($AN$10-$AM$10))),$AM$10)</f>
        <v>0.850657005374944</v>
      </c>
      <c r="AQ869" s="0" t="n">
        <f aca="false">IFERROR(IF(AZ869&lt;($AM$11-$AL$11)/($AN$11-$AL$11),$AL$11+SQRT(AZ869*($AN$11-$AL$11)*($AM$11-$AL$11)),$AN$11-SQRT((1-AZ869)*($AN$11-$AL$11)*($AN$11-$AM$11))),$AM$11)</f>
        <v>0.618665276220796</v>
      </c>
      <c r="AR869" s="0" t="n">
        <f aca="false">SUMPRODUCT((B24:B31&lt;=$B$6)*(C24:C31*AM869+D24:D31*AO869*$B$8*AQ869)/(1+AL869/100)^B24:B31)+C32*AM869*AP869/(1+AL869/100)^$B$6</f>
        <v>0</v>
      </c>
      <c r="AS869" s="0" t="n">
        <f aca="false">SUMPRODUCT((K24:K26&lt;=$B$6)*(L24:L26*AN869+M24:M26*AO869*$B$8*AQ869)/(1+AL869/100)^K24:K26)+L27*AN869*AP869/(1+AL869/100)^$B$6</f>
        <v>0</v>
      </c>
      <c r="AT869" s="0" t="n">
        <f aca="false">AS869-AR869</f>
        <v>0</v>
      </c>
      <c r="AU869" s="0" t="n">
        <f aca="true">RAND()</f>
        <v>0.255733278280788</v>
      </c>
      <c r="AV869" s="0" t="n">
        <f aca="true">RAND()</f>
        <v>0.691393558809975</v>
      </c>
      <c r="AW869" s="0" t="n">
        <f aca="true">RAND()</f>
        <v>0.258700150000225</v>
      </c>
      <c r="AX869" s="0" t="n">
        <f aca="true">RAND()</f>
        <v>0.794435907976959</v>
      </c>
      <c r="AY869" s="0" t="n">
        <f aca="true">RAND()</f>
        <v>0.491841341674093</v>
      </c>
      <c r="AZ869" s="0" t="n">
        <f aca="true">RAND()</f>
        <v>0.414479829668882</v>
      </c>
    </row>
    <row r="870" customFormat="false" ht="15" hidden="false" customHeight="false" outlineLevel="0" collapsed="false">
      <c r="AK870" s="0" t="n">
        <v>857</v>
      </c>
      <c r="AL870" s="0" t="n">
        <f aca="false">IFERROR(IF(AU870&lt;($AM$6-$AL$6)/($AN$6-$AL$6),$AL$6+SQRT(AU870*($AN$6-$AL$6)*($AM$6-$AL$6)),$AN$6-SQRT((1-AU870)*($AN$6-$AL$6)*($AN$6-$AM$6))),$AM$6)</f>
        <v>2.43393518930049</v>
      </c>
      <c r="AM870" s="0" t="n">
        <f aca="false">IFERROR(IF(AV870&lt;($AM$7-$AL$7)/($AN$7-$AL$7),$AL$7+SQRT(AV870*($AN$7-$AL$7)*($AM$7-$AL$7)),$AN$7-SQRT((1-AV870)*($AN$7-$AL$7)*($AN$7-$AM$7))),$AM$7)</f>
        <v>0.921581773883074</v>
      </c>
      <c r="AN870" s="0" t="n">
        <f aca="false">IFERROR(IF(AW870&lt;($AM$8-$AL$8)/($AN$8-$AL$8),$AL$8+SQRT(AW870*($AN$8-$AL$8)*($AM$8-$AL$8)),$AN$8-SQRT((1-AW870)*($AN$8-$AL$8)*($AN$8-$AM$8))),$AM$8)</f>
        <v>0.973075031695561</v>
      </c>
      <c r="AO870" s="0" t="n">
        <f aca="false">IFERROR(IF(AX870&lt;($AM$9-$AL$9)/($AN$9-$AL$9),$AL$9+SQRT(AX870*($AN$9-$AL$9)*($AM$9-$AL$9)),$AN$9-SQRT((1-AX870)*($AN$9-$AL$9)*($AN$9-$AM$9))),$AM$9)</f>
        <v>1.33531888303629</v>
      </c>
      <c r="AP870" s="0" t="n">
        <f aca="false">IFERROR(IF(AY870&lt;($AM$10-$AL$10)/($AN$10-$AL$10),$AL$10+SQRT(AY870*($AN$10-$AL$10)*($AM$10-$AL$10)),$AN$10-SQRT((1-AY870)*($AN$10-$AL$10)*($AN$10-$AM$10))),$AM$10)</f>
        <v>0.704263136311373</v>
      </c>
      <c r="AQ870" s="0" t="n">
        <f aca="false">IFERROR(IF(AZ870&lt;($AM$11-$AL$11)/($AN$11-$AL$11),$AL$11+SQRT(AZ870*($AN$11-$AL$11)*($AM$11-$AL$11)),$AN$11-SQRT((1-AZ870)*($AN$11-$AL$11)*($AN$11-$AM$11))),$AM$11)</f>
        <v>0.80114101281945</v>
      </c>
      <c r="AR870" s="0" t="n">
        <f aca="false">SUMPRODUCT((B24:B31&lt;=$B$6)*(C24:C31*AM870+D24:D31*AO870*$B$8*AQ870)/(1+AL870/100)^B24:B31)+C32*AM870*AP870/(1+AL870/100)^$B$6</f>
        <v>0</v>
      </c>
      <c r="AS870" s="0" t="n">
        <f aca="false">SUMPRODUCT((K24:K26&lt;=$B$6)*(L24:L26*AN870+M24:M26*AO870*$B$8*AQ870)/(1+AL870/100)^K24:K26)+L27*AN870*AP870/(1+AL870/100)^$B$6</f>
        <v>0</v>
      </c>
      <c r="AT870" s="0" t="n">
        <f aca="false">AS870-AR870</f>
        <v>0</v>
      </c>
      <c r="AU870" s="0" t="n">
        <f aca="true">RAND()</f>
        <v>0.0376599497026507</v>
      </c>
      <c r="AV870" s="0" t="n">
        <f aca="true">RAND()</f>
        <v>0.164245863783943</v>
      </c>
      <c r="AW870" s="0" t="n">
        <f aca="true">RAND()</f>
        <v>0.332832962182439</v>
      </c>
      <c r="AX870" s="0" t="n">
        <f aca="true">RAND()</f>
        <v>0.705466008501246</v>
      </c>
      <c r="AY870" s="0" t="n">
        <f aca="true">RAND()</f>
        <v>0.166893715423034</v>
      </c>
      <c r="AZ870" s="0" t="n">
        <f aca="true">RAND()</f>
        <v>0.838592258030718</v>
      </c>
    </row>
    <row r="871" customFormat="false" ht="15" hidden="false" customHeight="false" outlineLevel="0" collapsed="false">
      <c r="AK871" s="0" t="n">
        <v>858</v>
      </c>
      <c r="AL871" s="0" t="n">
        <f aca="false">IFERROR(IF(AU871&lt;($AM$6-$AL$6)/($AN$6-$AL$6),$AL$6+SQRT(AU871*($AN$6-$AL$6)*($AM$6-$AL$6)),$AN$6-SQRT((1-AU871)*($AN$6-$AL$6)*($AN$6-$AM$6))),$AM$6)</f>
        <v>6.33503721781676</v>
      </c>
      <c r="AM871" s="0" t="n">
        <f aca="false">IFERROR(IF(AV871&lt;($AM$7-$AL$7)/($AN$7-$AL$7),$AL$7+SQRT(AV871*($AN$7-$AL$7)*($AM$7-$AL$7)),$AN$7-SQRT((1-AV871)*($AN$7-$AL$7)*($AN$7-$AM$7))),$AM$7)</f>
        <v>1.10050249338247</v>
      </c>
      <c r="AN871" s="0" t="n">
        <f aca="false">IFERROR(IF(AW871&lt;($AM$8-$AL$8)/($AN$8-$AL$8),$AL$8+SQRT(AW871*($AN$8-$AL$8)*($AM$8-$AL$8)),$AN$8-SQRT((1-AW871)*($AN$8-$AL$8)*($AN$8-$AM$8))),$AM$8)</f>
        <v>1.02709700814925</v>
      </c>
      <c r="AO871" s="0" t="n">
        <f aca="false">IFERROR(IF(AX871&lt;($AM$9-$AL$9)/($AN$9-$AL$9),$AL$9+SQRT(AX871*($AN$9-$AL$9)*($AM$9-$AL$9)),$AN$9-SQRT((1-AX871)*($AN$9-$AL$9)*($AN$9-$AM$9))),$AM$9)</f>
        <v>0.994611314183029</v>
      </c>
      <c r="AP871" s="0" t="n">
        <f aca="false">IFERROR(IF(AY871&lt;($AM$10-$AL$10)/($AN$10-$AL$10),$AL$10+SQRT(AY871*($AN$10-$AL$10)*($AM$10-$AL$10)),$AN$10-SQRT((1-AY871)*($AN$10-$AL$10)*($AN$10-$AM$10))),$AM$10)</f>
        <v>0.839851926030991</v>
      </c>
      <c r="AQ871" s="0" t="n">
        <f aca="false">IFERROR(IF(AZ871&lt;($AM$11-$AL$11)/($AN$11-$AL$11),$AL$11+SQRT(AZ871*($AN$11-$AL$11)*($AM$11-$AL$11)),$AN$11-SQRT((1-AZ871)*($AN$11-$AL$11)*($AN$11-$AM$11))),$AM$11)</f>
        <v>0.486316235384295</v>
      </c>
      <c r="AR871" s="0" t="n">
        <f aca="false">SUMPRODUCT((B24:B31&lt;=$B$6)*(C24:C31*AM871+D24:D31*AO871*$B$8*AQ871)/(1+AL871/100)^B24:B31)+C32*AM871*AP871/(1+AL871/100)^$B$6</f>
        <v>0</v>
      </c>
      <c r="AS871" s="0" t="n">
        <f aca="false">SUMPRODUCT((K24:K26&lt;=$B$6)*(L24:L26*AN871+M24:M26*AO871*$B$8*AQ871)/(1+AL871/100)^K24:K26)+L27*AN871*AP871/(1+AL871/100)^$B$6</f>
        <v>0</v>
      </c>
      <c r="AT871" s="0" t="n">
        <f aca="false">AS871-AR871</f>
        <v>0</v>
      </c>
      <c r="AU871" s="0" t="n">
        <f aca="true">RAND()</f>
        <v>0.977891224915556</v>
      </c>
      <c r="AV871" s="0" t="n">
        <f aca="true">RAND()</f>
        <v>0.801337737912373</v>
      </c>
      <c r="AW871" s="0" t="n">
        <f aca="true">RAND()</f>
        <v>0.558348944213191</v>
      </c>
      <c r="AX871" s="0" t="n">
        <f aca="true">RAND()</f>
        <v>0.32618713615715</v>
      </c>
      <c r="AY871" s="0" t="n">
        <f aca="true">RAND()</f>
        <v>0.461997326507898</v>
      </c>
      <c r="AZ871" s="0" t="n">
        <f aca="true">RAND()</f>
        <v>0.141688732929698</v>
      </c>
    </row>
    <row r="872" customFormat="false" ht="15" hidden="false" customHeight="false" outlineLevel="0" collapsed="false">
      <c r="AK872" s="0" t="n">
        <v>859</v>
      </c>
      <c r="AL872" s="0" t="n">
        <f aca="false">IFERROR(IF(AU872&lt;($AM$6-$AL$6)/($AN$6-$AL$6),$AL$6+SQRT(AU872*($AN$6-$AL$6)*($AM$6-$AL$6)),$AN$6-SQRT((1-AU872)*($AN$6-$AL$6)*($AN$6-$AM$6))),$AM$6)</f>
        <v>4.09235035918744</v>
      </c>
      <c r="AM872" s="0" t="n">
        <f aca="false">IFERROR(IF(AV872&lt;($AM$7-$AL$7)/($AN$7-$AL$7),$AL$7+SQRT(AV872*($AN$7-$AL$7)*($AM$7-$AL$7)),$AN$7-SQRT((1-AV872)*($AN$7-$AL$7)*($AN$7-$AM$7))),$AM$7)</f>
        <v>1.07107025585492</v>
      </c>
      <c r="AN872" s="0" t="n">
        <f aca="false">IFERROR(IF(AW872&lt;($AM$8-$AL$8)/($AN$8-$AL$8),$AL$8+SQRT(AW872*($AN$8-$AL$8)*($AM$8-$AL$8)),$AN$8-SQRT((1-AW872)*($AN$8-$AL$8)*($AN$8-$AM$8))),$AM$8)</f>
        <v>1.21341691842928</v>
      </c>
      <c r="AO872" s="0" t="n">
        <f aca="false">IFERROR(IF(AX872&lt;($AM$9-$AL$9)/($AN$9-$AL$9),$AL$9+SQRT(AX872*($AN$9-$AL$9)*($AM$9-$AL$9)),$AN$9-SQRT((1-AX872)*($AN$9-$AL$9)*($AN$9-$AM$9))),$AM$9)</f>
        <v>1.3904698293623</v>
      </c>
      <c r="AP872" s="0" t="n">
        <f aca="false">IFERROR(IF(AY872&lt;($AM$10-$AL$10)/($AN$10-$AL$10),$AL$10+SQRT(AY872*($AN$10-$AL$10)*($AM$10-$AL$10)),$AN$10-SQRT((1-AY872)*($AN$10-$AL$10)*($AN$10-$AM$10))),$AM$10)</f>
        <v>0.967167233780743</v>
      </c>
      <c r="AQ872" s="0" t="n">
        <f aca="false">IFERROR(IF(AZ872&lt;($AM$11-$AL$11)/($AN$11-$AL$11),$AL$11+SQRT(AZ872*($AN$11-$AL$11)*($AM$11-$AL$11)),$AN$11-SQRT((1-AZ872)*($AN$11-$AL$11)*($AN$11-$AM$11))),$AM$11)</f>
        <v>0.465580265589915</v>
      </c>
      <c r="AR872" s="0" t="n">
        <f aca="false">SUMPRODUCT((B24:B31&lt;=$B$6)*(C24:C31*AM872+D24:D31*AO872*$B$8*AQ872)/(1+AL872/100)^B24:B31)+C32*AM872*AP872/(1+AL872/100)^$B$6</f>
        <v>0</v>
      </c>
      <c r="AS872" s="0" t="n">
        <f aca="false">SUMPRODUCT((K24:K26&lt;=$B$6)*(L24:L26*AN872+M24:M26*AO872*$B$8*AQ872)/(1+AL872/100)^K24:K26)+L27*AN872*AP872/(1+AL872/100)^$B$6</f>
        <v>0</v>
      </c>
      <c r="AT872" s="0" t="n">
        <f aca="false">AS872-AR872</f>
        <v>0</v>
      </c>
      <c r="AU872" s="0" t="n">
        <f aca="true">RAND()</f>
        <v>0.57727867831413</v>
      </c>
      <c r="AV872" s="0" t="n">
        <f aca="true">RAND()</f>
        <v>0.715414636979344</v>
      </c>
      <c r="AW872" s="0" t="n">
        <f aca="true">RAND()</f>
        <v>0.98810380571369</v>
      </c>
      <c r="AX872" s="0" t="n">
        <f aca="true">RAND()</f>
        <v>0.752315314054917</v>
      </c>
      <c r="AY872" s="0" t="n">
        <f aca="true">RAND()</f>
        <v>0.872980897273407</v>
      </c>
      <c r="AZ872" s="0" t="n">
        <f aca="true">RAND()</f>
        <v>0.111905405521741</v>
      </c>
    </row>
    <row r="873" customFormat="false" ht="15" hidden="false" customHeight="false" outlineLevel="0" collapsed="false">
      <c r="AK873" s="0" t="n">
        <v>860</v>
      </c>
      <c r="AL873" s="0" t="n">
        <f aca="false">IFERROR(IF(AU873&lt;($AM$6-$AL$6)/($AN$6-$AL$6),$AL$6+SQRT(AU873*($AN$6-$AL$6)*($AM$6-$AL$6)),$AN$6-SQRT((1-AU873)*($AN$6-$AL$6)*($AN$6-$AM$6))),$AM$6)</f>
        <v>4.4229453048704</v>
      </c>
      <c r="AM873" s="0" t="n">
        <f aca="false">IFERROR(IF(AV873&lt;($AM$7-$AL$7)/($AN$7-$AL$7),$AL$7+SQRT(AV873*($AN$7-$AL$7)*($AM$7-$AL$7)),$AN$7-SQRT((1-AV873)*($AN$7-$AL$7)*($AN$7-$AM$7))),$AM$7)</f>
        <v>1.03477008414046</v>
      </c>
      <c r="AN873" s="0" t="n">
        <f aca="false">IFERROR(IF(AW873&lt;($AM$8-$AL$8)/($AN$8-$AL$8),$AL$8+SQRT(AW873*($AN$8-$AL$8)*($AM$8-$AL$8)),$AN$8-SQRT((1-AW873)*($AN$8-$AL$8)*($AN$8-$AM$8))),$AM$8)</f>
        <v>1.12629221465885</v>
      </c>
      <c r="AO873" s="0" t="n">
        <f aca="false">IFERROR(IF(AX873&lt;($AM$9-$AL$9)/($AN$9-$AL$9),$AL$9+SQRT(AX873*($AN$9-$AL$9)*($AM$9-$AL$9)),$AN$9-SQRT((1-AX873)*($AN$9-$AL$9)*($AN$9-$AM$9))),$AM$9)</f>
        <v>1.43851205303327</v>
      </c>
      <c r="AP873" s="0" t="n">
        <f aca="false">IFERROR(IF(AY873&lt;($AM$10-$AL$10)/($AN$10-$AL$10),$AL$10+SQRT(AY873*($AN$10-$AL$10)*($AM$10-$AL$10)),$AN$10-SQRT((1-AY873)*($AN$10-$AL$10)*($AN$10-$AM$10))),$AM$10)</f>
        <v>0.728611398331154</v>
      </c>
      <c r="AQ873" s="0" t="n">
        <f aca="false">IFERROR(IF(AZ873&lt;($AM$11-$AL$11)/($AN$11-$AL$11),$AL$11+SQRT(AZ873*($AN$11-$AL$11)*($AM$11-$AL$11)),$AN$11-SQRT((1-AZ873)*($AN$11-$AL$11)*($AN$11-$AM$11))),$AM$11)</f>
        <v>0.722614709912156</v>
      </c>
      <c r="AR873" s="0" t="n">
        <f aca="false">SUMPRODUCT((B24:B31&lt;=$B$6)*(C24:C31*AM873+D24:D31*AO873*$B$8*AQ873)/(1+AL873/100)^B24:B31)+C32*AM873*AP873/(1+AL873/100)^$B$6</f>
        <v>0</v>
      </c>
      <c r="AS873" s="0" t="n">
        <f aca="false">SUMPRODUCT((K24:K26&lt;=$B$6)*(L24:L26*AN873+M24:M26*AO873*$B$8*AQ873)/(1+AL873/100)^K24:K26)+L27*AN873*AP873/(1+AL873/100)^$B$6</f>
        <v>0</v>
      </c>
      <c r="AT873" s="0" t="n">
        <f aca="false">AS873-AR873</f>
        <v>0</v>
      </c>
      <c r="AU873" s="0" t="n">
        <f aca="true">RAND()</f>
        <v>0.667939454915524</v>
      </c>
      <c r="AV873" s="0" t="n">
        <f aca="true">RAND()</f>
        <v>0.588231851725307</v>
      </c>
      <c r="AW873" s="0" t="n">
        <f aca="true">RAND()</f>
        <v>0.863967856408776</v>
      </c>
      <c r="AX873" s="0" t="n">
        <f aca="true">RAND()</f>
        <v>0.789820856940723</v>
      </c>
      <c r="AY873" s="0" t="n">
        <f aca="true">RAND()</f>
        <v>0.209052685787702</v>
      </c>
      <c r="AZ873" s="0" t="n">
        <f aca="true">RAND()</f>
        <v>0.685948574868909</v>
      </c>
    </row>
    <row r="874" customFormat="false" ht="15" hidden="false" customHeight="false" outlineLevel="0" collapsed="false">
      <c r="AK874" s="0" t="n">
        <v>861</v>
      </c>
      <c r="AL874" s="0" t="n">
        <f aca="false">IFERROR(IF(AU874&lt;($AM$6-$AL$6)/($AN$6-$AL$6),$AL$6+SQRT(AU874*($AN$6-$AL$6)*($AM$6-$AL$6)),$AN$6-SQRT((1-AU874)*($AN$6-$AL$6)*($AN$6-$AM$6))),$AM$6)</f>
        <v>4.63926955559828</v>
      </c>
      <c r="AM874" s="0" t="n">
        <f aca="false">IFERROR(IF(AV874&lt;($AM$7-$AL$7)/($AN$7-$AL$7),$AL$7+SQRT(AV874*($AN$7-$AL$7)*($AM$7-$AL$7)),$AN$7-SQRT((1-AV874)*($AN$7-$AL$7)*($AN$7-$AM$7))),$AM$7)</f>
        <v>0.965065211213808</v>
      </c>
      <c r="AN874" s="0" t="n">
        <f aca="false">IFERROR(IF(AW874&lt;($AM$8-$AL$8)/($AN$8-$AL$8),$AL$8+SQRT(AW874*($AN$8-$AL$8)*($AM$8-$AL$8)),$AN$8-SQRT((1-AW874)*($AN$8-$AL$8)*($AN$8-$AM$8))),$AM$8)</f>
        <v>1.06059188205085</v>
      </c>
      <c r="AO874" s="0" t="n">
        <f aca="false">IFERROR(IF(AX874&lt;($AM$9-$AL$9)/($AN$9-$AL$9),$AL$9+SQRT(AX874*($AN$9-$AL$9)*($AM$9-$AL$9)),$AN$9-SQRT((1-AX874)*($AN$9-$AL$9)*($AN$9-$AM$9))),$AM$9)</f>
        <v>0.767538189073095</v>
      </c>
      <c r="AP874" s="0" t="n">
        <f aca="false">IFERROR(IF(AY874&lt;($AM$10-$AL$10)/($AN$10-$AL$10),$AL$10+SQRT(AY874*($AN$10-$AL$10)*($AM$10-$AL$10)),$AN$10-SQRT((1-AY874)*($AN$10-$AL$10)*($AN$10-$AM$10))),$AM$10)</f>
        <v>0.823869957385103</v>
      </c>
      <c r="AQ874" s="0" t="n">
        <f aca="false">IFERROR(IF(AZ874&lt;($AM$11-$AL$11)/($AN$11-$AL$11),$AL$11+SQRT(AZ874*($AN$11-$AL$11)*($AM$11-$AL$11)),$AN$11-SQRT((1-AZ874)*($AN$11-$AL$11)*($AN$11-$AM$11))),$AM$11)</f>
        <v>0.724607211502255</v>
      </c>
      <c r="AR874" s="0" t="n">
        <f aca="false">SUMPRODUCT((B24:B31&lt;=$B$6)*(C24:C31*AM874+D24:D31*AO874*$B$8*AQ874)/(1+AL874/100)^B24:B31)+C32*AM874*AP874/(1+AL874/100)^$B$6</f>
        <v>0</v>
      </c>
      <c r="AS874" s="0" t="n">
        <f aca="false">SUMPRODUCT((K24:K26&lt;=$B$6)*(L24:L26*AN874+M24:M26*AO874*$B$8*AQ874)/(1+AL874/100)^K24:K26)+L27*AN874*AP874/(1+AL874/100)^$B$6</f>
        <v>0</v>
      </c>
      <c r="AT874" s="0" t="n">
        <f aca="false">AS874-AR874</f>
        <v>0</v>
      </c>
      <c r="AU874" s="0" t="n">
        <f aca="true">RAND()</f>
        <v>0.721347588443742</v>
      </c>
      <c r="AV874" s="0" t="n">
        <f aca="true">RAND()</f>
        <v>0.302739155033989</v>
      </c>
      <c r="AW874" s="0" t="n">
        <f aca="true">RAND()</f>
        <v>0.681107243155202</v>
      </c>
      <c r="AX874" s="0" t="n">
        <f aca="true">RAND()</f>
        <v>0.0954355768166815</v>
      </c>
      <c r="AY874" s="0" t="n">
        <f aca="true">RAND()</f>
        <v>0.419566997186513</v>
      </c>
      <c r="AZ874" s="0" t="n">
        <f aca="true">RAND()</f>
        <v>0.690444130789535</v>
      </c>
    </row>
    <row r="875" customFormat="false" ht="15" hidden="false" customHeight="false" outlineLevel="0" collapsed="false">
      <c r="AK875" s="0" t="n">
        <v>862</v>
      </c>
      <c r="AL875" s="0" t="n">
        <f aca="false">IFERROR(IF(AU875&lt;($AM$6-$AL$6)/($AN$6-$AL$6),$AL$6+SQRT(AU875*($AN$6-$AL$6)*($AM$6-$AL$6)),$AN$6-SQRT((1-AU875)*($AN$6-$AL$6)*($AN$6-$AM$6))),$AM$6)</f>
        <v>4.57515674639991</v>
      </c>
      <c r="AM875" s="0" t="n">
        <f aca="false">IFERROR(IF(AV875&lt;($AM$7-$AL$7)/($AN$7-$AL$7),$AL$7+SQRT(AV875*($AN$7-$AL$7)*($AM$7-$AL$7)),$AN$7-SQRT((1-AV875)*($AN$7-$AL$7)*($AN$7-$AM$7))),$AM$7)</f>
        <v>1.03067087454048</v>
      </c>
      <c r="AN875" s="0" t="n">
        <f aca="false">IFERROR(IF(AW875&lt;($AM$8-$AL$8)/($AN$8-$AL$8),$AL$8+SQRT(AW875*($AN$8-$AL$8)*($AM$8-$AL$8)),$AN$8-SQRT((1-AW875)*($AN$8-$AL$8)*($AN$8-$AM$8))),$AM$8)</f>
        <v>1.04974405471225</v>
      </c>
      <c r="AO875" s="0" t="n">
        <f aca="false">IFERROR(IF(AX875&lt;($AM$9-$AL$9)/($AN$9-$AL$9),$AL$9+SQRT(AX875*($AN$9-$AL$9)*($AM$9-$AL$9)),$AN$9-SQRT((1-AX875)*($AN$9-$AL$9)*($AN$9-$AM$9))),$AM$9)</f>
        <v>0.972499705483353</v>
      </c>
      <c r="AP875" s="0" t="n">
        <f aca="false">IFERROR(IF(AY875&lt;($AM$10-$AL$10)/($AN$10-$AL$10),$AL$10+SQRT(AY875*($AN$10-$AL$10)*($AM$10-$AL$10)),$AN$10-SQRT((1-AY875)*($AN$10-$AL$10)*($AN$10-$AM$10))),$AM$10)</f>
        <v>0.844427636646923</v>
      </c>
      <c r="AQ875" s="0" t="n">
        <f aca="false">IFERROR(IF(AZ875&lt;($AM$11-$AL$11)/($AN$11-$AL$11),$AL$11+SQRT(AZ875*($AN$11-$AL$11)*($AM$11-$AL$11)),$AN$11-SQRT((1-AZ875)*($AN$11-$AL$11)*($AN$11-$AM$11))),$AM$11)</f>
        <v>0.691949002964401</v>
      </c>
      <c r="AR875" s="0" t="n">
        <f aca="false">SUMPRODUCT((B24:B31&lt;=$B$6)*(C24:C31*AM875+D24:D31*AO875*$B$8*AQ875)/(1+AL875/100)^B24:B31)+C32*AM875*AP875/(1+AL875/100)^$B$6</f>
        <v>0</v>
      </c>
      <c r="AS875" s="0" t="n">
        <f aca="false">SUMPRODUCT((K24:K26&lt;=$B$6)*(L24:L26*AN875+M24:M26*AO875*$B$8*AQ875)/(1+AL875/100)^K24:K26)+L27*AN875*AP875/(1+AL875/100)^$B$6</f>
        <v>0</v>
      </c>
      <c r="AT875" s="0" t="n">
        <f aca="false">AS875-AR875</f>
        <v>0</v>
      </c>
      <c r="AU875" s="0" t="n">
        <f aca="true">RAND()</f>
        <v>0.706006759773506</v>
      </c>
      <c r="AV875" s="0" t="n">
        <f aca="true">RAND()</f>
        <v>0.572397642001446</v>
      </c>
      <c r="AW875" s="0" t="n">
        <f aca="true">RAND()</f>
        <v>0.643533834461412</v>
      </c>
      <c r="AX875" s="0" t="n">
        <f aca="true">RAND()</f>
        <v>0.297674628909141</v>
      </c>
      <c r="AY875" s="0" t="n">
        <f aca="true">RAND()</f>
        <v>0.474521587544739</v>
      </c>
      <c r="AZ875" s="0" t="n">
        <f aca="true">RAND()</f>
        <v>0.612671768266829</v>
      </c>
    </row>
    <row r="876" customFormat="false" ht="15" hidden="false" customHeight="false" outlineLevel="0" collapsed="false">
      <c r="AK876" s="0" t="n">
        <v>863</v>
      </c>
      <c r="AL876" s="0" t="n">
        <f aca="false">IFERROR(IF(AU876&lt;($AM$6-$AL$6)/($AN$6-$AL$6),$AL$6+SQRT(AU876*($AN$6-$AL$6)*($AM$6-$AL$6)),$AN$6-SQRT((1-AU876)*($AN$6-$AL$6)*($AN$6-$AM$6))),$AM$6)</f>
        <v>3.10659140810135</v>
      </c>
      <c r="AM876" s="0" t="n">
        <f aca="false">IFERROR(IF(AV876&lt;($AM$7-$AL$7)/($AN$7-$AL$7),$AL$7+SQRT(AV876*($AN$7-$AL$7)*($AM$7-$AL$7)),$AN$7-SQRT((1-AV876)*($AN$7-$AL$7)*($AN$7-$AM$7))),$AM$7)</f>
        <v>1.12177559073913</v>
      </c>
      <c r="AN876" s="0" t="n">
        <f aca="false">IFERROR(IF(AW876&lt;($AM$8-$AL$8)/($AN$8-$AL$8),$AL$8+SQRT(AW876*($AN$8-$AL$8)*($AM$8-$AL$8)),$AN$8-SQRT((1-AW876)*($AN$8-$AL$8)*($AN$8-$AM$8))),$AM$8)</f>
        <v>0.903364854841114</v>
      </c>
      <c r="AO876" s="0" t="n">
        <f aca="false">IFERROR(IF(AX876&lt;($AM$9-$AL$9)/($AN$9-$AL$9),$AL$9+SQRT(AX876*($AN$9-$AL$9)*($AM$9-$AL$9)),$AN$9-SQRT((1-AX876)*($AN$9-$AL$9)*($AN$9-$AM$9))),$AM$9)</f>
        <v>0.975015585814556</v>
      </c>
      <c r="AP876" s="0" t="n">
        <f aca="false">IFERROR(IF(AY876&lt;($AM$10-$AL$10)/($AN$10-$AL$10),$AL$10+SQRT(AY876*($AN$10-$AL$10)*($AM$10-$AL$10)),$AN$10-SQRT((1-AY876)*($AN$10-$AL$10)*($AN$10-$AM$10))),$AM$10)</f>
        <v>0.932856801072357</v>
      </c>
      <c r="AQ876" s="0" t="n">
        <f aca="false">IFERROR(IF(AZ876&lt;($AM$11-$AL$11)/($AN$11-$AL$11),$AL$11+SQRT(AZ876*($AN$11-$AL$11)*($AM$11-$AL$11)),$AN$11-SQRT((1-AZ876)*($AN$11-$AL$11)*($AN$11-$AM$11))),$AM$11)</f>
        <v>0.65556515481626</v>
      </c>
      <c r="AR876" s="0" t="n">
        <f aca="false">SUMPRODUCT((B24:B31&lt;=$B$6)*(C24:C31*AM876+D24:D31*AO876*$B$8*AQ876)/(1+AL876/100)^B24:B31)+C32*AM876*AP876/(1+AL876/100)^$B$6</f>
        <v>0</v>
      </c>
      <c r="AS876" s="0" t="n">
        <f aca="false">SUMPRODUCT((K24:K26&lt;=$B$6)*(L24:L26*AN876+M24:M26*AO876*$B$8*AQ876)/(1+AL876/100)^K24:K26)+L27*AN876*AP876/(1+AL876/100)^$B$6</f>
        <v>0</v>
      </c>
      <c r="AT876" s="0" t="n">
        <f aca="false">AS876-AR876</f>
        <v>0</v>
      </c>
      <c r="AU876" s="0" t="n">
        <f aca="true">RAND()</f>
        <v>0.242068476826488</v>
      </c>
      <c r="AV876" s="0" t="n">
        <f aca="true">RAND()</f>
        <v>0.853853341064012</v>
      </c>
      <c r="AW876" s="0" t="n">
        <f aca="true">RAND()</f>
        <v>0.118714369070273</v>
      </c>
      <c r="AX876" s="0" t="n">
        <f aca="true">RAND()</f>
        <v>0.300853075688994</v>
      </c>
      <c r="AY876" s="0" t="n">
        <f aca="true">RAND()</f>
        <v>0.749460040938376</v>
      </c>
      <c r="AZ876" s="0" t="n">
        <f aca="true">RAND()</f>
        <v>0.515774030298993</v>
      </c>
    </row>
    <row r="877" customFormat="false" ht="15" hidden="false" customHeight="false" outlineLevel="0" collapsed="false">
      <c r="AK877" s="0" t="n">
        <v>864</v>
      </c>
      <c r="AL877" s="0" t="n">
        <f aca="false">IFERROR(IF(AU877&lt;($AM$6-$AL$6)/($AN$6-$AL$6),$AL$6+SQRT(AU877*($AN$6-$AL$6)*($AM$6-$AL$6)),$AN$6-SQRT((1-AU877)*($AN$6-$AL$6)*($AN$6-$AM$6))),$AM$6)</f>
        <v>3.6657979647984</v>
      </c>
      <c r="AM877" s="0" t="n">
        <f aca="false">IFERROR(IF(AV877&lt;($AM$7-$AL$7)/($AN$7-$AL$7),$AL$7+SQRT(AV877*($AN$7-$AL$7)*($AM$7-$AL$7)),$AN$7-SQRT((1-AV877)*($AN$7-$AL$7)*($AN$7-$AM$7))),$AM$7)</f>
        <v>1.0022132224956</v>
      </c>
      <c r="AN877" s="0" t="n">
        <f aca="false">IFERROR(IF(AW877&lt;($AM$8-$AL$8)/($AN$8-$AL$8),$AL$8+SQRT(AW877*($AN$8-$AL$8)*($AM$8-$AL$8)),$AN$8-SQRT((1-AW877)*($AN$8-$AL$8)*($AN$8-$AM$8))),$AM$8)</f>
        <v>0.849828891688782</v>
      </c>
      <c r="AO877" s="0" t="n">
        <f aca="false">IFERROR(IF(AX877&lt;($AM$9-$AL$9)/($AN$9-$AL$9),$AL$9+SQRT(AX877*($AN$9-$AL$9)*($AM$9-$AL$9)),$AN$9-SQRT((1-AX877)*($AN$9-$AL$9)*($AN$9-$AM$9))),$AM$9)</f>
        <v>1.40319636920208</v>
      </c>
      <c r="AP877" s="0" t="n">
        <f aca="false">IFERROR(IF(AY877&lt;($AM$10-$AL$10)/($AN$10-$AL$10),$AL$10+SQRT(AY877*($AN$10-$AL$10)*($AM$10-$AL$10)),$AN$10-SQRT((1-AY877)*($AN$10-$AL$10)*($AN$10-$AM$10))),$AM$10)</f>
        <v>0.947688299179096</v>
      </c>
      <c r="AQ877" s="0" t="n">
        <f aca="false">IFERROR(IF(AZ877&lt;($AM$11-$AL$11)/($AN$11-$AL$11),$AL$11+SQRT(AZ877*($AN$11-$AL$11)*($AM$11-$AL$11)),$AN$11-SQRT((1-AZ877)*($AN$11-$AL$11)*($AN$11-$AM$11))),$AM$11)</f>
        <v>0.457569305544011</v>
      </c>
      <c r="AR877" s="0" t="n">
        <f aca="false">SUMPRODUCT((B24:B31&lt;=$B$6)*(C24:C31*AM877+D24:D31*AO877*$B$8*AQ877)/(1+AL877/100)^B24:B31)+C32*AM877*AP877/(1+AL877/100)^$B$6</f>
        <v>0</v>
      </c>
      <c r="AS877" s="0" t="n">
        <f aca="false">SUMPRODUCT((K24:K26&lt;=$B$6)*(L24:L26*AN877+M24:M26*AO877*$B$8*AQ877)/(1+AL877/100)^K24:K26)+L27*AN877*AP877/(1+AL877/100)^$B$6</f>
        <v>0</v>
      </c>
      <c r="AT877" s="0" t="n">
        <f aca="false">AS877-AR877</f>
        <v>0</v>
      </c>
      <c r="AU877" s="0" t="n">
        <f aca="true">RAND()</f>
        <v>0.444154839422874</v>
      </c>
      <c r="AV877" s="0" t="n">
        <f aca="true">RAND()</f>
        <v>0.454237447946535</v>
      </c>
      <c r="AW877" s="0" t="n">
        <f aca="true">RAND()</f>
        <v>0.0275879827436929</v>
      </c>
      <c r="AX877" s="0" t="n">
        <f aca="true">RAND()</f>
        <v>0.762550284177616</v>
      </c>
      <c r="AY877" s="0" t="n">
        <f aca="true">RAND()</f>
        <v>0.801699252887486</v>
      </c>
      <c r="AZ877" s="0" t="n">
        <f aca="true">RAND()</f>
        <v>0.101339126733151</v>
      </c>
    </row>
    <row r="878" customFormat="false" ht="15" hidden="false" customHeight="false" outlineLevel="0" collapsed="false">
      <c r="AK878" s="0" t="n">
        <v>865</v>
      </c>
      <c r="AL878" s="0" t="n">
        <f aca="false">IFERROR(IF(AU878&lt;($AM$6-$AL$6)/($AN$6-$AL$6),$AL$6+SQRT(AU878*($AN$6-$AL$6)*($AM$6-$AL$6)),$AN$6-SQRT((1-AU878)*($AN$6-$AL$6)*($AN$6-$AM$6))),$AM$6)</f>
        <v>6.50218943224166</v>
      </c>
      <c r="AM878" s="0" t="n">
        <f aca="false">IFERROR(IF(AV878&lt;($AM$7-$AL$7)/($AN$7-$AL$7),$AL$7+SQRT(AV878*($AN$7-$AL$7)*($AM$7-$AL$7)),$AN$7-SQRT((1-AV878)*($AN$7-$AL$7)*($AN$7-$AM$7))),$AM$7)</f>
        <v>1.14508372118648</v>
      </c>
      <c r="AN878" s="0" t="n">
        <f aca="false">IFERROR(IF(AW878&lt;($AM$8-$AL$8)/($AN$8-$AL$8),$AL$8+SQRT(AW878*($AN$8-$AL$8)*($AM$8-$AL$8)),$AN$8-SQRT((1-AW878)*($AN$8-$AL$8)*($AN$8-$AM$8))),$AM$8)</f>
        <v>1.18654901054615</v>
      </c>
      <c r="AO878" s="0" t="n">
        <f aca="false">IFERROR(IF(AX878&lt;($AM$9-$AL$9)/($AN$9-$AL$9),$AL$9+SQRT(AX878*($AN$9-$AL$9)*($AM$9-$AL$9)),$AN$9-SQRT((1-AX878)*($AN$9-$AL$9)*($AN$9-$AM$9))),$AM$9)</f>
        <v>1.65105634660746</v>
      </c>
      <c r="AP878" s="0" t="n">
        <f aca="false">IFERROR(IF(AY878&lt;($AM$10-$AL$10)/($AN$10-$AL$10),$AL$10+SQRT(AY878*($AN$10-$AL$10)*($AM$10-$AL$10)),$AN$10-SQRT((1-AY878)*($AN$10-$AL$10)*($AN$10-$AM$10))),$AM$10)</f>
        <v>0.828841504079525</v>
      </c>
      <c r="AQ878" s="0" t="n">
        <f aca="false">IFERROR(IF(AZ878&lt;($AM$11-$AL$11)/($AN$11-$AL$11),$AL$11+SQRT(AZ878*($AN$11-$AL$11)*($AM$11-$AL$11)),$AN$11-SQRT((1-AZ878)*($AN$11-$AL$11)*($AN$11-$AM$11))),$AM$11)</f>
        <v>0.659084821288065</v>
      </c>
      <c r="AR878" s="0" t="n">
        <f aca="false">SUMPRODUCT((B24:B31&lt;=$B$6)*(C24:C31*AM878+D24:D31*AO878*$B$8*AQ878)/(1+AL878/100)^B24:B31)+C32*AM878*AP878/(1+AL878/100)^$B$6</f>
        <v>0</v>
      </c>
      <c r="AS878" s="0" t="n">
        <f aca="false">SUMPRODUCT((K24:K26&lt;=$B$6)*(L24:L26*AN878+M24:M26*AO878*$B$8*AQ878)/(1+AL878/100)^K24:K26)+L27*AN878*AP878/(1+AL878/100)^$B$6</f>
        <v>0</v>
      </c>
      <c r="AT878" s="0" t="n">
        <f aca="false">AS878-AR878</f>
        <v>0</v>
      </c>
      <c r="AU878" s="0" t="n">
        <f aca="true">RAND()</f>
        <v>0.987609231931406</v>
      </c>
      <c r="AV878" s="0" t="n">
        <f aca="true">RAND()</f>
        <v>0.90215621724376</v>
      </c>
      <c r="AW878" s="0" t="n">
        <f aca="true">RAND()</f>
        <v>0.964213083887359</v>
      </c>
      <c r="AX878" s="0" t="n">
        <f aca="true">RAND()</f>
        <v>0.91882555117138</v>
      </c>
      <c r="AY878" s="0" t="n">
        <f aca="true">RAND()</f>
        <v>0.432546939221138</v>
      </c>
      <c r="AZ878" s="0" t="n">
        <f aca="true">RAND()</f>
        <v>0.525619758872692</v>
      </c>
    </row>
    <row r="879" customFormat="false" ht="15" hidden="false" customHeight="false" outlineLevel="0" collapsed="false">
      <c r="AK879" s="0" t="n">
        <v>866</v>
      </c>
      <c r="AL879" s="0" t="n">
        <f aca="false">IFERROR(IF(AU879&lt;($AM$6-$AL$6)/($AN$6-$AL$6),$AL$6+SQRT(AU879*($AN$6-$AL$6)*($AM$6-$AL$6)),$AN$6-SQRT((1-AU879)*($AN$6-$AL$6)*($AN$6-$AM$6))),$AM$6)</f>
        <v>3.6376434482831</v>
      </c>
      <c r="AM879" s="0" t="n">
        <f aca="false">IFERROR(IF(AV879&lt;($AM$7-$AL$7)/($AN$7-$AL$7),$AL$7+SQRT(AV879*($AN$7-$AL$7)*($AM$7-$AL$7)),$AN$7-SQRT((1-AV879)*($AN$7-$AL$7)*($AN$7-$AM$7))),$AM$7)</f>
        <v>1.03679120583089</v>
      </c>
      <c r="AN879" s="0" t="n">
        <f aca="false">IFERROR(IF(AW879&lt;($AM$8-$AL$8)/($AN$8-$AL$8),$AL$8+SQRT(AW879*($AN$8-$AL$8)*($AM$8-$AL$8)),$AN$8-SQRT((1-AW879)*($AN$8-$AL$8)*($AN$8-$AM$8))),$AM$8)</f>
        <v>0.888846199050948</v>
      </c>
      <c r="AO879" s="0" t="n">
        <f aca="false">IFERROR(IF(AX879&lt;($AM$9-$AL$9)/($AN$9-$AL$9),$AL$9+SQRT(AX879*($AN$9-$AL$9)*($AM$9-$AL$9)),$AN$9-SQRT((1-AX879)*($AN$9-$AL$9)*($AN$9-$AM$9))),$AM$9)</f>
        <v>1.19083975174599</v>
      </c>
      <c r="AP879" s="0" t="n">
        <f aca="false">IFERROR(IF(AY879&lt;($AM$10-$AL$10)/($AN$10-$AL$10),$AL$10+SQRT(AY879*($AN$10-$AL$10)*($AM$10-$AL$10)),$AN$10-SQRT((1-AY879)*($AN$10-$AL$10)*($AN$10-$AM$10))),$AM$10)</f>
        <v>0.60160524151931</v>
      </c>
      <c r="AQ879" s="0" t="n">
        <f aca="false">IFERROR(IF(AZ879&lt;($AM$11-$AL$11)/($AN$11-$AL$11),$AL$11+SQRT(AZ879*($AN$11-$AL$11)*($AM$11-$AL$11)),$AN$11-SQRT((1-AZ879)*($AN$11-$AL$11)*($AN$11-$AM$11))),$AM$11)</f>
        <v>0.596280393739108</v>
      </c>
      <c r="AR879" s="0" t="n">
        <f aca="false">SUMPRODUCT((B24:B31&lt;=$B$6)*(C24:C31*AM879+D24:D31*AO879*$B$8*AQ879)/(1+AL879/100)^B24:B31)+C32*AM879*AP879/(1+AL879/100)^$B$6</f>
        <v>0</v>
      </c>
      <c r="AS879" s="0" t="n">
        <f aca="false">SUMPRODUCT((K24:K26&lt;=$B$6)*(L24:L26*AN879+M24:M26*AO879*$B$8*AQ879)/(1+AL879/100)^K24:K26)+L27*AN879*AP879/(1+AL879/100)^$B$6</f>
        <v>0</v>
      </c>
      <c r="AT879" s="0" t="n">
        <f aca="false">AS879-AR879</f>
        <v>0</v>
      </c>
      <c r="AU879" s="0" t="n">
        <f aca="true">RAND()</f>
        <v>0.434727920956322</v>
      </c>
      <c r="AV879" s="0" t="n">
        <f aca="true">RAND()</f>
        <v>0.595928978568482</v>
      </c>
      <c r="AW879" s="0" t="n">
        <f aca="true">RAND()</f>
        <v>0.0877071898422294</v>
      </c>
      <c r="AX879" s="0" t="n">
        <f aca="true">RAND()</f>
        <v>0.563506461763676</v>
      </c>
      <c r="AY879" s="0" t="n">
        <f aca="true">RAND()</f>
        <v>0.0412945004167896</v>
      </c>
      <c r="AZ879" s="0" t="n">
        <f aca="true">RAND()</f>
        <v>0.358294170262045</v>
      </c>
    </row>
    <row r="880" customFormat="false" ht="15" hidden="false" customHeight="false" outlineLevel="0" collapsed="false">
      <c r="AK880" s="0" t="n">
        <v>867</v>
      </c>
      <c r="AL880" s="0" t="n">
        <f aca="false">IFERROR(IF(AU880&lt;($AM$6-$AL$6)/($AN$6-$AL$6),$AL$6+SQRT(AU880*($AN$6-$AL$6)*($AM$6-$AL$6)),$AN$6-SQRT((1-AU880)*($AN$6-$AL$6)*($AN$6-$AM$6))),$AM$6)</f>
        <v>3.30833429502545</v>
      </c>
      <c r="AM880" s="0" t="n">
        <f aca="false">IFERROR(IF(AV880&lt;($AM$7-$AL$7)/($AN$7-$AL$7),$AL$7+SQRT(AV880*($AN$7-$AL$7)*($AM$7-$AL$7)),$AN$7-SQRT((1-AV880)*($AN$7-$AL$7)*($AN$7-$AM$7))),$AM$7)</f>
        <v>0.999842905011535</v>
      </c>
      <c r="AN880" s="0" t="n">
        <f aca="false">IFERROR(IF(AW880&lt;($AM$8-$AL$8)/($AN$8-$AL$8),$AL$8+SQRT(AW880*($AN$8-$AL$8)*($AM$8-$AL$8)),$AN$8-SQRT((1-AW880)*($AN$8-$AL$8)*($AN$8-$AM$8))),$AM$8)</f>
        <v>1.20383209379546</v>
      </c>
      <c r="AO880" s="0" t="n">
        <f aca="false">IFERROR(IF(AX880&lt;($AM$9-$AL$9)/($AN$9-$AL$9),$AL$9+SQRT(AX880*($AN$9-$AL$9)*($AM$9-$AL$9)),$AN$9-SQRT((1-AX880)*($AN$9-$AL$9)*($AN$9-$AM$9))),$AM$9)</f>
        <v>0.698859426584245</v>
      </c>
      <c r="AP880" s="0" t="n">
        <f aca="false">IFERROR(IF(AY880&lt;($AM$10-$AL$10)/($AN$10-$AL$10),$AL$10+SQRT(AY880*($AN$10-$AL$10)*($AM$10-$AL$10)),$AN$10-SQRT((1-AY880)*($AN$10-$AL$10)*($AN$10-$AM$10))),$AM$10)</f>
        <v>0.816593276884208</v>
      </c>
      <c r="AQ880" s="0" t="n">
        <f aca="false">IFERROR(IF(AZ880&lt;($AM$11-$AL$11)/($AN$11-$AL$11),$AL$11+SQRT(AZ880*($AN$11-$AL$11)*($AM$11-$AL$11)),$AN$11-SQRT((1-AZ880)*($AN$11-$AL$11)*($AN$11-$AM$11))),$AM$11)</f>
        <v>0.625529915060155</v>
      </c>
      <c r="AR880" s="0" t="n">
        <f aca="false">SUMPRODUCT((B24:B31&lt;=$B$6)*(C24:C31*AM880+D24:D31*AO880*$B$8*AQ880)/(1+AL880/100)^B24:B31)+C32*AM880*AP880/(1+AL880/100)^$B$6</f>
        <v>0</v>
      </c>
      <c r="AS880" s="0" t="n">
        <f aca="false">SUMPRODUCT((K24:K26&lt;=$B$6)*(L24:L26*AN880+M24:M26*AO880*$B$8*AQ880)/(1+AL880/100)^K24:K26)+L27*AN880*AP880/(1+AL880/100)^$B$6</f>
        <v>0</v>
      </c>
      <c r="AT880" s="0" t="n">
        <f aca="false">AS880-AR880</f>
        <v>0</v>
      </c>
      <c r="AU880" s="0" t="n">
        <f aca="true">RAND()</f>
        <v>0.318580216135737</v>
      </c>
      <c r="AV880" s="0" t="n">
        <f aca="true">RAND()</f>
        <v>0.443746518704995</v>
      </c>
      <c r="AW880" s="0" t="n">
        <f aca="true">RAND()</f>
        <v>0.981053550548344</v>
      </c>
      <c r="AX880" s="0" t="n">
        <f aca="true">RAND()</f>
        <v>0.0527267620552193</v>
      </c>
      <c r="AY880" s="0" t="n">
        <f aca="true">RAND()</f>
        <v>0.400925211873123</v>
      </c>
      <c r="AZ880" s="0" t="n">
        <f aca="true">RAND()</f>
        <v>0.43252949224111</v>
      </c>
    </row>
    <row r="881" customFormat="false" ht="15" hidden="false" customHeight="false" outlineLevel="0" collapsed="false">
      <c r="AK881" s="0" t="n">
        <v>868</v>
      </c>
      <c r="AL881" s="0" t="n">
        <f aca="false">IFERROR(IF(AU881&lt;($AM$6-$AL$6)/($AN$6-$AL$6),$AL$6+SQRT(AU881*($AN$6-$AL$6)*($AM$6-$AL$6)),$AN$6-SQRT((1-AU881)*($AN$6-$AL$6)*($AN$6-$AM$6))),$AM$6)</f>
        <v>3.63073747804474</v>
      </c>
      <c r="AM881" s="0" t="n">
        <f aca="false">IFERROR(IF(AV881&lt;($AM$7-$AL$7)/($AN$7-$AL$7),$AL$7+SQRT(AV881*($AN$7-$AL$7)*($AM$7-$AL$7)),$AN$7-SQRT((1-AV881)*($AN$7-$AL$7)*($AN$7-$AM$7))),$AM$7)</f>
        <v>0.894205009905441</v>
      </c>
      <c r="AN881" s="0" t="n">
        <f aca="false">IFERROR(IF(AW881&lt;($AM$8-$AL$8)/($AN$8-$AL$8),$AL$8+SQRT(AW881*($AN$8-$AL$8)*($AM$8-$AL$8)),$AN$8-SQRT((1-AW881)*($AN$8-$AL$8)*($AN$8-$AM$8))),$AM$8)</f>
        <v>1.05025957561097</v>
      </c>
      <c r="AO881" s="0" t="n">
        <f aca="false">IFERROR(IF(AX881&lt;($AM$9-$AL$9)/($AN$9-$AL$9),$AL$9+SQRT(AX881*($AN$9-$AL$9)*($AM$9-$AL$9)),$AN$9-SQRT((1-AX881)*($AN$9-$AL$9)*($AN$9-$AM$9))),$AM$9)</f>
        <v>1.14989416460932</v>
      </c>
      <c r="AP881" s="0" t="n">
        <f aca="false">IFERROR(IF(AY881&lt;($AM$10-$AL$10)/($AN$10-$AL$10),$AL$10+SQRT(AY881*($AN$10-$AL$10)*($AM$10-$AL$10)),$AN$10-SQRT((1-AY881)*($AN$10-$AL$10)*($AN$10-$AM$10))),$AM$10)</f>
        <v>0.553464121605389</v>
      </c>
      <c r="AQ881" s="0" t="n">
        <f aca="false">IFERROR(IF(AZ881&lt;($AM$11-$AL$11)/($AN$11-$AL$11),$AL$11+SQRT(AZ881*($AN$11-$AL$11)*($AM$11-$AL$11)),$AN$11-SQRT((1-AZ881)*($AN$11-$AL$11)*($AN$11-$AM$11))),$AM$11)</f>
        <v>0.53548160071692</v>
      </c>
      <c r="AR881" s="0" t="n">
        <f aca="false">SUMPRODUCT((B24:B31&lt;=$B$6)*(C24:C31*AM881+D24:D31*AO881*$B$8*AQ881)/(1+AL881/100)^B24:B31)+C32*AM881*AP881/(1+AL881/100)^$B$6</f>
        <v>0</v>
      </c>
      <c r="AS881" s="0" t="n">
        <f aca="false">SUMPRODUCT((K24:K26&lt;=$B$6)*(L24:L26*AN881+M24:M26*AO881*$B$8*AQ881)/(1+AL881/100)^K24:K26)+L27*AN881*AP881/(1+AL881/100)^$B$6</f>
        <v>0</v>
      </c>
      <c r="AT881" s="0" t="n">
        <f aca="false">AS881-AR881</f>
        <v>0</v>
      </c>
      <c r="AU881" s="0" t="n">
        <f aca="true">RAND()</f>
        <v>0.432403502907383</v>
      </c>
      <c r="AV881" s="0" t="n">
        <f aca="true">RAND()</f>
        <v>0.0986064876809357</v>
      </c>
      <c r="AW881" s="0" t="n">
        <f aca="true">RAND()</f>
        <v>0.645366781021243</v>
      </c>
      <c r="AX881" s="0" t="n">
        <f aca="true">RAND()</f>
        <v>0.518213379089813</v>
      </c>
      <c r="AY881" s="0" t="n">
        <f aca="true">RAND()</f>
        <v>0.0114336491961434</v>
      </c>
      <c r="AZ881" s="0" t="n">
        <f aca="true">RAND()</f>
        <v>0.226332997045727</v>
      </c>
    </row>
    <row r="882" customFormat="false" ht="15" hidden="false" customHeight="false" outlineLevel="0" collapsed="false">
      <c r="AK882" s="0" t="n">
        <v>869</v>
      </c>
      <c r="AL882" s="0" t="n">
        <f aca="false">IFERROR(IF(AU882&lt;($AM$6-$AL$6)/($AN$6-$AL$6),$AL$6+SQRT(AU882*($AN$6-$AL$6)*($AM$6-$AL$6)),$AN$6-SQRT((1-AU882)*($AN$6-$AL$6)*($AN$6-$AM$6))),$AM$6)</f>
        <v>3.21439423695463</v>
      </c>
      <c r="AM882" s="0" t="n">
        <f aca="false">IFERROR(IF(AV882&lt;($AM$7-$AL$7)/($AN$7-$AL$7),$AL$7+SQRT(AV882*($AN$7-$AL$7)*($AM$7-$AL$7)),$AN$7-SQRT((1-AV882)*($AN$7-$AL$7)*($AN$7-$AM$7))),$AM$7)</f>
        <v>1.01023580912503</v>
      </c>
      <c r="AN882" s="0" t="n">
        <f aca="false">IFERROR(IF(AW882&lt;($AM$8-$AL$8)/($AN$8-$AL$8),$AL$8+SQRT(AW882*($AN$8-$AL$8)*($AM$8-$AL$8)),$AN$8-SQRT((1-AW882)*($AN$8-$AL$8)*($AN$8-$AM$8))),$AM$8)</f>
        <v>1.11505094393068</v>
      </c>
      <c r="AO882" s="0" t="n">
        <f aca="false">IFERROR(IF(AX882&lt;($AM$9-$AL$9)/($AN$9-$AL$9),$AL$9+SQRT(AX882*($AN$9-$AL$9)*($AM$9-$AL$9)),$AN$9-SQRT((1-AX882)*($AN$9-$AL$9)*($AN$9-$AM$9))),$AM$9)</f>
        <v>1.86473341250428</v>
      </c>
      <c r="AP882" s="0" t="n">
        <f aca="false">IFERROR(IF(AY882&lt;($AM$10-$AL$10)/($AN$10-$AL$10),$AL$10+SQRT(AY882*($AN$10-$AL$10)*($AM$10-$AL$10)),$AN$10-SQRT((1-AY882)*($AN$10-$AL$10)*($AN$10-$AM$10))),$AM$10)</f>
        <v>0.886082891460607</v>
      </c>
      <c r="AQ882" s="0" t="n">
        <f aca="false">IFERROR(IF(AZ882&lt;($AM$11-$AL$11)/($AN$11-$AL$11),$AL$11+SQRT(AZ882*($AN$11-$AL$11)*($AM$11-$AL$11)),$AN$11-SQRT((1-AZ882)*($AN$11-$AL$11)*($AN$11-$AM$11))),$AM$11)</f>
        <v>0.641788342915724</v>
      </c>
      <c r="AR882" s="0" t="n">
        <f aca="false">SUMPRODUCT((B24:B31&lt;=$B$6)*(C24:C31*AM882+D24:D31*AO882*$B$8*AQ882)/(1+AL882/100)^B24:B31)+C32*AM882*AP882/(1+AL882/100)^$B$6</f>
        <v>0</v>
      </c>
      <c r="AS882" s="0" t="n">
        <f aca="false">SUMPRODUCT((K24:K26&lt;=$B$6)*(L24:L26*AN882+M24:M26*AO882*$B$8*AQ882)/(1+AL882/100)^K24:K26)+L27*AN882*AP882/(1+AL882/100)^$B$6</f>
        <v>0</v>
      </c>
      <c r="AT882" s="0" t="n">
        <f aca="false">AS882-AR882</f>
        <v>0</v>
      </c>
      <c r="AU882" s="0" t="n">
        <f aca="true">RAND()</f>
        <v>0.283459450339885</v>
      </c>
      <c r="AV882" s="0" t="n">
        <f aca="true">RAND()</f>
        <v>0.489005624658396</v>
      </c>
      <c r="AW882" s="0" t="n">
        <f aca="true">RAND()</f>
        <v>0.838122242364447</v>
      </c>
      <c r="AX882" s="0" t="n">
        <f aca="true">RAND()</f>
        <v>0.987801966871508</v>
      </c>
      <c r="AY882" s="0" t="n">
        <f aca="true">RAND()</f>
        <v>0.596239996314333</v>
      </c>
      <c r="AZ882" s="0" t="n">
        <f aca="true">RAND()</f>
        <v>0.476813352461537</v>
      </c>
    </row>
    <row r="883" customFormat="false" ht="15" hidden="false" customHeight="false" outlineLevel="0" collapsed="false">
      <c r="AK883" s="0" t="n">
        <v>870</v>
      </c>
      <c r="AL883" s="0" t="n">
        <f aca="false">IFERROR(IF(AU883&lt;($AM$6-$AL$6)/($AN$6-$AL$6),$AL$6+SQRT(AU883*($AN$6-$AL$6)*($AM$6-$AL$6)),$AN$6-SQRT((1-AU883)*($AN$6-$AL$6)*($AN$6-$AM$6))),$AM$6)</f>
        <v>4.43581237783235</v>
      </c>
      <c r="AM883" s="0" t="n">
        <f aca="false">IFERROR(IF(AV883&lt;($AM$7-$AL$7)/($AN$7-$AL$7),$AL$7+SQRT(AV883*($AN$7-$AL$7)*($AM$7-$AL$7)),$AN$7-SQRT((1-AV883)*($AN$7-$AL$7)*($AN$7-$AM$7))),$AM$7)</f>
        <v>1.06943288063165</v>
      </c>
      <c r="AN883" s="0" t="n">
        <f aca="false">IFERROR(IF(AW883&lt;($AM$8-$AL$8)/($AN$8-$AL$8),$AL$8+SQRT(AW883*($AN$8-$AL$8)*($AM$8-$AL$8)),$AN$8-SQRT((1-AW883)*($AN$8-$AL$8)*($AN$8-$AM$8))),$AM$8)</f>
        <v>1.03473891155194</v>
      </c>
      <c r="AO883" s="0" t="n">
        <f aca="false">IFERROR(IF(AX883&lt;($AM$9-$AL$9)/($AN$9-$AL$9),$AL$9+SQRT(AX883*($AN$9-$AL$9)*($AM$9-$AL$9)),$AN$9-SQRT((1-AX883)*($AN$9-$AL$9)*($AN$9-$AM$9))),$AM$9)</f>
        <v>0.752936762770868</v>
      </c>
      <c r="AP883" s="0" t="n">
        <f aca="false">IFERROR(IF(AY883&lt;($AM$10-$AL$10)/($AN$10-$AL$10),$AL$10+SQRT(AY883*($AN$10-$AL$10)*($AM$10-$AL$10)),$AN$10-SQRT((1-AY883)*($AN$10-$AL$10)*($AN$10-$AM$10))),$AM$10)</f>
        <v>0.909507696818652</v>
      </c>
      <c r="AQ883" s="0" t="n">
        <f aca="false">IFERROR(IF(AZ883&lt;($AM$11-$AL$11)/($AN$11-$AL$11),$AL$11+SQRT(AZ883*($AN$11-$AL$11)*($AM$11-$AL$11)),$AN$11-SQRT((1-AZ883)*($AN$11-$AL$11)*($AN$11-$AM$11))),$AM$11)</f>
        <v>0.800383347514243</v>
      </c>
      <c r="AR883" s="0" t="n">
        <f aca="false">SUMPRODUCT((B24:B31&lt;=$B$6)*(C24:C31*AM883+D24:D31*AO883*$B$8*AQ883)/(1+AL883/100)^B24:B31)+C32*AM883*AP883/(1+AL883/100)^$B$6</f>
        <v>0</v>
      </c>
      <c r="AS883" s="0" t="n">
        <f aca="false">SUMPRODUCT((K24:K26&lt;=$B$6)*(L24:L26*AN883+M24:M26*AO883*$B$8*AQ883)/(1+AL883/100)^K24:K26)+L27*AN883*AP883/(1+AL883/100)^$B$6</f>
        <v>0</v>
      </c>
      <c r="AT883" s="0" t="n">
        <f aca="false">AS883-AR883</f>
        <v>0</v>
      </c>
      <c r="AU883" s="0" t="n">
        <f aca="true">RAND()</f>
        <v>0.67124709191611</v>
      </c>
      <c r="AV883" s="0" t="n">
        <f aca="true">RAND()</f>
        <v>0.710182359137934</v>
      </c>
      <c r="AW883" s="0" t="n">
        <f aca="true">RAND()</f>
        <v>0.588112567112489</v>
      </c>
      <c r="AX883" s="0" t="n">
        <f aca="true">RAND()</f>
        <v>0.0853026746146752</v>
      </c>
      <c r="AY883" s="0" t="n">
        <f aca="true">RAND()</f>
        <v>0.670786215014869</v>
      </c>
      <c r="AZ883" s="0" t="n">
        <f aca="true">RAND()</f>
        <v>0.837359967552574</v>
      </c>
    </row>
    <row r="884" customFormat="false" ht="15" hidden="false" customHeight="false" outlineLevel="0" collapsed="false">
      <c r="AK884" s="0" t="n">
        <v>871</v>
      </c>
      <c r="AL884" s="0" t="n">
        <f aca="false">IFERROR(IF(AU884&lt;($AM$6-$AL$6)/($AN$6-$AL$6),$AL$6+SQRT(AU884*($AN$6-$AL$6)*($AM$6-$AL$6)),$AN$6-SQRT((1-AU884)*($AN$6-$AL$6)*($AN$6-$AM$6))),$AM$6)</f>
        <v>2.88414596631236</v>
      </c>
      <c r="AM884" s="0" t="n">
        <f aca="false">IFERROR(IF(AV884&lt;($AM$7-$AL$7)/($AN$7-$AL$7),$AL$7+SQRT(AV884*($AN$7-$AL$7)*($AM$7-$AL$7)),$AN$7-SQRT((1-AV884)*($AN$7-$AL$7)*($AN$7-$AM$7))),$AM$7)</f>
        <v>0.82184960635153</v>
      </c>
      <c r="AN884" s="0" t="n">
        <f aca="false">IFERROR(IF(AW884&lt;($AM$8-$AL$8)/($AN$8-$AL$8),$AL$8+SQRT(AW884*($AN$8-$AL$8)*($AM$8-$AL$8)),$AN$8-SQRT((1-AW884)*($AN$8-$AL$8)*($AN$8-$AM$8))),$AM$8)</f>
        <v>1.19008888644754</v>
      </c>
      <c r="AO884" s="0" t="n">
        <f aca="false">IFERROR(IF(AX884&lt;($AM$9-$AL$9)/($AN$9-$AL$9),$AL$9+SQRT(AX884*($AN$9-$AL$9)*($AM$9-$AL$9)),$AN$9-SQRT((1-AX884)*($AN$9-$AL$9)*($AN$9-$AM$9))),$AM$9)</f>
        <v>0.640911619423115</v>
      </c>
      <c r="AP884" s="0" t="n">
        <f aca="false">IFERROR(IF(AY884&lt;($AM$10-$AL$10)/($AN$10-$AL$10),$AL$10+SQRT(AY884*($AN$10-$AL$10)*($AM$10-$AL$10)),$AN$10-SQRT((1-AY884)*($AN$10-$AL$10)*($AN$10-$AM$10))),$AM$10)</f>
        <v>0.767103510919243</v>
      </c>
      <c r="AQ884" s="0" t="n">
        <f aca="false">IFERROR(IF(AZ884&lt;($AM$11-$AL$11)/($AN$11-$AL$11),$AL$11+SQRT(AZ884*($AN$11-$AL$11)*($AM$11-$AL$11)),$AN$11-SQRT((1-AZ884)*($AN$11-$AL$11)*($AN$11-$AM$11))),$AM$11)</f>
        <v>0.717086433186799</v>
      </c>
      <c r="AR884" s="0" t="n">
        <f aca="false">SUMPRODUCT((B24:B31&lt;=$B$6)*(C24:C31*AM884+D24:D31*AO884*$B$8*AQ884)/(1+AL884/100)^B24:B31)+C32*AM884*AP884/(1+AL884/100)^$B$6</f>
        <v>0</v>
      </c>
      <c r="AS884" s="0" t="n">
        <f aca="false">SUMPRODUCT((K24:K26&lt;=$B$6)*(L24:L26*AN884+M24:M26*AO884*$B$8*AQ884)/(1+AL884/100)^K24:K26)+L27*AN884*AP884/(1+AL884/100)^$B$6</f>
        <v>0</v>
      </c>
      <c r="AT884" s="0" t="n">
        <f aca="false">AS884-AR884</f>
        <v>0</v>
      </c>
      <c r="AU884" s="0" t="n">
        <f aca="true">RAND()</f>
        <v>0.156342817949285</v>
      </c>
      <c r="AV884" s="0" t="n">
        <f aca="true">RAND()</f>
        <v>0.00530450330796439</v>
      </c>
      <c r="AW884" s="0" t="n">
        <f aca="true">RAND()</f>
        <v>0.968094741981366</v>
      </c>
      <c r="AX884" s="0" t="n">
        <f aca="true">RAND()</f>
        <v>0.0264747793179264</v>
      </c>
      <c r="AY884" s="0" t="n">
        <f aca="true">RAND()</f>
        <v>0.285377142181545</v>
      </c>
      <c r="AZ884" s="0" t="n">
        <f aca="true">RAND()</f>
        <v>0.673305770257274</v>
      </c>
    </row>
    <row r="885" customFormat="false" ht="15" hidden="false" customHeight="false" outlineLevel="0" collapsed="false">
      <c r="AK885" s="0" t="n">
        <v>872</v>
      </c>
      <c r="AL885" s="0" t="n">
        <f aca="false">IFERROR(IF(AU885&lt;($AM$6-$AL$6)/($AN$6-$AL$6),$AL$6+SQRT(AU885*($AN$6-$AL$6)*($AM$6-$AL$6)),$AN$6-SQRT((1-AU885)*($AN$6-$AL$6)*($AN$6-$AM$6))),$AM$6)</f>
        <v>2.64189466917759</v>
      </c>
      <c r="AM885" s="0" t="n">
        <f aca="false">IFERROR(IF(AV885&lt;($AM$7-$AL$7)/($AN$7-$AL$7),$AL$7+SQRT(AV885*($AN$7-$AL$7)*($AM$7-$AL$7)),$AN$7-SQRT((1-AV885)*($AN$7-$AL$7)*($AN$7-$AM$7))),$AM$7)</f>
        <v>0.951829215464562</v>
      </c>
      <c r="AN885" s="0" t="n">
        <f aca="false">IFERROR(IF(AW885&lt;($AM$8-$AL$8)/($AN$8-$AL$8),$AL$8+SQRT(AW885*($AN$8-$AL$8)*($AM$8-$AL$8)),$AN$8-SQRT((1-AW885)*($AN$8-$AL$8)*($AN$8-$AM$8))),$AM$8)</f>
        <v>0.92554051099905</v>
      </c>
      <c r="AO885" s="0" t="n">
        <f aca="false">IFERROR(IF(AX885&lt;($AM$9-$AL$9)/($AN$9-$AL$9),$AL$9+SQRT(AX885*($AN$9-$AL$9)*($AM$9-$AL$9)),$AN$9-SQRT((1-AX885)*($AN$9-$AL$9)*($AN$9-$AM$9))),$AM$9)</f>
        <v>1.04665993728044</v>
      </c>
      <c r="AP885" s="0" t="n">
        <f aca="false">IFERROR(IF(AY885&lt;($AM$10-$AL$10)/($AN$10-$AL$10),$AL$10+SQRT(AY885*($AN$10-$AL$10)*($AM$10-$AL$10)),$AN$10-SQRT((1-AY885)*($AN$10-$AL$10)*($AN$10-$AM$10))),$AM$10)</f>
        <v>0.924629951091598</v>
      </c>
      <c r="AQ885" s="0" t="n">
        <f aca="false">IFERROR(IF(AZ885&lt;($AM$11-$AL$11)/($AN$11-$AL$11),$AL$11+SQRT(AZ885*($AN$11-$AL$11)*($AM$11-$AL$11)),$AN$11-SQRT((1-AZ885)*($AN$11-$AL$11)*($AN$11-$AM$11))),$AM$11)</f>
        <v>0.691113193260385</v>
      </c>
      <c r="AR885" s="0" t="n">
        <f aca="false">SUMPRODUCT((B24:B31&lt;=$B$6)*(C24:C31*AM885+D24:D31*AO885*$B$8*AQ885)/(1+AL885/100)^B24:B31)+C32*AM885*AP885/(1+AL885/100)^$B$6</f>
        <v>0</v>
      </c>
      <c r="AS885" s="0" t="n">
        <f aca="false">SUMPRODUCT((K24:K26&lt;=$B$6)*(L24:L26*AN885+M24:M26*AO885*$B$8*AQ885)/(1+AL885/100)^K24:K26)+L27*AN885*AP885/(1+AL885/100)^$B$6</f>
        <v>0</v>
      </c>
      <c r="AT885" s="0" t="n">
        <f aca="false">AS885-AR885</f>
        <v>0</v>
      </c>
      <c r="AU885" s="0" t="n">
        <f aca="true">RAND()</f>
        <v>0.0824057532637218</v>
      </c>
      <c r="AV885" s="0" t="n">
        <f aca="true">RAND()</f>
        <v>0.256134562984271</v>
      </c>
      <c r="AW885" s="0" t="n">
        <f aca="true">RAND()</f>
        <v>0.175115776687807</v>
      </c>
      <c r="AX885" s="0" t="n">
        <f aca="true">RAND()</f>
        <v>0.394095149875909</v>
      </c>
      <c r="AY885" s="0" t="n">
        <f aca="true">RAND()</f>
        <v>0.721242381456211</v>
      </c>
      <c r="AZ885" s="0" t="n">
        <f aca="true">RAND()</f>
        <v>0.610567104580422</v>
      </c>
    </row>
    <row r="886" customFormat="false" ht="15" hidden="false" customHeight="false" outlineLevel="0" collapsed="false">
      <c r="AK886" s="0" t="n">
        <v>873</v>
      </c>
      <c r="AL886" s="0" t="n">
        <f aca="false">IFERROR(IF(AU886&lt;($AM$6-$AL$6)/($AN$6-$AL$6),$AL$6+SQRT(AU886*($AN$6-$AL$6)*($AM$6-$AL$6)),$AN$6-SQRT((1-AU886)*($AN$6-$AL$6)*($AN$6-$AM$6))),$AM$6)</f>
        <v>4.8471906706432</v>
      </c>
      <c r="AM886" s="0" t="n">
        <f aca="false">IFERROR(IF(AV886&lt;($AM$7-$AL$7)/($AN$7-$AL$7),$AL$7+SQRT(AV886*($AN$7-$AL$7)*($AM$7-$AL$7)),$AN$7-SQRT((1-AV886)*($AN$7-$AL$7)*($AN$7-$AM$7))),$AM$7)</f>
        <v>0.965464240259048</v>
      </c>
      <c r="AN886" s="0" t="n">
        <f aca="false">IFERROR(IF(AW886&lt;($AM$8-$AL$8)/($AN$8-$AL$8),$AL$8+SQRT(AW886*($AN$8-$AL$8)*($AM$8-$AL$8)),$AN$8-SQRT((1-AW886)*($AN$8-$AL$8)*($AN$8-$AM$8))),$AM$8)</f>
        <v>1.09285066447942</v>
      </c>
      <c r="AO886" s="0" t="n">
        <f aca="false">IFERROR(IF(AX886&lt;($AM$9-$AL$9)/($AN$9-$AL$9),$AL$9+SQRT(AX886*($AN$9-$AL$9)*($AM$9-$AL$9)),$AN$9-SQRT((1-AX886)*($AN$9-$AL$9)*($AN$9-$AM$9))),$AM$9)</f>
        <v>1.28182749494395</v>
      </c>
      <c r="AP886" s="0" t="n">
        <f aca="false">IFERROR(IF(AY886&lt;($AM$10-$AL$10)/($AN$10-$AL$10),$AL$10+SQRT(AY886*($AN$10-$AL$10)*($AM$10-$AL$10)),$AN$10-SQRT((1-AY886)*($AN$10-$AL$10)*($AN$10-$AM$10))),$AM$10)</f>
        <v>0.995483779514091</v>
      </c>
      <c r="AQ886" s="0" t="n">
        <f aca="false">IFERROR(IF(AZ886&lt;($AM$11-$AL$11)/($AN$11-$AL$11),$AL$11+SQRT(AZ886*($AN$11-$AL$11)*($AM$11-$AL$11)),$AN$11-SQRT((1-AZ886)*($AN$11-$AL$11)*($AN$11-$AM$11))),$AM$11)</f>
        <v>0.547808177180445</v>
      </c>
      <c r="AR886" s="0" t="n">
        <f aca="false">SUMPRODUCT((B24:B31&lt;=$B$6)*(C24:C31*AM886+D24:D31*AO886*$B$8*AQ886)/(1+AL886/100)^B24:B31)+C32*AM886*AP886/(1+AL886/100)^$B$6</f>
        <v>0</v>
      </c>
      <c r="AS886" s="0" t="n">
        <f aca="false">SUMPRODUCT((K24:K26&lt;=$B$6)*(L24:L26*AN886+M24:M26*AO886*$B$8*AQ886)/(1+AL886/100)^K24:K26)+L27*AN886*AP886/(1+AL886/100)^$B$6</f>
        <v>0</v>
      </c>
      <c r="AT886" s="0" t="n">
        <f aca="false">AS886-AR886</f>
        <v>0</v>
      </c>
      <c r="AU886" s="0" t="n">
        <f aca="true">RAND()</f>
        <v>0.768270599571716</v>
      </c>
      <c r="AV886" s="0" t="n">
        <f aca="true">RAND()</f>
        <v>0.304204608938934</v>
      </c>
      <c r="AW886" s="0" t="n">
        <f aca="true">RAND()</f>
        <v>0.780480767515017</v>
      </c>
      <c r="AX886" s="0" t="n">
        <f aca="true">RAND()</f>
        <v>0.656152168654343</v>
      </c>
      <c r="AY886" s="0" t="n">
        <f aca="true">RAND()</f>
        <v>0.982016703046272</v>
      </c>
      <c r="AZ886" s="0" t="n">
        <f aca="true">RAND()</f>
        <v>0.250648541540796</v>
      </c>
    </row>
    <row r="887" customFormat="false" ht="15" hidden="false" customHeight="false" outlineLevel="0" collapsed="false">
      <c r="AK887" s="0" t="n">
        <v>874</v>
      </c>
      <c r="AL887" s="0" t="n">
        <f aca="false">IFERROR(IF(AU887&lt;($AM$6-$AL$6)/($AN$6-$AL$6),$AL$6+SQRT(AU887*($AN$6-$AL$6)*($AM$6-$AL$6)),$AN$6-SQRT((1-AU887)*($AN$6-$AL$6)*($AN$6-$AM$6))),$AM$6)</f>
        <v>6.84433834242332</v>
      </c>
      <c r="AM887" s="0" t="n">
        <f aca="false">IFERROR(IF(AV887&lt;($AM$7-$AL$7)/($AN$7-$AL$7),$AL$7+SQRT(AV887*($AN$7-$AL$7)*($AM$7-$AL$7)),$AN$7-SQRT((1-AV887)*($AN$7-$AL$7)*($AN$7-$AM$7))),$AM$7)</f>
        <v>1.11399611918521</v>
      </c>
      <c r="AN887" s="0" t="n">
        <f aca="false">IFERROR(IF(AW887&lt;($AM$8-$AL$8)/($AN$8-$AL$8),$AL$8+SQRT(AW887*($AN$8-$AL$8)*($AM$8-$AL$8)),$AN$8-SQRT((1-AW887)*($AN$8-$AL$8)*($AN$8-$AM$8))),$AM$8)</f>
        <v>1.05001747670867</v>
      </c>
      <c r="AO887" s="0" t="n">
        <f aca="false">IFERROR(IF(AX887&lt;($AM$9-$AL$9)/($AN$9-$AL$9),$AL$9+SQRT(AX887*($AN$9-$AL$9)*($AM$9-$AL$9)),$AN$9-SQRT((1-AX887)*($AN$9-$AL$9)*($AN$9-$AM$9))),$AM$9)</f>
        <v>1.80563858396184</v>
      </c>
      <c r="AP887" s="0" t="n">
        <f aca="false">IFERROR(IF(AY887&lt;($AM$10-$AL$10)/($AN$10-$AL$10),$AL$10+SQRT(AY887*($AN$10-$AL$10)*($AM$10-$AL$10)),$AN$10-SQRT((1-AY887)*($AN$10-$AL$10)*($AN$10-$AM$10))),$AM$10)</f>
        <v>0.557759861728801</v>
      </c>
      <c r="AQ887" s="0" t="n">
        <f aca="false">IFERROR(IF(AZ887&lt;($AM$11-$AL$11)/($AN$11-$AL$11),$AL$11+SQRT(AZ887*($AN$11-$AL$11)*($AM$11-$AL$11)),$AN$11-SQRT((1-AZ887)*($AN$11-$AL$11)*($AN$11-$AM$11))),$AM$11)</f>
        <v>0.79453826362389</v>
      </c>
      <c r="AR887" s="0" t="n">
        <f aca="false">SUMPRODUCT((B24:B31&lt;=$B$6)*(C24:C31*AM887+D24:D31*AO887*$B$8*AQ887)/(1+AL887/100)^B24:B31)+C32*AM887*AP887/(1+AL887/100)^$B$6</f>
        <v>0</v>
      </c>
      <c r="AS887" s="0" t="n">
        <f aca="false">SUMPRODUCT((K24:K26&lt;=$B$6)*(L24:L26*AN887+M24:M26*AO887*$B$8*AQ887)/(1+AL887/100)^K24:K26)+L27*AN887*AP887/(1+AL887/100)^$B$6</f>
        <v>0</v>
      </c>
      <c r="AT887" s="0" t="n">
        <f aca="false">AS887-AR887</f>
        <v>0</v>
      </c>
      <c r="AU887" s="0" t="n">
        <f aca="true">RAND()</f>
        <v>0.998788472418024</v>
      </c>
      <c r="AV887" s="0" t="n">
        <f aca="true">RAND()</f>
        <v>0.835581728029477</v>
      </c>
      <c r="AW887" s="0" t="n">
        <f aca="true">RAND()</f>
        <v>0.644506581138058</v>
      </c>
      <c r="AX887" s="0" t="n">
        <f aca="true">RAND()</f>
        <v>0.974815759970428</v>
      </c>
      <c r="AY887" s="0" t="n">
        <f aca="true">RAND()</f>
        <v>0.0133448065077207</v>
      </c>
      <c r="AZ887" s="0" t="n">
        <f aca="true">RAND()</f>
        <v>0.827695815858424</v>
      </c>
    </row>
    <row r="888" customFormat="false" ht="15" hidden="false" customHeight="false" outlineLevel="0" collapsed="false">
      <c r="AK888" s="0" t="n">
        <v>875</v>
      </c>
      <c r="AL888" s="0" t="n">
        <f aca="false">IFERROR(IF(AU888&lt;($AM$6-$AL$6)/($AN$6-$AL$6),$AL$6+SQRT(AU888*($AN$6-$AL$6)*($AM$6-$AL$6)),$AN$6-SQRT((1-AU888)*($AN$6-$AL$6)*($AN$6-$AM$6))),$AM$6)</f>
        <v>3.0749170142126</v>
      </c>
      <c r="AM888" s="0" t="n">
        <f aca="false">IFERROR(IF(AV888&lt;($AM$7-$AL$7)/($AN$7-$AL$7),$AL$7+SQRT(AV888*($AN$7-$AL$7)*($AM$7-$AL$7)),$AN$7-SQRT((1-AV888)*($AN$7-$AL$7)*($AN$7-$AM$7))),$AM$7)</f>
        <v>1.02148686654032</v>
      </c>
      <c r="AN888" s="0" t="n">
        <f aca="false">IFERROR(IF(AW888&lt;($AM$8-$AL$8)/($AN$8-$AL$8),$AL$8+SQRT(AW888*($AN$8-$AL$8)*($AM$8-$AL$8)),$AN$8-SQRT((1-AW888)*($AN$8-$AL$8)*($AN$8-$AM$8))),$AM$8)</f>
        <v>1.07887182002017</v>
      </c>
      <c r="AO888" s="0" t="n">
        <f aca="false">IFERROR(IF(AX888&lt;($AM$9-$AL$9)/($AN$9-$AL$9),$AL$9+SQRT(AX888*($AN$9-$AL$9)*($AM$9-$AL$9)),$AN$9-SQRT((1-AX888)*($AN$9-$AL$9)*($AN$9-$AM$9))),$AM$9)</f>
        <v>0.744108475684769</v>
      </c>
      <c r="AP888" s="0" t="n">
        <f aca="false">IFERROR(IF(AY888&lt;($AM$10-$AL$10)/($AN$10-$AL$10),$AL$10+SQRT(AY888*($AN$10-$AL$10)*($AM$10-$AL$10)),$AN$10-SQRT((1-AY888)*($AN$10-$AL$10)*($AN$10-$AM$10))),$AM$10)</f>
        <v>0.56677518291063</v>
      </c>
      <c r="AQ888" s="0" t="n">
        <f aca="false">IFERROR(IF(AZ888&lt;($AM$11-$AL$11)/($AN$11-$AL$11),$AL$11+SQRT(AZ888*($AN$11-$AL$11)*($AM$11-$AL$11)),$AN$11-SQRT((1-AZ888)*($AN$11-$AL$11)*($AN$11-$AM$11))),$AM$11)</f>
        <v>0.807378563061441</v>
      </c>
      <c r="AR888" s="0" t="n">
        <f aca="false">SUMPRODUCT((B24:B31&lt;=$B$6)*(C24:C31*AM888+D24:D31*AO888*$B$8*AQ888)/(1+AL888/100)^B24:B31)+C32*AM888*AP888/(1+AL888/100)^$B$6</f>
        <v>0</v>
      </c>
      <c r="AS888" s="0" t="n">
        <f aca="false">SUMPRODUCT((K24:K26&lt;=$B$6)*(L24:L26*AN888+M24:M26*AO888*$B$8*AQ888)/(1+AL888/100)^K24:K26)+L27*AN888*AP888/(1+AL888/100)^$B$6</f>
        <v>0</v>
      </c>
      <c r="AT888" s="0" t="n">
        <f aca="false">AS888-AR888</f>
        <v>0</v>
      </c>
      <c r="AU888" s="0" t="n">
        <f aca="true">RAND()</f>
        <v>0.229686177734114</v>
      </c>
      <c r="AV888" s="0" t="n">
        <f aca="true">RAND()</f>
        <v>0.535837758546109</v>
      </c>
      <c r="AW888" s="0" t="n">
        <f aca="true">RAND()</f>
        <v>0.739690186815929</v>
      </c>
      <c r="AX888" s="0" t="n">
        <f aca="true">RAND()</f>
        <v>0.0794519305348551</v>
      </c>
      <c r="AY888" s="0" t="n">
        <f aca="true">RAND()</f>
        <v>0.0178357002109921</v>
      </c>
      <c r="AZ888" s="0" t="n">
        <f aca="true">RAND()</f>
        <v>0.84855911033357</v>
      </c>
    </row>
    <row r="889" customFormat="false" ht="15" hidden="false" customHeight="false" outlineLevel="0" collapsed="false">
      <c r="AK889" s="0" t="n">
        <v>876</v>
      </c>
      <c r="AL889" s="0" t="n">
        <f aca="false">IFERROR(IF(AU889&lt;($AM$6-$AL$6)/($AN$6-$AL$6),$AL$6+SQRT(AU889*($AN$6-$AL$6)*($AM$6-$AL$6)),$AN$6-SQRT((1-AU889)*($AN$6-$AL$6)*($AN$6-$AM$6))),$AM$6)</f>
        <v>3.78027168197039</v>
      </c>
      <c r="AM889" s="0" t="n">
        <f aca="false">IFERROR(IF(AV889&lt;($AM$7-$AL$7)/($AN$7-$AL$7),$AL$7+SQRT(AV889*($AN$7-$AL$7)*($AM$7-$AL$7)),$AN$7-SQRT((1-AV889)*($AN$7-$AL$7)*($AN$7-$AM$7))),$AM$7)</f>
        <v>0.841175764280987</v>
      </c>
      <c r="AN889" s="0" t="n">
        <f aca="false">IFERROR(IF(AW889&lt;($AM$8-$AL$8)/($AN$8-$AL$8),$AL$8+SQRT(AW889*($AN$8-$AL$8)*($AM$8-$AL$8)),$AN$8-SQRT((1-AW889)*($AN$8-$AL$8)*($AN$8-$AM$8))),$AM$8)</f>
        <v>0.953440162056396</v>
      </c>
      <c r="AO889" s="0" t="n">
        <f aca="false">IFERROR(IF(AX889&lt;($AM$9-$AL$9)/($AN$9-$AL$9),$AL$9+SQRT(AX889*($AN$9-$AL$9)*($AM$9-$AL$9)),$AN$9-SQRT((1-AX889)*($AN$9-$AL$9)*($AN$9-$AM$9))),$AM$9)</f>
        <v>1.41266259617268</v>
      </c>
      <c r="AP889" s="0" t="n">
        <f aca="false">IFERROR(IF(AY889&lt;($AM$10-$AL$10)/($AN$10-$AL$10),$AL$10+SQRT(AY889*($AN$10-$AL$10)*($AM$10-$AL$10)),$AN$10-SQRT((1-AY889)*($AN$10-$AL$10)*($AN$10-$AM$10))),$AM$10)</f>
        <v>0.899674356229786</v>
      </c>
      <c r="AQ889" s="0" t="n">
        <f aca="false">IFERROR(IF(AZ889&lt;($AM$11-$AL$11)/($AN$11-$AL$11),$AL$11+SQRT(AZ889*($AN$11-$AL$11)*($AM$11-$AL$11)),$AN$11-SQRT((1-AZ889)*($AN$11-$AL$11)*($AN$11-$AM$11))),$AM$11)</f>
        <v>0.726777429900761</v>
      </c>
      <c r="AR889" s="0" t="n">
        <f aca="false">SUMPRODUCT((B24:B31&lt;=$B$6)*(C24:C31*AM889+D24:D31*AO889*$B$8*AQ889)/(1+AL889/100)^B24:B31)+C32*AM889*AP889/(1+AL889/100)^$B$6</f>
        <v>0</v>
      </c>
      <c r="AS889" s="0" t="n">
        <f aca="false">SUMPRODUCT((K24:K26&lt;=$B$6)*(L24:L26*AN889+M24:M26*AO889*$B$8*AQ889)/(1+AL889/100)^K24:K26)+L27*AN889*AP889/(1+AL889/100)^$B$6</f>
        <v>0</v>
      </c>
      <c r="AT889" s="0" t="n">
        <f aca="false">AS889-AR889</f>
        <v>0</v>
      </c>
      <c r="AU889" s="0" t="n">
        <f aca="true">RAND()</f>
        <v>0.48166747790391</v>
      </c>
      <c r="AV889" s="0" t="n">
        <f aca="true">RAND()</f>
        <v>0.0188382618235934</v>
      </c>
      <c r="AW889" s="0" t="n">
        <f aca="true">RAND()</f>
        <v>0.261598703687702</v>
      </c>
      <c r="AX889" s="0" t="n">
        <f aca="true">RAND()</f>
        <v>0.770023182710252</v>
      </c>
      <c r="AY889" s="0" t="n">
        <f aca="true">RAND()</f>
        <v>0.638958364110774</v>
      </c>
      <c r="AZ889" s="0" t="n">
        <f aca="true">RAND()</f>
        <v>0.695303784442311</v>
      </c>
    </row>
    <row r="890" customFormat="false" ht="15" hidden="false" customHeight="false" outlineLevel="0" collapsed="false">
      <c r="AK890" s="0" t="n">
        <v>877</v>
      </c>
      <c r="AL890" s="0" t="n">
        <f aca="false">IFERROR(IF(AU890&lt;($AM$6-$AL$6)/($AN$6-$AL$6),$AL$6+SQRT(AU890*($AN$6-$AL$6)*($AM$6-$AL$6)),$AN$6-SQRT((1-AU890)*($AN$6-$AL$6)*($AN$6-$AM$6))),$AM$6)</f>
        <v>6.1228918801235</v>
      </c>
      <c r="AM890" s="0" t="n">
        <f aca="false">IFERROR(IF(AV890&lt;($AM$7-$AL$7)/($AN$7-$AL$7),$AL$7+SQRT(AV890*($AN$7-$AL$7)*($AM$7-$AL$7)),$AN$7-SQRT((1-AV890)*($AN$7-$AL$7)*($AN$7-$AM$7))),$AM$7)</f>
        <v>0.948407824588756</v>
      </c>
      <c r="AN890" s="0" t="n">
        <f aca="false">IFERROR(IF(AW890&lt;($AM$8-$AL$8)/($AN$8-$AL$8),$AL$8+SQRT(AW890*($AN$8-$AL$8)*($AM$8-$AL$8)),$AN$8-SQRT((1-AW890)*($AN$8-$AL$8)*($AN$8-$AM$8))),$AM$8)</f>
        <v>1.11432472321491</v>
      </c>
      <c r="AO890" s="0" t="n">
        <f aca="false">IFERROR(IF(AX890&lt;($AM$9-$AL$9)/($AN$9-$AL$9),$AL$9+SQRT(AX890*($AN$9-$AL$9)*($AM$9-$AL$9)),$AN$9-SQRT((1-AX890)*($AN$9-$AL$9)*($AN$9-$AM$9))),$AM$9)</f>
        <v>1.45613203829806</v>
      </c>
      <c r="AP890" s="0" t="n">
        <f aca="false">IFERROR(IF(AY890&lt;($AM$10-$AL$10)/($AN$10-$AL$10),$AL$10+SQRT(AY890*($AN$10-$AL$10)*($AM$10-$AL$10)),$AN$10-SQRT((1-AY890)*($AN$10-$AL$10)*($AN$10-$AM$10))),$AM$10)</f>
        <v>0.898203453428156</v>
      </c>
      <c r="AQ890" s="0" t="n">
        <f aca="false">IFERROR(IF(AZ890&lt;($AM$11-$AL$11)/($AN$11-$AL$11),$AL$11+SQRT(AZ890*($AN$11-$AL$11)*($AM$11-$AL$11)),$AN$11-SQRT((1-AZ890)*($AN$11-$AL$11)*($AN$11-$AM$11))),$AM$11)</f>
        <v>0.606702023572139</v>
      </c>
      <c r="AR890" s="0" t="n">
        <f aca="false">SUMPRODUCT((B24:B31&lt;=$B$6)*(C24:C31*AM890+D24:D31*AO890*$B$8*AQ890)/(1+AL890/100)^B24:B31)+C32*AM890*AP890/(1+AL890/100)^$B$6</f>
        <v>0</v>
      </c>
      <c r="AS890" s="0" t="n">
        <f aca="false">SUMPRODUCT((K24:K26&lt;=$B$6)*(L24:L26*AN890+M24:M26*AO890*$B$8*AQ890)/(1+AL890/100)^K24:K26)+L27*AN890*AP890/(1+AL890/100)^$B$6</f>
        <v>0</v>
      </c>
      <c r="AT890" s="0" t="n">
        <f aca="false">AS890-AR890</f>
        <v>0</v>
      </c>
      <c r="AU890" s="0" t="n">
        <f aca="true">RAND()</f>
        <v>0.961534067302336</v>
      </c>
      <c r="AV890" s="0" t="n">
        <f aca="true">RAND()</f>
        <v>0.244720915546298</v>
      </c>
      <c r="AW890" s="0" t="n">
        <f aca="true">RAND()</f>
        <v>0.836375282393688</v>
      </c>
      <c r="AX890" s="0" t="n">
        <f aca="true">RAND()</f>
        <v>0.802805093489454</v>
      </c>
      <c r="AY890" s="0" t="n">
        <f aca="true">RAND()</f>
        <v>0.634263961288439</v>
      </c>
      <c r="AZ890" s="0" t="n">
        <f aca="true">RAND()</f>
        <v>0.383943392911204</v>
      </c>
    </row>
    <row r="891" customFormat="false" ht="15" hidden="false" customHeight="false" outlineLevel="0" collapsed="false">
      <c r="AK891" s="0" t="n">
        <v>878</v>
      </c>
      <c r="AL891" s="0" t="n">
        <f aca="false">IFERROR(IF(AU891&lt;($AM$6-$AL$6)/($AN$6-$AL$6),$AL$6+SQRT(AU891*($AN$6-$AL$6)*($AM$6-$AL$6)),$AN$6-SQRT((1-AU891)*($AN$6-$AL$6)*($AN$6-$AM$6))),$AM$6)</f>
        <v>2.96577015414734</v>
      </c>
      <c r="AM891" s="0" t="n">
        <f aca="false">IFERROR(IF(AV891&lt;($AM$7-$AL$7)/($AN$7-$AL$7),$AL$7+SQRT(AV891*($AN$7-$AL$7)*($AM$7-$AL$7)),$AN$7-SQRT((1-AV891)*($AN$7-$AL$7)*($AN$7-$AM$7))),$AM$7)</f>
        <v>1.07424854009839</v>
      </c>
      <c r="AN891" s="0" t="n">
        <f aca="false">IFERROR(IF(AW891&lt;($AM$8-$AL$8)/($AN$8-$AL$8),$AL$8+SQRT(AW891*($AN$8-$AL$8)*($AM$8-$AL$8)),$AN$8-SQRT((1-AW891)*($AN$8-$AL$8)*($AN$8-$AM$8))),$AM$8)</f>
        <v>1.09754172082601</v>
      </c>
      <c r="AO891" s="0" t="n">
        <f aca="false">IFERROR(IF(AX891&lt;($AM$9-$AL$9)/($AN$9-$AL$9),$AL$9+SQRT(AX891*($AN$9-$AL$9)*($AM$9-$AL$9)),$AN$9-SQRT((1-AX891)*($AN$9-$AL$9)*($AN$9-$AM$9))),$AM$9)</f>
        <v>1.55135939805402</v>
      </c>
      <c r="AP891" s="0" t="n">
        <f aca="false">IFERROR(IF(AY891&lt;($AM$10-$AL$10)/($AN$10-$AL$10),$AL$10+SQRT(AY891*($AN$10-$AL$10)*($AM$10-$AL$10)),$AN$10-SQRT((1-AY891)*($AN$10-$AL$10)*($AN$10-$AM$10))),$AM$10)</f>
        <v>0.868935141921027</v>
      </c>
      <c r="AQ891" s="0" t="n">
        <f aca="false">IFERROR(IF(AZ891&lt;($AM$11-$AL$11)/($AN$11-$AL$11),$AL$11+SQRT(AZ891*($AN$11-$AL$11)*($AM$11-$AL$11)),$AN$11-SQRT((1-AZ891)*($AN$11-$AL$11)*($AN$11-$AM$11))),$AM$11)</f>
        <v>0.464463628304299</v>
      </c>
      <c r="AR891" s="0" t="n">
        <f aca="false">SUMPRODUCT((B24:B31&lt;=$B$6)*(C24:C31*AM891+D24:D31*AO891*$B$8*AQ891)/(1+AL891/100)^B24:B31)+C32*AM891*AP891/(1+AL891/100)^$B$6</f>
        <v>0</v>
      </c>
      <c r="AS891" s="0" t="n">
        <f aca="false">SUMPRODUCT((K24:K26&lt;=$B$6)*(L24:L26*AN891+M24:M26*AO891*$B$8*AQ891)/(1+AL891/100)^K24:K26)+L27*AN891*AP891/(1+AL891/100)^$B$6</f>
        <v>0</v>
      </c>
      <c r="AT891" s="0" t="n">
        <f aca="false">AS891-AR891</f>
        <v>0</v>
      </c>
      <c r="AU891" s="0" t="n">
        <f aca="true">RAND()</f>
        <v>0.186542398128357</v>
      </c>
      <c r="AV891" s="0" t="n">
        <f aca="true">RAND()</f>
        <v>0.725434883044009</v>
      </c>
      <c r="AW891" s="0" t="n">
        <f aca="true">RAND()</f>
        <v>0.793390872100507</v>
      </c>
      <c r="AX891" s="0" t="n">
        <f aca="true">RAND()</f>
        <v>0.865814406857031</v>
      </c>
      <c r="AY891" s="0" t="n">
        <f aca="true">RAND()</f>
        <v>0.544452555777152</v>
      </c>
      <c r="AZ891" s="0" t="n">
        <f aca="true">RAND()</f>
        <v>0.110401163408223</v>
      </c>
    </row>
    <row r="892" customFormat="false" ht="15" hidden="false" customHeight="false" outlineLevel="0" collapsed="false">
      <c r="AK892" s="0" t="n">
        <v>879</v>
      </c>
      <c r="AL892" s="0" t="n">
        <f aca="false">IFERROR(IF(AU892&lt;($AM$6-$AL$6)/($AN$6-$AL$6),$AL$6+SQRT(AU892*($AN$6-$AL$6)*($AM$6-$AL$6)),$AN$6-SQRT((1-AU892)*($AN$6-$AL$6)*($AN$6-$AM$6))),$AM$6)</f>
        <v>4.31168432303577</v>
      </c>
      <c r="AM892" s="0" t="n">
        <f aca="false">IFERROR(IF(AV892&lt;($AM$7-$AL$7)/($AN$7-$AL$7),$AL$7+SQRT(AV892*($AN$7-$AL$7)*($AM$7-$AL$7)),$AN$7-SQRT((1-AV892)*($AN$7-$AL$7)*($AN$7-$AM$7))),$AM$7)</f>
        <v>1.01562239905673</v>
      </c>
      <c r="AN892" s="0" t="n">
        <f aca="false">IFERROR(IF(AW892&lt;($AM$8-$AL$8)/($AN$8-$AL$8),$AL$8+SQRT(AW892*($AN$8-$AL$8)*($AM$8-$AL$8)),$AN$8-SQRT((1-AW892)*($AN$8-$AL$8)*($AN$8-$AM$8))),$AM$8)</f>
        <v>1.0987483068859</v>
      </c>
      <c r="AO892" s="0" t="n">
        <f aca="false">IFERROR(IF(AX892&lt;($AM$9-$AL$9)/($AN$9-$AL$9),$AL$9+SQRT(AX892*($AN$9-$AL$9)*($AM$9-$AL$9)),$AN$9-SQRT((1-AX892)*($AN$9-$AL$9)*($AN$9-$AM$9))),$AM$9)</f>
        <v>1.77824693444397</v>
      </c>
      <c r="AP892" s="0" t="n">
        <f aca="false">IFERROR(IF(AY892&lt;($AM$10-$AL$10)/($AN$10-$AL$10),$AL$10+SQRT(AY892*($AN$10-$AL$10)*($AM$10-$AL$10)),$AN$10-SQRT((1-AY892)*($AN$10-$AL$10)*($AN$10-$AM$10))),$AM$10)</f>
        <v>0.957974696594395</v>
      </c>
      <c r="AQ892" s="0" t="n">
        <f aca="false">IFERROR(IF(AZ892&lt;($AM$11-$AL$11)/($AN$11-$AL$11),$AL$11+SQRT(AZ892*($AN$11-$AL$11)*($AM$11-$AL$11)),$AN$11-SQRT((1-AZ892)*($AN$11-$AL$11)*($AN$11-$AM$11))),$AM$11)</f>
        <v>0.502294028423858</v>
      </c>
      <c r="AR892" s="0" t="n">
        <f aca="false">SUMPRODUCT((B24:B31&lt;=$B$6)*(C24:C31*AM892+D24:D31*AO892*$B$8*AQ892)/(1+AL892/100)^B24:B31)+C32*AM892*AP892/(1+AL892/100)^$B$6</f>
        <v>0</v>
      </c>
      <c r="AS892" s="0" t="n">
        <f aca="false">SUMPRODUCT((K24:K26&lt;=$B$6)*(L24:L26*AN892+M24:M26*AO892*$B$8*AQ892)/(1+AL892/100)^K24:K26)+L27*AN892*AP892/(1+AL892/100)^$B$6</f>
        <v>0</v>
      </c>
      <c r="AT892" s="0" t="n">
        <f aca="false">AS892-AR892</f>
        <v>0</v>
      </c>
      <c r="AU892" s="0" t="n">
        <f aca="true">RAND()</f>
        <v>0.638647941049418</v>
      </c>
      <c r="AV892" s="0" t="n">
        <f aca="true">RAND()</f>
        <v>0.511707912676236</v>
      </c>
      <c r="AW892" s="0" t="n">
        <f aca="true">RAND()</f>
        <v>0.796648225156611</v>
      </c>
      <c r="AX892" s="0" t="n">
        <f aca="true">RAND()</f>
        <v>0.967217051944337</v>
      </c>
      <c r="AY892" s="0" t="n">
        <f aca="true">RAND()</f>
        <v>0.838963290882911</v>
      </c>
      <c r="AZ892" s="0" t="n">
        <f aca="true">RAND()</f>
        <v>0.167032138514092</v>
      </c>
    </row>
    <row r="893" customFormat="false" ht="15" hidden="false" customHeight="false" outlineLevel="0" collapsed="false">
      <c r="AK893" s="0" t="n">
        <v>880</v>
      </c>
      <c r="AL893" s="0" t="n">
        <f aca="false">IFERROR(IF(AU893&lt;($AM$6-$AL$6)/($AN$6-$AL$6),$AL$6+SQRT(AU893*($AN$6-$AL$6)*($AM$6-$AL$6)),$AN$6-SQRT((1-AU893)*($AN$6-$AL$6)*($AN$6-$AM$6))),$AM$6)</f>
        <v>2.15057140353365</v>
      </c>
      <c r="AM893" s="0" t="n">
        <f aca="false">IFERROR(IF(AV893&lt;($AM$7-$AL$7)/($AN$7-$AL$7),$AL$7+SQRT(AV893*($AN$7-$AL$7)*($AM$7-$AL$7)),$AN$7-SQRT((1-AV893)*($AN$7-$AL$7)*($AN$7-$AM$7))),$AM$7)</f>
        <v>0.950290050780352</v>
      </c>
      <c r="AN893" s="0" t="n">
        <f aca="false">IFERROR(IF(AW893&lt;($AM$8-$AL$8)/($AN$8-$AL$8),$AL$8+SQRT(AW893*($AN$8-$AL$8)*($AM$8-$AL$8)),$AN$8-SQRT((1-AW893)*($AN$8-$AL$8)*($AN$8-$AM$8))),$AM$8)</f>
        <v>1.01369633722064</v>
      </c>
      <c r="AO893" s="0" t="n">
        <f aca="false">IFERROR(IF(AX893&lt;($AM$9-$AL$9)/($AN$9-$AL$9),$AL$9+SQRT(AX893*($AN$9-$AL$9)*($AM$9-$AL$9)),$AN$9-SQRT((1-AX893)*($AN$9-$AL$9)*($AN$9-$AM$9))),$AM$9)</f>
        <v>1.32608809172736</v>
      </c>
      <c r="AP893" s="0" t="n">
        <f aca="false">IFERROR(IF(AY893&lt;($AM$10-$AL$10)/($AN$10-$AL$10),$AL$10+SQRT(AY893*($AN$10-$AL$10)*($AM$10-$AL$10)),$AN$10-SQRT((1-AY893)*($AN$10-$AL$10)*($AN$10-$AM$10))),$AM$10)</f>
        <v>0.678320850746028</v>
      </c>
      <c r="AQ893" s="0" t="n">
        <f aca="false">IFERROR(IF(AZ893&lt;($AM$11-$AL$11)/($AN$11-$AL$11),$AL$11+SQRT(AZ893*($AN$11-$AL$11)*($AM$11-$AL$11)),$AN$11-SQRT((1-AZ893)*($AN$11-$AL$11)*($AN$11-$AM$11))),$AM$11)</f>
        <v>0.496829495026705</v>
      </c>
      <c r="AR893" s="0" t="n">
        <f aca="false">SUMPRODUCT((B24:B31&lt;=$B$6)*(C24:C31*AM893+D24:D31*AO893*$B$8*AQ893)/(1+AL893/100)^B24:B31)+C32*AM893*AP893/(1+AL893/100)^$B$6</f>
        <v>0</v>
      </c>
      <c r="AS893" s="0" t="n">
        <f aca="false">SUMPRODUCT((K24:K26&lt;=$B$6)*(L24:L26*AN893+M24:M26*AO893*$B$8*AQ893)/(1+AL893/100)^K24:K26)+L27*AN893*AP893/(1+AL893/100)^$B$6</f>
        <v>0</v>
      </c>
      <c r="AT893" s="0" t="n">
        <f aca="false">AS893-AR893</f>
        <v>0</v>
      </c>
      <c r="AU893" s="0" t="n">
        <f aca="true">RAND()</f>
        <v>0.00453434951241888</v>
      </c>
      <c r="AV893" s="0" t="n">
        <f aca="true">RAND()</f>
        <v>0.250967770706231</v>
      </c>
      <c r="AW893" s="0" t="n">
        <f aca="true">RAND()</f>
        <v>0.503649590729422</v>
      </c>
      <c r="AX893" s="0" t="n">
        <f aca="true">RAND()</f>
        <v>0.697228493258884</v>
      </c>
      <c r="AY893" s="0" t="n">
        <f aca="true">RAND()</f>
        <v>0.127193303243148</v>
      </c>
      <c r="AZ893" s="0" t="n">
        <f aca="true">RAND()</f>
        <v>0.158130000459052</v>
      </c>
    </row>
    <row r="894" customFormat="false" ht="15" hidden="false" customHeight="false" outlineLevel="0" collapsed="false">
      <c r="AK894" s="0" t="n">
        <v>881</v>
      </c>
      <c r="AL894" s="0" t="n">
        <f aca="false">IFERROR(IF(AU894&lt;($AM$6-$AL$6)/($AN$6-$AL$6),$AL$6+SQRT(AU894*($AN$6-$AL$6)*($AM$6-$AL$6)),$AN$6-SQRT((1-AU894)*($AN$6-$AL$6)*($AN$6-$AM$6))),$AM$6)</f>
        <v>3.04757256906705</v>
      </c>
      <c r="AM894" s="0" t="n">
        <f aca="false">IFERROR(IF(AV894&lt;($AM$7-$AL$7)/($AN$7-$AL$7),$AL$7+SQRT(AV894*($AN$7-$AL$7)*($AM$7-$AL$7)),$AN$7-SQRT((1-AV894)*($AN$7-$AL$7)*($AN$7-$AM$7))),$AM$7)</f>
        <v>1.05213800467974</v>
      </c>
      <c r="AN894" s="0" t="n">
        <f aca="false">IFERROR(IF(AW894&lt;($AM$8-$AL$8)/($AN$8-$AL$8),$AL$8+SQRT(AW894*($AN$8-$AL$8)*($AM$8-$AL$8)),$AN$8-SQRT((1-AW894)*($AN$8-$AL$8)*($AN$8-$AM$8))),$AM$8)</f>
        <v>0.888984108110611</v>
      </c>
      <c r="AO894" s="0" t="n">
        <f aca="false">IFERROR(IF(AX894&lt;($AM$9-$AL$9)/($AN$9-$AL$9),$AL$9+SQRT(AX894*($AN$9-$AL$9)*($AM$9-$AL$9)),$AN$9-SQRT((1-AX894)*($AN$9-$AL$9)*($AN$9-$AM$9))),$AM$9)</f>
        <v>0.53665289077596</v>
      </c>
      <c r="AP894" s="0" t="n">
        <f aca="false">IFERROR(IF(AY894&lt;($AM$10-$AL$10)/($AN$10-$AL$10),$AL$10+SQRT(AY894*($AN$10-$AL$10)*($AM$10-$AL$10)),$AN$10-SQRT((1-AY894)*($AN$10-$AL$10)*($AN$10-$AM$10))),$AM$10)</f>
        <v>0.948480138114861</v>
      </c>
      <c r="AQ894" s="0" t="n">
        <f aca="false">IFERROR(IF(AZ894&lt;($AM$11-$AL$11)/($AN$11-$AL$11),$AL$11+SQRT(AZ894*($AN$11-$AL$11)*($AM$11-$AL$11)),$AN$11-SQRT((1-AZ894)*($AN$11-$AL$11)*($AN$11-$AM$11))),$AM$11)</f>
        <v>0.627692972401902</v>
      </c>
      <c r="AR894" s="0" t="n">
        <f aca="false">SUMPRODUCT((B24:B31&lt;=$B$6)*(C24:C31*AM894+D24:D31*AO894*$B$8*AQ894)/(1+AL894/100)^B24:B31)+C32*AM894*AP894/(1+AL894/100)^$B$6</f>
        <v>0</v>
      </c>
      <c r="AS894" s="0" t="n">
        <f aca="false">SUMPRODUCT((K24:K26&lt;=$B$6)*(L24:L26*AN894+M24:M26*AO894*$B$8*AQ894)/(1+AL894/100)^K24:K26)+L27*AN894*AP894/(1+AL894/100)^$B$6</f>
        <v>0</v>
      </c>
      <c r="AT894" s="0" t="n">
        <f aca="false">AS894-AR894</f>
        <v>0</v>
      </c>
      <c r="AU894" s="0" t="n">
        <f aca="true">RAND()</f>
        <v>0.218915870160438</v>
      </c>
      <c r="AV894" s="0" t="n">
        <f aca="true">RAND()</f>
        <v>0.652005607181201</v>
      </c>
      <c r="AW894" s="0" t="n">
        <f aca="true">RAND()</f>
        <v>0.0879796832915644</v>
      </c>
      <c r="AX894" s="0" t="n">
        <f aca="true">RAND()</f>
        <v>0.00179124586964594</v>
      </c>
      <c r="AY894" s="0" t="n">
        <f aca="true">RAND()</f>
        <v>0.8045377371341</v>
      </c>
      <c r="AZ894" s="0" t="n">
        <f aca="true">RAND()</f>
        <v>0.438296670047321</v>
      </c>
    </row>
    <row r="895" customFormat="false" ht="15" hidden="false" customHeight="false" outlineLevel="0" collapsed="false">
      <c r="AK895" s="0" t="n">
        <v>882</v>
      </c>
      <c r="AL895" s="0" t="n">
        <f aca="false">IFERROR(IF(AU895&lt;($AM$6-$AL$6)/($AN$6-$AL$6),$AL$6+SQRT(AU895*($AN$6-$AL$6)*($AM$6-$AL$6)),$AN$6-SQRT((1-AU895)*($AN$6-$AL$6)*($AN$6-$AM$6))),$AM$6)</f>
        <v>3.93257603195276</v>
      </c>
      <c r="AM895" s="0" t="n">
        <f aca="false">IFERROR(IF(AV895&lt;($AM$7-$AL$7)/($AN$7-$AL$7),$AL$7+SQRT(AV895*($AN$7-$AL$7)*($AM$7-$AL$7)),$AN$7-SQRT((1-AV895)*($AN$7-$AL$7)*($AN$7-$AM$7))),$AM$7)</f>
        <v>0.888777159797766</v>
      </c>
      <c r="AN895" s="0" t="n">
        <f aca="false">IFERROR(IF(AW895&lt;($AM$8-$AL$8)/($AN$8-$AL$8),$AL$8+SQRT(AW895*($AN$8-$AL$8)*($AM$8-$AL$8)),$AN$8-SQRT((1-AW895)*($AN$8-$AL$8)*($AN$8-$AM$8))),$AM$8)</f>
        <v>1.19598509837692</v>
      </c>
      <c r="AO895" s="0" t="n">
        <f aca="false">IFERROR(IF(AX895&lt;($AM$9-$AL$9)/($AN$9-$AL$9),$AL$9+SQRT(AX895*($AN$9-$AL$9)*($AM$9-$AL$9)),$AN$9-SQRT((1-AX895)*($AN$9-$AL$9)*($AN$9-$AM$9))),$AM$9)</f>
        <v>0.687934437150724</v>
      </c>
      <c r="AP895" s="0" t="n">
        <f aca="false">IFERROR(IF(AY895&lt;($AM$10-$AL$10)/($AN$10-$AL$10),$AL$10+SQRT(AY895*($AN$10-$AL$10)*($AM$10-$AL$10)),$AN$10-SQRT((1-AY895)*($AN$10-$AL$10)*($AN$10-$AM$10))),$AM$10)</f>
        <v>0.853368266134538</v>
      </c>
      <c r="AQ895" s="0" t="n">
        <f aca="false">IFERROR(IF(AZ895&lt;($AM$11-$AL$11)/($AN$11-$AL$11),$AL$11+SQRT(AZ895*($AN$11-$AL$11)*($AM$11-$AL$11)),$AN$11-SQRT((1-AZ895)*($AN$11-$AL$11)*($AN$11-$AM$11))),$AM$11)</f>
        <v>0.711947763158197</v>
      </c>
      <c r="AR895" s="0" t="n">
        <f aca="false">SUMPRODUCT((B24:B31&lt;=$B$6)*(C24:C31*AM895+D24:D31*AO895*$B$8*AQ895)/(1+AL895/100)^B24:B31)+C32*AM895*AP895/(1+AL895/100)^$B$6</f>
        <v>0</v>
      </c>
      <c r="AS895" s="0" t="n">
        <f aca="false">SUMPRODUCT((K24:K26&lt;=$B$6)*(L24:L26*AN895+M24:M26*AO895*$B$8*AQ895)/(1+AL895/100)^K24:K26)+L27*AN895*AP895/(1+AL895/100)^$B$6</f>
        <v>0</v>
      </c>
      <c r="AT895" s="0" t="n">
        <f aca="false">AS895-AR895</f>
        <v>0</v>
      </c>
      <c r="AU895" s="0" t="n">
        <f aca="true">RAND()</f>
        <v>0.529545510012465</v>
      </c>
      <c r="AV895" s="0" t="n">
        <f aca="true">RAND()</f>
        <v>0.0875709344639793</v>
      </c>
      <c r="AW895" s="0" t="n">
        <f aca="true">RAND()</f>
        <v>0.974065692467989</v>
      </c>
      <c r="AX895" s="0" t="n">
        <f aca="true">RAND()</f>
        <v>0.0470924702228794</v>
      </c>
      <c r="AY895" s="0" t="n">
        <f aca="true">RAND()</f>
        <v>0.49947652604372</v>
      </c>
      <c r="AZ895" s="0" t="n">
        <f aca="true">RAND()</f>
        <v>0.661330240205852</v>
      </c>
    </row>
    <row r="896" customFormat="false" ht="15" hidden="false" customHeight="false" outlineLevel="0" collapsed="false">
      <c r="AK896" s="0" t="n">
        <v>883</v>
      </c>
      <c r="AL896" s="0" t="n">
        <f aca="false">IFERROR(IF(AU896&lt;($AM$6-$AL$6)/($AN$6-$AL$6),$AL$6+SQRT(AU896*($AN$6-$AL$6)*($AM$6-$AL$6)),$AN$6-SQRT((1-AU896)*($AN$6-$AL$6)*($AN$6-$AM$6))),$AM$6)</f>
        <v>2.96569370427898</v>
      </c>
      <c r="AM896" s="0" t="n">
        <f aca="false">IFERROR(IF(AV896&lt;($AM$7-$AL$7)/($AN$7-$AL$7),$AL$7+SQRT(AV896*($AN$7-$AL$7)*($AM$7-$AL$7)),$AN$7-SQRT((1-AV896)*($AN$7-$AL$7)*($AN$7-$AM$7))),$AM$7)</f>
        <v>0.964879663193978</v>
      </c>
      <c r="AN896" s="0" t="n">
        <f aca="false">IFERROR(IF(AW896&lt;($AM$8-$AL$8)/($AN$8-$AL$8),$AL$8+SQRT(AW896*($AN$8-$AL$8)*($AM$8-$AL$8)),$AN$8-SQRT((1-AW896)*($AN$8-$AL$8)*($AN$8-$AM$8))),$AM$8)</f>
        <v>0.938317384786368</v>
      </c>
      <c r="AO896" s="0" t="n">
        <f aca="false">IFERROR(IF(AX896&lt;($AM$9-$AL$9)/($AN$9-$AL$9),$AL$9+SQRT(AX896*($AN$9-$AL$9)*($AM$9-$AL$9)),$AN$9-SQRT((1-AX896)*($AN$9-$AL$9)*($AN$9-$AM$9))),$AM$9)</f>
        <v>0.950660515727009</v>
      </c>
      <c r="AP896" s="0" t="n">
        <f aca="false">IFERROR(IF(AY896&lt;($AM$10-$AL$10)/($AN$10-$AL$10),$AL$10+SQRT(AY896*($AN$10-$AL$10)*($AM$10-$AL$10)),$AN$10-SQRT((1-AY896)*($AN$10-$AL$10)*($AN$10-$AM$10))),$AM$10)</f>
        <v>0.829074011498116</v>
      </c>
      <c r="AQ896" s="0" t="n">
        <f aca="false">IFERROR(IF(AZ896&lt;($AM$11-$AL$11)/($AN$11-$AL$11),$AL$11+SQRT(AZ896*($AN$11-$AL$11)*($AM$11-$AL$11)),$AN$11-SQRT((1-AZ896)*($AN$11-$AL$11)*($AN$11-$AM$11))),$AM$11)</f>
        <v>0.538427214492255</v>
      </c>
      <c r="AR896" s="0" t="n">
        <f aca="false">SUMPRODUCT((B24:B31&lt;=$B$6)*(C24:C31*AM896+D24:D31*AO896*$B$8*AQ896)/(1+AL896/100)^B24:B31)+C32*AM896*AP896/(1+AL896/100)^$B$6</f>
        <v>0</v>
      </c>
      <c r="AS896" s="0" t="n">
        <f aca="false">SUMPRODUCT((K24:K26&lt;=$B$6)*(L24:L26*AN896+M24:M26*AO896*$B$8*AQ896)/(1+AL896/100)^K24:K26)+L27*AN896*AP896/(1+AL896/100)^$B$6</f>
        <v>0</v>
      </c>
      <c r="AT896" s="0" t="n">
        <f aca="false">AS896-AR896</f>
        <v>0</v>
      </c>
      <c r="AU896" s="0" t="n">
        <f aca="true">RAND()</f>
        <v>0.186512866096811</v>
      </c>
      <c r="AV896" s="0" t="n">
        <f aca="true">RAND()</f>
        <v>0.302058925943996</v>
      </c>
      <c r="AW896" s="0" t="n">
        <f aca="true">RAND()</f>
        <v>0.212574432601558</v>
      </c>
      <c r="AX896" s="0" t="n">
        <f aca="true">RAND()</f>
        <v>0.270793200580444</v>
      </c>
      <c r="AY896" s="0" t="n">
        <f aca="true">RAND()</f>
        <v>0.433158820173849</v>
      </c>
      <c r="AZ896" s="0" t="n">
        <f aca="true">RAND()</f>
        <v>0.232030761675656</v>
      </c>
    </row>
    <row r="897" customFormat="false" ht="15" hidden="false" customHeight="false" outlineLevel="0" collapsed="false">
      <c r="AK897" s="0" t="n">
        <v>884</v>
      </c>
      <c r="AL897" s="0" t="n">
        <f aca="false">IFERROR(IF(AU897&lt;($AM$6-$AL$6)/($AN$6-$AL$6),$AL$6+SQRT(AU897*($AN$6-$AL$6)*($AM$6-$AL$6)),$AN$6-SQRT((1-AU897)*($AN$6-$AL$6)*($AN$6-$AM$6))),$AM$6)</f>
        <v>3.50374059590075</v>
      </c>
      <c r="AM897" s="0" t="n">
        <f aca="false">IFERROR(IF(AV897&lt;($AM$7-$AL$7)/($AN$7-$AL$7),$AL$7+SQRT(AV897*($AN$7-$AL$7)*($AM$7-$AL$7)),$AN$7-SQRT((1-AV897)*($AN$7-$AL$7)*($AN$7-$AM$7))),$AM$7)</f>
        <v>1.13820440219351</v>
      </c>
      <c r="AN897" s="0" t="n">
        <f aca="false">IFERROR(IF(AW897&lt;($AM$8-$AL$8)/($AN$8-$AL$8),$AL$8+SQRT(AW897*($AN$8-$AL$8)*($AM$8-$AL$8)),$AN$8-SQRT((1-AW897)*($AN$8-$AL$8)*($AN$8-$AM$8))),$AM$8)</f>
        <v>0.939885315667561</v>
      </c>
      <c r="AO897" s="0" t="n">
        <f aca="false">IFERROR(IF(AX897&lt;($AM$9-$AL$9)/($AN$9-$AL$9),$AL$9+SQRT(AX897*($AN$9-$AL$9)*($AM$9-$AL$9)),$AN$9-SQRT((1-AX897)*($AN$9-$AL$9)*($AN$9-$AM$9))),$AM$9)</f>
        <v>0.808801242633028</v>
      </c>
      <c r="AP897" s="0" t="n">
        <f aca="false">IFERROR(IF(AY897&lt;($AM$10-$AL$10)/($AN$10-$AL$10),$AL$10+SQRT(AY897*($AN$10-$AL$10)*($AM$10-$AL$10)),$AN$10-SQRT((1-AY897)*($AN$10-$AL$10)*($AN$10-$AM$10))),$AM$10)</f>
        <v>0.889657858702512</v>
      </c>
      <c r="AQ897" s="0" t="n">
        <f aca="false">IFERROR(IF(AZ897&lt;($AM$11-$AL$11)/($AN$11-$AL$11),$AL$11+SQRT(AZ897*($AN$11-$AL$11)*($AM$11-$AL$11)),$AN$11-SQRT((1-AZ897)*($AN$11-$AL$11)*($AN$11-$AM$11))),$AM$11)</f>
        <v>0.617321943977253</v>
      </c>
      <c r="AR897" s="0" t="n">
        <f aca="false">SUMPRODUCT((B24:B31&lt;=$B$6)*(C24:C31*AM897+D24:D31*AO897*$B$8*AQ897)/(1+AL897/100)^B24:B31)+C32*AM897*AP897/(1+AL897/100)^$B$6</f>
        <v>0</v>
      </c>
      <c r="AS897" s="0" t="n">
        <f aca="false">SUMPRODUCT((K24:K26&lt;=$B$6)*(L24:L26*AN897+M24:M26*AO897*$B$8*AQ897)/(1+AL897/100)^K24:K26)+L27*AN897*AP897/(1+AL897/100)^$B$6</f>
        <v>0</v>
      </c>
      <c r="AT897" s="0" t="n">
        <f aca="false">AS897-AR897</f>
        <v>0</v>
      </c>
      <c r="AU897" s="0" t="n">
        <f aca="true">RAND()</f>
        <v>0.388808508962376</v>
      </c>
      <c r="AV897" s="0" t="n">
        <f aca="true">RAND()</f>
        <v>0.888904393876344</v>
      </c>
      <c r="AW897" s="0" t="n">
        <f aca="true">RAND()</f>
        <v>0.217421128215702</v>
      </c>
      <c r="AX897" s="0" t="n">
        <f aca="true">RAND()</f>
        <v>0.12714427660227</v>
      </c>
      <c r="AY897" s="0" t="n">
        <f aca="true">RAND()</f>
        <v>0.607332987394508</v>
      </c>
      <c r="AZ897" s="0" t="n">
        <f aca="true">RAND()</f>
        <v>0.41099271889593</v>
      </c>
    </row>
    <row r="898" customFormat="false" ht="15" hidden="false" customHeight="false" outlineLevel="0" collapsed="false">
      <c r="AK898" s="0" t="n">
        <v>885</v>
      </c>
      <c r="AL898" s="0" t="n">
        <f aca="false">IFERROR(IF(AU898&lt;($AM$6-$AL$6)/($AN$6-$AL$6),$AL$6+SQRT(AU898*($AN$6-$AL$6)*($AM$6-$AL$6)),$AN$6-SQRT((1-AU898)*($AN$6-$AL$6)*($AN$6-$AM$6))),$AM$6)</f>
        <v>3.18022376280259</v>
      </c>
      <c r="AM898" s="0" t="n">
        <f aca="false">IFERROR(IF(AV898&lt;($AM$7-$AL$7)/($AN$7-$AL$7),$AL$7+SQRT(AV898*($AN$7-$AL$7)*($AM$7-$AL$7)),$AN$7-SQRT((1-AV898)*($AN$7-$AL$7)*($AN$7-$AM$7))),$AM$7)</f>
        <v>0.911570074161817</v>
      </c>
      <c r="AN898" s="0" t="n">
        <f aca="false">IFERROR(IF(AW898&lt;($AM$8-$AL$8)/($AN$8-$AL$8),$AL$8+SQRT(AW898*($AN$8-$AL$8)*($AM$8-$AL$8)),$AN$8-SQRT((1-AW898)*($AN$8-$AL$8)*($AN$8-$AM$8))),$AM$8)</f>
        <v>0.983386264504645</v>
      </c>
      <c r="AO898" s="0" t="n">
        <f aca="false">IFERROR(IF(AX898&lt;($AM$9-$AL$9)/($AN$9-$AL$9),$AL$9+SQRT(AX898*($AN$9-$AL$9)*($AM$9-$AL$9)),$AN$9-SQRT((1-AX898)*($AN$9-$AL$9)*($AN$9-$AM$9))),$AM$9)</f>
        <v>1.59284091067363</v>
      </c>
      <c r="AP898" s="0" t="n">
        <f aca="false">IFERROR(IF(AY898&lt;($AM$10-$AL$10)/($AN$10-$AL$10),$AL$10+SQRT(AY898*($AN$10-$AL$10)*($AM$10-$AL$10)),$AN$10-SQRT((1-AY898)*($AN$10-$AL$10)*($AN$10-$AM$10))),$AM$10)</f>
        <v>0.876110307492154</v>
      </c>
      <c r="AQ898" s="0" t="n">
        <f aca="false">IFERROR(IF(AZ898&lt;($AM$11-$AL$11)/($AN$11-$AL$11),$AL$11+SQRT(AZ898*($AN$11-$AL$11)*($AM$11-$AL$11)),$AN$11-SQRT((1-AZ898)*($AN$11-$AL$11)*($AN$11-$AM$11))),$AM$11)</f>
        <v>0.842325778972365</v>
      </c>
      <c r="AR898" s="0" t="n">
        <f aca="false">SUMPRODUCT((B24:B31&lt;=$B$6)*(C24:C31*AM898+D24:D31*AO898*$B$8*AQ898)/(1+AL898/100)^B24:B31)+C32*AM898*AP898/(1+AL898/100)^$B$6</f>
        <v>0</v>
      </c>
      <c r="AS898" s="0" t="n">
        <f aca="false">SUMPRODUCT((K24:K26&lt;=$B$6)*(L24:L26*AN898+M24:M26*AO898*$B$8*AQ898)/(1+AL898/100)^K24:K26)+L27*AN898*AP898/(1+AL898/100)^$B$6</f>
        <v>0</v>
      </c>
      <c r="AT898" s="0" t="n">
        <f aca="false">AS898-AR898</f>
        <v>0</v>
      </c>
      <c r="AU898" s="0" t="n">
        <f aca="true">RAND()</f>
        <v>0.270465474887102</v>
      </c>
      <c r="AV898" s="0" t="n">
        <f aca="true">RAND()</f>
        <v>0.138309793871925</v>
      </c>
      <c r="AW898" s="0" t="n">
        <f aca="true">RAND()</f>
        <v>0.373672466766306</v>
      </c>
      <c r="AX898" s="0" t="n">
        <f aca="true">RAND()</f>
        <v>0.889480983985948</v>
      </c>
      <c r="AY898" s="0" t="n">
        <f aca="true">RAND()</f>
        <v>0.565835853607371</v>
      </c>
      <c r="AZ898" s="0" t="n">
        <f aca="true">RAND()</f>
        <v>0.898525877646239</v>
      </c>
    </row>
    <row r="899" customFormat="false" ht="15" hidden="false" customHeight="false" outlineLevel="0" collapsed="false">
      <c r="AK899" s="0" t="n">
        <v>886</v>
      </c>
      <c r="AL899" s="0" t="n">
        <f aca="false">IFERROR(IF(AU899&lt;($AM$6-$AL$6)/($AN$6-$AL$6),$AL$6+SQRT(AU899*($AN$6-$AL$6)*($AM$6-$AL$6)),$AN$6-SQRT((1-AU899)*($AN$6-$AL$6)*($AN$6-$AM$6))),$AM$6)</f>
        <v>4.14477372130694</v>
      </c>
      <c r="AM899" s="0" t="n">
        <f aca="false">IFERROR(IF(AV899&lt;($AM$7-$AL$7)/($AN$7-$AL$7),$AL$7+SQRT(AV899*($AN$7-$AL$7)*($AM$7-$AL$7)),$AN$7-SQRT((1-AV899)*($AN$7-$AL$7)*($AN$7-$AM$7))),$AM$7)</f>
        <v>1.00021932118893</v>
      </c>
      <c r="AN899" s="0" t="n">
        <f aca="false">IFERROR(IF(AW899&lt;($AM$8-$AL$8)/($AN$8-$AL$8),$AL$8+SQRT(AW899*($AN$8-$AL$8)*($AM$8-$AL$8)),$AN$8-SQRT((1-AW899)*($AN$8-$AL$8)*($AN$8-$AM$8))),$AM$8)</f>
        <v>0.967236712165058</v>
      </c>
      <c r="AO899" s="0" t="n">
        <f aca="false">IFERROR(IF(AX899&lt;($AM$9-$AL$9)/($AN$9-$AL$9),$AL$9+SQRT(AX899*($AN$9-$AL$9)*($AM$9-$AL$9)),$AN$9-SQRT((1-AX899)*($AN$9-$AL$9)*($AN$9-$AM$9))),$AM$9)</f>
        <v>0.898530799191189</v>
      </c>
      <c r="AP899" s="0" t="n">
        <f aca="false">IFERROR(IF(AY899&lt;($AM$10-$AL$10)/($AN$10-$AL$10),$AL$10+SQRT(AY899*($AN$10-$AL$10)*($AM$10-$AL$10)),$AN$10-SQRT((1-AY899)*($AN$10-$AL$10)*($AN$10-$AM$10))),$AM$10)</f>
        <v>0.726405274606524</v>
      </c>
      <c r="AQ899" s="0" t="n">
        <f aca="false">IFERROR(IF(AZ899&lt;($AM$11-$AL$11)/($AN$11-$AL$11),$AL$11+SQRT(AZ899*($AN$11-$AL$11)*($AM$11-$AL$11)),$AN$11-SQRT((1-AZ899)*($AN$11-$AL$11)*($AN$11-$AM$11))),$AM$11)</f>
        <v>0.881020547814132</v>
      </c>
      <c r="AR899" s="0" t="n">
        <f aca="false">SUMPRODUCT((B24:B31&lt;=$B$6)*(C24:C31*AM899+D24:D31*AO899*$B$8*AQ899)/(1+AL899/100)^B24:B31)+C32*AM899*AP899/(1+AL899/100)^$B$6</f>
        <v>0</v>
      </c>
      <c r="AS899" s="0" t="n">
        <f aca="false">SUMPRODUCT((K24:K26&lt;=$B$6)*(L24:L26*AN899+M24:M26*AO899*$B$8*AQ899)/(1+AL899/100)^K24:K26)+L27*AN899*AP899/(1+AL899/100)^$B$6</f>
        <v>0</v>
      </c>
      <c r="AT899" s="0" t="n">
        <f aca="false">AS899-AR899</f>
        <v>0</v>
      </c>
      <c r="AU899" s="0" t="n">
        <f aca="true">RAND()</f>
        <v>0.592384144873029</v>
      </c>
      <c r="AV899" s="0" t="n">
        <f aca="true">RAND()</f>
        <v>0.445418777712735</v>
      </c>
      <c r="AW899" s="0" t="n">
        <f aca="true">RAND()</f>
        <v>0.310756865508649</v>
      </c>
      <c r="AX899" s="0" t="n">
        <f aca="true">RAND()</f>
        <v>0.211769063871957</v>
      </c>
      <c r="AY899" s="0" t="n">
        <f aca="true">RAND()</f>
        <v>0.205037393478623</v>
      </c>
      <c r="AZ899" s="0" t="n">
        <f aca="true">RAND()</f>
        <v>0.942219959010412</v>
      </c>
    </row>
    <row r="900" customFormat="false" ht="15" hidden="false" customHeight="false" outlineLevel="0" collapsed="false">
      <c r="AK900" s="0" t="n">
        <v>887</v>
      </c>
      <c r="AL900" s="0" t="n">
        <f aca="false">IFERROR(IF(AU900&lt;($AM$6-$AL$6)/($AN$6-$AL$6),$AL$6+SQRT(AU900*($AN$6-$AL$6)*($AM$6-$AL$6)),$AN$6-SQRT((1-AU900)*($AN$6-$AL$6)*($AN$6-$AM$6))),$AM$6)</f>
        <v>3.41242561929611</v>
      </c>
      <c r="AM900" s="0" t="n">
        <f aca="false">IFERROR(IF(AV900&lt;($AM$7-$AL$7)/($AN$7-$AL$7),$AL$7+SQRT(AV900*($AN$7-$AL$7)*($AM$7-$AL$7)),$AN$7-SQRT((1-AV900)*($AN$7-$AL$7)*($AN$7-$AM$7))),$AM$7)</f>
        <v>1.03001207049039</v>
      </c>
      <c r="AN900" s="0" t="n">
        <f aca="false">IFERROR(IF(AW900&lt;($AM$8-$AL$8)/($AN$8-$AL$8),$AL$8+SQRT(AW900*($AN$8-$AL$8)*($AM$8-$AL$8)),$AN$8-SQRT((1-AW900)*($AN$8-$AL$8)*($AN$8-$AM$8))),$AM$8)</f>
        <v>0.908522037970285</v>
      </c>
      <c r="AO900" s="0" t="n">
        <f aca="false">IFERROR(IF(AX900&lt;($AM$9-$AL$9)/($AN$9-$AL$9),$AL$9+SQRT(AX900*($AN$9-$AL$9)*($AM$9-$AL$9)),$AN$9-SQRT((1-AX900)*($AN$9-$AL$9)*($AN$9-$AM$9))),$AM$9)</f>
        <v>0.849841458363063</v>
      </c>
      <c r="AP900" s="0" t="n">
        <f aca="false">IFERROR(IF(AY900&lt;($AM$10-$AL$10)/($AN$10-$AL$10),$AL$10+SQRT(AY900*($AN$10-$AL$10)*($AM$10-$AL$10)),$AN$10-SQRT((1-AY900)*($AN$10-$AL$10)*($AN$10-$AM$10))),$AM$10)</f>
        <v>0.594978066873255</v>
      </c>
      <c r="AQ900" s="0" t="n">
        <f aca="false">IFERROR(IF(AZ900&lt;($AM$11-$AL$11)/($AN$11-$AL$11),$AL$11+SQRT(AZ900*($AN$11-$AL$11)*($AM$11-$AL$11)),$AN$11-SQRT((1-AZ900)*($AN$11-$AL$11)*($AN$11-$AM$11))),$AM$11)</f>
        <v>0.526330329196902</v>
      </c>
      <c r="AR900" s="0" t="n">
        <f aca="false">SUMPRODUCT((B24:B31&lt;=$B$6)*(C24:C31*AM900+D24:D31*AO900*$B$8*AQ900)/(1+AL900/100)^B24:B31)+C32*AM900*AP900/(1+AL900/100)^$B$6</f>
        <v>0</v>
      </c>
      <c r="AS900" s="0" t="n">
        <f aca="false">SUMPRODUCT((K24:K26&lt;=$B$6)*(L24:L26*AN900+M24:M26*AO900*$B$8*AQ900)/(1+AL900/100)^K24:K26)+L27*AN900*AP900/(1+AL900/100)^$B$6</f>
        <v>0</v>
      </c>
      <c r="AT900" s="0" t="n">
        <f aca="false">AS900-AR900</f>
        <v>0</v>
      </c>
      <c r="AU900" s="0" t="n">
        <f aca="true">RAND()</f>
        <v>0.356465503145856</v>
      </c>
      <c r="AV900" s="0" t="n">
        <f aca="true">RAND()</f>
        <v>0.569824985511793</v>
      </c>
      <c r="AW900" s="0" t="n">
        <f aca="true">RAND()</f>
        <v>0.130855919169155</v>
      </c>
      <c r="AX900" s="0" t="n">
        <f aca="true">RAND()</f>
        <v>0.163185394652793</v>
      </c>
      <c r="AY900" s="0" t="n">
        <f aca="true">RAND()</f>
        <v>0.0360833327479223</v>
      </c>
      <c r="AZ900" s="0" t="n">
        <f aca="true">RAND()</f>
        <v>0.209083338426033</v>
      </c>
    </row>
    <row r="901" customFormat="false" ht="15" hidden="false" customHeight="false" outlineLevel="0" collapsed="false">
      <c r="AK901" s="0" t="n">
        <v>888</v>
      </c>
      <c r="AL901" s="0" t="n">
        <f aca="false">IFERROR(IF(AU901&lt;($AM$6-$AL$6)/($AN$6-$AL$6),$AL$6+SQRT(AU901*($AN$6-$AL$6)*($AM$6-$AL$6)),$AN$6-SQRT((1-AU901)*($AN$6-$AL$6)*($AN$6-$AM$6))),$AM$6)</f>
        <v>3.04740335925934</v>
      </c>
      <c r="AM901" s="0" t="n">
        <f aca="false">IFERROR(IF(AV901&lt;($AM$7-$AL$7)/($AN$7-$AL$7),$AL$7+SQRT(AV901*($AN$7-$AL$7)*($AM$7-$AL$7)),$AN$7-SQRT((1-AV901)*($AN$7-$AL$7)*($AN$7-$AM$7))),$AM$7)</f>
        <v>0.942387282114619</v>
      </c>
      <c r="AN901" s="0" t="n">
        <f aca="false">IFERROR(IF(AW901&lt;($AM$8-$AL$8)/($AN$8-$AL$8),$AL$8+SQRT(AW901*($AN$8-$AL$8)*($AM$8-$AL$8)),$AN$8-SQRT((1-AW901)*($AN$8-$AL$8)*($AN$8-$AM$8))),$AM$8)</f>
        <v>1.15309278903495</v>
      </c>
      <c r="AO901" s="0" t="n">
        <f aca="false">IFERROR(IF(AX901&lt;($AM$9-$AL$9)/($AN$9-$AL$9),$AL$9+SQRT(AX901*($AN$9-$AL$9)*($AM$9-$AL$9)),$AN$9-SQRT((1-AX901)*($AN$9-$AL$9)*($AN$9-$AM$9))),$AM$9)</f>
        <v>0.868650567030011</v>
      </c>
      <c r="AP901" s="0" t="n">
        <f aca="false">IFERROR(IF(AY901&lt;($AM$10-$AL$10)/($AN$10-$AL$10),$AL$10+SQRT(AY901*($AN$10-$AL$10)*($AM$10-$AL$10)),$AN$10-SQRT((1-AY901)*($AN$10-$AL$10)*($AN$10-$AM$10))),$AM$10)</f>
        <v>0.957321529781787</v>
      </c>
      <c r="AQ901" s="0" t="n">
        <f aca="false">IFERROR(IF(AZ901&lt;($AM$11-$AL$11)/($AN$11-$AL$11),$AL$11+SQRT(AZ901*($AN$11-$AL$11)*($AM$11-$AL$11)),$AN$11-SQRT((1-AZ901)*($AN$11-$AL$11)*($AN$11-$AM$11))),$AM$11)</f>
        <v>0.654470231919988</v>
      </c>
      <c r="AR901" s="0" t="n">
        <f aca="false">SUMPRODUCT((B24:B31&lt;=$B$6)*(C24:C31*AM901+D24:D31*AO901*$B$8*AQ901)/(1+AL901/100)^B24:B31)+C32*AM901*AP901/(1+AL901/100)^$B$6</f>
        <v>0</v>
      </c>
      <c r="AS901" s="0" t="n">
        <f aca="false">SUMPRODUCT((K24:K26&lt;=$B$6)*(L24:L26*AN901+M24:M26*AO901*$B$8*AQ901)/(1+AL901/100)^K24:K26)+L27*AN901*AP901/(1+AL901/100)^$B$6</f>
        <v>0</v>
      </c>
      <c r="AT901" s="0" t="n">
        <f aca="false">AS901-AR901</f>
        <v>0</v>
      </c>
      <c r="AU901" s="0" t="n">
        <f aca="true">RAND()</f>
        <v>0.218848989780282</v>
      </c>
      <c r="AV901" s="0" t="n">
        <f aca="true">RAND()</f>
        <v>0.225268201199869</v>
      </c>
      <c r="AW901" s="0" t="n">
        <f aca="true">RAND()</f>
        <v>0.916524377448665</v>
      </c>
      <c r="AX901" s="0" t="n">
        <f aca="true">RAND()</f>
        <v>0.181204320762065</v>
      </c>
      <c r="AY901" s="0" t="n">
        <f aca="true">RAND()</f>
        <v>0.836571926407816</v>
      </c>
      <c r="AZ901" s="0" t="n">
        <f aca="true">RAND()</f>
        <v>0.512690528043156</v>
      </c>
    </row>
    <row r="902" customFormat="false" ht="15" hidden="false" customHeight="false" outlineLevel="0" collapsed="false">
      <c r="AK902" s="0" t="n">
        <v>889</v>
      </c>
      <c r="AL902" s="0" t="n">
        <f aca="false">IFERROR(IF(AU902&lt;($AM$6-$AL$6)/($AN$6-$AL$6),$AL$6+SQRT(AU902*($AN$6-$AL$6)*($AM$6-$AL$6)),$AN$6-SQRT((1-AU902)*($AN$6-$AL$6)*($AN$6-$AM$6))),$AM$6)</f>
        <v>3.62636218107591</v>
      </c>
      <c r="AM902" s="0" t="n">
        <f aca="false">IFERROR(IF(AV902&lt;($AM$7-$AL$7)/($AN$7-$AL$7),$AL$7+SQRT(AV902*($AN$7-$AL$7)*($AM$7-$AL$7)),$AN$7-SQRT((1-AV902)*($AN$7-$AL$7)*($AN$7-$AM$7))),$AM$7)</f>
        <v>0.979869859916095</v>
      </c>
      <c r="AN902" s="0" t="n">
        <f aca="false">IFERROR(IF(AW902&lt;($AM$8-$AL$8)/($AN$8-$AL$8),$AL$8+SQRT(AW902*($AN$8-$AL$8)*($AM$8-$AL$8)),$AN$8-SQRT((1-AW902)*($AN$8-$AL$8)*($AN$8-$AM$8))),$AM$8)</f>
        <v>0.945659423345398</v>
      </c>
      <c r="AO902" s="0" t="n">
        <f aca="false">IFERROR(IF(AX902&lt;($AM$9-$AL$9)/($AN$9-$AL$9),$AL$9+SQRT(AX902*($AN$9-$AL$9)*($AM$9-$AL$9)),$AN$9-SQRT((1-AX902)*($AN$9-$AL$9)*($AN$9-$AM$9))),$AM$9)</f>
        <v>0.876323042735179</v>
      </c>
      <c r="AP902" s="0" t="n">
        <f aca="false">IFERROR(IF(AY902&lt;($AM$10-$AL$10)/($AN$10-$AL$10),$AL$10+SQRT(AY902*($AN$10-$AL$10)*($AM$10-$AL$10)),$AN$10-SQRT((1-AY902)*($AN$10-$AL$10)*($AN$10-$AM$10))),$AM$10)</f>
        <v>0.640692590290403</v>
      </c>
      <c r="AQ902" s="0" t="n">
        <f aca="false">IFERROR(IF(AZ902&lt;($AM$11-$AL$11)/($AN$11-$AL$11),$AL$11+SQRT(AZ902*($AN$11-$AL$11)*($AM$11-$AL$11)),$AN$11-SQRT((1-AZ902)*($AN$11-$AL$11)*($AN$11-$AM$11))),$AM$11)</f>
        <v>0.769929806307762</v>
      </c>
      <c r="AR902" s="0" t="n">
        <f aca="false">SUMPRODUCT((B24:B31&lt;=$B$6)*(C24:C31*AM902+D24:D31*AO902*$B$8*AQ902)/(1+AL902/100)^B24:B31)+C32*AM902*AP902/(1+AL902/100)^$B$6</f>
        <v>0</v>
      </c>
      <c r="AS902" s="0" t="n">
        <f aca="false">SUMPRODUCT((K24:K26&lt;=$B$6)*(L24:L26*AN902+M24:M26*AO902*$B$8*AQ902)/(1+AL902/100)^K24:K26)+L27*AN902*AP902/(1+AL902/100)^$B$6</f>
        <v>0</v>
      </c>
      <c r="AT902" s="0" t="n">
        <f aca="false">AS902-AR902</f>
        <v>0</v>
      </c>
      <c r="AU902" s="0" t="n">
        <f aca="true">RAND()</f>
        <v>0.430928393336255</v>
      </c>
      <c r="AV902" s="0" t="n">
        <f aca="true">RAND()</f>
        <v>0.359479627847061</v>
      </c>
      <c r="AW902" s="0" t="n">
        <f aca="true">RAND()</f>
        <v>0.2357407512146</v>
      </c>
      <c r="AX902" s="0" t="n">
        <f aca="true">RAND()</f>
        <v>0.188825376657951</v>
      </c>
      <c r="AY902" s="0" t="n">
        <f aca="true">RAND()</f>
        <v>0.0791776198504923</v>
      </c>
      <c r="AZ902" s="0" t="n">
        <f aca="true">RAND()</f>
        <v>0.783949820303739</v>
      </c>
    </row>
    <row r="903" customFormat="false" ht="15" hidden="false" customHeight="false" outlineLevel="0" collapsed="false">
      <c r="AK903" s="0" t="n">
        <v>890</v>
      </c>
      <c r="AL903" s="0" t="n">
        <f aca="false">IFERROR(IF(AU903&lt;($AM$6-$AL$6)/($AN$6-$AL$6),$AL$6+SQRT(AU903*($AN$6-$AL$6)*($AM$6-$AL$6)),$AN$6-SQRT((1-AU903)*($AN$6-$AL$6)*($AN$6-$AM$6))),$AM$6)</f>
        <v>2.67823407083971</v>
      </c>
      <c r="AM903" s="0" t="n">
        <f aca="false">IFERROR(IF(AV903&lt;($AM$7-$AL$7)/($AN$7-$AL$7),$AL$7+SQRT(AV903*($AN$7-$AL$7)*($AM$7-$AL$7)),$AN$7-SQRT((1-AV903)*($AN$7-$AL$7)*($AN$7-$AM$7))),$AM$7)</f>
        <v>0.872108146123283</v>
      </c>
      <c r="AN903" s="0" t="n">
        <f aca="false">IFERROR(IF(AW903&lt;($AM$8-$AL$8)/($AN$8-$AL$8),$AL$8+SQRT(AW903*($AN$8-$AL$8)*($AM$8-$AL$8)),$AN$8-SQRT((1-AW903)*($AN$8-$AL$8)*($AN$8-$AM$8))),$AM$8)</f>
        <v>0.940163731017197</v>
      </c>
      <c r="AO903" s="0" t="n">
        <f aca="false">IFERROR(IF(AX903&lt;($AM$9-$AL$9)/($AN$9-$AL$9),$AL$9+SQRT(AX903*($AN$9-$AL$9)*($AM$9-$AL$9)),$AN$9-SQRT((1-AX903)*($AN$9-$AL$9)*($AN$9-$AM$9))),$AM$9)</f>
        <v>1.4760801482209</v>
      </c>
      <c r="AP903" s="0" t="n">
        <f aca="false">IFERROR(IF(AY903&lt;($AM$10-$AL$10)/($AN$10-$AL$10),$AL$10+SQRT(AY903*($AN$10-$AL$10)*($AM$10-$AL$10)),$AN$10-SQRT((1-AY903)*($AN$10-$AL$10)*($AN$10-$AM$10))),$AM$10)</f>
        <v>0.75579101930378</v>
      </c>
      <c r="AQ903" s="0" t="n">
        <f aca="false">IFERROR(IF(AZ903&lt;($AM$11-$AL$11)/($AN$11-$AL$11),$AL$11+SQRT(AZ903*($AN$11-$AL$11)*($AM$11-$AL$11)),$AN$11-SQRT((1-AZ903)*($AN$11-$AL$11)*($AN$11-$AM$11))),$AM$11)</f>
        <v>0.489148567850662</v>
      </c>
      <c r="AR903" s="0" t="n">
        <f aca="false">SUMPRODUCT((B24:B31&lt;=$B$6)*(C24:C31*AM903+D24:D31*AO903*$B$8*AQ903)/(1+AL903/100)^B24:B31)+C32*AM903*AP903/(1+AL903/100)^$B$6</f>
        <v>0</v>
      </c>
      <c r="AS903" s="0" t="n">
        <f aca="false">SUMPRODUCT((K24:K26&lt;=$B$6)*(L24:L26*AN903+M24:M26*AO903*$B$8*AQ903)/(1+AL903/100)^K24:K26)+L27*AN903*AP903/(1+AL903/100)^$B$6</f>
        <v>0</v>
      </c>
      <c r="AT903" s="0" t="n">
        <f aca="false">AS903-AR903</f>
        <v>0</v>
      </c>
      <c r="AU903" s="0" t="n">
        <f aca="true">RAND()</f>
        <v>0.0920002909695603</v>
      </c>
      <c r="AV903" s="0" t="n">
        <f aca="true">RAND()</f>
        <v>0.0577731637481856</v>
      </c>
      <c r="AW903" s="0" t="n">
        <f aca="true">RAND()</f>
        <v>0.218287461029569</v>
      </c>
      <c r="AX903" s="0" t="n">
        <f aca="true">RAND()</f>
        <v>0.817005325941176</v>
      </c>
      <c r="AY903" s="0" t="n">
        <f aca="true">RAND()</f>
        <v>0.261716182225866</v>
      </c>
      <c r="AZ903" s="0" t="n">
        <f aca="true">RAND()</f>
        <v>0.146029309061048</v>
      </c>
    </row>
    <row r="904" customFormat="false" ht="15" hidden="false" customHeight="false" outlineLevel="0" collapsed="false">
      <c r="AK904" s="0" t="n">
        <v>891</v>
      </c>
      <c r="AL904" s="0" t="n">
        <f aca="false">IFERROR(IF(AU904&lt;($AM$6-$AL$6)/($AN$6-$AL$6),$AL$6+SQRT(AU904*($AN$6-$AL$6)*($AM$6-$AL$6)),$AN$6-SQRT((1-AU904)*($AN$6-$AL$6)*($AN$6-$AM$6))),$AM$6)</f>
        <v>4.09663334018004</v>
      </c>
      <c r="AM904" s="0" t="n">
        <f aca="false">IFERROR(IF(AV904&lt;($AM$7-$AL$7)/($AN$7-$AL$7),$AL$7+SQRT(AV904*($AN$7-$AL$7)*($AM$7-$AL$7)),$AN$7-SQRT((1-AV904)*($AN$7-$AL$7)*($AN$7-$AM$7))),$AM$7)</f>
        <v>1.10612352269036</v>
      </c>
      <c r="AN904" s="0" t="n">
        <f aca="false">IFERROR(IF(AW904&lt;($AM$8-$AL$8)/($AN$8-$AL$8),$AL$8+SQRT(AW904*($AN$8-$AL$8)*($AM$8-$AL$8)),$AN$8-SQRT((1-AW904)*($AN$8-$AL$8)*($AN$8-$AM$8))),$AM$8)</f>
        <v>1.12162146601669</v>
      </c>
      <c r="AO904" s="0" t="n">
        <f aca="false">IFERROR(IF(AX904&lt;($AM$9-$AL$9)/($AN$9-$AL$9),$AL$9+SQRT(AX904*($AN$9-$AL$9)*($AM$9-$AL$9)),$AN$9-SQRT((1-AX904)*($AN$9-$AL$9)*($AN$9-$AM$9))),$AM$9)</f>
        <v>1.39381390124872</v>
      </c>
      <c r="AP904" s="0" t="n">
        <f aca="false">IFERROR(IF(AY904&lt;($AM$10-$AL$10)/($AN$10-$AL$10),$AL$10+SQRT(AY904*($AN$10-$AL$10)*($AM$10-$AL$10)),$AN$10-SQRT((1-AY904)*($AN$10-$AL$10)*($AN$10-$AM$10))),$AM$10)</f>
        <v>0.917529242082491</v>
      </c>
      <c r="AQ904" s="0" t="n">
        <f aca="false">IFERROR(IF(AZ904&lt;($AM$11-$AL$11)/($AN$11-$AL$11),$AL$11+SQRT(AZ904*($AN$11-$AL$11)*($AM$11-$AL$11)),$AN$11-SQRT((1-AZ904)*($AN$11-$AL$11)*($AN$11-$AM$11))),$AM$11)</f>
        <v>0.536143096677734</v>
      </c>
      <c r="AR904" s="0" t="n">
        <f aca="false">SUMPRODUCT((B24:B31&lt;=$B$6)*(C24:C31*AM904+D24:D31*AO904*$B$8*AQ904)/(1+AL904/100)^B24:B31)+C32*AM904*AP904/(1+AL904/100)^$B$6</f>
        <v>0</v>
      </c>
      <c r="AS904" s="0" t="n">
        <f aca="false">SUMPRODUCT((K24:K26&lt;=$B$6)*(L24:L26*AN904+M24:M26*AO904*$B$8*AQ904)/(1+AL904/100)^K24:K26)+L27*AN904*AP904/(1+AL904/100)^$B$6</f>
        <v>0</v>
      </c>
      <c r="AT904" s="0" t="n">
        <f aca="false">AS904-AR904</f>
        <v>0</v>
      </c>
      <c r="AU904" s="0" t="n">
        <f aca="true">RAND()</f>
        <v>0.578523101932295</v>
      </c>
      <c r="AV904" s="0" t="n">
        <f aca="true">RAND()</f>
        <v>0.815996082461952</v>
      </c>
      <c r="AW904" s="0" t="n">
        <f aca="true">RAND()</f>
        <v>0.853501795664861</v>
      </c>
      <c r="AX904" s="0" t="n">
        <f aca="true">RAND()</f>
        <v>0.75502560912047</v>
      </c>
      <c r="AY904" s="0" t="n">
        <f aca="true">RAND()</f>
        <v>0.697322671975918</v>
      </c>
      <c r="AZ904" s="0" t="n">
        <f aca="true">RAND()</f>
        <v>0.227606375953265</v>
      </c>
    </row>
    <row r="905" customFormat="false" ht="15" hidden="false" customHeight="false" outlineLevel="0" collapsed="false">
      <c r="AK905" s="0" t="n">
        <v>892</v>
      </c>
      <c r="AL905" s="0" t="n">
        <f aca="false">IFERROR(IF(AU905&lt;($AM$6-$AL$6)/($AN$6-$AL$6),$AL$6+SQRT(AU905*($AN$6-$AL$6)*($AM$6-$AL$6)),$AN$6-SQRT((1-AU905)*($AN$6-$AL$6)*($AN$6-$AM$6))),$AM$6)</f>
        <v>4.32176970636825</v>
      </c>
      <c r="AM905" s="0" t="n">
        <f aca="false">IFERROR(IF(AV905&lt;($AM$7-$AL$7)/($AN$7-$AL$7),$AL$7+SQRT(AV905*($AN$7-$AL$7)*($AM$7-$AL$7)),$AN$7-SQRT((1-AV905)*($AN$7-$AL$7)*($AN$7-$AM$7))),$AM$7)</f>
        <v>1.03792853777757</v>
      </c>
      <c r="AN905" s="0" t="n">
        <f aca="false">IFERROR(IF(AW905&lt;($AM$8-$AL$8)/($AN$8-$AL$8),$AL$8+SQRT(AW905*($AN$8-$AL$8)*($AM$8-$AL$8)),$AN$8-SQRT((1-AW905)*($AN$8-$AL$8)*($AN$8-$AM$8))),$AM$8)</f>
        <v>0.926461150198835</v>
      </c>
      <c r="AO905" s="0" t="n">
        <f aca="false">IFERROR(IF(AX905&lt;($AM$9-$AL$9)/($AN$9-$AL$9),$AL$9+SQRT(AX905*($AN$9-$AL$9)*($AM$9-$AL$9)),$AN$9-SQRT((1-AX905)*($AN$9-$AL$9)*($AN$9-$AM$9))),$AM$9)</f>
        <v>1.89573697182307</v>
      </c>
      <c r="AP905" s="0" t="n">
        <f aca="false">IFERROR(IF(AY905&lt;($AM$10-$AL$10)/($AN$10-$AL$10),$AL$10+SQRT(AY905*($AN$10-$AL$10)*($AM$10-$AL$10)),$AN$10-SQRT((1-AY905)*($AN$10-$AL$10)*($AN$10-$AM$10))),$AM$10)</f>
        <v>0.994761973549617</v>
      </c>
      <c r="AQ905" s="0" t="n">
        <f aca="false">IFERROR(IF(AZ905&lt;($AM$11-$AL$11)/($AN$11-$AL$11),$AL$11+SQRT(AZ905*($AN$11-$AL$11)*($AM$11-$AL$11)),$AN$11-SQRT((1-AZ905)*($AN$11-$AL$11)*($AN$11-$AM$11))),$AM$11)</f>
        <v>0.368036304629678</v>
      </c>
      <c r="AR905" s="0" t="n">
        <f aca="false">SUMPRODUCT((B24:B31&lt;=$B$6)*(C24:C31*AM905+D24:D31*AO905*$B$8*AQ905)/(1+AL905/100)^B24:B31)+C32*AM905*AP905/(1+AL905/100)^$B$6</f>
        <v>0</v>
      </c>
      <c r="AS905" s="0" t="n">
        <f aca="false">SUMPRODUCT((K24:K26&lt;=$B$6)*(L24:L26*AN905+M24:M26*AO905*$B$8*AQ905)/(1+AL905/100)^K24:K26)+L27*AN905*AP905/(1+AL905/100)^$B$6</f>
        <v>0</v>
      </c>
      <c r="AT905" s="0" t="n">
        <f aca="false">AS905-AR905</f>
        <v>0</v>
      </c>
      <c r="AU905" s="0" t="n">
        <f aca="true">RAND()</f>
        <v>0.641354124713658</v>
      </c>
      <c r="AV905" s="0" t="n">
        <f aca="true">RAND()</f>
        <v>0.600228399207486</v>
      </c>
      <c r="AW905" s="0" t="n">
        <f aca="true">RAND()</f>
        <v>0.177693583440136</v>
      </c>
      <c r="AX905" s="0" t="n">
        <f aca="true">RAND()</f>
        <v>0.992752813970251</v>
      </c>
      <c r="AY905" s="0" t="n">
        <f aca="true">RAND()</f>
        <v>0.979157641882846</v>
      </c>
      <c r="AZ905" s="0" t="n">
        <f aca="true">RAND()</f>
        <v>0.0188936275414787</v>
      </c>
    </row>
    <row r="906" customFormat="false" ht="15" hidden="false" customHeight="false" outlineLevel="0" collapsed="false">
      <c r="AK906" s="0" t="n">
        <v>893</v>
      </c>
      <c r="AL906" s="0" t="n">
        <f aca="false">IFERROR(IF(AU906&lt;($AM$6-$AL$6)/($AN$6-$AL$6),$AL$6+SQRT(AU906*($AN$6-$AL$6)*($AM$6-$AL$6)),$AN$6-SQRT((1-AU906)*($AN$6-$AL$6)*($AN$6-$AM$6))),$AM$6)</f>
        <v>5.43407884217331</v>
      </c>
      <c r="AM906" s="0" t="n">
        <f aca="false">IFERROR(IF(AV906&lt;($AM$7-$AL$7)/($AN$7-$AL$7),$AL$7+SQRT(AV906*($AN$7-$AL$7)*($AM$7-$AL$7)),$AN$7-SQRT((1-AV906)*($AN$7-$AL$7)*($AN$7-$AM$7))),$AM$7)</f>
        <v>1.00985528125647</v>
      </c>
      <c r="AN906" s="0" t="n">
        <f aca="false">IFERROR(IF(AW906&lt;($AM$8-$AL$8)/($AN$8-$AL$8),$AL$8+SQRT(AW906*($AN$8-$AL$8)*($AM$8-$AL$8)),$AN$8-SQRT((1-AW906)*($AN$8-$AL$8)*($AN$8-$AM$8))),$AM$8)</f>
        <v>1.11827783223315</v>
      </c>
      <c r="AO906" s="0" t="n">
        <f aca="false">IFERROR(IF(AX906&lt;($AM$9-$AL$9)/($AN$9-$AL$9),$AL$9+SQRT(AX906*($AN$9-$AL$9)*($AM$9-$AL$9)),$AN$9-SQRT((1-AX906)*($AN$9-$AL$9)*($AN$9-$AM$9))),$AM$9)</f>
        <v>1.32518717996332</v>
      </c>
      <c r="AP906" s="0" t="n">
        <f aca="false">IFERROR(IF(AY906&lt;($AM$10-$AL$10)/($AN$10-$AL$10),$AL$10+SQRT(AY906*($AN$10-$AL$10)*($AM$10-$AL$10)),$AN$10-SQRT((1-AY906)*($AN$10-$AL$10)*($AN$10-$AM$10))),$AM$10)</f>
        <v>0.685901134556156</v>
      </c>
      <c r="AQ906" s="0" t="n">
        <f aca="false">IFERROR(IF(AZ906&lt;($AM$11-$AL$11)/($AN$11-$AL$11),$AL$11+SQRT(AZ906*($AN$11-$AL$11)*($AM$11-$AL$11)),$AN$11-SQRT((1-AZ906)*($AN$11-$AL$11)*($AN$11-$AM$11))),$AM$11)</f>
        <v>0.741270915295521</v>
      </c>
      <c r="AR906" s="0" t="n">
        <f aca="false">SUMPRODUCT((B24:B31&lt;=$B$6)*(C24:C31*AM906+D24:D31*AO906*$B$8*AQ906)/(1+AL906/100)^B24:B31)+C32*AM906*AP906/(1+AL906/100)^$B$6</f>
        <v>0</v>
      </c>
      <c r="AS906" s="0" t="n">
        <f aca="false">SUMPRODUCT((K24:K26&lt;=$B$6)*(L24:L26*AN906+M24:M26*AO906*$B$8*AQ906)/(1+AL906/100)^K24:K26)+L27*AN906*AP906/(1+AL906/100)^$B$6</f>
        <v>0</v>
      </c>
      <c r="AT906" s="0" t="n">
        <f aca="false">AS906-AR906</f>
        <v>0</v>
      </c>
      <c r="AU906" s="0" t="n">
        <f aca="true">RAND()</f>
        <v>0.877394546373536</v>
      </c>
      <c r="AV906" s="0" t="n">
        <f aca="true">RAND()</f>
        <v>0.487382347196362</v>
      </c>
      <c r="AW906" s="0" t="n">
        <f aca="true">RAND()</f>
        <v>0.845771293500459</v>
      </c>
      <c r="AX906" s="0" t="n">
        <f aca="true">RAND()</f>
        <v>0.696418438609431</v>
      </c>
      <c r="AY906" s="0" t="n">
        <f aca="true">RAND()</f>
        <v>0.138236927317064</v>
      </c>
      <c r="AZ906" s="0" t="n">
        <f aca="true">RAND()</f>
        <v>0.726772492767275</v>
      </c>
    </row>
    <row r="907" customFormat="false" ht="15" hidden="false" customHeight="false" outlineLevel="0" collapsed="false">
      <c r="AK907" s="0" t="n">
        <v>894</v>
      </c>
      <c r="AL907" s="0" t="n">
        <f aca="false">IFERROR(IF(AU907&lt;($AM$6-$AL$6)/($AN$6-$AL$6),$AL$6+SQRT(AU907*($AN$6-$AL$6)*($AM$6-$AL$6)),$AN$6-SQRT((1-AU907)*($AN$6-$AL$6)*($AN$6-$AM$6))),$AM$6)</f>
        <v>3.61969965828625</v>
      </c>
      <c r="AM907" s="0" t="n">
        <f aca="false">IFERROR(IF(AV907&lt;($AM$7-$AL$7)/($AN$7-$AL$7),$AL$7+SQRT(AV907*($AN$7-$AL$7)*($AM$7-$AL$7)),$AN$7-SQRT((1-AV907)*($AN$7-$AL$7)*($AN$7-$AM$7))),$AM$7)</f>
        <v>1.06330983148187</v>
      </c>
      <c r="AN907" s="0" t="n">
        <f aca="false">IFERROR(IF(AW907&lt;($AM$8-$AL$8)/($AN$8-$AL$8),$AL$8+SQRT(AW907*($AN$8-$AL$8)*($AM$8-$AL$8)),$AN$8-SQRT((1-AW907)*($AN$8-$AL$8)*($AN$8-$AM$8))),$AM$8)</f>
        <v>0.999197601152341</v>
      </c>
      <c r="AO907" s="0" t="n">
        <f aca="false">IFERROR(IF(AX907&lt;($AM$9-$AL$9)/($AN$9-$AL$9),$AL$9+SQRT(AX907*($AN$9-$AL$9)*($AM$9-$AL$9)),$AN$9-SQRT((1-AX907)*($AN$9-$AL$9)*($AN$9-$AM$9))),$AM$9)</f>
        <v>0.930947454871019</v>
      </c>
      <c r="AP907" s="0" t="n">
        <f aca="false">IFERROR(IF(AY907&lt;($AM$10-$AL$10)/($AN$10-$AL$10),$AL$10+SQRT(AY907*($AN$10-$AL$10)*($AM$10-$AL$10)),$AN$10-SQRT((1-AY907)*($AN$10-$AL$10)*($AN$10-$AM$10))),$AM$10)</f>
        <v>0.80371627602771</v>
      </c>
      <c r="AQ907" s="0" t="n">
        <f aca="false">IFERROR(IF(AZ907&lt;($AM$11-$AL$11)/($AN$11-$AL$11),$AL$11+SQRT(AZ907*($AN$11-$AL$11)*($AM$11-$AL$11)),$AN$11-SQRT((1-AZ907)*($AN$11-$AL$11)*($AN$11-$AM$11))),$AM$11)</f>
        <v>0.948397846625302</v>
      </c>
      <c r="AR907" s="0" t="n">
        <f aca="false">SUMPRODUCT((B24:B31&lt;=$B$6)*(C24:C31*AM907+D24:D31*AO907*$B$8*AQ907)/(1+AL907/100)^B24:B31)+C32*AM907*AP907/(1+AL907/100)^$B$6</f>
        <v>0</v>
      </c>
      <c r="AS907" s="0" t="n">
        <f aca="false">SUMPRODUCT((K24:K26&lt;=$B$6)*(L24:L26*AN907+M24:M26*AO907*$B$8*AQ907)/(1+AL907/100)^K24:K26)+L27*AN907*AP907/(1+AL907/100)^$B$6</f>
        <v>0</v>
      </c>
      <c r="AT907" s="0" t="n">
        <f aca="false">AS907-AR907</f>
        <v>0</v>
      </c>
      <c r="AU907" s="0" t="n">
        <f aca="true">RAND()</f>
        <v>0.428678479990496</v>
      </c>
      <c r="AV907" s="0" t="n">
        <f aca="true">RAND()</f>
        <v>0.690193608699302</v>
      </c>
      <c r="AW907" s="0" t="n">
        <f aca="true">RAND()</f>
        <v>0.440885381164966</v>
      </c>
      <c r="AX907" s="0" t="n">
        <f aca="true">RAND()</f>
        <v>0.247620945146412</v>
      </c>
      <c r="AY907" s="0" t="n">
        <f aca="true">RAND()</f>
        <v>0.368974305296561</v>
      </c>
      <c r="AZ907" s="0" t="n">
        <f aca="true">RAND()</f>
        <v>0.98913150109018</v>
      </c>
    </row>
    <row r="908" customFormat="false" ht="15" hidden="false" customHeight="false" outlineLevel="0" collapsed="false">
      <c r="AK908" s="0" t="n">
        <v>895</v>
      </c>
      <c r="AL908" s="0" t="n">
        <f aca="false">IFERROR(IF(AU908&lt;($AM$6-$AL$6)/($AN$6-$AL$6),$AL$6+SQRT(AU908*($AN$6-$AL$6)*($AM$6-$AL$6)),$AN$6-SQRT((1-AU908)*($AN$6-$AL$6)*($AN$6-$AM$6))),$AM$6)</f>
        <v>5.00028230387028</v>
      </c>
      <c r="AM908" s="0" t="n">
        <f aca="false">IFERROR(IF(AV908&lt;($AM$7-$AL$7)/($AN$7-$AL$7),$AL$7+SQRT(AV908*($AN$7-$AL$7)*($AM$7-$AL$7)),$AN$7-SQRT((1-AV908)*($AN$7-$AL$7)*($AN$7-$AM$7))),$AM$7)</f>
        <v>1.05745517599465</v>
      </c>
      <c r="AN908" s="0" t="n">
        <f aca="false">IFERROR(IF(AW908&lt;($AM$8-$AL$8)/($AN$8-$AL$8),$AL$8+SQRT(AW908*($AN$8-$AL$8)*($AM$8-$AL$8)),$AN$8-SQRT((1-AW908)*($AN$8-$AL$8)*($AN$8-$AM$8))),$AM$8)</f>
        <v>0.964296796988421</v>
      </c>
      <c r="AO908" s="0" t="n">
        <f aca="false">IFERROR(IF(AX908&lt;($AM$9-$AL$9)/($AN$9-$AL$9),$AL$9+SQRT(AX908*($AN$9-$AL$9)*($AM$9-$AL$9)),$AN$9-SQRT((1-AX908)*($AN$9-$AL$9)*($AN$9-$AM$9))),$AM$9)</f>
        <v>0.680569250640728</v>
      </c>
      <c r="AP908" s="0" t="n">
        <f aca="false">IFERROR(IF(AY908&lt;($AM$10-$AL$10)/($AN$10-$AL$10),$AL$10+SQRT(AY908*($AN$10-$AL$10)*($AM$10-$AL$10)),$AN$10-SQRT((1-AY908)*($AN$10-$AL$10)*($AN$10-$AM$10))),$AM$10)</f>
        <v>0.93972299744683</v>
      </c>
      <c r="AQ908" s="0" t="n">
        <f aca="false">IFERROR(IF(AZ908&lt;($AM$11-$AL$11)/($AN$11-$AL$11),$AL$11+SQRT(AZ908*($AN$11-$AL$11)*($AM$11-$AL$11)),$AN$11-SQRT((1-AZ908)*($AN$11-$AL$11)*($AN$11-$AM$11))),$AM$11)</f>
        <v>0.920781889019539</v>
      </c>
      <c r="AR908" s="0" t="n">
        <f aca="false">SUMPRODUCT((B24:B31&lt;=$B$6)*(C24:C31*AM908+D24:D31*AO908*$B$8*AQ908)/(1+AL908/100)^B24:B31)+C32*AM908*AP908/(1+AL908/100)^$B$6</f>
        <v>0</v>
      </c>
      <c r="AS908" s="0" t="n">
        <f aca="false">SUMPRODUCT((K24:K26&lt;=$B$6)*(L24:L26*AN908+M24:M26*AO908*$B$8*AQ908)/(1+AL908/100)^K24:K26)+L27*AN908*AP908/(1+AL908/100)^$B$6</f>
        <v>0</v>
      </c>
      <c r="AT908" s="0" t="n">
        <f aca="false">AS908-AR908</f>
        <v>0</v>
      </c>
      <c r="AU908" s="0" t="n">
        <f aca="true">RAND()</f>
        <v>0.800056456789282</v>
      </c>
      <c r="AV908" s="0" t="n">
        <f aca="true">RAND()</f>
        <v>0.670457695544421</v>
      </c>
      <c r="AW908" s="0" t="n">
        <f aca="true">RAND()</f>
        <v>0.299927083340606</v>
      </c>
      <c r="AX908" s="0" t="n">
        <f aca="true">RAND()</f>
        <v>0.0434736723692719</v>
      </c>
      <c r="AY908" s="0" t="n">
        <f aca="true">RAND()</f>
        <v>0.773425257934499</v>
      </c>
      <c r="AZ908" s="0" t="n">
        <f aca="true">RAND()</f>
        <v>0.97438567711301</v>
      </c>
    </row>
    <row r="909" customFormat="false" ht="15" hidden="false" customHeight="false" outlineLevel="0" collapsed="false">
      <c r="AK909" s="0" t="n">
        <v>896</v>
      </c>
      <c r="AL909" s="0" t="n">
        <f aca="false">IFERROR(IF(AU909&lt;($AM$6-$AL$6)/($AN$6-$AL$6),$AL$6+SQRT(AU909*($AN$6-$AL$6)*($AM$6-$AL$6)),$AN$6-SQRT((1-AU909)*($AN$6-$AL$6)*($AN$6-$AM$6))),$AM$6)</f>
        <v>3.31363503781745</v>
      </c>
      <c r="AM909" s="0" t="n">
        <f aca="false">IFERROR(IF(AV909&lt;($AM$7-$AL$7)/($AN$7-$AL$7),$AL$7+SQRT(AV909*($AN$7-$AL$7)*($AM$7-$AL$7)),$AN$7-SQRT((1-AV909)*($AN$7-$AL$7)*($AN$7-$AM$7))),$AM$7)</f>
        <v>1.20528686126265</v>
      </c>
      <c r="AN909" s="0" t="n">
        <f aca="false">IFERROR(IF(AW909&lt;($AM$8-$AL$8)/($AN$8-$AL$8),$AL$8+SQRT(AW909*($AN$8-$AL$8)*($AM$8-$AL$8)),$AN$8-SQRT((1-AW909)*($AN$8-$AL$8)*($AN$8-$AM$8))),$AM$8)</f>
        <v>1.01063951425336</v>
      </c>
      <c r="AO909" s="0" t="n">
        <f aca="false">IFERROR(IF(AX909&lt;($AM$9-$AL$9)/($AN$9-$AL$9),$AL$9+SQRT(AX909*($AN$9-$AL$9)*($AM$9-$AL$9)),$AN$9-SQRT((1-AX909)*($AN$9-$AL$9)*($AN$9-$AM$9))),$AM$9)</f>
        <v>0.75182113624211</v>
      </c>
      <c r="AP909" s="0" t="n">
        <f aca="false">IFERROR(IF(AY909&lt;($AM$10-$AL$10)/($AN$10-$AL$10),$AL$10+SQRT(AY909*($AN$10-$AL$10)*($AM$10-$AL$10)),$AN$10-SQRT((1-AY909)*($AN$10-$AL$10)*($AN$10-$AM$10))),$AM$10)</f>
        <v>0.958761661889368</v>
      </c>
      <c r="AQ909" s="0" t="n">
        <f aca="false">IFERROR(IF(AZ909&lt;($AM$11-$AL$11)/($AN$11-$AL$11),$AL$11+SQRT(AZ909*($AN$11-$AL$11)*($AM$11-$AL$11)),$AN$11-SQRT((1-AZ909)*($AN$11-$AL$11)*($AN$11-$AM$11))),$AM$11)</f>
        <v>0.691858746136321</v>
      </c>
      <c r="AR909" s="0" t="n">
        <f aca="false">SUMPRODUCT((B24:B31&lt;=$B$6)*(C24:C31*AM909+D24:D31*AO909*$B$8*AQ909)/(1+AL909/100)^B24:B31)+C32*AM909*AP909/(1+AL909/100)^$B$6</f>
        <v>0</v>
      </c>
      <c r="AS909" s="0" t="n">
        <f aca="false">SUMPRODUCT((K24:K26&lt;=$B$6)*(L24:L26*AN909+M24:M26*AO909*$B$8*AQ909)/(1+AL909/100)^K24:K26)+L27*AN909*AP909/(1+AL909/100)^$B$6</f>
        <v>0</v>
      </c>
      <c r="AT909" s="0" t="n">
        <f aca="false">AS909-AR909</f>
        <v>0</v>
      </c>
      <c r="AU909" s="0" t="n">
        <f aca="true">RAND()</f>
        <v>0.320535668279641</v>
      </c>
      <c r="AV909" s="0" t="n">
        <f aca="true">RAND()</f>
        <v>0.982228757548925</v>
      </c>
      <c r="AW909" s="0" t="n">
        <f aca="true">RAND()</f>
        <v>0.490724958783382</v>
      </c>
      <c r="AX909" s="0" t="n">
        <f aca="true">RAND()</f>
        <v>0.0845518462110229</v>
      </c>
      <c r="AY909" s="0" t="n">
        <f aca="true">RAND()</f>
        <v>0.841849049677978</v>
      </c>
      <c r="AZ909" s="0" t="n">
        <f aca="true">RAND()</f>
        <v>0.61244476598906</v>
      </c>
    </row>
    <row r="910" customFormat="false" ht="15" hidden="false" customHeight="false" outlineLevel="0" collapsed="false">
      <c r="AK910" s="0" t="n">
        <v>897</v>
      </c>
      <c r="AL910" s="0" t="n">
        <f aca="false">IFERROR(IF(AU910&lt;($AM$6-$AL$6)/($AN$6-$AL$6),$AL$6+SQRT(AU910*($AN$6-$AL$6)*($AM$6-$AL$6)),$AN$6-SQRT((1-AU910)*($AN$6-$AL$6)*($AN$6-$AM$6))),$AM$6)</f>
        <v>4.76066133823687</v>
      </c>
      <c r="AM910" s="0" t="n">
        <f aca="false">IFERROR(IF(AV910&lt;($AM$7-$AL$7)/($AN$7-$AL$7),$AL$7+SQRT(AV910*($AN$7-$AL$7)*($AM$7-$AL$7)),$AN$7-SQRT((1-AV910)*($AN$7-$AL$7)*($AN$7-$AM$7))),$AM$7)</f>
        <v>1.00340471990834</v>
      </c>
      <c r="AN910" s="0" t="n">
        <f aca="false">IFERROR(IF(AW910&lt;($AM$8-$AL$8)/($AN$8-$AL$8),$AL$8+SQRT(AW910*($AN$8-$AL$8)*($AM$8-$AL$8)),$AN$8-SQRT((1-AW910)*($AN$8-$AL$8)*($AN$8-$AM$8))),$AM$8)</f>
        <v>0.858937417686868</v>
      </c>
      <c r="AO910" s="0" t="n">
        <f aca="false">IFERROR(IF(AX910&lt;($AM$9-$AL$9)/($AN$9-$AL$9),$AL$9+SQRT(AX910*($AN$9-$AL$9)*($AM$9-$AL$9)),$AN$9-SQRT((1-AX910)*($AN$9-$AL$9)*($AN$9-$AM$9))),$AM$9)</f>
        <v>1.67377322470234</v>
      </c>
      <c r="AP910" s="0" t="n">
        <f aca="false">IFERROR(IF(AY910&lt;($AM$10-$AL$10)/($AN$10-$AL$10),$AL$10+SQRT(AY910*($AN$10-$AL$10)*($AM$10-$AL$10)),$AN$10-SQRT((1-AY910)*($AN$10-$AL$10)*($AN$10-$AM$10))),$AM$10)</f>
        <v>0.990707874076468</v>
      </c>
      <c r="AQ910" s="0" t="n">
        <f aca="false">IFERROR(IF(AZ910&lt;($AM$11-$AL$11)/($AN$11-$AL$11),$AL$11+SQRT(AZ910*($AN$11-$AL$11)*($AM$11-$AL$11)),$AN$11-SQRT((1-AZ910)*($AN$11-$AL$11)*($AN$11-$AM$11))),$AM$11)</f>
        <v>0.712810294940889</v>
      </c>
      <c r="AR910" s="0" t="n">
        <f aca="false">SUMPRODUCT((B24:B31&lt;=$B$6)*(C24:C31*AM910+D24:D31*AO910*$B$8*AQ910)/(1+AL910/100)^B24:B31)+C32*AM910*AP910/(1+AL910/100)^$B$6</f>
        <v>0</v>
      </c>
      <c r="AS910" s="0" t="n">
        <f aca="false">SUMPRODUCT((K24:K26&lt;=$B$6)*(L24:L26*AN910+M24:M26*AO910*$B$8*AQ910)/(1+AL910/100)^K24:K26)+L27*AN910*AP910/(1+AL910/100)^$B$6</f>
        <v>0</v>
      </c>
      <c r="AT910" s="0" t="n">
        <f aca="false">AS910-AR910</f>
        <v>0</v>
      </c>
      <c r="AU910" s="0" t="n">
        <f aca="true">RAND()</f>
        <v>0.749268117896647</v>
      </c>
      <c r="AV910" s="0" t="n">
        <f aca="true">RAND()</f>
        <v>0.459473491880127</v>
      </c>
      <c r="AW910" s="0" t="n">
        <f aca="true">RAND()</f>
        <v>0.0385957689288482</v>
      </c>
      <c r="AX910" s="0" t="n">
        <f aca="true">RAND()</f>
        <v>0.929050727385925</v>
      </c>
      <c r="AY910" s="0" t="n">
        <f aca="true">RAND()</f>
        <v>0.963176870722586</v>
      </c>
      <c r="AZ910" s="0" t="n">
        <f aca="true">RAND()</f>
        <v>0.663355401257391</v>
      </c>
    </row>
    <row r="911" customFormat="false" ht="15" hidden="false" customHeight="false" outlineLevel="0" collapsed="false">
      <c r="AK911" s="0" t="n">
        <v>898</v>
      </c>
      <c r="AL911" s="0" t="n">
        <f aca="false">IFERROR(IF(AU911&lt;($AM$6-$AL$6)/($AN$6-$AL$6),$AL$6+SQRT(AU911*($AN$6-$AL$6)*($AM$6-$AL$6)),$AN$6-SQRT((1-AU911)*($AN$6-$AL$6)*($AN$6-$AM$6))),$AM$6)</f>
        <v>3.86936939544628</v>
      </c>
      <c r="AM911" s="0" t="n">
        <f aca="false">IFERROR(IF(AV911&lt;($AM$7-$AL$7)/($AN$7-$AL$7),$AL$7+SQRT(AV911*($AN$7-$AL$7)*($AM$7-$AL$7)),$AN$7-SQRT((1-AV911)*($AN$7-$AL$7)*($AN$7-$AM$7))),$AM$7)</f>
        <v>1.09535885695039</v>
      </c>
      <c r="AN911" s="0" t="n">
        <f aca="false">IFERROR(IF(AW911&lt;($AM$8-$AL$8)/($AN$8-$AL$8),$AL$8+SQRT(AW911*($AN$8-$AL$8)*($AM$8-$AL$8)),$AN$8-SQRT((1-AW911)*($AN$8-$AL$8)*($AN$8-$AM$8))),$AM$8)</f>
        <v>1.18057894798318</v>
      </c>
      <c r="AO911" s="0" t="n">
        <f aca="false">IFERROR(IF(AX911&lt;($AM$9-$AL$9)/($AN$9-$AL$9),$AL$9+SQRT(AX911*($AN$9-$AL$9)*($AM$9-$AL$9)),$AN$9-SQRT((1-AX911)*($AN$9-$AL$9)*($AN$9-$AM$9))),$AM$9)</f>
        <v>1.10354043625343</v>
      </c>
      <c r="AP911" s="0" t="n">
        <f aca="false">IFERROR(IF(AY911&lt;($AM$10-$AL$10)/($AN$10-$AL$10),$AL$10+SQRT(AY911*($AN$10-$AL$10)*($AM$10-$AL$10)),$AN$10-SQRT((1-AY911)*($AN$10-$AL$10)*($AN$10-$AM$10))),$AM$10)</f>
        <v>0.990536214791093</v>
      </c>
      <c r="AQ911" s="0" t="n">
        <f aca="false">IFERROR(IF(AZ911&lt;($AM$11-$AL$11)/($AN$11-$AL$11),$AL$11+SQRT(AZ911*($AN$11-$AL$11)*($AM$11-$AL$11)),$AN$11-SQRT((1-AZ911)*($AN$11-$AL$11)*($AN$11-$AM$11))),$AM$11)</f>
        <v>0.781378519000432</v>
      </c>
      <c r="AR911" s="0" t="n">
        <f aca="false">SUMPRODUCT((B24:B31&lt;=$B$6)*(C24:C31*AM911+D24:D31*AO911*$B$8*AQ911)/(1+AL911/100)^B24:B31)+C32*AM911*AP911/(1+AL911/100)^$B$6</f>
        <v>0</v>
      </c>
      <c r="AS911" s="0" t="n">
        <f aca="false">SUMPRODUCT((K24:K26&lt;=$B$6)*(L24:L26*AN911+M24:M26*AO911*$B$8*AQ911)/(1+AL911/100)^K24:K26)+L27*AN911*AP911/(1+AL911/100)^$B$6</f>
        <v>0</v>
      </c>
      <c r="AT911" s="0" t="n">
        <f aca="false">AS911-AR911</f>
        <v>0</v>
      </c>
      <c r="AU911" s="0" t="n">
        <f aca="true">RAND()</f>
        <v>0.509957600891582</v>
      </c>
      <c r="AV911" s="0" t="n">
        <f aca="true">RAND()</f>
        <v>0.787432150011639</v>
      </c>
      <c r="AW911" s="0" t="n">
        <f aca="true">RAND()</f>
        <v>0.957161933661142</v>
      </c>
      <c r="AX911" s="0" t="n">
        <f aca="true">RAND()</f>
        <v>0.464240167044877</v>
      </c>
      <c r="AY911" s="0" t="n">
        <f aca="true">RAND()</f>
        <v>0.962503112086293</v>
      </c>
      <c r="AZ911" s="0" t="n">
        <f aca="true">RAND()</f>
        <v>0.804916930798186</v>
      </c>
    </row>
    <row r="912" customFormat="false" ht="15" hidden="false" customHeight="false" outlineLevel="0" collapsed="false">
      <c r="AK912" s="0" t="n">
        <v>899</v>
      </c>
      <c r="AL912" s="0" t="n">
        <f aca="false">IFERROR(IF(AU912&lt;($AM$6-$AL$6)/($AN$6-$AL$6),$AL$6+SQRT(AU912*($AN$6-$AL$6)*($AM$6-$AL$6)),$AN$6-SQRT((1-AU912)*($AN$6-$AL$6)*($AN$6-$AM$6))),$AM$6)</f>
        <v>2.05543210612081</v>
      </c>
      <c r="AM912" s="0" t="n">
        <f aca="false">IFERROR(IF(AV912&lt;($AM$7-$AL$7)/($AN$7-$AL$7),$AL$7+SQRT(AV912*($AN$7-$AL$7)*($AM$7-$AL$7)),$AN$7-SQRT((1-AV912)*($AN$7-$AL$7)*($AN$7-$AM$7))),$AM$7)</f>
        <v>1.07554640399397</v>
      </c>
      <c r="AN912" s="0" t="n">
        <f aca="false">IFERROR(IF(AW912&lt;($AM$8-$AL$8)/($AN$8-$AL$8),$AL$8+SQRT(AW912*($AN$8-$AL$8)*($AM$8-$AL$8)),$AN$8-SQRT((1-AW912)*($AN$8-$AL$8)*($AN$8-$AM$8))),$AM$8)</f>
        <v>0.925221140348182</v>
      </c>
      <c r="AO912" s="0" t="n">
        <f aca="false">IFERROR(IF(AX912&lt;($AM$9-$AL$9)/($AN$9-$AL$9),$AL$9+SQRT(AX912*($AN$9-$AL$9)*($AM$9-$AL$9)),$AN$9-SQRT((1-AX912)*($AN$9-$AL$9)*($AN$9-$AM$9))),$AM$9)</f>
        <v>1.67777885651884</v>
      </c>
      <c r="AP912" s="0" t="n">
        <f aca="false">IFERROR(IF(AY912&lt;($AM$10-$AL$10)/($AN$10-$AL$10),$AL$10+SQRT(AY912*($AN$10-$AL$10)*($AM$10-$AL$10)),$AN$10-SQRT((1-AY912)*($AN$10-$AL$10)*($AN$10-$AM$10))),$AM$10)</f>
        <v>0.842834911697472</v>
      </c>
      <c r="AQ912" s="0" t="n">
        <f aca="false">IFERROR(IF(AZ912&lt;($AM$11-$AL$11)/($AN$11-$AL$11),$AL$11+SQRT(AZ912*($AN$11-$AL$11)*($AM$11-$AL$11)),$AN$11-SQRT((1-AZ912)*($AN$11-$AL$11)*($AN$11-$AM$11))),$AM$11)</f>
        <v>0.706467264617847</v>
      </c>
      <c r="AR912" s="0" t="n">
        <f aca="false">SUMPRODUCT((B24:B31&lt;=$B$6)*(C24:C31*AM912+D24:D31*AO912*$B$8*AQ912)/(1+AL912/100)^B24:B31)+C32*AM912*AP912/(1+AL912/100)^$B$6</f>
        <v>0</v>
      </c>
      <c r="AS912" s="0" t="n">
        <f aca="false">SUMPRODUCT((K24:K26&lt;=$B$6)*(L24:L26*AN912+M24:M26*AO912*$B$8*AQ912)/(1+AL912/100)^K24:K26)+L27*AN912*AP912/(1+AL912/100)^$B$6</f>
        <v>0</v>
      </c>
      <c r="AT912" s="0" t="n">
        <f aca="false">AS912-AR912</f>
        <v>0</v>
      </c>
      <c r="AU912" s="0" t="n">
        <f aca="true">RAND()</f>
        <v>0.000614543677797843</v>
      </c>
      <c r="AV912" s="0" t="n">
        <f aca="true">RAND()</f>
        <v>0.729475047471683</v>
      </c>
      <c r="AW912" s="0" t="n">
        <f aca="true">RAND()</f>
        <v>0.174225933223323</v>
      </c>
      <c r="AX912" s="0" t="n">
        <f aca="true">RAND()</f>
        <v>0.930782356462461</v>
      </c>
      <c r="AY912" s="0" t="n">
        <f aca="true">RAND()</f>
        <v>0.470143106714454</v>
      </c>
      <c r="AZ912" s="0" t="n">
        <f aca="true">RAND()</f>
        <v>0.648320543914576</v>
      </c>
    </row>
    <row r="913" customFormat="false" ht="15" hidden="false" customHeight="false" outlineLevel="0" collapsed="false">
      <c r="AK913" s="0" t="n">
        <v>900</v>
      </c>
      <c r="AL913" s="0" t="n">
        <f aca="false">IFERROR(IF(AU913&lt;($AM$6-$AL$6)/($AN$6-$AL$6),$AL$6+SQRT(AU913*($AN$6-$AL$6)*($AM$6-$AL$6)),$AN$6-SQRT((1-AU913)*($AN$6-$AL$6)*($AN$6-$AM$6))),$AM$6)</f>
        <v>5.66409622331966</v>
      </c>
      <c r="AM913" s="0" t="n">
        <f aca="false">IFERROR(IF(AV913&lt;($AM$7-$AL$7)/($AN$7-$AL$7),$AL$7+SQRT(AV913*($AN$7-$AL$7)*($AM$7-$AL$7)),$AN$7-SQRT((1-AV913)*($AN$7-$AL$7)*($AN$7-$AM$7))),$AM$7)</f>
        <v>0.998193197747546</v>
      </c>
      <c r="AN913" s="0" t="n">
        <f aca="false">IFERROR(IF(AW913&lt;($AM$8-$AL$8)/($AN$8-$AL$8),$AL$8+SQRT(AW913*($AN$8-$AL$8)*($AM$8-$AL$8)),$AN$8-SQRT((1-AW913)*($AN$8-$AL$8)*($AN$8-$AM$8))),$AM$8)</f>
        <v>1.2010619495647</v>
      </c>
      <c r="AO913" s="0" t="n">
        <f aca="false">IFERROR(IF(AX913&lt;($AM$9-$AL$9)/($AN$9-$AL$9),$AL$9+SQRT(AX913*($AN$9-$AL$9)*($AM$9-$AL$9)),$AN$9-SQRT((1-AX913)*($AN$9-$AL$9)*($AN$9-$AM$9))),$AM$9)</f>
        <v>1.03515375889226</v>
      </c>
      <c r="AP913" s="0" t="n">
        <f aca="false">IFERROR(IF(AY913&lt;($AM$10-$AL$10)/($AN$10-$AL$10),$AL$10+SQRT(AY913*($AN$10-$AL$10)*($AM$10-$AL$10)),$AN$10-SQRT((1-AY913)*($AN$10-$AL$10)*($AN$10-$AM$10))),$AM$10)</f>
        <v>0.891611072228362</v>
      </c>
      <c r="AQ913" s="0" t="n">
        <f aca="false">IFERROR(IF(AZ913&lt;($AM$11-$AL$11)/($AN$11-$AL$11),$AL$11+SQRT(AZ913*($AN$11-$AL$11)*($AM$11-$AL$11)),$AN$11-SQRT((1-AZ913)*($AN$11-$AL$11)*($AN$11-$AM$11))),$AM$11)</f>
        <v>0.470006324826816</v>
      </c>
      <c r="AR913" s="0" t="n">
        <f aca="false">SUMPRODUCT((B24:B31&lt;=$B$6)*(C24:C31*AM913+D24:D31*AO913*$B$8*AQ913)/(1+AL913/100)^B24:B31)+C32*AM913*AP913/(1+AL913/100)^$B$6</f>
        <v>0</v>
      </c>
      <c r="AS913" s="0" t="n">
        <f aca="false">SUMPRODUCT((K24:K26&lt;=$B$6)*(L24:L26*AN913+M24:M26*AO913*$B$8*AQ913)/(1+AL913/100)^K24:K26)+L27*AN913*AP913/(1+AL913/100)^$B$6</f>
        <v>0</v>
      </c>
      <c r="AT913" s="0" t="n">
        <f aca="false">AS913-AR913</f>
        <v>0</v>
      </c>
      <c r="AU913" s="0" t="n">
        <f aca="true">RAND()</f>
        <v>0.91076805497256</v>
      </c>
      <c r="AV913" s="0" t="n">
        <f aca="true">RAND()</f>
        <v>0.436450484815532</v>
      </c>
      <c r="AW913" s="0" t="n">
        <f aca="true">RAND()</f>
        <v>0.978711708618593</v>
      </c>
      <c r="AX913" s="0" t="n">
        <f aca="true">RAND()</f>
        <v>0.379381154013513</v>
      </c>
      <c r="AY913" s="0" t="n">
        <f aca="true">RAND()</f>
        <v>0.61343692756739</v>
      </c>
      <c r="AZ913" s="0" t="n">
        <f aca="true">RAND()</f>
        <v>0.117967961147432</v>
      </c>
    </row>
    <row r="914" customFormat="false" ht="15" hidden="false" customHeight="false" outlineLevel="0" collapsed="false">
      <c r="AK914" s="0" t="n">
        <v>901</v>
      </c>
      <c r="AL914" s="0" t="n">
        <f aca="false">IFERROR(IF(AU914&lt;($AM$6-$AL$6)/($AN$6-$AL$6),$AL$6+SQRT(AU914*($AN$6-$AL$6)*($AM$6-$AL$6)),$AN$6-SQRT((1-AU914)*($AN$6-$AL$6)*($AN$6-$AM$6))),$AM$6)</f>
        <v>6.79405276661417</v>
      </c>
      <c r="AM914" s="0" t="n">
        <f aca="false">IFERROR(IF(AV914&lt;($AM$7-$AL$7)/($AN$7-$AL$7),$AL$7+SQRT(AV914*($AN$7-$AL$7)*($AM$7-$AL$7)),$AN$7-SQRT((1-AV914)*($AN$7-$AL$7)*($AN$7-$AM$7))),$AM$7)</f>
        <v>0.998176994294829</v>
      </c>
      <c r="AN914" s="0" t="n">
        <f aca="false">IFERROR(IF(AW914&lt;($AM$8-$AL$8)/($AN$8-$AL$8),$AL$8+SQRT(AW914*($AN$8-$AL$8)*($AM$8-$AL$8)),$AN$8-SQRT((1-AW914)*($AN$8-$AL$8)*($AN$8-$AM$8))),$AM$8)</f>
        <v>1.24114950143264</v>
      </c>
      <c r="AO914" s="0" t="n">
        <f aca="false">IFERROR(IF(AX914&lt;($AM$9-$AL$9)/($AN$9-$AL$9),$AL$9+SQRT(AX914*($AN$9-$AL$9)*($AM$9-$AL$9)),$AN$9-SQRT((1-AX914)*($AN$9-$AL$9)*($AN$9-$AM$9))),$AM$9)</f>
        <v>1.05536133234024</v>
      </c>
      <c r="AP914" s="0" t="n">
        <f aca="false">IFERROR(IF(AY914&lt;($AM$10-$AL$10)/($AN$10-$AL$10),$AL$10+SQRT(AY914*($AN$10-$AL$10)*($AM$10-$AL$10)),$AN$10-SQRT((1-AY914)*($AN$10-$AL$10)*($AN$10-$AM$10))),$AM$10)</f>
        <v>0.839215079048444</v>
      </c>
      <c r="AQ914" s="0" t="n">
        <f aca="false">IFERROR(IF(AZ914&lt;($AM$11-$AL$11)/($AN$11-$AL$11),$AL$11+SQRT(AZ914*($AN$11-$AL$11)*($AM$11-$AL$11)),$AN$11-SQRT((1-AZ914)*($AN$11-$AL$11)*($AN$11-$AM$11))),$AM$11)</f>
        <v>0.53690671117914</v>
      </c>
      <c r="AR914" s="0" t="n">
        <f aca="false">SUMPRODUCT((B24:B31&lt;=$B$6)*(C24:C31*AM914+D24:D31*AO914*$B$8*AQ914)/(1+AL914/100)^B24:B31)+C32*AM914*AP914/(1+AL914/100)^$B$6</f>
        <v>0</v>
      </c>
      <c r="AS914" s="0" t="n">
        <f aca="false">SUMPRODUCT((K24:K26&lt;=$B$6)*(L24:L26*AN914+M24:M26*AO914*$B$8*AQ914)/(1+AL914/100)^K24:K26)+L27*AN914*AP914/(1+AL914/100)^$B$6</f>
        <v>0</v>
      </c>
      <c r="AT914" s="0" t="n">
        <f aca="false">AS914-AR914</f>
        <v>0</v>
      </c>
      <c r="AU914" s="0" t="n">
        <f aca="true">RAND()</f>
        <v>0.997879286853036</v>
      </c>
      <c r="AV914" s="0" t="n">
        <f aca="true">RAND()</f>
        <v>0.436379122974806</v>
      </c>
      <c r="AW914" s="0" t="n">
        <f aca="true">RAND()</f>
        <v>0.999303721556526</v>
      </c>
      <c r="AX914" s="0" t="n">
        <f aca="true">RAND()</f>
        <v>0.405105191707999</v>
      </c>
      <c r="AY914" s="0" t="n">
        <f aca="true">RAND()</f>
        <v>0.460267479415368</v>
      </c>
      <c r="AZ914" s="0" t="n">
        <f aca="true">RAND()</f>
        <v>0.229080774700883</v>
      </c>
    </row>
    <row r="915" customFormat="false" ht="15" hidden="false" customHeight="false" outlineLevel="0" collapsed="false">
      <c r="AK915" s="0" t="n">
        <v>902</v>
      </c>
      <c r="AL915" s="0" t="n">
        <f aca="false">IFERROR(IF(AU915&lt;($AM$6-$AL$6)/($AN$6-$AL$6),$AL$6+SQRT(AU915*($AN$6-$AL$6)*($AM$6-$AL$6)),$AN$6-SQRT((1-AU915)*($AN$6-$AL$6)*($AN$6-$AM$6))),$AM$6)</f>
        <v>5.17536849834828</v>
      </c>
      <c r="AM915" s="0" t="n">
        <f aca="false">IFERROR(IF(AV915&lt;($AM$7-$AL$7)/($AN$7-$AL$7),$AL$7+SQRT(AV915*($AN$7-$AL$7)*($AM$7-$AL$7)),$AN$7-SQRT((1-AV915)*($AN$7-$AL$7)*($AN$7-$AM$7))),$AM$7)</f>
        <v>1.00096496272642</v>
      </c>
      <c r="AN915" s="0" t="n">
        <f aca="false">IFERROR(IF(AW915&lt;($AM$8-$AL$8)/($AN$8-$AL$8),$AL$8+SQRT(AW915*($AN$8-$AL$8)*($AM$8-$AL$8)),$AN$8-SQRT((1-AW915)*($AN$8-$AL$8)*($AN$8-$AM$8))),$AM$8)</f>
        <v>1.00081040728771</v>
      </c>
      <c r="AO915" s="0" t="n">
        <f aca="false">IFERROR(IF(AX915&lt;($AM$9-$AL$9)/($AN$9-$AL$9),$AL$9+SQRT(AX915*($AN$9-$AL$9)*($AM$9-$AL$9)),$AN$9-SQRT((1-AX915)*($AN$9-$AL$9)*($AN$9-$AM$9))),$AM$9)</f>
        <v>0.772339542459684</v>
      </c>
      <c r="AP915" s="0" t="n">
        <f aca="false">IFERROR(IF(AY915&lt;($AM$10-$AL$10)/($AN$10-$AL$10),$AL$10+SQRT(AY915*($AN$10-$AL$10)*($AM$10-$AL$10)),$AN$10-SQRT((1-AY915)*($AN$10-$AL$10)*($AN$10-$AM$10))),$AM$10)</f>
        <v>0.990236824656835</v>
      </c>
      <c r="AQ915" s="0" t="n">
        <f aca="false">IFERROR(IF(AZ915&lt;($AM$11-$AL$11)/($AN$11-$AL$11),$AL$11+SQRT(AZ915*($AN$11-$AL$11)*($AM$11-$AL$11)),$AN$11-SQRT((1-AZ915)*($AN$11-$AL$11)*($AN$11-$AM$11))),$AM$11)</f>
        <v>0.633241609264301</v>
      </c>
      <c r="AR915" s="0" t="n">
        <f aca="false">SUMPRODUCT((B24:B31&lt;=$B$6)*(C24:C31*AM915+D24:D31*AO915*$B$8*AQ915)/(1+AL915/100)^B24:B31)+C32*AM915*AP915/(1+AL915/100)^$B$6</f>
        <v>0</v>
      </c>
      <c r="AS915" s="0" t="n">
        <f aca="false">SUMPRODUCT((K24:K26&lt;=$B$6)*(L24:L26*AN915+M24:M26*AO915*$B$8*AQ915)/(1+AL915/100)^K24:K26)+L27*AN915*AP915/(1+AL915/100)^$B$6</f>
        <v>0</v>
      </c>
      <c r="AT915" s="0" t="n">
        <f aca="false">AS915-AR915</f>
        <v>0</v>
      </c>
      <c r="AU915" s="0" t="n">
        <f aca="true">RAND()</f>
        <v>0.833535994159009</v>
      </c>
      <c r="AV915" s="0" t="n">
        <f aca="true">RAND()</f>
        <v>0.448724890756852</v>
      </c>
      <c r="AW915" s="0" t="n">
        <f aca="true">RAND()</f>
        <v>0.448040416745634</v>
      </c>
      <c r="AX915" s="0" t="n">
        <f aca="true">RAND()</f>
        <v>0.0988917685161997</v>
      </c>
      <c r="AY915" s="0" t="n">
        <f aca="true">RAND()</f>
        <v>0.961328576998465</v>
      </c>
      <c r="AZ915" s="0" t="n">
        <f aca="true">RAND()</f>
        <v>0.453265184265555</v>
      </c>
    </row>
    <row r="916" customFormat="false" ht="15" hidden="false" customHeight="false" outlineLevel="0" collapsed="false">
      <c r="AK916" s="0" t="n">
        <v>903</v>
      </c>
      <c r="AL916" s="0" t="n">
        <f aca="false">IFERROR(IF(AU916&lt;($AM$6-$AL$6)/($AN$6-$AL$6),$AL$6+SQRT(AU916*($AN$6-$AL$6)*($AM$6-$AL$6)),$AN$6-SQRT((1-AU916)*($AN$6-$AL$6)*($AN$6-$AM$6))),$AM$6)</f>
        <v>4.3121292532699</v>
      </c>
      <c r="AM916" s="0" t="n">
        <f aca="false">IFERROR(IF(AV916&lt;($AM$7-$AL$7)/($AN$7-$AL$7),$AL$7+SQRT(AV916*($AN$7-$AL$7)*($AM$7-$AL$7)),$AN$7-SQRT((1-AV916)*($AN$7-$AL$7)*($AN$7-$AM$7))),$AM$7)</f>
        <v>1.0416346571659</v>
      </c>
      <c r="AN916" s="0" t="n">
        <f aca="false">IFERROR(IF(AW916&lt;($AM$8-$AL$8)/($AN$8-$AL$8),$AL$8+SQRT(AW916*($AN$8-$AL$8)*($AM$8-$AL$8)),$AN$8-SQRT((1-AW916)*($AN$8-$AL$8)*($AN$8-$AM$8))),$AM$8)</f>
        <v>1.00283932967785</v>
      </c>
      <c r="AO916" s="0" t="n">
        <f aca="false">IFERROR(IF(AX916&lt;($AM$9-$AL$9)/($AN$9-$AL$9),$AL$9+SQRT(AX916*($AN$9-$AL$9)*($AM$9-$AL$9)),$AN$9-SQRT((1-AX916)*($AN$9-$AL$9)*($AN$9-$AM$9))),$AM$9)</f>
        <v>1.34134777146178</v>
      </c>
      <c r="AP916" s="0" t="n">
        <f aca="false">IFERROR(IF(AY916&lt;($AM$10-$AL$10)/($AN$10-$AL$10),$AL$10+SQRT(AY916*($AN$10-$AL$10)*($AM$10-$AL$10)),$AN$10-SQRT((1-AY916)*($AN$10-$AL$10)*($AN$10-$AM$10))),$AM$10)</f>
        <v>0.760011522950751</v>
      </c>
      <c r="AQ916" s="0" t="n">
        <f aca="false">IFERROR(IF(AZ916&lt;($AM$11-$AL$11)/($AN$11-$AL$11),$AL$11+SQRT(AZ916*($AN$11-$AL$11)*($AM$11-$AL$11)),$AN$11-SQRT((1-AZ916)*($AN$11-$AL$11)*($AN$11-$AM$11))),$AM$11)</f>
        <v>0.588373793933675</v>
      </c>
      <c r="AR916" s="0" t="n">
        <f aca="false">SUMPRODUCT((B24:B31&lt;=$B$6)*(C24:C31*AM916+D24:D31*AO916*$B$8*AQ916)/(1+AL916/100)^B24:B31)+C32*AM916*AP916/(1+AL916/100)^$B$6</f>
        <v>0</v>
      </c>
      <c r="AS916" s="0" t="n">
        <f aca="false">SUMPRODUCT((K24:K26&lt;=$B$6)*(L24:L26*AN916+M24:M26*AO916*$B$8*AQ916)/(1+AL916/100)^K24:K26)+L27*AN916*AP916/(1+AL916/100)^$B$6</f>
        <v>0</v>
      </c>
      <c r="AT916" s="0" t="n">
        <f aca="false">AS916-AR916</f>
        <v>0</v>
      </c>
      <c r="AU916" s="0" t="n">
        <f aca="true">RAND()</f>
        <v>0.638767542443628</v>
      </c>
      <c r="AV916" s="0" t="n">
        <f aca="true">RAND()</f>
        <v>0.614078968050032</v>
      </c>
      <c r="AW916" s="0" t="n">
        <f aca="true">RAND()</f>
        <v>0.45699202707472</v>
      </c>
      <c r="AX916" s="0" t="n">
        <f aca="true">RAND()</f>
        <v>0.710784827894426</v>
      </c>
      <c r="AY916" s="0" t="n">
        <f aca="true">RAND()</f>
        <v>0.270423968268676</v>
      </c>
      <c r="AZ916" s="0" t="n">
        <f aca="true">RAND()</f>
        <v>0.339426306235518</v>
      </c>
    </row>
    <row r="917" customFormat="false" ht="15" hidden="false" customHeight="false" outlineLevel="0" collapsed="false">
      <c r="AK917" s="0" t="n">
        <v>904</v>
      </c>
      <c r="AL917" s="0" t="n">
        <f aca="false">IFERROR(IF(AU917&lt;($AM$6-$AL$6)/($AN$6-$AL$6),$AL$6+SQRT(AU917*($AN$6-$AL$6)*($AM$6-$AL$6)),$AN$6-SQRT((1-AU917)*($AN$6-$AL$6)*($AN$6-$AM$6))),$AM$6)</f>
        <v>2.92507811000213</v>
      </c>
      <c r="AM917" s="0" t="n">
        <f aca="false">IFERROR(IF(AV917&lt;($AM$7-$AL$7)/($AN$7-$AL$7),$AL$7+SQRT(AV917*($AN$7-$AL$7)*($AM$7-$AL$7)),$AN$7-SQRT((1-AV917)*($AN$7-$AL$7)*($AN$7-$AM$7))),$AM$7)</f>
        <v>0.982544208037012</v>
      </c>
      <c r="AN917" s="0" t="n">
        <f aca="false">IFERROR(IF(AW917&lt;($AM$8-$AL$8)/($AN$8-$AL$8),$AL$8+SQRT(AW917*($AN$8-$AL$8)*($AM$8-$AL$8)),$AN$8-SQRT((1-AW917)*($AN$8-$AL$8)*($AN$8-$AM$8))),$AM$8)</f>
        <v>1.10275821031168</v>
      </c>
      <c r="AO917" s="0" t="n">
        <f aca="false">IFERROR(IF(AX917&lt;($AM$9-$AL$9)/($AN$9-$AL$9),$AL$9+SQRT(AX917*($AN$9-$AL$9)*($AM$9-$AL$9)),$AN$9-SQRT((1-AX917)*($AN$9-$AL$9)*($AN$9-$AM$9))),$AM$9)</f>
        <v>1.3303523753779</v>
      </c>
      <c r="AP917" s="0" t="n">
        <f aca="false">IFERROR(IF(AY917&lt;($AM$10-$AL$10)/($AN$10-$AL$10),$AL$10+SQRT(AY917*($AN$10-$AL$10)*($AM$10-$AL$10)),$AN$10-SQRT((1-AY917)*($AN$10-$AL$10)*($AN$10-$AM$10))),$AM$10)</f>
        <v>0.70778285529351</v>
      </c>
      <c r="AQ917" s="0" t="n">
        <f aca="false">IFERROR(IF(AZ917&lt;($AM$11-$AL$11)/($AN$11-$AL$11),$AL$11+SQRT(AZ917*($AN$11-$AL$11)*($AM$11-$AL$11)),$AN$11-SQRT((1-AZ917)*($AN$11-$AL$11)*($AN$11-$AM$11))),$AM$11)</f>
        <v>0.774051470100986</v>
      </c>
      <c r="AR917" s="0" t="n">
        <f aca="false">SUMPRODUCT((B24:B31&lt;=$B$6)*(C24:C31*AM917+D24:D31*AO917*$B$8*AQ917)/(1+AL917/100)^B24:B31)+C32*AM917*AP917/(1+AL917/100)^$B$6</f>
        <v>0</v>
      </c>
      <c r="AS917" s="0" t="n">
        <f aca="false">SUMPRODUCT((K24:K26&lt;=$B$6)*(L24:L26*AN917+M24:M26*AO917*$B$8*AQ917)/(1+AL917/100)^K24:K26)+L27*AN917*AP917/(1+AL917/100)^$B$6</f>
        <v>0</v>
      </c>
      <c r="AT917" s="0" t="n">
        <f aca="false">AS917-AR917</f>
        <v>0</v>
      </c>
      <c r="AU917" s="0" t="n">
        <f aca="true">RAND()</f>
        <v>0.171153901921024</v>
      </c>
      <c r="AV917" s="0" t="n">
        <f aca="true">RAND()</f>
        <v>0.370248754309552</v>
      </c>
      <c r="AW917" s="0" t="n">
        <f aca="true">RAND()</f>
        <v>0.807287603283373</v>
      </c>
      <c r="AX917" s="0" t="n">
        <f aca="true">RAND()</f>
        <v>0.701048039225319</v>
      </c>
      <c r="AY917" s="0" t="n">
        <f aca="true">RAND()</f>
        <v>0.172694859815694</v>
      </c>
      <c r="AZ917" s="0" t="n">
        <f aca="true">RAND()</f>
        <v>0.791621476883569</v>
      </c>
    </row>
    <row r="918" customFormat="false" ht="15" hidden="false" customHeight="false" outlineLevel="0" collapsed="false">
      <c r="AK918" s="0" t="n">
        <v>905</v>
      </c>
      <c r="AL918" s="0" t="n">
        <f aca="false">IFERROR(IF(AU918&lt;($AM$6-$AL$6)/($AN$6-$AL$6),$AL$6+SQRT(AU918*($AN$6-$AL$6)*($AM$6-$AL$6)),$AN$6-SQRT((1-AU918)*($AN$6-$AL$6)*($AN$6-$AM$6))),$AM$6)</f>
        <v>4.58599016117025</v>
      </c>
      <c r="AM918" s="0" t="n">
        <f aca="false">IFERROR(IF(AV918&lt;($AM$7-$AL$7)/($AN$7-$AL$7),$AL$7+SQRT(AV918*($AN$7-$AL$7)*($AM$7-$AL$7)),$AN$7-SQRT((1-AV918)*($AN$7-$AL$7)*($AN$7-$AM$7))),$AM$7)</f>
        <v>1.06772499652491</v>
      </c>
      <c r="AN918" s="0" t="n">
        <f aca="false">IFERROR(IF(AW918&lt;($AM$8-$AL$8)/($AN$8-$AL$8),$AL$8+SQRT(AW918*($AN$8-$AL$8)*($AM$8-$AL$8)),$AN$8-SQRT((1-AW918)*($AN$8-$AL$8)*($AN$8-$AM$8))),$AM$8)</f>
        <v>1.01493578871509</v>
      </c>
      <c r="AO918" s="0" t="n">
        <f aca="false">IFERROR(IF(AX918&lt;($AM$9-$AL$9)/($AN$9-$AL$9),$AL$9+SQRT(AX918*($AN$9-$AL$9)*($AM$9-$AL$9)),$AN$9-SQRT((1-AX918)*($AN$9-$AL$9)*($AN$9-$AM$9))),$AM$9)</f>
        <v>1.14528792835128</v>
      </c>
      <c r="AP918" s="0" t="n">
        <f aca="false">IFERROR(IF(AY918&lt;($AM$10-$AL$10)/($AN$10-$AL$10),$AL$10+SQRT(AY918*($AN$10-$AL$10)*($AM$10-$AL$10)),$AN$10-SQRT((1-AY918)*($AN$10-$AL$10)*($AN$10-$AM$10))),$AM$10)</f>
        <v>0.74608633042772</v>
      </c>
      <c r="AQ918" s="0" t="n">
        <f aca="false">IFERROR(IF(AZ918&lt;($AM$11-$AL$11)/($AN$11-$AL$11),$AL$11+SQRT(AZ918*($AN$11-$AL$11)*($AM$11-$AL$11)),$AN$11-SQRT((1-AZ918)*($AN$11-$AL$11)*($AN$11-$AM$11))),$AM$11)</f>
        <v>0.793954355281043</v>
      </c>
      <c r="AR918" s="0" t="n">
        <f aca="false">SUMPRODUCT((B24:B31&lt;=$B$6)*(C24:C31*AM918+D24:D31*AO918*$B$8*AQ918)/(1+AL918/100)^B24:B31)+C32*AM918*AP918/(1+AL918/100)^$B$6</f>
        <v>0</v>
      </c>
      <c r="AS918" s="0" t="n">
        <f aca="false">SUMPRODUCT((K24:K26&lt;=$B$6)*(L24:L26*AN918+M24:M26*AO918*$B$8*AQ918)/(1+AL918/100)^K24:K26)+L27*AN918*AP918/(1+AL918/100)^$B$6</f>
        <v>0</v>
      </c>
      <c r="AT918" s="0" t="n">
        <f aca="false">AS918-AR918</f>
        <v>0</v>
      </c>
      <c r="AU918" s="0" t="n">
        <f aca="true">RAND()</f>
        <v>0.708627824901658</v>
      </c>
      <c r="AV918" s="0" t="n">
        <f aca="true">RAND()</f>
        <v>0.7046739831836</v>
      </c>
      <c r="AW918" s="0" t="n">
        <f aca="true">RAND()</f>
        <v>0.508842813982259</v>
      </c>
      <c r="AX918" s="0" t="n">
        <f aca="true">RAND()</f>
        <v>0.512978183051973</v>
      </c>
      <c r="AY918" s="0" t="n">
        <f aca="true">RAND()</f>
        <v>0.242233928093525</v>
      </c>
      <c r="AZ918" s="0" t="n">
        <f aca="true">RAND()</f>
        <v>0.826715070581018</v>
      </c>
    </row>
    <row r="919" customFormat="false" ht="15" hidden="false" customHeight="false" outlineLevel="0" collapsed="false">
      <c r="AK919" s="0" t="n">
        <v>906</v>
      </c>
      <c r="AL919" s="0" t="n">
        <f aca="false">IFERROR(IF(AU919&lt;($AM$6-$AL$6)/($AN$6-$AL$6),$AL$6+SQRT(AU919*($AN$6-$AL$6)*($AM$6-$AL$6)),$AN$6-SQRT((1-AU919)*($AN$6-$AL$6)*($AN$6-$AM$6))),$AM$6)</f>
        <v>2.26013746676276</v>
      </c>
      <c r="AM919" s="0" t="n">
        <f aca="false">IFERROR(IF(AV919&lt;($AM$7-$AL$7)/($AN$7-$AL$7),$AL$7+SQRT(AV919*($AN$7-$AL$7)*($AM$7-$AL$7)),$AN$7-SQRT((1-AV919)*($AN$7-$AL$7)*($AN$7-$AM$7))),$AM$7)</f>
        <v>0.925258842272214</v>
      </c>
      <c r="AN919" s="0" t="n">
        <f aca="false">IFERROR(IF(AW919&lt;($AM$8-$AL$8)/($AN$8-$AL$8),$AL$8+SQRT(AW919*($AN$8-$AL$8)*($AM$8-$AL$8)),$AN$8-SQRT((1-AW919)*($AN$8-$AL$8)*($AN$8-$AM$8))),$AM$8)</f>
        <v>0.911356862084314</v>
      </c>
      <c r="AO919" s="0" t="n">
        <f aca="false">IFERROR(IF(AX919&lt;($AM$9-$AL$9)/($AN$9-$AL$9),$AL$9+SQRT(AX919*($AN$9-$AL$9)*($AM$9-$AL$9)),$AN$9-SQRT((1-AX919)*($AN$9-$AL$9)*($AN$9-$AM$9))),$AM$9)</f>
        <v>1.02383835853804</v>
      </c>
      <c r="AP919" s="0" t="n">
        <f aca="false">IFERROR(IF(AY919&lt;($AM$10-$AL$10)/($AN$10-$AL$10),$AL$10+SQRT(AY919*($AN$10-$AL$10)*($AM$10-$AL$10)),$AN$10-SQRT((1-AY919)*($AN$10-$AL$10)*($AN$10-$AM$10))),$AM$10)</f>
        <v>0.863497698893162</v>
      </c>
      <c r="AQ919" s="0" t="n">
        <f aca="false">IFERROR(IF(AZ919&lt;($AM$11-$AL$11)/($AN$11-$AL$11),$AL$11+SQRT(AZ919*($AN$11-$AL$11)*($AM$11-$AL$11)),$AN$11-SQRT((1-AZ919)*($AN$11-$AL$11)*($AN$11-$AM$11))),$AM$11)</f>
        <v>0.788026222308889</v>
      </c>
      <c r="AR919" s="0" t="n">
        <f aca="false">SUMPRODUCT((B24:B31&lt;=$B$6)*(C24:C31*AM919+D24:D31*AO919*$B$8*AQ919)/(1+AL919/100)^B24:B31)+C32*AM919*AP919/(1+AL919/100)^$B$6</f>
        <v>0</v>
      </c>
      <c r="AS919" s="0" t="n">
        <f aca="false">SUMPRODUCT((K24:K26&lt;=$B$6)*(L24:L26*AN919+M24:M26*AO919*$B$8*AQ919)/(1+AL919/100)^K24:K26)+L27*AN919*AP919/(1+AL919/100)^$B$6</f>
        <v>0</v>
      </c>
      <c r="AT919" s="0" t="n">
        <f aca="false">AS919-AR919</f>
        <v>0</v>
      </c>
      <c r="AU919" s="0" t="n">
        <f aca="true">RAND()</f>
        <v>0.0135343003227497</v>
      </c>
      <c r="AV919" s="0" t="n">
        <f aca="true">RAND()</f>
        <v>0.174330861859728</v>
      </c>
      <c r="AW919" s="0" t="n">
        <f aca="true">RAND()</f>
        <v>0.137781674814055</v>
      </c>
      <c r="AX919" s="0" t="n">
        <f aca="true">RAND()</f>
        <v>0.36473896649219</v>
      </c>
      <c r="AY919" s="0" t="n">
        <f aca="true">RAND()</f>
        <v>0.528522308402495</v>
      </c>
      <c r="AZ919" s="0" t="n">
        <f aca="true">RAND()</f>
        <v>0.816600479883099</v>
      </c>
    </row>
    <row r="920" customFormat="false" ht="15" hidden="false" customHeight="false" outlineLevel="0" collapsed="false">
      <c r="AK920" s="0" t="n">
        <v>907</v>
      </c>
      <c r="AL920" s="0" t="n">
        <f aca="false">IFERROR(IF(AU920&lt;($AM$6-$AL$6)/($AN$6-$AL$6),$AL$6+SQRT(AU920*($AN$6-$AL$6)*($AM$6-$AL$6)),$AN$6-SQRT((1-AU920)*($AN$6-$AL$6)*($AN$6-$AM$6))),$AM$6)</f>
        <v>3.23997729967222</v>
      </c>
      <c r="AM920" s="0" t="n">
        <f aca="false">IFERROR(IF(AV920&lt;($AM$7-$AL$7)/($AN$7-$AL$7),$AL$7+SQRT(AV920*($AN$7-$AL$7)*($AM$7-$AL$7)),$AN$7-SQRT((1-AV920)*($AN$7-$AL$7)*($AN$7-$AM$7))),$AM$7)</f>
        <v>0.958013333028603</v>
      </c>
      <c r="AN920" s="0" t="n">
        <f aca="false">IFERROR(IF(AW920&lt;($AM$8-$AL$8)/($AN$8-$AL$8),$AL$8+SQRT(AW920*($AN$8-$AL$8)*($AM$8-$AL$8)),$AN$8-SQRT((1-AW920)*($AN$8-$AL$8)*($AN$8-$AM$8))),$AM$8)</f>
        <v>0.977337104029275</v>
      </c>
      <c r="AO920" s="0" t="n">
        <f aca="false">IFERROR(IF(AX920&lt;($AM$9-$AL$9)/($AN$9-$AL$9),$AL$9+SQRT(AX920*($AN$9-$AL$9)*($AM$9-$AL$9)),$AN$9-SQRT((1-AX920)*($AN$9-$AL$9)*($AN$9-$AM$9))),$AM$9)</f>
        <v>1.09115090824569</v>
      </c>
      <c r="AP920" s="0" t="n">
        <f aca="false">IFERROR(IF(AY920&lt;($AM$10-$AL$10)/($AN$10-$AL$10),$AL$10+SQRT(AY920*($AN$10-$AL$10)*($AM$10-$AL$10)),$AN$10-SQRT((1-AY920)*($AN$10-$AL$10)*($AN$10-$AM$10))),$AM$10)</f>
        <v>0.650436647536545</v>
      </c>
      <c r="AQ920" s="0" t="n">
        <f aca="false">IFERROR(IF(AZ920&lt;($AM$11-$AL$11)/($AN$11-$AL$11),$AL$11+SQRT(AZ920*($AN$11-$AL$11)*($AM$11-$AL$11)),$AN$11-SQRT((1-AZ920)*($AN$11-$AL$11)*($AN$11-$AM$11))),$AM$11)</f>
        <v>0.774784667983445</v>
      </c>
      <c r="AR920" s="0" t="n">
        <f aca="false">SUMPRODUCT((B24:B31&lt;=$B$6)*(C24:C31*AM920+D24:D31*AO920*$B$8*AQ920)/(1+AL920/100)^B24:B31)+C32*AM920*AP920/(1+AL920/100)^$B$6</f>
        <v>0</v>
      </c>
      <c r="AS920" s="0" t="n">
        <f aca="false">SUMPRODUCT((K24:K26&lt;=$B$6)*(L24:L26*AN920+M24:M26*AO920*$B$8*AQ920)/(1+AL920/100)^K24:K26)+L27*AN920*AP920/(1+AL920/100)^$B$6</f>
        <v>0</v>
      </c>
      <c r="AT920" s="0" t="n">
        <f aca="false">AS920-AR920</f>
        <v>0</v>
      </c>
      <c r="AU920" s="0" t="n">
        <f aca="true">RAND()</f>
        <v>0.29311146465099</v>
      </c>
      <c r="AV920" s="0" t="n">
        <f aca="true">RAND()</f>
        <v>0.27742459349787</v>
      </c>
      <c r="AW920" s="0" t="n">
        <f aca="true">RAND()</f>
        <v>0.349427205172111</v>
      </c>
      <c r="AX920" s="0" t="n">
        <f aca="true">RAND()</f>
        <v>0.449328885611573</v>
      </c>
      <c r="AY920" s="0" t="n">
        <f aca="true">RAND()</f>
        <v>0.0905247396881392</v>
      </c>
      <c r="AZ920" s="0" t="n">
        <f aca="true">RAND()</f>
        <v>0.792971649896625</v>
      </c>
    </row>
    <row r="921" customFormat="false" ht="15" hidden="false" customHeight="false" outlineLevel="0" collapsed="false">
      <c r="AK921" s="0" t="n">
        <v>908</v>
      </c>
      <c r="AL921" s="0" t="n">
        <f aca="false">IFERROR(IF(AU921&lt;($AM$6-$AL$6)/($AN$6-$AL$6),$AL$6+SQRT(AU921*($AN$6-$AL$6)*($AM$6-$AL$6)),$AN$6-SQRT((1-AU921)*($AN$6-$AL$6)*($AN$6-$AM$6))),$AM$6)</f>
        <v>4.10362796514627</v>
      </c>
      <c r="AM921" s="0" t="n">
        <f aca="false">IFERROR(IF(AV921&lt;($AM$7-$AL$7)/($AN$7-$AL$7),$AL$7+SQRT(AV921*($AN$7-$AL$7)*($AM$7-$AL$7)),$AN$7-SQRT((1-AV921)*($AN$7-$AL$7)*($AN$7-$AM$7))),$AM$7)</f>
        <v>1.02477389067988</v>
      </c>
      <c r="AN921" s="0" t="n">
        <f aca="false">IFERROR(IF(AW921&lt;($AM$8-$AL$8)/($AN$8-$AL$8),$AL$8+SQRT(AW921*($AN$8-$AL$8)*($AM$8-$AL$8)),$AN$8-SQRT((1-AW921)*($AN$8-$AL$8)*($AN$8-$AM$8))),$AM$8)</f>
        <v>1.12451210717969</v>
      </c>
      <c r="AO921" s="0" t="n">
        <f aca="false">IFERROR(IF(AX921&lt;($AM$9-$AL$9)/($AN$9-$AL$9),$AL$9+SQRT(AX921*($AN$9-$AL$9)*($AM$9-$AL$9)),$AN$9-SQRT((1-AX921)*($AN$9-$AL$9)*($AN$9-$AM$9))),$AM$9)</f>
        <v>0.715457935542668</v>
      </c>
      <c r="AP921" s="0" t="n">
        <f aca="false">IFERROR(IF(AY921&lt;($AM$10-$AL$10)/($AN$10-$AL$10),$AL$10+SQRT(AY921*($AN$10-$AL$10)*($AM$10-$AL$10)),$AN$10-SQRT((1-AY921)*($AN$10-$AL$10)*($AN$10-$AM$10))),$AM$10)</f>
        <v>0.871395495654955</v>
      </c>
      <c r="AQ921" s="0" t="n">
        <f aca="false">IFERROR(IF(AZ921&lt;($AM$11-$AL$11)/($AN$11-$AL$11),$AL$11+SQRT(AZ921*($AN$11-$AL$11)*($AM$11-$AL$11)),$AN$11-SQRT((1-AZ921)*($AN$11-$AL$11)*($AN$11-$AM$11))),$AM$11)</f>
        <v>0.483172622413646</v>
      </c>
      <c r="AR921" s="0" t="n">
        <f aca="false">SUMPRODUCT((B24:B31&lt;=$B$6)*(C24:C31*AM921+D24:D31*AO921*$B$8*AQ921)/(1+AL921/100)^B24:B31)+C32*AM921*AP921/(1+AL921/100)^$B$6</f>
        <v>0</v>
      </c>
      <c r="AS921" s="0" t="n">
        <f aca="false">SUMPRODUCT((K24:K26&lt;=$B$6)*(L24:L26*AN921+M24:M26*AO921*$B$8*AQ921)/(1+AL921/100)^K24:K26)+L27*AN921*AP921/(1+AL921/100)^$B$6</f>
        <v>0</v>
      </c>
      <c r="AT921" s="0" t="n">
        <f aca="false">AS921-AR921</f>
        <v>0</v>
      </c>
      <c r="AU921" s="0" t="n">
        <f aca="true">RAND()</f>
        <v>0.580551451785864</v>
      </c>
      <c r="AV921" s="0" t="n">
        <f aca="true">RAND()</f>
        <v>0.549095108271312</v>
      </c>
      <c r="AW921" s="0" t="n">
        <f aca="true">RAND()</f>
        <v>0.860024788937947</v>
      </c>
      <c r="AX921" s="0" t="n">
        <f aca="true">RAND()</f>
        <v>0.0618961626510781</v>
      </c>
      <c r="AY921" s="0" t="n">
        <f aca="true">RAND()</f>
        <v>0.55173845677116</v>
      </c>
      <c r="AZ921" s="0" t="n">
        <f aca="true">RAND()</f>
        <v>0.136947794293437</v>
      </c>
    </row>
    <row r="922" customFormat="false" ht="15" hidden="false" customHeight="false" outlineLevel="0" collapsed="false">
      <c r="AK922" s="0" t="n">
        <v>909</v>
      </c>
      <c r="AL922" s="0" t="n">
        <f aca="false">IFERROR(IF(AU922&lt;($AM$6-$AL$6)/($AN$6-$AL$6),$AL$6+SQRT(AU922*($AN$6-$AL$6)*($AM$6-$AL$6)),$AN$6-SQRT((1-AU922)*($AN$6-$AL$6)*($AN$6-$AM$6))),$AM$6)</f>
        <v>5.62047147889553</v>
      </c>
      <c r="AM922" s="0" t="n">
        <f aca="false">IFERROR(IF(AV922&lt;($AM$7-$AL$7)/($AN$7-$AL$7),$AL$7+SQRT(AV922*($AN$7-$AL$7)*($AM$7-$AL$7)),$AN$7-SQRT((1-AV922)*($AN$7-$AL$7)*($AN$7-$AM$7))),$AM$7)</f>
        <v>1.02927555969179</v>
      </c>
      <c r="AN922" s="0" t="n">
        <f aca="false">IFERROR(IF(AW922&lt;($AM$8-$AL$8)/($AN$8-$AL$8),$AL$8+SQRT(AW922*($AN$8-$AL$8)*($AM$8-$AL$8)),$AN$8-SQRT((1-AW922)*($AN$8-$AL$8)*($AN$8-$AM$8))),$AM$8)</f>
        <v>0.980451373839376</v>
      </c>
      <c r="AO922" s="0" t="n">
        <f aca="false">IFERROR(IF(AX922&lt;($AM$9-$AL$9)/($AN$9-$AL$9),$AL$9+SQRT(AX922*($AN$9-$AL$9)*($AM$9-$AL$9)),$AN$9-SQRT((1-AX922)*($AN$9-$AL$9)*($AN$9-$AM$9))),$AM$9)</f>
        <v>1.39118141920601</v>
      </c>
      <c r="AP922" s="0" t="n">
        <f aca="false">IFERROR(IF(AY922&lt;($AM$10-$AL$10)/($AN$10-$AL$10),$AL$10+SQRT(AY922*($AN$10-$AL$10)*($AM$10-$AL$10)),$AN$10-SQRT((1-AY922)*($AN$10-$AL$10)*($AN$10-$AM$10))),$AM$10)</f>
        <v>0.84863085116024</v>
      </c>
      <c r="AQ922" s="0" t="n">
        <f aca="false">IFERROR(IF(AZ922&lt;($AM$11-$AL$11)/($AN$11-$AL$11),$AL$11+SQRT(AZ922*($AN$11-$AL$11)*($AM$11-$AL$11)),$AN$11-SQRT((1-AZ922)*($AN$11-$AL$11)*($AN$11-$AM$11))),$AM$11)</f>
        <v>0.56446185171715</v>
      </c>
      <c r="AR922" s="0" t="n">
        <f aca="false">SUMPRODUCT((B24:B31&lt;=$B$6)*(C24:C31*AM922+D24:D31*AO922*$B$8*AQ922)/(1+AL922/100)^B24:B31)+C32*AM922*AP922/(1+AL922/100)^$B$6</f>
        <v>0</v>
      </c>
      <c r="AS922" s="0" t="n">
        <f aca="false">SUMPRODUCT((K24:K26&lt;=$B$6)*(L24:L26*AN922+M24:M26*AO922*$B$8*AQ922)/(1+AL922/100)^K24:K26)+L27*AN922*AP922/(1+AL922/100)^$B$6</f>
        <v>0</v>
      </c>
      <c r="AT922" s="0" t="n">
        <f aca="false">AS922-AR922</f>
        <v>0</v>
      </c>
      <c r="AU922" s="0" t="n">
        <f aca="true">RAND()</f>
        <v>0.904845052972965</v>
      </c>
      <c r="AV922" s="0" t="n">
        <f aca="true">RAND()</f>
        <v>0.5669397462278</v>
      </c>
      <c r="AW922" s="0" t="n">
        <f aca="true">RAND()</f>
        <v>0.361807759116868</v>
      </c>
      <c r="AX922" s="0" t="n">
        <f aca="true">RAND()</f>
        <v>0.752893290453326</v>
      </c>
      <c r="AY922" s="0" t="n">
        <f aca="true">RAND()</f>
        <v>0.486173881522853</v>
      </c>
      <c r="AZ922" s="0" t="n">
        <f aca="true">RAND()</f>
        <v>0.28546967760679</v>
      </c>
    </row>
    <row r="923" customFormat="false" ht="15" hidden="false" customHeight="false" outlineLevel="0" collapsed="false">
      <c r="AK923" s="0" t="n">
        <v>910</v>
      </c>
      <c r="AL923" s="0" t="n">
        <f aca="false">IFERROR(IF(AU923&lt;($AM$6-$AL$6)/($AN$6-$AL$6),$AL$6+SQRT(AU923*($AN$6-$AL$6)*($AM$6-$AL$6)),$AN$6-SQRT((1-AU923)*($AN$6-$AL$6)*($AN$6-$AM$6))),$AM$6)</f>
        <v>3.13325904460771</v>
      </c>
      <c r="AM923" s="0" t="n">
        <f aca="false">IFERROR(IF(AV923&lt;($AM$7-$AL$7)/($AN$7-$AL$7),$AL$7+SQRT(AV923*($AN$7-$AL$7)*($AM$7-$AL$7)),$AN$7-SQRT((1-AV923)*($AN$7-$AL$7)*($AN$7-$AM$7))),$AM$7)</f>
        <v>0.82714842769498</v>
      </c>
      <c r="AN923" s="0" t="n">
        <f aca="false">IFERROR(IF(AW923&lt;($AM$8-$AL$8)/($AN$8-$AL$8),$AL$8+SQRT(AW923*($AN$8-$AL$8)*($AM$8-$AL$8)),$AN$8-SQRT((1-AW923)*($AN$8-$AL$8)*($AN$8-$AM$8))),$AM$8)</f>
        <v>1.13984869847633</v>
      </c>
      <c r="AO923" s="0" t="n">
        <f aca="false">IFERROR(IF(AX923&lt;($AM$9-$AL$9)/($AN$9-$AL$9),$AL$9+SQRT(AX923*($AN$9-$AL$9)*($AM$9-$AL$9)),$AN$9-SQRT((1-AX923)*($AN$9-$AL$9)*($AN$9-$AM$9))),$AM$9)</f>
        <v>0.946352864876378</v>
      </c>
      <c r="AP923" s="0" t="n">
        <f aca="false">IFERROR(IF(AY923&lt;($AM$10-$AL$10)/($AN$10-$AL$10),$AL$10+SQRT(AY923*($AN$10-$AL$10)*($AM$10-$AL$10)),$AN$10-SQRT((1-AY923)*($AN$10-$AL$10)*($AN$10-$AM$10))),$AM$10)</f>
        <v>0.670846253449379</v>
      </c>
      <c r="AQ923" s="0" t="n">
        <f aca="false">IFERROR(IF(AZ923&lt;($AM$11-$AL$11)/($AN$11-$AL$11),$AL$11+SQRT(AZ923*($AN$11-$AL$11)*($AM$11-$AL$11)),$AN$11-SQRT((1-AZ923)*($AN$11-$AL$11)*($AN$11-$AM$11))),$AM$11)</f>
        <v>0.647717084487338</v>
      </c>
      <c r="AR923" s="0" t="n">
        <f aca="false">SUMPRODUCT((B24:B31&lt;=$B$6)*(C24:C31*AM923+D24:D31*AO923*$B$8*AQ923)/(1+AL923/100)^B24:B31)+C32*AM923*AP923/(1+AL923/100)^$B$6</f>
        <v>0</v>
      </c>
      <c r="AS923" s="0" t="n">
        <f aca="false">SUMPRODUCT((K24:K26&lt;=$B$6)*(L24:L26*AN923+M24:M26*AO923*$B$8*AQ923)/(1+AL923/100)^K24:K26)+L27*AN923*AP923/(1+AL923/100)^$B$6</f>
        <v>0</v>
      </c>
      <c r="AT923" s="0" t="n">
        <f aca="false">AS923-AR923</f>
        <v>0</v>
      </c>
      <c r="AU923" s="0" t="n">
        <f aca="true">RAND()</f>
        <v>0.252415719194596</v>
      </c>
      <c r="AV923" s="0" t="n">
        <f aca="true">RAND()</f>
        <v>0.00818930140343924</v>
      </c>
      <c r="AW923" s="0" t="n">
        <f aca="true">RAND()</f>
        <v>0.892148362423472</v>
      </c>
      <c r="AX923" s="0" t="n">
        <f aca="true">RAND()</f>
        <v>0.265641173311134</v>
      </c>
      <c r="AY923" s="0" t="n">
        <f aca="true">RAND()</f>
        <v>0.116753769270758</v>
      </c>
      <c r="AZ923" s="0" t="n">
        <f aca="true">RAND()</f>
        <v>0.49349865650765</v>
      </c>
    </row>
    <row r="924" customFormat="false" ht="15" hidden="false" customHeight="false" outlineLevel="0" collapsed="false">
      <c r="AK924" s="0" t="n">
        <v>911</v>
      </c>
      <c r="AL924" s="0" t="n">
        <f aca="false">IFERROR(IF(AU924&lt;($AM$6-$AL$6)/($AN$6-$AL$6),$AL$6+SQRT(AU924*($AN$6-$AL$6)*($AM$6-$AL$6)),$AN$6-SQRT((1-AU924)*($AN$6-$AL$6)*($AN$6-$AM$6))),$AM$6)</f>
        <v>2.55052964070218</v>
      </c>
      <c r="AM924" s="0" t="n">
        <f aca="false">IFERROR(IF(AV924&lt;($AM$7-$AL$7)/($AN$7-$AL$7),$AL$7+SQRT(AV924*($AN$7-$AL$7)*($AM$7-$AL$7)),$AN$7-SQRT((1-AV924)*($AN$7-$AL$7)*($AN$7-$AM$7))),$AM$7)</f>
        <v>0.986278643978657</v>
      </c>
      <c r="AN924" s="0" t="n">
        <f aca="false">IFERROR(IF(AW924&lt;($AM$8-$AL$8)/($AN$8-$AL$8),$AL$8+SQRT(AW924*($AN$8-$AL$8)*($AM$8-$AL$8)),$AN$8-SQRT((1-AW924)*($AN$8-$AL$8)*($AN$8-$AM$8))),$AM$8)</f>
        <v>1.17318338872043</v>
      </c>
      <c r="AO924" s="0" t="n">
        <f aca="false">IFERROR(IF(AX924&lt;($AM$9-$AL$9)/($AN$9-$AL$9),$AL$9+SQRT(AX924*($AN$9-$AL$9)*($AM$9-$AL$9)),$AN$9-SQRT((1-AX924)*($AN$9-$AL$9)*($AN$9-$AM$9))),$AM$9)</f>
        <v>1.7885645902081</v>
      </c>
      <c r="AP924" s="0" t="n">
        <f aca="false">IFERROR(IF(AY924&lt;($AM$10-$AL$10)/($AN$10-$AL$10),$AL$10+SQRT(AY924*($AN$10-$AL$10)*($AM$10-$AL$10)),$AN$10-SQRT((1-AY924)*($AN$10-$AL$10)*($AN$10-$AM$10))),$AM$10)</f>
        <v>0.856108131513863</v>
      </c>
      <c r="AQ924" s="0" t="n">
        <f aca="false">IFERROR(IF(AZ924&lt;($AM$11-$AL$11)/($AN$11-$AL$11),$AL$11+SQRT(AZ924*($AN$11-$AL$11)*($AM$11-$AL$11)),$AN$11-SQRT((1-AZ924)*($AN$11-$AL$11)*($AN$11-$AM$11))),$AM$11)</f>
        <v>0.458919711474784</v>
      </c>
      <c r="AR924" s="0" t="n">
        <f aca="false">SUMPRODUCT((B24:B31&lt;=$B$6)*(C24:C31*AM924+D24:D31*AO924*$B$8*AQ924)/(1+AL924/100)^B24:B31)+C32*AM924*AP924/(1+AL924/100)^$B$6</f>
        <v>0</v>
      </c>
      <c r="AS924" s="0" t="n">
        <f aca="false">SUMPRODUCT((K24:K26&lt;=$B$6)*(L24:L26*AN924+M24:M26*AO924*$B$8*AQ924)/(1+AL924/100)^K24:K26)+L27*AN924*AP924/(1+AL924/100)^$B$6</f>
        <v>0</v>
      </c>
      <c r="AT924" s="0" t="n">
        <f aca="false">AS924-AR924</f>
        <v>0</v>
      </c>
      <c r="AU924" s="0" t="n">
        <f aca="true">RAND()</f>
        <v>0.0606165770583337</v>
      </c>
      <c r="AV924" s="0" t="n">
        <f aca="true">RAND()</f>
        <v>0.385552591139192</v>
      </c>
      <c r="AW924" s="0" t="n">
        <f aca="true">RAND()</f>
        <v>0.947548517613541</v>
      </c>
      <c r="AX924" s="0" t="n">
        <f aca="true">RAND()</f>
        <v>0.970196711657422</v>
      </c>
      <c r="AY924" s="0" t="n">
        <f aca="true">RAND()</f>
        <v>0.507252005321178</v>
      </c>
      <c r="AZ924" s="0" t="n">
        <f aca="true">RAND()</f>
        <v>0.103083570184606</v>
      </c>
    </row>
    <row r="925" customFormat="false" ht="15" hidden="false" customHeight="false" outlineLevel="0" collapsed="false">
      <c r="AK925" s="0" t="n">
        <v>912</v>
      </c>
      <c r="AL925" s="0" t="n">
        <f aca="false">IFERROR(IF(AU925&lt;($AM$6-$AL$6)/($AN$6-$AL$6),$AL$6+SQRT(AU925*($AN$6-$AL$6)*($AM$6-$AL$6)),$AN$6-SQRT((1-AU925)*($AN$6-$AL$6)*($AN$6-$AM$6))),$AM$6)</f>
        <v>3.93120480859297</v>
      </c>
      <c r="AM925" s="0" t="n">
        <f aca="false">IFERROR(IF(AV925&lt;($AM$7-$AL$7)/($AN$7-$AL$7),$AL$7+SQRT(AV925*($AN$7-$AL$7)*($AM$7-$AL$7)),$AN$7-SQRT((1-AV925)*($AN$7-$AL$7)*($AN$7-$AM$7))),$AM$7)</f>
        <v>0.905813622449533</v>
      </c>
      <c r="AN925" s="0" t="n">
        <f aca="false">IFERROR(IF(AW925&lt;($AM$8-$AL$8)/($AN$8-$AL$8),$AL$8+SQRT(AW925*($AN$8-$AL$8)*($AM$8-$AL$8)),$AN$8-SQRT((1-AW925)*($AN$8-$AL$8)*($AN$8-$AM$8))),$AM$8)</f>
        <v>1.04848834401121</v>
      </c>
      <c r="AO925" s="0" t="n">
        <f aca="false">IFERROR(IF(AX925&lt;($AM$9-$AL$9)/($AN$9-$AL$9),$AL$9+SQRT(AX925*($AN$9-$AL$9)*($AM$9-$AL$9)),$AN$9-SQRT((1-AX925)*($AN$9-$AL$9)*($AN$9-$AM$9))),$AM$9)</f>
        <v>1.84883421123397</v>
      </c>
      <c r="AP925" s="0" t="n">
        <f aca="false">IFERROR(IF(AY925&lt;($AM$10-$AL$10)/($AN$10-$AL$10),$AL$10+SQRT(AY925*($AN$10-$AL$10)*($AM$10-$AL$10)),$AN$10-SQRT((1-AY925)*($AN$10-$AL$10)*($AN$10-$AM$10))),$AM$10)</f>
        <v>0.997747422041549</v>
      </c>
      <c r="AQ925" s="0" t="n">
        <f aca="false">IFERROR(IF(AZ925&lt;($AM$11-$AL$11)/($AN$11-$AL$11),$AL$11+SQRT(AZ925*($AN$11-$AL$11)*($AM$11-$AL$11)),$AN$11-SQRT((1-AZ925)*($AN$11-$AL$11)*($AN$11-$AM$11))),$AM$11)</f>
        <v>0.841961032263164</v>
      </c>
      <c r="AR925" s="0" t="n">
        <f aca="false">SUMPRODUCT((B24:B31&lt;=$B$6)*(C24:C31*AM925+D24:D31*AO925*$B$8*AQ925)/(1+AL925/100)^B24:B31)+C32*AM925*AP925/(1+AL925/100)^$B$6</f>
        <v>0</v>
      </c>
      <c r="AS925" s="0" t="n">
        <f aca="false">SUMPRODUCT((K24:K26&lt;=$B$6)*(L24:L26*AN925+M24:M26*AO925*$B$8*AQ925)/(1+AL925/100)^K24:K26)+L27*AN925*AP925/(1+AL925/100)^$B$6</f>
        <v>0</v>
      </c>
      <c r="AT925" s="0" t="n">
        <f aca="false">AS925-AR925</f>
        <v>0</v>
      </c>
      <c r="AU925" s="0" t="n">
        <f aca="true">RAND()</f>
        <v>0.529124803659854</v>
      </c>
      <c r="AV925" s="0" t="n">
        <f aca="true">RAND()</f>
        <v>0.124405807732137</v>
      </c>
      <c r="AW925" s="0" t="n">
        <f aca="true">RAND()</f>
        <v>0.639049355561395</v>
      </c>
      <c r="AX925" s="0" t="n">
        <f aca="true">RAND()</f>
        <v>0.984765936204497</v>
      </c>
      <c r="AY925" s="0" t="n">
        <f aca="true">RAND()</f>
        <v>0.991009984596032</v>
      </c>
      <c r="AZ925" s="0" t="n">
        <f aca="true">RAND()</f>
        <v>0.898055855823165</v>
      </c>
    </row>
    <row r="926" customFormat="false" ht="15" hidden="false" customHeight="false" outlineLevel="0" collapsed="false">
      <c r="AK926" s="0" t="n">
        <v>913</v>
      </c>
      <c r="AL926" s="0" t="n">
        <f aca="false">IFERROR(IF(AU926&lt;($AM$6-$AL$6)/($AN$6-$AL$6),$AL$6+SQRT(AU926*($AN$6-$AL$6)*($AM$6-$AL$6)),$AN$6-SQRT((1-AU926)*($AN$6-$AL$6)*($AN$6-$AM$6))),$AM$6)</f>
        <v>2.84472026093928</v>
      </c>
      <c r="AM926" s="0" t="n">
        <f aca="false">IFERROR(IF(AV926&lt;($AM$7-$AL$7)/($AN$7-$AL$7),$AL$7+SQRT(AV926*($AN$7-$AL$7)*($AM$7-$AL$7)),$AN$7-SQRT((1-AV926)*($AN$7-$AL$7)*($AN$7-$AM$7))),$AM$7)</f>
        <v>1.15896587591048</v>
      </c>
      <c r="AN926" s="0" t="n">
        <f aca="false">IFERROR(IF(AW926&lt;($AM$8-$AL$8)/($AN$8-$AL$8),$AL$8+SQRT(AW926*($AN$8-$AL$8)*($AM$8-$AL$8)),$AN$8-SQRT((1-AW926)*($AN$8-$AL$8)*($AN$8-$AM$8))),$AM$8)</f>
        <v>1.15857971257714</v>
      </c>
      <c r="AO926" s="0" t="n">
        <f aca="false">IFERROR(IF(AX926&lt;($AM$9-$AL$9)/($AN$9-$AL$9),$AL$9+SQRT(AX926*($AN$9-$AL$9)*($AM$9-$AL$9)),$AN$9-SQRT((1-AX926)*($AN$9-$AL$9)*($AN$9-$AM$9))),$AM$9)</f>
        <v>1.61674225258582</v>
      </c>
      <c r="AP926" s="0" t="n">
        <f aca="false">IFERROR(IF(AY926&lt;($AM$10-$AL$10)/($AN$10-$AL$10),$AL$10+SQRT(AY926*($AN$10-$AL$10)*($AM$10-$AL$10)),$AN$10-SQRT((1-AY926)*($AN$10-$AL$10)*($AN$10-$AM$10))),$AM$10)</f>
        <v>0.548366120627723</v>
      </c>
      <c r="AQ926" s="0" t="n">
        <f aca="false">IFERROR(IF(AZ926&lt;($AM$11-$AL$11)/($AN$11-$AL$11),$AL$11+SQRT(AZ926*($AN$11-$AL$11)*($AM$11-$AL$11)),$AN$11-SQRT((1-AZ926)*($AN$11-$AL$11)*($AN$11-$AM$11))),$AM$11)</f>
        <v>0.534012054965122</v>
      </c>
      <c r="AR926" s="0" t="n">
        <f aca="false">SUMPRODUCT((B24:B31&lt;=$B$6)*(C24:C31*AM926+D24:D31*AO926*$B$8*AQ926)/(1+AL926/100)^B24:B31)+C32*AM926*AP926/(1+AL926/100)^$B$6</f>
        <v>0</v>
      </c>
      <c r="AS926" s="0" t="n">
        <f aca="false">SUMPRODUCT((K24:K26&lt;=$B$6)*(L24:L26*AN926+M24:M26*AO926*$B$8*AQ926)/(1+AL926/100)^K24:K26)+L27*AN926*AP926/(1+AL926/100)^$B$6</f>
        <v>0</v>
      </c>
      <c r="AT926" s="0" t="n">
        <f aca="false">AS926-AR926</f>
        <v>0</v>
      </c>
      <c r="AU926" s="0" t="n">
        <f aca="true">RAND()</f>
        <v>0.142710463848265</v>
      </c>
      <c r="AV926" s="0" t="n">
        <f aca="true">RAND()</f>
        <v>0.926335895566703</v>
      </c>
      <c r="AW926" s="0" t="n">
        <f aca="true">RAND()</f>
        <v>0.925709609311304</v>
      </c>
      <c r="AX926" s="0" t="n">
        <f aca="true">RAND()</f>
        <v>0.902075666031339</v>
      </c>
      <c r="AY926" s="0" t="n">
        <f aca="true">RAND()</f>
        <v>0.00935712649830175</v>
      </c>
      <c r="AZ926" s="0" t="n">
        <f aca="true">RAND()</f>
        <v>0.223516905587753</v>
      </c>
    </row>
    <row r="927" customFormat="false" ht="15" hidden="false" customHeight="false" outlineLevel="0" collapsed="false">
      <c r="AK927" s="0" t="n">
        <v>914</v>
      </c>
      <c r="AL927" s="0" t="n">
        <f aca="false">IFERROR(IF(AU927&lt;($AM$6-$AL$6)/($AN$6-$AL$6),$AL$6+SQRT(AU927*($AN$6-$AL$6)*($AM$6-$AL$6)),$AN$6-SQRT((1-AU927)*($AN$6-$AL$6)*($AN$6-$AM$6))),$AM$6)</f>
        <v>6.33860692162226</v>
      </c>
      <c r="AM927" s="0" t="n">
        <f aca="false">IFERROR(IF(AV927&lt;($AM$7-$AL$7)/($AN$7-$AL$7),$AL$7+SQRT(AV927*($AN$7-$AL$7)*($AM$7-$AL$7)),$AN$7-SQRT((1-AV927)*($AN$7-$AL$7)*($AN$7-$AM$7))),$AM$7)</f>
        <v>0.86773648653751</v>
      </c>
      <c r="AN927" s="0" t="n">
        <f aca="false">IFERROR(IF(AW927&lt;($AM$8-$AL$8)/($AN$8-$AL$8),$AL$8+SQRT(AW927*($AN$8-$AL$8)*($AM$8-$AL$8)),$AN$8-SQRT((1-AW927)*($AN$8-$AL$8)*($AN$8-$AM$8))),$AM$8)</f>
        <v>0.874413361142086</v>
      </c>
      <c r="AO927" s="0" t="n">
        <f aca="false">IFERROR(IF(AX927&lt;($AM$9-$AL$9)/($AN$9-$AL$9),$AL$9+SQRT(AX927*($AN$9-$AL$9)*($AM$9-$AL$9)),$AN$9-SQRT((1-AX927)*($AN$9-$AL$9)*($AN$9-$AM$9))),$AM$9)</f>
        <v>0.749527249952031</v>
      </c>
      <c r="AP927" s="0" t="n">
        <f aca="false">IFERROR(IF(AY927&lt;($AM$10-$AL$10)/($AN$10-$AL$10),$AL$10+SQRT(AY927*($AN$10-$AL$10)*($AM$10-$AL$10)),$AN$10-SQRT((1-AY927)*($AN$10-$AL$10)*($AN$10-$AM$10))),$AM$10)</f>
        <v>0.733685197974296</v>
      </c>
      <c r="AQ927" s="0" t="n">
        <f aca="false">IFERROR(IF(AZ927&lt;($AM$11-$AL$11)/($AN$11-$AL$11),$AL$11+SQRT(AZ927*($AN$11-$AL$11)*($AM$11-$AL$11)),$AN$11-SQRT((1-AZ927)*($AN$11-$AL$11)*($AN$11-$AM$11))),$AM$11)</f>
        <v>0.716844060637318</v>
      </c>
      <c r="AR927" s="0" t="n">
        <f aca="false">SUMPRODUCT((B24:B31&lt;=$B$6)*(C24:C31*AM927+D24:D31*AO927*$B$8*AQ927)/(1+AL927/100)^B24:B31)+C32*AM927*AP927/(1+AL927/100)^$B$6</f>
        <v>0</v>
      </c>
      <c r="AS927" s="0" t="n">
        <f aca="false">SUMPRODUCT((K24:K26&lt;=$B$6)*(L24:L26*AN927+M24:M26*AO927*$B$8*AQ927)/(1+AL927/100)^K24:K26)+L27*AN927*AP927/(1+AL927/100)^$B$6</f>
        <v>0</v>
      </c>
      <c r="AT927" s="0" t="n">
        <f aca="false">AS927-AR927</f>
        <v>0</v>
      </c>
      <c r="AU927" s="0" t="n">
        <f aca="true">RAND()</f>
        <v>0.978127959793701</v>
      </c>
      <c r="AV927" s="0" t="n">
        <f aca="true">RAND()</f>
        <v>0.0509803512049577</v>
      </c>
      <c r="AW927" s="0" t="n">
        <f aca="true">RAND()</f>
        <v>0.061526092405139</v>
      </c>
      <c r="AX927" s="0" t="n">
        <f aca="true">RAND()</f>
        <v>0.0830184646248312</v>
      </c>
      <c r="AY927" s="0" t="n">
        <f aca="true">RAND()</f>
        <v>0.218435087009143</v>
      </c>
      <c r="AZ927" s="0" t="n">
        <f aca="true">RAND()</f>
        <v>0.672745771443418</v>
      </c>
    </row>
    <row r="928" customFormat="false" ht="15" hidden="false" customHeight="false" outlineLevel="0" collapsed="false">
      <c r="AK928" s="0" t="n">
        <v>915</v>
      </c>
      <c r="AL928" s="0" t="n">
        <f aca="false">IFERROR(IF(AU928&lt;($AM$6-$AL$6)/($AN$6-$AL$6),$AL$6+SQRT(AU928*($AN$6-$AL$6)*($AM$6-$AL$6)),$AN$6-SQRT((1-AU928)*($AN$6-$AL$6)*($AN$6-$AM$6))),$AM$6)</f>
        <v>4.87597693982548</v>
      </c>
      <c r="AM928" s="0" t="n">
        <f aca="false">IFERROR(IF(AV928&lt;($AM$7-$AL$7)/($AN$7-$AL$7),$AL$7+SQRT(AV928*($AN$7-$AL$7)*($AM$7-$AL$7)),$AN$7-SQRT((1-AV928)*($AN$7-$AL$7)*($AN$7-$AM$7))),$AM$7)</f>
        <v>1.01751852844604</v>
      </c>
      <c r="AN928" s="0" t="n">
        <f aca="false">IFERROR(IF(AW928&lt;($AM$8-$AL$8)/($AN$8-$AL$8),$AL$8+SQRT(AW928*($AN$8-$AL$8)*($AM$8-$AL$8)),$AN$8-SQRT((1-AW928)*($AN$8-$AL$8)*($AN$8-$AM$8))),$AM$8)</f>
        <v>1.0375689598615</v>
      </c>
      <c r="AO928" s="0" t="n">
        <f aca="false">IFERROR(IF(AX928&lt;($AM$9-$AL$9)/($AN$9-$AL$9),$AL$9+SQRT(AX928*($AN$9-$AL$9)*($AM$9-$AL$9)),$AN$9-SQRT((1-AX928)*($AN$9-$AL$9)*($AN$9-$AM$9))),$AM$9)</f>
        <v>1.58238761703509</v>
      </c>
      <c r="AP928" s="0" t="n">
        <f aca="false">IFERROR(IF(AY928&lt;($AM$10-$AL$10)/($AN$10-$AL$10),$AL$10+SQRT(AY928*($AN$10-$AL$10)*($AM$10-$AL$10)),$AN$10-SQRT((1-AY928)*($AN$10-$AL$10)*($AN$10-$AM$10))),$AM$10)</f>
        <v>0.940293372165009</v>
      </c>
      <c r="AQ928" s="0" t="n">
        <f aca="false">IFERROR(IF(AZ928&lt;($AM$11-$AL$11)/($AN$11-$AL$11),$AL$11+SQRT(AZ928*($AN$11-$AL$11)*($AM$11-$AL$11)),$AN$11-SQRT((1-AZ928)*($AN$11-$AL$11)*($AN$11-$AM$11))),$AM$11)</f>
        <v>0.722953848223943</v>
      </c>
      <c r="AR928" s="0" t="n">
        <f aca="false">SUMPRODUCT((B24:B31&lt;=$B$6)*(C24:C31*AM928+D24:D31*AO928*$B$8*AQ928)/(1+AL928/100)^B24:B31)+C32*AM928*AP928/(1+AL928/100)^$B$6</f>
        <v>0</v>
      </c>
      <c r="AS928" s="0" t="n">
        <f aca="false">SUMPRODUCT((K24:K26&lt;=$B$6)*(L24:L26*AN928+M24:M26*AO928*$B$8*AQ928)/(1+AL928/100)^K24:K26)+L27*AN928*AP928/(1+AL928/100)^$B$6</f>
        <v>0</v>
      </c>
      <c r="AT928" s="0" t="n">
        <f aca="false">AS928-AR928</f>
        <v>0</v>
      </c>
      <c r="AU928" s="0" t="n">
        <f aca="true">RAND()</f>
        <v>0.774426301992343</v>
      </c>
      <c r="AV928" s="0" t="n">
        <f aca="true">RAND()</f>
        <v>0.519576581192051</v>
      </c>
      <c r="AW928" s="0" t="n">
        <f aca="true">RAND()</f>
        <v>0.598871583872665</v>
      </c>
      <c r="AX928" s="0" t="n">
        <f aca="true">RAND()</f>
        <v>0.883733265062911</v>
      </c>
      <c r="AY928" s="0" t="n">
        <f aca="true">RAND()</f>
        <v>0.775433014289741</v>
      </c>
      <c r="AZ928" s="0" t="n">
        <f aca="true">RAND()</f>
        <v>0.686716039943176</v>
      </c>
    </row>
    <row r="929" customFormat="false" ht="15" hidden="false" customHeight="false" outlineLevel="0" collapsed="false">
      <c r="AK929" s="0" t="n">
        <v>916</v>
      </c>
      <c r="AL929" s="0" t="n">
        <f aca="false">IFERROR(IF(AU929&lt;($AM$6-$AL$6)/($AN$6-$AL$6),$AL$6+SQRT(AU929*($AN$6-$AL$6)*($AM$6-$AL$6)),$AN$6-SQRT((1-AU929)*($AN$6-$AL$6)*($AN$6-$AM$6))),$AM$6)</f>
        <v>4.14249151337666</v>
      </c>
      <c r="AM929" s="0" t="n">
        <f aca="false">IFERROR(IF(AV929&lt;($AM$7-$AL$7)/($AN$7-$AL$7),$AL$7+SQRT(AV929*($AN$7-$AL$7)*($AM$7-$AL$7)),$AN$7-SQRT((1-AV929)*($AN$7-$AL$7)*($AN$7-$AM$7))),$AM$7)</f>
        <v>0.81463319740431</v>
      </c>
      <c r="AN929" s="0" t="n">
        <f aca="false">IFERROR(IF(AW929&lt;($AM$8-$AL$8)/($AN$8-$AL$8),$AL$8+SQRT(AW929*($AN$8-$AL$8)*($AM$8-$AL$8)),$AN$8-SQRT((1-AW929)*($AN$8-$AL$8)*($AN$8-$AM$8))),$AM$8)</f>
        <v>1.08138131546815</v>
      </c>
      <c r="AO929" s="0" t="n">
        <f aca="false">IFERROR(IF(AX929&lt;($AM$9-$AL$9)/($AN$9-$AL$9),$AL$9+SQRT(AX929*($AN$9-$AL$9)*($AM$9-$AL$9)),$AN$9-SQRT((1-AX929)*($AN$9-$AL$9)*($AN$9-$AM$9))),$AM$9)</f>
        <v>0.944177410934866</v>
      </c>
      <c r="AP929" s="0" t="n">
        <f aca="false">IFERROR(IF(AY929&lt;($AM$10-$AL$10)/($AN$10-$AL$10),$AL$10+SQRT(AY929*($AN$10-$AL$10)*($AM$10-$AL$10)),$AN$10-SQRT((1-AY929)*($AN$10-$AL$10)*($AN$10-$AM$10))),$AM$10)</f>
        <v>0.764100085323442</v>
      </c>
      <c r="AQ929" s="0" t="n">
        <f aca="false">IFERROR(IF(AZ929&lt;($AM$11-$AL$11)/($AN$11-$AL$11),$AL$11+SQRT(AZ929*($AN$11-$AL$11)*($AM$11-$AL$11)),$AN$11-SQRT((1-AZ929)*($AN$11-$AL$11)*($AN$11-$AM$11))),$AM$11)</f>
        <v>0.809007719625929</v>
      </c>
      <c r="AR929" s="0" t="n">
        <f aca="false">SUMPRODUCT((B24:B31&lt;=$B$6)*(C24:C31*AM929+D24:D31*AO929*$B$8*AQ929)/(1+AL929/100)^B24:B31)+C32*AM929*AP929/(1+AL929/100)^$B$6</f>
        <v>0</v>
      </c>
      <c r="AS929" s="0" t="n">
        <f aca="false">SUMPRODUCT((K24:K26&lt;=$B$6)*(L24:L26*AN929+M24:M26*AO929*$B$8*AQ929)/(1+AL929/100)^K24:K26)+L27*AN929*AP929/(1+AL929/100)^$B$6</f>
        <v>0</v>
      </c>
      <c r="AT929" s="0" t="n">
        <f aca="false">AS929-AR929</f>
        <v>0</v>
      </c>
      <c r="AU929" s="0" t="n">
        <f aca="true">RAND()</f>
        <v>0.591732262443778</v>
      </c>
      <c r="AV929" s="0" t="n">
        <f aca="true">RAND()</f>
        <v>0.00237922740303877</v>
      </c>
      <c r="AW929" s="0" t="n">
        <f aca="true">RAND()</f>
        <v>0.747268793126658</v>
      </c>
      <c r="AX929" s="0" t="n">
        <f aca="true">RAND()</f>
        <v>0.263058096513067</v>
      </c>
      <c r="AY929" s="0" t="n">
        <f aca="true">RAND()</f>
        <v>0.278995420271397</v>
      </c>
      <c r="AZ929" s="0" t="n">
        <f aca="true">RAND()</f>
        <v>0.851109995255153</v>
      </c>
    </row>
    <row r="930" customFormat="false" ht="15" hidden="false" customHeight="false" outlineLevel="0" collapsed="false">
      <c r="AK930" s="0" t="n">
        <v>917</v>
      </c>
      <c r="AL930" s="0" t="n">
        <f aca="false">IFERROR(IF(AU930&lt;($AM$6-$AL$6)/($AN$6-$AL$6),$AL$6+SQRT(AU930*($AN$6-$AL$6)*($AM$6-$AL$6)),$AN$6-SQRT((1-AU930)*($AN$6-$AL$6)*($AN$6-$AM$6))),$AM$6)</f>
        <v>5.85115108583216</v>
      </c>
      <c r="AM930" s="0" t="n">
        <f aca="false">IFERROR(IF(AV930&lt;($AM$7-$AL$7)/($AN$7-$AL$7),$AL$7+SQRT(AV930*($AN$7-$AL$7)*($AM$7-$AL$7)),$AN$7-SQRT((1-AV930)*($AN$7-$AL$7)*($AN$7-$AM$7))),$AM$7)</f>
        <v>1.16495204100346</v>
      </c>
      <c r="AN930" s="0" t="n">
        <f aca="false">IFERROR(IF(AW930&lt;($AM$8-$AL$8)/($AN$8-$AL$8),$AL$8+SQRT(AW930*($AN$8-$AL$8)*($AM$8-$AL$8)),$AN$8-SQRT((1-AW930)*($AN$8-$AL$8)*($AN$8-$AM$8))),$AM$8)</f>
        <v>0.969853540985629</v>
      </c>
      <c r="AO930" s="0" t="n">
        <f aca="false">IFERROR(IF(AX930&lt;($AM$9-$AL$9)/($AN$9-$AL$9),$AL$9+SQRT(AX930*($AN$9-$AL$9)*($AM$9-$AL$9)),$AN$9-SQRT((1-AX930)*($AN$9-$AL$9)*($AN$9-$AM$9))),$AM$9)</f>
        <v>1.01686700878508</v>
      </c>
      <c r="AP930" s="0" t="n">
        <f aca="false">IFERROR(IF(AY930&lt;($AM$10-$AL$10)/($AN$10-$AL$10),$AL$10+SQRT(AY930*($AN$10-$AL$10)*($AM$10-$AL$10)),$AN$10-SQRT((1-AY930)*($AN$10-$AL$10)*($AN$10-$AM$10))),$AM$10)</f>
        <v>0.715144140190828</v>
      </c>
      <c r="AQ930" s="0" t="n">
        <f aca="false">IFERROR(IF(AZ930&lt;($AM$11-$AL$11)/($AN$11-$AL$11),$AL$11+SQRT(AZ930*($AN$11-$AL$11)*($AM$11-$AL$11)),$AN$11-SQRT((1-AZ930)*($AN$11-$AL$11)*($AN$11-$AM$11))),$AM$11)</f>
        <v>0.797713045971472</v>
      </c>
      <c r="AR930" s="0" t="n">
        <f aca="false">SUMPRODUCT((B24:B31&lt;=$B$6)*(C24:C31*AM930+D24:D31*AO930*$B$8*AQ930)/(1+AL930/100)^B24:B31)+C32*AM930*AP930/(1+AL930/100)^$B$6</f>
        <v>0</v>
      </c>
      <c r="AS930" s="0" t="n">
        <f aca="false">SUMPRODUCT((K24:K26&lt;=$B$6)*(L24:L26*AN930+M24:M26*AO930*$B$8*AQ930)/(1+AL930/100)^K24:K26)+L27*AN930*AP930/(1+AL930/100)^$B$6</f>
        <v>0</v>
      </c>
      <c r="AT930" s="0" t="n">
        <f aca="false">AS930-AR930</f>
        <v>0</v>
      </c>
      <c r="AU930" s="0" t="n">
        <f aca="true">RAND()</f>
        <v>0.934007308620769</v>
      </c>
      <c r="AV930" s="0" t="n">
        <f aca="true">RAND()</f>
        <v>0.93570528596021</v>
      </c>
      <c r="AW930" s="0" t="n">
        <f aca="true">RAND()</f>
        <v>0.320558059837297</v>
      </c>
      <c r="AX930" s="0" t="n">
        <f aca="true">RAND()</f>
        <v>0.355633014389863</v>
      </c>
      <c r="AY930" s="0" t="n">
        <f aca="true">RAND()</f>
        <v>0.185148004233803</v>
      </c>
      <c r="AZ930" s="0" t="n">
        <f aca="true">RAND()</f>
        <v>0.832979543795348</v>
      </c>
    </row>
    <row r="931" customFormat="false" ht="15" hidden="false" customHeight="false" outlineLevel="0" collapsed="false">
      <c r="AK931" s="0" t="n">
        <v>918</v>
      </c>
      <c r="AL931" s="0" t="n">
        <f aca="false">IFERROR(IF(AU931&lt;($AM$6-$AL$6)/($AN$6-$AL$6),$AL$6+SQRT(AU931*($AN$6-$AL$6)*($AM$6-$AL$6)),$AN$6-SQRT((1-AU931)*($AN$6-$AL$6)*($AN$6-$AM$6))),$AM$6)</f>
        <v>5.93681412642264</v>
      </c>
      <c r="AM931" s="0" t="n">
        <f aca="false">IFERROR(IF(AV931&lt;($AM$7-$AL$7)/($AN$7-$AL$7),$AL$7+SQRT(AV931*($AN$7-$AL$7)*($AM$7-$AL$7)),$AN$7-SQRT((1-AV931)*($AN$7-$AL$7)*($AN$7-$AM$7))),$AM$7)</f>
        <v>1.01088541846428</v>
      </c>
      <c r="AN931" s="0" t="n">
        <f aca="false">IFERROR(IF(AW931&lt;($AM$8-$AL$8)/($AN$8-$AL$8),$AL$8+SQRT(AW931*($AN$8-$AL$8)*($AM$8-$AL$8)),$AN$8-SQRT((1-AW931)*($AN$8-$AL$8)*($AN$8-$AM$8))),$AM$8)</f>
        <v>0.980907465175389</v>
      </c>
      <c r="AO931" s="0" t="n">
        <f aca="false">IFERROR(IF(AX931&lt;($AM$9-$AL$9)/($AN$9-$AL$9),$AL$9+SQRT(AX931*($AN$9-$AL$9)*($AM$9-$AL$9)),$AN$9-SQRT((1-AX931)*($AN$9-$AL$9)*($AN$9-$AM$9))),$AM$9)</f>
        <v>1.29796586934262</v>
      </c>
      <c r="AP931" s="0" t="n">
        <f aca="false">IFERROR(IF(AY931&lt;($AM$10-$AL$10)/($AN$10-$AL$10),$AL$10+SQRT(AY931*($AN$10-$AL$10)*($AM$10-$AL$10)),$AN$10-SQRT((1-AY931)*($AN$10-$AL$10)*($AN$10-$AM$10))),$AM$10)</f>
        <v>0.861534466642039</v>
      </c>
      <c r="AQ931" s="0" t="n">
        <f aca="false">IFERROR(IF(AZ931&lt;($AM$11-$AL$11)/($AN$11-$AL$11),$AL$11+SQRT(AZ931*($AN$11-$AL$11)*($AM$11-$AL$11)),$AN$11-SQRT((1-AZ931)*($AN$11-$AL$11)*($AN$11-$AM$11))),$AM$11)</f>
        <v>0.772586660600491</v>
      </c>
      <c r="AR931" s="0" t="n">
        <f aca="false">SUMPRODUCT((B24:B31&lt;=$B$6)*(C24:C31*AM931+D24:D31*AO931*$B$8*AQ931)/(1+AL931/100)^B24:B31)+C32*AM931*AP931/(1+AL931/100)^$B$6</f>
        <v>0</v>
      </c>
      <c r="AS931" s="0" t="n">
        <f aca="false">SUMPRODUCT((K24:K26&lt;=$B$6)*(L24:L26*AN931+M24:M26*AO931*$B$8*AQ931)/(1+AL931/100)^K24:K26)+L27*AN931*AP931/(1+AL931/100)^$B$6</f>
        <v>0</v>
      </c>
      <c r="AT931" s="0" t="n">
        <f aca="false">AS931-AR931</f>
        <v>0</v>
      </c>
      <c r="AU931" s="0" t="n">
        <f aca="true">RAND()</f>
        <v>0.943481789911277</v>
      </c>
      <c r="AV931" s="0" t="n">
        <f aca="true">RAND()</f>
        <v>0.49177081686222</v>
      </c>
      <c r="AW931" s="0" t="n">
        <f aca="true">RAND()</f>
        <v>0.363639010624272</v>
      </c>
      <c r="AX931" s="0" t="n">
        <f aca="true">RAND()</f>
        <v>0.671432052928088</v>
      </c>
      <c r="AY931" s="0" t="n">
        <f aca="true">RAND()</f>
        <v>0.522828682280574</v>
      </c>
      <c r="AZ931" s="0" t="n">
        <f aca="true">RAND()</f>
        <v>0.788910910461892</v>
      </c>
    </row>
    <row r="932" customFormat="false" ht="15" hidden="false" customHeight="false" outlineLevel="0" collapsed="false">
      <c r="AK932" s="0" t="n">
        <v>919</v>
      </c>
      <c r="AL932" s="0" t="n">
        <f aca="false">IFERROR(IF(AU932&lt;($AM$6-$AL$6)/($AN$6-$AL$6),$AL$6+SQRT(AU932*($AN$6-$AL$6)*($AM$6-$AL$6)),$AN$6-SQRT((1-AU932)*($AN$6-$AL$6)*($AN$6-$AM$6))),$AM$6)</f>
        <v>5.94365504281622</v>
      </c>
      <c r="AM932" s="0" t="n">
        <f aca="false">IFERROR(IF(AV932&lt;($AM$7-$AL$7)/($AN$7-$AL$7),$AL$7+SQRT(AV932*($AN$7-$AL$7)*($AM$7-$AL$7)),$AN$7-SQRT((1-AV932)*($AN$7-$AL$7)*($AN$7-$AM$7))),$AM$7)</f>
        <v>1.07181199463791</v>
      </c>
      <c r="AN932" s="0" t="n">
        <f aca="false">IFERROR(IF(AW932&lt;($AM$8-$AL$8)/($AN$8-$AL$8),$AL$8+SQRT(AW932*($AN$8-$AL$8)*($AM$8-$AL$8)),$AN$8-SQRT((1-AW932)*($AN$8-$AL$8)*($AN$8-$AM$8))),$AM$8)</f>
        <v>1.05086688860357</v>
      </c>
      <c r="AO932" s="0" t="n">
        <f aca="false">IFERROR(IF(AX932&lt;($AM$9-$AL$9)/($AN$9-$AL$9),$AL$9+SQRT(AX932*($AN$9-$AL$9)*($AM$9-$AL$9)),$AN$9-SQRT((1-AX932)*($AN$9-$AL$9)*($AN$9-$AM$9))),$AM$9)</f>
        <v>0.746043229094293</v>
      </c>
      <c r="AP932" s="0" t="n">
        <f aca="false">IFERROR(IF(AY932&lt;($AM$10-$AL$10)/($AN$10-$AL$10),$AL$10+SQRT(AY932*($AN$10-$AL$10)*($AM$10-$AL$10)),$AN$10-SQRT((1-AY932)*($AN$10-$AL$10)*($AN$10-$AM$10))),$AM$10)</f>
        <v>0.685503410888524</v>
      </c>
      <c r="AQ932" s="0" t="n">
        <f aca="false">IFERROR(IF(AZ932&lt;($AM$11-$AL$11)/($AN$11-$AL$11),$AL$11+SQRT(AZ932*($AN$11-$AL$11)*($AM$11-$AL$11)),$AN$11-SQRT((1-AZ932)*($AN$11-$AL$11)*($AN$11-$AM$11))),$AM$11)</f>
        <v>0.604982352466674</v>
      </c>
      <c r="AR932" s="0" t="n">
        <f aca="false">SUMPRODUCT((B24:B31&lt;=$B$6)*(C24:C31*AM932+D24:D31*AO932*$B$8*AQ932)/(1+AL932/100)^B24:B31)+C32*AM932*AP932/(1+AL932/100)^$B$6</f>
        <v>0</v>
      </c>
      <c r="AS932" s="0" t="n">
        <f aca="false">SUMPRODUCT((K24:K26&lt;=$B$6)*(L24:L26*AN932+M24:M26*AO932*$B$8*AQ932)/(1+AL932/100)^K24:K26)+L27*AN932*AP932/(1+AL932/100)^$B$6</f>
        <v>0</v>
      </c>
      <c r="AT932" s="0" t="n">
        <f aca="false">AS932-AR932</f>
        <v>0</v>
      </c>
      <c r="AU932" s="0" t="n">
        <f aca="true">RAND()</f>
        <v>0.94420676657162</v>
      </c>
      <c r="AV932" s="0" t="n">
        <f aca="true">RAND()</f>
        <v>0.717769197734041</v>
      </c>
      <c r="AW932" s="0" t="n">
        <f aca="true">RAND()</f>
        <v>0.647520035071803</v>
      </c>
      <c r="AX932" s="0" t="n">
        <f aca="true">RAND()</f>
        <v>0.0807163607775291</v>
      </c>
      <c r="AY932" s="0" t="n">
        <f aca="true">RAND()</f>
        <v>0.137646061805106</v>
      </c>
      <c r="AZ932" s="0" t="n">
        <f aca="true">RAND()</f>
        <v>0.379649940065742</v>
      </c>
    </row>
    <row r="933" customFormat="false" ht="15" hidden="false" customHeight="false" outlineLevel="0" collapsed="false">
      <c r="AK933" s="0" t="n">
        <v>920</v>
      </c>
      <c r="AL933" s="0" t="n">
        <f aca="false">IFERROR(IF(AU933&lt;($AM$6-$AL$6)/($AN$6-$AL$6),$AL$6+SQRT(AU933*($AN$6-$AL$6)*($AM$6-$AL$6)),$AN$6-SQRT((1-AU933)*($AN$6-$AL$6)*($AN$6-$AM$6))),$AM$6)</f>
        <v>2.98932497101298</v>
      </c>
      <c r="AM933" s="0" t="n">
        <f aca="false">IFERROR(IF(AV933&lt;($AM$7-$AL$7)/($AN$7-$AL$7),$AL$7+SQRT(AV933*($AN$7-$AL$7)*($AM$7-$AL$7)),$AN$7-SQRT((1-AV933)*($AN$7-$AL$7)*($AN$7-$AM$7))),$AM$7)</f>
        <v>1.19399072277402</v>
      </c>
      <c r="AN933" s="0" t="n">
        <f aca="false">IFERROR(IF(AW933&lt;($AM$8-$AL$8)/($AN$8-$AL$8),$AL$8+SQRT(AW933*($AN$8-$AL$8)*($AM$8-$AL$8)),$AN$8-SQRT((1-AW933)*($AN$8-$AL$8)*($AN$8-$AM$8))),$AM$8)</f>
        <v>0.895747783850749</v>
      </c>
      <c r="AO933" s="0" t="n">
        <f aca="false">IFERROR(IF(AX933&lt;($AM$9-$AL$9)/($AN$9-$AL$9),$AL$9+SQRT(AX933*($AN$9-$AL$9)*($AM$9-$AL$9)),$AN$9-SQRT((1-AX933)*($AN$9-$AL$9)*($AN$9-$AM$9))),$AM$9)</f>
        <v>1.07926412674608</v>
      </c>
      <c r="AP933" s="0" t="n">
        <f aca="false">IFERROR(IF(AY933&lt;($AM$10-$AL$10)/($AN$10-$AL$10),$AL$10+SQRT(AY933*($AN$10-$AL$10)*($AM$10-$AL$10)),$AN$10-SQRT((1-AY933)*($AN$10-$AL$10)*($AN$10-$AM$10))),$AM$10)</f>
        <v>0.793194825344511</v>
      </c>
      <c r="AQ933" s="0" t="n">
        <f aca="false">IFERROR(IF(AZ933&lt;($AM$11-$AL$11)/($AN$11-$AL$11),$AL$11+SQRT(AZ933*($AN$11-$AL$11)*($AM$11-$AL$11)),$AN$11-SQRT((1-AZ933)*($AN$11-$AL$11)*($AN$11-$AM$11))),$AM$11)</f>
        <v>0.409255474467792</v>
      </c>
      <c r="AR933" s="0" t="n">
        <f aca="false">SUMPRODUCT((B24:B31&lt;=$B$6)*(C24:C31*AM933+D24:D31*AO933*$B$8*AQ933)/(1+AL933/100)^B24:B31)+C32*AM933*AP933/(1+AL933/100)^$B$6</f>
        <v>0</v>
      </c>
      <c r="AS933" s="0" t="n">
        <f aca="false">SUMPRODUCT((K24:K26&lt;=$B$6)*(L24:L26*AN933+M24:M26*AO933*$B$8*AQ933)/(1+AL933/100)^K24:K26)+L27*AN933*AP933/(1+AL933/100)^$B$6</f>
        <v>0</v>
      </c>
      <c r="AT933" s="0" t="n">
        <f aca="false">AS933-AR933</f>
        <v>0</v>
      </c>
      <c r="AU933" s="0" t="n">
        <f aca="true">RAND()</f>
        <v>0.195752779653968</v>
      </c>
      <c r="AV933" s="0" t="n">
        <f aca="true">RAND()</f>
        <v>0.972115207685539</v>
      </c>
      <c r="AW933" s="0" t="n">
        <f aca="true">RAND()</f>
        <v>0.101862645692552</v>
      </c>
      <c r="AX933" s="0" t="n">
        <f aca="true">RAND()</f>
        <v>0.434830301135558</v>
      </c>
      <c r="AY933" s="0" t="n">
        <f aca="true">RAND()</f>
        <v>0.343852822435193</v>
      </c>
      <c r="AZ933" s="0" t="n">
        <f aca="true">RAND()</f>
        <v>0.0487214640864589</v>
      </c>
    </row>
    <row r="934" customFormat="false" ht="15" hidden="false" customHeight="false" outlineLevel="0" collapsed="false">
      <c r="AK934" s="0" t="n">
        <v>921</v>
      </c>
      <c r="AL934" s="0" t="n">
        <f aca="false">IFERROR(IF(AU934&lt;($AM$6-$AL$6)/($AN$6-$AL$6),$AL$6+SQRT(AU934*($AN$6-$AL$6)*($AM$6-$AL$6)),$AN$6-SQRT((1-AU934)*($AN$6-$AL$6)*($AN$6-$AM$6))),$AM$6)</f>
        <v>4.41610793074235</v>
      </c>
      <c r="AM934" s="0" t="n">
        <f aca="false">IFERROR(IF(AV934&lt;($AM$7-$AL$7)/($AN$7-$AL$7),$AL$7+SQRT(AV934*($AN$7-$AL$7)*($AM$7-$AL$7)),$AN$7-SQRT((1-AV934)*($AN$7-$AL$7)*($AN$7-$AM$7))),$AM$7)</f>
        <v>1.06561431114487</v>
      </c>
      <c r="AN934" s="0" t="n">
        <f aca="false">IFERROR(IF(AW934&lt;($AM$8-$AL$8)/($AN$8-$AL$8),$AL$8+SQRT(AW934*($AN$8-$AL$8)*($AM$8-$AL$8)),$AN$8-SQRT((1-AW934)*($AN$8-$AL$8)*($AN$8-$AM$8))),$AM$8)</f>
        <v>1.09506898528534</v>
      </c>
      <c r="AO934" s="0" t="n">
        <f aca="false">IFERROR(IF(AX934&lt;($AM$9-$AL$9)/($AN$9-$AL$9),$AL$9+SQRT(AX934*($AN$9-$AL$9)*($AM$9-$AL$9)),$AN$9-SQRT((1-AX934)*($AN$9-$AL$9)*($AN$9-$AM$9))),$AM$9)</f>
        <v>1.84410659732796</v>
      </c>
      <c r="AP934" s="0" t="n">
        <f aca="false">IFERROR(IF(AY934&lt;($AM$10-$AL$10)/($AN$10-$AL$10),$AL$10+SQRT(AY934*($AN$10-$AL$10)*($AM$10-$AL$10)),$AN$10-SQRT((1-AY934)*($AN$10-$AL$10)*($AN$10-$AM$10))),$AM$10)</f>
        <v>0.923057058621585</v>
      </c>
      <c r="AQ934" s="0" t="n">
        <f aca="false">IFERROR(IF(AZ934&lt;($AM$11-$AL$11)/($AN$11-$AL$11),$AL$11+SQRT(AZ934*($AN$11-$AL$11)*($AM$11-$AL$11)),$AN$11-SQRT((1-AZ934)*($AN$11-$AL$11)*($AN$11-$AM$11))),$AM$11)</f>
        <v>0.601039481602292</v>
      </c>
      <c r="AR934" s="0" t="n">
        <f aca="false">SUMPRODUCT((B24:B31&lt;=$B$6)*(C24:C31*AM934+D24:D31*AO934*$B$8*AQ934)/(1+AL934/100)^B24:B31)+C32*AM934*AP934/(1+AL934/100)^$B$6</f>
        <v>0</v>
      </c>
      <c r="AS934" s="0" t="n">
        <f aca="false">SUMPRODUCT((K24:K26&lt;=$B$6)*(L24:L26*AN934+M24:M26*AO934*$B$8*AQ934)/(1+AL934/100)^K24:K26)+L27*AN934*AP934/(1+AL934/100)^$B$6</f>
        <v>0</v>
      </c>
      <c r="AT934" s="0" t="n">
        <f aca="false">AS934-AR934</f>
        <v>0</v>
      </c>
      <c r="AU934" s="0" t="n">
        <f aca="true">RAND()</f>
        <v>0.666175088721372</v>
      </c>
      <c r="AV934" s="0" t="n">
        <f aca="true">RAND()</f>
        <v>0.697794824403716</v>
      </c>
      <c r="AW934" s="0" t="n">
        <f aca="true">RAND()</f>
        <v>0.786634494928753</v>
      </c>
      <c r="AX934" s="0" t="n">
        <f aca="true">RAND()</f>
        <v>0.983798164668889</v>
      </c>
      <c r="AY934" s="0" t="n">
        <f aca="true">RAND()</f>
        <v>0.715909099398189</v>
      </c>
      <c r="AZ934" s="0" t="n">
        <f aca="true">RAND()</f>
        <v>0.369897018299497</v>
      </c>
    </row>
    <row r="935" customFormat="false" ht="15" hidden="false" customHeight="false" outlineLevel="0" collapsed="false">
      <c r="AK935" s="0" t="n">
        <v>922</v>
      </c>
      <c r="AL935" s="0" t="n">
        <f aca="false">IFERROR(IF(AU935&lt;($AM$6-$AL$6)/($AN$6-$AL$6),$AL$6+SQRT(AU935*($AN$6-$AL$6)*($AM$6-$AL$6)),$AN$6-SQRT((1-AU935)*($AN$6-$AL$6)*($AN$6-$AM$6))),$AM$6)</f>
        <v>3.53937098219084</v>
      </c>
      <c r="AM935" s="0" t="n">
        <f aca="false">IFERROR(IF(AV935&lt;($AM$7-$AL$7)/($AN$7-$AL$7),$AL$7+SQRT(AV935*($AN$7-$AL$7)*($AM$7-$AL$7)),$AN$7-SQRT((1-AV935)*($AN$7-$AL$7)*($AN$7-$AM$7))),$AM$7)</f>
        <v>1.09991283654777</v>
      </c>
      <c r="AN935" s="0" t="n">
        <f aca="false">IFERROR(IF(AW935&lt;($AM$8-$AL$8)/($AN$8-$AL$8),$AL$8+SQRT(AW935*($AN$8-$AL$8)*($AM$8-$AL$8)),$AN$8-SQRT((1-AW935)*($AN$8-$AL$8)*($AN$8-$AM$8))),$AM$8)</f>
        <v>0.8877944869658</v>
      </c>
      <c r="AO935" s="0" t="n">
        <f aca="false">IFERROR(IF(AX935&lt;($AM$9-$AL$9)/($AN$9-$AL$9),$AL$9+SQRT(AX935*($AN$9-$AL$9)*($AM$9-$AL$9)),$AN$9-SQRT((1-AX935)*($AN$9-$AL$9)*($AN$9-$AM$9))),$AM$9)</f>
        <v>1.73671544487917</v>
      </c>
      <c r="AP935" s="0" t="n">
        <f aca="false">IFERROR(IF(AY935&lt;($AM$10-$AL$10)/($AN$10-$AL$10),$AL$10+SQRT(AY935*($AN$10-$AL$10)*($AM$10-$AL$10)),$AN$10-SQRT((1-AY935)*($AN$10-$AL$10)*($AN$10-$AM$10))),$AM$10)</f>
        <v>0.796341741777573</v>
      </c>
      <c r="AQ935" s="0" t="n">
        <f aca="false">IFERROR(IF(AZ935&lt;($AM$11-$AL$11)/($AN$11-$AL$11),$AL$11+SQRT(AZ935*($AN$11-$AL$11)*($AM$11-$AL$11)),$AN$11-SQRT((1-AZ935)*($AN$11-$AL$11)*($AN$11-$AM$11))),$AM$11)</f>
        <v>0.972979051128719</v>
      </c>
      <c r="AR935" s="0" t="n">
        <f aca="false">SUMPRODUCT((B24:B31&lt;=$B$6)*(C24:C31*AM935+D24:D31*AO935*$B$8*AQ935)/(1+AL935/100)^B24:B31)+C32*AM935*AP935/(1+AL935/100)^$B$6</f>
        <v>0</v>
      </c>
      <c r="AS935" s="0" t="n">
        <f aca="false">SUMPRODUCT((K24:K26&lt;=$B$6)*(L24:L26*AN935+M24:M26*AO935*$B$8*AQ935)/(1+AL935/100)^K24:K26)+L27*AN935*AP935/(1+AL935/100)^$B$6</f>
        <v>0</v>
      </c>
      <c r="AT935" s="0" t="n">
        <f aca="false">AS935-AR935</f>
        <v>0</v>
      </c>
      <c r="AU935" s="0" t="n">
        <f aca="true">RAND()</f>
        <v>0.401202340054862</v>
      </c>
      <c r="AV935" s="0" t="n">
        <f aca="true">RAND()</f>
        <v>0.799767496594334</v>
      </c>
      <c r="AW935" s="0" t="n">
        <f aca="true">RAND()</f>
        <v>0.0856430215731998</v>
      </c>
      <c r="AX935" s="0" t="n">
        <f aca="true">RAND()</f>
        <v>0.95378749535655</v>
      </c>
      <c r="AY935" s="0" t="n">
        <f aca="true">RAND()</f>
        <v>0.351273711679063</v>
      </c>
      <c r="AZ935" s="0" t="n">
        <f aca="true">RAND()</f>
        <v>0.997019870702431</v>
      </c>
    </row>
    <row r="936" customFormat="false" ht="15" hidden="false" customHeight="false" outlineLevel="0" collapsed="false">
      <c r="AK936" s="0" t="n">
        <v>923</v>
      </c>
      <c r="AL936" s="0" t="n">
        <f aca="false">IFERROR(IF(AU936&lt;($AM$6-$AL$6)/($AN$6-$AL$6),$AL$6+SQRT(AU936*($AN$6-$AL$6)*($AM$6-$AL$6)),$AN$6-SQRT((1-AU936)*($AN$6-$AL$6)*($AN$6-$AM$6))),$AM$6)</f>
        <v>3.31501971764522</v>
      </c>
      <c r="AM936" s="0" t="n">
        <f aca="false">IFERROR(IF(AV936&lt;($AM$7-$AL$7)/($AN$7-$AL$7),$AL$7+SQRT(AV936*($AN$7-$AL$7)*($AM$7-$AL$7)),$AN$7-SQRT((1-AV936)*($AN$7-$AL$7)*($AN$7-$AM$7))),$AM$7)</f>
        <v>1.13820719878739</v>
      </c>
      <c r="AN936" s="0" t="n">
        <f aca="false">IFERROR(IF(AW936&lt;($AM$8-$AL$8)/($AN$8-$AL$8),$AL$8+SQRT(AW936*($AN$8-$AL$8)*($AM$8-$AL$8)),$AN$8-SQRT((1-AW936)*($AN$8-$AL$8)*($AN$8-$AM$8))),$AM$8)</f>
        <v>0.848512217754935</v>
      </c>
      <c r="AO936" s="0" t="n">
        <f aca="false">IFERROR(IF(AX936&lt;($AM$9-$AL$9)/($AN$9-$AL$9),$AL$9+SQRT(AX936*($AN$9-$AL$9)*($AM$9-$AL$9)),$AN$9-SQRT((1-AX936)*($AN$9-$AL$9)*($AN$9-$AM$9))),$AM$9)</f>
        <v>1.29906057923869</v>
      </c>
      <c r="AP936" s="0" t="n">
        <f aca="false">IFERROR(IF(AY936&lt;($AM$10-$AL$10)/($AN$10-$AL$10),$AL$10+SQRT(AY936*($AN$10-$AL$10)*($AM$10-$AL$10)),$AN$10-SQRT((1-AY936)*($AN$10-$AL$10)*($AN$10-$AM$10))),$AM$10)</f>
        <v>0.822677454115161</v>
      </c>
      <c r="AQ936" s="0" t="n">
        <f aca="false">IFERROR(IF(AZ936&lt;($AM$11-$AL$11)/($AN$11-$AL$11),$AL$11+SQRT(AZ936*($AN$11-$AL$11)*($AM$11-$AL$11)),$AN$11-SQRT((1-AZ936)*($AN$11-$AL$11)*($AN$11-$AM$11))),$AM$11)</f>
        <v>0.431303814391395</v>
      </c>
      <c r="AR936" s="0" t="n">
        <f aca="false">SUMPRODUCT((B24:B31&lt;=$B$6)*(C24:C31*AM936+D24:D31*AO936*$B$8*AQ936)/(1+AL936/100)^B24:B31)+C32*AM936*AP936/(1+AL936/100)^$B$6</f>
        <v>0</v>
      </c>
      <c r="AS936" s="0" t="n">
        <f aca="false">SUMPRODUCT((K24:K26&lt;=$B$6)*(L24:L26*AN936+M24:M26*AO936*$B$8*AQ936)/(1+AL936/100)^K24:K26)+L27*AN936*AP936/(1+AL936/100)^$B$6</f>
        <v>0</v>
      </c>
      <c r="AT936" s="0" t="n">
        <f aca="false">AS936-AR936</f>
        <v>0</v>
      </c>
      <c r="AU936" s="0" t="n">
        <f aca="true">RAND()</f>
        <v>0.321046015932824</v>
      </c>
      <c r="AV936" s="0" t="n">
        <f aca="true">RAND()</f>
        <v>0.88890995197366</v>
      </c>
      <c r="AW936" s="0" t="n">
        <f aca="true">RAND()</f>
        <v>0.0261492807944689</v>
      </c>
      <c r="AX936" s="0" t="n">
        <f aca="true">RAND()</f>
        <v>0.672455952281866</v>
      </c>
      <c r="AY936" s="0" t="n">
        <f aca="true">RAND()</f>
        <v>0.416482957576967</v>
      </c>
      <c r="AZ936" s="0" t="n">
        <f aca="true">RAND()</f>
        <v>0.0703701700968568</v>
      </c>
    </row>
    <row r="937" customFormat="false" ht="15" hidden="false" customHeight="false" outlineLevel="0" collapsed="false">
      <c r="AK937" s="0" t="n">
        <v>924</v>
      </c>
      <c r="AL937" s="0" t="n">
        <f aca="false">IFERROR(IF(AU937&lt;($AM$6-$AL$6)/($AN$6-$AL$6),$AL$6+SQRT(AU937*($AN$6-$AL$6)*($AM$6-$AL$6)),$AN$6-SQRT((1-AU937)*($AN$6-$AL$6)*($AN$6-$AM$6))),$AM$6)</f>
        <v>4.03525858662895</v>
      </c>
      <c r="AM937" s="0" t="n">
        <f aca="false">IFERROR(IF(AV937&lt;($AM$7-$AL$7)/($AN$7-$AL$7),$AL$7+SQRT(AV937*($AN$7-$AL$7)*($AM$7-$AL$7)),$AN$7-SQRT((1-AV937)*($AN$7-$AL$7)*($AN$7-$AM$7))),$AM$7)</f>
        <v>1.00705729556704</v>
      </c>
      <c r="AN937" s="0" t="n">
        <f aca="false">IFERROR(IF(AW937&lt;($AM$8-$AL$8)/($AN$8-$AL$8),$AL$8+SQRT(AW937*($AN$8-$AL$8)*($AM$8-$AL$8)),$AN$8-SQRT((1-AW937)*($AN$8-$AL$8)*($AN$8-$AM$8))),$AM$8)</f>
        <v>0.837128987283912</v>
      </c>
      <c r="AO937" s="0" t="n">
        <f aca="false">IFERROR(IF(AX937&lt;($AM$9-$AL$9)/($AN$9-$AL$9),$AL$9+SQRT(AX937*($AN$9-$AL$9)*($AM$9-$AL$9)),$AN$9-SQRT((1-AX937)*($AN$9-$AL$9)*($AN$9-$AM$9))),$AM$9)</f>
        <v>1.43083796751279</v>
      </c>
      <c r="AP937" s="0" t="n">
        <f aca="false">IFERROR(IF(AY937&lt;($AM$10-$AL$10)/($AN$10-$AL$10),$AL$10+SQRT(AY937*($AN$10-$AL$10)*($AM$10-$AL$10)),$AN$10-SQRT((1-AY937)*($AN$10-$AL$10)*($AN$10-$AM$10))),$AM$10)</f>
        <v>0.783563898759185</v>
      </c>
      <c r="AQ937" s="0" t="n">
        <f aca="false">IFERROR(IF(AZ937&lt;($AM$11-$AL$11)/($AN$11-$AL$11),$AL$11+SQRT(AZ937*($AN$11-$AL$11)*($AM$11-$AL$11)),$AN$11-SQRT((1-AZ937)*($AN$11-$AL$11)*($AN$11-$AM$11))),$AM$11)</f>
        <v>0.765283871269639</v>
      </c>
      <c r="AR937" s="0" t="n">
        <f aca="false">SUMPRODUCT((B24:B31&lt;=$B$6)*(C24:C31*AM937+D24:D31*AO937*$B$8*AQ937)/(1+AL937/100)^B24:B31)+C32*AM937*AP937/(1+AL937/100)^$B$6</f>
        <v>0</v>
      </c>
      <c r="AS937" s="0" t="n">
        <f aca="false">SUMPRODUCT((K24:K26&lt;=$B$6)*(L24:L26*AN937+M24:M26*AO937*$B$8*AQ937)/(1+AL937/100)^K24:K26)+L27*AN937*AP937/(1+AL937/100)^$B$6</f>
        <v>0</v>
      </c>
      <c r="AT937" s="0" t="n">
        <f aca="false">AS937-AR937</f>
        <v>0</v>
      </c>
      <c r="AU937" s="0" t="n">
        <f aca="true">RAND()</f>
        <v>0.56051541759213</v>
      </c>
      <c r="AV937" s="0" t="n">
        <f aca="true">RAND()</f>
        <v>0.475367487669325</v>
      </c>
      <c r="AW937" s="0" t="n">
        <f aca="true">RAND()</f>
        <v>0.0153173521858763</v>
      </c>
      <c r="AX937" s="0" t="n">
        <f aca="true">RAND()</f>
        <v>0.78403638718335</v>
      </c>
      <c r="AY937" s="0" t="n">
        <f aca="true">RAND()</f>
        <v>0.321633938718037</v>
      </c>
      <c r="AZ937" s="0" t="n">
        <f aca="true">RAND()</f>
        <v>0.775136077199316</v>
      </c>
    </row>
    <row r="938" customFormat="false" ht="15" hidden="false" customHeight="false" outlineLevel="0" collapsed="false">
      <c r="AK938" s="0" t="n">
        <v>925</v>
      </c>
      <c r="AL938" s="0" t="n">
        <f aca="false">IFERROR(IF(AU938&lt;($AM$6-$AL$6)/($AN$6-$AL$6),$AL$6+SQRT(AU938*($AN$6-$AL$6)*($AM$6-$AL$6)),$AN$6-SQRT((1-AU938)*($AN$6-$AL$6)*($AN$6-$AM$6))),$AM$6)</f>
        <v>3.43151680011672</v>
      </c>
      <c r="AM938" s="0" t="n">
        <f aca="false">IFERROR(IF(AV938&lt;($AM$7-$AL$7)/($AN$7-$AL$7),$AL$7+SQRT(AV938*($AN$7-$AL$7)*($AM$7-$AL$7)),$AN$7-SQRT((1-AV938)*($AN$7-$AL$7)*($AN$7-$AM$7))),$AM$7)</f>
        <v>0.960419089548915</v>
      </c>
      <c r="AN938" s="0" t="n">
        <f aca="false">IFERROR(IF(AW938&lt;($AM$8-$AL$8)/($AN$8-$AL$8),$AL$8+SQRT(AW938*($AN$8-$AL$8)*($AM$8-$AL$8)),$AN$8-SQRT((1-AW938)*($AN$8-$AL$8)*($AN$8-$AM$8))),$AM$8)</f>
        <v>1.0458904393016</v>
      </c>
      <c r="AO938" s="0" t="n">
        <f aca="false">IFERROR(IF(AX938&lt;($AM$9-$AL$9)/($AN$9-$AL$9),$AL$9+SQRT(AX938*($AN$9-$AL$9)*($AM$9-$AL$9)),$AN$9-SQRT((1-AX938)*($AN$9-$AL$9)*($AN$9-$AM$9))),$AM$9)</f>
        <v>1.16888969203512</v>
      </c>
      <c r="AP938" s="0" t="n">
        <f aca="false">IFERROR(IF(AY938&lt;($AM$10-$AL$10)/($AN$10-$AL$10),$AL$10+SQRT(AY938*($AN$10-$AL$10)*($AM$10-$AL$10)),$AN$10-SQRT((1-AY938)*($AN$10-$AL$10)*($AN$10-$AM$10))),$AM$10)</f>
        <v>0.991409260951807</v>
      </c>
      <c r="AQ938" s="0" t="n">
        <f aca="false">IFERROR(IF(AZ938&lt;($AM$11-$AL$11)/($AN$11-$AL$11),$AL$11+SQRT(AZ938*($AN$11-$AL$11)*($AM$11-$AL$11)),$AN$11-SQRT((1-AZ938)*($AN$11-$AL$11)*($AN$11-$AM$11))),$AM$11)</f>
        <v>0.870558420732579</v>
      </c>
      <c r="AR938" s="0" t="n">
        <f aca="false">SUMPRODUCT((B24:B31&lt;=$B$6)*(C24:C31*AM938+D24:D31*AO938*$B$8*AQ938)/(1+AL938/100)^B24:B31)+C32*AM938*AP938/(1+AL938/100)^$B$6</f>
        <v>0</v>
      </c>
      <c r="AS938" s="0" t="n">
        <f aca="false">SUMPRODUCT((K24:K26&lt;=$B$6)*(L24:L26*AN938+M24:M26*AO938*$B$8*AQ938)/(1+AL938/100)^K24:K26)+L27*AN938*AP938/(1+AL938/100)^$B$6</f>
        <v>0</v>
      </c>
      <c r="AT938" s="0" t="n">
        <f aca="false">AS938-AR938</f>
        <v>0</v>
      </c>
      <c r="AU938" s="0" t="n">
        <f aca="true">RAND()</f>
        <v>0.363296382607538</v>
      </c>
      <c r="AV938" s="0" t="n">
        <f aca="true">RAND()</f>
        <v>0.28593649213003</v>
      </c>
      <c r="AW938" s="0" t="n">
        <f aca="true">RAND()</f>
        <v>0.629682553168948</v>
      </c>
      <c r="AX938" s="0" t="n">
        <f aca="true">RAND()</f>
        <v>0.539503770663014</v>
      </c>
      <c r="AY938" s="0" t="n">
        <f aca="true">RAND()</f>
        <v>0.965932246996803</v>
      </c>
      <c r="AZ938" s="0" t="n">
        <f aca="true">RAND()</f>
        <v>0.931611745129616</v>
      </c>
    </row>
    <row r="939" customFormat="false" ht="15" hidden="false" customHeight="false" outlineLevel="0" collapsed="false">
      <c r="AK939" s="0" t="n">
        <v>926</v>
      </c>
      <c r="AL939" s="0" t="n">
        <f aca="false">IFERROR(IF(AU939&lt;($AM$6-$AL$6)/($AN$6-$AL$6),$AL$6+SQRT(AU939*($AN$6-$AL$6)*($AM$6-$AL$6)),$AN$6-SQRT((1-AU939)*($AN$6-$AL$6)*($AN$6-$AM$6))),$AM$6)</f>
        <v>2.74992013618896</v>
      </c>
      <c r="AM939" s="0" t="n">
        <f aca="false">IFERROR(IF(AV939&lt;($AM$7-$AL$7)/($AN$7-$AL$7),$AL$7+SQRT(AV939*($AN$7-$AL$7)*($AM$7-$AL$7)),$AN$7-SQRT((1-AV939)*($AN$7-$AL$7)*($AN$7-$AM$7))),$AM$7)</f>
        <v>1.13039776987261</v>
      </c>
      <c r="AN939" s="0" t="n">
        <f aca="false">IFERROR(IF(AW939&lt;($AM$8-$AL$8)/($AN$8-$AL$8),$AL$8+SQRT(AW939*($AN$8-$AL$8)*($AM$8-$AL$8)),$AN$8-SQRT((1-AW939)*($AN$8-$AL$8)*($AN$8-$AM$8))),$AM$8)</f>
        <v>1.10137562531442</v>
      </c>
      <c r="AO939" s="0" t="n">
        <f aca="false">IFERROR(IF(AX939&lt;($AM$9-$AL$9)/($AN$9-$AL$9),$AL$9+SQRT(AX939*($AN$9-$AL$9)*($AM$9-$AL$9)),$AN$9-SQRT((1-AX939)*($AN$9-$AL$9)*($AN$9-$AM$9))),$AM$9)</f>
        <v>0.967789493223079</v>
      </c>
      <c r="AP939" s="0" t="n">
        <f aca="false">IFERROR(IF(AY939&lt;($AM$10-$AL$10)/($AN$10-$AL$10),$AL$10+SQRT(AY939*($AN$10-$AL$10)*($AM$10-$AL$10)),$AN$10-SQRT((1-AY939)*($AN$10-$AL$10)*($AN$10-$AM$10))),$AM$10)</f>
        <v>0.757560777057456</v>
      </c>
      <c r="AQ939" s="0" t="n">
        <f aca="false">IFERROR(IF(AZ939&lt;($AM$11-$AL$11)/($AN$11-$AL$11),$AL$11+SQRT(AZ939*($AN$11-$AL$11)*($AM$11-$AL$11)),$AN$11-SQRT((1-AZ939)*($AN$11-$AL$11)*($AN$11-$AM$11))),$AM$11)</f>
        <v>0.765643231247197</v>
      </c>
      <c r="AR939" s="0" t="n">
        <f aca="false">SUMPRODUCT((B24:B31&lt;=$B$6)*(C24:C31*AM939+D24:D31*AO939*$B$8*AQ939)/(1+AL939/100)^B24:B31)+C32*AM939*AP939/(1+AL939/100)^$B$6</f>
        <v>0</v>
      </c>
      <c r="AS939" s="0" t="n">
        <f aca="false">SUMPRODUCT((K24:K26&lt;=$B$6)*(L24:L26*AN939+M24:M26*AO939*$B$8*AQ939)/(1+AL939/100)^K24:K26)+L27*AN939*AP939/(1+AL939/100)^$B$6</f>
        <v>0</v>
      </c>
      <c r="AT939" s="0" t="n">
        <f aca="false">AS939-AR939</f>
        <v>0</v>
      </c>
      <c r="AU939" s="0" t="n">
        <f aca="true">RAND()</f>
        <v>0.112476042132333</v>
      </c>
      <c r="AV939" s="0" t="n">
        <f aca="true">RAND()</f>
        <v>0.872847169320478</v>
      </c>
      <c r="AW939" s="0" t="n">
        <f aca="true">RAND()</f>
        <v>0.803651513327278</v>
      </c>
      <c r="AX939" s="0" t="n">
        <f aca="true">RAND()</f>
        <v>0.29176934662654</v>
      </c>
      <c r="AY939" s="0" t="n">
        <f aca="true">RAND()</f>
        <v>0.265350215513762</v>
      </c>
      <c r="AZ939" s="0" t="n">
        <f aca="true">RAND()</f>
        <v>0.775824101794879</v>
      </c>
    </row>
    <row r="940" customFormat="false" ht="15" hidden="false" customHeight="false" outlineLevel="0" collapsed="false">
      <c r="AK940" s="0" t="n">
        <v>927</v>
      </c>
      <c r="AL940" s="0" t="n">
        <f aca="false">IFERROR(IF(AU940&lt;($AM$6-$AL$6)/($AN$6-$AL$6),$AL$6+SQRT(AU940*($AN$6-$AL$6)*($AM$6-$AL$6)),$AN$6-SQRT((1-AU940)*($AN$6-$AL$6)*($AN$6-$AM$6))),$AM$6)</f>
        <v>2.663454339263</v>
      </c>
      <c r="AM940" s="0" t="n">
        <f aca="false">IFERROR(IF(AV940&lt;($AM$7-$AL$7)/($AN$7-$AL$7),$AL$7+SQRT(AV940*($AN$7-$AL$7)*($AM$7-$AL$7)),$AN$7-SQRT((1-AV940)*($AN$7-$AL$7)*($AN$7-$AM$7))),$AM$7)</f>
        <v>1.05291517767507</v>
      </c>
      <c r="AN940" s="0" t="n">
        <f aca="false">IFERROR(IF(AW940&lt;($AM$8-$AL$8)/($AN$8-$AL$8),$AL$8+SQRT(AW940*($AN$8-$AL$8)*($AM$8-$AL$8)),$AN$8-SQRT((1-AW940)*($AN$8-$AL$8)*($AN$8-$AM$8))),$AM$8)</f>
        <v>0.967579881890202</v>
      </c>
      <c r="AO940" s="0" t="n">
        <f aca="false">IFERROR(IF(AX940&lt;($AM$9-$AL$9)/($AN$9-$AL$9),$AL$9+SQRT(AX940*($AN$9-$AL$9)*($AM$9-$AL$9)),$AN$9-SQRT((1-AX940)*($AN$9-$AL$9)*($AN$9-$AM$9))),$AM$9)</f>
        <v>1.66596413485478</v>
      </c>
      <c r="AP940" s="0" t="n">
        <f aca="false">IFERROR(IF(AY940&lt;($AM$10-$AL$10)/($AN$10-$AL$10),$AL$10+SQRT(AY940*($AN$10-$AL$10)*($AM$10-$AL$10)),$AN$10-SQRT((1-AY940)*($AN$10-$AL$10)*($AN$10-$AM$10))),$AM$10)</f>
        <v>0.876384283875839</v>
      </c>
      <c r="AQ940" s="0" t="n">
        <f aca="false">IFERROR(IF(AZ940&lt;($AM$11-$AL$11)/($AN$11-$AL$11),$AL$11+SQRT(AZ940*($AN$11-$AL$11)*($AM$11-$AL$11)),$AN$11-SQRT((1-AZ940)*($AN$11-$AL$11)*($AN$11-$AM$11))),$AM$11)</f>
        <v>0.51102663489444</v>
      </c>
      <c r="AR940" s="0" t="n">
        <f aca="false">SUMPRODUCT((B24:B31&lt;=$B$6)*(C24:C31*AM940+D24:D31*AO940*$B$8*AQ940)/(1+AL940/100)^B24:B31)+C32*AM940*AP940/(1+AL940/100)^$B$6</f>
        <v>0</v>
      </c>
      <c r="AS940" s="0" t="n">
        <f aca="false">SUMPRODUCT((K24:K26&lt;=$B$6)*(L24:L26*AN940+M24:M26*AO940*$B$8*AQ940)/(1+AL940/100)^K24:K26)+L27*AN940*AP940/(1+AL940/100)^$B$6</f>
        <v>0</v>
      </c>
      <c r="AT940" s="0" t="n">
        <f aca="false">AS940-AR940</f>
        <v>0</v>
      </c>
      <c r="AU940" s="0" t="n">
        <f aca="true">RAND()</f>
        <v>0.0880343320573809</v>
      </c>
      <c r="AV940" s="0" t="n">
        <f aca="true">RAND()</f>
        <v>0.654733980525778</v>
      </c>
      <c r="AW940" s="0" t="n">
        <f aca="true">RAND()</f>
        <v>0.312033520159266</v>
      </c>
      <c r="AX940" s="0" t="n">
        <f aca="true">RAND()</f>
        <v>0.925613360531123</v>
      </c>
      <c r="AY940" s="0" t="n">
        <f aca="true">RAND()</f>
        <v>0.566660516594914</v>
      </c>
      <c r="AZ940" s="0" t="n">
        <f aca="true">RAND()</f>
        <v>0.181764247489271</v>
      </c>
    </row>
    <row r="941" customFormat="false" ht="15" hidden="false" customHeight="false" outlineLevel="0" collapsed="false">
      <c r="AK941" s="0" t="n">
        <v>928</v>
      </c>
      <c r="AL941" s="0" t="n">
        <f aca="false">IFERROR(IF(AU941&lt;($AM$6-$AL$6)/($AN$6-$AL$6),$AL$6+SQRT(AU941*($AN$6-$AL$6)*($AM$6-$AL$6)),$AN$6-SQRT((1-AU941)*($AN$6-$AL$6)*($AN$6-$AM$6))),$AM$6)</f>
        <v>5.53230160130803</v>
      </c>
      <c r="AM941" s="0" t="n">
        <f aca="false">IFERROR(IF(AV941&lt;($AM$7-$AL$7)/($AN$7-$AL$7),$AL$7+SQRT(AV941*($AN$7-$AL$7)*($AM$7-$AL$7)),$AN$7-SQRT((1-AV941)*($AN$7-$AL$7)*($AN$7-$AM$7))),$AM$7)</f>
        <v>0.850600242764273</v>
      </c>
      <c r="AN941" s="0" t="n">
        <f aca="false">IFERROR(IF(AW941&lt;($AM$8-$AL$8)/($AN$8-$AL$8),$AL$8+SQRT(AW941*($AN$8-$AL$8)*($AM$8-$AL$8)),$AN$8-SQRT((1-AW941)*($AN$8-$AL$8)*($AN$8-$AM$8))),$AM$8)</f>
        <v>0.908433981934796</v>
      </c>
      <c r="AO941" s="0" t="n">
        <f aca="false">IFERROR(IF(AX941&lt;($AM$9-$AL$9)/($AN$9-$AL$9),$AL$9+SQRT(AX941*($AN$9-$AL$9)*($AM$9-$AL$9)),$AN$9-SQRT((1-AX941)*($AN$9-$AL$9)*($AN$9-$AM$9))),$AM$9)</f>
        <v>1.37553711711378</v>
      </c>
      <c r="AP941" s="0" t="n">
        <f aca="false">IFERROR(IF(AY941&lt;($AM$10-$AL$10)/($AN$10-$AL$10),$AL$10+SQRT(AY941*($AN$10-$AL$10)*($AM$10-$AL$10)),$AN$10-SQRT((1-AY941)*($AN$10-$AL$10)*($AN$10-$AM$10))),$AM$10)</f>
        <v>0.954826060504745</v>
      </c>
      <c r="AQ941" s="0" t="n">
        <f aca="false">IFERROR(IF(AZ941&lt;($AM$11-$AL$11)/($AN$11-$AL$11),$AL$11+SQRT(AZ941*($AN$11-$AL$11)*($AM$11-$AL$11)),$AN$11-SQRT((1-AZ941)*($AN$11-$AL$11)*($AN$11-$AM$11))),$AM$11)</f>
        <v>0.434308583294525</v>
      </c>
      <c r="AR941" s="0" t="n">
        <f aca="false">SUMPRODUCT((B24:B31&lt;=$B$6)*(C24:C31*AM941+D24:D31*AO941*$B$8*AQ941)/(1+AL941/100)^B24:B31)+C32*AM941*AP941/(1+AL941/100)^$B$6</f>
        <v>0</v>
      </c>
      <c r="AS941" s="0" t="n">
        <f aca="false">SUMPRODUCT((K24:K26&lt;=$B$6)*(L24:L26*AN941+M24:M26*AO941*$B$8*AQ941)/(1+AL941/100)^K24:K26)+L27*AN941*AP941/(1+AL941/100)^$B$6</f>
        <v>0</v>
      </c>
      <c r="AT941" s="0" t="n">
        <f aca="false">AS941-AR941</f>
        <v>0</v>
      </c>
      <c r="AU941" s="0" t="n">
        <f aca="true">RAND()</f>
        <v>0.892293070523851</v>
      </c>
      <c r="AV941" s="0" t="n">
        <f aca="true">RAND()</f>
        <v>0.0284487174200377</v>
      </c>
      <c r="AW941" s="0" t="n">
        <f aca="true">RAND()</f>
        <v>0.13064364931373</v>
      </c>
      <c r="AX941" s="0" t="n">
        <f aca="true">RAND()</f>
        <v>0.74003073859829</v>
      </c>
      <c r="AY941" s="0" t="n">
        <f aca="true">RAND()</f>
        <v>0.827466981257063</v>
      </c>
      <c r="AZ941" s="0" t="n">
        <f aca="true">RAND()</f>
        <v>0.0736277369248261</v>
      </c>
    </row>
    <row r="942" customFormat="false" ht="15" hidden="false" customHeight="false" outlineLevel="0" collapsed="false">
      <c r="AK942" s="0" t="n">
        <v>929</v>
      </c>
      <c r="AL942" s="0" t="n">
        <f aca="false">IFERROR(IF(AU942&lt;($AM$6-$AL$6)/($AN$6-$AL$6),$AL$6+SQRT(AU942*($AN$6-$AL$6)*($AM$6-$AL$6)),$AN$6-SQRT((1-AU942)*($AN$6-$AL$6)*($AN$6-$AM$6))),$AM$6)</f>
        <v>4.10086831942951</v>
      </c>
      <c r="AM942" s="0" t="n">
        <f aca="false">IFERROR(IF(AV942&lt;($AM$7-$AL$7)/($AN$7-$AL$7),$AL$7+SQRT(AV942*($AN$7-$AL$7)*($AM$7-$AL$7)),$AN$7-SQRT((1-AV942)*($AN$7-$AL$7)*($AN$7-$AM$7))),$AM$7)</f>
        <v>1.00281224300524</v>
      </c>
      <c r="AN942" s="0" t="n">
        <f aca="false">IFERROR(IF(AW942&lt;($AM$8-$AL$8)/($AN$8-$AL$8),$AL$8+SQRT(AW942*($AN$8-$AL$8)*($AM$8-$AL$8)),$AN$8-SQRT((1-AW942)*($AN$8-$AL$8)*($AN$8-$AM$8))),$AM$8)</f>
        <v>1.09825445964884</v>
      </c>
      <c r="AO942" s="0" t="n">
        <f aca="false">IFERROR(IF(AX942&lt;($AM$9-$AL$9)/($AN$9-$AL$9),$AL$9+SQRT(AX942*($AN$9-$AL$9)*($AM$9-$AL$9)),$AN$9-SQRT((1-AX942)*($AN$9-$AL$9)*($AN$9-$AM$9))),$AM$9)</f>
        <v>1.07261490253472</v>
      </c>
      <c r="AP942" s="0" t="n">
        <f aca="false">IFERROR(IF(AY942&lt;($AM$10-$AL$10)/($AN$10-$AL$10),$AL$10+SQRT(AY942*($AN$10-$AL$10)*($AM$10-$AL$10)),$AN$10-SQRT((1-AY942)*($AN$10-$AL$10)*($AN$10-$AM$10))),$AM$10)</f>
        <v>0.748400260521254</v>
      </c>
      <c r="AQ942" s="0" t="n">
        <f aca="false">IFERROR(IF(AZ942&lt;($AM$11-$AL$11)/($AN$11-$AL$11),$AL$11+SQRT(AZ942*($AN$11-$AL$11)*($AM$11-$AL$11)),$AN$11-SQRT((1-AZ942)*($AN$11-$AL$11)*($AN$11-$AM$11))),$AM$11)</f>
        <v>0.367270788465821</v>
      </c>
      <c r="AR942" s="0" t="n">
        <f aca="false">SUMPRODUCT((B24:B31&lt;=$B$6)*(C24:C31*AM942+D24:D31*AO942*$B$8*AQ942)/(1+AL942/100)^B24:B31)+C32*AM942*AP942/(1+AL942/100)^$B$6</f>
        <v>0</v>
      </c>
      <c r="AS942" s="0" t="n">
        <f aca="false">SUMPRODUCT((K24:K26&lt;=$B$6)*(L24:L26*AN942+M24:M26*AO942*$B$8*AQ942)/(1+AL942/100)^K24:K26)+L27*AN942*AP942/(1+AL942/100)^$B$6</f>
        <v>0</v>
      </c>
      <c r="AT942" s="0" t="n">
        <f aca="false">AS942-AR942</f>
        <v>0</v>
      </c>
      <c r="AU942" s="0" t="n">
        <f aca="true">RAND()</f>
        <v>0.579751774935626</v>
      </c>
      <c r="AV942" s="0" t="n">
        <f aca="true">RAND()</f>
        <v>0.456873002594657</v>
      </c>
      <c r="AW942" s="0" t="n">
        <f aca="true">RAND()</f>
        <v>0.795318142075875</v>
      </c>
      <c r="AX942" s="0" t="n">
        <f aca="true">RAND()</f>
        <v>0.426637920666213</v>
      </c>
      <c r="AY942" s="0" t="n">
        <f aca="true">RAND()</f>
        <v>0.246810757708107</v>
      </c>
      <c r="AZ942" s="0" t="n">
        <f aca="true">RAND()</f>
        <v>0.018470852982911</v>
      </c>
    </row>
    <row r="943" customFormat="false" ht="15" hidden="false" customHeight="false" outlineLevel="0" collapsed="false">
      <c r="AK943" s="0" t="n">
        <v>930</v>
      </c>
      <c r="AL943" s="0" t="n">
        <f aca="false">IFERROR(IF(AU943&lt;($AM$6-$AL$6)/($AN$6-$AL$6),$AL$6+SQRT(AU943*($AN$6-$AL$6)*($AM$6-$AL$6)),$AN$6-SQRT((1-AU943)*($AN$6-$AL$6)*($AN$6-$AM$6))),$AM$6)</f>
        <v>3.49130213336755</v>
      </c>
      <c r="AM943" s="0" t="n">
        <f aca="false">IFERROR(IF(AV943&lt;($AM$7-$AL$7)/($AN$7-$AL$7),$AL$7+SQRT(AV943*($AN$7-$AL$7)*($AM$7-$AL$7)),$AN$7-SQRT((1-AV943)*($AN$7-$AL$7)*($AN$7-$AM$7))),$AM$7)</f>
        <v>1.18945629858951</v>
      </c>
      <c r="AN943" s="0" t="n">
        <f aca="false">IFERROR(IF(AW943&lt;($AM$8-$AL$8)/($AN$8-$AL$8),$AL$8+SQRT(AW943*($AN$8-$AL$8)*($AM$8-$AL$8)),$AN$8-SQRT((1-AW943)*($AN$8-$AL$8)*($AN$8-$AM$8))),$AM$8)</f>
        <v>0.872991995478898</v>
      </c>
      <c r="AO943" s="0" t="n">
        <f aca="false">IFERROR(IF(AX943&lt;($AM$9-$AL$9)/($AN$9-$AL$9),$AL$9+SQRT(AX943*($AN$9-$AL$9)*($AM$9-$AL$9)),$AN$9-SQRT((1-AX943)*($AN$9-$AL$9)*($AN$9-$AM$9))),$AM$9)</f>
        <v>1.9133718544809</v>
      </c>
      <c r="AP943" s="0" t="n">
        <f aca="false">IFERROR(IF(AY943&lt;($AM$10-$AL$10)/($AN$10-$AL$10),$AL$10+SQRT(AY943*($AN$10-$AL$10)*($AM$10-$AL$10)),$AN$10-SQRT((1-AY943)*($AN$10-$AL$10)*($AN$10-$AM$10))),$AM$10)</f>
        <v>0.978472828687452</v>
      </c>
      <c r="AQ943" s="0" t="n">
        <f aca="false">IFERROR(IF(AZ943&lt;($AM$11-$AL$11)/($AN$11-$AL$11),$AL$11+SQRT(AZ943*($AN$11-$AL$11)*($AM$11-$AL$11)),$AN$11-SQRT((1-AZ943)*($AN$11-$AL$11)*($AN$11-$AM$11))),$AM$11)</f>
        <v>0.562864760411472</v>
      </c>
      <c r="AR943" s="0" t="n">
        <f aca="false">SUMPRODUCT((B24:B31&lt;=$B$6)*(C24:C31*AM943+D24:D31*AO943*$B$8*AQ943)/(1+AL943/100)^B24:B31)+C32*AM943*AP943/(1+AL943/100)^$B$6</f>
        <v>0</v>
      </c>
      <c r="AS943" s="0" t="n">
        <f aca="false">SUMPRODUCT((K24:K26&lt;=$B$6)*(L24:L26*AN943+M24:M26*AO943*$B$8*AQ943)/(1+AL943/100)^K24:K26)+L27*AN943*AP943/(1+AL943/100)^$B$6</f>
        <v>0</v>
      </c>
      <c r="AT943" s="0" t="n">
        <f aca="false">AS943-AR943</f>
        <v>0</v>
      </c>
      <c r="AU943" s="0" t="n">
        <f aca="true">RAND()</f>
        <v>0.384451964034445</v>
      </c>
      <c r="AV943" s="0" t="n">
        <f aca="true">RAND()</f>
        <v>0.967417424173489</v>
      </c>
      <c r="AW943" s="0" t="n">
        <f aca="true">RAND()</f>
        <v>0.0591981267110159</v>
      </c>
      <c r="AX943" s="0" t="n">
        <f aca="true">RAND()</f>
        <v>0.994997042935948</v>
      </c>
      <c r="AY943" s="0" t="n">
        <f aca="true">RAND()</f>
        <v>0.915744991168688</v>
      </c>
      <c r="AZ943" s="0" t="n">
        <f aca="true">RAND()</f>
        <v>0.282032172515023</v>
      </c>
    </row>
    <row r="944" customFormat="false" ht="15" hidden="false" customHeight="false" outlineLevel="0" collapsed="false">
      <c r="AK944" s="0" t="n">
        <v>931</v>
      </c>
      <c r="AL944" s="0" t="n">
        <f aca="false">IFERROR(IF(AU944&lt;($AM$6-$AL$6)/($AN$6-$AL$6),$AL$6+SQRT(AU944*($AN$6-$AL$6)*($AM$6-$AL$6)),$AN$6-SQRT((1-AU944)*($AN$6-$AL$6)*($AN$6-$AM$6))),$AM$6)</f>
        <v>4.35470981549253</v>
      </c>
      <c r="AM944" s="0" t="n">
        <f aca="false">IFERROR(IF(AV944&lt;($AM$7-$AL$7)/($AN$7-$AL$7),$AL$7+SQRT(AV944*($AN$7-$AL$7)*($AM$7-$AL$7)),$AN$7-SQRT((1-AV944)*($AN$7-$AL$7)*($AN$7-$AM$7))),$AM$7)</f>
        <v>1.09623435487413</v>
      </c>
      <c r="AN944" s="0" t="n">
        <f aca="false">IFERROR(IF(AW944&lt;($AM$8-$AL$8)/($AN$8-$AL$8),$AL$8+SQRT(AW944*($AN$8-$AL$8)*($AM$8-$AL$8)),$AN$8-SQRT((1-AW944)*($AN$8-$AL$8)*($AN$8-$AM$8))),$AM$8)</f>
        <v>0.905242205889643</v>
      </c>
      <c r="AO944" s="0" t="n">
        <f aca="false">IFERROR(IF(AX944&lt;($AM$9-$AL$9)/($AN$9-$AL$9),$AL$9+SQRT(AX944*($AN$9-$AL$9)*($AM$9-$AL$9)),$AN$9-SQRT((1-AX944)*($AN$9-$AL$9)*($AN$9-$AM$9))),$AM$9)</f>
        <v>0.714486775611712</v>
      </c>
      <c r="AP944" s="0" t="n">
        <f aca="false">IFERROR(IF(AY944&lt;($AM$10-$AL$10)/($AN$10-$AL$10),$AL$10+SQRT(AY944*($AN$10-$AL$10)*($AM$10-$AL$10)),$AN$10-SQRT((1-AY944)*($AN$10-$AL$10)*($AN$10-$AM$10))),$AM$10)</f>
        <v>0.952467935060757</v>
      </c>
      <c r="AQ944" s="0" t="n">
        <f aca="false">IFERROR(IF(AZ944&lt;($AM$11-$AL$11)/($AN$11-$AL$11),$AL$11+SQRT(AZ944*($AN$11-$AL$11)*($AM$11-$AL$11)),$AN$11-SQRT((1-AZ944)*($AN$11-$AL$11)*($AN$11-$AM$11))),$AM$11)</f>
        <v>0.85781874228097</v>
      </c>
      <c r="AR944" s="0" t="n">
        <f aca="false">SUMPRODUCT((B24:B31&lt;=$B$6)*(C24:C31*AM944+D24:D31*AO944*$B$8*AQ944)/(1+AL944/100)^B24:B31)+C32*AM944*AP944/(1+AL944/100)^$B$6</f>
        <v>0</v>
      </c>
      <c r="AS944" s="0" t="n">
        <f aca="false">SUMPRODUCT((K24:K26&lt;=$B$6)*(L24:L26*AN944+M24:M26*AO944*$B$8*AQ944)/(1+AL944/100)^K24:K26)+L27*AN944*AP944/(1+AL944/100)^$B$6</f>
        <v>0</v>
      </c>
      <c r="AT944" s="0" t="n">
        <f aca="false">AS944-AR944</f>
        <v>0</v>
      </c>
      <c r="AU944" s="0" t="n">
        <f aca="true">RAND()</f>
        <v>0.650121991987421</v>
      </c>
      <c r="AV944" s="0" t="n">
        <f aca="true">RAND()</f>
        <v>0.789832234480226</v>
      </c>
      <c r="AW944" s="0" t="n">
        <f aca="true">RAND()</f>
        <v>0.123065798894645</v>
      </c>
      <c r="AX944" s="0" t="n">
        <f aca="true">RAND()</f>
        <v>0.0613394358830786</v>
      </c>
      <c r="AY944" s="0" t="n">
        <f aca="true">RAND()</f>
        <v>0.818908929032583</v>
      </c>
      <c r="AZ944" s="0" t="n">
        <f aca="true">RAND()</f>
        <v>0.917487714095652</v>
      </c>
    </row>
    <row r="945" customFormat="false" ht="15" hidden="false" customHeight="false" outlineLevel="0" collapsed="false">
      <c r="AK945" s="0" t="n">
        <v>932</v>
      </c>
      <c r="AL945" s="0" t="n">
        <f aca="false">IFERROR(IF(AU945&lt;($AM$6-$AL$6)/($AN$6-$AL$6),$AL$6+SQRT(AU945*($AN$6-$AL$6)*($AM$6-$AL$6)),$AN$6-SQRT((1-AU945)*($AN$6-$AL$6)*($AN$6-$AM$6))),$AM$6)</f>
        <v>3.88658607262164</v>
      </c>
      <c r="AM945" s="0" t="n">
        <f aca="false">IFERROR(IF(AV945&lt;($AM$7-$AL$7)/($AN$7-$AL$7),$AL$7+SQRT(AV945*($AN$7-$AL$7)*($AM$7-$AL$7)),$AN$7-SQRT((1-AV945)*($AN$7-$AL$7)*($AN$7-$AM$7))),$AM$7)</f>
        <v>1.13416351782601</v>
      </c>
      <c r="AN945" s="0" t="n">
        <f aca="false">IFERROR(IF(AW945&lt;($AM$8-$AL$8)/($AN$8-$AL$8),$AL$8+SQRT(AW945*($AN$8-$AL$8)*($AM$8-$AL$8)),$AN$8-SQRT((1-AW945)*($AN$8-$AL$8)*($AN$8-$AM$8))),$AM$8)</f>
        <v>1.01976243380575</v>
      </c>
      <c r="AO945" s="0" t="n">
        <f aca="false">IFERROR(IF(AX945&lt;($AM$9-$AL$9)/($AN$9-$AL$9),$AL$9+SQRT(AX945*($AN$9-$AL$9)*($AM$9-$AL$9)),$AN$9-SQRT((1-AX945)*($AN$9-$AL$9)*($AN$9-$AM$9))),$AM$9)</f>
        <v>1.39356163654189</v>
      </c>
      <c r="AP945" s="0" t="n">
        <f aca="false">IFERROR(IF(AY945&lt;($AM$10-$AL$10)/($AN$10-$AL$10),$AL$10+SQRT(AY945*($AN$10-$AL$10)*($AM$10-$AL$10)),$AN$10-SQRT((1-AY945)*($AN$10-$AL$10)*($AN$10-$AM$10))),$AM$10)</f>
        <v>0.854109913057493</v>
      </c>
      <c r="AQ945" s="0" t="n">
        <f aca="false">IFERROR(IF(AZ945&lt;($AM$11-$AL$11)/($AN$11-$AL$11),$AL$11+SQRT(AZ945*($AN$11-$AL$11)*($AM$11-$AL$11)),$AN$11-SQRT((1-AZ945)*($AN$11-$AL$11)*($AN$11-$AM$11))),$AM$11)</f>
        <v>0.784172803199364</v>
      </c>
      <c r="AR945" s="0" t="n">
        <f aca="false">SUMPRODUCT((B24:B31&lt;=$B$6)*(C24:C31*AM945+D24:D31*AO945*$B$8*AQ945)/(1+AL945/100)^B24:B31)+C32*AM945*AP945/(1+AL945/100)^$B$6</f>
        <v>0</v>
      </c>
      <c r="AS945" s="0" t="n">
        <f aca="false">SUMPRODUCT((K24:K26&lt;=$B$6)*(L24:L26*AN945+M24:M26*AO945*$B$8*AQ945)/(1+AL945/100)^K24:K26)+L27*AN945*AP945/(1+AL945/100)^$B$6</f>
        <v>0</v>
      </c>
      <c r="AT945" s="0" t="n">
        <f aca="false">AS945-AR945</f>
        <v>0</v>
      </c>
      <c r="AU945" s="0" t="n">
        <f aca="true">RAND()</f>
        <v>0.515332685840323</v>
      </c>
      <c r="AV945" s="0" t="n">
        <f aca="true">RAND()</f>
        <v>0.880728083533822</v>
      </c>
      <c r="AW945" s="0" t="n">
        <f aca="true">RAND()</f>
        <v>0.528805894337302</v>
      </c>
      <c r="AX945" s="0" t="n">
        <f aca="true">RAND()</f>
        <v>0.754821674217498</v>
      </c>
      <c r="AY945" s="0" t="n">
        <f aca="true">RAND()</f>
        <v>0.501575322102342</v>
      </c>
      <c r="AZ945" s="0" t="n">
        <f aca="true">RAND()</f>
        <v>0.809871922943591</v>
      </c>
    </row>
    <row r="946" customFormat="false" ht="15" hidden="false" customHeight="false" outlineLevel="0" collapsed="false">
      <c r="AK946" s="0" t="n">
        <v>933</v>
      </c>
      <c r="AL946" s="0" t="n">
        <f aca="false">IFERROR(IF(AU946&lt;($AM$6-$AL$6)/($AN$6-$AL$6),$AL$6+SQRT(AU946*($AN$6-$AL$6)*($AM$6-$AL$6)),$AN$6-SQRT((1-AU946)*($AN$6-$AL$6)*($AN$6-$AM$6))),$AM$6)</f>
        <v>3.33953636102144</v>
      </c>
      <c r="AM946" s="0" t="n">
        <f aca="false">IFERROR(IF(AV946&lt;($AM$7-$AL$7)/($AN$7-$AL$7),$AL$7+SQRT(AV946*($AN$7-$AL$7)*($AM$7-$AL$7)),$AN$7-SQRT((1-AV946)*($AN$7-$AL$7)*($AN$7-$AM$7))),$AM$7)</f>
        <v>1.05988203002838</v>
      </c>
      <c r="AN946" s="0" t="n">
        <f aca="false">IFERROR(IF(AW946&lt;($AM$8-$AL$8)/($AN$8-$AL$8),$AL$8+SQRT(AW946*($AN$8-$AL$8)*($AM$8-$AL$8)),$AN$8-SQRT((1-AW946)*($AN$8-$AL$8)*($AN$8-$AM$8))),$AM$8)</f>
        <v>0.925567119609101</v>
      </c>
      <c r="AO946" s="0" t="n">
        <f aca="false">IFERROR(IF(AX946&lt;($AM$9-$AL$9)/($AN$9-$AL$9),$AL$9+SQRT(AX946*($AN$9-$AL$9)*($AM$9-$AL$9)),$AN$9-SQRT((1-AX946)*($AN$9-$AL$9)*($AN$9-$AM$9))),$AM$9)</f>
        <v>1.61059142376275</v>
      </c>
      <c r="AP946" s="0" t="n">
        <f aca="false">IFERROR(IF(AY946&lt;($AM$10-$AL$10)/($AN$10-$AL$10),$AL$10+SQRT(AY946*($AN$10-$AL$10)*($AM$10-$AL$10)),$AN$10-SQRT((1-AY946)*($AN$10-$AL$10)*($AN$10-$AM$10))),$AM$10)</f>
        <v>0.975607815466802</v>
      </c>
      <c r="AQ946" s="0" t="n">
        <f aca="false">IFERROR(IF(AZ946&lt;($AM$11-$AL$11)/($AN$11-$AL$11),$AL$11+SQRT(AZ946*($AN$11-$AL$11)*($AM$11-$AL$11)),$AN$11-SQRT((1-AZ946)*($AN$11-$AL$11)*($AN$11-$AM$11))),$AM$11)</f>
        <v>0.774787116971362</v>
      </c>
      <c r="AR946" s="0" t="n">
        <f aca="false">SUMPRODUCT((B24:B31&lt;=$B$6)*(C24:C31*AM946+D24:D31*AO946*$B$8*AQ946)/(1+AL946/100)^B24:B31)+C32*AM946*AP946/(1+AL946/100)^$B$6</f>
        <v>0</v>
      </c>
      <c r="AS946" s="0" t="n">
        <f aca="false">SUMPRODUCT((K24:K26&lt;=$B$6)*(L24:L26*AN946+M24:M26*AO946*$B$8*AQ946)/(1+AL946/100)^K24:K26)+L27*AN946*AP946/(1+AL946/100)^$B$6</f>
        <v>0</v>
      </c>
      <c r="AT946" s="0" t="n">
        <f aca="false">AS946-AR946</f>
        <v>0</v>
      </c>
      <c r="AU946" s="0" t="n">
        <f aca="true">RAND()</f>
        <v>0.330050297385791</v>
      </c>
      <c r="AV946" s="0" t="n">
        <f aca="true">RAND()</f>
        <v>0.678712511056625</v>
      </c>
      <c r="AW946" s="0" t="n">
        <f aca="true">RAND()</f>
        <v>0.175190016965848</v>
      </c>
      <c r="AX946" s="0" t="n">
        <f aca="true">RAND()</f>
        <v>0.898907307168587</v>
      </c>
      <c r="AY946" s="0" t="n">
        <f aca="true">RAND()</f>
        <v>0.904811176532415</v>
      </c>
      <c r="AZ946" s="0" t="n">
        <f aca="true">RAND()</f>
        <v>0.792976152318077</v>
      </c>
    </row>
    <row r="947" customFormat="false" ht="15" hidden="false" customHeight="false" outlineLevel="0" collapsed="false">
      <c r="AK947" s="0" t="n">
        <v>934</v>
      </c>
      <c r="AL947" s="0" t="n">
        <f aca="false">IFERROR(IF(AU947&lt;($AM$6-$AL$6)/($AN$6-$AL$6),$AL$6+SQRT(AU947*($AN$6-$AL$6)*($AM$6-$AL$6)),$AN$6-SQRT((1-AU947)*($AN$6-$AL$6)*($AN$6-$AM$6))),$AM$6)</f>
        <v>3.85215596379308</v>
      </c>
      <c r="AM947" s="0" t="n">
        <f aca="false">IFERROR(IF(AV947&lt;($AM$7-$AL$7)/($AN$7-$AL$7),$AL$7+SQRT(AV947*($AN$7-$AL$7)*($AM$7-$AL$7)),$AN$7-SQRT((1-AV947)*($AN$7-$AL$7)*($AN$7-$AM$7))),$AM$7)</f>
        <v>1.00701457245727</v>
      </c>
      <c r="AN947" s="0" t="n">
        <f aca="false">IFERROR(IF(AW947&lt;($AM$8-$AL$8)/($AN$8-$AL$8),$AL$8+SQRT(AW947*($AN$8-$AL$8)*($AM$8-$AL$8)),$AN$8-SQRT((1-AW947)*($AN$8-$AL$8)*($AN$8-$AM$8))),$AM$8)</f>
        <v>0.852798958093604</v>
      </c>
      <c r="AO947" s="0" t="n">
        <f aca="false">IFERROR(IF(AX947&lt;($AM$9-$AL$9)/($AN$9-$AL$9),$AL$9+SQRT(AX947*($AN$9-$AL$9)*($AM$9-$AL$9)),$AN$9-SQRT((1-AX947)*($AN$9-$AL$9)*($AN$9-$AM$9))),$AM$9)</f>
        <v>1.57427793508425</v>
      </c>
      <c r="AP947" s="0" t="n">
        <f aca="false">IFERROR(IF(AY947&lt;($AM$10-$AL$10)/($AN$10-$AL$10),$AL$10+SQRT(AY947*($AN$10-$AL$10)*($AM$10-$AL$10)),$AN$10-SQRT((1-AY947)*($AN$10-$AL$10)*($AN$10-$AM$10))),$AM$10)</f>
        <v>0.818700200349495</v>
      </c>
      <c r="AQ947" s="0" t="n">
        <f aca="false">IFERROR(IF(AZ947&lt;($AM$11-$AL$11)/($AN$11-$AL$11),$AL$11+SQRT(AZ947*($AN$11-$AL$11)*($AM$11-$AL$11)),$AN$11-SQRT((1-AZ947)*($AN$11-$AL$11)*($AN$11-$AM$11))),$AM$11)</f>
        <v>0.71285589782173</v>
      </c>
      <c r="AR947" s="0" t="n">
        <f aca="false">SUMPRODUCT((B24:B31&lt;=$B$6)*(C24:C31*AM947+D24:D31*AO947*$B$8*AQ947)/(1+AL947/100)^B24:B31)+C32*AM947*AP947/(1+AL947/100)^$B$6</f>
        <v>0</v>
      </c>
      <c r="AS947" s="0" t="n">
        <f aca="false">SUMPRODUCT((K24:K26&lt;=$B$6)*(L24:L26*AN947+M24:M26*AO947*$B$8*AQ947)/(1+AL947/100)^K24:K26)+L27*AN947*AP947/(1+AL947/100)^$B$6</f>
        <v>0</v>
      </c>
      <c r="AT947" s="0" t="n">
        <f aca="false">AS947-AR947</f>
        <v>0</v>
      </c>
      <c r="AU947" s="0" t="n">
        <f aca="true">RAND()</f>
        <v>0.504553896185827</v>
      </c>
      <c r="AV947" s="0" t="n">
        <f aca="true">RAND()</f>
        <v>0.47518295112781</v>
      </c>
      <c r="AW947" s="0" t="n">
        <f aca="true">RAND()</f>
        <v>0.0309747775085566</v>
      </c>
      <c r="AX947" s="0" t="n">
        <f aca="true">RAND()</f>
        <v>0.879173815629246</v>
      </c>
      <c r="AY947" s="0" t="n">
        <f aca="true">RAND()</f>
        <v>0.406279270811234</v>
      </c>
      <c r="AZ947" s="0" t="n">
        <f aca="true">RAND()</f>
        <v>0.66346230442545</v>
      </c>
    </row>
    <row r="948" customFormat="false" ht="15" hidden="false" customHeight="false" outlineLevel="0" collapsed="false">
      <c r="AK948" s="0" t="n">
        <v>935</v>
      </c>
      <c r="AL948" s="0" t="n">
        <f aca="false">IFERROR(IF(AU948&lt;($AM$6-$AL$6)/($AN$6-$AL$6),$AL$6+SQRT(AU948*($AN$6-$AL$6)*($AM$6-$AL$6)),$AN$6-SQRT((1-AU948)*($AN$6-$AL$6)*($AN$6-$AM$6))),$AM$6)</f>
        <v>5.5380705860024</v>
      </c>
      <c r="AM948" s="0" t="n">
        <f aca="false">IFERROR(IF(AV948&lt;($AM$7-$AL$7)/($AN$7-$AL$7),$AL$7+SQRT(AV948*($AN$7-$AL$7)*($AM$7-$AL$7)),$AN$7-SQRT((1-AV948)*($AN$7-$AL$7)*($AN$7-$AM$7))),$AM$7)</f>
        <v>0.923443608240965</v>
      </c>
      <c r="AN948" s="0" t="n">
        <f aca="false">IFERROR(IF(AW948&lt;($AM$8-$AL$8)/($AN$8-$AL$8),$AL$8+SQRT(AW948*($AN$8-$AL$8)*($AM$8-$AL$8)),$AN$8-SQRT((1-AW948)*($AN$8-$AL$8)*($AN$8-$AM$8))),$AM$8)</f>
        <v>1.09858883085388</v>
      </c>
      <c r="AO948" s="0" t="n">
        <f aca="false">IFERROR(IF(AX948&lt;($AM$9-$AL$9)/($AN$9-$AL$9),$AL$9+SQRT(AX948*($AN$9-$AL$9)*($AM$9-$AL$9)),$AN$9-SQRT((1-AX948)*($AN$9-$AL$9)*($AN$9-$AM$9))),$AM$9)</f>
        <v>1.40055933614636</v>
      </c>
      <c r="AP948" s="0" t="n">
        <f aca="false">IFERROR(IF(AY948&lt;($AM$10-$AL$10)/($AN$10-$AL$10),$AL$10+SQRT(AY948*($AN$10-$AL$10)*($AM$10-$AL$10)),$AN$10-SQRT((1-AY948)*($AN$10-$AL$10)*($AN$10-$AM$10))),$AM$10)</f>
        <v>0.873959724579219</v>
      </c>
      <c r="AQ948" s="0" t="n">
        <f aca="false">IFERROR(IF(AZ948&lt;($AM$11-$AL$11)/($AN$11-$AL$11),$AL$11+SQRT(AZ948*($AN$11-$AL$11)*($AM$11-$AL$11)),$AN$11-SQRT((1-AZ948)*($AN$11-$AL$11)*($AN$11-$AM$11))),$AM$11)</f>
        <v>0.4759544966752</v>
      </c>
      <c r="AR948" s="0" t="n">
        <f aca="false">SUMPRODUCT((B24:B31&lt;=$B$6)*(C24:C31*AM948+D24:D31*AO948*$B$8*AQ948)/(1+AL948/100)^B24:B31)+C32*AM948*AP948/(1+AL948/100)^$B$6</f>
        <v>0</v>
      </c>
      <c r="AS948" s="0" t="n">
        <f aca="false">SUMPRODUCT((K24:K26&lt;=$B$6)*(L24:L26*AN948+M24:M26*AO948*$B$8*AQ948)/(1+AL948/100)^K24:K26)+L27*AN948*AP948/(1+AL948/100)^$B$6</f>
        <v>0</v>
      </c>
      <c r="AT948" s="0" t="n">
        <f aca="false">AS948-AR948</f>
        <v>0</v>
      </c>
      <c r="AU948" s="0" t="n">
        <f aca="true">RAND()</f>
        <v>0.893138119424431</v>
      </c>
      <c r="AV948" s="0" t="n">
        <f aca="true">RAND()</f>
        <v>0.169314715728321</v>
      </c>
      <c r="AW948" s="0" t="n">
        <f aca="true">RAND()</f>
        <v>0.796219180958277</v>
      </c>
      <c r="AX948" s="0" t="n">
        <f aca="true">RAND()</f>
        <v>0.760447260345807</v>
      </c>
      <c r="AY948" s="0" t="n">
        <f aca="true">RAND()</f>
        <v>0.559383502429463</v>
      </c>
      <c r="AZ948" s="0" t="n">
        <f aca="true">RAND()</f>
        <v>0.126367285307032</v>
      </c>
    </row>
    <row r="949" customFormat="false" ht="15" hidden="false" customHeight="false" outlineLevel="0" collapsed="false">
      <c r="AK949" s="0" t="n">
        <v>936</v>
      </c>
      <c r="AL949" s="0" t="n">
        <f aca="false">IFERROR(IF(AU949&lt;($AM$6-$AL$6)/($AN$6-$AL$6),$AL$6+SQRT(AU949*($AN$6-$AL$6)*($AM$6-$AL$6)),$AN$6-SQRT((1-AU949)*($AN$6-$AL$6)*($AN$6-$AM$6))),$AM$6)</f>
        <v>4.83150130315873</v>
      </c>
      <c r="AM949" s="0" t="n">
        <f aca="false">IFERROR(IF(AV949&lt;($AM$7-$AL$7)/($AN$7-$AL$7),$AL$7+SQRT(AV949*($AN$7-$AL$7)*($AM$7-$AL$7)),$AN$7-SQRT((1-AV949)*($AN$7-$AL$7)*($AN$7-$AM$7))),$AM$7)</f>
        <v>1.13711902924621</v>
      </c>
      <c r="AN949" s="0" t="n">
        <f aca="false">IFERROR(IF(AW949&lt;($AM$8-$AL$8)/($AN$8-$AL$8),$AL$8+SQRT(AW949*($AN$8-$AL$8)*($AM$8-$AL$8)),$AN$8-SQRT((1-AW949)*($AN$8-$AL$8)*($AN$8-$AM$8))),$AM$8)</f>
        <v>1.00262851008102</v>
      </c>
      <c r="AO949" s="0" t="n">
        <f aca="false">IFERROR(IF(AX949&lt;($AM$9-$AL$9)/($AN$9-$AL$9),$AL$9+SQRT(AX949*($AN$9-$AL$9)*($AM$9-$AL$9)),$AN$9-SQRT((1-AX949)*($AN$9-$AL$9)*($AN$9-$AM$9))),$AM$9)</f>
        <v>0.915034872674287</v>
      </c>
      <c r="AP949" s="0" t="n">
        <f aca="false">IFERROR(IF(AY949&lt;($AM$10-$AL$10)/($AN$10-$AL$10),$AL$10+SQRT(AY949*($AN$10-$AL$10)*($AM$10-$AL$10)),$AN$10-SQRT((1-AY949)*($AN$10-$AL$10)*($AN$10-$AM$10))),$AM$10)</f>
        <v>0.772108578806014</v>
      </c>
      <c r="AQ949" s="0" t="n">
        <f aca="false">IFERROR(IF(AZ949&lt;($AM$11-$AL$11)/($AN$11-$AL$11),$AL$11+SQRT(AZ949*($AN$11-$AL$11)*($AM$11-$AL$11)),$AN$11-SQRT((1-AZ949)*($AN$11-$AL$11)*($AN$11-$AM$11))),$AM$11)</f>
        <v>0.800052490263362</v>
      </c>
      <c r="AR949" s="0" t="n">
        <f aca="false">SUMPRODUCT((B24:B31&lt;=$B$6)*(C24:C31*AM949+D24:D31*AO949*$B$8*AQ949)/(1+AL949/100)^B24:B31)+C32*AM949*AP949/(1+AL949/100)^$B$6</f>
        <v>0</v>
      </c>
      <c r="AS949" s="0" t="n">
        <f aca="false">SUMPRODUCT((K24:K26&lt;=$B$6)*(L24:L26*AN949+M24:M26*AO949*$B$8*AQ949)/(1+AL949/100)^K24:K26)+L27*AN949*AP949/(1+AL949/100)^$B$6</f>
        <v>0</v>
      </c>
      <c r="AT949" s="0" t="n">
        <f aca="false">AS949-AR949</f>
        <v>0</v>
      </c>
      <c r="AU949" s="0" t="n">
        <f aca="true">RAND()</f>
        <v>0.764880670089886</v>
      </c>
      <c r="AV949" s="0" t="n">
        <f aca="true">RAND()</f>
        <v>0.886736768370508</v>
      </c>
      <c r="AW949" s="0" t="n">
        <f aca="true">RAND()</f>
        <v>0.456065297557907</v>
      </c>
      <c r="AX949" s="0" t="n">
        <f aca="true">RAND()</f>
        <v>0.229671927381016</v>
      </c>
      <c r="AY949" s="0" t="n">
        <f aca="true">RAND()</f>
        <v>0.296172314639315</v>
      </c>
      <c r="AZ949" s="0" t="n">
        <f aca="true">RAND()</f>
        <v>0.836820381020885</v>
      </c>
    </row>
    <row r="950" customFormat="false" ht="15" hidden="false" customHeight="false" outlineLevel="0" collapsed="false">
      <c r="AK950" s="0" t="n">
        <v>937</v>
      </c>
      <c r="AL950" s="0" t="n">
        <f aca="false">IFERROR(IF(AU950&lt;($AM$6-$AL$6)/($AN$6-$AL$6),$AL$6+SQRT(AU950*($AN$6-$AL$6)*($AM$6-$AL$6)),$AN$6-SQRT((1-AU950)*($AN$6-$AL$6)*($AN$6-$AM$6))),$AM$6)</f>
        <v>3.97851077087245</v>
      </c>
      <c r="AM950" s="0" t="n">
        <f aca="false">IFERROR(IF(AV950&lt;($AM$7-$AL$7)/($AN$7-$AL$7),$AL$7+SQRT(AV950*($AN$7-$AL$7)*($AM$7-$AL$7)),$AN$7-SQRT((1-AV950)*($AN$7-$AL$7)*($AN$7-$AM$7))),$AM$7)</f>
        <v>0.988999606472816</v>
      </c>
      <c r="AN950" s="0" t="n">
        <f aca="false">IFERROR(IF(AW950&lt;($AM$8-$AL$8)/($AN$8-$AL$8),$AL$8+SQRT(AW950*($AN$8-$AL$8)*($AM$8-$AL$8)),$AN$8-SQRT((1-AW950)*($AN$8-$AL$8)*($AN$8-$AM$8))),$AM$8)</f>
        <v>1.08468753687693</v>
      </c>
      <c r="AO950" s="0" t="n">
        <f aca="false">IFERROR(IF(AX950&lt;($AM$9-$AL$9)/($AN$9-$AL$9),$AL$9+SQRT(AX950*($AN$9-$AL$9)*($AM$9-$AL$9)),$AN$9-SQRT((1-AX950)*($AN$9-$AL$9)*($AN$9-$AM$9))),$AM$9)</f>
        <v>0.698349228139095</v>
      </c>
      <c r="AP950" s="0" t="n">
        <f aca="false">IFERROR(IF(AY950&lt;($AM$10-$AL$10)/($AN$10-$AL$10),$AL$10+SQRT(AY950*($AN$10-$AL$10)*($AM$10-$AL$10)),$AN$10-SQRT((1-AY950)*($AN$10-$AL$10)*($AN$10-$AM$10))),$AM$10)</f>
        <v>0.946275406125995</v>
      </c>
      <c r="AQ950" s="0" t="n">
        <f aca="false">IFERROR(IF(AZ950&lt;($AM$11-$AL$11)/($AN$11-$AL$11),$AL$11+SQRT(AZ950*($AN$11-$AL$11)*($AM$11-$AL$11)),$AN$11-SQRT((1-AZ950)*($AN$11-$AL$11)*($AN$11-$AM$11))),$AM$11)</f>
        <v>0.685849660202612</v>
      </c>
      <c r="AR950" s="0" t="n">
        <f aca="false">SUMPRODUCT((B24:B31&lt;=$B$6)*(C24:C31*AM950+D24:D31*AO950*$B$8*AQ950)/(1+AL950/100)^B24:B31)+C32*AM950*AP950/(1+AL950/100)^$B$6</f>
        <v>0</v>
      </c>
      <c r="AS950" s="0" t="n">
        <f aca="false">SUMPRODUCT((K24:K26&lt;=$B$6)*(L24:L26*AN950+M24:M26*AO950*$B$8*AQ950)/(1+AL950/100)^K24:K26)+L27*AN950*AP950/(1+AL950/100)^$B$6</f>
        <v>0</v>
      </c>
      <c r="AT950" s="0" t="n">
        <f aca="false">AS950-AR950</f>
        <v>0</v>
      </c>
      <c r="AU950" s="0" t="n">
        <f aca="true">RAND()</f>
        <v>0.543530141913312</v>
      </c>
      <c r="AV950" s="0" t="n">
        <f aca="true">RAND()</f>
        <v>0.396898347187546</v>
      </c>
      <c r="AW950" s="0" t="n">
        <f aca="true">RAND()</f>
        <v>0.757082573654966</v>
      </c>
      <c r="AX950" s="0" t="n">
        <f aca="true">RAND()</f>
        <v>0.0524565550711665</v>
      </c>
      <c r="AY950" s="0" t="n">
        <f aca="true">RAND()</f>
        <v>0.796646952451686</v>
      </c>
      <c r="AZ950" s="0" t="n">
        <f aca="true">RAND()</f>
        <v>0.597181893898717</v>
      </c>
    </row>
    <row r="951" customFormat="false" ht="15" hidden="false" customHeight="false" outlineLevel="0" collapsed="false">
      <c r="AK951" s="0" t="n">
        <v>938</v>
      </c>
      <c r="AL951" s="0" t="n">
        <f aca="false">IFERROR(IF(AU951&lt;($AM$6-$AL$6)/($AN$6-$AL$6),$AL$6+SQRT(AU951*($AN$6-$AL$6)*($AM$6-$AL$6)),$AN$6-SQRT((1-AU951)*($AN$6-$AL$6)*($AN$6-$AM$6))),$AM$6)</f>
        <v>4.99606103458188</v>
      </c>
      <c r="AM951" s="0" t="n">
        <f aca="false">IFERROR(IF(AV951&lt;($AM$7-$AL$7)/($AN$7-$AL$7),$AL$7+SQRT(AV951*($AN$7-$AL$7)*($AM$7-$AL$7)),$AN$7-SQRT((1-AV951)*($AN$7-$AL$7)*($AN$7-$AM$7))),$AM$7)</f>
        <v>0.883341207023372</v>
      </c>
      <c r="AN951" s="0" t="n">
        <f aca="false">IFERROR(IF(AW951&lt;($AM$8-$AL$8)/($AN$8-$AL$8),$AL$8+SQRT(AW951*($AN$8-$AL$8)*($AM$8-$AL$8)),$AN$8-SQRT((1-AW951)*($AN$8-$AL$8)*($AN$8-$AM$8))),$AM$8)</f>
        <v>0.981222997345154</v>
      </c>
      <c r="AO951" s="0" t="n">
        <f aca="false">IFERROR(IF(AX951&lt;($AM$9-$AL$9)/($AN$9-$AL$9),$AL$9+SQRT(AX951*($AN$9-$AL$9)*($AM$9-$AL$9)),$AN$9-SQRT((1-AX951)*($AN$9-$AL$9)*($AN$9-$AM$9))),$AM$9)</f>
        <v>0.860437987735964</v>
      </c>
      <c r="AP951" s="0" t="n">
        <f aca="false">IFERROR(IF(AY951&lt;($AM$10-$AL$10)/($AN$10-$AL$10),$AL$10+SQRT(AY951*($AN$10-$AL$10)*($AM$10-$AL$10)),$AN$10-SQRT((1-AY951)*($AN$10-$AL$10)*($AN$10-$AM$10))),$AM$10)</f>
        <v>0.531537192204744</v>
      </c>
      <c r="AQ951" s="0" t="n">
        <f aca="false">IFERROR(IF(AZ951&lt;($AM$11-$AL$11)/($AN$11-$AL$11),$AL$11+SQRT(AZ951*($AN$11-$AL$11)*($AM$11-$AL$11)),$AN$11-SQRT((1-AZ951)*($AN$11-$AL$11)*($AN$11-$AM$11))),$AM$11)</f>
        <v>0.740224144585639</v>
      </c>
      <c r="AR951" s="0" t="n">
        <f aca="false">SUMPRODUCT((B24:B31&lt;=$B$6)*(C24:C31*AM951+D24:D31*AO951*$B$8*AQ951)/(1+AL951/100)^B24:B31)+C32*AM951*AP951/(1+AL951/100)^$B$6</f>
        <v>0</v>
      </c>
      <c r="AS951" s="0" t="n">
        <f aca="false">SUMPRODUCT((K24:K26&lt;=$B$6)*(L24:L26*AN951+M24:M26*AO951*$B$8*AQ951)/(1+AL951/100)^K24:K26)+L27*AN951*AP951/(1+AL951/100)^$B$6</f>
        <v>0</v>
      </c>
      <c r="AT951" s="0" t="n">
        <f aca="false">AS951-AR951</f>
        <v>0</v>
      </c>
      <c r="AU951" s="0" t="n">
        <f aca="true">RAND()</f>
        <v>0.799211431143948</v>
      </c>
      <c r="AV951" s="0" t="n">
        <f aca="true">RAND()</f>
        <v>0.0771750754234717</v>
      </c>
      <c r="AW951" s="0" t="n">
        <f aca="true">RAND()</f>
        <v>0.364908608519573</v>
      </c>
      <c r="AX951" s="0" t="n">
        <f aca="true">RAND()</f>
        <v>0.173220724004201</v>
      </c>
      <c r="AY951" s="0" t="n">
        <f aca="true">RAND()</f>
        <v>0.00397837796863596</v>
      </c>
      <c r="AZ951" s="0" t="n">
        <f aca="true">RAND()</f>
        <v>0.724557163035662</v>
      </c>
    </row>
    <row r="952" customFormat="false" ht="15" hidden="false" customHeight="false" outlineLevel="0" collapsed="false">
      <c r="AK952" s="0" t="n">
        <v>939</v>
      </c>
      <c r="AL952" s="0" t="n">
        <f aca="false">IFERROR(IF(AU952&lt;($AM$6-$AL$6)/($AN$6-$AL$6),$AL$6+SQRT(AU952*($AN$6-$AL$6)*($AM$6-$AL$6)),$AN$6-SQRT((1-AU952)*($AN$6-$AL$6)*($AN$6-$AM$6))),$AM$6)</f>
        <v>2.27211903197397</v>
      </c>
      <c r="AM952" s="0" t="n">
        <f aca="false">IFERROR(IF(AV952&lt;($AM$7-$AL$7)/($AN$7-$AL$7),$AL$7+SQRT(AV952*($AN$7-$AL$7)*($AM$7-$AL$7)),$AN$7-SQRT((1-AV952)*($AN$7-$AL$7)*($AN$7-$AM$7))),$AM$7)</f>
        <v>1.0181880510498</v>
      </c>
      <c r="AN952" s="0" t="n">
        <f aca="false">IFERROR(IF(AW952&lt;($AM$8-$AL$8)/($AN$8-$AL$8),$AL$8+SQRT(AW952*($AN$8-$AL$8)*($AM$8-$AL$8)),$AN$8-SQRT((1-AW952)*($AN$8-$AL$8)*($AN$8-$AM$8))),$AM$8)</f>
        <v>1.04948546768654</v>
      </c>
      <c r="AO952" s="0" t="n">
        <f aca="false">IFERROR(IF(AX952&lt;($AM$9-$AL$9)/($AN$9-$AL$9),$AL$9+SQRT(AX952*($AN$9-$AL$9)*($AM$9-$AL$9)),$AN$9-SQRT((1-AX952)*($AN$9-$AL$9)*($AN$9-$AM$9))),$AM$9)</f>
        <v>1.3335951123593</v>
      </c>
      <c r="AP952" s="0" t="n">
        <f aca="false">IFERROR(IF(AY952&lt;($AM$10-$AL$10)/($AN$10-$AL$10),$AL$10+SQRT(AY952*($AN$10-$AL$10)*($AM$10-$AL$10)),$AN$10-SQRT((1-AY952)*($AN$10-$AL$10)*($AN$10-$AM$10))),$AM$10)</f>
        <v>0.738674464700643</v>
      </c>
      <c r="AQ952" s="0" t="n">
        <f aca="false">IFERROR(IF(AZ952&lt;($AM$11-$AL$11)/($AN$11-$AL$11),$AL$11+SQRT(AZ952*($AN$11-$AL$11)*($AM$11-$AL$11)),$AN$11-SQRT((1-AZ952)*($AN$11-$AL$11)*($AN$11-$AM$11))),$AM$11)</f>
        <v>0.59212160020019</v>
      </c>
      <c r="AR952" s="0" t="n">
        <f aca="false">SUMPRODUCT((B24:B31&lt;=$B$6)*(C24:C31*AM952+D24:D31*AO952*$B$8*AQ952)/(1+AL952/100)^B24:B31)+C32*AM952*AP952/(1+AL952/100)^$B$6</f>
        <v>0</v>
      </c>
      <c r="AS952" s="0" t="n">
        <f aca="false">SUMPRODUCT((K24:K26&lt;=$B$6)*(L24:L26*AN952+M24:M26*AO952*$B$8*AQ952)/(1+AL952/100)^K24:K26)+L27*AN952*AP952/(1+AL952/100)^$B$6</f>
        <v>0</v>
      </c>
      <c r="AT952" s="0" t="n">
        <f aca="false">AS952-AR952</f>
        <v>0</v>
      </c>
      <c r="AU952" s="0" t="n">
        <f aca="true">RAND()</f>
        <v>0.0148097535124899</v>
      </c>
      <c r="AV952" s="0" t="n">
        <f aca="true">RAND()</f>
        <v>0.52233973621255</v>
      </c>
      <c r="AW952" s="0" t="n">
        <f aca="true">RAND()</f>
        <v>0.642612642943236</v>
      </c>
      <c r="AX952" s="0" t="n">
        <f aca="true">RAND()</f>
        <v>0.70393635048572</v>
      </c>
      <c r="AY952" s="0" t="n">
        <f aca="true">RAND()</f>
        <v>0.227862000400553</v>
      </c>
      <c r="AZ952" s="0" t="n">
        <f aca="true">RAND()</f>
        <v>0.348306242055183</v>
      </c>
    </row>
    <row r="953" customFormat="false" ht="15" hidden="false" customHeight="false" outlineLevel="0" collapsed="false">
      <c r="AK953" s="0" t="n">
        <v>940</v>
      </c>
      <c r="AL953" s="0" t="n">
        <f aca="false">IFERROR(IF(AU953&lt;($AM$6-$AL$6)/($AN$6-$AL$6),$AL$6+SQRT(AU953*($AN$6-$AL$6)*($AM$6-$AL$6)),$AN$6-SQRT((1-AU953)*($AN$6-$AL$6)*($AN$6-$AM$6))),$AM$6)</f>
        <v>4.75899459819616</v>
      </c>
      <c r="AM953" s="0" t="n">
        <f aca="false">IFERROR(IF(AV953&lt;($AM$7-$AL$7)/($AN$7-$AL$7),$AL$7+SQRT(AV953*($AN$7-$AL$7)*($AM$7-$AL$7)),$AN$7-SQRT((1-AV953)*($AN$7-$AL$7)*($AN$7-$AM$7))),$AM$7)</f>
        <v>0.878622350845249</v>
      </c>
      <c r="AN953" s="0" t="n">
        <f aca="false">IFERROR(IF(AW953&lt;($AM$8-$AL$8)/($AN$8-$AL$8),$AL$8+SQRT(AW953*($AN$8-$AL$8)*($AM$8-$AL$8)),$AN$8-SQRT((1-AW953)*($AN$8-$AL$8)*($AN$8-$AM$8))),$AM$8)</f>
        <v>1.15311922801959</v>
      </c>
      <c r="AO953" s="0" t="n">
        <f aca="false">IFERROR(IF(AX953&lt;($AM$9-$AL$9)/($AN$9-$AL$9),$AL$9+SQRT(AX953*($AN$9-$AL$9)*($AM$9-$AL$9)),$AN$9-SQRT((1-AX953)*($AN$9-$AL$9)*($AN$9-$AM$9))),$AM$9)</f>
        <v>1.5323355145467</v>
      </c>
      <c r="AP953" s="0" t="n">
        <f aca="false">IFERROR(IF(AY953&lt;($AM$10-$AL$10)/($AN$10-$AL$10),$AL$10+SQRT(AY953*($AN$10-$AL$10)*($AM$10-$AL$10)),$AN$10-SQRT((1-AY953)*($AN$10-$AL$10)*($AN$10-$AM$10))),$AM$10)</f>
        <v>0.903809267987209</v>
      </c>
      <c r="AQ953" s="0" t="n">
        <f aca="false">IFERROR(IF(AZ953&lt;($AM$11-$AL$11)/($AN$11-$AL$11),$AL$11+SQRT(AZ953*($AN$11-$AL$11)*($AM$11-$AL$11)),$AN$11-SQRT((1-AZ953)*($AN$11-$AL$11)*($AN$11-$AM$11))),$AM$11)</f>
        <v>0.803371077483047</v>
      </c>
      <c r="AR953" s="0" t="n">
        <f aca="false">SUMPRODUCT((B24:B31&lt;=$B$6)*(C24:C31*AM953+D24:D31*AO953*$B$8*AQ953)/(1+AL953/100)^B24:B31)+C32*AM953*AP953/(1+AL953/100)^$B$6</f>
        <v>0</v>
      </c>
      <c r="AS953" s="0" t="n">
        <f aca="false">SUMPRODUCT((K24:K26&lt;=$B$6)*(L24:L26*AN953+M24:M26*AO953*$B$8*AQ953)/(1+AL953/100)^K24:K26)+L27*AN953*AP953/(1+AL953/100)^$B$6</f>
        <v>0</v>
      </c>
      <c r="AT953" s="0" t="n">
        <f aca="false">AS953-AR953</f>
        <v>0</v>
      </c>
      <c r="AU953" s="0" t="n">
        <f aca="true">RAND()</f>
        <v>0.7488947394543</v>
      </c>
      <c r="AV953" s="0" t="n">
        <f aca="true">RAND()</f>
        <v>0.0686830450270377</v>
      </c>
      <c r="AW953" s="0" t="n">
        <f aca="true">RAND()</f>
        <v>0.916569920182045</v>
      </c>
      <c r="AX953" s="0" t="n">
        <f aca="true">RAND()</f>
        <v>0.854193286030467</v>
      </c>
      <c r="AY953" s="0" t="n">
        <f aca="true">RAND()</f>
        <v>0.652247699649462</v>
      </c>
      <c r="AZ953" s="0" t="n">
        <f aca="true">RAND()</f>
        <v>0.842192109509478</v>
      </c>
    </row>
    <row r="954" customFormat="false" ht="15" hidden="false" customHeight="false" outlineLevel="0" collapsed="false">
      <c r="AK954" s="0" t="n">
        <v>941</v>
      </c>
      <c r="AL954" s="0" t="n">
        <f aca="false">IFERROR(IF(AU954&lt;($AM$6-$AL$6)/($AN$6-$AL$6),$AL$6+SQRT(AU954*($AN$6-$AL$6)*($AM$6-$AL$6)),$AN$6-SQRT((1-AU954)*($AN$6-$AL$6)*($AN$6-$AM$6))),$AM$6)</f>
        <v>3.69980953752208</v>
      </c>
      <c r="AM954" s="0" t="n">
        <f aca="false">IFERROR(IF(AV954&lt;($AM$7-$AL$7)/($AN$7-$AL$7),$AL$7+SQRT(AV954*($AN$7-$AL$7)*($AM$7-$AL$7)),$AN$7-SQRT((1-AV954)*($AN$7-$AL$7)*($AN$7-$AM$7))),$AM$7)</f>
        <v>1.02642339977339</v>
      </c>
      <c r="AN954" s="0" t="n">
        <f aca="false">IFERROR(IF(AW954&lt;($AM$8-$AL$8)/($AN$8-$AL$8),$AL$8+SQRT(AW954*($AN$8-$AL$8)*($AM$8-$AL$8)),$AN$8-SQRT((1-AW954)*($AN$8-$AL$8)*($AN$8-$AM$8))),$AM$8)</f>
        <v>1.15597699012216</v>
      </c>
      <c r="AO954" s="0" t="n">
        <f aca="false">IFERROR(IF(AX954&lt;($AM$9-$AL$9)/($AN$9-$AL$9),$AL$9+SQRT(AX954*($AN$9-$AL$9)*($AM$9-$AL$9)),$AN$9-SQRT((1-AX954)*($AN$9-$AL$9)*($AN$9-$AM$9))),$AM$9)</f>
        <v>1.18297258094913</v>
      </c>
      <c r="AP954" s="0" t="n">
        <f aca="false">IFERROR(IF(AY954&lt;($AM$10-$AL$10)/($AN$10-$AL$10),$AL$10+SQRT(AY954*($AN$10-$AL$10)*($AM$10-$AL$10)),$AN$10-SQRT((1-AY954)*($AN$10-$AL$10)*($AN$10-$AM$10))),$AM$10)</f>
        <v>0.963859516625282</v>
      </c>
      <c r="AQ954" s="0" t="n">
        <f aca="false">IFERROR(IF(AZ954&lt;($AM$11-$AL$11)/($AN$11-$AL$11),$AL$11+SQRT(AZ954*($AN$11-$AL$11)*($AM$11-$AL$11)),$AN$11-SQRT((1-AZ954)*($AN$11-$AL$11)*($AN$11-$AM$11))),$AM$11)</f>
        <v>0.609778461034095</v>
      </c>
      <c r="AR954" s="0" t="n">
        <f aca="false">SUMPRODUCT((B24:B31&lt;=$B$6)*(C24:C31*AM954+D24:D31*AO954*$B$8*AQ954)/(1+AL954/100)^B24:B31)+C32*AM954*AP954/(1+AL954/100)^$B$6</f>
        <v>0</v>
      </c>
      <c r="AS954" s="0" t="n">
        <f aca="false">SUMPRODUCT((K24:K26&lt;=$B$6)*(L24:L26*AN954+M24:M26*AO954*$B$8*AQ954)/(1+AL954/100)^K24:K26)+L27*AN954*AP954/(1+AL954/100)^$B$6</f>
        <v>0</v>
      </c>
      <c r="AT954" s="0" t="n">
        <f aca="false">AS954-AR954</f>
        <v>0</v>
      </c>
      <c r="AU954" s="0" t="n">
        <f aca="true">RAND()</f>
        <v>0.455437145568488</v>
      </c>
      <c r="AV954" s="0" t="n">
        <f aca="true">RAND()</f>
        <v>0.555675589609855</v>
      </c>
      <c r="AW954" s="0" t="n">
        <f aca="true">RAND()</f>
        <v>0.921419321008998</v>
      </c>
      <c r="AX954" s="0" t="n">
        <f aca="true">RAND()</f>
        <v>0.554977464346051</v>
      </c>
      <c r="AY954" s="0" t="n">
        <f aca="true">RAND()</f>
        <v>0.860662604655361</v>
      </c>
      <c r="AZ954" s="0" t="n">
        <f aca="true">RAND()</f>
        <v>0.391684469063887</v>
      </c>
    </row>
    <row r="955" customFormat="false" ht="15" hidden="false" customHeight="false" outlineLevel="0" collapsed="false">
      <c r="AK955" s="0" t="n">
        <v>942</v>
      </c>
      <c r="AL955" s="0" t="n">
        <f aca="false">IFERROR(IF(AU955&lt;($AM$6-$AL$6)/($AN$6-$AL$6),$AL$6+SQRT(AU955*($AN$6-$AL$6)*($AM$6-$AL$6)),$AN$6-SQRT((1-AU955)*($AN$6-$AL$6)*($AN$6-$AM$6))),$AM$6)</f>
        <v>3.07622013138922</v>
      </c>
      <c r="AM955" s="0" t="n">
        <f aca="false">IFERROR(IF(AV955&lt;($AM$7-$AL$7)/($AN$7-$AL$7),$AL$7+SQRT(AV955*($AN$7-$AL$7)*($AM$7-$AL$7)),$AN$7-SQRT((1-AV955)*($AN$7-$AL$7)*($AN$7-$AM$7))),$AM$7)</f>
        <v>1.03693599499035</v>
      </c>
      <c r="AN955" s="0" t="n">
        <f aca="false">IFERROR(IF(AW955&lt;($AM$8-$AL$8)/($AN$8-$AL$8),$AL$8+SQRT(AW955*($AN$8-$AL$8)*($AM$8-$AL$8)),$AN$8-SQRT((1-AW955)*($AN$8-$AL$8)*($AN$8-$AM$8))),$AM$8)</f>
        <v>1.01300772719336</v>
      </c>
      <c r="AO955" s="0" t="n">
        <f aca="false">IFERROR(IF(AX955&lt;($AM$9-$AL$9)/($AN$9-$AL$9),$AL$9+SQRT(AX955*($AN$9-$AL$9)*($AM$9-$AL$9)),$AN$9-SQRT((1-AX955)*($AN$9-$AL$9)*($AN$9-$AM$9))),$AM$9)</f>
        <v>1.22487124538423</v>
      </c>
      <c r="AP955" s="0" t="n">
        <f aca="false">IFERROR(IF(AY955&lt;($AM$10-$AL$10)/($AN$10-$AL$10),$AL$10+SQRT(AY955*($AN$10-$AL$10)*($AM$10-$AL$10)),$AN$10-SQRT((1-AY955)*($AN$10-$AL$10)*($AN$10-$AM$10))),$AM$10)</f>
        <v>0.96828338866595</v>
      </c>
      <c r="AQ955" s="0" t="n">
        <f aca="false">IFERROR(IF(AZ955&lt;($AM$11-$AL$11)/($AN$11-$AL$11),$AL$11+SQRT(AZ955*($AN$11-$AL$11)*($AM$11-$AL$11)),$AN$11-SQRT((1-AZ955)*($AN$11-$AL$11)*($AN$11-$AM$11))),$AM$11)</f>
        <v>0.848081935974419</v>
      </c>
      <c r="AR955" s="0" t="n">
        <f aca="false">SUMPRODUCT((B24:B31&lt;=$B$6)*(C24:C31*AM955+D24:D31*AO955*$B$8*AQ955)/(1+AL955/100)^B24:B31)+C32*AM955*AP955/(1+AL955/100)^$B$6</f>
        <v>0</v>
      </c>
      <c r="AS955" s="0" t="n">
        <f aca="false">SUMPRODUCT((K24:K26&lt;=$B$6)*(L24:L26*AN955+M24:M26*AO955*$B$8*AQ955)/(1+AL955/100)^K24:K26)+L27*AN955*AP955/(1+AL955/100)^$B$6</f>
        <v>0</v>
      </c>
      <c r="AT955" s="0" t="n">
        <f aca="false">AS955-AR955</f>
        <v>0</v>
      </c>
      <c r="AU955" s="0" t="n">
        <f aca="true">RAND()</f>
        <v>0.230197577134237</v>
      </c>
      <c r="AV955" s="0" t="n">
        <f aca="true">RAND()</f>
        <v>0.596477597948884</v>
      </c>
      <c r="AW955" s="0" t="n">
        <f aca="true">RAND()</f>
        <v>0.500752556710601</v>
      </c>
      <c r="AX955" s="0" t="n">
        <f aca="true">RAND()</f>
        <v>0.599450275845204</v>
      </c>
      <c r="AY955" s="0" t="n">
        <f aca="true">RAND()</f>
        <v>0.877157328401862</v>
      </c>
      <c r="AZ955" s="0" t="n">
        <f aca="true">RAND()</f>
        <v>0.905799599276406</v>
      </c>
    </row>
    <row r="956" customFormat="false" ht="15" hidden="false" customHeight="false" outlineLevel="0" collapsed="false">
      <c r="AK956" s="0" t="n">
        <v>943</v>
      </c>
      <c r="AL956" s="0" t="n">
        <f aca="false">IFERROR(IF(AU956&lt;($AM$6-$AL$6)/($AN$6-$AL$6),$AL$6+SQRT(AU956*($AN$6-$AL$6)*($AM$6-$AL$6)),$AN$6-SQRT((1-AU956)*($AN$6-$AL$6)*($AN$6-$AM$6))),$AM$6)</f>
        <v>4.39485894538036</v>
      </c>
      <c r="AM956" s="0" t="n">
        <f aca="false">IFERROR(IF(AV956&lt;($AM$7-$AL$7)/($AN$7-$AL$7),$AL$7+SQRT(AV956*($AN$7-$AL$7)*($AM$7-$AL$7)),$AN$7-SQRT((1-AV956)*($AN$7-$AL$7)*($AN$7-$AM$7))),$AM$7)</f>
        <v>1.1559078889814</v>
      </c>
      <c r="AN956" s="0" t="n">
        <f aca="false">IFERROR(IF(AW956&lt;($AM$8-$AL$8)/($AN$8-$AL$8),$AL$8+SQRT(AW956*($AN$8-$AL$8)*($AM$8-$AL$8)),$AN$8-SQRT((1-AW956)*($AN$8-$AL$8)*($AN$8-$AM$8))),$AM$8)</f>
        <v>0.999562536385034</v>
      </c>
      <c r="AO956" s="0" t="n">
        <f aca="false">IFERROR(IF(AX956&lt;($AM$9-$AL$9)/($AN$9-$AL$9),$AL$9+SQRT(AX956*($AN$9-$AL$9)*($AM$9-$AL$9)),$AN$9-SQRT((1-AX956)*($AN$9-$AL$9)*($AN$9-$AM$9))),$AM$9)</f>
        <v>0.812859903622032</v>
      </c>
      <c r="AP956" s="0" t="n">
        <f aca="false">IFERROR(IF(AY956&lt;($AM$10-$AL$10)/($AN$10-$AL$10),$AL$10+SQRT(AY956*($AN$10-$AL$10)*($AM$10-$AL$10)),$AN$10-SQRT((1-AY956)*($AN$10-$AL$10)*($AN$10-$AM$10))),$AM$10)</f>
        <v>0.962873755184028</v>
      </c>
      <c r="AQ956" s="0" t="n">
        <f aca="false">IFERROR(IF(AZ956&lt;($AM$11-$AL$11)/($AN$11-$AL$11),$AL$11+SQRT(AZ956*($AN$11-$AL$11)*($AM$11-$AL$11)),$AN$11-SQRT((1-AZ956)*($AN$11-$AL$11)*($AN$11-$AM$11))),$AM$11)</f>
        <v>0.585255958543052</v>
      </c>
      <c r="AR956" s="0" t="n">
        <f aca="false">SUMPRODUCT((B24:B31&lt;=$B$6)*(C24:C31*AM956+D24:D31*AO956*$B$8*AQ956)/(1+AL956/100)^B24:B31)+C32*AM956*AP956/(1+AL956/100)^$B$6</f>
        <v>0</v>
      </c>
      <c r="AS956" s="0" t="n">
        <f aca="false">SUMPRODUCT((K24:K26&lt;=$B$6)*(L24:L26*AN956+M24:M26*AO956*$B$8*AQ956)/(1+AL956/100)^K24:K26)+L27*AN956*AP956/(1+AL956/100)^$B$6</f>
        <v>0</v>
      </c>
      <c r="AT956" s="0" t="n">
        <f aca="false">AS956-AR956</f>
        <v>0</v>
      </c>
      <c r="AU956" s="0" t="n">
        <f aca="true">RAND()</f>
        <v>0.660662004276763</v>
      </c>
      <c r="AV956" s="0" t="n">
        <f aca="true">RAND()</f>
        <v>0.921303774613899</v>
      </c>
      <c r="AW956" s="0" t="n">
        <f aca="true">RAND()</f>
        <v>0.442502288093646</v>
      </c>
      <c r="AX956" s="0" t="n">
        <f aca="true">RAND()</f>
        <v>0.130508425725849</v>
      </c>
      <c r="AY956" s="0" t="n">
        <f aca="true">RAND()</f>
        <v>0.857008452952655</v>
      </c>
      <c r="AZ956" s="0" t="n">
        <f aca="true">RAND()</f>
        <v>0.332126375038022</v>
      </c>
    </row>
    <row r="957" customFormat="false" ht="15" hidden="false" customHeight="false" outlineLevel="0" collapsed="false">
      <c r="AK957" s="0" t="n">
        <v>944</v>
      </c>
      <c r="AL957" s="0" t="n">
        <f aca="false">IFERROR(IF(AU957&lt;($AM$6-$AL$6)/($AN$6-$AL$6),$AL$6+SQRT(AU957*($AN$6-$AL$6)*($AM$6-$AL$6)),$AN$6-SQRT((1-AU957)*($AN$6-$AL$6)*($AN$6-$AM$6))),$AM$6)</f>
        <v>3.67020850577462</v>
      </c>
      <c r="AM957" s="0" t="n">
        <f aca="false">IFERROR(IF(AV957&lt;($AM$7-$AL$7)/($AN$7-$AL$7),$AL$7+SQRT(AV957*($AN$7-$AL$7)*($AM$7-$AL$7)),$AN$7-SQRT((1-AV957)*($AN$7-$AL$7)*($AN$7-$AM$7))),$AM$7)</f>
        <v>0.876423237639799</v>
      </c>
      <c r="AN957" s="0" t="n">
        <f aca="false">IFERROR(IF(AW957&lt;($AM$8-$AL$8)/($AN$8-$AL$8),$AL$8+SQRT(AW957*($AN$8-$AL$8)*($AM$8-$AL$8)),$AN$8-SQRT((1-AW957)*($AN$8-$AL$8)*($AN$8-$AM$8))),$AM$8)</f>
        <v>0.99538186937582</v>
      </c>
      <c r="AO957" s="0" t="n">
        <f aca="false">IFERROR(IF(AX957&lt;($AM$9-$AL$9)/($AN$9-$AL$9),$AL$9+SQRT(AX957*($AN$9-$AL$9)*($AM$9-$AL$9)),$AN$9-SQRT((1-AX957)*($AN$9-$AL$9)*($AN$9-$AM$9))),$AM$9)</f>
        <v>0.742744610245185</v>
      </c>
      <c r="AP957" s="0" t="n">
        <f aca="false">IFERROR(IF(AY957&lt;($AM$10-$AL$10)/($AN$10-$AL$10),$AL$10+SQRT(AY957*($AN$10-$AL$10)*($AM$10-$AL$10)),$AN$10-SQRT((1-AY957)*($AN$10-$AL$10)*($AN$10-$AM$10))),$AM$10)</f>
        <v>0.920693619828024</v>
      </c>
      <c r="AQ957" s="0" t="n">
        <f aca="false">IFERROR(IF(AZ957&lt;($AM$11-$AL$11)/($AN$11-$AL$11),$AL$11+SQRT(AZ957*($AN$11-$AL$11)*($AM$11-$AL$11)),$AN$11-SQRT((1-AZ957)*($AN$11-$AL$11)*($AN$11-$AM$11))),$AM$11)</f>
        <v>0.802800410185264</v>
      </c>
      <c r="AR957" s="0" t="n">
        <f aca="false">SUMPRODUCT((B24:B31&lt;=$B$6)*(C24:C31*AM957+D24:D31*AO957*$B$8*AQ957)/(1+AL957/100)^B24:B31)+C32*AM957*AP957/(1+AL957/100)^$B$6</f>
        <v>0</v>
      </c>
      <c r="AS957" s="0" t="n">
        <f aca="false">SUMPRODUCT((K24:K26&lt;=$B$6)*(L24:L26*AN957+M24:M26*AO957*$B$8*AQ957)/(1+AL957/100)^K24:K26)+L27*AN957*AP957/(1+AL957/100)^$B$6</f>
        <v>0</v>
      </c>
      <c r="AT957" s="0" t="n">
        <f aca="false">AS957-AR957</f>
        <v>0</v>
      </c>
      <c r="AU957" s="0" t="n">
        <f aca="true">RAND()</f>
        <v>0.445624430249214</v>
      </c>
      <c r="AV957" s="0" t="n">
        <f aca="true">RAND()</f>
        <v>0.0648945694594358</v>
      </c>
      <c r="AW957" s="0" t="n">
        <f aca="true">RAND()</f>
        <v>0.424156387564334</v>
      </c>
      <c r="AX957" s="0" t="n">
        <f aca="true">RAND()</f>
        <v>0.0785665944041157</v>
      </c>
      <c r="AY957" s="0" t="n">
        <f aca="true">RAND()</f>
        <v>0.707932487056025</v>
      </c>
      <c r="AZ957" s="0" t="n">
        <f aca="true">RAND()</f>
        <v>0.841274782762857</v>
      </c>
    </row>
    <row r="958" customFormat="false" ht="15" hidden="false" customHeight="false" outlineLevel="0" collapsed="false">
      <c r="AK958" s="0" t="n">
        <v>945</v>
      </c>
      <c r="AL958" s="0" t="n">
        <f aca="false">IFERROR(IF(AU958&lt;($AM$6-$AL$6)/($AN$6-$AL$6),$AL$6+SQRT(AU958*($AN$6-$AL$6)*($AM$6-$AL$6)),$AN$6-SQRT((1-AU958)*($AN$6-$AL$6)*($AN$6-$AM$6))),$AM$6)</f>
        <v>2.98355640870112</v>
      </c>
      <c r="AM958" s="0" t="n">
        <f aca="false">IFERROR(IF(AV958&lt;($AM$7-$AL$7)/($AN$7-$AL$7),$AL$7+SQRT(AV958*($AN$7-$AL$7)*($AM$7-$AL$7)),$AN$7-SQRT((1-AV958)*($AN$7-$AL$7)*($AN$7-$AM$7))),$AM$7)</f>
        <v>0.859449790965631</v>
      </c>
      <c r="AN958" s="0" t="n">
        <f aca="false">IFERROR(IF(AW958&lt;($AM$8-$AL$8)/($AN$8-$AL$8),$AL$8+SQRT(AW958*($AN$8-$AL$8)*($AM$8-$AL$8)),$AN$8-SQRT((1-AW958)*($AN$8-$AL$8)*($AN$8-$AM$8))),$AM$8)</f>
        <v>1.02648400932575</v>
      </c>
      <c r="AO958" s="0" t="n">
        <f aca="false">IFERROR(IF(AX958&lt;($AM$9-$AL$9)/($AN$9-$AL$9),$AL$9+SQRT(AX958*($AN$9-$AL$9)*($AM$9-$AL$9)),$AN$9-SQRT((1-AX958)*($AN$9-$AL$9)*($AN$9-$AM$9))),$AM$9)</f>
        <v>0.603238889477896</v>
      </c>
      <c r="AP958" s="0" t="n">
        <f aca="false">IFERROR(IF(AY958&lt;($AM$10-$AL$10)/($AN$10-$AL$10),$AL$10+SQRT(AY958*($AN$10-$AL$10)*($AM$10-$AL$10)),$AN$10-SQRT((1-AY958)*($AN$10-$AL$10)*($AN$10-$AM$10))),$AM$10)</f>
        <v>0.818864742108208</v>
      </c>
      <c r="AQ958" s="0" t="n">
        <f aca="false">IFERROR(IF(AZ958&lt;($AM$11-$AL$11)/($AN$11-$AL$11),$AL$11+SQRT(AZ958*($AN$11-$AL$11)*($AM$11-$AL$11)),$AN$11-SQRT((1-AZ958)*($AN$11-$AL$11)*($AN$11-$AM$11))),$AM$11)</f>
        <v>0.476540166201358</v>
      </c>
      <c r="AR958" s="0" t="n">
        <f aca="false">SUMPRODUCT((B24:B31&lt;=$B$6)*(C24:C31*AM958+D24:D31*AO958*$B$8*AQ958)/(1+AL958/100)^B24:B31)+C32*AM958*AP958/(1+AL958/100)^$B$6</f>
        <v>0</v>
      </c>
      <c r="AS958" s="0" t="n">
        <f aca="false">SUMPRODUCT((K24:K26&lt;=$B$6)*(L24:L26*AN958+M24:M26*AO958*$B$8*AQ958)/(1+AL958/100)^K24:K26)+L27*AN958*AP958/(1+AL958/100)^$B$6</f>
        <v>0</v>
      </c>
      <c r="AT958" s="0" t="n">
        <f aca="false">AS958-AR958</f>
        <v>0</v>
      </c>
      <c r="AU958" s="0" t="n">
        <f aca="true">RAND()</f>
        <v>0.193476641819407</v>
      </c>
      <c r="AV958" s="0" t="n">
        <f aca="true">RAND()</f>
        <v>0.0392697516206351</v>
      </c>
      <c r="AW958" s="0" t="n">
        <f aca="true">RAND()</f>
        <v>0.555916461448066</v>
      </c>
      <c r="AX958" s="0" t="n">
        <f aca="true">RAND()</f>
        <v>0.014211024400839</v>
      </c>
      <c r="AY958" s="0" t="n">
        <f aca="true">RAND()</f>
        <v>0.406698895038937</v>
      </c>
      <c r="AZ958" s="0" t="n">
        <f aca="true">RAND()</f>
        <v>0.127209919520013</v>
      </c>
    </row>
    <row r="959" customFormat="false" ht="15" hidden="false" customHeight="false" outlineLevel="0" collapsed="false">
      <c r="AK959" s="0" t="n">
        <v>946</v>
      </c>
      <c r="AL959" s="0" t="n">
        <f aca="false">IFERROR(IF(AU959&lt;($AM$6-$AL$6)/($AN$6-$AL$6),$AL$6+SQRT(AU959*($AN$6-$AL$6)*($AM$6-$AL$6)),$AN$6-SQRT((1-AU959)*($AN$6-$AL$6)*($AN$6-$AM$6))),$AM$6)</f>
        <v>4.70619627131424</v>
      </c>
      <c r="AM959" s="0" t="n">
        <f aca="false">IFERROR(IF(AV959&lt;($AM$7-$AL$7)/($AN$7-$AL$7),$AL$7+SQRT(AV959*($AN$7-$AL$7)*($AM$7-$AL$7)),$AN$7-SQRT((1-AV959)*($AN$7-$AL$7)*($AN$7-$AM$7))),$AM$7)</f>
        <v>1.18482835305889</v>
      </c>
      <c r="AN959" s="0" t="n">
        <f aca="false">IFERROR(IF(AW959&lt;($AM$8-$AL$8)/($AN$8-$AL$8),$AL$8+SQRT(AW959*($AN$8-$AL$8)*($AM$8-$AL$8)),$AN$8-SQRT((1-AW959)*($AN$8-$AL$8)*($AN$8-$AM$8))),$AM$8)</f>
        <v>0.95276062825216</v>
      </c>
      <c r="AO959" s="0" t="n">
        <f aca="false">IFERROR(IF(AX959&lt;($AM$9-$AL$9)/($AN$9-$AL$9),$AL$9+SQRT(AX959*($AN$9-$AL$9)*($AM$9-$AL$9)),$AN$9-SQRT((1-AX959)*($AN$9-$AL$9)*($AN$9-$AM$9))),$AM$9)</f>
        <v>0.98154622464296</v>
      </c>
      <c r="AP959" s="0" t="n">
        <f aca="false">IFERROR(IF(AY959&lt;($AM$10-$AL$10)/($AN$10-$AL$10),$AL$10+SQRT(AY959*($AN$10-$AL$10)*($AM$10-$AL$10)),$AN$10-SQRT((1-AY959)*($AN$10-$AL$10)*($AN$10-$AM$10))),$AM$10)</f>
        <v>0.807104618226546</v>
      </c>
      <c r="AQ959" s="0" t="n">
        <f aca="false">IFERROR(IF(AZ959&lt;($AM$11-$AL$11)/($AN$11-$AL$11),$AL$11+SQRT(AZ959*($AN$11-$AL$11)*($AM$11-$AL$11)),$AN$11-SQRT((1-AZ959)*($AN$11-$AL$11)*($AN$11-$AM$11))),$AM$11)</f>
        <v>0.621949044054863</v>
      </c>
      <c r="AR959" s="0" t="n">
        <f aca="false">SUMPRODUCT((B24:B31&lt;=$B$6)*(C24:C31*AM959+D24:D31*AO959*$B$8*AQ959)/(1+AL959/100)^B24:B31)+C32*AM959*AP959/(1+AL959/100)^$B$6</f>
        <v>0</v>
      </c>
      <c r="AS959" s="0" t="n">
        <f aca="false">SUMPRODUCT((K24:K26&lt;=$B$6)*(L24:L26*AN959+M24:M26*AO959*$B$8*AQ959)/(1+AL959/100)^K24:K26)+L27*AN959*AP959/(1+AL959/100)^$B$6</f>
        <v>0</v>
      </c>
      <c r="AT959" s="0" t="n">
        <f aca="false">AS959-AR959</f>
        <v>0</v>
      </c>
      <c r="AU959" s="0" t="n">
        <f aca="true">RAND()</f>
        <v>0.736923222713366</v>
      </c>
      <c r="AV959" s="0" t="n">
        <f aca="true">RAND()</f>
        <v>0.962245834977627</v>
      </c>
      <c r="AW959" s="0" t="n">
        <f aca="true">RAND()</f>
        <v>0.259286772711052</v>
      </c>
      <c r="AX959" s="0" t="n">
        <f aca="true">RAND()</f>
        <v>0.309182355290517</v>
      </c>
      <c r="AY959" s="0" t="n">
        <f aca="true">RAND()</f>
        <v>0.377252986144289</v>
      </c>
      <c r="AZ959" s="0" t="n">
        <f aca="true">RAND()</f>
        <v>0.42306606925649</v>
      </c>
    </row>
    <row r="960" customFormat="false" ht="15" hidden="false" customHeight="false" outlineLevel="0" collapsed="false">
      <c r="AK960" s="0" t="n">
        <v>947</v>
      </c>
      <c r="AL960" s="0" t="n">
        <f aca="false">IFERROR(IF(AU960&lt;($AM$6-$AL$6)/($AN$6-$AL$6),$AL$6+SQRT(AU960*($AN$6-$AL$6)*($AM$6-$AL$6)),$AN$6-SQRT((1-AU960)*($AN$6-$AL$6)*($AN$6-$AM$6))),$AM$6)</f>
        <v>5.66467767332599</v>
      </c>
      <c r="AM960" s="0" t="n">
        <f aca="false">IFERROR(IF(AV960&lt;($AM$7-$AL$7)/($AN$7-$AL$7),$AL$7+SQRT(AV960*($AN$7-$AL$7)*($AM$7-$AL$7)),$AN$7-SQRT((1-AV960)*($AN$7-$AL$7)*($AN$7-$AM$7))),$AM$7)</f>
        <v>1.04011361603055</v>
      </c>
      <c r="AN960" s="0" t="n">
        <f aca="false">IFERROR(IF(AW960&lt;($AM$8-$AL$8)/($AN$8-$AL$8),$AL$8+SQRT(AW960*($AN$8-$AL$8)*($AM$8-$AL$8)),$AN$8-SQRT((1-AW960)*($AN$8-$AL$8)*($AN$8-$AM$8))),$AM$8)</f>
        <v>0.944008052524017</v>
      </c>
      <c r="AO960" s="0" t="n">
        <f aca="false">IFERROR(IF(AX960&lt;($AM$9-$AL$9)/($AN$9-$AL$9),$AL$9+SQRT(AX960*($AN$9-$AL$9)*($AM$9-$AL$9)),$AN$9-SQRT((1-AX960)*($AN$9-$AL$9)*($AN$9-$AM$9))),$AM$9)</f>
        <v>0.687091698095675</v>
      </c>
      <c r="AP960" s="0" t="n">
        <f aca="false">IFERROR(IF(AY960&lt;($AM$10-$AL$10)/($AN$10-$AL$10),$AL$10+SQRT(AY960*($AN$10-$AL$10)*($AM$10-$AL$10)),$AN$10-SQRT((1-AY960)*($AN$10-$AL$10)*($AN$10-$AM$10))),$AM$10)</f>
        <v>0.8038293146849</v>
      </c>
      <c r="AQ960" s="0" t="n">
        <f aca="false">IFERROR(IF(AZ960&lt;($AM$11-$AL$11)/($AN$11-$AL$11),$AL$11+SQRT(AZ960*($AN$11-$AL$11)*($AM$11-$AL$11)),$AN$11-SQRT((1-AZ960)*($AN$11-$AL$11)*($AN$11-$AM$11))),$AM$11)</f>
        <v>0.465494731212914</v>
      </c>
      <c r="AR960" s="0" t="n">
        <f aca="false">SUMPRODUCT((B24:B31&lt;=$B$6)*(C24:C31*AM960+D24:D31*AO960*$B$8*AQ960)/(1+AL960/100)^B24:B31)+C32*AM960*AP960/(1+AL960/100)^$B$6</f>
        <v>0</v>
      </c>
      <c r="AS960" s="0" t="n">
        <f aca="false">SUMPRODUCT((K24:K26&lt;=$B$6)*(L24:L26*AN960+M24:M26*AO960*$B$8*AQ960)/(1+AL960/100)^K24:K26)+L27*AN960*AP960/(1+AL960/100)^$B$6</f>
        <v>0</v>
      </c>
      <c r="AT960" s="0" t="n">
        <f aca="false">AS960-AR960</f>
        <v>0</v>
      </c>
      <c r="AU960" s="0" t="n">
        <f aca="true">RAND()</f>
        <v>0.910845714194296</v>
      </c>
      <c r="AV960" s="0" t="n">
        <f aca="true">RAND()</f>
        <v>0.608424051770918</v>
      </c>
      <c r="AW960" s="0" t="n">
        <f aca="true">RAND()</f>
        <v>0.230425768797335</v>
      </c>
      <c r="AX960" s="0" t="n">
        <f aca="true">RAND()</f>
        <v>0.046671071328431</v>
      </c>
      <c r="AY960" s="0" t="n">
        <f aca="true">RAND()</f>
        <v>0.369249009847584</v>
      </c>
      <c r="AZ960" s="0" t="n">
        <f aca="true">RAND()</f>
        <v>0.111789820649938</v>
      </c>
    </row>
    <row r="961" customFormat="false" ht="15" hidden="false" customHeight="false" outlineLevel="0" collapsed="false">
      <c r="AK961" s="0" t="n">
        <v>948</v>
      </c>
      <c r="AL961" s="0" t="n">
        <f aca="false">IFERROR(IF(AU961&lt;($AM$6-$AL$6)/($AN$6-$AL$6),$AL$6+SQRT(AU961*($AN$6-$AL$6)*($AM$6-$AL$6)),$AN$6-SQRT((1-AU961)*($AN$6-$AL$6)*($AN$6-$AM$6))),$AM$6)</f>
        <v>2.1060363053816</v>
      </c>
      <c r="AM961" s="0" t="n">
        <f aca="false">IFERROR(IF(AV961&lt;($AM$7-$AL$7)/($AN$7-$AL$7),$AL$7+SQRT(AV961*($AN$7-$AL$7)*($AM$7-$AL$7)),$AN$7-SQRT((1-AV961)*($AN$7-$AL$7)*($AN$7-$AM$7))),$AM$7)</f>
        <v>1.0142374719948</v>
      </c>
      <c r="AN961" s="0" t="n">
        <f aca="false">IFERROR(IF(AW961&lt;($AM$8-$AL$8)/($AN$8-$AL$8),$AL$8+SQRT(AW961*($AN$8-$AL$8)*($AM$8-$AL$8)),$AN$8-SQRT((1-AW961)*($AN$8-$AL$8)*($AN$8-$AM$8))),$AM$8)</f>
        <v>0.897538048841027</v>
      </c>
      <c r="AO961" s="0" t="n">
        <f aca="false">IFERROR(IF(AX961&lt;($AM$9-$AL$9)/($AN$9-$AL$9),$AL$9+SQRT(AX961*($AN$9-$AL$9)*($AM$9-$AL$9)),$AN$9-SQRT((1-AX961)*($AN$9-$AL$9)*($AN$9-$AM$9))),$AM$9)</f>
        <v>0.948903052447484</v>
      </c>
      <c r="AP961" s="0" t="n">
        <f aca="false">IFERROR(IF(AY961&lt;($AM$10-$AL$10)/($AN$10-$AL$10),$AL$10+SQRT(AY961*($AN$10-$AL$10)*($AM$10-$AL$10)),$AN$10-SQRT((1-AY961)*($AN$10-$AL$10)*($AN$10-$AM$10))),$AM$10)</f>
        <v>0.856497110923978</v>
      </c>
      <c r="AQ961" s="0" t="n">
        <f aca="false">IFERROR(IF(AZ961&lt;($AM$11-$AL$11)/($AN$11-$AL$11),$AL$11+SQRT(AZ961*($AN$11-$AL$11)*($AM$11-$AL$11)),$AN$11-SQRT((1-AZ961)*($AN$11-$AL$11)*($AN$11-$AM$11))),$AM$11)</f>
        <v>0.783314086019781</v>
      </c>
      <c r="AR961" s="0" t="n">
        <f aca="false">SUMPRODUCT((B24:B31&lt;=$B$6)*(C24:C31*AM961+D24:D31*AO961*$B$8*AQ961)/(1+AL961/100)^B24:B31)+C32*AM961*AP961/(1+AL961/100)^$B$6</f>
        <v>0</v>
      </c>
      <c r="AS961" s="0" t="n">
        <f aca="false">SUMPRODUCT((K24:K26&lt;=$B$6)*(L24:L26*AN961+M24:M26*AO961*$B$8*AQ961)/(1+AL961/100)^K24:K26)+L27*AN961*AP961/(1+AL961/100)^$B$6</f>
        <v>0</v>
      </c>
      <c r="AT961" s="0" t="n">
        <f aca="false">AS961-AR961</f>
        <v>0</v>
      </c>
      <c r="AU961" s="0" t="n">
        <f aca="true">RAND()</f>
        <v>0.00224873961179584</v>
      </c>
      <c r="AV961" s="0" t="n">
        <f aca="true">RAND()</f>
        <v>0.505920270120855</v>
      </c>
      <c r="AW961" s="0" t="n">
        <f aca="true">RAND()</f>
        <v>0.105707455241273</v>
      </c>
      <c r="AX961" s="0" t="n">
        <f aca="true">RAND()</f>
        <v>0.268685267328892</v>
      </c>
      <c r="AY961" s="0" t="n">
        <f aca="true">RAND()</f>
        <v>0.508360760388572</v>
      </c>
      <c r="AZ961" s="0" t="n">
        <f aca="true">RAND()</f>
        <v>0.808355978296152</v>
      </c>
    </row>
    <row r="962" customFormat="false" ht="15" hidden="false" customHeight="false" outlineLevel="0" collapsed="false">
      <c r="AK962" s="0" t="n">
        <v>949</v>
      </c>
      <c r="AL962" s="0" t="n">
        <f aca="false">IFERROR(IF(AU962&lt;($AM$6-$AL$6)/($AN$6-$AL$6),$AL$6+SQRT(AU962*($AN$6-$AL$6)*($AM$6-$AL$6)),$AN$6-SQRT((1-AU962)*($AN$6-$AL$6)*($AN$6-$AM$6))),$AM$6)</f>
        <v>5.45395290468867</v>
      </c>
      <c r="AM962" s="0" t="n">
        <f aca="false">IFERROR(IF(AV962&lt;($AM$7-$AL$7)/($AN$7-$AL$7),$AL$7+SQRT(AV962*($AN$7-$AL$7)*($AM$7-$AL$7)),$AN$7-SQRT((1-AV962)*($AN$7-$AL$7)*($AN$7-$AM$7))),$AM$7)</f>
        <v>1.03548834397764</v>
      </c>
      <c r="AN962" s="0" t="n">
        <f aca="false">IFERROR(IF(AW962&lt;($AM$8-$AL$8)/($AN$8-$AL$8),$AL$8+SQRT(AW962*($AN$8-$AL$8)*($AM$8-$AL$8)),$AN$8-SQRT((1-AW962)*($AN$8-$AL$8)*($AN$8-$AM$8))),$AM$8)</f>
        <v>0.922087846932816</v>
      </c>
      <c r="AO962" s="0" t="n">
        <f aca="false">IFERROR(IF(AX962&lt;($AM$9-$AL$9)/($AN$9-$AL$9),$AL$9+SQRT(AX962*($AN$9-$AL$9)*($AM$9-$AL$9)),$AN$9-SQRT((1-AX962)*($AN$9-$AL$9)*($AN$9-$AM$9))),$AM$9)</f>
        <v>0.867545462322415</v>
      </c>
      <c r="AP962" s="0" t="n">
        <f aca="false">IFERROR(IF(AY962&lt;($AM$10-$AL$10)/($AN$10-$AL$10),$AL$10+SQRT(AY962*($AN$10-$AL$10)*($AM$10-$AL$10)),$AN$10-SQRT((1-AY962)*($AN$10-$AL$10)*($AN$10-$AM$10))),$AM$10)</f>
        <v>0.863930582323577</v>
      </c>
      <c r="AQ962" s="0" t="n">
        <f aca="false">IFERROR(IF(AZ962&lt;($AM$11-$AL$11)/($AN$11-$AL$11),$AL$11+SQRT(AZ962*($AN$11-$AL$11)*($AM$11-$AL$11)),$AN$11-SQRT((1-AZ962)*($AN$11-$AL$11)*($AN$11-$AM$11))),$AM$11)</f>
        <v>0.835098571176268</v>
      </c>
      <c r="AR962" s="0" t="n">
        <f aca="false">SUMPRODUCT((B24:B31&lt;=$B$6)*(C24:C31*AM962+D24:D31*AO962*$B$8*AQ962)/(1+AL962/100)^B24:B31)+C32*AM962*AP962/(1+AL962/100)^$B$6</f>
        <v>0</v>
      </c>
      <c r="AS962" s="0" t="n">
        <f aca="false">SUMPRODUCT((K24:K26&lt;=$B$6)*(L24:L26*AN962+M24:M26*AO962*$B$8*AQ962)/(1+AL962/100)^K24:K26)+L27*AN962*AP962/(1+AL962/100)^$B$6</f>
        <v>0</v>
      </c>
      <c r="AT962" s="0" t="n">
        <f aca="false">AS962-AR962</f>
        <v>0</v>
      </c>
      <c r="AU962" s="0" t="n">
        <f aca="true">RAND()</f>
        <v>0.880486918953969</v>
      </c>
      <c r="AV962" s="0" t="n">
        <f aca="true">RAND()</f>
        <v>0.590975550493737</v>
      </c>
      <c r="AW962" s="0" t="n">
        <f aca="true">RAND()</f>
        <v>0.165616026318786</v>
      </c>
      <c r="AX962" s="0" t="n">
        <f aca="true">RAND()</f>
        <v>0.180119555831731</v>
      </c>
      <c r="AY962" s="0" t="n">
        <f aca="true">RAND()</f>
        <v>0.529781875001511</v>
      </c>
      <c r="AZ962" s="0" t="n">
        <f aca="true">RAND()</f>
        <v>0.889010280701599</v>
      </c>
    </row>
    <row r="963" customFormat="false" ht="15" hidden="false" customHeight="false" outlineLevel="0" collapsed="false">
      <c r="AK963" s="0" t="n">
        <v>950</v>
      </c>
      <c r="AL963" s="0" t="n">
        <f aca="false">IFERROR(IF(AU963&lt;($AM$6-$AL$6)/($AN$6-$AL$6),$AL$6+SQRT(AU963*($AN$6-$AL$6)*($AM$6-$AL$6)),$AN$6-SQRT((1-AU963)*($AN$6-$AL$6)*($AN$6-$AM$6))),$AM$6)</f>
        <v>4.96996569496379</v>
      </c>
      <c r="AM963" s="0" t="n">
        <f aca="false">IFERROR(IF(AV963&lt;($AM$7-$AL$7)/($AN$7-$AL$7),$AL$7+SQRT(AV963*($AN$7-$AL$7)*($AM$7-$AL$7)),$AN$7-SQRT((1-AV963)*($AN$7-$AL$7)*($AN$7-$AM$7))),$AM$7)</f>
        <v>0.819217564530193</v>
      </c>
      <c r="AN963" s="0" t="n">
        <f aca="false">IFERROR(IF(AW963&lt;($AM$8-$AL$8)/($AN$8-$AL$8),$AL$8+SQRT(AW963*($AN$8-$AL$8)*($AM$8-$AL$8)),$AN$8-SQRT((1-AW963)*($AN$8-$AL$8)*($AN$8-$AM$8))),$AM$8)</f>
        <v>1.02654947710987</v>
      </c>
      <c r="AO963" s="0" t="n">
        <f aca="false">IFERROR(IF(AX963&lt;($AM$9-$AL$9)/($AN$9-$AL$9),$AL$9+SQRT(AX963*($AN$9-$AL$9)*($AM$9-$AL$9)),$AN$9-SQRT((1-AX963)*($AN$9-$AL$9)*($AN$9-$AM$9))),$AM$9)</f>
        <v>0.728514070946559</v>
      </c>
      <c r="AP963" s="0" t="n">
        <f aca="false">IFERROR(IF(AY963&lt;($AM$10-$AL$10)/($AN$10-$AL$10),$AL$10+SQRT(AY963*($AN$10-$AL$10)*($AM$10-$AL$10)),$AN$10-SQRT((1-AY963)*($AN$10-$AL$10)*($AN$10-$AM$10))),$AM$10)</f>
        <v>0.833750775310047</v>
      </c>
      <c r="AQ963" s="0" t="n">
        <f aca="false">IFERROR(IF(AZ963&lt;($AM$11-$AL$11)/($AN$11-$AL$11),$AL$11+SQRT(AZ963*($AN$11-$AL$11)*($AM$11-$AL$11)),$AN$11-SQRT((1-AZ963)*($AN$11-$AL$11)*($AN$11-$AM$11))),$AM$11)</f>
        <v>0.856382561958631</v>
      </c>
      <c r="AR963" s="0" t="n">
        <f aca="false">SUMPRODUCT((B24:B31&lt;=$B$6)*(C24:C31*AM963+D24:D31*AO963*$B$8*AQ963)/(1+AL963/100)^B24:B31)+C32*AM963*AP963/(1+AL963/100)^$B$6</f>
        <v>0</v>
      </c>
      <c r="AS963" s="0" t="n">
        <f aca="false">SUMPRODUCT((K24:K26&lt;=$B$6)*(L24:L26*AN963+M24:M26*AO963*$B$8*AQ963)/(1+AL963/100)^K24:K26)+L27*AN963*AP963/(1+AL963/100)^$B$6</f>
        <v>0</v>
      </c>
      <c r="AT963" s="0" t="n">
        <f aca="false">AS963-AR963</f>
        <v>0</v>
      </c>
      <c r="AU963" s="0" t="n">
        <f aca="true">RAND()</f>
        <v>0.793948036018808</v>
      </c>
      <c r="AV963" s="0" t="n">
        <f aca="true">RAND()</f>
        <v>0.00410349762746798</v>
      </c>
      <c r="AW963" s="0" t="n">
        <f aca="true">RAND()</f>
        <v>0.556176567290025</v>
      </c>
      <c r="AX963" s="0" t="n">
        <f aca="true">RAND()</f>
        <v>0.0696249074940919</v>
      </c>
      <c r="AY963" s="0" t="n">
        <f aca="true">RAND()</f>
        <v>0.44555832008023</v>
      </c>
      <c r="AZ963" s="0" t="n">
        <f aca="true">RAND()</f>
        <v>0.915812373430341</v>
      </c>
    </row>
    <row r="964" customFormat="false" ht="15" hidden="false" customHeight="false" outlineLevel="0" collapsed="false">
      <c r="AK964" s="0" t="n">
        <v>951</v>
      </c>
      <c r="AL964" s="0" t="n">
        <f aca="false">IFERROR(IF(AU964&lt;($AM$6-$AL$6)/($AN$6-$AL$6),$AL$6+SQRT(AU964*($AN$6-$AL$6)*($AM$6-$AL$6)),$AN$6-SQRT((1-AU964)*($AN$6-$AL$6)*($AN$6-$AM$6))),$AM$6)</f>
        <v>3.27209024451932</v>
      </c>
      <c r="AM964" s="0" t="n">
        <f aca="false">IFERROR(IF(AV964&lt;($AM$7-$AL$7)/($AN$7-$AL$7),$AL$7+SQRT(AV964*($AN$7-$AL$7)*($AM$7-$AL$7)),$AN$7-SQRT((1-AV964)*($AN$7-$AL$7)*($AN$7-$AM$7))),$AM$7)</f>
        <v>1.14543965676753</v>
      </c>
      <c r="AN964" s="0" t="n">
        <f aca="false">IFERROR(IF(AW964&lt;($AM$8-$AL$8)/($AN$8-$AL$8),$AL$8+SQRT(AW964*($AN$8-$AL$8)*($AM$8-$AL$8)),$AN$8-SQRT((1-AW964)*($AN$8-$AL$8)*($AN$8-$AM$8))),$AM$8)</f>
        <v>0.930763000486376</v>
      </c>
      <c r="AO964" s="0" t="n">
        <f aca="false">IFERROR(IF(AX964&lt;($AM$9-$AL$9)/($AN$9-$AL$9),$AL$9+SQRT(AX964*($AN$9-$AL$9)*($AM$9-$AL$9)),$AN$9-SQRT((1-AX964)*($AN$9-$AL$9)*($AN$9-$AM$9))),$AM$9)</f>
        <v>1.52594089994988</v>
      </c>
      <c r="AP964" s="0" t="n">
        <f aca="false">IFERROR(IF(AY964&lt;($AM$10-$AL$10)/($AN$10-$AL$10),$AL$10+SQRT(AY964*($AN$10-$AL$10)*($AM$10-$AL$10)),$AN$10-SQRT((1-AY964)*($AN$10-$AL$10)*($AN$10-$AM$10))),$AM$10)</f>
        <v>0.879092708792566</v>
      </c>
      <c r="AQ964" s="0" t="n">
        <f aca="false">IFERROR(IF(AZ964&lt;($AM$11-$AL$11)/($AN$11-$AL$11),$AL$11+SQRT(AZ964*($AN$11-$AL$11)*($AM$11-$AL$11)),$AN$11-SQRT((1-AZ964)*($AN$11-$AL$11)*($AN$11-$AM$11))),$AM$11)</f>
        <v>0.809202182274414</v>
      </c>
      <c r="AR964" s="0" t="n">
        <f aca="false">SUMPRODUCT((B24:B31&lt;=$B$6)*(C24:C31*AM964+D24:D31*AO964*$B$8*AQ964)/(1+AL964/100)^B24:B31)+C32*AM964*AP964/(1+AL964/100)^$B$6</f>
        <v>0</v>
      </c>
      <c r="AS964" s="0" t="n">
        <f aca="false">SUMPRODUCT((K24:K26&lt;=$B$6)*(L24:L26*AN964+M24:M26*AO964*$B$8*AQ964)/(1+AL964/100)^K24:K26)+L27*AN964*AP964/(1+AL964/100)^$B$6</f>
        <v>0</v>
      </c>
      <c r="AT964" s="0" t="n">
        <f aca="false">AS964-AR964</f>
        <v>0</v>
      </c>
      <c r="AU964" s="0" t="n">
        <f aca="true">RAND()</f>
        <v>0.3051344427496</v>
      </c>
      <c r="AV964" s="0" t="n">
        <f aca="true">RAND()</f>
        <v>0.902818974427618</v>
      </c>
      <c r="AW964" s="0" t="n">
        <f aca="true">RAND()</f>
        <v>0.189988469957776</v>
      </c>
      <c r="AX964" s="0" t="n">
        <f aca="true">RAND()</f>
        <v>0.850178646439778</v>
      </c>
      <c r="AY964" s="0" t="n">
        <f aca="true">RAND()</f>
        <v>0.57484512743874</v>
      </c>
      <c r="AZ964" s="0" t="n">
        <f aca="true">RAND()</f>
        <v>0.851413031637363</v>
      </c>
    </row>
    <row r="965" customFormat="false" ht="15" hidden="false" customHeight="false" outlineLevel="0" collapsed="false">
      <c r="AK965" s="0" t="n">
        <v>952</v>
      </c>
      <c r="AL965" s="0" t="n">
        <f aca="false">IFERROR(IF(AU965&lt;($AM$6-$AL$6)/($AN$6-$AL$6),$AL$6+SQRT(AU965*($AN$6-$AL$6)*($AM$6-$AL$6)),$AN$6-SQRT((1-AU965)*($AN$6-$AL$6)*($AN$6-$AM$6))),$AM$6)</f>
        <v>5.17080324633638</v>
      </c>
      <c r="AM965" s="0" t="n">
        <f aca="false">IFERROR(IF(AV965&lt;($AM$7-$AL$7)/($AN$7-$AL$7),$AL$7+SQRT(AV965*($AN$7-$AL$7)*($AM$7-$AL$7)),$AN$7-SQRT((1-AV965)*($AN$7-$AL$7)*($AN$7-$AM$7))),$AM$7)</f>
        <v>0.965768174536066</v>
      </c>
      <c r="AN965" s="0" t="n">
        <f aca="false">IFERROR(IF(AW965&lt;($AM$8-$AL$8)/($AN$8-$AL$8),$AL$8+SQRT(AW965*($AN$8-$AL$8)*($AM$8-$AL$8)),$AN$8-SQRT((1-AW965)*($AN$8-$AL$8)*($AN$8-$AM$8))),$AM$8)</f>
        <v>1.10734574687483</v>
      </c>
      <c r="AO965" s="0" t="n">
        <f aca="false">IFERROR(IF(AX965&lt;($AM$9-$AL$9)/($AN$9-$AL$9),$AL$9+SQRT(AX965*($AN$9-$AL$9)*($AM$9-$AL$9)),$AN$9-SQRT((1-AX965)*($AN$9-$AL$9)*($AN$9-$AM$9))),$AM$9)</f>
        <v>1.47563405377368</v>
      </c>
      <c r="AP965" s="0" t="n">
        <f aca="false">IFERROR(IF(AY965&lt;($AM$10-$AL$10)/($AN$10-$AL$10),$AL$10+SQRT(AY965*($AN$10-$AL$10)*($AM$10-$AL$10)),$AN$10-SQRT((1-AY965)*($AN$10-$AL$10)*($AN$10-$AM$10))),$AM$10)</f>
        <v>0.728389339915137</v>
      </c>
      <c r="AQ965" s="0" t="n">
        <f aca="false">IFERROR(IF(AZ965&lt;($AM$11-$AL$11)/($AN$11-$AL$11),$AL$11+SQRT(AZ965*($AN$11-$AL$11)*($AM$11-$AL$11)),$AN$11-SQRT((1-AZ965)*($AN$11-$AL$11)*($AN$11-$AM$11))),$AM$11)</f>
        <v>0.76177982587378</v>
      </c>
      <c r="AR965" s="0" t="n">
        <f aca="false">SUMPRODUCT((B24:B31&lt;=$B$6)*(C24:C31*AM965+D24:D31*AO965*$B$8*AQ965)/(1+AL965/100)^B24:B31)+C32*AM965*AP965/(1+AL965/100)^$B$6</f>
        <v>0</v>
      </c>
      <c r="AS965" s="0" t="n">
        <f aca="false">SUMPRODUCT((K24:K26&lt;=$B$6)*(L24:L26*AN965+M24:M26*AO965*$B$8*AQ965)/(1+AL965/100)^K24:K26)+L27*AN965*AP965/(1+AL965/100)^$B$6</f>
        <v>0</v>
      </c>
      <c r="AT965" s="0" t="n">
        <f aca="false">AS965-AR965</f>
        <v>0</v>
      </c>
      <c r="AU965" s="0" t="n">
        <f aca="true">RAND()</f>
        <v>0.832701961819323</v>
      </c>
      <c r="AV965" s="0" t="n">
        <f aca="true">RAND()</f>
        <v>0.305323196544664</v>
      </c>
      <c r="AW965" s="0" t="n">
        <f aca="true">RAND()</f>
        <v>0.819109013913766</v>
      </c>
      <c r="AX965" s="0" t="n">
        <f aca="true">RAND()</f>
        <v>0.816693569625451</v>
      </c>
      <c r="AY965" s="0" t="n">
        <f aca="true">RAND()</f>
        <v>0.208646762347488</v>
      </c>
      <c r="AZ965" s="0" t="n">
        <f aca="true">RAND()</f>
        <v>0.76837203526234</v>
      </c>
    </row>
    <row r="966" customFormat="false" ht="15" hidden="false" customHeight="false" outlineLevel="0" collapsed="false">
      <c r="AK966" s="0" t="n">
        <v>953</v>
      </c>
      <c r="AL966" s="0" t="n">
        <f aca="false">IFERROR(IF(AU966&lt;($AM$6-$AL$6)/($AN$6-$AL$6),$AL$6+SQRT(AU966*($AN$6-$AL$6)*($AM$6-$AL$6)),$AN$6-SQRT((1-AU966)*($AN$6-$AL$6)*($AN$6-$AM$6))),$AM$6)</f>
        <v>3.30997391873522</v>
      </c>
      <c r="AM966" s="0" t="n">
        <f aca="false">IFERROR(IF(AV966&lt;($AM$7-$AL$7)/($AN$7-$AL$7),$AL$7+SQRT(AV966*($AN$7-$AL$7)*($AM$7-$AL$7)),$AN$7-SQRT((1-AV966)*($AN$7-$AL$7)*($AN$7-$AM$7))),$AM$7)</f>
        <v>1.16399879067017</v>
      </c>
      <c r="AN966" s="0" t="n">
        <f aca="false">IFERROR(IF(AW966&lt;($AM$8-$AL$8)/($AN$8-$AL$8),$AL$8+SQRT(AW966*($AN$8-$AL$8)*($AM$8-$AL$8)),$AN$8-SQRT((1-AW966)*($AN$8-$AL$8)*($AN$8-$AM$8))),$AM$8)</f>
        <v>1.01546154214065</v>
      </c>
      <c r="AO966" s="0" t="n">
        <f aca="false">IFERROR(IF(AX966&lt;($AM$9-$AL$9)/($AN$9-$AL$9),$AL$9+SQRT(AX966*($AN$9-$AL$9)*($AM$9-$AL$9)),$AN$9-SQRT((1-AX966)*($AN$9-$AL$9)*($AN$9-$AM$9))),$AM$9)</f>
        <v>0.827644352983345</v>
      </c>
      <c r="AP966" s="0" t="n">
        <f aca="false">IFERROR(IF(AY966&lt;($AM$10-$AL$10)/($AN$10-$AL$10),$AL$10+SQRT(AY966*($AN$10-$AL$10)*($AM$10-$AL$10)),$AN$10-SQRT((1-AY966)*($AN$10-$AL$10)*($AN$10-$AM$10))),$AM$10)</f>
        <v>0.741270038836019</v>
      </c>
      <c r="AQ966" s="0" t="n">
        <f aca="false">IFERROR(IF(AZ966&lt;($AM$11-$AL$11)/($AN$11-$AL$11),$AL$11+SQRT(AZ966*($AN$11-$AL$11)*($AM$11-$AL$11)),$AN$11-SQRT((1-AZ966)*($AN$11-$AL$11)*($AN$11-$AM$11))),$AM$11)</f>
        <v>0.66979684490814</v>
      </c>
      <c r="AR966" s="0" t="n">
        <f aca="false">SUMPRODUCT((B24:B31&lt;=$B$6)*(C24:C31*AM966+D24:D31*AO966*$B$8*AQ966)/(1+AL966/100)^B24:B31)+C32*AM966*AP966/(1+AL966/100)^$B$6</f>
        <v>0</v>
      </c>
      <c r="AS966" s="0" t="n">
        <f aca="false">SUMPRODUCT((K24:K26&lt;=$B$6)*(L24:L26*AN966+M24:M26*AO966*$B$8*AQ966)/(1+AL966/100)^K24:K26)+L27*AN966*AP966/(1+AL966/100)^$B$6</f>
        <v>0</v>
      </c>
      <c r="AT966" s="0" t="n">
        <f aca="false">AS966-AR966</f>
        <v>0</v>
      </c>
      <c r="AU966" s="0" t="n">
        <f aca="true">RAND()</f>
        <v>0.319185375979283</v>
      </c>
      <c r="AV966" s="0" t="n">
        <f aca="true">RAND()</f>
        <v>0.934255928833845</v>
      </c>
      <c r="AW966" s="0" t="n">
        <f aca="true">RAND()</f>
        <v>0.511037438088534</v>
      </c>
      <c r="AX966" s="0" t="n">
        <f aca="true">RAND()</f>
        <v>0.143134429389166</v>
      </c>
      <c r="AY966" s="0" t="n">
        <f aca="true">RAND()</f>
        <v>0.232844926559737</v>
      </c>
      <c r="AZ966" s="0" t="n">
        <f aca="true">RAND()</f>
        <v>0.554962760683187</v>
      </c>
    </row>
    <row r="967" customFormat="false" ht="15" hidden="false" customHeight="false" outlineLevel="0" collapsed="false">
      <c r="AK967" s="0" t="n">
        <v>954</v>
      </c>
      <c r="AL967" s="0" t="n">
        <f aca="false">IFERROR(IF(AU967&lt;($AM$6-$AL$6)/($AN$6-$AL$6),$AL$6+SQRT(AU967*($AN$6-$AL$6)*($AM$6-$AL$6)),$AN$6-SQRT((1-AU967)*($AN$6-$AL$6)*($AN$6-$AM$6))),$AM$6)</f>
        <v>2.73930291547873</v>
      </c>
      <c r="AM967" s="0" t="n">
        <f aca="false">IFERROR(IF(AV967&lt;($AM$7-$AL$7)/($AN$7-$AL$7),$AL$7+SQRT(AV967*($AN$7-$AL$7)*($AM$7-$AL$7)),$AN$7-SQRT((1-AV967)*($AN$7-$AL$7)*($AN$7-$AM$7))),$AM$7)</f>
        <v>0.842292161946519</v>
      </c>
      <c r="AN967" s="0" t="n">
        <f aca="false">IFERROR(IF(AW967&lt;($AM$8-$AL$8)/($AN$8-$AL$8),$AL$8+SQRT(AW967*($AN$8-$AL$8)*($AM$8-$AL$8)),$AN$8-SQRT((1-AW967)*($AN$8-$AL$8)*($AN$8-$AM$8))),$AM$8)</f>
        <v>1.18225493407938</v>
      </c>
      <c r="AO967" s="0" t="n">
        <f aca="false">IFERROR(IF(AX967&lt;($AM$9-$AL$9)/($AN$9-$AL$9),$AL$9+SQRT(AX967*($AN$9-$AL$9)*($AM$9-$AL$9)),$AN$9-SQRT((1-AX967)*($AN$9-$AL$9)*($AN$9-$AM$9))),$AM$9)</f>
        <v>0.83027751948246</v>
      </c>
      <c r="AP967" s="0" t="n">
        <f aca="false">IFERROR(IF(AY967&lt;($AM$10-$AL$10)/($AN$10-$AL$10),$AL$10+SQRT(AY967*($AN$10-$AL$10)*($AM$10-$AL$10)),$AN$10-SQRT((1-AY967)*($AN$10-$AL$10)*($AN$10-$AM$10))),$AM$10)</f>
        <v>0.990294719061402</v>
      </c>
      <c r="AQ967" s="0" t="n">
        <f aca="false">IFERROR(IF(AZ967&lt;($AM$11-$AL$11)/($AN$11-$AL$11),$AL$11+SQRT(AZ967*($AN$11-$AL$11)*($AM$11-$AL$11)),$AN$11-SQRT((1-AZ967)*($AN$11-$AL$11)*($AN$11-$AM$11))),$AM$11)</f>
        <v>0.392366884707938</v>
      </c>
      <c r="AR967" s="0" t="n">
        <f aca="false">SUMPRODUCT((B24:B31&lt;=$B$6)*(C24:C31*AM967+D24:D31*AO967*$B$8*AQ967)/(1+AL967/100)^B24:B31)+C32*AM967*AP967/(1+AL967/100)^$B$6</f>
        <v>0</v>
      </c>
      <c r="AS967" s="0" t="n">
        <f aca="false">SUMPRODUCT((K24:K26&lt;=$B$6)*(L24:L26*AN967+M24:M26*AO967*$B$8*AQ967)/(1+AL967/100)^K24:K26)+L27*AN967*AP967/(1+AL967/100)^$B$6</f>
        <v>0</v>
      </c>
      <c r="AT967" s="0" t="n">
        <f aca="false">AS967-AR967</f>
        <v>0</v>
      </c>
      <c r="AU967" s="0" t="n">
        <f aca="true">RAND()</f>
        <v>0.109313760167069</v>
      </c>
      <c r="AV967" s="0" t="n">
        <f aca="true">RAND()</f>
        <v>0.0198736329123396</v>
      </c>
      <c r="AW967" s="0" t="n">
        <f aca="true">RAND()</f>
        <v>0.959205387052543</v>
      </c>
      <c r="AX967" s="0" t="n">
        <f aca="true">RAND()</f>
        <v>0.145444319833982</v>
      </c>
      <c r="AY967" s="0" t="n">
        <f aca="true">RAND()</f>
        <v>0.961555646157996</v>
      </c>
      <c r="AZ967" s="0" t="n">
        <f aca="true">RAND()</f>
        <v>0.0348230260842838</v>
      </c>
    </row>
    <row r="968" customFormat="false" ht="15" hidden="false" customHeight="false" outlineLevel="0" collapsed="false">
      <c r="AK968" s="0" t="n">
        <v>955</v>
      </c>
      <c r="AL968" s="0" t="n">
        <f aca="false">IFERROR(IF(AU968&lt;($AM$6-$AL$6)/($AN$6-$AL$6),$AL$6+SQRT(AU968*($AN$6-$AL$6)*($AM$6-$AL$6)),$AN$6-SQRT((1-AU968)*($AN$6-$AL$6)*($AN$6-$AM$6))),$AM$6)</f>
        <v>2.8533214973092</v>
      </c>
      <c r="AM968" s="0" t="n">
        <f aca="false">IFERROR(IF(AV968&lt;($AM$7-$AL$7)/($AN$7-$AL$7),$AL$7+SQRT(AV968*($AN$7-$AL$7)*($AM$7-$AL$7)),$AN$7-SQRT((1-AV968)*($AN$7-$AL$7)*($AN$7-$AM$7))),$AM$7)</f>
        <v>0.913824849097906</v>
      </c>
      <c r="AN968" s="0" t="n">
        <f aca="false">IFERROR(IF(AW968&lt;($AM$8-$AL$8)/($AN$8-$AL$8),$AL$8+SQRT(AW968*($AN$8-$AL$8)*($AM$8-$AL$8)),$AN$8-SQRT((1-AW968)*($AN$8-$AL$8)*($AN$8-$AM$8))),$AM$8)</f>
        <v>1.08033524374263</v>
      </c>
      <c r="AO968" s="0" t="n">
        <f aca="false">IFERROR(IF(AX968&lt;($AM$9-$AL$9)/($AN$9-$AL$9),$AL$9+SQRT(AX968*($AN$9-$AL$9)*($AM$9-$AL$9)),$AN$9-SQRT((1-AX968)*($AN$9-$AL$9)*($AN$9-$AM$9))),$AM$9)</f>
        <v>0.970658624623692</v>
      </c>
      <c r="AP968" s="0" t="n">
        <f aca="false">IFERROR(IF(AY968&lt;($AM$10-$AL$10)/($AN$10-$AL$10),$AL$10+SQRT(AY968*($AN$10-$AL$10)*($AM$10-$AL$10)),$AN$10-SQRT((1-AY968)*($AN$10-$AL$10)*($AN$10-$AM$10))),$AM$10)</f>
        <v>0.904181085164154</v>
      </c>
      <c r="AQ968" s="0" t="n">
        <f aca="false">IFERROR(IF(AZ968&lt;($AM$11-$AL$11)/($AN$11-$AL$11),$AL$11+SQRT(AZ968*($AN$11-$AL$11)*($AM$11-$AL$11)),$AN$11-SQRT((1-AZ968)*($AN$11-$AL$11)*($AN$11-$AM$11))),$AM$11)</f>
        <v>0.935938345312475</v>
      </c>
      <c r="AR968" s="0" t="n">
        <f aca="false">SUMPRODUCT((B24:B31&lt;=$B$6)*(C24:C31*AM968+D24:D31*AO968*$B$8*AQ968)/(1+AL968/100)^B24:B31)+C32*AM968*AP968/(1+AL968/100)^$B$6</f>
        <v>0</v>
      </c>
      <c r="AS968" s="0" t="n">
        <f aca="false">SUMPRODUCT((K24:K26&lt;=$B$6)*(L24:L26*AN968+M24:M26*AO968*$B$8*AQ968)/(1+AL968/100)^K24:K26)+L27*AN968*AP968/(1+AL968/100)^$B$6</f>
        <v>0</v>
      </c>
      <c r="AT968" s="0" t="n">
        <f aca="false">AS968-AR968</f>
        <v>0</v>
      </c>
      <c r="AU968" s="0" t="n">
        <f aca="true">RAND()</f>
        <v>0.145631515554002</v>
      </c>
      <c r="AV968" s="0" t="n">
        <f aca="true">RAND()</f>
        <v>0.143956625246234</v>
      </c>
      <c r="AW968" s="0" t="n">
        <f aca="true">RAND()</f>
        <v>0.744123293192246</v>
      </c>
      <c r="AX968" s="0" t="n">
        <f aca="true">RAND()</f>
        <v>0.29535938791022</v>
      </c>
      <c r="AY968" s="0" t="n">
        <f aca="true">RAND()</f>
        <v>0.653449398417892</v>
      </c>
      <c r="AZ968" s="0" t="n">
        <f aca="true">RAND()</f>
        <v>0.983249405708965</v>
      </c>
    </row>
    <row r="969" customFormat="false" ht="15" hidden="false" customHeight="false" outlineLevel="0" collapsed="false">
      <c r="AK969" s="0" t="n">
        <v>956</v>
      </c>
      <c r="AL969" s="0" t="n">
        <f aca="false">IFERROR(IF(AU969&lt;($AM$6-$AL$6)/($AN$6-$AL$6),$AL$6+SQRT(AU969*($AN$6-$AL$6)*($AM$6-$AL$6)),$AN$6-SQRT((1-AU969)*($AN$6-$AL$6)*($AN$6-$AM$6))),$AM$6)</f>
        <v>3.53219028406682</v>
      </c>
      <c r="AM969" s="0" t="n">
        <f aca="false">IFERROR(IF(AV969&lt;($AM$7-$AL$7)/($AN$7-$AL$7),$AL$7+SQRT(AV969*($AN$7-$AL$7)*($AM$7-$AL$7)),$AN$7-SQRT((1-AV969)*($AN$7-$AL$7)*($AN$7-$AM$7))),$AM$7)</f>
        <v>0.928903877845671</v>
      </c>
      <c r="AN969" s="0" t="n">
        <f aca="false">IFERROR(IF(AW969&lt;($AM$8-$AL$8)/($AN$8-$AL$8),$AL$8+SQRT(AW969*($AN$8-$AL$8)*($AM$8-$AL$8)),$AN$8-SQRT((1-AW969)*($AN$8-$AL$8)*($AN$8-$AM$8))),$AM$8)</f>
        <v>1.00515718948317</v>
      </c>
      <c r="AO969" s="0" t="n">
        <f aca="false">IFERROR(IF(AX969&lt;($AM$9-$AL$9)/($AN$9-$AL$9),$AL$9+SQRT(AX969*($AN$9-$AL$9)*($AM$9-$AL$9)),$AN$9-SQRT((1-AX969)*($AN$9-$AL$9)*($AN$9-$AM$9))),$AM$9)</f>
        <v>1.54652898161737</v>
      </c>
      <c r="AP969" s="0" t="n">
        <f aca="false">IFERROR(IF(AY969&lt;($AM$10-$AL$10)/($AN$10-$AL$10),$AL$10+SQRT(AY969*($AN$10-$AL$10)*($AM$10-$AL$10)),$AN$10-SQRT((1-AY969)*($AN$10-$AL$10)*($AN$10-$AM$10))),$AM$10)</f>
        <v>0.654271364687087</v>
      </c>
      <c r="AQ969" s="0" t="n">
        <f aca="false">IFERROR(IF(AZ969&lt;($AM$11-$AL$11)/($AN$11-$AL$11),$AL$11+SQRT(AZ969*($AN$11-$AL$11)*($AM$11-$AL$11)),$AN$11-SQRT((1-AZ969)*($AN$11-$AL$11)*($AN$11-$AM$11))),$AM$11)</f>
        <v>0.850967681625623</v>
      </c>
      <c r="AR969" s="0" t="n">
        <f aca="false">SUMPRODUCT((B24:B31&lt;=$B$6)*(C24:C31*AM969+D24:D31*AO969*$B$8*AQ969)/(1+AL969/100)^B24:B31)+C32*AM969*AP969/(1+AL969/100)^$B$6</f>
        <v>0</v>
      </c>
      <c r="AS969" s="0" t="n">
        <f aca="false">SUMPRODUCT((K24:K26&lt;=$B$6)*(L24:L26*AN969+M24:M26*AO969*$B$8*AQ969)/(1+AL969/100)^K24:K26)+L27*AN969*AP969/(1+AL969/100)^$B$6</f>
        <v>0</v>
      </c>
      <c r="AT969" s="0" t="n">
        <f aca="false">AS969-AR969</f>
        <v>0</v>
      </c>
      <c r="AU969" s="0" t="n">
        <f aca="true">RAND()</f>
        <v>0.398714788703973</v>
      </c>
      <c r="AV969" s="0" t="n">
        <f aca="true">RAND()</f>
        <v>0.184624552485018</v>
      </c>
      <c r="AW969" s="0" t="n">
        <f aca="true">RAND()</f>
        <v>0.46712887233971</v>
      </c>
      <c r="AX969" s="0" t="n">
        <f aca="true">RAND()</f>
        <v>0.862909356991344</v>
      </c>
      <c r="AY969" s="0" t="n">
        <f aca="true">RAND()</f>
        <v>0.0951986158496645</v>
      </c>
      <c r="AZ969" s="0" t="n">
        <f aca="true">RAND()</f>
        <v>0.909344359510034</v>
      </c>
    </row>
    <row r="970" customFormat="false" ht="15" hidden="false" customHeight="false" outlineLevel="0" collapsed="false">
      <c r="AK970" s="0" t="n">
        <v>957</v>
      </c>
      <c r="AL970" s="0" t="n">
        <f aca="false">IFERROR(IF(AU970&lt;($AM$6-$AL$6)/($AN$6-$AL$6),$AL$6+SQRT(AU970*($AN$6-$AL$6)*($AM$6-$AL$6)),$AN$6-SQRT((1-AU970)*($AN$6-$AL$6)*($AN$6-$AM$6))),$AM$6)</f>
        <v>3.20323486061276</v>
      </c>
      <c r="AM970" s="0" t="n">
        <f aca="false">IFERROR(IF(AV970&lt;($AM$7-$AL$7)/($AN$7-$AL$7),$AL$7+SQRT(AV970*($AN$7-$AL$7)*($AM$7-$AL$7)),$AN$7-SQRT((1-AV970)*($AN$7-$AL$7)*($AN$7-$AM$7))),$AM$7)</f>
        <v>1.14983842593343</v>
      </c>
      <c r="AN970" s="0" t="n">
        <f aca="false">IFERROR(IF(AW970&lt;($AM$8-$AL$8)/($AN$8-$AL$8),$AL$8+SQRT(AW970*($AN$8-$AL$8)*($AM$8-$AL$8)),$AN$8-SQRT((1-AW970)*($AN$8-$AL$8)*($AN$8-$AM$8))),$AM$8)</f>
        <v>1.00651767963381</v>
      </c>
      <c r="AO970" s="0" t="n">
        <f aca="false">IFERROR(IF(AX970&lt;($AM$9-$AL$9)/($AN$9-$AL$9),$AL$9+SQRT(AX970*($AN$9-$AL$9)*($AM$9-$AL$9)),$AN$9-SQRT((1-AX970)*($AN$9-$AL$9)*($AN$9-$AM$9))),$AM$9)</f>
        <v>1.15115435372824</v>
      </c>
      <c r="AP970" s="0" t="n">
        <f aca="false">IFERROR(IF(AY970&lt;($AM$10-$AL$10)/($AN$10-$AL$10),$AL$10+SQRT(AY970*($AN$10-$AL$10)*($AM$10-$AL$10)),$AN$10-SQRT((1-AY970)*($AN$10-$AL$10)*($AN$10-$AM$10))),$AM$10)</f>
        <v>0.574622565501037</v>
      </c>
      <c r="AQ970" s="0" t="n">
        <f aca="false">IFERROR(IF(AZ970&lt;($AM$11-$AL$11)/($AN$11-$AL$11),$AL$11+SQRT(AZ970*($AN$11-$AL$11)*($AM$11-$AL$11)),$AN$11-SQRT((1-AZ970)*($AN$11-$AL$11)*($AN$11-$AM$11))),$AM$11)</f>
        <v>0.677423833393089</v>
      </c>
      <c r="AR970" s="0" t="n">
        <f aca="false">SUMPRODUCT((B24:B31&lt;=$B$6)*(C24:C31*AM970+D24:D31*AO970*$B$8*AQ970)/(1+AL970/100)^B24:B31)+C32*AM970*AP970/(1+AL970/100)^$B$6</f>
        <v>0</v>
      </c>
      <c r="AS970" s="0" t="n">
        <f aca="false">SUMPRODUCT((K24:K26&lt;=$B$6)*(L24:L26*AN970+M24:M26*AO970*$B$8*AQ970)/(1+AL970/100)^K24:K26)+L27*AN970*AP970/(1+AL970/100)^$B$6</f>
        <v>0</v>
      </c>
      <c r="AT970" s="0" t="n">
        <f aca="false">AS970-AR970</f>
        <v>0</v>
      </c>
      <c r="AU970" s="0" t="n">
        <f aca="true">RAND()</f>
        <v>0.27922872381669</v>
      </c>
      <c r="AV970" s="0" t="n">
        <f aca="true">RAND()</f>
        <v>0.910823636271179</v>
      </c>
      <c r="AW970" s="0" t="n">
        <f aca="true">RAND()</f>
        <v>0.47303430816973</v>
      </c>
      <c r="AX970" s="0" t="n">
        <f aca="true">RAND()</f>
        <v>0.519640712536991</v>
      </c>
      <c r="AY970" s="0" t="n">
        <f aca="true">RAND()</f>
        <v>0.0222741091278261</v>
      </c>
      <c r="AZ970" s="0" t="n">
        <f aca="true">RAND()</f>
        <v>0.575284149947716</v>
      </c>
    </row>
    <row r="971" customFormat="false" ht="15" hidden="false" customHeight="false" outlineLevel="0" collapsed="false">
      <c r="AK971" s="0" t="n">
        <v>958</v>
      </c>
      <c r="AL971" s="0" t="n">
        <f aca="false">IFERROR(IF(AU971&lt;($AM$6-$AL$6)/($AN$6-$AL$6),$AL$6+SQRT(AU971*($AN$6-$AL$6)*($AM$6-$AL$6)),$AN$6-SQRT((1-AU971)*($AN$6-$AL$6)*($AN$6-$AM$6))),$AM$6)</f>
        <v>2.66872863287012</v>
      </c>
      <c r="AM971" s="0" t="n">
        <f aca="false">IFERROR(IF(AV971&lt;($AM$7-$AL$7)/($AN$7-$AL$7),$AL$7+SQRT(AV971*($AN$7-$AL$7)*($AM$7-$AL$7)),$AN$7-SQRT((1-AV971)*($AN$7-$AL$7)*($AN$7-$AM$7))),$AM$7)</f>
        <v>1.13712628279506</v>
      </c>
      <c r="AN971" s="0" t="n">
        <f aca="false">IFERROR(IF(AW971&lt;($AM$8-$AL$8)/($AN$8-$AL$8),$AL$8+SQRT(AW971*($AN$8-$AL$8)*($AM$8-$AL$8)),$AN$8-SQRT((1-AW971)*($AN$8-$AL$8)*($AN$8-$AM$8))),$AM$8)</f>
        <v>1.17189549011035</v>
      </c>
      <c r="AO971" s="0" t="n">
        <f aca="false">IFERROR(IF(AX971&lt;($AM$9-$AL$9)/($AN$9-$AL$9),$AL$9+SQRT(AX971*($AN$9-$AL$9)*($AM$9-$AL$9)),$AN$9-SQRT((1-AX971)*($AN$9-$AL$9)*($AN$9-$AM$9))),$AM$9)</f>
        <v>1.12015441475166</v>
      </c>
      <c r="AP971" s="0" t="n">
        <f aca="false">IFERROR(IF(AY971&lt;($AM$10-$AL$10)/($AN$10-$AL$10),$AL$10+SQRT(AY971*($AN$10-$AL$10)*($AM$10-$AL$10)),$AN$10-SQRT((1-AY971)*($AN$10-$AL$10)*($AN$10-$AM$10))),$AM$10)</f>
        <v>0.667237216798541</v>
      </c>
      <c r="AQ971" s="0" t="n">
        <f aca="false">IFERROR(IF(AZ971&lt;($AM$11-$AL$11)/($AN$11-$AL$11),$AL$11+SQRT(AZ971*($AN$11-$AL$11)*($AM$11-$AL$11)),$AN$11-SQRT((1-AZ971)*($AN$11-$AL$11)*($AN$11-$AM$11))),$AM$11)</f>
        <v>0.517350025937973</v>
      </c>
      <c r="AR971" s="0" t="n">
        <f aca="false">SUMPRODUCT((B24:B31&lt;=$B$6)*(C24:C31*AM971+D24:D31*AO971*$B$8*AQ971)/(1+AL971/100)^B24:B31)+C32*AM971*AP971/(1+AL971/100)^$B$6</f>
        <v>0</v>
      </c>
      <c r="AS971" s="0" t="n">
        <f aca="false">SUMPRODUCT((K24:K26&lt;=$B$6)*(L24:L26*AN971+M24:M26*AO971*$B$8*AQ971)/(1+AL971/100)^K24:K26)+L27*AN971*AP971/(1+AL971/100)^$B$6</f>
        <v>0</v>
      </c>
      <c r="AT971" s="0" t="n">
        <f aca="false">AS971-AR971</f>
        <v>0</v>
      </c>
      <c r="AU971" s="0" t="n">
        <f aca="true">RAND()</f>
        <v>0.0894395968840669</v>
      </c>
      <c r="AV971" s="0" t="n">
        <f aca="true">RAND()</f>
        <v>0.886751324127461</v>
      </c>
      <c r="AW971" s="0" t="n">
        <f aca="true">RAND()</f>
        <v>0.945774982532419</v>
      </c>
      <c r="AX971" s="0" t="n">
        <f aca="true">RAND()</f>
        <v>0.48391449741267</v>
      </c>
      <c r="AY971" s="0" t="n">
        <f aca="true">RAND()</f>
        <v>0.111873146730089</v>
      </c>
      <c r="AZ971" s="0" t="n">
        <f aca="true">RAND()</f>
        <v>0.192820546021378</v>
      </c>
    </row>
    <row r="972" customFormat="false" ht="15" hidden="false" customHeight="false" outlineLevel="0" collapsed="false">
      <c r="AK972" s="0" t="n">
        <v>959</v>
      </c>
      <c r="AL972" s="0" t="n">
        <f aca="false">IFERROR(IF(AU972&lt;($AM$6-$AL$6)/($AN$6-$AL$6),$AL$6+SQRT(AU972*($AN$6-$AL$6)*($AM$6-$AL$6)),$AN$6-SQRT((1-AU972)*($AN$6-$AL$6)*($AN$6-$AM$6))),$AM$6)</f>
        <v>5.65264512583712</v>
      </c>
      <c r="AM972" s="0" t="n">
        <f aca="false">IFERROR(IF(AV972&lt;($AM$7-$AL$7)/($AN$7-$AL$7),$AL$7+SQRT(AV972*($AN$7-$AL$7)*($AM$7-$AL$7)),$AN$7-SQRT((1-AV972)*($AN$7-$AL$7)*($AN$7-$AM$7))),$AM$7)</f>
        <v>1.1642800950796</v>
      </c>
      <c r="AN972" s="0" t="n">
        <f aca="false">IFERROR(IF(AW972&lt;($AM$8-$AL$8)/($AN$8-$AL$8),$AL$8+SQRT(AW972*($AN$8-$AL$8)*($AM$8-$AL$8)),$AN$8-SQRT((1-AW972)*($AN$8-$AL$8)*($AN$8-$AM$8))),$AM$8)</f>
        <v>1.153610697713</v>
      </c>
      <c r="AO972" s="0" t="n">
        <f aca="false">IFERROR(IF(AX972&lt;($AM$9-$AL$9)/($AN$9-$AL$9),$AL$9+SQRT(AX972*($AN$9-$AL$9)*($AM$9-$AL$9)),$AN$9-SQRT((1-AX972)*($AN$9-$AL$9)*($AN$9-$AM$9))),$AM$9)</f>
        <v>1.29047495388839</v>
      </c>
      <c r="AP972" s="0" t="n">
        <f aca="false">IFERROR(IF(AY972&lt;($AM$10-$AL$10)/($AN$10-$AL$10),$AL$10+SQRT(AY972*($AN$10-$AL$10)*($AM$10-$AL$10)),$AN$10-SQRT((1-AY972)*($AN$10-$AL$10)*($AN$10-$AM$10))),$AM$10)</f>
        <v>0.981535250766208</v>
      </c>
      <c r="AQ972" s="0" t="n">
        <f aca="false">IFERROR(IF(AZ972&lt;($AM$11-$AL$11)/($AN$11-$AL$11),$AL$11+SQRT(AZ972*($AN$11-$AL$11)*($AM$11-$AL$11)),$AN$11-SQRT((1-AZ972)*($AN$11-$AL$11)*($AN$11-$AM$11))),$AM$11)</f>
        <v>0.386758268899632</v>
      </c>
      <c r="AR972" s="0" t="n">
        <f aca="false">SUMPRODUCT((B24:B31&lt;=$B$6)*(C24:C31*AM972+D24:D31*AO972*$B$8*AQ972)/(1+AL972/100)^B24:B31)+C32*AM972*AP972/(1+AL972/100)^$B$6</f>
        <v>0</v>
      </c>
      <c r="AS972" s="0" t="n">
        <f aca="false">SUMPRODUCT((K24:K26&lt;=$B$6)*(L24:L26*AN972+M24:M26*AO972*$B$8*AQ972)/(1+AL972/100)^K24:K26)+L27*AN972*AP972/(1+AL972/100)^$B$6</f>
        <v>0</v>
      </c>
      <c r="AT972" s="0" t="n">
        <f aca="false">AS972-AR972</f>
        <v>0</v>
      </c>
      <c r="AU972" s="0" t="n">
        <f aca="true">RAND()</f>
        <v>0.909231742153476</v>
      </c>
      <c r="AV972" s="0" t="n">
        <f aca="true">RAND()</f>
        <v>0.934685314670564</v>
      </c>
      <c r="AW972" s="0" t="n">
        <f aca="true">RAND()</f>
        <v>0.917414243596668</v>
      </c>
      <c r="AX972" s="0" t="n">
        <f aca="true">RAND()</f>
        <v>0.664382805960215</v>
      </c>
      <c r="AY972" s="0" t="n">
        <f aca="true">RAND()</f>
        <v>0.927504790921899</v>
      </c>
      <c r="AZ972" s="0" t="n">
        <f aca="true">RAND()</f>
        <v>0.0307224376426976</v>
      </c>
    </row>
    <row r="973" customFormat="false" ht="15" hidden="false" customHeight="false" outlineLevel="0" collapsed="false">
      <c r="AK973" s="0" t="n">
        <v>960</v>
      </c>
      <c r="AL973" s="0" t="n">
        <f aca="false">IFERROR(IF(AU973&lt;($AM$6-$AL$6)/($AN$6-$AL$6),$AL$6+SQRT(AU973*($AN$6-$AL$6)*($AM$6-$AL$6)),$AN$6-SQRT((1-AU973)*($AN$6-$AL$6)*($AN$6-$AM$6))),$AM$6)</f>
        <v>4.48372550322625</v>
      </c>
      <c r="AM973" s="0" t="n">
        <f aca="false">IFERROR(IF(AV973&lt;($AM$7-$AL$7)/($AN$7-$AL$7),$AL$7+SQRT(AV973*($AN$7-$AL$7)*($AM$7-$AL$7)),$AN$7-SQRT((1-AV973)*($AN$7-$AL$7)*($AN$7-$AM$7))),$AM$7)</f>
        <v>0.951229855734926</v>
      </c>
      <c r="AN973" s="0" t="n">
        <f aca="false">IFERROR(IF(AW973&lt;($AM$8-$AL$8)/($AN$8-$AL$8),$AL$8+SQRT(AW973*($AN$8-$AL$8)*($AM$8-$AL$8)),$AN$8-SQRT((1-AW973)*($AN$8-$AL$8)*($AN$8-$AM$8))),$AM$8)</f>
        <v>1.04802516450898</v>
      </c>
      <c r="AO973" s="0" t="n">
        <f aca="false">IFERROR(IF(AX973&lt;($AM$9-$AL$9)/($AN$9-$AL$9),$AL$9+SQRT(AX973*($AN$9-$AL$9)*($AM$9-$AL$9)),$AN$9-SQRT((1-AX973)*($AN$9-$AL$9)*($AN$9-$AM$9))),$AM$9)</f>
        <v>1.40451495854818</v>
      </c>
      <c r="AP973" s="0" t="n">
        <f aca="false">IFERROR(IF(AY973&lt;($AM$10-$AL$10)/($AN$10-$AL$10),$AL$10+SQRT(AY973*($AN$10-$AL$10)*($AM$10-$AL$10)),$AN$10-SQRT((1-AY973)*($AN$10-$AL$10)*($AN$10-$AM$10))),$AM$10)</f>
        <v>0.84727979417469</v>
      </c>
      <c r="AQ973" s="0" t="n">
        <f aca="false">IFERROR(IF(AZ973&lt;($AM$11-$AL$11)/($AN$11-$AL$11),$AL$11+SQRT(AZ973*($AN$11-$AL$11)*($AM$11-$AL$11)),$AN$11-SQRT((1-AZ973)*($AN$11-$AL$11)*($AN$11-$AM$11))),$AM$11)</f>
        <v>0.803305141751576</v>
      </c>
      <c r="AR973" s="0" t="n">
        <f aca="false">SUMPRODUCT((B24:B31&lt;=$B$6)*(C24:C31*AM973+D24:D31*AO973*$B$8*AQ973)/(1+AL973/100)^B24:B31)+C32*AM973*AP973/(1+AL973/100)^$B$6</f>
        <v>0</v>
      </c>
      <c r="AS973" s="0" t="n">
        <f aca="false">SUMPRODUCT((K24:K26&lt;=$B$6)*(L24:L26*AN973+M24:M26*AO973*$B$8*AQ973)/(1+AL973/100)^K24:K26)+L27*AN973*AP973/(1+AL973/100)^$B$6</f>
        <v>0</v>
      </c>
      <c r="AT973" s="0" t="n">
        <f aca="false">AS973-AR973</f>
        <v>0</v>
      </c>
      <c r="AU973" s="0" t="n">
        <f aca="true">RAND()</f>
        <v>0.683418132844301</v>
      </c>
      <c r="AV973" s="0" t="n">
        <f aca="true">RAND()</f>
        <v>0.254116325173404</v>
      </c>
      <c r="AW973" s="0" t="n">
        <f aca="true">RAND()</f>
        <v>0.637388140696661</v>
      </c>
      <c r="AX973" s="0" t="n">
        <f aca="true">RAND()</f>
        <v>0.763598376938087</v>
      </c>
      <c r="AY973" s="0" t="n">
        <f aca="true">RAND()</f>
        <v>0.48241302176806</v>
      </c>
      <c r="AZ973" s="0" t="n">
        <f aca="true">RAND()</f>
        <v>0.84208625607605</v>
      </c>
    </row>
    <row r="974" customFormat="false" ht="15" hidden="false" customHeight="false" outlineLevel="0" collapsed="false">
      <c r="AK974" s="0" t="n">
        <v>961</v>
      </c>
      <c r="AL974" s="0" t="n">
        <f aca="false">IFERROR(IF(AU974&lt;($AM$6-$AL$6)/($AN$6-$AL$6),$AL$6+SQRT(AU974*($AN$6-$AL$6)*($AM$6-$AL$6)),$AN$6-SQRT((1-AU974)*($AN$6-$AL$6)*($AN$6-$AM$6))),$AM$6)</f>
        <v>4.40300266611578</v>
      </c>
      <c r="AM974" s="0" t="n">
        <f aca="false">IFERROR(IF(AV974&lt;($AM$7-$AL$7)/($AN$7-$AL$7),$AL$7+SQRT(AV974*($AN$7-$AL$7)*($AM$7-$AL$7)),$AN$7-SQRT((1-AV974)*($AN$7-$AL$7)*($AN$7-$AM$7))),$AM$7)</f>
        <v>1.10772365236331</v>
      </c>
      <c r="AN974" s="0" t="n">
        <f aca="false">IFERROR(IF(AW974&lt;($AM$8-$AL$8)/($AN$8-$AL$8),$AL$8+SQRT(AW974*($AN$8-$AL$8)*($AM$8-$AL$8)),$AN$8-SQRT((1-AW974)*($AN$8-$AL$8)*($AN$8-$AM$8))),$AM$8)</f>
        <v>1.16662207595662</v>
      </c>
      <c r="AO974" s="0" t="n">
        <f aca="false">IFERROR(IF(AX974&lt;($AM$9-$AL$9)/($AN$9-$AL$9),$AL$9+SQRT(AX974*($AN$9-$AL$9)*($AM$9-$AL$9)),$AN$9-SQRT((1-AX974)*($AN$9-$AL$9)*($AN$9-$AM$9))),$AM$9)</f>
        <v>1.4727865605462</v>
      </c>
      <c r="AP974" s="0" t="n">
        <f aca="false">IFERROR(IF(AY974&lt;($AM$10-$AL$10)/($AN$10-$AL$10),$AL$10+SQRT(AY974*($AN$10-$AL$10)*($AM$10-$AL$10)),$AN$10-SQRT((1-AY974)*($AN$10-$AL$10)*($AN$10-$AM$10))),$AM$10)</f>
        <v>0.966159586521187</v>
      </c>
      <c r="AQ974" s="0" t="n">
        <f aca="false">IFERROR(IF(AZ974&lt;($AM$11-$AL$11)/($AN$11-$AL$11),$AL$11+SQRT(AZ974*($AN$11-$AL$11)*($AM$11-$AL$11)),$AN$11-SQRT((1-AZ974)*($AN$11-$AL$11)*($AN$11-$AM$11))),$AM$11)</f>
        <v>0.853038557190948</v>
      </c>
      <c r="AR974" s="0" t="n">
        <f aca="false">SUMPRODUCT((B24:B31&lt;=$B$6)*(C24:C31*AM974+D24:D31*AO974*$B$8*AQ974)/(1+AL974/100)^B24:B31)+C32*AM974*AP974/(1+AL974/100)^$B$6</f>
        <v>0</v>
      </c>
      <c r="AS974" s="0" t="n">
        <f aca="false">SUMPRODUCT((K24:K26&lt;=$B$6)*(L24:L26*AN974+M24:M26*AO974*$B$8*AQ974)/(1+AL974/100)^K24:K26)+L27*AN974*AP974/(1+AL974/100)^$B$6</f>
        <v>0</v>
      </c>
      <c r="AT974" s="0" t="n">
        <f aca="false">AS974-AR974</f>
        <v>0</v>
      </c>
      <c r="AU974" s="0" t="n">
        <f aca="true">RAND()</f>
        <v>0.662780242389912</v>
      </c>
      <c r="AV974" s="0" t="n">
        <f aca="true">RAND()</f>
        <v>0.820066141361449</v>
      </c>
      <c r="AW974" s="0" t="n">
        <f aca="true">RAND()</f>
        <v>0.938205526953035</v>
      </c>
      <c r="AX974" s="0" t="n">
        <f aca="true">RAND()</f>
        <v>0.814697326172865</v>
      </c>
      <c r="AY974" s="0" t="n">
        <f aca="true">RAND()</f>
        <v>0.869219040422418</v>
      </c>
      <c r="AZ974" s="0" t="n">
        <f aca="true">RAND()</f>
        <v>0.91184626256115</v>
      </c>
    </row>
    <row r="975" customFormat="false" ht="15" hidden="false" customHeight="false" outlineLevel="0" collapsed="false">
      <c r="AK975" s="0" t="n">
        <v>962</v>
      </c>
      <c r="AL975" s="0" t="n">
        <f aca="false">IFERROR(IF(AU975&lt;($AM$6-$AL$6)/($AN$6-$AL$6),$AL$6+SQRT(AU975*($AN$6-$AL$6)*($AM$6-$AL$6)),$AN$6-SQRT((1-AU975)*($AN$6-$AL$6)*($AN$6-$AM$6))),$AM$6)</f>
        <v>4.40563330343251</v>
      </c>
      <c r="AM975" s="0" t="n">
        <f aca="false">IFERROR(IF(AV975&lt;($AM$7-$AL$7)/($AN$7-$AL$7),$AL$7+SQRT(AV975*($AN$7-$AL$7)*($AM$7-$AL$7)),$AN$7-SQRT((1-AV975)*($AN$7-$AL$7)*($AN$7-$AM$7))),$AM$7)</f>
        <v>1.00642176282024</v>
      </c>
      <c r="AN975" s="0" t="n">
        <f aca="false">IFERROR(IF(AW975&lt;($AM$8-$AL$8)/($AN$8-$AL$8),$AL$8+SQRT(AW975*($AN$8-$AL$8)*($AM$8-$AL$8)),$AN$8-SQRT((1-AW975)*($AN$8-$AL$8)*($AN$8-$AM$8))),$AM$8)</f>
        <v>0.952888543065159</v>
      </c>
      <c r="AO975" s="0" t="n">
        <f aca="false">IFERROR(IF(AX975&lt;($AM$9-$AL$9)/($AN$9-$AL$9),$AL$9+SQRT(AX975*($AN$9-$AL$9)*($AM$9-$AL$9)),$AN$9-SQRT((1-AX975)*($AN$9-$AL$9)*($AN$9-$AM$9))),$AM$9)</f>
        <v>1.70619690039707</v>
      </c>
      <c r="AP975" s="0" t="n">
        <f aca="false">IFERROR(IF(AY975&lt;($AM$10-$AL$10)/($AN$10-$AL$10),$AL$10+SQRT(AY975*($AN$10-$AL$10)*($AM$10-$AL$10)),$AN$10-SQRT((1-AY975)*($AN$10-$AL$10)*($AN$10-$AM$10))),$AM$10)</f>
        <v>0.720253484990772</v>
      </c>
      <c r="AQ975" s="0" t="n">
        <f aca="false">IFERROR(IF(AZ975&lt;($AM$11-$AL$11)/($AN$11-$AL$11),$AL$11+SQRT(AZ975*($AN$11-$AL$11)*($AM$11-$AL$11)),$AN$11-SQRT((1-AZ975)*($AN$11-$AL$11)*($AN$11-$AM$11))),$AM$11)</f>
        <v>0.662475700104154</v>
      </c>
      <c r="AR975" s="0" t="n">
        <f aca="false">SUMPRODUCT((B24:B31&lt;=$B$6)*(C24:C31*AM975+D24:D31*AO975*$B$8*AQ975)/(1+AL975/100)^B24:B31)+C32*AM975*AP975/(1+AL975/100)^$B$6</f>
        <v>0</v>
      </c>
      <c r="AS975" s="0" t="n">
        <f aca="false">SUMPRODUCT((K24:K26&lt;=$B$6)*(L24:L26*AN975+M24:M26*AO975*$B$8*AQ975)/(1+AL975/100)^K24:K26)+L27*AN975*AP975/(1+AL975/100)^$B$6</f>
        <v>0</v>
      </c>
      <c r="AT975" s="0" t="n">
        <f aca="false">AS975-AR975</f>
        <v>0</v>
      </c>
      <c r="AU975" s="0" t="n">
        <f aca="true">RAND()</f>
        <v>0.663463072187074</v>
      </c>
      <c r="AV975" s="0" t="n">
        <f aca="true">RAND()</f>
        <v>0.472619043310227</v>
      </c>
      <c r="AW975" s="0" t="n">
        <f aca="true">RAND()</f>
        <v>0.259721184450965</v>
      </c>
      <c r="AX975" s="0" t="n">
        <f aca="true">RAND()</f>
        <v>0.942453159109141</v>
      </c>
      <c r="AY975" s="0" t="n">
        <f aca="true">RAND()</f>
        <v>0.194046390602321</v>
      </c>
      <c r="AZ975" s="0" t="n">
        <f aca="true">RAND()</f>
        <v>0.535009579509465</v>
      </c>
    </row>
    <row r="976" customFormat="false" ht="15" hidden="false" customHeight="false" outlineLevel="0" collapsed="false">
      <c r="AK976" s="0" t="n">
        <v>963</v>
      </c>
      <c r="AL976" s="0" t="n">
        <f aca="false">IFERROR(IF(AU976&lt;($AM$6-$AL$6)/($AN$6-$AL$6),$AL$6+SQRT(AU976*($AN$6-$AL$6)*($AM$6-$AL$6)),$AN$6-SQRT((1-AU976)*($AN$6-$AL$6)*($AN$6-$AM$6))),$AM$6)</f>
        <v>5.16210035079909</v>
      </c>
      <c r="AM976" s="0" t="n">
        <f aca="false">IFERROR(IF(AV976&lt;($AM$7-$AL$7)/($AN$7-$AL$7),$AL$7+SQRT(AV976*($AN$7-$AL$7)*($AM$7-$AL$7)),$AN$7-SQRT((1-AV976)*($AN$7-$AL$7)*($AN$7-$AM$7))),$AM$7)</f>
        <v>1.06954810539543</v>
      </c>
      <c r="AN976" s="0" t="n">
        <f aca="false">IFERROR(IF(AW976&lt;($AM$8-$AL$8)/($AN$8-$AL$8),$AL$8+SQRT(AW976*($AN$8-$AL$8)*($AM$8-$AL$8)),$AN$8-SQRT((1-AW976)*($AN$8-$AL$8)*($AN$8-$AM$8))),$AM$8)</f>
        <v>0.872926841056555</v>
      </c>
      <c r="AO976" s="0" t="n">
        <f aca="false">IFERROR(IF(AX976&lt;($AM$9-$AL$9)/($AN$9-$AL$9),$AL$9+SQRT(AX976*($AN$9-$AL$9)*($AM$9-$AL$9)),$AN$9-SQRT((1-AX976)*($AN$9-$AL$9)*($AN$9-$AM$9))),$AM$9)</f>
        <v>1.62918805922399</v>
      </c>
      <c r="AP976" s="0" t="n">
        <f aca="false">IFERROR(IF(AY976&lt;($AM$10-$AL$10)/($AN$10-$AL$10),$AL$10+SQRT(AY976*($AN$10-$AL$10)*($AM$10-$AL$10)),$AN$10-SQRT((1-AY976)*($AN$10-$AL$10)*($AN$10-$AM$10))),$AM$10)</f>
        <v>0.78512640244867</v>
      </c>
      <c r="AQ976" s="0" t="n">
        <f aca="false">IFERROR(IF(AZ976&lt;($AM$11-$AL$11)/($AN$11-$AL$11),$AL$11+SQRT(AZ976*($AN$11-$AL$11)*($AM$11-$AL$11)),$AN$11-SQRT((1-AZ976)*($AN$11-$AL$11)*($AN$11-$AM$11))),$AM$11)</f>
        <v>0.683516763030844</v>
      </c>
      <c r="AR976" s="0" t="n">
        <f aca="false">SUMPRODUCT((B24:B31&lt;=$B$6)*(C24:C31*AM976+D24:D31*AO976*$B$8*AQ976)/(1+AL976/100)^B24:B31)+C32*AM976*AP976/(1+AL976/100)^$B$6</f>
        <v>0</v>
      </c>
      <c r="AS976" s="0" t="n">
        <f aca="false">SUMPRODUCT((K24:K26&lt;=$B$6)*(L24:L26*AN976+M24:M26*AO976*$B$8*AQ976)/(1+AL976/100)^K24:K26)+L27*AN976*AP976/(1+AL976/100)^$B$6</f>
        <v>0</v>
      </c>
      <c r="AT976" s="0" t="n">
        <f aca="false">AS976-AR976</f>
        <v>0</v>
      </c>
      <c r="AU976" s="0" t="n">
        <f aca="true">RAND()</f>
        <v>0.831106243973359</v>
      </c>
      <c r="AV976" s="0" t="n">
        <f aca="true">RAND()</f>
        <v>0.71055212207663</v>
      </c>
      <c r="AW976" s="0" t="n">
        <f aca="true">RAND()</f>
        <v>0.0590924905165338</v>
      </c>
      <c r="AX976" s="0" t="n">
        <f aca="true">RAND()</f>
        <v>0.908332336385285</v>
      </c>
      <c r="AY976" s="0" t="n">
        <f aca="true">RAND()</f>
        <v>0.325188261493284</v>
      </c>
      <c r="AZ976" s="0" t="n">
        <f aca="true">RAND()</f>
        <v>0.59117698252051</v>
      </c>
    </row>
    <row r="977" customFormat="false" ht="15" hidden="false" customHeight="false" outlineLevel="0" collapsed="false">
      <c r="AK977" s="0" t="n">
        <v>964</v>
      </c>
      <c r="AL977" s="0" t="n">
        <f aca="false">IFERROR(IF(AU977&lt;($AM$6-$AL$6)/($AN$6-$AL$6),$AL$6+SQRT(AU977*($AN$6-$AL$6)*($AM$6-$AL$6)),$AN$6-SQRT((1-AU977)*($AN$6-$AL$6)*($AN$6-$AM$6))),$AM$6)</f>
        <v>2.96012995427523</v>
      </c>
      <c r="AM977" s="0" t="n">
        <f aca="false">IFERROR(IF(AV977&lt;($AM$7-$AL$7)/($AN$7-$AL$7),$AL$7+SQRT(AV977*($AN$7-$AL$7)*($AM$7-$AL$7)),$AN$7-SQRT((1-AV977)*($AN$7-$AL$7)*($AN$7-$AM$7))),$AM$7)</f>
        <v>1.03177075039905</v>
      </c>
      <c r="AN977" s="0" t="n">
        <f aca="false">IFERROR(IF(AW977&lt;($AM$8-$AL$8)/($AN$8-$AL$8),$AL$8+SQRT(AW977*($AN$8-$AL$8)*($AM$8-$AL$8)),$AN$8-SQRT((1-AW977)*($AN$8-$AL$8)*($AN$8-$AM$8))),$AM$8)</f>
        <v>0.855257653840054</v>
      </c>
      <c r="AO977" s="0" t="n">
        <f aca="false">IFERROR(IF(AX977&lt;($AM$9-$AL$9)/($AN$9-$AL$9),$AL$9+SQRT(AX977*($AN$9-$AL$9)*($AM$9-$AL$9)),$AN$9-SQRT((1-AX977)*($AN$9-$AL$9)*($AN$9-$AM$9))),$AM$9)</f>
        <v>0.609531037512252</v>
      </c>
      <c r="AP977" s="0" t="n">
        <f aca="false">IFERROR(IF(AY977&lt;($AM$10-$AL$10)/($AN$10-$AL$10),$AL$10+SQRT(AY977*($AN$10-$AL$10)*($AM$10-$AL$10)),$AN$10-SQRT((1-AY977)*($AN$10-$AL$10)*($AN$10-$AM$10))),$AM$10)</f>
        <v>0.649813826445349</v>
      </c>
      <c r="AQ977" s="0" t="n">
        <f aca="false">IFERROR(IF(AZ977&lt;($AM$11-$AL$11)/($AN$11-$AL$11),$AL$11+SQRT(AZ977*($AN$11-$AL$11)*($AM$11-$AL$11)),$AN$11-SQRT((1-AZ977)*($AN$11-$AL$11)*($AN$11-$AM$11))),$AM$11)</f>
        <v>0.636966623946346</v>
      </c>
      <c r="AR977" s="0" t="n">
        <f aca="false">SUMPRODUCT((B24:B31&lt;=$B$6)*(C24:C31*AM977+D24:D31*AO977*$B$8*AQ977)/(1+AL977/100)^B24:B31)+C32*AM977*AP977/(1+AL977/100)^$B$6</f>
        <v>0</v>
      </c>
      <c r="AS977" s="0" t="n">
        <f aca="false">SUMPRODUCT((K24:K26&lt;=$B$6)*(L24:L26*AN977+M24:M26*AO977*$B$8*AQ977)/(1+AL977/100)^K24:K26)+L27*AN977*AP977/(1+AL977/100)^$B$6</f>
        <v>0</v>
      </c>
      <c r="AT977" s="0" t="n">
        <f aca="false">AS977-AR977</f>
        <v>0</v>
      </c>
      <c r="AU977" s="0" t="n">
        <f aca="true">RAND()</f>
        <v>0.184369905819312</v>
      </c>
      <c r="AV977" s="0" t="n">
        <f aca="true">RAND()</f>
        <v>0.576675507720962</v>
      </c>
      <c r="AW977" s="0" t="n">
        <f aca="true">RAND()</f>
        <v>0.0339267589767464</v>
      </c>
      <c r="AX977" s="0" t="n">
        <f aca="true">RAND()</f>
        <v>0.0159960642380138</v>
      </c>
      <c r="AY977" s="0" t="n">
        <f aca="true">RAND()</f>
        <v>0.0897767303767879</v>
      </c>
      <c r="AZ977" s="0" t="n">
        <f aca="true">RAND()</f>
        <v>0.463455125117543</v>
      </c>
    </row>
    <row r="978" customFormat="false" ht="15" hidden="false" customHeight="false" outlineLevel="0" collapsed="false">
      <c r="AK978" s="0" t="n">
        <v>965</v>
      </c>
      <c r="AL978" s="0" t="n">
        <f aca="false">IFERROR(IF(AU978&lt;($AM$6-$AL$6)/($AN$6-$AL$6),$AL$6+SQRT(AU978*($AN$6-$AL$6)*($AM$6-$AL$6)),$AN$6-SQRT((1-AU978)*($AN$6-$AL$6)*($AN$6-$AM$6))),$AM$6)</f>
        <v>3.26552666814214</v>
      </c>
      <c r="AM978" s="0" t="n">
        <f aca="false">IFERROR(IF(AV978&lt;($AM$7-$AL$7)/($AN$7-$AL$7),$AL$7+SQRT(AV978*($AN$7-$AL$7)*($AM$7-$AL$7)),$AN$7-SQRT((1-AV978)*($AN$7-$AL$7)*($AN$7-$AM$7))),$AM$7)</f>
        <v>0.896473425317881</v>
      </c>
      <c r="AN978" s="0" t="n">
        <f aca="false">IFERROR(IF(AW978&lt;($AM$8-$AL$8)/($AN$8-$AL$8),$AL$8+SQRT(AW978*($AN$8-$AL$8)*($AM$8-$AL$8)),$AN$8-SQRT((1-AW978)*($AN$8-$AL$8)*($AN$8-$AM$8))),$AM$8)</f>
        <v>1.19324465846687</v>
      </c>
      <c r="AO978" s="0" t="n">
        <f aca="false">IFERROR(IF(AX978&lt;($AM$9-$AL$9)/($AN$9-$AL$9),$AL$9+SQRT(AX978*($AN$9-$AL$9)*($AM$9-$AL$9)),$AN$9-SQRT((1-AX978)*($AN$9-$AL$9)*($AN$9-$AM$9))),$AM$9)</f>
        <v>0.886346879587457</v>
      </c>
      <c r="AP978" s="0" t="n">
        <f aca="false">IFERROR(IF(AY978&lt;($AM$10-$AL$10)/($AN$10-$AL$10),$AL$10+SQRT(AY978*($AN$10-$AL$10)*($AM$10-$AL$10)),$AN$10-SQRT((1-AY978)*($AN$10-$AL$10)*($AN$10-$AM$10))),$AM$10)</f>
        <v>0.955453456538788</v>
      </c>
      <c r="AQ978" s="0" t="n">
        <f aca="false">IFERROR(IF(AZ978&lt;($AM$11-$AL$11)/($AN$11-$AL$11),$AL$11+SQRT(AZ978*($AN$11-$AL$11)*($AM$11-$AL$11)),$AN$11-SQRT((1-AZ978)*($AN$11-$AL$11)*($AN$11-$AM$11))),$AM$11)</f>
        <v>0.726408887625276</v>
      </c>
      <c r="AR978" s="0" t="n">
        <f aca="false">SUMPRODUCT((B24:B31&lt;=$B$6)*(C24:C31*AM978+D24:D31*AO978*$B$8*AQ978)/(1+AL978/100)^B24:B31)+C32*AM978*AP978/(1+AL978/100)^$B$6</f>
        <v>0</v>
      </c>
      <c r="AS978" s="0" t="n">
        <f aca="false">SUMPRODUCT((K24:K26&lt;=$B$6)*(L24:L26*AN978+M24:M26*AO978*$B$8*AQ978)/(1+AL978/100)^K24:K26)+L27*AN978*AP978/(1+AL978/100)^$B$6</f>
        <v>0</v>
      </c>
      <c r="AT978" s="0" t="n">
        <f aca="false">AS978-AR978</f>
        <v>0</v>
      </c>
      <c r="AU978" s="0" t="n">
        <f aca="true">RAND()</f>
        <v>0.302685446682122</v>
      </c>
      <c r="AV978" s="0" t="n">
        <f aca="true">RAND()</f>
        <v>0.103412464361831</v>
      </c>
      <c r="AW978" s="0" t="n">
        <f aca="true">RAND()</f>
        <v>0.971367388510735</v>
      </c>
      <c r="AX978" s="0" t="n">
        <f aca="true">RAND()</f>
        <v>0.199018548489287</v>
      </c>
      <c r="AY978" s="0" t="n">
        <f aca="true">RAND()</f>
        <v>0.829751404292518</v>
      </c>
      <c r="AZ978" s="0" t="n">
        <f aca="true">RAND()</f>
        <v>0.694481237671678</v>
      </c>
    </row>
    <row r="979" customFormat="false" ht="15" hidden="false" customHeight="false" outlineLevel="0" collapsed="false">
      <c r="AK979" s="0" t="n">
        <v>966</v>
      </c>
      <c r="AL979" s="0" t="n">
        <f aca="false">IFERROR(IF(AU979&lt;($AM$6-$AL$6)/($AN$6-$AL$6),$AL$6+SQRT(AU979*($AN$6-$AL$6)*($AM$6-$AL$6)),$AN$6-SQRT((1-AU979)*($AN$6-$AL$6)*($AN$6-$AM$6))),$AM$6)</f>
        <v>4.36400418162023</v>
      </c>
      <c r="AM979" s="0" t="n">
        <f aca="false">IFERROR(IF(AV979&lt;($AM$7-$AL$7)/($AN$7-$AL$7),$AL$7+SQRT(AV979*($AN$7-$AL$7)*($AM$7-$AL$7)),$AN$7-SQRT((1-AV979)*($AN$7-$AL$7)*($AN$7-$AM$7))),$AM$7)</f>
        <v>1.06018521639432</v>
      </c>
      <c r="AN979" s="0" t="n">
        <f aca="false">IFERROR(IF(AW979&lt;($AM$8-$AL$8)/($AN$8-$AL$8),$AL$8+SQRT(AW979*($AN$8-$AL$8)*($AM$8-$AL$8)),$AN$8-SQRT((1-AW979)*($AN$8-$AL$8)*($AN$8-$AM$8))),$AM$8)</f>
        <v>1.0310602224039</v>
      </c>
      <c r="AO979" s="0" t="n">
        <f aca="false">IFERROR(IF(AX979&lt;($AM$9-$AL$9)/($AN$9-$AL$9),$AL$9+SQRT(AX979*($AN$9-$AL$9)*($AM$9-$AL$9)),$AN$9-SQRT((1-AX979)*($AN$9-$AL$9)*($AN$9-$AM$9))),$AM$9)</f>
        <v>1.53586757651256</v>
      </c>
      <c r="AP979" s="0" t="n">
        <f aca="false">IFERROR(IF(AY979&lt;($AM$10-$AL$10)/($AN$10-$AL$10),$AL$10+SQRT(AY979*($AN$10-$AL$10)*($AM$10-$AL$10)),$AN$10-SQRT((1-AY979)*($AN$10-$AL$10)*($AN$10-$AM$10))),$AM$10)</f>
        <v>0.843742217488869</v>
      </c>
      <c r="AQ979" s="0" t="n">
        <f aca="false">IFERROR(IF(AZ979&lt;($AM$11-$AL$11)/($AN$11-$AL$11),$AL$11+SQRT(AZ979*($AN$11-$AL$11)*($AM$11-$AL$11)),$AN$11-SQRT((1-AZ979)*($AN$11-$AL$11)*($AN$11-$AM$11))),$AM$11)</f>
        <v>0.585118266202476</v>
      </c>
      <c r="AR979" s="0" t="n">
        <f aca="false">SUMPRODUCT((B24:B31&lt;=$B$6)*(C24:C31*AM979+D24:D31*AO979*$B$8*AQ979)/(1+AL979/100)^B24:B31)+C32*AM979*AP979/(1+AL979/100)^$B$6</f>
        <v>0</v>
      </c>
      <c r="AS979" s="0" t="n">
        <f aca="false">SUMPRODUCT((K24:K26&lt;=$B$6)*(L24:L26*AN979+M24:M26*AO979*$B$8*AQ979)/(1+AL979/100)^K24:K26)+L27*AN979*AP979/(1+AL979/100)^$B$6</f>
        <v>0</v>
      </c>
      <c r="AT979" s="0" t="n">
        <f aca="false">AS979-AR979</f>
        <v>0</v>
      </c>
      <c r="AU979" s="0" t="n">
        <f aca="true">RAND()</f>
        <v>0.652576302274218</v>
      </c>
      <c r="AV979" s="0" t="n">
        <f aca="true">RAND()</f>
        <v>0.679736425997575</v>
      </c>
      <c r="AW979" s="0" t="n">
        <f aca="true">RAND()</f>
        <v>0.573914433654849</v>
      </c>
      <c r="AX979" s="0" t="n">
        <f aca="true">RAND()</f>
        <v>0.856387395645119</v>
      </c>
      <c r="AY979" s="0" t="n">
        <f aca="true">RAND()</f>
        <v>0.472634848336661</v>
      </c>
      <c r="AZ979" s="0" t="n">
        <f aca="true">RAND()</f>
        <v>0.331805819274718</v>
      </c>
    </row>
    <row r="980" customFormat="false" ht="15" hidden="false" customHeight="false" outlineLevel="0" collapsed="false">
      <c r="AK980" s="0" t="n">
        <v>967</v>
      </c>
      <c r="AL980" s="0" t="n">
        <f aca="false">IFERROR(IF(AU980&lt;($AM$6-$AL$6)/($AN$6-$AL$6),$AL$6+SQRT(AU980*($AN$6-$AL$6)*($AM$6-$AL$6)),$AN$6-SQRT((1-AU980)*($AN$6-$AL$6)*($AN$6-$AM$6))),$AM$6)</f>
        <v>3.09702807444286</v>
      </c>
      <c r="AM980" s="0" t="n">
        <f aca="false">IFERROR(IF(AV980&lt;($AM$7-$AL$7)/($AN$7-$AL$7),$AL$7+SQRT(AV980*($AN$7-$AL$7)*($AM$7-$AL$7)),$AN$7-SQRT((1-AV980)*($AN$7-$AL$7)*($AN$7-$AM$7))),$AM$7)</f>
        <v>1.06815167567588</v>
      </c>
      <c r="AN980" s="0" t="n">
        <f aca="false">IFERROR(IF(AW980&lt;($AM$8-$AL$8)/($AN$8-$AL$8),$AL$8+SQRT(AW980*($AN$8-$AL$8)*($AM$8-$AL$8)),$AN$8-SQRT((1-AW980)*($AN$8-$AL$8)*($AN$8-$AM$8))),$AM$8)</f>
        <v>1.02961335240017</v>
      </c>
      <c r="AO980" s="0" t="n">
        <f aca="false">IFERROR(IF(AX980&lt;($AM$9-$AL$9)/($AN$9-$AL$9),$AL$9+SQRT(AX980*($AN$9-$AL$9)*($AM$9-$AL$9)),$AN$9-SQRT((1-AX980)*($AN$9-$AL$9)*($AN$9-$AM$9))),$AM$9)</f>
        <v>1.00839640220872</v>
      </c>
      <c r="AP980" s="0" t="n">
        <f aca="false">IFERROR(IF(AY980&lt;($AM$10-$AL$10)/($AN$10-$AL$10),$AL$10+SQRT(AY980*($AN$10-$AL$10)*($AM$10-$AL$10)),$AN$10-SQRT((1-AY980)*($AN$10-$AL$10)*($AN$10-$AM$10))),$AM$10)</f>
        <v>0.778755167948962</v>
      </c>
      <c r="AQ980" s="0" t="n">
        <f aca="false">IFERROR(IF(AZ980&lt;($AM$11-$AL$11)/($AN$11-$AL$11),$AL$11+SQRT(AZ980*($AN$11-$AL$11)*($AM$11-$AL$11)),$AN$11-SQRT((1-AZ980)*($AN$11-$AL$11)*($AN$11-$AM$11))),$AM$11)</f>
        <v>0.573628108988112</v>
      </c>
      <c r="AR980" s="0" t="n">
        <f aca="false">SUMPRODUCT((B24:B31&lt;=$B$6)*(C24:C31*AM980+D24:D31*AO980*$B$8*AQ980)/(1+AL980/100)^B24:B31)+C32*AM980*AP980/(1+AL980/100)^$B$6</f>
        <v>0</v>
      </c>
      <c r="AS980" s="0" t="n">
        <f aca="false">SUMPRODUCT((K24:K26&lt;=$B$6)*(L24:L26*AN980+M24:M26*AO980*$B$8*AQ980)/(1+AL980/100)^K24:K26)+L27*AN980*AP980/(1+AL980/100)^$B$6</f>
        <v>0</v>
      </c>
      <c r="AT980" s="0" t="n">
        <f aca="false">AS980-AR980</f>
        <v>0</v>
      </c>
      <c r="AU980" s="0" t="n">
        <f aca="true">RAND()</f>
        <v>0.238340507415641</v>
      </c>
      <c r="AV980" s="0" t="n">
        <f aca="true">RAND()</f>
        <v>0.706054995026757</v>
      </c>
      <c r="AW980" s="0" t="n">
        <f aca="true">RAND()</f>
        <v>0.568264227197413</v>
      </c>
      <c r="AX980" s="0" t="n">
        <f aca="true">RAND()</f>
        <v>0.344481536564926</v>
      </c>
      <c r="AY980" s="0" t="n">
        <f aca="true">RAND()</f>
        <v>0.310817774633016</v>
      </c>
      <c r="AZ980" s="0" t="n">
        <f aca="true">RAND()</f>
        <v>0.305601396034326</v>
      </c>
    </row>
    <row r="981" customFormat="false" ht="15" hidden="false" customHeight="false" outlineLevel="0" collapsed="false">
      <c r="AK981" s="0" t="n">
        <v>968</v>
      </c>
      <c r="AL981" s="0" t="n">
        <f aca="false">IFERROR(IF(AU981&lt;($AM$6-$AL$6)/($AN$6-$AL$6),$AL$6+SQRT(AU981*($AN$6-$AL$6)*($AM$6-$AL$6)),$AN$6-SQRT((1-AU981)*($AN$6-$AL$6)*($AN$6-$AM$6))),$AM$6)</f>
        <v>3.97252741429601</v>
      </c>
      <c r="AM981" s="0" t="n">
        <f aca="false">IFERROR(IF(AV981&lt;($AM$7-$AL$7)/($AN$7-$AL$7),$AL$7+SQRT(AV981*($AN$7-$AL$7)*($AM$7-$AL$7)),$AN$7-SQRT((1-AV981)*($AN$7-$AL$7)*($AN$7-$AM$7))),$AM$7)</f>
        <v>0.902328698251544</v>
      </c>
      <c r="AN981" s="0" t="n">
        <f aca="false">IFERROR(IF(AW981&lt;($AM$8-$AL$8)/($AN$8-$AL$8),$AL$8+SQRT(AW981*($AN$8-$AL$8)*($AM$8-$AL$8)),$AN$8-SQRT((1-AW981)*($AN$8-$AL$8)*($AN$8-$AM$8))),$AM$8)</f>
        <v>1.20012011315962</v>
      </c>
      <c r="AO981" s="0" t="n">
        <f aca="false">IFERROR(IF(AX981&lt;($AM$9-$AL$9)/($AN$9-$AL$9),$AL$9+SQRT(AX981*($AN$9-$AL$9)*($AM$9-$AL$9)),$AN$9-SQRT((1-AX981)*($AN$9-$AL$9)*($AN$9-$AM$9))),$AM$9)</f>
        <v>1.73027441702647</v>
      </c>
      <c r="AP981" s="0" t="n">
        <f aca="false">IFERROR(IF(AY981&lt;($AM$10-$AL$10)/($AN$10-$AL$10),$AL$10+SQRT(AY981*($AN$10-$AL$10)*($AM$10-$AL$10)),$AN$10-SQRT((1-AY981)*($AN$10-$AL$10)*($AN$10-$AM$10))),$AM$10)</f>
        <v>0.86040834638971</v>
      </c>
      <c r="AQ981" s="0" t="n">
        <f aca="false">IFERROR(IF(AZ981&lt;($AM$11-$AL$11)/($AN$11-$AL$11),$AL$11+SQRT(AZ981*($AN$11-$AL$11)*($AM$11-$AL$11)),$AN$11-SQRT((1-AZ981)*($AN$11-$AL$11)*($AN$11-$AM$11))),$AM$11)</f>
        <v>0.575998499917163</v>
      </c>
      <c r="AR981" s="0" t="n">
        <f aca="false">SUMPRODUCT((B24:B31&lt;=$B$6)*(C24:C31*AM981+D24:D31*AO981*$B$8*AQ981)/(1+AL981/100)^B24:B31)+C32*AM981*AP981/(1+AL981/100)^$B$6</f>
        <v>0</v>
      </c>
      <c r="AS981" s="0" t="n">
        <f aca="false">SUMPRODUCT((K24:K26&lt;=$B$6)*(L24:L26*AN981+M24:M26*AO981*$B$8*AQ981)/(1+AL981/100)^K24:K26)+L27*AN981*AP981/(1+AL981/100)^$B$6</f>
        <v>0</v>
      </c>
      <c r="AT981" s="0" t="n">
        <f aca="false">AS981-AR981</f>
        <v>0</v>
      </c>
      <c r="AU981" s="0" t="n">
        <f aca="true">RAND()</f>
        <v>0.541720487140539</v>
      </c>
      <c r="AV981" s="0" t="n">
        <f aca="true">RAND()</f>
        <v>0.116346249842838</v>
      </c>
      <c r="AW981" s="0" t="n">
        <f aca="true">RAND()</f>
        <v>0.977884416789254</v>
      </c>
      <c r="AX981" s="0" t="n">
        <f aca="true">RAND()</f>
        <v>0.951498739926394</v>
      </c>
      <c r="AY981" s="0" t="n">
        <f aca="true">RAND()</f>
        <v>0.51957670458946</v>
      </c>
      <c r="AZ981" s="0" t="n">
        <f aca="true">RAND()</f>
        <v>0.310919069210303</v>
      </c>
    </row>
    <row r="982" customFormat="false" ht="15" hidden="false" customHeight="false" outlineLevel="0" collapsed="false">
      <c r="AK982" s="0" t="n">
        <v>969</v>
      </c>
      <c r="AL982" s="0" t="n">
        <f aca="false">IFERROR(IF(AU982&lt;($AM$6-$AL$6)/($AN$6-$AL$6),$AL$6+SQRT(AU982*($AN$6-$AL$6)*($AM$6-$AL$6)),$AN$6-SQRT((1-AU982)*($AN$6-$AL$6)*($AN$6-$AM$6))),$AM$6)</f>
        <v>4.49208924742796</v>
      </c>
      <c r="AM982" s="0" t="n">
        <f aca="false">IFERROR(IF(AV982&lt;($AM$7-$AL$7)/($AN$7-$AL$7),$AL$7+SQRT(AV982*($AN$7-$AL$7)*($AM$7-$AL$7)),$AN$7-SQRT((1-AV982)*($AN$7-$AL$7)*($AN$7-$AM$7))),$AM$7)</f>
        <v>1.0288089382273</v>
      </c>
      <c r="AN982" s="0" t="n">
        <f aca="false">IFERROR(IF(AW982&lt;($AM$8-$AL$8)/($AN$8-$AL$8),$AL$8+SQRT(AW982*($AN$8-$AL$8)*($AM$8-$AL$8)),$AN$8-SQRT((1-AW982)*($AN$8-$AL$8)*($AN$8-$AM$8))),$AM$8)</f>
        <v>1.02560182196849</v>
      </c>
      <c r="AO982" s="0" t="n">
        <f aca="false">IFERROR(IF(AX982&lt;($AM$9-$AL$9)/($AN$9-$AL$9),$AL$9+SQRT(AX982*($AN$9-$AL$9)*($AM$9-$AL$9)),$AN$9-SQRT((1-AX982)*($AN$9-$AL$9)*($AN$9-$AM$9))),$AM$9)</f>
        <v>0.81776471061509</v>
      </c>
      <c r="AP982" s="0" t="n">
        <f aca="false">IFERROR(IF(AY982&lt;($AM$10-$AL$10)/($AN$10-$AL$10),$AL$10+SQRT(AY982*($AN$10-$AL$10)*($AM$10-$AL$10)),$AN$10-SQRT((1-AY982)*($AN$10-$AL$10)*($AN$10-$AM$10))),$AM$10)</f>
        <v>0.99981980247912</v>
      </c>
      <c r="AQ982" s="0" t="n">
        <f aca="false">IFERROR(IF(AZ982&lt;($AM$11-$AL$11)/($AN$11-$AL$11),$AL$11+SQRT(AZ982*($AN$11-$AL$11)*($AM$11-$AL$11)),$AN$11-SQRT((1-AZ982)*($AN$11-$AL$11)*($AN$11-$AM$11))),$AM$11)</f>
        <v>0.825510629168902</v>
      </c>
      <c r="AR982" s="0" t="n">
        <f aca="false">SUMPRODUCT((B24:B31&lt;=$B$6)*(C24:C31*AM982+D24:D31*AO982*$B$8*AQ982)/(1+AL982/100)^B24:B31)+C32*AM982*AP982/(1+AL982/100)^$B$6</f>
        <v>0</v>
      </c>
      <c r="AS982" s="0" t="n">
        <f aca="false">SUMPRODUCT((K24:K26&lt;=$B$6)*(L24:L26*AN982+M24:M26*AO982*$B$8*AQ982)/(1+AL982/100)^K24:K26)+L27*AN982*AP982/(1+AL982/100)^$B$6</f>
        <v>0</v>
      </c>
      <c r="AT982" s="0" t="n">
        <f aca="false">AS982-AR982</f>
        <v>0</v>
      </c>
      <c r="AU982" s="0" t="n">
        <f aca="true">RAND()</f>
        <v>0.685519182856678</v>
      </c>
      <c r="AV982" s="0" t="n">
        <f aca="true">RAND()</f>
        <v>0.565106792816581</v>
      </c>
      <c r="AW982" s="0" t="n">
        <f aca="true">RAND()</f>
        <v>0.552404068410109</v>
      </c>
      <c r="AX982" s="0" t="n">
        <f aca="true">RAND()</f>
        <v>0.134632548416389</v>
      </c>
      <c r="AY982" s="0" t="n">
        <f aca="true">RAND()</f>
        <v>0.999279339801064</v>
      </c>
      <c r="AZ982" s="0" t="n">
        <f aca="true">RAND()</f>
        <v>0.875728405987623</v>
      </c>
    </row>
    <row r="983" customFormat="false" ht="15" hidden="false" customHeight="false" outlineLevel="0" collapsed="false">
      <c r="AK983" s="0" t="n">
        <v>970</v>
      </c>
      <c r="AL983" s="0" t="n">
        <f aca="false">IFERROR(IF(AU983&lt;($AM$6-$AL$6)/($AN$6-$AL$6),$AL$6+SQRT(AU983*($AN$6-$AL$6)*($AM$6-$AL$6)),$AN$6-SQRT((1-AU983)*($AN$6-$AL$6)*($AN$6-$AM$6))),$AM$6)</f>
        <v>3.58223928035056</v>
      </c>
      <c r="AM983" s="0" t="n">
        <f aca="false">IFERROR(IF(AV983&lt;($AM$7-$AL$7)/($AN$7-$AL$7),$AL$7+SQRT(AV983*($AN$7-$AL$7)*($AM$7-$AL$7)),$AN$7-SQRT((1-AV983)*($AN$7-$AL$7)*($AN$7-$AM$7))),$AM$7)</f>
        <v>1.04919446027416</v>
      </c>
      <c r="AN983" s="0" t="n">
        <f aca="false">IFERROR(IF(AW983&lt;($AM$8-$AL$8)/($AN$8-$AL$8),$AL$8+SQRT(AW983*($AN$8-$AL$8)*($AM$8-$AL$8)),$AN$8-SQRT((1-AW983)*($AN$8-$AL$8)*($AN$8-$AM$8))),$AM$8)</f>
        <v>0.988309625884788</v>
      </c>
      <c r="AO983" s="0" t="n">
        <f aca="false">IFERROR(IF(AX983&lt;($AM$9-$AL$9)/($AN$9-$AL$9),$AL$9+SQRT(AX983*($AN$9-$AL$9)*($AM$9-$AL$9)),$AN$9-SQRT((1-AX983)*($AN$9-$AL$9)*($AN$9-$AM$9))),$AM$9)</f>
        <v>1.38797051368134</v>
      </c>
      <c r="AP983" s="0" t="n">
        <f aca="false">IFERROR(IF(AY983&lt;($AM$10-$AL$10)/($AN$10-$AL$10),$AL$10+SQRT(AY983*($AN$10-$AL$10)*($AM$10-$AL$10)),$AN$10-SQRT((1-AY983)*($AN$10-$AL$10)*($AN$10-$AM$10))),$AM$10)</f>
        <v>0.861603884798091</v>
      </c>
      <c r="AQ983" s="0" t="n">
        <f aca="false">IFERROR(IF(AZ983&lt;($AM$11-$AL$11)/($AN$11-$AL$11),$AL$11+SQRT(AZ983*($AN$11-$AL$11)*($AM$11-$AL$11)),$AN$11-SQRT((1-AZ983)*($AN$11-$AL$11)*($AN$11-$AM$11))),$AM$11)</f>
        <v>0.65239583788562</v>
      </c>
      <c r="AR983" s="0" t="n">
        <f aca="false">SUMPRODUCT((B24:B31&lt;=$B$6)*(C24:C31*AM983+D24:D31*AO983*$B$8*AQ983)/(1+AL983/100)^B24:B31)+C32*AM983*AP983/(1+AL983/100)^$B$6</f>
        <v>0</v>
      </c>
      <c r="AS983" s="0" t="n">
        <f aca="false">SUMPRODUCT((K24:K26&lt;=$B$6)*(L24:L26*AN983+M24:M26*AO983*$B$8*AQ983)/(1+AL983/100)^K24:K26)+L27*AN983*AP983/(1+AL983/100)^$B$6</f>
        <v>0</v>
      </c>
      <c r="AT983" s="0" t="n">
        <f aca="false">AS983-AR983</f>
        <v>0</v>
      </c>
      <c r="AU983" s="0" t="n">
        <f aca="true">RAND()</f>
        <v>0.415945583161068</v>
      </c>
      <c r="AV983" s="0" t="n">
        <f aca="true">RAND()</f>
        <v>0.64157453524811</v>
      </c>
      <c r="AW983" s="0" t="n">
        <f aca="true">RAND()</f>
        <v>0.394005724454099</v>
      </c>
      <c r="AX983" s="0" t="n">
        <f aca="true">RAND()</f>
        <v>0.750279938584341</v>
      </c>
      <c r="AY983" s="0" t="n">
        <f aca="true">RAND()</f>
        <v>0.523029478004283</v>
      </c>
      <c r="AZ983" s="0" t="n">
        <f aca="true">RAND()</f>
        <v>0.506821822370448</v>
      </c>
    </row>
    <row r="984" customFormat="false" ht="15" hidden="false" customHeight="false" outlineLevel="0" collapsed="false">
      <c r="AK984" s="0" t="n">
        <v>971</v>
      </c>
      <c r="AL984" s="0" t="n">
        <f aca="false">IFERROR(IF(AU984&lt;($AM$6-$AL$6)/($AN$6-$AL$6),$AL$6+SQRT(AU984*($AN$6-$AL$6)*($AM$6-$AL$6)),$AN$6-SQRT((1-AU984)*($AN$6-$AL$6)*($AN$6-$AM$6))),$AM$6)</f>
        <v>6.11231676412551</v>
      </c>
      <c r="AM984" s="0" t="n">
        <f aca="false">IFERROR(IF(AV984&lt;($AM$7-$AL$7)/($AN$7-$AL$7),$AL$7+SQRT(AV984*($AN$7-$AL$7)*($AM$7-$AL$7)),$AN$7-SQRT((1-AV984)*($AN$7-$AL$7)*($AN$7-$AM$7))),$AM$7)</f>
        <v>1.0170235317995</v>
      </c>
      <c r="AN984" s="0" t="n">
        <f aca="false">IFERROR(IF(AW984&lt;($AM$8-$AL$8)/($AN$8-$AL$8),$AL$8+SQRT(AW984*($AN$8-$AL$8)*($AM$8-$AL$8)),$AN$8-SQRT((1-AW984)*($AN$8-$AL$8)*($AN$8-$AM$8))),$AM$8)</f>
        <v>1.11324002675584</v>
      </c>
      <c r="AO984" s="0" t="n">
        <f aca="false">IFERROR(IF(AX984&lt;($AM$9-$AL$9)/($AN$9-$AL$9),$AL$9+SQRT(AX984*($AN$9-$AL$9)*($AM$9-$AL$9)),$AN$9-SQRT((1-AX984)*($AN$9-$AL$9)*($AN$9-$AM$9))),$AM$9)</f>
        <v>0.827846331604135</v>
      </c>
      <c r="AP984" s="0" t="n">
        <f aca="false">IFERROR(IF(AY984&lt;($AM$10-$AL$10)/($AN$10-$AL$10),$AL$10+SQRT(AY984*($AN$10-$AL$10)*($AM$10-$AL$10)),$AN$10-SQRT((1-AY984)*($AN$10-$AL$10)*($AN$10-$AM$10))),$AM$10)</f>
        <v>0.794567969759634</v>
      </c>
      <c r="AQ984" s="0" t="n">
        <f aca="false">IFERROR(IF(AZ984&lt;($AM$11-$AL$11)/($AN$11-$AL$11),$AL$11+SQRT(AZ984*($AN$11-$AL$11)*($AM$11-$AL$11)),$AN$11-SQRT((1-AZ984)*($AN$11-$AL$11)*($AN$11-$AM$11))),$AM$11)</f>
        <v>0.620294722146735</v>
      </c>
      <c r="AR984" s="0" t="n">
        <f aca="false">SUMPRODUCT((B24:B31&lt;=$B$6)*(C24:C31*AM984+D24:D31*AO984*$B$8*AQ984)/(1+AL984/100)^B24:B31)+C32*AM984*AP984/(1+AL984/100)^$B$6</f>
        <v>0</v>
      </c>
      <c r="AS984" s="0" t="n">
        <f aca="false">SUMPRODUCT((K24:K26&lt;=$B$6)*(L24:L26*AN984+M24:M26*AO984*$B$8*AQ984)/(1+AL984/100)^K24:K26)+L27*AN984*AP984/(1+AL984/100)^$B$6</f>
        <v>0</v>
      </c>
      <c r="AT984" s="0" t="n">
        <f aca="false">AS984-AR984</f>
        <v>0</v>
      </c>
      <c r="AU984" s="0" t="n">
        <f aca="true">RAND()</f>
        <v>0.96060092363737</v>
      </c>
      <c r="AV984" s="0" t="n">
        <f aca="true">RAND()</f>
        <v>0.517528580131753</v>
      </c>
      <c r="AW984" s="0" t="n">
        <f aca="true">RAND()</f>
        <v>0.833748530828955</v>
      </c>
      <c r="AX984" s="0" t="n">
        <f aca="true">RAND()</f>
        <v>0.143310956195051</v>
      </c>
      <c r="AY984" s="0" t="n">
        <f aca="true">RAND()</f>
        <v>0.347081155233252</v>
      </c>
      <c r="AZ984" s="0" t="n">
        <f aca="true">RAND()</f>
        <v>0.418729424632874</v>
      </c>
    </row>
    <row r="985" customFormat="false" ht="15" hidden="false" customHeight="false" outlineLevel="0" collapsed="false">
      <c r="AK985" s="0" t="n">
        <v>972</v>
      </c>
      <c r="AL985" s="0" t="n">
        <f aca="false">IFERROR(IF(AU985&lt;($AM$6-$AL$6)/($AN$6-$AL$6),$AL$6+SQRT(AU985*($AN$6-$AL$6)*($AM$6-$AL$6)),$AN$6-SQRT((1-AU985)*($AN$6-$AL$6)*($AN$6-$AM$6))),$AM$6)</f>
        <v>5.34921836836873</v>
      </c>
      <c r="AM985" s="0" t="n">
        <f aca="false">IFERROR(IF(AV985&lt;($AM$7-$AL$7)/($AN$7-$AL$7),$AL$7+SQRT(AV985*($AN$7-$AL$7)*($AM$7-$AL$7)),$AN$7-SQRT((1-AV985)*($AN$7-$AL$7)*($AN$7-$AM$7))),$AM$7)</f>
        <v>0.938342477194163</v>
      </c>
      <c r="AN985" s="0" t="n">
        <f aca="false">IFERROR(IF(AW985&lt;($AM$8-$AL$8)/($AN$8-$AL$8),$AL$8+SQRT(AW985*($AN$8-$AL$8)*($AM$8-$AL$8)),$AN$8-SQRT((1-AW985)*($AN$8-$AL$8)*($AN$8-$AM$8))),$AM$8)</f>
        <v>0.93963130221554</v>
      </c>
      <c r="AO985" s="0" t="n">
        <f aca="false">IFERROR(IF(AX985&lt;($AM$9-$AL$9)/($AN$9-$AL$9),$AL$9+SQRT(AX985*($AN$9-$AL$9)*($AM$9-$AL$9)),$AN$9-SQRT((1-AX985)*($AN$9-$AL$9)*($AN$9-$AM$9))),$AM$9)</f>
        <v>1.04425563768246</v>
      </c>
      <c r="AP985" s="0" t="n">
        <f aca="false">IFERROR(IF(AY985&lt;($AM$10-$AL$10)/($AN$10-$AL$10),$AL$10+SQRT(AY985*($AN$10-$AL$10)*($AM$10-$AL$10)),$AN$10-SQRT((1-AY985)*($AN$10-$AL$10)*($AN$10-$AM$10))),$AM$10)</f>
        <v>0.977232567518666</v>
      </c>
      <c r="AQ985" s="0" t="n">
        <f aca="false">IFERROR(IF(AZ985&lt;($AM$11-$AL$11)/($AN$11-$AL$11),$AL$11+SQRT(AZ985*($AN$11-$AL$11)*($AM$11-$AL$11)),$AN$11-SQRT((1-AZ985)*($AN$11-$AL$11)*($AN$11-$AM$11))),$AM$11)</f>
        <v>0.504170808599761</v>
      </c>
      <c r="AR985" s="0" t="n">
        <f aca="false">SUMPRODUCT((B24:B31&lt;=$B$6)*(C24:C31*AM985+D24:D31*AO985*$B$8*AQ985)/(1+AL985/100)^B24:B31)+C32*AM985*AP985/(1+AL985/100)^$B$6</f>
        <v>0</v>
      </c>
      <c r="AS985" s="0" t="n">
        <f aca="false">SUMPRODUCT((K24:K26&lt;=$B$6)*(L24:L26*AN985+M24:M26*AO985*$B$8*AQ985)/(1+AL985/100)^K24:K26)+L27*AN985*AP985/(1+AL985/100)^$B$6</f>
        <v>0</v>
      </c>
      <c r="AT985" s="0" t="n">
        <f aca="false">AS985-AR985</f>
        <v>0</v>
      </c>
      <c r="AU985" s="0" t="n">
        <f aca="true">RAND()</f>
        <v>0.863746000233441</v>
      </c>
      <c r="AV985" s="0" t="n">
        <f aca="true">RAND()</f>
        <v>0.21265156662464</v>
      </c>
      <c r="AW985" s="0" t="n">
        <f aca="true">RAND()</f>
        <v>0.216632228426749</v>
      </c>
      <c r="AX985" s="0" t="n">
        <f aca="true">RAND()</f>
        <v>0.39103514259882</v>
      </c>
      <c r="AY985" s="0" t="n">
        <f aca="true">RAND()</f>
        <v>0.911003694001831</v>
      </c>
      <c r="AZ985" s="0" t="n">
        <f aca="true">RAND()</f>
        <v>0.170145792180735</v>
      </c>
    </row>
    <row r="986" customFormat="false" ht="15" hidden="false" customHeight="false" outlineLevel="0" collapsed="false">
      <c r="AK986" s="0" t="n">
        <v>973</v>
      </c>
      <c r="AL986" s="0" t="n">
        <f aca="false">IFERROR(IF(AU986&lt;($AM$6-$AL$6)/($AN$6-$AL$6),$AL$6+SQRT(AU986*($AN$6-$AL$6)*($AM$6-$AL$6)),$AN$6-SQRT((1-AU986)*($AN$6-$AL$6)*($AN$6-$AM$6))),$AM$6)</f>
        <v>4.29915602567102</v>
      </c>
      <c r="AM986" s="0" t="n">
        <f aca="false">IFERROR(IF(AV986&lt;($AM$7-$AL$7)/($AN$7-$AL$7),$AL$7+SQRT(AV986*($AN$7-$AL$7)*($AM$7-$AL$7)),$AN$7-SQRT((1-AV986)*($AN$7-$AL$7)*($AN$7-$AM$7))),$AM$7)</f>
        <v>1.10857328775954</v>
      </c>
      <c r="AN986" s="0" t="n">
        <f aca="false">IFERROR(IF(AW986&lt;($AM$8-$AL$8)/($AN$8-$AL$8),$AL$8+SQRT(AW986*($AN$8-$AL$8)*($AM$8-$AL$8)),$AN$8-SQRT((1-AW986)*($AN$8-$AL$8)*($AN$8-$AM$8))),$AM$8)</f>
        <v>1.10327599797359</v>
      </c>
      <c r="AO986" s="0" t="n">
        <f aca="false">IFERROR(IF(AX986&lt;($AM$9-$AL$9)/($AN$9-$AL$9),$AL$9+SQRT(AX986*($AN$9-$AL$9)*($AM$9-$AL$9)),$AN$9-SQRT((1-AX986)*($AN$9-$AL$9)*($AN$9-$AM$9))),$AM$9)</f>
        <v>1.3632932591565</v>
      </c>
      <c r="AP986" s="0" t="n">
        <f aca="false">IFERROR(IF(AY986&lt;($AM$10-$AL$10)/($AN$10-$AL$10),$AL$10+SQRT(AY986*($AN$10-$AL$10)*($AM$10-$AL$10)),$AN$10-SQRT((1-AY986)*($AN$10-$AL$10)*($AN$10-$AM$10))),$AM$10)</f>
        <v>0.840775157335939</v>
      </c>
      <c r="AQ986" s="0" t="n">
        <f aca="false">IFERROR(IF(AZ986&lt;($AM$11-$AL$11)/($AN$11-$AL$11),$AL$11+SQRT(AZ986*($AN$11-$AL$11)*($AM$11-$AL$11)),$AN$11-SQRT((1-AZ986)*($AN$11-$AL$11)*($AN$11-$AM$11))),$AM$11)</f>
        <v>0.75736479368858</v>
      </c>
      <c r="AR986" s="0" t="n">
        <f aca="false">SUMPRODUCT((B24:B31&lt;=$B$6)*(C24:C31*AM986+D24:D31*AO986*$B$8*AQ986)/(1+AL986/100)^B24:B31)+C32*AM986*AP986/(1+AL986/100)^$B$6</f>
        <v>0</v>
      </c>
      <c r="AS986" s="0" t="n">
        <f aca="false">SUMPRODUCT((K24:K26&lt;=$B$6)*(L24:L26*AN986+M24:M26*AO986*$B$8*AQ986)/(1+AL986/100)^K24:K26)+L27*AN986*AP986/(1+AL986/100)^$B$6</f>
        <v>0</v>
      </c>
      <c r="AT986" s="0" t="n">
        <f aca="false">AS986-AR986</f>
        <v>0</v>
      </c>
      <c r="AU986" s="0" t="n">
        <f aca="true">RAND()</f>
        <v>0.635272091316543</v>
      </c>
      <c r="AV986" s="0" t="n">
        <f aca="true">RAND()</f>
        <v>0.822208756132035</v>
      </c>
      <c r="AW986" s="0" t="n">
        <f aca="true">RAND()</f>
        <v>0.808640597594267</v>
      </c>
      <c r="AX986" s="0" t="n">
        <f aca="true">RAND()</f>
        <v>0.729736350776301</v>
      </c>
      <c r="AY986" s="0" t="n">
        <f aca="true">RAND()</f>
        <v>0.464510831429337</v>
      </c>
      <c r="AZ986" s="0" t="n">
        <f aca="true">RAND()</f>
        <v>0.759706761870264</v>
      </c>
    </row>
    <row r="987" customFormat="false" ht="15" hidden="false" customHeight="false" outlineLevel="0" collapsed="false">
      <c r="AK987" s="0" t="n">
        <v>974</v>
      </c>
      <c r="AL987" s="0" t="n">
        <f aca="false">IFERROR(IF(AU987&lt;($AM$6-$AL$6)/($AN$6-$AL$6),$AL$6+SQRT(AU987*($AN$6-$AL$6)*($AM$6-$AL$6)),$AN$6-SQRT((1-AU987)*($AN$6-$AL$6)*($AN$6-$AM$6))),$AM$6)</f>
        <v>4.0483215649409</v>
      </c>
      <c r="AM987" s="0" t="n">
        <f aca="false">IFERROR(IF(AV987&lt;($AM$7-$AL$7)/($AN$7-$AL$7),$AL$7+SQRT(AV987*($AN$7-$AL$7)*($AM$7-$AL$7)),$AN$7-SQRT((1-AV987)*($AN$7-$AL$7)*($AN$7-$AM$7))),$AM$7)</f>
        <v>0.971120967484352</v>
      </c>
      <c r="AN987" s="0" t="n">
        <f aca="false">IFERROR(IF(AW987&lt;($AM$8-$AL$8)/($AN$8-$AL$8),$AL$8+SQRT(AW987*($AN$8-$AL$8)*($AM$8-$AL$8)),$AN$8-SQRT((1-AW987)*($AN$8-$AL$8)*($AN$8-$AM$8))),$AM$8)</f>
        <v>1.1641200709053</v>
      </c>
      <c r="AO987" s="0" t="n">
        <f aca="false">IFERROR(IF(AX987&lt;($AM$9-$AL$9)/($AN$9-$AL$9),$AL$9+SQRT(AX987*($AN$9-$AL$9)*($AM$9-$AL$9)),$AN$9-SQRT((1-AX987)*($AN$9-$AL$9)*($AN$9-$AM$9))),$AM$9)</f>
        <v>0.71279297685706</v>
      </c>
      <c r="AP987" s="0" t="n">
        <f aca="false">IFERROR(IF(AY987&lt;($AM$10-$AL$10)/($AN$10-$AL$10),$AL$10+SQRT(AY987*($AN$10-$AL$10)*($AM$10-$AL$10)),$AN$10-SQRT((1-AY987)*($AN$10-$AL$10)*($AN$10-$AM$10))),$AM$10)</f>
        <v>0.858594852120459</v>
      </c>
      <c r="AQ987" s="0" t="n">
        <f aca="false">IFERROR(IF(AZ987&lt;($AM$11-$AL$11)/($AN$11-$AL$11),$AL$11+SQRT(AZ987*($AN$11-$AL$11)*($AM$11-$AL$11)),$AN$11-SQRT((1-AZ987)*($AN$11-$AL$11)*($AN$11-$AM$11))),$AM$11)</f>
        <v>0.795946518146754</v>
      </c>
      <c r="AR987" s="0" t="n">
        <f aca="false">SUMPRODUCT((B24:B31&lt;=$B$6)*(C24:C31*AM987+D24:D31*AO987*$B$8*AQ987)/(1+AL987/100)^B24:B31)+C32*AM987*AP987/(1+AL987/100)^$B$6</f>
        <v>0</v>
      </c>
      <c r="AS987" s="0" t="n">
        <f aca="false">SUMPRODUCT((K24:K26&lt;=$B$6)*(L24:L26*AN987+M24:M26*AO987*$B$8*AQ987)/(1+AL987/100)^K24:K26)+L27*AN987*AP987/(1+AL987/100)^$B$6</f>
        <v>0</v>
      </c>
      <c r="AT987" s="0" t="n">
        <f aca="false">AS987-AR987</f>
        <v>0</v>
      </c>
      <c r="AU987" s="0" t="n">
        <f aca="true">RAND()</f>
        <v>0.564379720800352</v>
      </c>
      <c r="AV987" s="0" t="n">
        <f aca="true">RAND()</f>
        <v>0.325359839030898</v>
      </c>
      <c r="AW987" s="0" t="n">
        <f aca="true">RAND()</f>
        <v>0.934441224699466</v>
      </c>
      <c r="AX987" s="0" t="n">
        <f aca="true">RAND()</f>
        <v>0.0603744679995858</v>
      </c>
      <c r="AY987" s="0" t="n">
        <f aca="true">RAND()</f>
        <v>0.514361071869177</v>
      </c>
      <c r="AZ987" s="0" t="n">
        <f aca="true">RAND()</f>
        <v>0.830049700177824</v>
      </c>
    </row>
    <row r="988" customFormat="false" ht="15" hidden="false" customHeight="false" outlineLevel="0" collapsed="false">
      <c r="AK988" s="0" t="n">
        <v>975</v>
      </c>
      <c r="AL988" s="0" t="n">
        <f aca="false">IFERROR(IF(AU988&lt;($AM$6-$AL$6)/($AN$6-$AL$6),$AL$6+SQRT(AU988*($AN$6-$AL$6)*($AM$6-$AL$6)),$AN$6-SQRT((1-AU988)*($AN$6-$AL$6)*($AN$6-$AM$6))),$AM$6)</f>
        <v>3.15379028913414</v>
      </c>
      <c r="AM988" s="0" t="n">
        <f aca="false">IFERROR(IF(AV988&lt;($AM$7-$AL$7)/($AN$7-$AL$7),$AL$7+SQRT(AV988*($AN$7-$AL$7)*($AM$7-$AL$7)),$AN$7-SQRT((1-AV988)*($AN$7-$AL$7)*($AN$7-$AM$7))),$AM$7)</f>
        <v>0.952088768562941</v>
      </c>
      <c r="AN988" s="0" t="n">
        <f aca="false">IFERROR(IF(AW988&lt;($AM$8-$AL$8)/($AN$8-$AL$8),$AL$8+SQRT(AW988*($AN$8-$AL$8)*($AM$8-$AL$8)),$AN$8-SQRT((1-AW988)*($AN$8-$AL$8)*($AN$8-$AM$8))),$AM$8)</f>
        <v>0.972423434444624</v>
      </c>
      <c r="AO988" s="0" t="n">
        <f aca="false">IFERROR(IF(AX988&lt;($AM$9-$AL$9)/($AN$9-$AL$9),$AL$9+SQRT(AX988*($AN$9-$AL$9)*($AM$9-$AL$9)),$AN$9-SQRT((1-AX988)*($AN$9-$AL$9)*($AN$9-$AM$9))),$AM$9)</f>
        <v>1.29640566767593</v>
      </c>
      <c r="AP988" s="0" t="n">
        <f aca="false">IFERROR(IF(AY988&lt;($AM$10-$AL$10)/($AN$10-$AL$10),$AL$10+SQRT(AY988*($AN$10-$AL$10)*($AM$10-$AL$10)),$AN$10-SQRT((1-AY988)*($AN$10-$AL$10)*($AN$10-$AM$10))),$AM$10)</f>
        <v>0.95883915308223</v>
      </c>
      <c r="AQ988" s="0" t="n">
        <f aca="false">IFERROR(IF(AZ988&lt;($AM$11-$AL$11)/($AN$11-$AL$11),$AL$11+SQRT(AZ988*($AN$11-$AL$11)*($AM$11-$AL$11)),$AN$11-SQRT((1-AZ988)*($AN$11-$AL$11)*($AN$11-$AM$11))),$AM$11)</f>
        <v>0.719760565737112</v>
      </c>
      <c r="AR988" s="0" t="n">
        <f aca="false">SUMPRODUCT((B24:B31&lt;=$B$6)*(C24:C31*AM988+D24:D31*AO988*$B$8*AQ988)/(1+AL988/100)^B24:B31)+C32*AM988*AP988/(1+AL988/100)^$B$6</f>
        <v>0</v>
      </c>
      <c r="AS988" s="0" t="n">
        <f aca="false">SUMPRODUCT((K24:K26&lt;=$B$6)*(L24:L26*AN988+M24:M26*AO988*$B$8*AQ988)/(1+AL988/100)^K24:K26)+L27*AN988*AP988/(1+AL988/100)^$B$6</f>
        <v>0</v>
      </c>
      <c r="AT988" s="0" t="n">
        <f aca="false">AS988-AR988</f>
        <v>0</v>
      </c>
      <c r="AU988" s="0" t="n">
        <f aca="true">RAND()</f>
        <v>0.260333543002059</v>
      </c>
      <c r="AV988" s="0" t="n">
        <f aca="true">RAND()</f>
        <v>0.257011039144353</v>
      </c>
      <c r="AW988" s="0" t="n">
        <f aca="true">RAND()</f>
        <v>0.330331563840883</v>
      </c>
      <c r="AX988" s="0" t="n">
        <f aca="true">RAND()</f>
        <v>0.669970010347633</v>
      </c>
      <c r="AY988" s="0" t="n">
        <f aca="true">RAND()</f>
        <v>0.842133473604872</v>
      </c>
      <c r="AZ988" s="0" t="n">
        <f aca="true">RAND()</f>
        <v>0.679452487689863</v>
      </c>
    </row>
    <row r="989" customFormat="false" ht="15" hidden="false" customHeight="false" outlineLevel="0" collapsed="false">
      <c r="AK989" s="0" t="n">
        <v>976</v>
      </c>
      <c r="AL989" s="0" t="n">
        <f aca="false">IFERROR(IF(AU989&lt;($AM$6-$AL$6)/($AN$6-$AL$6),$AL$6+SQRT(AU989*($AN$6-$AL$6)*($AM$6-$AL$6)),$AN$6-SQRT((1-AU989)*($AN$6-$AL$6)*($AN$6-$AM$6))),$AM$6)</f>
        <v>3.11624982349533</v>
      </c>
      <c r="AM989" s="0" t="n">
        <f aca="false">IFERROR(IF(AV989&lt;($AM$7-$AL$7)/($AN$7-$AL$7),$AL$7+SQRT(AV989*($AN$7-$AL$7)*($AM$7-$AL$7)),$AN$7-SQRT((1-AV989)*($AN$7-$AL$7)*($AN$7-$AM$7))),$AM$7)</f>
        <v>1.05425029202197</v>
      </c>
      <c r="AN989" s="0" t="n">
        <f aca="false">IFERROR(IF(AW989&lt;($AM$8-$AL$8)/($AN$8-$AL$8),$AL$8+SQRT(AW989*($AN$8-$AL$8)*($AM$8-$AL$8)),$AN$8-SQRT((1-AW989)*($AN$8-$AL$8)*($AN$8-$AM$8))),$AM$8)</f>
        <v>1.16746137971604</v>
      </c>
      <c r="AO989" s="0" t="n">
        <f aca="false">IFERROR(IF(AX989&lt;($AM$9-$AL$9)/($AN$9-$AL$9),$AL$9+SQRT(AX989*($AN$9-$AL$9)*($AM$9-$AL$9)),$AN$9-SQRT((1-AX989)*($AN$9-$AL$9)*($AN$9-$AM$9))),$AM$9)</f>
        <v>1.07474290898214</v>
      </c>
      <c r="AP989" s="0" t="n">
        <f aca="false">IFERROR(IF(AY989&lt;($AM$10-$AL$10)/($AN$10-$AL$10),$AL$10+SQRT(AY989*($AN$10-$AL$10)*($AM$10-$AL$10)),$AN$10-SQRT((1-AY989)*($AN$10-$AL$10)*($AN$10-$AM$10))),$AM$10)</f>
        <v>0.978193404900457</v>
      </c>
      <c r="AQ989" s="0" t="n">
        <f aca="false">IFERROR(IF(AZ989&lt;($AM$11-$AL$11)/($AN$11-$AL$11),$AL$11+SQRT(AZ989*($AN$11-$AL$11)*($AM$11-$AL$11)),$AN$11-SQRT((1-AZ989)*($AN$11-$AL$11)*($AN$11-$AM$11))),$AM$11)</f>
        <v>0.650844825348572</v>
      </c>
      <c r="AR989" s="0" t="n">
        <f aca="false">SUMPRODUCT((B24:B31&lt;=$B$6)*(C24:C31*AM989+D24:D31*AO989*$B$8*AQ989)/(1+AL989/100)^B24:B31)+C32*AM989*AP989/(1+AL989/100)^$B$6</f>
        <v>0</v>
      </c>
      <c r="AS989" s="0" t="n">
        <f aca="false">SUMPRODUCT((K24:K26&lt;=$B$6)*(L24:L26*AN989+M24:M26*AO989*$B$8*AQ989)/(1+AL989/100)^K24:K26)+L27*AN989*AP989/(1+AL989/100)^$B$6</f>
        <v>0</v>
      </c>
      <c r="AT989" s="0" t="n">
        <f aca="false">AS989-AR989</f>
        <v>0</v>
      </c>
      <c r="AU989" s="0" t="n">
        <f aca="true">RAND()</f>
        <v>0.245824228324998</v>
      </c>
      <c r="AV989" s="0" t="n">
        <f aca="true">RAND()</f>
        <v>0.659396016235686</v>
      </c>
      <c r="AW989" s="0" t="n">
        <f aca="true">RAND()</f>
        <v>0.93944334365884</v>
      </c>
      <c r="AX989" s="0" t="n">
        <f aca="true">RAND()</f>
        <v>0.429266210347448</v>
      </c>
      <c r="AY989" s="0" t="n">
        <f aca="true">RAND()</f>
        <v>0.914675729961168</v>
      </c>
      <c r="AZ989" s="0" t="n">
        <f aca="true">RAND()</f>
        <v>0.502410873527065</v>
      </c>
    </row>
    <row r="990" customFormat="false" ht="15" hidden="false" customHeight="false" outlineLevel="0" collapsed="false">
      <c r="AK990" s="0" t="n">
        <v>977</v>
      </c>
      <c r="AL990" s="0" t="n">
        <f aca="false">IFERROR(IF(AU990&lt;($AM$6-$AL$6)/($AN$6-$AL$6),$AL$6+SQRT(AU990*($AN$6-$AL$6)*($AM$6-$AL$6)),$AN$6-SQRT((1-AU990)*($AN$6-$AL$6)*($AN$6-$AM$6))),$AM$6)</f>
        <v>3.56749519329545</v>
      </c>
      <c r="AM990" s="0" t="n">
        <f aca="false">IFERROR(IF(AV990&lt;($AM$7-$AL$7)/($AN$7-$AL$7),$AL$7+SQRT(AV990*($AN$7-$AL$7)*($AM$7-$AL$7)),$AN$7-SQRT((1-AV990)*($AN$7-$AL$7)*($AN$7-$AM$7))),$AM$7)</f>
        <v>1.16327958214453</v>
      </c>
      <c r="AN990" s="0" t="n">
        <f aca="false">IFERROR(IF(AW990&lt;($AM$8-$AL$8)/($AN$8-$AL$8),$AL$8+SQRT(AW990*($AN$8-$AL$8)*($AM$8-$AL$8)),$AN$8-SQRT((1-AW990)*($AN$8-$AL$8)*($AN$8-$AM$8))),$AM$8)</f>
        <v>1.06280259267535</v>
      </c>
      <c r="AO990" s="0" t="n">
        <f aca="false">IFERROR(IF(AX990&lt;($AM$9-$AL$9)/($AN$9-$AL$9),$AL$9+SQRT(AX990*($AN$9-$AL$9)*($AM$9-$AL$9)),$AN$9-SQRT((1-AX990)*($AN$9-$AL$9)*($AN$9-$AM$9))),$AM$9)</f>
        <v>0.783287131065737</v>
      </c>
      <c r="AP990" s="0" t="n">
        <f aca="false">IFERROR(IF(AY990&lt;($AM$10-$AL$10)/($AN$10-$AL$10),$AL$10+SQRT(AY990*($AN$10-$AL$10)*($AM$10-$AL$10)),$AN$10-SQRT((1-AY990)*($AN$10-$AL$10)*($AN$10-$AM$10))),$AM$10)</f>
        <v>0.628802917912474</v>
      </c>
      <c r="AQ990" s="0" t="n">
        <f aca="false">IFERROR(IF(AZ990&lt;($AM$11-$AL$11)/($AN$11-$AL$11),$AL$11+SQRT(AZ990*($AN$11-$AL$11)*($AM$11-$AL$11)),$AN$11-SQRT((1-AZ990)*($AN$11-$AL$11)*($AN$11-$AM$11))),$AM$11)</f>
        <v>0.457871811866642</v>
      </c>
      <c r="AR990" s="0" t="n">
        <f aca="false">SUMPRODUCT((B24:B31&lt;=$B$6)*(C24:C31*AM990+D24:D31*AO990*$B$8*AQ990)/(1+AL990/100)^B24:B31)+C32*AM990*AP990/(1+AL990/100)^$B$6</f>
        <v>0</v>
      </c>
      <c r="AS990" s="0" t="n">
        <f aca="false">SUMPRODUCT((K24:K26&lt;=$B$6)*(L24:L26*AN990+M24:M26*AO990*$B$8*AQ990)/(1+AL990/100)^K24:K26)+L27*AN990*AP990/(1+AL990/100)^$B$6</f>
        <v>0</v>
      </c>
      <c r="AT990" s="0" t="n">
        <f aca="false">AS990-AR990</f>
        <v>0</v>
      </c>
      <c r="AU990" s="0" t="n">
        <f aca="true">RAND()</f>
        <v>0.410895537597508</v>
      </c>
      <c r="AV990" s="0" t="n">
        <f aca="true">RAND()</f>
        <v>0.933151725573089</v>
      </c>
      <c r="AW990" s="0" t="n">
        <f aca="true">RAND()</f>
        <v>0.688507828363827</v>
      </c>
      <c r="AX990" s="0" t="n">
        <f aca="true">RAND()</f>
        <v>0.107002131503275</v>
      </c>
      <c r="AY990" s="0" t="n">
        <f aca="true">RAND()</f>
        <v>0.0663607666510697</v>
      </c>
      <c r="AZ990" s="0" t="n">
        <f aca="true">RAND()</f>
        <v>0.101728608090026</v>
      </c>
    </row>
    <row r="991" customFormat="false" ht="15" hidden="false" customHeight="false" outlineLevel="0" collapsed="false">
      <c r="AK991" s="0" t="n">
        <v>978</v>
      </c>
      <c r="AL991" s="0" t="n">
        <f aca="false">IFERROR(IF(AU991&lt;($AM$6-$AL$6)/($AN$6-$AL$6),$AL$6+SQRT(AU991*($AN$6-$AL$6)*($AM$6-$AL$6)),$AN$6-SQRT((1-AU991)*($AN$6-$AL$6)*($AN$6-$AM$6))),$AM$6)</f>
        <v>4.50401128910282</v>
      </c>
      <c r="AM991" s="0" t="n">
        <f aca="false">IFERROR(IF(AV991&lt;($AM$7-$AL$7)/($AN$7-$AL$7),$AL$7+SQRT(AV991*($AN$7-$AL$7)*($AM$7-$AL$7)),$AN$7-SQRT((1-AV991)*($AN$7-$AL$7)*($AN$7-$AM$7))),$AM$7)</f>
        <v>0.937857772114082</v>
      </c>
      <c r="AN991" s="0" t="n">
        <f aca="false">IFERROR(IF(AW991&lt;($AM$8-$AL$8)/($AN$8-$AL$8),$AL$8+SQRT(AW991*($AN$8-$AL$8)*($AM$8-$AL$8)),$AN$8-SQRT((1-AW991)*($AN$8-$AL$8)*($AN$8-$AM$8))),$AM$8)</f>
        <v>0.970264342202311</v>
      </c>
      <c r="AO991" s="0" t="n">
        <f aca="false">IFERROR(IF(AX991&lt;($AM$9-$AL$9)/($AN$9-$AL$9),$AL$9+SQRT(AX991*($AN$9-$AL$9)*($AM$9-$AL$9)),$AN$9-SQRT((1-AX991)*($AN$9-$AL$9)*($AN$9-$AM$9))),$AM$9)</f>
        <v>1.45810400393816</v>
      </c>
      <c r="AP991" s="0" t="n">
        <f aca="false">IFERROR(IF(AY991&lt;($AM$10-$AL$10)/($AN$10-$AL$10),$AL$10+SQRT(AY991*($AN$10-$AL$10)*($AM$10-$AL$10)),$AN$10-SQRT((1-AY991)*($AN$10-$AL$10)*($AN$10-$AM$10))),$AM$10)</f>
        <v>0.955609148616342</v>
      </c>
      <c r="AQ991" s="0" t="n">
        <f aca="false">IFERROR(IF(AZ991&lt;($AM$11-$AL$11)/($AN$11-$AL$11),$AL$11+SQRT(AZ991*($AN$11-$AL$11)*($AM$11-$AL$11)),$AN$11-SQRT((1-AZ991)*($AN$11-$AL$11)*($AN$11-$AM$11))),$AM$11)</f>
        <v>0.548710382939511</v>
      </c>
      <c r="AR991" s="0" t="n">
        <f aca="false">SUMPRODUCT((B24:B31&lt;=$B$6)*(C24:C31*AM991+D24:D31*AO991*$B$8*AQ991)/(1+AL991/100)^B24:B31)+C32*AM991*AP991/(1+AL991/100)^$B$6</f>
        <v>0</v>
      </c>
      <c r="AS991" s="0" t="n">
        <f aca="false">SUMPRODUCT((K24:K26&lt;=$B$6)*(L24:L26*AN991+M24:M26*AO991*$B$8*AQ991)/(1+AL991/100)^K24:K26)+L27*AN991*AP991/(1+AL991/100)^$B$6</f>
        <v>0</v>
      </c>
      <c r="AT991" s="0" t="n">
        <f aca="false">AS991-AR991</f>
        <v>0</v>
      </c>
      <c r="AU991" s="0" t="n">
        <f aca="true">RAND()</f>
        <v>0.688502017753692</v>
      </c>
      <c r="AV991" s="0" t="n">
        <f aca="true">RAND()</f>
        <v>0.211164059247312</v>
      </c>
      <c r="AW991" s="0" t="n">
        <f aca="true">RAND()</f>
        <v>0.322110513617617</v>
      </c>
      <c r="AX991" s="0" t="n">
        <f aca="true">RAND()</f>
        <v>0.804232486301428</v>
      </c>
      <c r="AY991" s="0" t="n">
        <f aca="true">RAND()</f>
        <v>0.830318785211632</v>
      </c>
      <c r="AZ991" s="0" t="n">
        <f aca="true">RAND()</f>
        <v>0.252476957477216</v>
      </c>
    </row>
    <row r="992" customFormat="false" ht="15" hidden="false" customHeight="false" outlineLevel="0" collapsed="false">
      <c r="AK992" s="0" t="n">
        <v>979</v>
      </c>
      <c r="AL992" s="0" t="n">
        <f aca="false">IFERROR(IF(AU992&lt;($AM$6-$AL$6)/($AN$6-$AL$6),$AL$6+SQRT(AU992*($AN$6-$AL$6)*($AM$6-$AL$6)),$AN$6-SQRT((1-AU992)*($AN$6-$AL$6)*($AN$6-$AM$6))),$AM$6)</f>
        <v>4.25750542066814</v>
      </c>
      <c r="AM992" s="0" t="n">
        <f aca="false">IFERROR(IF(AV992&lt;($AM$7-$AL$7)/($AN$7-$AL$7),$AL$7+SQRT(AV992*($AN$7-$AL$7)*($AM$7-$AL$7)),$AN$7-SQRT((1-AV992)*($AN$7-$AL$7)*($AN$7-$AM$7))),$AM$7)</f>
        <v>1.07510305573591</v>
      </c>
      <c r="AN992" s="0" t="n">
        <f aca="false">IFERROR(IF(AW992&lt;($AM$8-$AL$8)/($AN$8-$AL$8),$AL$8+SQRT(AW992*($AN$8-$AL$8)*($AM$8-$AL$8)),$AN$8-SQRT((1-AW992)*($AN$8-$AL$8)*($AN$8-$AM$8))),$AM$8)</f>
        <v>1.16051758534489</v>
      </c>
      <c r="AO992" s="0" t="n">
        <f aca="false">IFERROR(IF(AX992&lt;($AM$9-$AL$9)/($AN$9-$AL$9),$AL$9+SQRT(AX992*($AN$9-$AL$9)*($AM$9-$AL$9)),$AN$9-SQRT((1-AX992)*($AN$9-$AL$9)*($AN$9-$AM$9))),$AM$9)</f>
        <v>1.02040086495295</v>
      </c>
      <c r="AP992" s="0" t="n">
        <f aca="false">IFERROR(IF(AY992&lt;($AM$10-$AL$10)/($AN$10-$AL$10),$AL$10+SQRT(AY992*($AN$10-$AL$10)*($AM$10-$AL$10)),$AN$10-SQRT((1-AY992)*($AN$10-$AL$10)*($AN$10-$AM$10))),$AM$10)</f>
        <v>0.943025081901418</v>
      </c>
      <c r="AQ992" s="0" t="n">
        <f aca="false">IFERROR(IF(AZ992&lt;($AM$11-$AL$11)/($AN$11-$AL$11),$AL$11+SQRT(AZ992*($AN$11-$AL$11)*($AM$11-$AL$11)),$AN$11-SQRT((1-AZ992)*($AN$11-$AL$11)*($AN$11-$AM$11))),$AM$11)</f>
        <v>0.591394062356361</v>
      </c>
      <c r="AR992" s="0" t="n">
        <f aca="false">SUMPRODUCT((B24:B31&lt;=$B$6)*(C24:C31*AM992+D24:D31*AO992*$B$8*AQ992)/(1+AL992/100)^B24:B31)+C32*AM992*AP992/(1+AL992/100)^$B$6</f>
        <v>0</v>
      </c>
      <c r="AS992" s="0" t="n">
        <f aca="false">SUMPRODUCT((K24:K26&lt;=$B$6)*(L24:L26*AN992+M24:M26*AO992*$B$8*AQ992)/(1+AL992/100)^K24:K26)+L27*AN992*AP992/(1+AL992/100)^$B$6</f>
        <v>0</v>
      </c>
      <c r="AT992" s="0" t="n">
        <f aca="false">AS992-AR992</f>
        <v>0</v>
      </c>
      <c r="AU992" s="0" t="n">
        <f aca="true">RAND()</f>
        <v>0.623936174116769</v>
      </c>
      <c r="AV992" s="0" t="n">
        <f aca="true">RAND()</f>
        <v>0.728098301218523</v>
      </c>
      <c r="AW992" s="0" t="n">
        <f aca="true">RAND()</f>
        <v>0.928825755266589</v>
      </c>
      <c r="AX992" s="0" t="n">
        <f aca="true">RAND()</f>
        <v>0.360257023076718</v>
      </c>
      <c r="AY992" s="0" t="n">
        <f aca="true">RAND()</f>
        <v>0.785084892775031</v>
      </c>
      <c r="AZ992" s="0" t="n">
        <f aca="true">RAND()</f>
        <v>0.346573467659359</v>
      </c>
    </row>
    <row r="993" customFormat="false" ht="15" hidden="false" customHeight="false" outlineLevel="0" collapsed="false">
      <c r="AK993" s="0" t="n">
        <v>980</v>
      </c>
      <c r="AL993" s="0" t="n">
        <f aca="false">IFERROR(IF(AU993&lt;($AM$6-$AL$6)/($AN$6-$AL$6),$AL$6+SQRT(AU993*($AN$6-$AL$6)*($AM$6-$AL$6)),$AN$6-SQRT((1-AU993)*($AN$6-$AL$6)*($AN$6-$AM$6))),$AM$6)</f>
        <v>2.83073978592459</v>
      </c>
      <c r="AM993" s="0" t="n">
        <f aca="false">IFERROR(IF(AV993&lt;($AM$7-$AL$7)/($AN$7-$AL$7),$AL$7+SQRT(AV993*($AN$7-$AL$7)*($AM$7-$AL$7)),$AN$7-SQRT((1-AV993)*($AN$7-$AL$7)*($AN$7-$AM$7))),$AM$7)</f>
        <v>0.940361761779306</v>
      </c>
      <c r="AN993" s="0" t="n">
        <f aca="false">IFERROR(IF(AW993&lt;($AM$8-$AL$8)/($AN$8-$AL$8),$AL$8+SQRT(AW993*($AN$8-$AL$8)*($AM$8-$AL$8)),$AN$8-SQRT((1-AW993)*($AN$8-$AL$8)*($AN$8-$AM$8))),$AM$8)</f>
        <v>1.01219579639391</v>
      </c>
      <c r="AO993" s="0" t="n">
        <f aca="false">IFERROR(IF(AX993&lt;($AM$9-$AL$9)/($AN$9-$AL$9),$AL$9+SQRT(AX993*($AN$9-$AL$9)*($AM$9-$AL$9)),$AN$9-SQRT((1-AX993)*($AN$9-$AL$9)*($AN$9-$AM$9))),$AM$9)</f>
        <v>1.03577108949719</v>
      </c>
      <c r="AP993" s="0" t="n">
        <f aca="false">IFERROR(IF(AY993&lt;($AM$10-$AL$10)/($AN$10-$AL$10),$AL$10+SQRT(AY993*($AN$10-$AL$10)*($AM$10-$AL$10)),$AN$10-SQRT((1-AY993)*($AN$10-$AL$10)*($AN$10-$AM$10))),$AM$10)</f>
        <v>0.810009579081894</v>
      </c>
      <c r="AQ993" s="0" t="n">
        <f aca="false">IFERROR(IF(AZ993&lt;($AM$11-$AL$11)/($AN$11-$AL$11),$AL$11+SQRT(AZ993*($AN$11-$AL$11)*($AM$11-$AL$11)),$AN$11-SQRT((1-AZ993)*($AN$11-$AL$11)*($AN$11-$AM$11))),$AM$11)</f>
        <v>0.430114564916587</v>
      </c>
      <c r="AR993" s="0" t="n">
        <f aca="false">SUMPRODUCT((B24:B31&lt;=$B$6)*(C24:C31*AM993+D24:D31*AO993*$B$8*AQ993)/(1+AL993/100)^B24:B31)+C32*AM993*AP993/(1+AL993/100)^$B$6</f>
        <v>0</v>
      </c>
      <c r="AS993" s="0" t="n">
        <f aca="false">SUMPRODUCT((K24:K26&lt;=$B$6)*(L24:L26*AN993+M24:M26*AO993*$B$8*AQ993)/(1+AL993/100)^K24:K26)+L27*AN993*AP993/(1+AL993/100)^$B$6</f>
        <v>0</v>
      </c>
      <c r="AT993" s="0" t="n">
        <f aca="false">AS993-AR993</f>
        <v>0</v>
      </c>
      <c r="AU993" s="0" t="n">
        <f aca="true">RAND()</f>
        <v>0.138025718383607</v>
      </c>
      <c r="AV993" s="0" t="n">
        <f aca="true">RAND()</f>
        <v>0.218904712997672</v>
      </c>
      <c r="AW993" s="0" t="n">
        <f aca="true">RAND()</f>
        <v>0.497325873309096</v>
      </c>
      <c r="AX993" s="0" t="n">
        <f aca="true">RAND()</f>
        <v>0.380175072100379</v>
      </c>
      <c r="AY993" s="0" t="n">
        <f aca="true">RAND()</f>
        <v>0.384423756490132</v>
      </c>
      <c r="AZ993" s="0" t="n">
        <f aca="true">RAND()</f>
        <v>0.0691012245038074</v>
      </c>
    </row>
    <row r="994" customFormat="false" ht="15" hidden="false" customHeight="false" outlineLevel="0" collapsed="false">
      <c r="AK994" s="0" t="n">
        <v>981</v>
      </c>
      <c r="AL994" s="0" t="n">
        <f aca="false">IFERROR(IF(AU994&lt;($AM$6-$AL$6)/($AN$6-$AL$6),$AL$6+SQRT(AU994*($AN$6-$AL$6)*($AM$6-$AL$6)),$AN$6-SQRT((1-AU994)*($AN$6-$AL$6)*($AN$6-$AM$6))),$AM$6)</f>
        <v>4.02206228804958</v>
      </c>
      <c r="AM994" s="0" t="n">
        <f aca="false">IFERROR(IF(AV994&lt;($AM$7-$AL$7)/($AN$7-$AL$7),$AL$7+SQRT(AV994*($AN$7-$AL$7)*($AM$7-$AL$7)),$AN$7-SQRT((1-AV994)*($AN$7-$AL$7)*($AN$7-$AM$7))),$AM$7)</f>
        <v>1.07732986938864</v>
      </c>
      <c r="AN994" s="0" t="n">
        <f aca="false">IFERROR(IF(AW994&lt;($AM$8-$AL$8)/($AN$8-$AL$8),$AL$8+SQRT(AW994*($AN$8-$AL$8)*($AM$8-$AL$8)),$AN$8-SQRT((1-AW994)*($AN$8-$AL$8)*($AN$8-$AM$8))),$AM$8)</f>
        <v>0.884859978031571</v>
      </c>
      <c r="AO994" s="0" t="n">
        <f aca="false">IFERROR(IF(AX994&lt;($AM$9-$AL$9)/($AN$9-$AL$9),$AL$9+SQRT(AX994*($AN$9-$AL$9)*($AM$9-$AL$9)),$AN$9-SQRT((1-AX994)*($AN$9-$AL$9)*($AN$9-$AM$9))),$AM$9)</f>
        <v>0.8568385319487</v>
      </c>
      <c r="AP994" s="0" t="n">
        <f aca="false">IFERROR(IF(AY994&lt;($AM$10-$AL$10)/($AN$10-$AL$10),$AL$10+SQRT(AY994*($AN$10-$AL$10)*($AM$10-$AL$10)),$AN$10-SQRT((1-AY994)*($AN$10-$AL$10)*($AN$10-$AM$10))),$AM$10)</f>
        <v>0.950619667284491</v>
      </c>
      <c r="AQ994" s="0" t="n">
        <f aca="false">IFERROR(IF(AZ994&lt;($AM$11-$AL$11)/($AN$11-$AL$11),$AL$11+SQRT(AZ994*($AN$11-$AL$11)*($AM$11-$AL$11)),$AN$11-SQRT((1-AZ994)*($AN$11-$AL$11)*($AN$11-$AM$11))),$AM$11)</f>
        <v>0.699415076836624</v>
      </c>
      <c r="AR994" s="0" t="n">
        <f aca="false">SUMPRODUCT((B24:B31&lt;=$B$6)*(C24:C31*AM994+D24:D31*AO994*$B$8*AQ994)/(1+AL994/100)^B24:B31)+C32*AM994*AP994/(1+AL994/100)^$B$6</f>
        <v>0</v>
      </c>
      <c r="AS994" s="0" t="n">
        <f aca="false">SUMPRODUCT((K24:K26&lt;=$B$6)*(L24:L26*AN994+M24:M26*AO994*$B$8*AQ994)/(1+AL994/100)^K24:K26)+L27*AN994*AP994/(1+AL994/100)^$B$6</f>
        <v>0</v>
      </c>
      <c r="AT994" s="0" t="n">
        <f aca="false">AS994-AR994</f>
        <v>0</v>
      </c>
      <c r="AU994" s="0" t="n">
        <f aca="true">RAND()</f>
        <v>0.556594349187174</v>
      </c>
      <c r="AV994" s="0" t="n">
        <f aca="true">RAND()</f>
        <v>0.734978008841388</v>
      </c>
      <c r="AW994" s="0" t="n">
        <f aca="true">RAND()</f>
        <v>0.0800135096835404</v>
      </c>
      <c r="AX994" s="0" t="n">
        <f aca="true">RAND()</f>
        <v>0.169778317177738</v>
      </c>
      <c r="AY994" s="0" t="n">
        <f aca="true">RAND()</f>
        <v>0.812232338174342</v>
      </c>
      <c r="AZ994" s="0" t="n">
        <f aca="true">RAND()</f>
        <v>0.631219199864765</v>
      </c>
    </row>
    <row r="995" customFormat="false" ht="15" hidden="false" customHeight="false" outlineLevel="0" collapsed="false">
      <c r="AK995" s="0" t="n">
        <v>982</v>
      </c>
      <c r="AL995" s="0" t="n">
        <f aca="false">IFERROR(IF(AU995&lt;($AM$6-$AL$6)/($AN$6-$AL$6),$AL$6+SQRT(AU995*($AN$6-$AL$6)*($AM$6-$AL$6)),$AN$6-SQRT((1-AU995)*($AN$6-$AL$6)*($AN$6-$AM$6))),$AM$6)</f>
        <v>3.17146838538295</v>
      </c>
      <c r="AM995" s="0" t="n">
        <f aca="false">IFERROR(IF(AV995&lt;($AM$7-$AL$7)/($AN$7-$AL$7),$AL$7+SQRT(AV995*($AN$7-$AL$7)*($AM$7-$AL$7)),$AN$7-SQRT((1-AV995)*($AN$7-$AL$7)*($AN$7-$AM$7))),$AM$7)</f>
        <v>1.10014361410261</v>
      </c>
      <c r="AN995" s="0" t="n">
        <f aca="false">IFERROR(IF(AW995&lt;($AM$8-$AL$8)/($AN$8-$AL$8),$AL$8+SQRT(AW995*($AN$8-$AL$8)*($AM$8-$AL$8)),$AN$8-SQRT((1-AW995)*($AN$8-$AL$8)*($AN$8-$AM$8))),$AM$8)</f>
        <v>0.898894933368689</v>
      </c>
      <c r="AO995" s="0" t="n">
        <f aca="false">IFERROR(IF(AX995&lt;($AM$9-$AL$9)/($AN$9-$AL$9),$AL$9+SQRT(AX995*($AN$9-$AL$9)*($AM$9-$AL$9)),$AN$9-SQRT((1-AX995)*($AN$9-$AL$9)*($AN$9-$AM$9))),$AM$9)</f>
        <v>0.839966333367208</v>
      </c>
      <c r="AP995" s="0" t="n">
        <f aca="false">IFERROR(IF(AY995&lt;($AM$10-$AL$10)/($AN$10-$AL$10),$AL$10+SQRT(AY995*($AN$10-$AL$10)*($AM$10-$AL$10)),$AN$10-SQRT((1-AY995)*($AN$10-$AL$10)*($AN$10-$AM$10))),$AM$10)</f>
        <v>0.642891807996463</v>
      </c>
      <c r="AQ995" s="0" t="n">
        <f aca="false">IFERROR(IF(AZ995&lt;($AM$11-$AL$11)/($AN$11-$AL$11),$AL$11+SQRT(AZ995*($AN$11-$AL$11)*($AM$11-$AL$11)),$AN$11-SQRT((1-AZ995)*($AN$11-$AL$11)*($AN$11-$AM$11))),$AM$11)</f>
        <v>0.697269479612627</v>
      </c>
      <c r="AR995" s="0" t="n">
        <f aca="false">SUMPRODUCT((B24:B31&lt;=$B$6)*(C24:C31*AM995+D24:D31*AO995*$B$8*AQ995)/(1+AL995/100)^B24:B31)+C32*AM995*AP995/(1+AL995/100)^$B$6</f>
        <v>0</v>
      </c>
      <c r="AS995" s="0" t="n">
        <f aca="false">SUMPRODUCT((K24:K26&lt;=$B$6)*(L24:L26*AN995+M24:M26*AO995*$B$8*AQ995)/(1+AL995/100)^K24:K26)+L27*AN995*AP995/(1+AL995/100)^$B$6</f>
        <v>0</v>
      </c>
      <c r="AT995" s="0" t="n">
        <f aca="false">AS995-AR995</f>
        <v>0</v>
      </c>
      <c r="AU995" s="0" t="n">
        <f aca="true">RAND()</f>
        <v>0.26711728379389</v>
      </c>
      <c r="AV995" s="0" t="n">
        <f aca="true">RAND()</f>
        <v>0.80038278760687</v>
      </c>
      <c r="AW995" s="0" t="n">
        <f aca="true">RAND()</f>
        <v>0.108668976066637</v>
      </c>
      <c r="AX995" s="0" t="n">
        <f aca="true">RAND()</f>
        <v>0.154102810430858</v>
      </c>
      <c r="AY995" s="0" t="n">
        <f aca="true">RAND()</f>
        <v>0.0816722751699919</v>
      </c>
      <c r="AZ995" s="0" t="n">
        <f aca="true">RAND()</f>
        <v>0.625935640922408</v>
      </c>
    </row>
    <row r="996" customFormat="false" ht="15" hidden="false" customHeight="false" outlineLevel="0" collapsed="false">
      <c r="AK996" s="0" t="n">
        <v>983</v>
      </c>
      <c r="AL996" s="0" t="n">
        <f aca="false">IFERROR(IF(AU996&lt;($AM$6-$AL$6)/($AN$6-$AL$6),$AL$6+SQRT(AU996*($AN$6-$AL$6)*($AM$6-$AL$6)),$AN$6-SQRT((1-AU996)*($AN$6-$AL$6)*($AN$6-$AM$6))),$AM$6)</f>
        <v>2.64814714987265</v>
      </c>
      <c r="AM996" s="0" t="n">
        <f aca="false">IFERROR(IF(AV996&lt;($AM$7-$AL$7)/($AN$7-$AL$7),$AL$7+SQRT(AV996*($AN$7-$AL$7)*($AM$7-$AL$7)),$AN$7-SQRT((1-AV996)*($AN$7-$AL$7)*($AN$7-$AM$7))),$AM$7)</f>
        <v>0.891725209313189</v>
      </c>
      <c r="AN996" s="0" t="n">
        <f aca="false">IFERROR(IF(AW996&lt;($AM$8-$AL$8)/($AN$8-$AL$8),$AL$8+SQRT(AW996*($AN$8-$AL$8)*($AM$8-$AL$8)),$AN$8-SQRT((1-AW996)*($AN$8-$AL$8)*($AN$8-$AM$8))),$AM$8)</f>
        <v>1.04959403894052</v>
      </c>
      <c r="AO996" s="0" t="n">
        <f aca="false">IFERROR(IF(AX996&lt;($AM$9-$AL$9)/($AN$9-$AL$9),$AL$9+SQRT(AX996*($AN$9-$AL$9)*($AM$9-$AL$9)),$AN$9-SQRT((1-AX996)*($AN$9-$AL$9)*($AN$9-$AM$9))),$AM$9)</f>
        <v>0.638777752646061</v>
      </c>
      <c r="AP996" s="0" t="n">
        <f aca="false">IFERROR(IF(AY996&lt;($AM$10-$AL$10)/($AN$10-$AL$10),$AL$10+SQRT(AY996*($AN$10-$AL$10)*($AM$10-$AL$10)),$AN$10-SQRT((1-AY996)*($AN$10-$AL$10)*($AN$10-$AM$10))),$AM$10)</f>
        <v>0.841925263356113</v>
      </c>
      <c r="AQ996" s="0" t="n">
        <f aca="false">IFERROR(IF(AZ996&lt;($AM$11-$AL$11)/($AN$11-$AL$11),$AL$11+SQRT(AZ996*($AN$11-$AL$11)*($AM$11-$AL$11)),$AN$11-SQRT((1-AZ996)*($AN$11-$AL$11)*($AN$11-$AM$11))),$AM$11)</f>
        <v>0.407645884150641</v>
      </c>
      <c r="AR996" s="0" t="n">
        <f aca="false">SUMPRODUCT((B24:B31&lt;=$B$6)*(C24:C31*AM996+D24:D31*AO996*$B$8*AQ996)/(1+AL996/100)^B24:B31)+C32*AM996*AP996/(1+AL996/100)^$B$6</f>
        <v>0</v>
      </c>
      <c r="AS996" s="0" t="n">
        <f aca="false">SUMPRODUCT((K24:K26&lt;=$B$6)*(L24:L26*AN996+M24:M26*AO996*$B$8*AQ996)/(1+AL996/100)^K24:K26)+L27*AN996*AP996/(1+AL996/100)^$B$6</f>
        <v>0</v>
      </c>
      <c r="AT996" s="0" t="n">
        <f aca="false">AS996-AR996</f>
        <v>0</v>
      </c>
      <c r="AU996" s="0" t="n">
        <f aca="true">RAND()</f>
        <v>0.0840189455776078</v>
      </c>
      <c r="AV996" s="0" t="n">
        <f aca="true">RAND()</f>
        <v>0.0934834891505374</v>
      </c>
      <c r="AW996" s="0" t="n">
        <f aca="true">RAND()</f>
        <v>0.642999562416236</v>
      </c>
      <c r="AX996" s="0" t="n">
        <f aca="true">RAND()</f>
        <v>0.0256790195059885</v>
      </c>
      <c r="AY996" s="0" t="n">
        <f aca="true">RAND()</f>
        <v>0.46765154288459</v>
      </c>
      <c r="AZ996" s="0" t="n">
        <f aca="true">RAND()</f>
        <v>0.047296474998258</v>
      </c>
    </row>
    <row r="997" customFormat="false" ht="15" hidden="false" customHeight="false" outlineLevel="0" collapsed="false">
      <c r="AK997" s="0" t="n">
        <v>984</v>
      </c>
      <c r="AL997" s="0" t="n">
        <f aca="false">IFERROR(IF(AU997&lt;($AM$6-$AL$6)/($AN$6-$AL$6),$AL$6+SQRT(AU997*($AN$6-$AL$6)*($AM$6-$AL$6)),$AN$6-SQRT((1-AU997)*($AN$6-$AL$6)*($AN$6-$AM$6))),$AM$6)</f>
        <v>2.43379385400284</v>
      </c>
      <c r="AM997" s="0" t="n">
        <f aca="false">IFERROR(IF(AV997&lt;($AM$7-$AL$7)/($AN$7-$AL$7),$AL$7+SQRT(AV997*($AN$7-$AL$7)*($AM$7-$AL$7)),$AN$7-SQRT((1-AV997)*($AN$7-$AL$7)*($AN$7-$AM$7))),$AM$7)</f>
        <v>0.921780381368154</v>
      </c>
      <c r="AN997" s="0" t="n">
        <f aca="false">IFERROR(IF(AW997&lt;($AM$8-$AL$8)/($AN$8-$AL$8),$AL$8+SQRT(AW997*($AN$8-$AL$8)*($AM$8-$AL$8)),$AN$8-SQRT((1-AW997)*($AN$8-$AL$8)*($AN$8-$AM$8))),$AM$8)</f>
        <v>0.950817536428894</v>
      </c>
      <c r="AO997" s="0" t="n">
        <f aca="false">IFERROR(IF(AX997&lt;($AM$9-$AL$9)/($AN$9-$AL$9),$AL$9+SQRT(AX997*($AN$9-$AL$9)*($AM$9-$AL$9)),$AN$9-SQRT((1-AX997)*($AN$9-$AL$9)*($AN$9-$AM$9))),$AM$9)</f>
        <v>1.66156831483809</v>
      </c>
      <c r="AP997" s="0" t="n">
        <f aca="false">IFERROR(IF(AY997&lt;($AM$10-$AL$10)/($AN$10-$AL$10),$AL$10+SQRT(AY997*($AN$10-$AL$10)*($AM$10-$AL$10)),$AN$10-SQRT((1-AY997)*($AN$10-$AL$10)*($AN$10-$AM$10))),$AM$10)</f>
        <v>0.721684216382326</v>
      </c>
      <c r="AQ997" s="0" t="n">
        <f aca="false">IFERROR(IF(AZ997&lt;($AM$11-$AL$11)/($AN$11-$AL$11),$AL$11+SQRT(AZ997*($AN$11-$AL$11)*($AM$11-$AL$11)),$AN$11-SQRT((1-AZ997)*($AN$11-$AL$11)*($AN$11-$AM$11))),$AM$11)</f>
        <v>0.474888615702514</v>
      </c>
      <c r="AR997" s="0" t="n">
        <f aca="false">SUMPRODUCT((B24:B31&lt;=$B$6)*(C24:C31*AM997+D24:D31*AO997*$B$8*AQ997)/(1+AL997/100)^B24:B31)+C32*AM997*AP997/(1+AL997/100)^$B$6</f>
        <v>0</v>
      </c>
      <c r="AS997" s="0" t="n">
        <f aca="false">SUMPRODUCT((K24:K26&lt;=$B$6)*(L24:L26*AN997+M24:M26*AO997*$B$8*AQ997)/(1+AL997/100)^K24:K26)+L27*AN997*AP997/(1+AL997/100)^$B$6</f>
        <v>0</v>
      </c>
      <c r="AT997" s="0" t="n">
        <f aca="false">AS997-AR997</f>
        <v>0</v>
      </c>
      <c r="AU997" s="0" t="n">
        <f aca="true">RAND()</f>
        <v>0.0376354215541276</v>
      </c>
      <c r="AV997" s="0" t="n">
        <f aca="true">RAND()</f>
        <v>0.164782903179701</v>
      </c>
      <c r="AW997" s="0" t="n">
        <f aca="true">RAND()</f>
        <v>0.252732547716451</v>
      </c>
      <c r="AX997" s="0" t="n">
        <f aca="true">RAND()</f>
        <v>0.923642662985649</v>
      </c>
      <c r="AY997" s="0" t="n">
        <f aca="true">RAND()</f>
        <v>0.196575567172184</v>
      </c>
      <c r="AZ997" s="0" t="n">
        <f aca="true">RAND()</f>
        <v>0.124840930213639</v>
      </c>
    </row>
    <row r="998" customFormat="false" ht="15" hidden="false" customHeight="false" outlineLevel="0" collapsed="false">
      <c r="AK998" s="0" t="n">
        <v>985</v>
      </c>
      <c r="AL998" s="0" t="n">
        <f aca="false">IFERROR(IF(AU998&lt;($AM$6-$AL$6)/($AN$6-$AL$6),$AL$6+SQRT(AU998*($AN$6-$AL$6)*($AM$6-$AL$6)),$AN$6-SQRT((1-AU998)*($AN$6-$AL$6)*($AN$6-$AM$6))),$AM$6)</f>
        <v>4.05359984550319</v>
      </c>
      <c r="AM998" s="0" t="n">
        <f aca="false">IFERROR(IF(AV998&lt;($AM$7-$AL$7)/($AN$7-$AL$7),$AL$7+SQRT(AV998*($AN$7-$AL$7)*($AM$7-$AL$7)),$AN$7-SQRT((1-AV998)*($AN$7-$AL$7)*($AN$7-$AM$7))),$AM$7)</f>
        <v>1.05541452574782</v>
      </c>
      <c r="AN998" s="0" t="n">
        <f aca="false">IFERROR(IF(AW998&lt;($AM$8-$AL$8)/($AN$8-$AL$8),$AL$8+SQRT(AW998*($AN$8-$AL$8)*($AM$8-$AL$8)),$AN$8-SQRT((1-AW998)*($AN$8-$AL$8)*($AN$8-$AM$8))),$AM$8)</f>
        <v>1.13182393632022</v>
      </c>
      <c r="AO998" s="0" t="n">
        <f aca="false">IFERROR(IF(AX998&lt;($AM$9-$AL$9)/($AN$9-$AL$9),$AL$9+SQRT(AX998*($AN$9-$AL$9)*($AM$9-$AL$9)),$AN$9-SQRT((1-AX998)*($AN$9-$AL$9)*($AN$9-$AM$9))),$AM$9)</f>
        <v>0.642909914503559</v>
      </c>
      <c r="AP998" s="0" t="n">
        <f aca="false">IFERROR(IF(AY998&lt;($AM$10-$AL$10)/($AN$10-$AL$10),$AL$10+SQRT(AY998*($AN$10-$AL$10)*($AM$10-$AL$10)),$AN$10-SQRT((1-AY998)*($AN$10-$AL$10)*($AN$10-$AM$10))),$AM$10)</f>
        <v>0.743274607886754</v>
      </c>
      <c r="AQ998" s="0" t="n">
        <f aca="false">IFERROR(IF(AZ998&lt;($AM$11-$AL$11)/($AN$11-$AL$11),$AL$11+SQRT(AZ998*($AN$11-$AL$11)*($AM$11-$AL$11)),$AN$11-SQRT((1-AZ998)*($AN$11-$AL$11)*($AN$11-$AM$11))),$AM$11)</f>
        <v>0.6606555355485</v>
      </c>
      <c r="AR998" s="0" t="n">
        <f aca="false">SUMPRODUCT((B24:B31&lt;=$B$6)*(C24:C31*AM998+D24:D31*AO998*$B$8*AQ998)/(1+AL998/100)^B24:B31)+C32*AM998*AP998/(1+AL998/100)^$B$6</f>
        <v>0</v>
      </c>
      <c r="AS998" s="0" t="n">
        <f aca="false">SUMPRODUCT((K24:K26&lt;=$B$6)*(L24:L26*AN998+M24:M26*AO998*$B$8*AQ998)/(1+AL998/100)^K24:K26)+L27*AN998*AP998/(1+AL998/100)^$B$6</f>
        <v>0</v>
      </c>
      <c r="AT998" s="0" t="n">
        <f aca="false">AS998-AR998</f>
        <v>0</v>
      </c>
      <c r="AU998" s="0" t="n">
        <f aca="true">RAND()</f>
        <v>0.565936306479058</v>
      </c>
      <c r="AV998" s="0" t="n">
        <f aca="true">RAND()</f>
        <v>0.663435495200495</v>
      </c>
      <c r="AW998" s="0" t="n">
        <f aca="true">RAND()</f>
        <v>0.875861493094689</v>
      </c>
      <c r="AX998" s="0" t="n">
        <f aca="true">RAND()</f>
        <v>0.0272309915512193</v>
      </c>
      <c r="AY998" s="0" t="n">
        <f aca="true">RAND()</f>
        <v>0.236730139369816</v>
      </c>
      <c r="AZ998" s="0" t="n">
        <f aca="true">RAND()</f>
        <v>0.529980956922958</v>
      </c>
    </row>
    <row r="999" customFormat="false" ht="15" hidden="false" customHeight="false" outlineLevel="0" collapsed="false">
      <c r="AK999" s="0" t="n">
        <v>986</v>
      </c>
      <c r="AL999" s="0" t="n">
        <f aca="false">IFERROR(IF(AU999&lt;($AM$6-$AL$6)/($AN$6-$AL$6),$AL$6+SQRT(AU999*($AN$6-$AL$6)*($AM$6-$AL$6)),$AN$6-SQRT((1-AU999)*($AN$6-$AL$6)*($AN$6-$AM$6))),$AM$6)</f>
        <v>2.57018163754091</v>
      </c>
      <c r="AM999" s="0" t="n">
        <f aca="false">IFERROR(IF(AV999&lt;($AM$7-$AL$7)/($AN$7-$AL$7),$AL$7+SQRT(AV999*($AN$7-$AL$7)*($AM$7-$AL$7)),$AN$7-SQRT((1-AV999)*($AN$7-$AL$7)*($AN$7-$AM$7))),$AM$7)</f>
        <v>0.966409495947893</v>
      </c>
      <c r="AN999" s="0" t="n">
        <f aca="false">IFERROR(IF(AW999&lt;($AM$8-$AL$8)/($AN$8-$AL$8),$AL$8+SQRT(AW999*($AN$8-$AL$8)*($AM$8-$AL$8)),$AN$8-SQRT((1-AW999)*($AN$8-$AL$8)*($AN$8-$AM$8))),$AM$8)</f>
        <v>1.0606169035424</v>
      </c>
      <c r="AO999" s="0" t="n">
        <f aca="false">IFERROR(IF(AX999&lt;($AM$9-$AL$9)/($AN$9-$AL$9),$AL$9+SQRT(AX999*($AN$9-$AL$9)*($AM$9-$AL$9)),$AN$9-SQRT((1-AX999)*($AN$9-$AL$9)*($AN$9-$AM$9))),$AM$9)</f>
        <v>0.987813906767066</v>
      </c>
      <c r="AP999" s="0" t="n">
        <f aca="false">IFERROR(IF(AY999&lt;($AM$10-$AL$10)/($AN$10-$AL$10),$AL$10+SQRT(AY999*($AN$10-$AL$10)*($AM$10-$AL$10)),$AN$10-SQRT((1-AY999)*($AN$10-$AL$10)*($AN$10-$AM$10))),$AM$10)</f>
        <v>0.990409022862552</v>
      </c>
      <c r="AQ999" s="0" t="n">
        <f aca="false">IFERROR(IF(AZ999&lt;($AM$11-$AL$11)/($AN$11-$AL$11),$AL$11+SQRT(AZ999*($AN$11-$AL$11)*($AM$11-$AL$11)),$AN$11-SQRT((1-AZ999)*($AN$11-$AL$11)*($AN$11-$AM$11))),$AM$11)</f>
        <v>0.47317321791275</v>
      </c>
      <c r="AR999" s="0" t="n">
        <f aca="false">SUMPRODUCT((B24:B31&lt;=$B$6)*(C24:C31*AM999+D24:D31*AO999*$B$8*AQ999)/(1+AL999/100)^B24:B31)+C32*AM999*AP999/(1+AL999/100)^$B$6</f>
        <v>0</v>
      </c>
      <c r="AS999" s="0" t="n">
        <f aca="false">SUMPRODUCT((K24:K26&lt;=$B$6)*(L24:L26*AN999+M24:M26*AO999*$B$8*AQ999)/(1+AL999/100)^K24:K26)+L27*AN999*AP999/(1+AL999/100)^$B$6</f>
        <v>0</v>
      </c>
      <c r="AT999" s="0" t="n">
        <f aca="false">AS999-AR999</f>
        <v>0</v>
      </c>
      <c r="AU999" s="0" t="n">
        <f aca="true">RAND()</f>
        <v>0.065021419957767</v>
      </c>
      <c r="AV999" s="0" t="n">
        <f aca="true">RAND()</f>
        <v>0.307690226018131</v>
      </c>
      <c r="AW999" s="0" t="n">
        <f aca="true">RAND()</f>
        <v>0.681191491343377</v>
      </c>
      <c r="AX999" s="0" t="n">
        <f aca="true">RAND()</f>
        <v>0.317283210180463</v>
      </c>
      <c r="AY999" s="0" t="n">
        <f aca="true">RAND()</f>
        <v>0.962004038820012</v>
      </c>
      <c r="AZ999" s="0" t="n">
        <f aca="true">RAND()</f>
        <v>0.12240393225411</v>
      </c>
    </row>
    <row r="1000" customFormat="false" ht="15" hidden="false" customHeight="false" outlineLevel="0" collapsed="false">
      <c r="AK1000" s="0" t="n">
        <v>987</v>
      </c>
      <c r="AL1000" s="0" t="n">
        <f aca="false">IFERROR(IF(AU1000&lt;($AM$6-$AL$6)/($AN$6-$AL$6),$AL$6+SQRT(AU1000*($AN$6-$AL$6)*($AM$6-$AL$6)),$AN$6-SQRT((1-AU1000)*($AN$6-$AL$6)*($AN$6-$AM$6))),$AM$6)</f>
        <v>5.33339982403258</v>
      </c>
      <c r="AM1000" s="0" t="n">
        <f aca="false">IFERROR(IF(AV1000&lt;($AM$7-$AL$7)/($AN$7-$AL$7),$AL$7+SQRT(AV1000*($AN$7-$AL$7)*($AM$7-$AL$7)),$AN$7-SQRT((1-AV1000)*($AN$7-$AL$7)*($AN$7-$AM$7))),$AM$7)</f>
        <v>1.18911839325095</v>
      </c>
      <c r="AN1000" s="0" t="n">
        <f aca="false">IFERROR(IF(AW1000&lt;($AM$8-$AL$8)/($AN$8-$AL$8),$AL$8+SQRT(AW1000*($AN$8-$AL$8)*($AM$8-$AL$8)),$AN$8-SQRT((1-AW1000)*($AN$8-$AL$8)*($AN$8-$AM$8))),$AM$8)</f>
        <v>0.832030622896957</v>
      </c>
      <c r="AO1000" s="0" t="n">
        <f aca="false">IFERROR(IF(AX1000&lt;($AM$9-$AL$9)/($AN$9-$AL$9),$AL$9+SQRT(AX1000*($AN$9-$AL$9)*($AM$9-$AL$9)),$AN$9-SQRT((1-AX1000)*($AN$9-$AL$9)*($AN$9-$AM$9))),$AM$9)</f>
        <v>0.999583483151465</v>
      </c>
      <c r="AP1000" s="0" t="n">
        <f aca="false">IFERROR(IF(AY1000&lt;($AM$10-$AL$10)/($AN$10-$AL$10),$AL$10+SQRT(AY1000*($AN$10-$AL$10)*($AM$10-$AL$10)),$AN$10-SQRT((1-AY1000)*($AN$10-$AL$10)*($AN$10-$AM$10))),$AM$10)</f>
        <v>0.511005868815312</v>
      </c>
      <c r="AQ1000" s="0" t="n">
        <f aca="false">IFERROR(IF(AZ1000&lt;($AM$11-$AL$11)/($AN$11-$AL$11),$AL$11+SQRT(AZ1000*($AN$11-$AL$11)*($AM$11-$AL$11)),$AN$11-SQRT((1-AZ1000)*($AN$11-$AL$11)*($AN$11-$AM$11))),$AM$11)</f>
        <v>0.705259578673922</v>
      </c>
      <c r="AR1000" s="0" t="n">
        <f aca="false">SUMPRODUCT((B24:B31&lt;=$B$6)*(C24:C31*AM1000+D24:D31*AO1000*$B$8*AQ1000)/(1+AL1000/100)^B24:B31)+C32*AM1000*AP1000/(1+AL1000/100)^$B$6</f>
        <v>0</v>
      </c>
      <c r="AS1000" s="0" t="n">
        <f aca="false">SUMPRODUCT((K24:K26&lt;=$B$6)*(L24:L26*AN1000+M24:M26*AO1000*$B$8*AQ1000)/(1+AL1000/100)^K24:K26)+L27*AN1000*AP1000/(1+AL1000/100)^$B$6</f>
        <v>0</v>
      </c>
      <c r="AT1000" s="0" t="n">
        <f aca="false">AS1000-AR1000</f>
        <v>0</v>
      </c>
      <c r="AU1000" s="0" t="n">
        <f aca="true">RAND()</f>
        <v>0.861122192673267</v>
      </c>
      <c r="AV1000" s="0" t="n">
        <f aca="true">RAND()</f>
        <v>0.967052710752478</v>
      </c>
      <c r="AW1000" s="0" t="n">
        <f aca="true">RAND()</f>
        <v>0.0113995644796338</v>
      </c>
      <c r="AX1000" s="0" t="n">
        <f aca="true">RAND()</f>
        <v>0.332778208850334</v>
      </c>
      <c r="AY1000" s="0" t="n">
        <f aca="true">RAND()</f>
        <v>0.000484516593519423</v>
      </c>
      <c r="AZ1000" s="0" t="n">
        <f aca="true">RAND()</f>
        <v>0.645420751169493</v>
      </c>
    </row>
    <row r="1001" customFormat="false" ht="15" hidden="false" customHeight="false" outlineLevel="0" collapsed="false">
      <c r="AK1001" s="0" t="n">
        <v>988</v>
      </c>
      <c r="AL1001" s="0" t="n">
        <f aca="false">IFERROR(IF(AU1001&lt;($AM$6-$AL$6)/($AN$6-$AL$6),$AL$6+SQRT(AU1001*($AN$6-$AL$6)*($AM$6-$AL$6)),$AN$6-SQRT((1-AU1001)*($AN$6-$AL$6)*($AN$6-$AM$6))),$AM$6)</f>
        <v>3.25821300431884</v>
      </c>
      <c r="AM1001" s="0" t="n">
        <f aca="false">IFERROR(IF(AV1001&lt;($AM$7-$AL$7)/($AN$7-$AL$7),$AL$7+SQRT(AV1001*($AN$7-$AL$7)*($AM$7-$AL$7)),$AN$7-SQRT((1-AV1001)*($AN$7-$AL$7)*($AN$7-$AM$7))),$AM$7)</f>
        <v>0.896191988297392</v>
      </c>
      <c r="AN1001" s="0" t="n">
        <f aca="false">IFERROR(IF(AW1001&lt;($AM$8-$AL$8)/($AN$8-$AL$8),$AL$8+SQRT(AW1001*($AN$8-$AL$8)*($AM$8-$AL$8)),$AN$8-SQRT((1-AW1001)*($AN$8-$AL$8)*($AN$8-$AM$8))),$AM$8)</f>
        <v>0.88307859569543</v>
      </c>
      <c r="AO1001" s="0" t="n">
        <f aca="false">IFERROR(IF(AX1001&lt;($AM$9-$AL$9)/($AN$9-$AL$9),$AL$9+SQRT(AX1001*($AN$9-$AL$9)*($AM$9-$AL$9)),$AN$9-SQRT((1-AX1001)*($AN$9-$AL$9)*($AN$9-$AM$9))),$AM$9)</f>
        <v>1.35183900592873</v>
      </c>
      <c r="AP1001" s="0" t="n">
        <f aca="false">IFERROR(IF(AY1001&lt;($AM$10-$AL$10)/($AN$10-$AL$10),$AL$10+SQRT(AY1001*($AN$10-$AL$10)*($AM$10-$AL$10)),$AN$10-SQRT((1-AY1001)*($AN$10-$AL$10)*($AN$10-$AM$10))),$AM$10)</f>
        <v>0.852078048999997</v>
      </c>
      <c r="AQ1001" s="0" t="n">
        <f aca="false">IFERROR(IF(AZ1001&lt;($AM$11-$AL$11)/($AN$11-$AL$11),$AL$11+SQRT(AZ1001*($AN$11-$AL$11)*($AM$11-$AL$11)),$AN$11-SQRT((1-AZ1001)*($AN$11-$AL$11)*($AN$11-$AM$11))),$AM$11)</f>
        <v>0.623321028482918</v>
      </c>
      <c r="AR1001" s="0" t="n">
        <f aca="false">SUMPRODUCT((B24:B31&lt;=$B$6)*(C24:C31*AM1001+D24:D31*AO1001*$B$8*AQ1001)/(1+AL1001/100)^B24:B31)+C32*AM1001*AP1001/(1+AL1001/100)^$B$6</f>
        <v>0</v>
      </c>
      <c r="AS1001" s="0" t="n">
        <f aca="false">SUMPRODUCT((K24:K26&lt;=$B$6)*(L24:L26*AN1001+M24:M26*AO1001*$B$8*AQ1001)/(1+AL1001/100)^K24:K26)+L27*AN1001*AP1001/(1+AL1001/100)^$B$6</f>
        <v>0</v>
      </c>
      <c r="AT1001" s="0" t="n">
        <f aca="false">AS1001-AR1001</f>
        <v>0</v>
      </c>
      <c r="AU1001" s="0" t="n">
        <f aca="true">RAND()</f>
        <v>0.299951503947569</v>
      </c>
      <c r="AV1001" s="0" t="n">
        <f aca="true">RAND()</f>
        <v>0.102809984584506</v>
      </c>
      <c r="AW1001" s="0" t="n">
        <f aca="true">RAND()</f>
        <v>0.0766894784747194</v>
      </c>
      <c r="AX1001" s="0" t="n">
        <f aca="true">RAND()</f>
        <v>0.719924883843028</v>
      </c>
      <c r="AY1001" s="0" t="n">
        <f aca="true">RAND()</f>
        <v>0.495835810350576</v>
      </c>
      <c r="AZ1001" s="0" t="n">
        <f aca="true">RAND()</f>
        <v>0.426679540650008</v>
      </c>
    </row>
    <row r="1002" customFormat="false" ht="15" hidden="false" customHeight="false" outlineLevel="0" collapsed="false">
      <c r="AK1002" s="0" t="n">
        <v>989</v>
      </c>
      <c r="AL1002" s="0" t="n">
        <f aca="false">IFERROR(IF(AU1002&lt;($AM$6-$AL$6)/($AN$6-$AL$6),$AL$6+SQRT(AU1002*($AN$6-$AL$6)*($AM$6-$AL$6)),$AN$6-SQRT((1-AU1002)*($AN$6-$AL$6)*($AN$6-$AM$6))),$AM$6)</f>
        <v>5.98157465186259</v>
      </c>
      <c r="AM1002" s="0" t="n">
        <f aca="false">IFERROR(IF(AV1002&lt;($AM$7-$AL$7)/($AN$7-$AL$7),$AL$7+SQRT(AV1002*($AN$7-$AL$7)*($AM$7-$AL$7)),$AN$7-SQRT((1-AV1002)*($AN$7-$AL$7)*($AN$7-$AM$7))),$AM$7)</f>
        <v>1.00905664489735</v>
      </c>
      <c r="AN1002" s="0" t="n">
        <f aca="false">IFERROR(IF(AW1002&lt;($AM$8-$AL$8)/($AN$8-$AL$8),$AL$8+SQRT(AW1002*($AN$8-$AL$8)*($AM$8-$AL$8)),$AN$8-SQRT((1-AW1002)*($AN$8-$AL$8)*($AN$8-$AM$8))),$AM$8)</f>
        <v>0.917497620263635</v>
      </c>
      <c r="AO1002" s="0" t="n">
        <f aca="false">IFERROR(IF(AX1002&lt;($AM$9-$AL$9)/($AN$9-$AL$9),$AL$9+SQRT(AX1002*($AN$9-$AL$9)*($AM$9-$AL$9)),$AN$9-SQRT((1-AX1002)*($AN$9-$AL$9)*($AN$9-$AM$9))),$AM$9)</f>
        <v>1.72565751033439</v>
      </c>
      <c r="AP1002" s="0" t="n">
        <f aca="false">IFERROR(IF(AY1002&lt;($AM$10-$AL$10)/($AN$10-$AL$10),$AL$10+SQRT(AY1002*($AN$10-$AL$10)*($AM$10-$AL$10)),$AN$10-SQRT((1-AY1002)*($AN$10-$AL$10)*($AN$10-$AM$10))),$AM$10)</f>
        <v>0.568437909538923</v>
      </c>
      <c r="AQ1002" s="0" t="n">
        <f aca="false">IFERROR(IF(AZ1002&lt;($AM$11-$AL$11)/($AN$11-$AL$11),$AL$11+SQRT(AZ1002*($AN$11-$AL$11)*($AM$11-$AL$11)),$AN$11-SQRT((1-AZ1002)*($AN$11-$AL$11)*($AN$11-$AM$11))),$AM$11)</f>
        <v>0.845753061546679</v>
      </c>
      <c r="AR1002" s="0" t="n">
        <f aca="false">SUMPRODUCT((B24:B31&lt;=$B$6)*(C24:C31*AM1002+D24:D31*AO1002*$B$8*AQ1002)/(1+AL1002/100)^B24:B31)+C32*AM1002*AP1002/(1+AL1002/100)^$B$6</f>
        <v>0</v>
      </c>
      <c r="AS1002" s="0" t="n">
        <f aca="false">SUMPRODUCT((K24:K26&lt;=$B$6)*(L24:L26*AN1002+M24:M26*AO1002*$B$8*AQ1002)/(1+AL1002/100)^K24:K26)+L27*AN1002*AP1002/(1+AL1002/100)^$B$6</f>
        <v>0</v>
      </c>
      <c r="AT1002" s="0" t="n">
        <f aca="false">AS1002-AR1002</f>
        <v>0</v>
      </c>
      <c r="AU1002" s="0" t="n">
        <f aca="true">RAND()</f>
        <v>0.94814049051356</v>
      </c>
      <c r="AV1002" s="0" t="n">
        <f aca="true">RAND()</f>
        <v>0.483967107838926</v>
      </c>
      <c r="AW1002" s="0" t="n">
        <f aca="true">RAND()</f>
        <v>0.153396564084638</v>
      </c>
      <c r="AX1002" s="0" t="n">
        <f aca="true">RAND()</f>
        <v>0.949824132242716</v>
      </c>
      <c r="AY1002" s="0" t="n">
        <f aca="true">RAND()</f>
        <v>0.0187349898482309</v>
      </c>
      <c r="AZ1002" s="0" t="n">
        <f aca="true">RAND()</f>
        <v>0.902889314195009</v>
      </c>
    </row>
    <row r="1003" customFormat="false" ht="15" hidden="false" customHeight="false" outlineLevel="0" collapsed="false">
      <c r="AK1003" s="0" t="n">
        <v>990</v>
      </c>
      <c r="AL1003" s="0" t="n">
        <f aca="false">IFERROR(IF(AU1003&lt;($AM$6-$AL$6)/($AN$6-$AL$6),$AL$6+SQRT(AU1003*($AN$6-$AL$6)*($AM$6-$AL$6)),$AN$6-SQRT((1-AU1003)*($AN$6-$AL$6)*($AN$6-$AM$6))),$AM$6)</f>
        <v>2.97010319937992</v>
      </c>
      <c r="AM1003" s="0" t="n">
        <f aca="false">IFERROR(IF(AV1003&lt;($AM$7-$AL$7)/($AN$7-$AL$7),$AL$7+SQRT(AV1003*($AN$7-$AL$7)*($AM$7-$AL$7)),$AN$7-SQRT((1-AV1003)*($AN$7-$AL$7)*($AN$7-$AM$7))),$AM$7)</f>
        <v>1.15301339590717</v>
      </c>
      <c r="AN1003" s="0" t="n">
        <f aca="false">IFERROR(IF(AW1003&lt;($AM$8-$AL$8)/($AN$8-$AL$8),$AL$8+SQRT(AW1003*($AN$8-$AL$8)*($AM$8-$AL$8)),$AN$8-SQRT((1-AW1003)*($AN$8-$AL$8)*($AN$8-$AM$8))),$AM$8)</f>
        <v>1.05897573390367</v>
      </c>
      <c r="AO1003" s="0" t="n">
        <f aca="false">IFERROR(IF(AX1003&lt;($AM$9-$AL$9)/($AN$9-$AL$9),$AL$9+SQRT(AX1003*($AN$9-$AL$9)*($AM$9-$AL$9)),$AN$9-SQRT((1-AX1003)*($AN$9-$AL$9)*($AN$9-$AM$9))),$AM$9)</f>
        <v>0.749294990441672</v>
      </c>
      <c r="AP1003" s="0" t="n">
        <f aca="false">IFERROR(IF(AY1003&lt;($AM$10-$AL$10)/($AN$10-$AL$10),$AL$10+SQRT(AY1003*($AN$10-$AL$10)*($AM$10-$AL$10)),$AN$10-SQRT((1-AY1003)*($AN$10-$AL$10)*($AN$10-$AM$10))),$AM$10)</f>
        <v>0.978140286904292</v>
      </c>
      <c r="AQ1003" s="0" t="n">
        <f aca="false">IFERROR(IF(AZ1003&lt;($AM$11-$AL$11)/($AN$11-$AL$11),$AL$11+SQRT(AZ1003*($AN$11-$AL$11)*($AM$11-$AL$11)),$AN$11-SQRT((1-AZ1003)*($AN$11-$AL$11)*($AN$11-$AM$11))),$AM$11)</f>
        <v>0.405787276912397</v>
      </c>
      <c r="AR1003" s="0" t="n">
        <f aca="false">SUMPRODUCT((B24:B31&lt;=$B$6)*(C24:C31*AM1003+D24:D31*AO1003*$B$8*AQ1003)/(1+AL1003/100)^B24:B31)+C32*AM1003*AP1003/(1+AL1003/100)^$B$6</f>
        <v>0</v>
      </c>
      <c r="AS1003" s="0" t="n">
        <f aca="false">SUMPRODUCT((K24:K26&lt;=$B$6)*(L24:L26*AN1003+M24:M26*AO1003*$B$8*AQ1003)/(1+AL1003/100)^K24:K26)+L27*AN1003*AP1003/(1+AL1003/100)^$B$6</f>
        <v>0</v>
      </c>
      <c r="AT1003" s="0" t="n">
        <f aca="false">AS1003-AR1003</f>
        <v>0</v>
      </c>
      <c r="AU1003" s="0" t="n">
        <f aca="true">RAND()</f>
        <v>0.188220043489433</v>
      </c>
      <c r="AV1003" s="0" t="n">
        <f aca="true">RAND()</f>
        <v>0.916387543347028</v>
      </c>
      <c r="AW1003" s="0" t="n">
        <f aca="true">RAND()</f>
        <v>0.675642042332059</v>
      </c>
      <c r="AX1003" s="0" t="n">
        <f aca="true">RAND()</f>
        <v>0.0828639896790846</v>
      </c>
      <c r="AY1003" s="0" t="n">
        <f aca="true">RAND()</f>
        <v>0.914472535843675</v>
      </c>
      <c r="AZ1003" s="0" t="n">
        <f aca="true">RAND()</f>
        <v>0.0456773385981233</v>
      </c>
    </row>
    <row r="1004" customFormat="false" ht="15" hidden="false" customHeight="false" outlineLevel="0" collapsed="false">
      <c r="AK1004" s="0" t="n">
        <v>991</v>
      </c>
      <c r="AL1004" s="0" t="n">
        <f aca="false">IFERROR(IF(AU1004&lt;($AM$6-$AL$6)/($AN$6-$AL$6),$AL$6+SQRT(AU1004*($AN$6-$AL$6)*($AM$6-$AL$6)),$AN$6-SQRT((1-AU1004)*($AN$6-$AL$6)*($AN$6-$AM$6))),$AM$6)</f>
        <v>4.93498452692694</v>
      </c>
      <c r="AM1004" s="0" t="n">
        <f aca="false">IFERROR(IF(AV1004&lt;($AM$7-$AL$7)/($AN$7-$AL$7),$AL$7+SQRT(AV1004*($AN$7-$AL$7)*($AM$7-$AL$7)),$AN$7-SQRT((1-AV1004)*($AN$7-$AL$7)*($AN$7-$AM$7))),$AM$7)</f>
        <v>0.974410648073445</v>
      </c>
      <c r="AN1004" s="0" t="n">
        <f aca="false">IFERROR(IF(AW1004&lt;($AM$8-$AL$8)/($AN$8-$AL$8),$AL$8+SQRT(AW1004*($AN$8-$AL$8)*($AM$8-$AL$8)),$AN$8-SQRT((1-AW1004)*($AN$8-$AL$8)*($AN$8-$AM$8))),$AM$8)</f>
        <v>0.941097346125879</v>
      </c>
      <c r="AO1004" s="0" t="n">
        <f aca="false">IFERROR(IF(AX1004&lt;($AM$9-$AL$9)/($AN$9-$AL$9),$AL$9+SQRT(AX1004*($AN$9-$AL$9)*($AM$9-$AL$9)),$AN$9-SQRT((1-AX1004)*($AN$9-$AL$9)*($AN$9-$AM$9))),$AM$9)</f>
        <v>1.49180697275496</v>
      </c>
      <c r="AP1004" s="0" t="n">
        <f aca="false">IFERROR(IF(AY1004&lt;($AM$10-$AL$10)/($AN$10-$AL$10),$AL$10+SQRT(AY1004*($AN$10-$AL$10)*($AM$10-$AL$10)),$AN$10-SQRT((1-AY1004)*($AN$10-$AL$10)*($AN$10-$AM$10))),$AM$10)</f>
        <v>0.983458319951905</v>
      </c>
      <c r="AQ1004" s="0" t="n">
        <f aca="false">IFERROR(IF(AZ1004&lt;($AM$11-$AL$11)/($AN$11-$AL$11),$AL$11+SQRT(AZ1004*($AN$11-$AL$11)*($AM$11-$AL$11)),$AN$11-SQRT((1-AZ1004)*($AN$11-$AL$11)*($AN$11-$AM$11))),$AM$11)</f>
        <v>0.570956305787981</v>
      </c>
      <c r="AR1004" s="0" t="n">
        <f aca="false">SUMPRODUCT((B24:B31&lt;=$B$6)*(C24:C31*AM1004+D24:D31*AO1004*$B$8*AQ1004)/(1+AL1004/100)^B24:B31)+C32*AM1004*AP1004/(1+AL1004/100)^$B$6</f>
        <v>0</v>
      </c>
      <c r="AS1004" s="0" t="n">
        <f aca="false">SUMPRODUCT((K24:K26&lt;=$B$6)*(L24:L26*AN1004+M24:M26*AO1004*$B$8*AQ1004)/(1+AL1004/100)^K24:K26)+L27*AN1004*AP1004/(1+AL1004/100)^$B$6</f>
        <v>0</v>
      </c>
      <c r="AT1004" s="0" t="n">
        <f aca="false">AS1004-AR1004</f>
        <v>0</v>
      </c>
      <c r="AU1004" s="0" t="n">
        <f aca="true">RAND()</f>
        <v>0.786785554798443</v>
      </c>
      <c r="AV1004" s="0" t="n">
        <f aca="true">RAND()</f>
        <v>0.337989712904435</v>
      </c>
      <c r="AW1004" s="0" t="n">
        <f aca="true">RAND()</f>
        <v>0.221205123152956</v>
      </c>
      <c r="AX1004" s="0" t="n">
        <f aca="true">RAND()</f>
        <v>0.827826564706349</v>
      </c>
      <c r="AY1004" s="0" t="n">
        <f aca="true">RAND()</f>
        <v>0.934927788522873</v>
      </c>
      <c r="AZ1004" s="0" t="n">
        <f aca="true">RAND()</f>
        <v>0.299662529168448</v>
      </c>
    </row>
    <row r="1005" customFormat="false" ht="15" hidden="false" customHeight="false" outlineLevel="0" collapsed="false">
      <c r="AK1005" s="0" t="n">
        <v>992</v>
      </c>
      <c r="AL1005" s="0" t="n">
        <f aca="false">IFERROR(IF(AU1005&lt;($AM$6-$AL$6)/($AN$6-$AL$6),$AL$6+SQRT(AU1005*($AN$6-$AL$6)*($AM$6-$AL$6)),$AN$6-SQRT((1-AU1005)*($AN$6-$AL$6)*($AN$6-$AM$6))),$AM$6)</f>
        <v>2.58905544322866</v>
      </c>
      <c r="AM1005" s="0" t="n">
        <f aca="false">IFERROR(IF(AV1005&lt;($AM$7-$AL$7)/($AN$7-$AL$7),$AL$7+SQRT(AV1005*($AN$7-$AL$7)*($AM$7-$AL$7)),$AN$7-SQRT((1-AV1005)*($AN$7-$AL$7)*($AN$7-$AM$7))),$AM$7)</f>
        <v>0.940281563416843</v>
      </c>
      <c r="AN1005" s="0" t="n">
        <f aca="false">IFERROR(IF(AW1005&lt;($AM$8-$AL$8)/($AN$8-$AL$8),$AL$8+SQRT(AW1005*($AN$8-$AL$8)*($AM$8-$AL$8)),$AN$8-SQRT((1-AW1005)*($AN$8-$AL$8)*($AN$8-$AM$8))),$AM$8)</f>
        <v>1.10462466383837</v>
      </c>
      <c r="AO1005" s="0" t="n">
        <f aca="false">IFERROR(IF(AX1005&lt;($AM$9-$AL$9)/($AN$9-$AL$9),$AL$9+SQRT(AX1005*($AN$9-$AL$9)*($AM$9-$AL$9)),$AN$9-SQRT((1-AX1005)*($AN$9-$AL$9)*($AN$9-$AM$9))),$AM$9)</f>
        <v>1.63848860605381</v>
      </c>
      <c r="AP1005" s="0" t="n">
        <f aca="false">IFERROR(IF(AY1005&lt;($AM$10-$AL$10)/($AN$10-$AL$10),$AL$10+SQRT(AY1005*($AN$10-$AL$10)*($AM$10-$AL$10)),$AN$10-SQRT((1-AY1005)*($AN$10-$AL$10)*($AN$10-$AM$10))),$AM$10)</f>
        <v>0.896744162234901</v>
      </c>
      <c r="AQ1005" s="0" t="n">
        <f aca="false">IFERROR(IF(AZ1005&lt;($AM$11-$AL$11)/($AN$11-$AL$11),$AL$11+SQRT(AZ1005*($AN$11-$AL$11)*($AM$11-$AL$11)),$AN$11-SQRT((1-AZ1005)*($AN$11-$AL$11)*($AN$11-$AM$11))),$AM$11)</f>
        <v>0.492638864991027</v>
      </c>
      <c r="AR1005" s="0" t="n">
        <f aca="false">SUMPRODUCT((B24:B31&lt;=$B$6)*(C24:C31*AM1005+D24:D31*AO1005*$B$8*AQ1005)/(1+AL1005/100)^B24:B31)+C32*AM1005*AP1005/(1+AL1005/100)^$B$6</f>
        <v>0</v>
      </c>
      <c r="AS1005" s="0" t="n">
        <f aca="false">SUMPRODUCT((K24:K26&lt;=$B$6)*(L24:L26*AN1005+M24:M26*AO1005*$B$8*AQ1005)/(1+AL1005/100)^K24:K26)+L27*AN1005*AP1005/(1+AL1005/100)^$B$6</f>
        <v>0</v>
      </c>
      <c r="AT1005" s="0" t="n">
        <f aca="false">AS1005-AR1005</f>
        <v>0</v>
      </c>
      <c r="AU1005" s="0" t="n">
        <f aca="true">RAND()</f>
        <v>0.0693972630394617</v>
      </c>
      <c r="AV1005" s="0" t="n">
        <f aca="true">RAND()</f>
        <v>0.218654633718598</v>
      </c>
      <c r="AW1005" s="0" t="n">
        <f aca="true">RAND()</f>
        <v>0.81214232565237</v>
      </c>
      <c r="AX1005" s="0" t="n">
        <f aca="true">RAND()</f>
        <v>0.912873008031389</v>
      </c>
      <c r="AY1005" s="0" t="n">
        <f aca="true">RAND()</f>
        <v>0.629623721069893</v>
      </c>
      <c r="AZ1005" s="0" t="n">
        <f aca="true">RAND()</f>
        <v>0.151468295122576</v>
      </c>
    </row>
    <row r="1006" customFormat="false" ht="15" hidden="false" customHeight="false" outlineLevel="0" collapsed="false">
      <c r="AK1006" s="0" t="n">
        <v>993</v>
      </c>
      <c r="AL1006" s="0" t="n">
        <f aca="false">IFERROR(IF(AU1006&lt;($AM$6-$AL$6)/($AN$6-$AL$6),$AL$6+SQRT(AU1006*($AN$6-$AL$6)*($AM$6-$AL$6)),$AN$6-SQRT((1-AU1006)*($AN$6-$AL$6)*($AN$6-$AM$6))),$AM$6)</f>
        <v>4.51836670213048</v>
      </c>
      <c r="AM1006" s="0" t="n">
        <f aca="false">IFERROR(IF(AV1006&lt;($AM$7-$AL$7)/($AN$7-$AL$7),$AL$7+SQRT(AV1006*($AN$7-$AL$7)*($AM$7-$AL$7)),$AN$7-SQRT((1-AV1006)*($AN$7-$AL$7)*($AN$7-$AM$7))),$AM$7)</f>
        <v>1.17878003706229</v>
      </c>
      <c r="AN1006" s="0" t="n">
        <f aca="false">IFERROR(IF(AW1006&lt;($AM$8-$AL$8)/($AN$8-$AL$8),$AL$8+SQRT(AW1006*($AN$8-$AL$8)*($AM$8-$AL$8)),$AN$8-SQRT((1-AW1006)*($AN$8-$AL$8)*($AN$8-$AM$8))),$AM$8)</f>
        <v>0.919185187533373</v>
      </c>
      <c r="AO1006" s="0" t="n">
        <f aca="false">IFERROR(IF(AX1006&lt;($AM$9-$AL$9)/($AN$9-$AL$9),$AL$9+SQRT(AX1006*($AN$9-$AL$9)*($AM$9-$AL$9)),$AN$9-SQRT((1-AX1006)*($AN$9-$AL$9)*($AN$9-$AM$9))),$AM$9)</f>
        <v>1.10189230346592</v>
      </c>
      <c r="AP1006" s="0" t="n">
        <f aca="false">IFERROR(IF(AY1006&lt;($AM$10-$AL$10)/($AN$10-$AL$10),$AL$10+SQRT(AY1006*($AN$10-$AL$10)*($AM$10-$AL$10)),$AN$10-SQRT((1-AY1006)*($AN$10-$AL$10)*($AN$10-$AM$10))),$AM$10)</f>
        <v>0.729102990635685</v>
      </c>
      <c r="AQ1006" s="0" t="n">
        <f aca="false">IFERROR(IF(AZ1006&lt;($AM$11-$AL$11)/($AN$11-$AL$11),$AL$11+SQRT(AZ1006*($AN$11-$AL$11)*($AM$11-$AL$11)),$AN$11-SQRT((1-AZ1006)*($AN$11-$AL$11)*($AN$11-$AM$11))),$AM$11)</f>
        <v>0.687924583316343</v>
      </c>
      <c r="AR1006" s="0" t="n">
        <f aca="false">SUMPRODUCT((B24:B31&lt;=$B$6)*(C24:C31*AM1006+D24:D31*AO1006*$B$8*AQ1006)/(1+AL1006/100)^B24:B31)+C32*AM1006*AP1006/(1+AL1006/100)^$B$6</f>
        <v>0</v>
      </c>
      <c r="AS1006" s="0" t="n">
        <f aca="false">SUMPRODUCT((K24:K26&lt;=$B$6)*(L24:L26*AN1006+M24:M26*AO1006*$B$8*AQ1006)/(1+AL1006/100)^K24:K26)+L27*AN1006*AP1006/(1+AL1006/100)^$B$6</f>
        <v>0</v>
      </c>
      <c r="AT1006" s="0" t="n">
        <f aca="false">AS1006-AR1006</f>
        <v>0</v>
      </c>
      <c r="AU1006" s="0" t="n">
        <f aca="true">RAND()</f>
        <v>0.692074808745261</v>
      </c>
      <c r="AV1006" s="0" t="n">
        <f aca="true">RAND()</f>
        <v>0.954913038925783</v>
      </c>
      <c r="AW1006" s="0" t="n">
        <f aca="true">RAND()</f>
        <v>0.157834543637392</v>
      </c>
      <c r="AX1006" s="0" t="n">
        <f aca="true">RAND()</f>
        <v>0.462268376950831</v>
      </c>
      <c r="AY1006" s="0" t="n">
        <f aca="true">RAND()</f>
        <v>0.209952721272858</v>
      </c>
      <c r="AZ1006" s="0" t="n">
        <f aca="true">RAND()</f>
        <v>0.602485446129476</v>
      </c>
    </row>
    <row r="1007" customFormat="false" ht="15" hidden="false" customHeight="false" outlineLevel="0" collapsed="false">
      <c r="AK1007" s="0" t="n">
        <v>994</v>
      </c>
      <c r="AL1007" s="0" t="n">
        <f aca="false">IFERROR(IF(AU1007&lt;($AM$6-$AL$6)/($AN$6-$AL$6),$AL$6+SQRT(AU1007*($AN$6-$AL$6)*($AM$6-$AL$6)),$AN$6-SQRT((1-AU1007)*($AN$6-$AL$6)*($AN$6-$AM$6))),$AM$6)</f>
        <v>3.38569274989428</v>
      </c>
      <c r="AM1007" s="0" t="n">
        <f aca="false">IFERROR(IF(AV1007&lt;($AM$7-$AL$7)/($AN$7-$AL$7),$AL$7+SQRT(AV1007*($AN$7-$AL$7)*($AM$7-$AL$7)),$AN$7-SQRT((1-AV1007)*($AN$7-$AL$7)*($AN$7-$AM$7))),$AM$7)</f>
        <v>0.909491642044287</v>
      </c>
      <c r="AN1007" s="0" t="n">
        <f aca="false">IFERROR(IF(AW1007&lt;($AM$8-$AL$8)/($AN$8-$AL$8),$AL$8+SQRT(AW1007*($AN$8-$AL$8)*($AM$8-$AL$8)),$AN$8-SQRT((1-AW1007)*($AN$8-$AL$8)*($AN$8-$AM$8))),$AM$8)</f>
        <v>1.13739138511307</v>
      </c>
      <c r="AO1007" s="0" t="n">
        <f aca="false">IFERROR(IF(AX1007&lt;($AM$9-$AL$9)/($AN$9-$AL$9),$AL$9+SQRT(AX1007*($AN$9-$AL$9)*($AM$9-$AL$9)),$AN$9-SQRT((1-AX1007)*($AN$9-$AL$9)*($AN$9-$AM$9))),$AM$9)</f>
        <v>1.52008328599068</v>
      </c>
      <c r="AP1007" s="0" t="n">
        <f aca="false">IFERROR(IF(AY1007&lt;($AM$10-$AL$10)/($AN$10-$AL$10),$AL$10+SQRT(AY1007*($AN$10-$AL$10)*($AM$10-$AL$10)),$AN$10-SQRT((1-AY1007)*($AN$10-$AL$10)*($AN$10-$AM$10))),$AM$10)</f>
        <v>0.861291525496988</v>
      </c>
      <c r="AQ1007" s="0" t="n">
        <f aca="false">IFERROR(IF(AZ1007&lt;($AM$11-$AL$11)/($AN$11-$AL$11),$AL$11+SQRT(AZ1007*($AN$11-$AL$11)*($AM$11-$AL$11)),$AN$11-SQRT((1-AZ1007)*($AN$11-$AL$11)*($AN$11-$AM$11))),$AM$11)</f>
        <v>0.880390502093755</v>
      </c>
      <c r="AR1007" s="0" t="n">
        <f aca="false">SUMPRODUCT((B24:B31&lt;=$B$6)*(C24:C31*AM1007+D24:D31*AO1007*$B$8*AQ1007)/(1+AL1007/100)^B24:B31)+C32*AM1007*AP1007/(1+AL1007/100)^$B$6</f>
        <v>0</v>
      </c>
      <c r="AS1007" s="0" t="n">
        <f aca="false">SUMPRODUCT((K24:K26&lt;=$B$6)*(L24:L26*AN1007+M24:M26*AO1007*$B$8*AQ1007)/(1+AL1007/100)^K24:K26)+L27*AN1007*AP1007/(1+AL1007/100)^$B$6</f>
        <v>0</v>
      </c>
      <c r="AT1007" s="0" t="n">
        <f aca="false">AS1007-AR1007</f>
        <v>0</v>
      </c>
      <c r="AU1007" s="0" t="n">
        <f aca="true">RAND()</f>
        <v>0.34683915509166</v>
      </c>
      <c r="AV1007" s="0" t="n">
        <f aca="true">RAND()</f>
        <v>0.133204663083936</v>
      </c>
      <c r="AW1007" s="0" t="n">
        <f aca="true">RAND()</f>
        <v>0.887282665362206</v>
      </c>
      <c r="AX1007" s="0" t="n">
        <f aca="true">RAND()</f>
        <v>0.846453298409665</v>
      </c>
      <c r="AY1007" s="0" t="n">
        <f aca="true">RAND()</f>
        <v>0.522126265583762</v>
      </c>
      <c r="AZ1007" s="0" t="n">
        <f aca="true">RAND()</f>
        <v>0.94160640004333</v>
      </c>
    </row>
    <row r="1008" customFormat="false" ht="15" hidden="false" customHeight="false" outlineLevel="0" collapsed="false">
      <c r="AK1008" s="0" t="n">
        <v>995</v>
      </c>
      <c r="AL1008" s="0" t="n">
        <f aca="false">IFERROR(IF(AU1008&lt;($AM$6-$AL$6)/($AN$6-$AL$6),$AL$6+SQRT(AU1008*($AN$6-$AL$6)*($AM$6-$AL$6)),$AN$6-SQRT((1-AU1008)*($AN$6-$AL$6)*($AN$6-$AM$6))),$AM$6)</f>
        <v>5.36463744245134</v>
      </c>
      <c r="AM1008" s="0" t="n">
        <f aca="false">IFERROR(IF(AV1008&lt;($AM$7-$AL$7)/($AN$7-$AL$7),$AL$7+SQRT(AV1008*($AN$7-$AL$7)*($AM$7-$AL$7)),$AN$7-SQRT((1-AV1008)*($AN$7-$AL$7)*($AN$7-$AM$7))),$AM$7)</f>
        <v>0.921528829533371</v>
      </c>
      <c r="AN1008" s="0" t="n">
        <f aca="false">IFERROR(IF(AW1008&lt;($AM$8-$AL$8)/($AN$8-$AL$8),$AL$8+SQRT(AW1008*($AN$8-$AL$8)*($AM$8-$AL$8)),$AN$8-SQRT((1-AW1008)*($AN$8-$AL$8)*($AN$8-$AM$8))),$AM$8)</f>
        <v>1.02539679673093</v>
      </c>
      <c r="AO1008" s="0" t="n">
        <f aca="false">IFERROR(IF(AX1008&lt;($AM$9-$AL$9)/($AN$9-$AL$9),$AL$9+SQRT(AX1008*($AN$9-$AL$9)*($AM$9-$AL$9)),$AN$9-SQRT((1-AX1008)*($AN$9-$AL$9)*($AN$9-$AM$9))),$AM$9)</f>
        <v>1.95949764594187</v>
      </c>
      <c r="AP1008" s="0" t="n">
        <f aca="false">IFERROR(IF(AY1008&lt;($AM$10-$AL$10)/($AN$10-$AL$10),$AL$10+SQRT(AY1008*($AN$10-$AL$10)*($AM$10-$AL$10)),$AN$10-SQRT((1-AY1008)*($AN$10-$AL$10)*($AN$10-$AM$10))),$AM$10)</f>
        <v>0.914675538320732</v>
      </c>
      <c r="AQ1008" s="0" t="n">
        <f aca="false">IFERROR(IF(AZ1008&lt;($AM$11-$AL$11)/($AN$11-$AL$11),$AL$11+SQRT(AZ1008*($AN$11-$AL$11)*($AM$11-$AL$11)),$AN$11-SQRT((1-AZ1008)*($AN$11-$AL$11)*($AN$11-$AM$11))),$AM$11)</f>
        <v>0.475924897141822</v>
      </c>
      <c r="AR1008" s="0" t="n">
        <f aca="false">SUMPRODUCT((B24:B31&lt;=$B$6)*(C24:C31*AM1008+D24:D31*AO1008*$B$8*AQ1008)/(1+AL1008/100)^B24:B31)+C32*AM1008*AP1008/(1+AL1008/100)^$B$6</f>
        <v>0</v>
      </c>
      <c r="AS1008" s="0" t="n">
        <f aca="false">SUMPRODUCT((K24:K26&lt;=$B$6)*(L24:L26*AN1008+M24:M26*AO1008*$B$8*AQ1008)/(1+AL1008/100)^K24:K26)+L27*AN1008*AP1008/(1+AL1008/100)^$B$6</f>
        <v>0</v>
      </c>
      <c r="AT1008" s="0" t="n">
        <f aca="false">AS1008-AR1008</f>
        <v>0</v>
      </c>
      <c r="AU1008" s="0" t="n">
        <f aca="true">RAND()</f>
        <v>0.866279465268395</v>
      </c>
      <c r="AV1008" s="0" t="n">
        <f aca="true">RAND()</f>
        <v>0.164102848975013</v>
      </c>
      <c r="AW1008" s="0" t="n">
        <f aca="true">RAND()</f>
        <v>0.551585787389106</v>
      </c>
      <c r="AX1008" s="0" t="n">
        <f aca="true">RAND()</f>
        <v>0.998906372877166</v>
      </c>
      <c r="AY1008" s="0" t="n">
        <f aca="true">RAND()</f>
        <v>0.687823208326357</v>
      </c>
      <c r="AZ1008" s="0" t="n">
        <f aca="true">RAND()</f>
        <v>0.126324773201472</v>
      </c>
    </row>
    <row r="1009" customFormat="false" ht="15" hidden="false" customHeight="false" outlineLevel="0" collapsed="false">
      <c r="AK1009" s="0" t="n">
        <v>996</v>
      </c>
      <c r="AL1009" s="0" t="n">
        <f aca="false">IFERROR(IF(AU1009&lt;($AM$6-$AL$6)/($AN$6-$AL$6),$AL$6+SQRT(AU1009*($AN$6-$AL$6)*($AM$6-$AL$6)),$AN$6-SQRT((1-AU1009)*($AN$6-$AL$6)*($AN$6-$AM$6))),$AM$6)</f>
        <v>3.11842870039886</v>
      </c>
      <c r="AM1009" s="0" t="n">
        <f aca="false">IFERROR(IF(AV1009&lt;($AM$7-$AL$7)/($AN$7-$AL$7),$AL$7+SQRT(AV1009*($AN$7-$AL$7)*($AM$7-$AL$7)),$AN$7-SQRT((1-AV1009)*($AN$7-$AL$7)*($AN$7-$AM$7))),$AM$7)</f>
        <v>1.06218344604702</v>
      </c>
      <c r="AN1009" s="0" t="n">
        <f aca="false">IFERROR(IF(AW1009&lt;($AM$8-$AL$8)/($AN$8-$AL$8),$AL$8+SQRT(AW1009*($AN$8-$AL$8)*($AM$8-$AL$8)),$AN$8-SQRT((1-AW1009)*($AN$8-$AL$8)*($AN$8-$AM$8))),$AM$8)</f>
        <v>1.07019714195925</v>
      </c>
      <c r="AO1009" s="0" t="n">
        <f aca="false">IFERROR(IF(AX1009&lt;($AM$9-$AL$9)/($AN$9-$AL$9),$AL$9+SQRT(AX1009*($AN$9-$AL$9)*($AM$9-$AL$9)),$AN$9-SQRT((1-AX1009)*($AN$9-$AL$9)*($AN$9-$AM$9))),$AM$9)</f>
        <v>1.26638235414418</v>
      </c>
      <c r="AP1009" s="0" t="n">
        <f aca="false">IFERROR(IF(AY1009&lt;($AM$10-$AL$10)/($AN$10-$AL$10),$AL$10+SQRT(AY1009*($AN$10-$AL$10)*($AM$10-$AL$10)),$AN$10-SQRT((1-AY1009)*($AN$10-$AL$10)*($AN$10-$AM$10))),$AM$10)</f>
        <v>0.709137314117932</v>
      </c>
      <c r="AQ1009" s="0" t="n">
        <f aca="false">IFERROR(IF(AZ1009&lt;($AM$11-$AL$11)/($AN$11-$AL$11),$AL$11+SQRT(AZ1009*($AN$11-$AL$11)*($AM$11-$AL$11)),$AN$11-SQRT((1-AZ1009)*($AN$11-$AL$11)*($AN$11-$AM$11))),$AM$11)</f>
        <v>0.452732633272297</v>
      </c>
      <c r="AR1009" s="0" t="n">
        <f aca="false">SUMPRODUCT((B24:B31&lt;=$B$6)*(C24:C31*AM1009+D24:D31*AO1009*$B$8*AQ1009)/(1+AL1009/100)^B24:B31)+C32*AM1009*AP1009/(1+AL1009/100)^$B$6</f>
        <v>0</v>
      </c>
      <c r="AS1009" s="0" t="n">
        <f aca="false">SUMPRODUCT((K24:K26&lt;=$B$6)*(L24:L26*AN1009+M24:M26*AO1009*$B$8*AQ1009)/(1+AL1009/100)^K24:K26)+L27*AN1009*AP1009/(1+AL1009/100)^$B$6</f>
        <v>0</v>
      </c>
      <c r="AT1009" s="0" t="n">
        <f aca="false">AS1009-AR1009</f>
        <v>0</v>
      </c>
      <c r="AU1009" s="0" t="n">
        <f aca="true">RAND()</f>
        <v>0.246670212305637</v>
      </c>
      <c r="AV1009" s="0" t="n">
        <f aca="true">RAND()</f>
        <v>0.686443929433136</v>
      </c>
      <c r="AW1009" s="0" t="n">
        <f aca="true">RAND()</f>
        <v>0.712630508803372</v>
      </c>
      <c r="AX1009" s="0" t="n">
        <f aca="true">RAND()</f>
        <v>0.641203433125979</v>
      </c>
      <c r="AY1009" s="0" t="n">
        <f aca="true">RAND()</f>
        <v>0.17495366462585</v>
      </c>
      <c r="AZ1009" s="0" t="n">
        <f aca="true">RAND()</f>
        <v>0.0952132949644486</v>
      </c>
    </row>
    <row r="1010" customFormat="false" ht="15" hidden="false" customHeight="false" outlineLevel="0" collapsed="false">
      <c r="AK1010" s="0" t="n">
        <v>997</v>
      </c>
      <c r="AL1010" s="0" t="n">
        <f aca="false">IFERROR(IF(AU1010&lt;($AM$6-$AL$6)/($AN$6-$AL$6),$AL$6+SQRT(AU1010*($AN$6-$AL$6)*($AM$6-$AL$6)),$AN$6-SQRT((1-AU1010)*($AN$6-$AL$6)*($AN$6-$AM$6))),$AM$6)</f>
        <v>4.84019734292345</v>
      </c>
      <c r="AM1010" s="0" t="n">
        <f aca="false">IFERROR(IF(AV1010&lt;($AM$7-$AL$7)/($AN$7-$AL$7),$AL$7+SQRT(AV1010*($AN$7-$AL$7)*($AM$7-$AL$7)),$AN$7-SQRT((1-AV1010)*($AN$7-$AL$7)*($AN$7-$AM$7))),$AM$7)</f>
        <v>1.00754437660309</v>
      </c>
      <c r="AN1010" s="0" t="n">
        <f aca="false">IFERROR(IF(AW1010&lt;($AM$8-$AL$8)/($AN$8-$AL$8),$AL$8+SQRT(AW1010*($AN$8-$AL$8)*($AM$8-$AL$8)),$AN$8-SQRT((1-AW1010)*($AN$8-$AL$8)*($AN$8-$AM$8))),$AM$8)</f>
        <v>1.09513905547707</v>
      </c>
      <c r="AO1010" s="0" t="n">
        <f aca="false">IFERROR(IF(AX1010&lt;($AM$9-$AL$9)/($AN$9-$AL$9),$AL$9+SQRT(AX1010*($AN$9-$AL$9)*($AM$9-$AL$9)),$AN$9-SQRT((1-AX1010)*($AN$9-$AL$9)*($AN$9-$AM$9))),$AM$9)</f>
        <v>1.69565401261633</v>
      </c>
      <c r="AP1010" s="0" t="n">
        <f aca="false">IFERROR(IF(AY1010&lt;($AM$10-$AL$10)/($AN$10-$AL$10),$AL$10+SQRT(AY1010*($AN$10-$AL$10)*($AM$10-$AL$10)),$AN$10-SQRT((1-AY1010)*($AN$10-$AL$10)*($AN$10-$AM$10))),$AM$10)</f>
        <v>0.923955120789754</v>
      </c>
      <c r="AQ1010" s="0" t="n">
        <f aca="false">IFERROR(IF(AZ1010&lt;($AM$11-$AL$11)/($AN$11-$AL$11),$AL$11+SQRT(AZ1010*($AN$11-$AL$11)*($AM$11-$AL$11)),$AN$11-SQRT((1-AZ1010)*($AN$11-$AL$11)*($AN$11-$AM$11))),$AM$11)</f>
        <v>0.767281598563263</v>
      </c>
      <c r="AR1010" s="0" t="n">
        <f aca="false">SUMPRODUCT((B24:B31&lt;=$B$6)*(C24:C31*AM1010+D24:D31*AO1010*$B$8*AQ1010)/(1+AL1010/100)^B24:B31)+C32*AM1010*AP1010/(1+AL1010/100)^$B$6</f>
        <v>0</v>
      </c>
      <c r="AS1010" s="0" t="n">
        <f aca="false">SUMPRODUCT((K24:K26&lt;=$B$6)*(L24:L26*AN1010+M24:M26*AO1010*$B$8*AQ1010)/(1+AL1010/100)^K24:K26)+L27*AN1010*AP1010/(1+AL1010/100)^$B$6</f>
        <v>0</v>
      </c>
      <c r="AT1010" s="0" t="n">
        <f aca="false">AS1010-AR1010</f>
        <v>0</v>
      </c>
      <c r="AU1010" s="0" t="n">
        <f aca="true">RAND()</f>
        <v>0.766762624124254</v>
      </c>
      <c r="AV1010" s="0" t="n">
        <f aca="true">RAND()</f>
        <v>0.477469072739702</v>
      </c>
      <c r="AW1010" s="0" t="n">
        <f aca="true">RAND()</f>
        <v>0.78682744765748</v>
      </c>
      <c r="AX1010" s="0" t="n">
        <f aca="true">RAND()</f>
        <v>0.938249013308972</v>
      </c>
      <c r="AY1010" s="0" t="n">
        <f aca="true">RAND()</f>
        <v>0.71895177777542</v>
      </c>
      <c r="AZ1010" s="0" t="n">
        <f aca="true">RAND()</f>
        <v>0.778947533194816</v>
      </c>
    </row>
    <row r="1011" customFormat="false" ht="15" hidden="false" customHeight="false" outlineLevel="0" collapsed="false">
      <c r="AK1011" s="0" t="n">
        <v>998</v>
      </c>
      <c r="AL1011" s="0" t="n">
        <f aca="false">IFERROR(IF(AU1011&lt;($AM$6-$AL$6)/($AN$6-$AL$6),$AL$6+SQRT(AU1011*($AN$6-$AL$6)*($AM$6-$AL$6)),$AN$6-SQRT((1-AU1011)*($AN$6-$AL$6)*($AN$6-$AM$6))),$AM$6)</f>
        <v>2.92522872852956</v>
      </c>
      <c r="AM1011" s="0" t="n">
        <f aca="false">IFERROR(IF(AV1011&lt;($AM$7-$AL$7)/($AN$7-$AL$7),$AL$7+SQRT(AV1011*($AN$7-$AL$7)*($AM$7-$AL$7)),$AN$7-SQRT((1-AV1011)*($AN$7-$AL$7)*($AN$7-$AM$7))),$AM$7)</f>
        <v>0.872552790227674</v>
      </c>
      <c r="AN1011" s="0" t="n">
        <f aca="false">IFERROR(IF(AW1011&lt;($AM$8-$AL$8)/($AN$8-$AL$8),$AL$8+SQRT(AW1011*($AN$8-$AL$8)*($AM$8-$AL$8)),$AN$8-SQRT((1-AW1011)*($AN$8-$AL$8)*($AN$8-$AM$8))),$AM$8)</f>
        <v>1.03902004401412</v>
      </c>
      <c r="AO1011" s="0" t="n">
        <f aca="false">IFERROR(IF(AX1011&lt;($AM$9-$AL$9)/($AN$9-$AL$9),$AL$9+SQRT(AX1011*($AN$9-$AL$9)*($AM$9-$AL$9)),$AN$9-SQRT((1-AX1011)*($AN$9-$AL$9)*($AN$9-$AM$9))),$AM$9)</f>
        <v>0.943698862402777</v>
      </c>
      <c r="AP1011" s="0" t="n">
        <f aca="false">IFERROR(IF(AY1011&lt;($AM$10-$AL$10)/($AN$10-$AL$10),$AL$10+SQRT(AY1011*($AN$10-$AL$10)*($AM$10-$AL$10)),$AN$10-SQRT((1-AY1011)*($AN$10-$AL$10)*($AN$10-$AM$10))),$AM$10)</f>
        <v>0.987641864909944</v>
      </c>
      <c r="AQ1011" s="0" t="n">
        <f aca="false">IFERROR(IF(AZ1011&lt;($AM$11-$AL$11)/($AN$11-$AL$11),$AL$11+SQRT(AZ1011*($AN$11-$AL$11)*($AM$11-$AL$11)),$AN$11-SQRT((1-AZ1011)*($AN$11-$AL$11)*($AN$11-$AM$11))),$AM$11)</f>
        <v>0.55711955481858</v>
      </c>
      <c r="AR1011" s="0" t="n">
        <f aca="false">SUMPRODUCT((B24:B31&lt;=$B$6)*(C24:C31*AM1011+D24:D31*AO1011*$B$8*AQ1011)/(1+AL1011/100)^B24:B31)+C32*AM1011*AP1011/(1+AL1011/100)^$B$6</f>
        <v>0</v>
      </c>
      <c r="AS1011" s="0" t="n">
        <f aca="false">SUMPRODUCT((K24:K26&lt;=$B$6)*(L24:L26*AN1011+M24:M26*AO1011*$B$8*AQ1011)/(1+AL1011/100)^K24:K26)+L27*AN1011*AP1011/(1+AL1011/100)^$B$6</f>
        <v>0</v>
      </c>
      <c r="AT1011" s="0" t="n">
        <f aca="false">AS1011-AR1011</f>
        <v>0</v>
      </c>
      <c r="AU1011" s="0" t="n">
        <f aca="true">RAND()</f>
        <v>0.171209640019285</v>
      </c>
      <c r="AV1011" s="0" t="n">
        <f aca="true">RAND()</f>
        <v>0.0584878596646758</v>
      </c>
      <c r="AW1011" s="0" t="n">
        <f aca="true">RAND()</f>
        <v>0.604332961530641</v>
      </c>
      <c r="AX1011" s="0" t="n">
        <f aca="true">RAND()</f>
        <v>0.262491573996691</v>
      </c>
      <c r="AY1011" s="0" t="n">
        <f aca="true">RAND()</f>
        <v>0.951178353651393</v>
      </c>
      <c r="AZ1011" s="0" t="n">
        <f aca="true">RAND()</f>
        <v>0.269838634571856</v>
      </c>
    </row>
    <row r="1012" customFormat="false" ht="15" hidden="false" customHeight="false" outlineLevel="0" collapsed="false">
      <c r="AK1012" s="0" t="n">
        <v>999</v>
      </c>
      <c r="AL1012" s="0" t="n">
        <f aca="false">IFERROR(IF(AU1012&lt;($AM$6-$AL$6)/($AN$6-$AL$6),$AL$6+SQRT(AU1012*($AN$6-$AL$6)*($AM$6-$AL$6)),$AN$6-SQRT((1-AU1012)*($AN$6-$AL$6)*($AN$6-$AM$6))),$AM$6)</f>
        <v>4.03578146542154</v>
      </c>
      <c r="AM1012" s="0" t="n">
        <f aca="false">IFERROR(IF(AV1012&lt;($AM$7-$AL$7)/($AN$7-$AL$7),$AL$7+SQRT(AV1012*($AN$7-$AL$7)*($AM$7-$AL$7)),$AN$7-SQRT((1-AV1012)*($AN$7-$AL$7)*($AN$7-$AM$7))),$AM$7)</f>
        <v>1.01161813624674</v>
      </c>
      <c r="AN1012" s="0" t="n">
        <f aca="false">IFERROR(IF(AW1012&lt;($AM$8-$AL$8)/($AN$8-$AL$8),$AL$8+SQRT(AW1012*($AN$8-$AL$8)*($AM$8-$AL$8)),$AN$8-SQRT((1-AW1012)*($AN$8-$AL$8)*($AN$8-$AM$8))),$AM$8)</f>
        <v>1.03656455992159</v>
      </c>
      <c r="AO1012" s="0" t="n">
        <f aca="false">IFERROR(IF(AX1012&lt;($AM$9-$AL$9)/($AN$9-$AL$9),$AL$9+SQRT(AX1012*($AN$9-$AL$9)*($AM$9-$AL$9)),$AN$9-SQRT((1-AX1012)*($AN$9-$AL$9)*($AN$9-$AM$9))),$AM$9)</f>
        <v>1.50318327516782</v>
      </c>
      <c r="AP1012" s="0" t="n">
        <f aca="false">IFERROR(IF(AY1012&lt;($AM$10-$AL$10)/($AN$10-$AL$10),$AL$10+SQRT(AY1012*($AN$10-$AL$10)*($AM$10-$AL$10)),$AN$10-SQRT((1-AY1012)*($AN$10-$AL$10)*($AN$10-$AM$10))),$AM$10)</f>
        <v>0.904545934073064</v>
      </c>
      <c r="AQ1012" s="0" t="n">
        <f aca="false">IFERROR(IF(AZ1012&lt;($AM$11-$AL$11)/($AN$11-$AL$11),$AL$11+SQRT(AZ1012*($AN$11-$AL$11)*($AM$11-$AL$11)),$AN$11-SQRT((1-AZ1012)*($AN$11-$AL$11)*($AN$11-$AM$11))),$AM$11)</f>
        <v>0.762910019623163</v>
      </c>
      <c r="AR1012" s="0" t="n">
        <f aca="false">SUMPRODUCT((B24:B31&lt;=$B$6)*(C24:C31*AM1012+D24:D31*AO1012*$B$8*AQ1012)/(1+AL1012/100)^B24:B31)+C32*AM1012*AP1012/(1+AL1012/100)^$B$6</f>
        <v>0</v>
      </c>
      <c r="AS1012" s="0" t="n">
        <f aca="false">SUMPRODUCT((K24:K26&lt;=$B$6)*(L24:L26*AN1012+M24:M26*AO1012*$B$8*AQ1012)/(1+AL1012/100)^K24:K26)+L27*AN1012*AP1012/(1+AL1012/100)^$B$6</f>
        <v>0</v>
      </c>
      <c r="AT1012" s="0" t="n">
        <f aca="false">AS1012-AR1012</f>
        <v>0</v>
      </c>
      <c r="AU1012" s="0" t="n">
        <f aca="true">RAND()</f>
        <v>0.560670423963075</v>
      </c>
      <c r="AV1012" s="0" t="n">
        <f aca="true">RAND()</f>
        <v>0.494880773631303</v>
      </c>
      <c r="AW1012" s="0" t="n">
        <f aca="true">RAND()</f>
        <v>0.595069448164774</v>
      </c>
      <c r="AX1012" s="0" t="n">
        <f aca="true">RAND()</f>
        <v>0.835448761284685</v>
      </c>
      <c r="AY1012" s="0" t="n">
        <f aca="true">RAND()</f>
        <v>0.654629651100191</v>
      </c>
      <c r="AZ1012" s="0" t="n">
        <f aca="true">RAND()</f>
        <v>0.770564657979229</v>
      </c>
    </row>
    <row r="1013" customFormat="false" ht="15" hidden="false" customHeight="false" outlineLevel="0" collapsed="false">
      <c r="AK1013" s="0" t="n">
        <v>1000</v>
      </c>
      <c r="AL1013" s="0" t="n">
        <f aca="false">IFERROR(IF(AU1013&lt;($AM$6-$AL$6)/($AN$6-$AL$6),$AL$6+SQRT(AU1013*($AN$6-$AL$6)*($AM$6-$AL$6)),$AN$6-SQRT((1-AU1013)*($AN$6-$AL$6)*($AN$6-$AM$6))),$AM$6)</f>
        <v>3.76789152978559</v>
      </c>
      <c r="AM1013" s="0" t="n">
        <f aca="false">IFERROR(IF(AV1013&lt;($AM$7-$AL$7)/($AN$7-$AL$7),$AL$7+SQRT(AV1013*($AN$7-$AL$7)*($AM$7-$AL$7)),$AN$7-SQRT((1-AV1013)*($AN$7-$AL$7)*($AN$7-$AM$7))),$AM$7)</f>
        <v>0.993278533387468</v>
      </c>
      <c r="AN1013" s="0" t="n">
        <f aca="false">IFERROR(IF(AW1013&lt;($AM$8-$AL$8)/($AN$8-$AL$8),$AL$8+SQRT(AW1013*($AN$8-$AL$8)*($AM$8-$AL$8)),$AN$8-SQRT((1-AW1013)*($AN$8-$AL$8)*($AN$8-$AM$8))),$AM$8)</f>
        <v>1.02876436373139</v>
      </c>
      <c r="AO1013" s="0" t="n">
        <f aca="false">IFERROR(IF(AX1013&lt;($AM$9-$AL$9)/($AN$9-$AL$9),$AL$9+SQRT(AX1013*($AN$9-$AL$9)*($AM$9-$AL$9)),$AN$9-SQRT((1-AX1013)*($AN$9-$AL$9)*($AN$9-$AM$9))),$AM$9)</f>
        <v>1.19433211148383</v>
      </c>
      <c r="AP1013" s="0" t="n">
        <f aca="false">IFERROR(IF(AY1013&lt;($AM$10-$AL$10)/($AN$10-$AL$10),$AL$10+SQRT(AY1013*($AN$10-$AL$10)*($AM$10-$AL$10)),$AN$10-SQRT((1-AY1013)*($AN$10-$AL$10)*($AN$10-$AM$10))),$AM$10)</f>
        <v>0.990865363699919</v>
      </c>
      <c r="AQ1013" s="0" t="n">
        <f aca="false">IFERROR(IF(AZ1013&lt;($AM$11-$AL$11)/($AN$11-$AL$11),$AL$11+SQRT(AZ1013*($AN$11-$AL$11)*($AM$11-$AL$11)),$AN$11-SQRT((1-AZ1013)*($AN$11-$AL$11)*($AN$11-$AM$11))),$AM$11)</f>
        <v>0.597461131775724</v>
      </c>
      <c r="AR1013" s="0" t="n">
        <f aca="false">SUMPRODUCT((B24:B31&lt;=$B$6)*(C24:C31*AM1013+D24:D31*AO1013*$B$8*AQ1013)/(1+AL1013/100)^B24:B31)+C32*AM1013*AP1013/(1+AL1013/100)^$B$6</f>
        <v>0</v>
      </c>
      <c r="AS1013" s="0" t="n">
        <f aca="false">SUMPRODUCT((K24:K26&lt;=$B$6)*(L24:L26*AN1013+M24:M26*AO1013*$B$8*AQ1013)/(1+AL1013/100)^K24:K26)+L27*AN1013*AP1013/(1+AL1013/100)^$B$6</f>
        <v>0</v>
      </c>
      <c r="AT1013" s="0" t="n">
        <f aca="false">AS1013-AR1013</f>
        <v>0</v>
      </c>
      <c r="AU1013" s="0" t="n">
        <f aca="true">RAND()</f>
        <v>0.477673741838413</v>
      </c>
      <c r="AV1013" s="0" t="n">
        <f aca="true">RAND()</f>
        <v>0.415073238537894</v>
      </c>
      <c r="AW1013" s="0" t="n">
        <f aca="true">RAND()</f>
        <v>0.564931495509537</v>
      </c>
      <c r="AX1013" s="0" t="n">
        <f aca="true">RAND()</f>
        <v>0.567266168942601</v>
      </c>
      <c r="AY1013" s="0" t="n">
        <f aca="true">RAND()</f>
        <v>0.963795221121015</v>
      </c>
      <c r="AZ1013" s="0" t="n">
        <f aca="true">RAND()</f>
        <v>0.361155611907324</v>
      </c>
    </row>
  </sheetData>
  <conditionalFormatting sqref="D65:D89">
    <cfRule type="colorScale" priority="2">
      <colorScale>
        <cfvo type="min" val="0"/>
        <cfvo type="num" val="0"/>
        <cfvo type="max" val="0"/>
        <color rgb="FFF8CDB9"/>
        <color rgb="FFFFFFFF"/>
        <color rgb="FFB7D3F6"/>
      </colorScale>
    </cfRule>
  </conditionalFormatting>
  <conditionalFormatting sqref="G130:G137">
    <cfRule type="cellIs" priority="3" operator="equal" aboveAverage="0" equalAverage="0" bottom="0" percent="0" rank="0" text="" dxfId="0">
      <formula>"YES"</formula>
    </cfRule>
  </conditionalFormatting>
  <conditionalFormatting sqref="K143:K154">
    <cfRule type="colorScale" priority="4">
      <colorScale>
        <cfvo type="min" val="0"/>
        <cfvo type="num" val="0"/>
        <cfvo type="max" val="0"/>
        <color rgb="FFF8CDB9"/>
        <color rgb="FFFFFFFF"/>
        <color rgb="FFB7D3F6"/>
      </colorScale>
    </cfRule>
  </conditionalFormatting>
  <conditionalFormatting sqref="B160:H164">
    <cfRule type="colorScale" priority="5">
      <colorScale>
        <cfvo type="min" val="0"/>
        <cfvo type="num" val="0"/>
        <cfvo type="max" val="0"/>
        <color rgb="FFF39C7A"/>
        <color rgb="FFFFFFFF"/>
        <color rgb="FF6DA7EC"/>
      </colorScale>
    </cfRule>
  </conditionalFormatting>
  <dataValidations count="1">
    <dataValidation allowBlank="false" errorStyle="stop" operator="between" showDropDown="false" showErrorMessage="false" showInputMessage="false" sqref="B16 B18" type="list">
      <formula1>"Initial,Rehabilitation"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2026-09-13T00:09:31Z</dcterms:created>
  <dc:creator>openpyxl</dc:creator>
  <dc:description/>
  <dc:language>en-US</dc:language>
  <cp:lastModifiedBy/>
  <dcterms:modified xsi:type="dcterms:W3CDTF">2026-09-13T00:09:45Z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