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swit\Desktop\DA\"/>
    </mc:Choice>
  </mc:AlternateContent>
  <xr:revisionPtr revIDLastSave="0" documentId="13_ncr:1_{A452AC44-0FAF-459C-A38F-50CF97942E6C}" xr6:coauthVersionLast="47" xr6:coauthVersionMax="47" xr10:uidLastSave="{00000000-0000-0000-0000-000000000000}"/>
  <bookViews>
    <workbookView xWindow="-120" yWindow="-120" windowWidth="20730" windowHeight="11760" activeTab="2" xr2:uid="{97DCD84E-EC66-429F-9DC7-B903F06387BC}"/>
  </bookViews>
  <sheets>
    <sheet name="Independence100" sheetId="2" r:id="rId1"/>
    <sheet name="analysis" sheetId="1" r:id="rId2"/>
    <sheet name="report" sheetId="3" r:id="rId3"/>
  </sheets>
  <definedNames>
    <definedName name="_xlcn.WorksheetConnection_business02.xlsxIndependence1001" hidden="1">Independence100[]</definedName>
    <definedName name="ExternalData_1" localSheetId="0" hidden="1">Independence100!$A$1:$E$101</definedName>
  </definedNames>
  <calcPr calcId="191029"/>
  <pivotCaches>
    <pivotCache cacheId="24" r:id="rId4"/>
    <pivotCache cacheId="3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ependence100" name="Independence100" connection="WorksheetConnection_business02.xlsx!Independence1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F13BE-F9B9-4221-AF5C-AB7096908694}" keepAlive="1" name="Query - Independence100" description="Connection to the 'Independence100' query in the workbook." type="5" refreshedVersion="8" background="1" saveData="1">
    <dbPr connection="Provider=Microsoft.Mashup.OleDb.1;Data Source=$Workbook$;Location=Independence100;Extended Properties=&quot;&quot;" command="SELECT * FROM [Independence100]"/>
  </connection>
  <connection id="2" xr16:uid="{7B67182D-C2AC-47F5-9EEE-F136207F1F8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F80E062-0331-459A-9868-ADC3BCCC500F}" name="WorksheetConnection_business02.xlsx!Independence100" type="102" refreshedVersion="8" minRefreshableVersion="5">
    <extLst>
      <ext xmlns:x15="http://schemas.microsoft.com/office/spreadsheetml/2010/11/main" uri="{DE250136-89BD-433C-8126-D09CA5730AF9}">
        <x15:connection id="Independence100" autoDelete="1">
          <x15:rangePr sourceName="_xlcn.WorksheetConnection_business02.xlsxIndependence1001"/>
        </x15:connection>
      </ext>
    </extLst>
  </connection>
</connections>
</file>

<file path=xl/sharedStrings.xml><?xml version="1.0" encoding="utf-8"?>
<sst xmlns="http://schemas.openxmlformats.org/spreadsheetml/2006/main" count="368" uniqueCount="153">
  <si>
    <t>Restaurant</t>
  </si>
  <si>
    <t>Sales</t>
  </si>
  <si>
    <t>Average Check</t>
  </si>
  <si>
    <t>City</t>
  </si>
  <si>
    <t>Meals Served</t>
  </si>
  <si>
    <t>Carmine's (Times Square)</t>
  </si>
  <si>
    <t>New York</t>
  </si>
  <si>
    <t>The Boathouse Orlando</t>
  </si>
  <si>
    <t xml:space="preserve">Orlando </t>
  </si>
  <si>
    <t>Old Ebbitt Grill</t>
  </si>
  <si>
    <t>Washington</t>
  </si>
  <si>
    <t>LAVO Italian Restaurant &amp; Nightclub</t>
  </si>
  <si>
    <t>Bryant Park Grill &amp; Cafe</t>
  </si>
  <si>
    <t>Gibsons Bar &amp; Steakhouse</t>
  </si>
  <si>
    <t>Chicago</t>
  </si>
  <si>
    <t>Top of the World at the STRAT</t>
  </si>
  <si>
    <t>Las Vegas</t>
  </si>
  <si>
    <t>Maple &amp; Ash</t>
  </si>
  <si>
    <t>Balthazar</t>
  </si>
  <si>
    <t>Smith &amp; Wollensky</t>
  </si>
  <si>
    <t>Angus Barn</t>
  </si>
  <si>
    <t>Raleigh</t>
  </si>
  <si>
    <t>Prime 112</t>
  </si>
  <si>
    <t>Miami Beach</t>
  </si>
  <si>
    <t>Joe's Seafood, Prime Steak &amp; Stone Crab</t>
  </si>
  <si>
    <t>Junior's (Times Square)</t>
  </si>
  <si>
    <t>The Hamilton</t>
  </si>
  <si>
    <t>Gibsons Italia</t>
  </si>
  <si>
    <t>Komodo</t>
  </si>
  <si>
    <t>Miami</t>
  </si>
  <si>
    <t>Buddakan</t>
  </si>
  <si>
    <t>Bazaar Meat by Jose Andres</t>
  </si>
  <si>
    <t>SW Steakhouse</t>
  </si>
  <si>
    <t>St. Elmo Steak House</t>
  </si>
  <si>
    <t>Indianapolis</t>
  </si>
  <si>
    <t>RPM Steak</t>
  </si>
  <si>
    <t>Mon Ami Gabi</t>
  </si>
  <si>
    <t>Oak Brook</t>
  </si>
  <si>
    <t>Paddlefish</t>
  </si>
  <si>
    <t>Taste of Texas</t>
  </si>
  <si>
    <t>Houston</t>
  </si>
  <si>
    <t>Parc</t>
  </si>
  <si>
    <t>Philadelphia</t>
  </si>
  <si>
    <t>Bob Chinn's Crab House</t>
  </si>
  <si>
    <t>Wheeling</t>
  </si>
  <si>
    <t>Quality Meats</t>
  </si>
  <si>
    <t>Del Posto</t>
  </si>
  <si>
    <t>Shooters Waterfront</t>
  </si>
  <si>
    <t>Ft. Lauderdale</t>
  </si>
  <si>
    <t>Bottega Louie</t>
  </si>
  <si>
    <t>Los Angeles</t>
  </si>
  <si>
    <t>Le Diplomate</t>
  </si>
  <si>
    <t>Rosemont</t>
  </si>
  <si>
    <t>Lavo Italian Restaurant &amp; Lounge</t>
  </si>
  <si>
    <t>Prime Steakhouse</t>
  </si>
  <si>
    <t>Makoto</t>
  </si>
  <si>
    <t>Bal Harbour</t>
  </si>
  <si>
    <t>Original Joe's Westlake</t>
  </si>
  <si>
    <t>Daly City</t>
  </si>
  <si>
    <t>Shaw's Crab House</t>
  </si>
  <si>
    <t>Founding Farmers (Washington, D.C.)</t>
  </si>
  <si>
    <t>Junior's (49th Street)</t>
  </si>
  <si>
    <t>Chops Lobster Bar</t>
  </si>
  <si>
    <t>Atlanta</t>
  </si>
  <si>
    <t>Chicago Cut Steakhouse</t>
  </si>
  <si>
    <t>Swift &amp; Sons</t>
  </si>
  <si>
    <t>Harris Ranch Inn &amp; Restaurant</t>
  </si>
  <si>
    <t>Coalinga</t>
  </si>
  <si>
    <t>Sparks Steak House</t>
  </si>
  <si>
    <t>Quality Italian</t>
  </si>
  <si>
    <t>Frankenmuth Bavarian Inn</t>
  </si>
  <si>
    <t>Frankenmuth</t>
  </si>
  <si>
    <t>Tavern on the Green</t>
  </si>
  <si>
    <t>Abe &amp; Louie's</t>
  </si>
  <si>
    <t>Boston</t>
  </si>
  <si>
    <t>Rusty Pelican</t>
  </si>
  <si>
    <t>Beauty &amp; Essex (New York City)</t>
  </si>
  <si>
    <t>Grand Central Oyster Bar</t>
  </si>
  <si>
    <t>Delmonico Steakhouse</t>
  </si>
  <si>
    <t>Portland City Grill</t>
  </si>
  <si>
    <t>Portland</t>
  </si>
  <si>
    <t>Zehnder's of Frankenmuth</t>
  </si>
  <si>
    <t>The Rustic Inn</t>
  </si>
  <si>
    <t>Harry Caray's Italian Steakhouse</t>
  </si>
  <si>
    <t>Keens Steakhouse</t>
  </si>
  <si>
    <t>The Lobster House</t>
  </si>
  <si>
    <t>Cape May</t>
  </si>
  <si>
    <t>China Live</t>
  </si>
  <si>
    <t>San Francisco</t>
  </si>
  <si>
    <t>Prime &amp; Provisions</t>
  </si>
  <si>
    <t>Carmine's (Las Vegas)</t>
  </si>
  <si>
    <t>Swan</t>
  </si>
  <si>
    <t>15th Street Fisheries</t>
  </si>
  <si>
    <t>Fort Lauderdale</t>
  </si>
  <si>
    <t>Atlanta Fish Market</t>
  </si>
  <si>
    <t>Acme Feed &amp; Seed</t>
  </si>
  <si>
    <t>Nashville</t>
  </si>
  <si>
    <t>Hugo's Frog Bar &amp; Fish House</t>
  </si>
  <si>
    <t>Cliff House</t>
  </si>
  <si>
    <t>Castaway Burbank</t>
  </si>
  <si>
    <t>Burbank</t>
  </si>
  <si>
    <t>Matt's El Rancho</t>
  </si>
  <si>
    <t>Austin</t>
  </si>
  <si>
    <t>Timberline Steaks and Grille</t>
  </si>
  <si>
    <t>Denver</t>
  </si>
  <si>
    <t>Beauty &amp; Essex (Las Vegas)</t>
  </si>
  <si>
    <t>Carmine's (Atlantic City)</t>
  </si>
  <si>
    <t>Atlantic City</t>
  </si>
  <si>
    <t>Junior's (Brooklyn)</t>
  </si>
  <si>
    <t>Quartino Ristorante &amp; Wine Bar</t>
  </si>
  <si>
    <t>Paradise Cove Beach Cafe</t>
  </si>
  <si>
    <t>Malibu</t>
  </si>
  <si>
    <t>BOA Steakhouse</t>
  </si>
  <si>
    <t>West Hollywood</t>
  </si>
  <si>
    <t>Original Joe's</t>
  </si>
  <si>
    <t>Founding Farmers (McLean, Va.)</t>
  </si>
  <si>
    <t>McLean</t>
  </si>
  <si>
    <t>Siena Tavern</t>
  </si>
  <si>
    <t>Girl &amp; the Goat</t>
  </si>
  <si>
    <t>Tavern on Rush</t>
  </si>
  <si>
    <t>Harry &amp; Izzy's Circle Centre</t>
  </si>
  <si>
    <t>Scoma's</t>
  </si>
  <si>
    <t>Farmers Fishers Bakers</t>
  </si>
  <si>
    <t>Southern Steak &amp; Oyster</t>
  </si>
  <si>
    <t>Big Texan Steak Ranch</t>
  </si>
  <si>
    <t>Amarillo</t>
  </si>
  <si>
    <t>Park Avenue Summer (Autumn, Winter, Spring)</t>
  </si>
  <si>
    <t>Farmers &amp; Distillers</t>
  </si>
  <si>
    <t>Virgil's Real Barbecue</t>
  </si>
  <si>
    <t>Carmine's (Washington, D.C.)</t>
  </si>
  <si>
    <t>Franciscan Crab Restaurant</t>
  </si>
  <si>
    <t>George's at the Cove</t>
  </si>
  <si>
    <t>La Jolla</t>
  </si>
  <si>
    <t>Le Coucou</t>
  </si>
  <si>
    <t>Mi Vida</t>
  </si>
  <si>
    <t>Upland</t>
  </si>
  <si>
    <t>sales</t>
  </si>
  <si>
    <t>check</t>
  </si>
  <si>
    <t>meals</t>
  </si>
  <si>
    <t>AVG</t>
  </si>
  <si>
    <t>MEDIAN</t>
  </si>
  <si>
    <t>MIN</t>
  </si>
  <si>
    <t>MAX</t>
  </si>
  <si>
    <t>1/4 QUARTILE</t>
  </si>
  <si>
    <t>3/4 QUARTILE</t>
  </si>
  <si>
    <t>Statistical analysis</t>
  </si>
  <si>
    <t>Row Labels</t>
  </si>
  <si>
    <t>Grand Total</t>
  </si>
  <si>
    <t>Orlando</t>
  </si>
  <si>
    <t>Sum of Sales</t>
  </si>
  <si>
    <t>Sum of Meals Served</t>
  </si>
  <si>
    <t>Sum of Average Check</t>
  </si>
  <si>
    <t>Count of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</si>
</sst>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5" fontId="0" fillId="0" borderId="0" xfId="2" applyNumberFormat="1" applyFont="1"/>
    <xf numFmtId="43" fontId="0" fillId="0" borderId="0" xfId="1" applyFont="1"/>
    <xf numFmtId="167" fontId="0" fillId="0" borderId="0" xfId="1" applyNumberFormat="1" applyFont="1"/>
    <xf numFmtId="43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44" fontId="0" fillId="0" borderId="1" xfId="2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8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167" formatCode="_(* #,##0_);_(* \(#,##0\);_(* &quot;-&quot;??_);_(@_)"/>
    </dxf>
    <dxf>
      <numFmt numFmtId="0" formatCode="General"/>
    </dxf>
    <dxf>
      <numFmt numFmtId="165" formatCode="_(&quot;$&quot;* #,##0_);_(&quot;$&quot;* \(#,##0\);_(&quot;$&quot;* &quot;-&quot;??_);_(@_)"/>
    </dxf>
    <dxf>
      <numFmt numFmtId="0" formatCode="General"/>
    </dxf>
  </dxfs>
  <tableStyles count="1" defaultTableStyle="TableStyleMedium2" defaultPivotStyle="PivotStyleLight16">
    <tableStyle name="Invisible" pivot="0" table="0" count="0" xr9:uid="{7EF4B7BF-EFF3-4B40-BCE4-7DB7D6D85E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[business02.xlsx]analysis!PivotTable1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analysis!$F$2:$F$37</c:f>
              <c:strCache>
                <c:ptCount val="36"/>
                <c:pt idx="0">
                  <c:v>Amarillo</c:v>
                </c:pt>
                <c:pt idx="1">
                  <c:v>Atlanta</c:v>
                </c:pt>
                <c:pt idx="2">
                  <c:v>Atlantic City</c:v>
                </c:pt>
                <c:pt idx="3">
                  <c:v>Austin</c:v>
                </c:pt>
                <c:pt idx="4">
                  <c:v>Bal Harbour</c:v>
                </c:pt>
                <c:pt idx="5">
                  <c:v>Boston</c:v>
                </c:pt>
                <c:pt idx="6">
                  <c:v>Burbank</c:v>
                </c:pt>
                <c:pt idx="7">
                  <c:v>Cape May</c:v>
                </c:pt>
                <c:pt idx="8">
                  <c:v>Chicago</c:v>
                </c:pt>
                <c:pt idx="9">
                  <c:v>Coalinga</c:v>
                </c:pt>
                <c:pt idx="10">
                  <c:v>Daly City</c:v>
                </c:pt>
                <c:pt idx="11">
                  <c:v>Denver</c:v>
                </c:pt>
                <c:pt idx="12">
                  <c:v>Fort Lauderdale</c:v>
                </c:pt>
                <c:pt idx="13">
                  <c:v>Frankenmuth</c:v>
                </c:pt>
                <c:pt idx="14">
                  <c:v>Ft. Lauderdale</c:v>
                </c:pt>
                <c:pt idx="15">
                  <c:v>Houston</c:v>
                </c:pt>
                <c:pt idx="16">
                  <c:v>Indianapolis</c:v>
                </c:pt>
                <c:pt idx="17">
                  <c:v>La Jolla</c:v>
                </c:pt>
                <c:pt idx="18">
                  <c:v>Las Vegas</c:v>
                </c:pt>
                <c:pt idx="19">
                  <c:v>Los Angeles</c:v>
                </c:pt>
                <c:pt idx="20">
                  <c:v>Malibu</c:v>
                </c:pt>
                <c:pt idx="21">
                  <c:v>McLean</c:v>
                </c:pt>
                <c:pt idx="22">
                  <c:v>Miami</c:v>
                </c:pt>
                <c:pt idx="23">
                  <c:v>Miami Beach</c:v>
                </c:pt>
                <c:pt idx="24">
                  <c:v>Nashville</c:v>
                </c:pt>
                <c:pt idx="25">
                  <c:v>New York</c:v>
                </c:pt>
                <c:pt idx="26">
                  <c:v>Oak Brook</c:v>
                </c:pt>
                <c:pt idx="27">
                  <c:v>Orlando</c:v>
                </c:pt>
                <c:pt idx="28">
                  <c:v>Philadelphia</c:v>
                </c:pt>
                <c:pt idx="29">
                  <c:v>Portland</c:v>
                </c:pt>
                <c:pt idx="30">
                  <c:v>Raleigh</c:v>
                </c:pt>
                <c:pt idx="31">
                  <c:v>Rosemont</c:v>
                </c:pt>
                <c:pt idx="32">
                  <c:v>San Francisco</c:v>
                </c:pt>
                <c:pt idx="33">
                  <c:v>Washington</c:v>
                </c:pt>
                <c:pt idx="34">
                  <c:v>West Hollywood</c:v>
                </c:pt>
                <c:pt idx="35">
                  <c:v>Wheeling</c:v>
                </c:pt>
              </c:strCache>
            </c:strRef>
          </c:cat>
          <c:val>
            <c:numRef>
              <c:f>analysis!$G$2:$G$37</c:f>
              <c:numCache>
                <c:formatCode>_("$"* #,##0_);_("$"* \(#,##0\);_("$"* "-"??_);_(@_)</c:formatCode>
                <c:ptCount val="36"/>
                <c:pt idx="0">
                  <c:v>12505200</c:v>
                </c:pt>
                <c:pt idx="1">
                  <c:v>32788750</c:v>
                </c:pt>
                <c:pt idx="2">
                  <c:v>13987843</c:v>
                </c:pt>
                <c:pt idx="3">
                  <c:v>14381904</c:v>
                </c:pt>
                <c:pt idx="4">
                  <c:v>18216906</c:v>
                </c:pt>
                <c:pt idx="5">
                  <c:v>17063477</c:v>
                </c:pt>
                <c:pt idx="6">
                  <c:v>14407413</c:v>
                </c:pt>
                <c:pt idx="7">
                  <c:v>15450000</c:v>
                </c:pt>
                <c:pt idx="8">
                  <c:v>268481978</c:v>
                </c:pt>
                <c:pt idx="9">
                  <c:v>17599468</c:v>
                </c:pt>
                <c:pt idx="10">
                  <c:v>18159612</c:v>
                </c:pt>
                <c:pt idx="11">
                  <c:v>14362103</c:v>
                </c:pt>
                <c:pt idx="12">
                  <c:v>14978103</c:v>
                </c:pt>
                <c:pt idx="13">
                  <c:v>33452435</c:v>
                </c:pt>
                <c:pt idx="14">
                  <c:v>34301433</c:v>
                </c:pt>
                <c:pt idx="15">
                  <c:v>19530159</c:v>
                </c:pt>
                <c:pt idx="16">
                  <c:v>34232062</c:v>
                </c:pt>
                <c:pt idx="17">
                  <c:v>12194000</c:v>
                </c:pt>
                <c:pt idx="18">
                  <c:v>205296684</c:v>
                </c:pt>
                <c:pt idx="19">
                  <c:v>18521000</c:v>
                </c:pt>
                <c:pt idx="20">
                  <c:v>13654113</c:v>
                </c:pt>
                <c:pt idx="21">
                  <c:v>13102742</c:v>
                </c:pt>
                <c:pt idx="22">
                  <c:v>54481741</c:v>
                </c:pt>
                <c:pt idx="23">
                  <c:v>23800000</c:v>
                </c:pt>
                <c:pt idx="24">
                  <c:v>27463743</c:v>
                </c:pt>
                <c:pt idx="25">
                  <c:v>406473807</c:v>
                </c:pt>
                <c:pt idx="26">
                  <c:v>19831818</c:v>
                </c:pt>
                <c:pt idx="27">
                  <c:v>55047864</c:v>
                </c:pt>
                <c:pt idx="28">
                  <c:v>19379153</c:v>
                </c:pt>
                <c:pt idx="29">
                  <c:v>16111510</c:v>
                </c:pt>
                <c:pt idx="30">
                  <c:v>24268160</c:v>
                </c:pt>
                <c:pt idx="31">
                  <c:v>18483056</c:v>
                </c:pt>
                <c:pt idx="32">
                  <c:v>67681136</c:v>
                </c:pt>
                <c:pt idx="33">
                  <c:v>161413973</c:v>
                </c:pt>
                <c:pt idx="34">
                  <c:v>13552485</c:v>
                </c:pt>
                <c:pt idx="35">
                  <c:v>18687601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0-499B-A707-E42A024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60559"/>
        <c:axId val="557263887"/>
      </c:lineChart>
      <c:catAx>
        <c:axId val="5572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3887"/>
        <c:crosses val="autoZero"/>
        <c:auto val="1"/>
        <c:lblAlgn val="ctr"/>
        <c:lblOffset val="100"/>
        <c:noMultiLvlLbl val="0"/>
      </c:catAx>
      <c:valAx>
        <c:axId val="5572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[business02.xlsx]analysis!PivotTable2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analysis!$I$2:$I$37</c:f>
              <c:strCache>
                <c:ptCount val="36"/>
                <c:pt idx="0">
                  <c:v>West Hollywood</c:v>
                </c:pt>
                <c:pt idx="1">
                  <c:v>Atlantic City</c:v>
                </c:pt>
                <c:pt idx="2">
                  <c:v>Boston</c:v>
                </c:pt>
                <c:pt idx="3">
                  <c:v>Burbank</c:v>
                </c:pt>
                <c:pt idx="4">
                  <c:v>Miami Beach</c:v>
                </c:pt>
                <c:pt idx="5">
                  <c:v>La Jolla</c:v>
                </c:pt>
                <c:pt idx="6">
                  <c:v>Rosemont</c:v>
                </c:pt>
                <c:pt idx="7">
                  <c:v>Bal Harbour</c:v>
                </c:pt>
                <c:pt idx="8">
                  <c:v>Portland</c:v>
                </c:pt>
                <c:pt idx="9">
                  <c:v>Oak Brook</c:v>
                </c:pt>
                <c:pt idx="10">
                  <c:v>Malibu</c:v>
                </c:pt>
                <c:pt idx="11">
                  <c:v>Raleigh</c:v>
                </c:pt>
                <c:pt idx="12">
                  <c:v>Cape May</c:v>
                </c:pt>
                <c:pt idx="13">
                  <c:v>Los Angeles</c:v>
                </c:pt>
                <c:pt idx="14">
                  <c:v>Fort Lauderdale</c:v>
                </c:pt>
                <c:pt idx="15">
                  <c:v>Indianapolis</c:v>
                </c:pt>
                <c:pt idx="16">
                  <c:v>Houston</c:v>
                </c:pt>
                <c:pt idx="17">
                  <c:v>McLean</c:v>
                </c:pt>
                <c:pt idx="18">
                  <c:v>Atlanta</c:v>
                </c:pt>
                <c:pt idx="19">
                  <c:v>Daly City</c:v>
                </c:pt>
                <c:pt idx="20">
                  <c:v>Amarillo</c:v>
                </c:pt>
                <c:pt idx="21">
                  <c:v>Philadelphia</c:v>
                </c:pt>
                <c:pt idx="22">
                  <c:v>Austin</c:v>
                </c:pt>
                <c:pt idx="23">
                  <c:v>Denver</c:v>
                </c:pt>
                <c:pt idx="24">
                  <c:v>Coalinga</c:v>
                </c:pt>
                <c:pt idx="25">
                  <c:v>Wheeling</c:v>
                </c:pt>
                <c:pt idx="26">
                  <c:v>Miami</c:v>
                </c:pt>
                <c:pt idx="27">
                  <c:v>Ft. Lauderdale</c:v>
                </c:pt>
                <c:pt idx="28">
                  <c:v>Nashville</c:v>
                </c:pt>
                <c:pt idx="29">
                  <c:v>Orlando </c:v>
                </c:pt>
                <c:pt idx="30">
                  <c:v>San Francisco</c:v>
                </c:pt>
                <c:pt idx="31">
                  <c:v>Frankenmuth</c:v>
                </c:pt>
                <c:pt idx="32">
                  <c:v>Las Vegas</c:v>
                </c:pt>
                <c:pt idx="33">
                  <c:v>Chicago</c:v>
                </c:pt>
                <c:pt idx="34">
                  <c:v>Washington</c:v>
                </c:pt>
                <c:pt idx="35">
                  <c:v>New York</c:v>
                </c:pt>
              </c:strCache>
            </c:strRef>
          </c:cat>
          <c:val>
            <c:numRef>
              <c:f>analysis!$J$2:$J$37</c:f>
              <c:numCache>
                <c:formatCode>General</c:formatCode>
                <c:ptCount val="36"/>
                <c:pt idx="0">
                  <c:v>123204</c:v>
                </c:pt>
                <c:pt idx="1">
                  <c:v>129630</c:v>
                </c:pt>
                <c:pt idx="2">
                  <c:v>160762</c:v>
                </c:pt>
                <c:pt idx="3">
                  <c:v>180320</c:v>
                </c:pt>
                <c:pt idx="4">
                  <c:v>206000</c:v>
                </c:pt>
                <c:pt idx="5">
                  <c:v>250000</c:v>
                </c:pt>
                <c:pt idx="6">
                  <c:v>252419</c:v>
                </c:pt>
                <c:pt idx="7">
                  <c:v>256830</c:v>
                </c:pt>
                <c:pt idx="8">
                  <c:v>268062</c:v>
                </c:pt>
                <c:pt idx="9">
                  <c:v>276444</c:v>
                </c:pt>
                <c:pt idx="10">
                  <c:v>312050</c:v>
                </c:pt>
                <c:pt idx="11">
                  <c:v>315000</c:v>
                </c:pt>
                <c:pt idx="12">
                  <c:v>320000</c:v>
                </c:pt>
                <c:pt idx="13">
                  <c:v>322562</c:v>
                </c:pt>
                <c:pt idx="14">
                  <c:v>356000</c:v>
                </c:pt>
                <c:pt idx="15">
                  <c:v>366940</c:v>
                </c:pt>
                <c:pt idx="16">
                  <c:v>375241</c:v>
                </c:pt>
                <c:pt idx="17">
                  <c:v>390104</c:v>
                </c:pt>
                <c:pt idx="18">
                  <c:v>442000</c:v>
                </c:pt>
                <c:pt idx="19">
                  <c:v>473492</c:v>
                </c:pt>
                <c:pt idx="20">
                  <c:v>478000</c:v>
                </c:pt>
                <c:pt idx="21">
                  <c:v>486219</c:v>
                </c:pt>
                <c:pt idx="22">
                  <c:v>495927</c:v>
                </c:pt>
                <c:pt idx="23">
                  <c:v>553378</c:v>
                </c:pt>
                <c:pt idx="24">
                  <c:v>611928</c:v>
                </c:pt>
                <c:pt idx="25">
                  <c:v>625907</c:v>
                </c:pt>
                <c:pt idx="26">
                  <c:v>672000</c:v>
                </c:pt>
                <c:pt idx="27">
                  <c:v>780752</c:v>
                </c:pt>
                <c:pt idx="28">
                  <c:v>865050</c:v>
                </c:pt>
                <c:pt idx="29">
                  <c:v>1238319</c:v>
                </c:pt>
                <c:pt idx="30">
                  <c:v>1299434</c:v>
                </c:pt>
                <c:pt idx="31">
                  <c:v>1858310</c:v>
                </c:pt>
                <c:pt idx="32">
                  <c:v>2083551</c:v>
                </c:pt>
                <c:pt idx="33">
                  <c:v>3533482</c:v>
                </c:pt>
                <c:pt idx="34">
                  <c:v>4003941</c:v>
                </c:pt>
                <c:pt idx="35">
                  <c:v>6353408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4-4C68-A13A-CADA3911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96531455"/>
        <c:axId val="1896539775"/>
      </c:barChart>
      <c:catAx>
        <c:axId val="189653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9775"/>
        <c:crosses val="autoZero"/>
        <c:auto val="1"/>
        <c:lblAlgn val="ctr"/>
        <c:lblOffset val="100"/>
        <c:noMultiLvlLbl val="0"/>
      </c:catAx>
      <c:valAx>
        <c:axId val="18965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[business02.xlsx]analysis!PivotTable3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check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analysis!$M$1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analysis!$L$2:$L$37</c:f>
              <c:strCache>
                <c:ptCount val="36"/>
                <c:pt idx="0">
                  <c:v>Amarillo</c:v>
                </c:pt>
                <c:pt idx="1">
                  <c:v>Atlanta</c:v>
                </c:pt>
                <c:pt idx="2">
                  <c:v>Atlantic City</c:v>
                </c:pt>
                <c:pt idx="3">
                  <c:v>Austin</c:v>
                </c:pt>
                <c:pt idx="4">
                  <c:v>Bal Harbour</c:v>
                </c:pt>
                <c:pt idx="5">
                  <c:v>Boston</c:v>
                </c:pt>
                <c:pt idx="6">
                  <c:v>Burbank</c:v>
                </c:pt>
                <c:pt idx="7">
                  <c:v>Cape May</c:v>
                </c:pt>
                <c:pt idx="8">
                  <c:v>Chicago</c:v>
                </c:pt>
                <c:pt idx="9">
                  <c:v>Coalinga</c:v>
                </c:pt>
                <c:pt idx="10">
                  <c:v>Daly City</c:v>
                </c:pt>
                <c:pt idx="11">
                  <c:v>Denver</c:v>
                </c:pt>
                <c:pt idx="12">
                  <c:v>Fort Lauderdale</c:v>
                </c:pt>
                <c:pt idx="13">
                  <c:v>Frankenmuth</c:v>
                </c:pt>
                <c:pt idx="14">
                  <c:v>Ft. Lauderdale</c:v>
                </c:pt>
                <c:pt idx="15">
                  <c:v>Houston</c:v>
                </c:pt>
                <c:pt idx="16">
                  <c:v>Indianapolis</c:v>
                </c:pt>
                <c:pt idx="17">
                  <c:v>La Jolla</c:v>
                </c:pt>
                <c:pt idx="18">
                  <c:v>Las Vegas</c:v>
                </c:pt>
                <c:pt idx="19">
                  <c:v>Los Angeles</c:v>
                </c:pt>
                <c:pt idx="20">
                  <c:v>Malibu</c:v>
                </c:pt>
                <c:pt idx="21">
                  <c:v>McLean</c:v>
                </c:pt>
                <c:pt idx="22">
                  <c:v>Miami</c:v>
                </c:pt>
                <c:pt idx="23">
                  <c:v>Miami Beach</c:v>
                </c:pt>
                <c:pt idx="24">
                  <c:v>Nashville</c:v>
                </c:pt>
                <c:pt idx="25">
                  <c:v>New York</c:v>
                </c:pt>
                <c:pt idx="26">
                  <c:v>Oak Brook</c:v>
                </c:pt>
                <c:pt idx="27">
                  <c:v>Orlando </c:v>
                </c:pt>
                <c:pt idx="28">
                  <c:v>Philadelphia</c:v>
                </c:pt>
                <c:pt idx="29">
                  <c:v>Portland</c:v>
                </c:pt>
                <c:pt idx="30">
                  <c:v>Raleigh</c:v>
                </c:pt>
                <c:pt idx="31">
                  <c:v>Rosemont</c:v>
                </c:pt>
                <c:pt idx="32">
                  <c:v>San Francisco</c:v>
                </c:pt>
                <c:pt idx="33">
                  <c:v>Washington</c:v>
                </c:pt>
                <c:pt idx="34">
                  <c:v>West Hollywood</c:v>
                </c:pt>
                <c:pt idx="35">
                  <c:v>Wheeling</c:v>
                </c:pt>
              </c:strCache>
            </c:strRef>
          </c:cat>
          <c:val>
            <c:numRef>
              <c:f>analysis!$M$2:$M$37</c:f>
              <c:numCache>
                <c:formatCode>General</c:formatCode>
                <c:ptCount val="36"/>
                <c:pt idx="0">
                  <c:v>24</c:v>
                </c:pt>
                <c:pt idx="1">
                  <c:v>163</c:v>
                </c:pt>
                <c:pt idx="2">
                  <c:v>39</c:v>
                </c:pt>
                <c:pt idx="3">
                  <c:v>29</c:v>
                </c:pt>
                <c:pt idx="4">
                  <c:v>54</c:v>
                </c:pt>
                <c:pt idx="5">
                  <c:v>106</c:v>
                </c:pt>
                <c:pt idx="6">
                  <c:v>60</c:v>
                </c:pt>
                <c:pt idx="7">
                  <c:v>43</c:v>
                </c:pt>
                <c:pt idx="8">
                  <c:v>1276</c:v>
                </c:pt>
                <c:pt idx="9">
                  <c:v>29</c:v>
                </c:pt>
                <c:pt idx="10">
                  <c:v>35</c:v>
                </c:pt>
                <c:pt idx="11">
                  <c:v>37</c:v>
                </c:pt>
                <c:pt idx="12">
                  <c:v>69</c:v>
                </c:pt>
                <c:pt idx="13">
                  <c:v>36</c:v>
                </c:pt>
                <c:pt idx="14">
                  <c:v>100</c:v>
                </c:pt>
                <c:pt idx="15">
                  <c:v>55</c:v>
                </c:pt>
                <c:pt idx="16">
                  <c:v>165</c:v>
                </c:pt>
                <c:pt idx="17">
                  <c:v>80</c:v>
                </c:pt>
                <c:pt idx="18">
                  <c:v>1072</c:v>
                </c:pt>
                <c:pt idx="19">
                  <c:v>36</c:v>
                </c:pt>
                <c:pt idx="20">
                  <c:v>39</c:v>
                </c:pt>
                <c:pt idx="21">
                  <c:v>38</c:v>
                </c:pt>
                <c:pt idx="22">
                  <c:v>274</c:v>
                </c:pt>
                <c:pt idx="23">
                  <c:v>135</c:v>
                </c:pt>
                <c:pt idx="24">
                  <c:v>61</c:v>
                </c:pt>
                <c:pt idx="25">
                  <c:v>1612</c:v>
                </c:pt>
                <c:pt idx="26">
                  <c:v>81</c:v>
                </c:pt>
                <c:pt idx="27">
                  <c:v>91</c:v>
                </c:pt>
                <c:pt idx="28">
                  <c:v>35</c:v>
                </c:pt>
                <c:pt idx="29">
                  <c:v>83</c:v>
                </c:pt>
                <c:pt idx="30">
                  <c:v>75</c:v>
                </c:pt>
                <c:pt idx="31">
                  <c:v>79</c:v>
                </c:pt>
                <c:pt idx="32">
                  <c:v>263</c:v>
                </c:pt>
                <c:pt idx="33">
                  <c:v>373</c:v>
                </c:pt>
                <c:pt idx="34">
                  <c:v>110</c:v>
                </c:pt>
                <c:pt idx="3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1-4F81-9E0E-BC65CD61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44751"/>
        <c:axId val="1895755567"/>
      </c:areaChart>
      <c:catAx>
        <c:axId val="1895744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55567"/>
        <c:crosses val="autoZero"/>
        <c:auto val="1"/>
        <c:lblAlgn val="ctr"/>
        <c:lblOffset val="100"/>
        <c:noMultiLvlLbl val="0"/>
      </c:catAx>
      <c:valAx>
        <c:axId val="18957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[business02.xlsx]analysis!PivotTable4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Restaurants in the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analysis!$O$2:$O$38</c:f>
              <c:strCache>
                <c:ptCount val="36"/>
                <c:pt idx="0">
                  <c:v>Amarillo</c:v>
                </c:pt>
                <c:pt idx="1">
                  <c:v>Atlanta</c:v>
                </c:pt>
                <c:pt idx="2">
                  <c:v>Atlantic City</c:v>
                </c:pt>
                <c:pt idx="3">
                  <c:v>Austin</c:v>
                </c:pt>
                <c:pt idx="4">
                  <c:v>Bal Harbour</c:v>
                </c:pt>
                <c:pt idx="5">
                  <c:v>Boston</c:v>
                </c:pt>
                <c:pt idx="6">
                  <c:v>Burbank</c:v>
                </c:pt>
                <c:pt idx="7">
                  <c:v>Cape May</c:v>
                </c:pt>
                <c:pt idx="8">
                  <c:v>Chicago</c:v>
                </c:pt>
                <c:pt idx="9">
                  <c:v>Coalinga</c:v>
                </c:pt>
                <c:pt idx="10">
                  <c:v>Daly City</c:v>
                </c:pt>
                <c:pt idx="11">
                  <c:v>Denver</c:v>
                </c:pt>
                <c:pt idx="12">
                  <c:v>Fort Lauderdale</c:v>
                </c:pt>
                <c:pt idx="13">
                  <c:v>Frankenmuth</c:v>
                </c:pt>
                <c:pt idx="14">
                  <c:v>Ft. Lauderdale</c:v>
                </c:pt>
                <c:pt idx="15">
                  <c:v>Houston</c:v>
                </c:pt>
                <c:pt idx="16">
                  <c:v>Indianapolis</c:v>
                </c:pt>
                <c:pt idx="17">
                  <c:v>La Jolla</c:v>
                </c:pt>
                <c:pt idx="18">
                  <c:v>Las Vegas</c:v>
                </c:pt>
                <c:pt idx="19">
                  <c:v>Los Angeles</c:v>
                </c:pt>
                <c:pt idx="20">
                  <c:v>Malibu</c:v>
                </c:pt>
                <c:pt idx="21">
                  <c:v>McLean</c:v>
                </c:pt>
                <c:pt idx="22">
                  <c:v>Miami</c:v>
                </c:pt>
                <c:pt idx="23">
                  <c:v>Miami Beach</c:v>
                </c:pt>
                <c:pt idx="24">
                  <c:v>Nashville</c:v>
                </c:pt>
                <c:pt idx="25">
                  <c:v>New York</c:v>
                </c:pt>
                <c:pt idx="26">
                  <c:v>Oak Brook</c:v>
                </c:pt>
                <c:pt idx="27">
                  <c:v>Orlando </c:v>
                </c:pt>
                <c:pt idx="28">
                  <c:v>Philadelphia</c:v>
                </c:pt>
                <c:pt idx="29">
                  <c:v>Portland</c:v>
                </c:pt>
                <c:pt idx="30">
                  <c:v>Raleigh</c:v>
                </c:pt>
                <c:pt idx="31">
                  <c:v>Rosemont</c:v>
                </c:pt>
                <c:pt idx="32">
                  <c:v>San Francisco</c:v>
                </c:pt>
                <c:pt idx="33">
                  <c:v>Washington</c:v>
                </c:pt>
                <c:pt idx="34">
                  <c:v>West Hollywood</c:v>
                </c:pt>
                <c:pt idx="35">
                  <c:v>Wheeling</c:v>
                </c:pt>
              </c:strCache>
            </c:strRef>
          </c:cat>
          <c:val>
            <c:numRef>
              <c:f>analysis!$P$2:$P$38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0-444A-870D-008A5E3A15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507375"/>
        <c:axId val="1887512367"/>
      </c:barChart>
      <c:catAx>
        <c:axId val="188750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12367"/>
        <c:crosses val="autoZero"/>
        <c:auto val="1"/>
        <c:lblAlgn val="ctr"/>
        <c:lblOffset val="100"/>
        <c:noMultiLvlLbl val="0"/>
      </c:catAx>
      <c:valAx>
        <c:axId val="18875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104776</xdr:rowOff>
    </xdr:from>
    <xdr:to>
      <xdr:col>12</xdr:col>
      <xdr:colOff>314325</xdr:colOff>
      <xdr:row>7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0D867E-62CA-3316-E4A2-3C6C42B06F03}"/>
            </a:ext>
          </a:extLst>
        </xdr:cNvPr>
        <xdr:cNvSpPr txBox="1"/>
      </xdr:nvSpPr>
      <xdr:spPr>
        <a:xfrm>
          <a:off x="7239000" y="104776"/>
          <a:ext cx="4457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DATA ANALYSIS</a:t>
          </a:r>
        </a:p>
        <a:p>
          <a:pPr algn="l"/>
          <a:r>
            <a:rPr lang="en-US" sz="1100"/>
            <a:t>1. overall sales</a:t>
          </a:r>
        </a:p>
        <a:p>
          <a:pPr algn="l"/>
          <a:r>
            <a:rPr lang="en-US" sz="1100"/>
            <a:t>2. overall</a:t>
          </a:r>
          <a:r>
            <a:rPr lang="en-US" sz="1100" baseline="0"/>
            <a:t> check</a:t>
          </a:r>
        </a:p>
        <a:p>
          <a:pPr algn="l"/>
          <a:r>
            <a:rPr lang="en-US" sz="1100" baseline="0"/>
            <a:t>3. overall meals served</a:t>
          </a:r>
        </a:p>
        <a:p>
          <a:pPr algn="l"/>
          <a:r>
            <a:rPr lang="en-US" sz="1100" baseline="0"/>
            <a:t>4. slicer city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14</xdr:row>
      <xdr:rowOff>76200</xdr:rowOff>
    </xdr:from>
    <xdr:to>
      <xdr:col>14</xdr:col>
      <xdr:colOff>590550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77D89-DC09-4C91-C07F-5AB92F36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0</xdr:row>
      <xdr:rowOff>0</xdr:rowOff>
    </xdr:from>
    <xdr:to>
      <xdr:col>14</xdr:col>
      <xdr:colOff>590550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5F72A-2DF1-E8CE-4193-A60382BD4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8BBCA-A3FB-A39E-3033-DF84E050E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0C4800-9A01-1AE7-1D48-24839D2DF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wit" refreshedDate="44930.481774884262" backgroundQuery="1" createdVersion="8" refreshedVersion="8" minRefreshableVersion="3" recordCount="0" supportSubquery="1" supportAdvancedDrill="1" xr:uid="{E9AE6291-9AA1-494D-AB51-E1169650542F}">
  <cacheSource type="external" connectionId="2"/>
  <cacheFields count="2">
    <cacheField name="[Independence100].[City].[City]" caption="City" numFmtId="0" hierarchy="3" level="1">
      <sharedItems count="36">
        <s v="Amarillo"/>
        <s v="Atlanta"/>
        <s v="Atlantic City"/>
        <s v="Austin"/>
        <s v="Bal Harbour"/>
        <s v="Boston"/>
        <s v="Burbank"/>
        <s v="Cape May"/>
        <s v="Chicago"/>
        <s v="Coalinga"/>
        <s v="Daly City"/>
        <s v="Denver"/>
        <s v="Fort Lauderdale"/>
        <s v="Frankenmuth"/>
        <s v="Ft. Lauderdale"/>
        <s v="Houston"/>
        <s v="Indianapolis"/>
        <s v="La Jolla"/>
        <s v="Las Vegas"/>
        <s v="Los Angeles"/>
        <s v="Malibu"/>
        <s v="McLean"/>
        <s v="Miami"/>
        <s v="Miami Beach"/>
        <s v="Nashville"/>
        <s v="New York"/>
        <s v="Oak Brook"/>
        <s v="Orlando"/>
        <s v="Philadelphia"/>
        <s v="Portland"/>
        <s v="Raleigh"/>
        <s v="Rosemont"/>
        <s v="San Francisco"/>
        <s v="Washington"/>
        <s v="West Hollywood"/>
        <s v="Wheeling"/>
      </sharedItems>
    </cacheField>
    <cacheField name="[Measures].[Sum of Sales]" caption="Sum of Sales" numFmtId="0" hierarchy="7" level="32767"/>
  </cacheFields>
  <cacheHierarchies count="8">
    <cacheHierarchy uniqueName="[Independence100].[Restaurant]" caption="Restaurant" attribute="1" defaultMemberUniqueName="[Independence100].[Restaurant].[All]" allUniqueName="[Independence100].[Restaurant].[All]" dimensionUniqueName="[Independence100]" displayFolder="" count="0" memberValueDatatype="130" unbalanced="0"/>
    <cacheHierarchy uniqueName="[Independence100].[Sales]" caption="Sales" attribute="1" defaultMemberUniqueName="[Independence100].[Sales].[All]" allUniqueName="[Independence100].[Sales].[All]" dimensionUniqueName="[Independence100]" displayFolder="" count="0" memberValueDatatype="20" unbalanced="0"/>
    <cacheHierarchy uniqueName="[Independence100].[Average Check]" caption="Average Check" attribute="1" defaultMemberUniqueName="[Independence100].[Average Check].[All]" allUniqueName="[Independence100].[Average Check].[All]" dimensionUniqueName="[Independence100]" displayFolder="" count="0" memberValueDatatype="20" unbalanced="0"/>
    <cacheHierarchy uniqueName="[Independence100].[City]" caption="City" attribute="1" defaultMemberUniqueName="[Independence100].[City].[All]" allUniqueName="[Independence100].[City].[All]" dimensionUniqueName="[Independence100]" displayFolder="" count="2" memberValueDatatype="130" unbalanced="0">
      <fieldsUsage count="2">
        <fieldUsage x="-1"/>
        <fieldUsage x="0"/>
      </fieldsUsage>
    </cacheHierarchy>
    <cacheHierarchy uniqueName="[Independence100].[Meals Served]" caption="Meals Served" attribute="1" defaultMemberUniqueName="[Independence100].[Meals Served].[All]" allUniqueName="[Independence100].[Meals Served].[All]" dimensionUniqueName="[Independence100]" displayFolder="" count="0" memberValueDatatype="20" unbalanced="0"/>
    <cacheHierarchy uniqueName="[Measures].[__XL_Count Independence100]" caption="__XL_Count Independence100" measure="1" displayFolder="" measureGroup="Independence100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Independence10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dependence100" uniqueName="[Independence100]" caption="Independence100"/>
    <dimension measure="1" name="Measures" uniqueName="[Measures]" caption="Measures"/>
  </dimensions>
  <measureGroups count="1">
    <measureGroup name="Independence100" caption="Independence100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wit" refreshedDate="44930.482279166667" createdVersion="8" refreshedVersion="8" minRefreshableVersion="3" recordCount="100" xr:uid="{6F2365D1-E210-469B-AC5B-DB48A2BDC27E}">
  <cacheSource type="worksheet">
    <worksheetSource name="Independence100"/>
  </cacheSource>
  <cacheFields count="5">
    <cacheField name="Restaurant" numFmtId="0">
      <sharedItems count="95">
        <s v="Carmine's (Times Square)"/>
        <s v="The Boathouse Orlando"/>
        <s v="Old Ebbitt Grill"/>
        <s v="LAVO Italian Restaurant &amp; Nightclub"/>
        <s v="Bryant Park Grill &amp; Cafe"/>
        <s v="Gibsons Bar &amp; Steakhouse"/>
        <s v="Top of the World at the STRAT"/>
        <s v="Maple &amp; Ash"/>
        <s v="Balthazar"/>
        <s v="Smith &amp; Wollensky"/>
        <s v="Angus Barn"/>
        <s v="Prime 112"/>
        <s v="Joe's Seafood, Prime Steak &amp; Stone Crab"/>
        <s v="Junior's (Times Square)"/>
        <s v="The Hamilton"/>
        <s v="Gibsons Italia"/>
        <s v="Komodo"/>
        <s v="Buddakan"/>
        <s v="Bazaar Meat by Jose Andres"/>
        <s v="SW Steakhouse"/>
        <s v="St. Elmo Steak House"/>
        <s v="RPM Steak"/>
        <s v="Mon Ami Gabi"/>
        <s v="Paddlefish"/>
        <s v="Taste of Texas"/>
        <s v="Parc"/>
        <s v="Bob Chinn's Crab House"/>
        <s v="Quality Meats"/>
        <s v="Del Posto"/>
        <s v="Shooters Waterfront"/>
        <s v="Bottega Louie"/>
        <s v="Le Diplomate"/>
        <s v="Lavo Italian Restaurant &amp; Lounge"/>
        <s v="Prime Steakhouse"/>
        <s v="Makoto"/>
        <s v="Original Joe's Westlake"/>
        <s v="Shaw's Crab House"/>
        <s v="Founding Farmers (Washington, D.C.)"/>
        <s v="Junior's (49th Street)"/>
        <s v="Chops Lobster Bar"/>
        <s v="Chicago Cut Steakhouse"/>
        <s v="Swift &amp; Sons"/>
        <s v="Harris Ranch Inn &amp; Restaurant"/>
        <s v="Sparks Steak House"/>
        <s v="Quality Italian"/>
        <s v="Frankenmuth Bavarian Inn"/>
        <s v="Tavern on the Green"/>
        <s v="Abe &amp; Louie's"/>
        <s v="Rusty Pelican"/>
        <s v="Beauty &amp; Essex (New York City)"/>
        <s v="Grand Central Oyster Bar"/>
        <s v="Delmonico Steakhouse"/>
        <s v="Portland City Grill"/>
        <s v="Zehnder's of Frankenmuth"/>
        <s v="The Rustic Inn"/>
        <s v="Harry Caray's Italian Steakhouse"/>
        <s v="Keens Steakhouse"/>
        <s v="The Lobster House"/>
        <s v="China Live"/>
        <s v="Prime &amp; Provisions"/>
        <s v="Carmine's (Las Vegas)"/>
        <s v="Swan"/>
        <s v="15th Street Fisheries"/>
        <s v="Atlanta Fish Market"/>
        <s v="Acme Feed &amp; Seed"/>
        <s v="Hugo's Frog Bar &amp; Fish House"/>
        <s v="Cliff House"/>
        <s v="Castaway Burbank"/>
        <s v="Matt's El Rancho"/>
        <s v="Timberline Steaks and Grille"/>
        <s v="Beauty &amp; Essex (Las Vegas)"/>
        <s v="Carmine's (Atlantic City)"/>
        <s v="Junior's (Brooklyn)"/>
        <s v="Quartino Ristorante &amp; Wine Bar"/>
        <s v="Paradise Cove Beach Cafe"/>
        <s v="BOA Steakhouse"/>
        <s v="Original Joe's"/>
        <s v="Founding Farmers (McLean, Va.)"/>
        <s v="Siena Tavern"/>
        <s v="Girl &amp; the Goat"/>
        <s v="Tavern on Rush"/>
        <s v="Harry &amp; Izzy's Circle Centre"/>
        <s v="Scoma's"/>
        <s v="Farmers Fishers Bakers"/>
        <s v="Southern Steak &amp; Oyster"/>
        <s v="Big Texan Steak Ranch"/>
        <s v="Park Avenue Summer (Autumn, Winter, Spring)"/>
        <s v="Farmers &amp; Distillers"/>
        <s v="Virgil's Real Barbecue"/>
        <s v="Carmine's (Washington, D.C.)"/>
        <s v="Franciscan Crab Restaurant"/>
        <s v="George's at the Cove"/>
        <s v="Le Coucou"/>
        <s v="Mi Vida"/>
        <s v="Upland"/>
      </sharedItems>
    </cacheField>
    <cacheField name="Sales" numFmtId="165">
      <sharedItems containsSemiMixedTypes="0" containsString="0" containsNumber="1" containsInteger="1" minValue="11391678" maxValue="39080335"/>
    </cacheField>
    <cacheField name="Average Check" numFmtId="0">
      <sharedItems containsSemiMixedTypes="0" containsString="0" containsNumber="1" containsInteger="1" minValue="17" maxValue="194"/>
    </cacheField>
    <cacheField name="City" numFmtId="0">
      <sharedItems count="36">
        <s v="New York"/>
        <s v="Orlando "/>
        <s v="Washington"/>
        <s v="Chicago"/>
        <s v="Las Vegas"/>
        <s v="Raleigh"/>
        <s v="Miami Beach"/>
        <s v="Miami"/>
        <s v="Indianapolis"/>
        <s v="Oak Brook"/>
        <s v="Houston"/>
        <s v="Philadelphia"/>
        <s v="Wheeling"/>
        <s v="Ft. Lauderdale"/>
        <s v="Los Angeles"/>
        <s v="Rosemont"/>
        <s v="Bal Harbour"/>
        <s v="Daly City"/>
        <s v="Atlanta"/>
        <s v="Coalinga"/>
        <s v="Frankenmuth"/>
        <s v="Boston"/>
        <s v="Portland"/>
        <s v="Cape May"/>
        <s v="San Francisco"/>
        <s v="Fort Lauderdale"/>
        <s v="Nashville"/>
        <s v="Burbank"/>
        <s v="Austin"/>
        <s v="Denver"/>
        <s v="Atlantic City"/>
        <s v="Malibu"/>
        <s v="West Hollywood"/>
        <s v="McLean"/>
        <s v="Amarillo"/>
        <s v="La Jolla"/>
      </sharedItems>
    </cacheField>
    <cacheField name="Meals Served" numFmtId="167">
      <sharedItems containsSemiMixedTypes="0" containsString="0" containsNumber="1" containsInteger="1" minValue="87070" maxValue="959026"/>
    </cacheField>
  </cacheFields>
  <extLst>
    <ext xmlns:x14="http://schemas.microsoft.com/office/spreadsheetml/2009/9/main" uri="{725AE2AE-9491-48be-B2B4-4EB974FC3084}">
      <x14:pivotCacheDefinition pivotCacheId="3154149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9080335"/>
    <n v="40"/>
    <x v="0"/>
    <n v="469803"/>
  </r>
  <r>
    <x v="1"/>
    <n v="35218364"/>
    <n v="43"/>
    <x v="1"/>
    <n v="820819"/>
  </r>
  <r>
    <x v="2"/>
    <n v="29104017"/>
    <n v="33"/>
    <x v="2"/>
    <n v="892830"/>
  </r>
  <r>
    <x v="3"/>
    <n v="26916180"/>
    <n v="90"/>
    <x v="0"/>
    <n v="198500"/>
  </r>
  <r>
    <x v="4"/>
    <n v="26900000"/>
    <n v="62"/>
    <x v="0"/>
    <n v="403000"/>
  </r>
  <r>
    <x v="5"/>
    <n v="25409952"/>
    <n v="80"/>
    <x v="3"/>
    <n v="348567"/>
  </r>
  <r>
    <x v="6"/>
    <n v="25233543"/>
    <n v="103"/>
    <x v="4"/>
    <n v="246054"/>
  </r>
  <r>
    <x v="7"/>
    <n v="24837595"/>
    <n v="99"/>
    <x v="3"/>
    <n v="210832"/>
  </r>
  <r>
    <x v="8"/>
    <n v="24547800"/>
    <n v="87"/>
    <x v="0"/>
    <n v="519000"/>
  </r>
  <r>
    <x v="9"/>
    <n v="24501000"/>
    <n v="107"/>
    <x v="0"/>
    <n v="257364"/>
  </r>
  <r>
    <x v="10"/>
    <n v="24268160"/>
    <n v="75"/>
    <x v="5"/>
    <n v="315000"/>
  </r>
  <r>
    <x v="11"/>
    <n v="23800000"/>
    <n v="135"/>
    <x v="6"/>
    <n v="206000"/>
  </r>
  <r>
    <x v="12"/>
    <n v="23660000"/>
    <n v="86"/>
    <x v="2"/>
    <n v="277850"/>
  </r>
  <r>
    <x v="13"/>
    <n v="23640652"/>
    <n v="23"/>
    <x v="0"/>
    <n v="914500"/>
  </r>
  <r>
    <x v="14"/>
    <n v="23138062"/>
    <n v="33"/>
    <x v="2"/>
    <n v="700861"/>
  </r>
  <r>
    <x v="12"/>
    <n v="22981600"/>
    <n v="91"/>
    <x v="3"/>
    <n v="252500"/>
  </r>
  <r>
    <x v="12"/>
    <n v="22859400"/>
    <n v="81"/>
    <x v="4"/>
    <n v="286000"/>
  </r>
  <r>
    <x v="15"/>
    <n v="22749232"/>
    <n v="108"/>
    <x v="3"/>
    <n v="252962"/>
  </r>
  <r>
    <x v="16"/>
    <n v="22500000"/>
    <n v="98"/>
    <x v="7"/>
    <n v="265000"/>
  </r>
  <r>
    <x v="17"/>
    <n v="22395577"/>
    <n v="67"/>
    <x v="0"/>
    <n v="221059"/>
  </r>
  <r>
    <x v="18"/>
    <n v="22181607"/>
    <n v="119"/>
    <x v="4"/>
    <n v="190000"/>
  </r>
  <r>
    <x v="19"/>
    <n v="21523650"/>
    <n v="149"/>
    <x v="4"/>
    <n v="145700"/>
  </r>
  <r>
    <x v="20"/>
    <n v="21422141"/>
    <n v="99"/>
    <x v="8"/>
    <n v="192774"/>
  </r>
  <r>
    <x v="21"/>
    <n v="20853300"/>
    <n v="102"/>
    <x v="3"/>
    <n v="202900"/>
  </r>
  <r>
    <x v="22"/>
    <n v="20120210"/>
    <n v="76"/>
    <x v="4"/>
    <n v="319200"/>
  </r>
  <r>
    <x v="5"/>
    <n v="19831818"/>
    <n v="81"/>
    <x v="9"/>
    <n v="276444"/>
  </r>
  <r>
    <x v="23"/>
    <n v="19829500"/>
    <n v="48"/>
    <x v="1"/>
    <n v="417500"/>
  </r>
  <r>
    <x v="24"/>
    <n v="19530159"/>
    <n v="55"/>
    <x v="10"/>
    <n v="375241"/>
  </r>
  <r>
    <x v="25"/>
    <n v="19379153"/>
    <n v="35"/>
    <x v="11"/>
    <n v="486219"/>
  </r>
  <r>
    <x v="26"/>
    <n v="18687601"/>
    <n v="48"/>
    <x v="12"/>
    <n v="625907"/>
  </r>
  <r>
    <x v="27"/>
    <n v="18678000"/>
    <n v="115"/>
    <x v="0"/>
    <n v="165148"/>
  </r>
  <r>
    <x v="28"/>
    <n v="18625033"/>
    <n v="194"/>
    <x v="0"/>
    <n v="95000"/>
  </r>
  <r>
    <x v="29"/>
    <n v="18601433"/>
    <n v="57"/>
    <x v="13"/>
    <n v="409752"/>
  </r>
  <r>
    <x v="30"/>
    <n v="18521000"/>
    <n v="36"/>
    <x v="14"/>
    <n v="322562"/>
  </r>
  <r>
    <x v="31"/>
    <n v="18490719"/>
    <n v="38"/>
    <x v="2"/>
    <n v="363609"/>
  </r>
  <r>
    <x v="5"/>
    <n v="18483056"/>
    <n v="79"/>
    <x v="15"/>
    <n v="252419"/>
  </r>
  <r>
    <x v="32"/>
    <n v="18386262"/>
    <n v="97"/>
    <x v="4"/>
    <n v="115500"/>
  </r>
  <r>
    <x v="33"/>
    <n v="18248030"/>
    <n v="173"/>
    <x v="4"/>
    <n v="113600"/>
  </r>
  <r>
    <x v="34"/>
    <n v="18216906"/>
    <n v="54"/>
    <x v="16"/>
    <n v="256830"/>
  </r>
  <r>
    <x v="35"/>
    <n v="18159612"/>
    <n v="35"/>
    <x v="17"/>
    <n v="473492"/>
  </r>
  <r>
    <x v="36"/>
    <n v="17965500"/>
    <n v="72"/>
    <x v="3"/>
    <n v="270000"/>
  </r>
  <r>
    <x v="37"/>
    <n v="17910045"/>
    <n v="33"/>
    <x v="2"/>
    <n v="648096"/>
  </r>
  <r>
    <x v="38"/>
    <n v="17834390"/>
    <n v="22"/>
    <x v="0"/>
    <n v="798000"/>
  </r>
  <r>
    <x v="39"/>
    <n v="17816450"/>
    <n v="106"/>
    <x v="18"/>
    <n v="168000"/>
  </r>
  <r>
    <x v="40"/>
    <n v="17743720"/>
    <n v="95"/>
    <x v="3"/>
    <n v="211000"/>
  </r>
  <r>
    <x v="41"/>
    <n v="17637400"/>
    <n v="119"/>
    <x v="3"/>
    <n v="195343"/>
  </r>
  <r>
    <x v="42"/>
    <n v="17599468"/>
    <n v="29"/>
    <x v="19"/>
    <n v="611928"/>
  </r>
  <r>
    <x v="43"/>
    <n v="17519030"/>
    <n v="100"/>
    <x v="0"/>
    <n v="198200"/>
  </r>
  <r>
    <x v="44"/>
    <n v="17519000"/>
    <n v="95"/>
    <x v="0"/>
    <n v="177337"/>
  </r>
  <r>
    <x v="45"/>
    <n v="17388751"/>
    <n v="19"/>
    <x v="20"/>
    <n v="899284"/>
  </r>
  <r>
    <x v="46"/>
    <n v="17212800"/>
    <n v="76"/>
    <x v="0"/>
    <n v="250000"/>
  </r>
  <r>
    <x v="47"/>
    <n v="17063477"/>
    <n v="106"/>
    <x v="21"/>
    <n v="160762"/>
  </r>
  <r>
    <x v="48"/>
    <n v="16981741"/>
    <n v="98"/>
    <x v="7"/>
    <n v="182000"/>
  </r>
  <r>
    <x v="49"/>
    <n v="16364050"/>
    <n v="90"/>
    <x v="0"/>
    <n v="187970"/>
  </r>
  <r>
    <x v="50"/>
    <n v="16304883"/>
    <n v="62"/>
    <x v="0"/>
    <n v="296000"/>
  </r>
  <r>
    <x v="51"/>
    <n v="16154000"/>
    <n v="103"/>
    <x v="4"/>
    <n v="133000"/>
  </r>
  <r>
    <x v="52"/>
    <n v="16111510"/>
    <n v="83"/>
    <x v="22"/>
    <n v="268062"/>
  </r>
  <r>
    <x v="53"/>
    <n v="16063684"/>
    <n v="17"/>
    <x v="20"/>
    <n v="959026"/>
  </r>
  <r>
    <x v="54"/>
    <n v="15700000"/>
    <n v="43"/>
    <x v="13"/>
    <n v="371000"/>
  </r>
  <r>
    <x v="55"/>
    <n v="15680000"/>
    <n v="59"/>
    <x v="3"/>
    <n v="287900"/>
  </r>
  <r>
    <x v="56"/>
    <n v="15629700"/>
    <n v="97"/>
    <x v="0"/>
    <n v="168301"/>
  </r>
  <r>
    <x v="57"/>
    <n v="15450000"/>
    <n v="43"/>
    <x v="23"/>
    <n v="320000"/>
  </r>
  <r>
    <x v="58"/>
    <n v="15106280"/>
    <n v="54"/>
    <x v="24"/>
    <n v="300000"/>
  </r>
  <r>
    <x v="59"/>
    <n v="15100000"/>
    <n v="130"/>
    <x v="3"/>
    <n v="116154"/>
  </r>
  <r>
    <x v="60"/>
    <n v="15067804"/>
    <n v="45"/>
    <x v="4"/>
    <n v="176221"/>
  </r>
  <r>
    <x v="61"/>
    <n v="15000000"/>
    <n v="78"/>
    <x v="7"/>
    <n v="225000"/>
  </r>
  <r>
    <x v="62"/>
    <n v="14978103"/>
    <n v="69"/>
    <x v="25"/>
    <n v="356000"/>
  </r>
  <r>
    <x v="63"/>
    <n v="14972300"/>
    <n v="57"/>
    <x v="18"/>
    <n v="274000"/>
  </r>
  <r>
    <x v="64"/>
    <n v="14897125"/>
    <n v="22"/>
    <x v="26"/>
    <n v="527130"/>
  </r>
  <r>
    <x v="65"/>
    <n v="14790123"/>
    <n v="80"/>
    <x v="3"/>
    <n v="190616"/>
  </r>
  <r>
    <x v="66"/>
    <n v="14465847"/>
    <n v="40"/>
    <x v="24"/>
    <n v="199901"/>
  </r>
  <r>
    <x v="67"/>
    <n v="14407413"/>
    <n v="60"/>
    <x v="27"/>
    <n v="180320"/>
  </r>
  <r>
    <x v="68"/>
    <n v="14381904"/>
    <n v="29"/>
    <x v="28"/>
    <n v="495927"/>
  </r>
  <r>
    <x v="69"/>
    <n v="14362103"/>
    <n v="37"/>
    <x v="29"/>
    <n v="553378"/>
  </r>
  <r>
    <x v="70"/>
    <n v="14130500"/>
    <n v="99"/>
    <x v="4"/>
    <n v="150000"/>
  </r>
  <r>
    <x v="71"/>
    <n v="13987843"/>
    <n v="39"/>
    <x v="30"/>
    <n v="129630"/>
  </r>
  <r>
    <x v="72"/>
    <n v="13908292"/>
    <n v="23"/>
    <x v="0"/>
    <n v="359000"/>
  </r>
  <r>
    <x v="73"/>
    <n v="13854856"/>
    <n v="32"/>
    <x v="3"/>
    <n v="394582"/>
  </r>
  <r>
    <x v="74"/>
    <n v="13654113"/>
    <n v="39"/>
    <x v="31"/>
    <n v="312050"/>
  </r>
  <r>
    <x v="75"/>
    <n v="13552485"/>
    <n v="110"/>
    <x v="32"/>
    <n v="123204"/>
  </r>
  <r>
    <x v="76"/>
    <n v="13177468"/>
    <n v="45"/>
    <x v="24"/>
    <n v="267533"/>
  </r>
  <r>
    <x v="77"/>
    <n v="13102742"/>
    <n v="38"/>
    <x v="33"/>
    <n v="390104"/>
  </r>
  <r>
    <x v="78"/>
    <n v="13100000"/>
    <n v="55"/>
    <x v="3"/>
    <n v="238182"/>
  </r>
  <r>
    <x v="79"/>
    <n v="12894700"/>
    <n v="82"/>
    <x v="3"/>
    <n v="183000"/>
  </r>
  <r>
    <x v="80"/>
    <n v="12884000"/>
    <n v="72"/>
    <x v="3"/>
    <n v="178944"/>
  </r>
  <r>
    <x v="81"/>
    <n v="12809921"/>
    <n v="66"/>
    <x v="8"/>
    <n v="174166"/>
  </r>
  <r>
    <x v="82"/>
    <n v="12713394"/>
    <n v="65"/>
    <x v="24"/>
    <n v="292000"/>
  </r>
  <r>
    <x v="83"/>
    <n v="12572109"/>
    <n v="37"/>
    <x v="2"/>
    <n v="371025"/>
  </r>
  <r>
    <x v="84"/>
    <n v="12566618"/>
    <n v="39"/>
    <x v="26"/>
    <n v="337920"/>
  </r>
  <r>
    <x v="85"/>
    <n v="12505200"/>
    <n v="24"/>
    <x v="34"/>
    <n v="478000"/>
  </r>
  <r>
    <x v="86"/>
    <n v="12498000"/>
    <n v="84"/>
    <x v="0"/>
    <n v="164531"/>
  </r>
  <r>
    <x v="87"/>
    <n v="12278839"/>
    <n v="36"/>
    <x v="2"/>
    <n v="375309"/>
  </r>
  <r>
    <x v="88"/>
    <n v="12245998"/>
    <n v="31"/>
    <x v="0"/>
    <n v="251800"/>
  </r>
  <r>
    <x v="89"/>
    <n v="12228168"/>
    <n v="39"/>
    <x v="2"/>
    <n v="148135"/>
  </r>
  <r>
    <x v="90"/>
    <n v="12218147"/>
    <n v="59"/>
    <x v="24"/>
    <n v="240000"/>
  </r>
  <r>
    <x v="91"/>
    <n v="12194000"/>
    <n v="80"/>
    <x v="35"/>
    <n v="250000"/>
  </r>
  <r>
    <x v="92"/>
    <n v="12187523"/>
    <n v="95"/>
    <x v="0"/>
    <n v="87070"/>
  </r>
  <r>
    <x v="93"/>
    <n v="12032014"/>
    <n v="38"/>
    <x v="2"/>
    <n v="226226"/>
  </r>
  <r>
    <x v="94"/>
    <n v="11965564"/>
    <n v="52"/>
    <x v="0"/>
    <n v="171825"/>
  </r>
  <r>
    <x v="88"/>
    <n v="11391678"/>
    <n v="27"/>
    <x v="4"/>
    <n v="208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CED9-416C-4E26-B07B-25A6F5E1F15D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:P38" firstHeaderRow="1" firstDataRow="1" firstDataCol="1"/>
  <pivotFields count="5">
    <pivotField dataField="1" showAll="0"/>
    <pivotField numFmtId="165" showAll="0"/>
    <pivotField showAll="0"/>
    <pivotField axis="axisRow" showAll="0">
      <items count="37">
        <item x="34"/>
        <item x="18"/>
        <item x="30"/>
        <item x="28"/>
        <item x="16"/>
        <item x="21"/>
        <item x="27"/>
        <item x="23"/>
        <item x="3"/>
        <item x="19"/>
        <item x="17"/>
        <item x="29"/>
        <item x="25"/>
        <item x="20"/>
        <item x="13"/>
        <item x="10"/>
        <item x="8"/>
        <item x="35"/>
        <item x="4"/>
        <item x="14"/>
        <item x="31"/>
        <item x="33"/>
        <item x="7"/>
        <item x="6"/>
        <item x="26"/>
        <item x="0"/>
        <item x="9"/>
        <item x="1"/>
        <item x="11"/>
        <item x="22"/>
        <item x="5"/>
        <item x="15"/>
        <item x="24"/>
        <item x="2"/>
        <item x="32"/>
        <item x="12"/>
        <item t="default"/>
      </items>
    </pivotField>
    <pivotField numFmtId="167" showAll="0"/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Restaurant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8EE78-A24B-4FF1-8CAB-D1D744B5655E}" name="PivotTable3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L1:M37" firstHeaderRow="1" firstDataRow="1" firstDataCol="1"/>
  <pivotFields count="5">
    <pivotField showAll="0">
      <items count="96">
        <item x="62"/>
        <item h="1" x="47"/>
        <item h="1" x="64"/>
        <item h="1" x="10"/>
        <item h="1" x="63"/>
        <item h="1" x="8"/>
        <item h="1" x="18"/>
        <item h="1" x="70"/>
        <item h="1" x="49"/>
        <item h="1" x="85"/>
        <item h="1" x="75"/>
        <item h="1" x="26"/>
        <item h="1" x="30"/>
        <item h="1" x="4"/>
        <item h="1" x="17"/>
        <item h="1" x="71"/>
        <item h="1" x="60"/>
        <item h="1" x="0"/>
        <item h="1" x="89"/>
        <item h="1" x="67"/>
        <item h="1" x="40"/>
        <item h="1" x="58"/>
        <item h="1" x="39"/>
        <item h="1" x="66"/>
        <item h="1" x="28"/>
        <item h="1" x="51"/>
        <item h="1" x="87"/>
        <item h="1" x="83"/>
        <item h="1" x="77"/>
        <item h="1" x="37"/>
        <item h="1" x="90"/>
        <item h="1" x="45"/>
        <item h="1" x="91"/>
        <item h="1" x="5"/>
        <item h="1" x="15"/>
        <item h="1" x="79"/>
        <item h="1" x="50"/>
        <item h="1" x="42"/>
        <item h="1" x="81"/>
        <item h="1" x="55"/>
        <item h="1" x="65"/>
        <item h="1" x="12"/>
        <item h="1" x="38"/>
        <item h="1" x="72"/>
        <item h="1" x="13"/>
        <item h="1" x="56"/>
        <item h="1" x="16"/>
        <item h="1" x="32"/>
        <item h="1" x="3"/>
        <item h="1" x="92"/>
        <item h="1" x="31"/>
        <item h="1" x="34"/>
        <item h="1" x="7"/>
        <item h="1" x="68"/>
        <item h="1" x="93"/>
        <item h="1" x="22"/>
        <item h="1" x="2"/>
        <item h="1" x="76"/>
        <item h="1" x="35"/>
        <item h="1" x="23"/>
        <item h="1" x="74"/>
        <item h="1" x="25"/>
        <item h="1" x="86"/>
        <item h="1" x="52"/>
        <item h="1" x="59"/>
        <item h="1" x="11"/>
        <item h="1" x="33"/>
        <item h="1" x="44"/>
        <item h="1" x="27"/>
        <item h="1" x="73"/>
        <item h="1" x="21"/>
        <item h="1" x="48"/>
        <item h="1" x="82"/>
        <item h="1" x="36"/>
        <item h="1" x="29"/>
        <item h="1" x="78"/>
        <item h="1" x="9"/>
        <item h="1" x="84"/>
        <item h="1" x="43"/>
        <item h="1" x="20"/>
        <item h="1" x="19"/>
        <item h="1" x="61"/>
        <item h="1" x="41"/>
        <item h="1" x="24"/>
        <item h="1" x="80"/>
        <item h="1" x="46"/>
        <item h="1" x="1"/>
        <item h="1" x="14"/>
        <item h="1" x="57"/>
        <item h="1" x="54"/>
        <item h="1" x="69"/>
        <item h="1" x="6"/>
        <item h="1" x="94"/>
        <item h="1" x="88"/>
        <item h="1" x="53"/>
        <item t="default"/>
      </items>
    </pivotField>
    <pivotField numFmtId="165" showAll="0"/>
    <pivotField dataField="1" showAll="0"/>
    <pivotField axis="axisRow" showAll="0">
      <items count="37">
        <item x="34"/>
        <item x="18"/>
        <item x="30"/>
        <item x="28"/>
        <item x="16"/>
        <item x="21"/>
        <item x="27"/>
        <item x="23"/>
        <item x="3"/>
        <item x="19"/>
        <item x="17"/>
        <item x="29"/>
        <item x="25"/>
        <item x="20"/>
        <item x="13"/>
        <item x="10"/>
        <item x="8"/>
        <item x="35"/>
        <item x="4"/>
        <item x="14"/>
        <item x="31"/>
        <item x="33"/>
        <item x="7"/>
        <item x="6"/>
        <item x="26"/>
        <item x="0"/>
        <item x="9"/>
        <item x="1"/>
        <item x="11"/>
        <item x="22"/>
        <item x="5"/>
        <item x="15"/>
        <item x="24"/>
        <item x="2"/>
        <item x="32"/>
        <item x="12"/>
        <item t="default"/>
      </items>
    </pivotField>
    <pivotField numFmtId="167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Items count="1">
    <i/>
  </colItems>
  <dataFields count="1">
    <dataField name="Sum of Average Check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1A32A-03EB-454D-BB89-0E329415DD7E}" name="PivotTable2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I1:J37" firstHeaderRow="1" firstDataRow="1" firstDataCol="1"/>
  <pivotFields count="5">
    <pivotField showAll="0">
      <items count="96">
        <item h="1" x="62"/>
        <item h="1" x="47"/>
        <item h="1" x="64"/>
        <item h="1" x="10"/>
        <item h="1" x="63"/>
        <item h="1" x="8"/>
        <item h="1" x="18"/>
        <item h="1" x="70"/>
        <item h="1" x="49"/>
        <item h="1" x="85"/>
        <item h="1" x="75"/>
        <item h="1" x="26"/>
        <item h="1" x="30"/>
        <item h="1" x="4"/>
        <item h="1" x="17"/>
        <item h="1" x="71"/>
        <item h="1" x="60"/>
        <item h="1" x="0"/>
        <item h="1" x="89"/>
        <item h="1" x="67"/>
        <item h="1" x="40"/>
        <item h="1" x="58"/>
        <item h="1" x="39"/>
        <item h="1" x="66"/>
        <item h="1" x="28"/>
        <item h="1" x="51"/>
        <item h="1" x="87"/>
        <item h="1" x="83"/>
        <item h="1" x="77"/>
        <item h="1" x="37"/>
        <item h="1" x="90"/>
        <item h="1" x="45"/>
        <item h="1" x="91"/>
        <item h="1" x="5"/>
        <item h="1" x="15"/>
        <item h="1" x="79"/>
        <item h="1" x="50"/>
        <item h="1" x="42"/>
        <item h="1" x="81"/>
        <item h="1" x="55"/>
        <item h="1" x="65"/>
        <item h="1" x="12"/>
        <item h="1" x="38"/>
        <item h="1" x="72"/>
        <item h="1" x="13"/>
        <item h="1" x="56"/>
        <item h="1" x="16"/>
        <item h="1" x="32"/>
        <item h="1" x="3"/>
        <item h="1" x="92"/>
        <item h="1" x="31"/>
        <item h="1" x="34"/>
        <item h="1" x="7"/>
        <item h="1" x="68"/>
        <item h="1" x="93"/>
        <item h="1" x="22"/>
        <item h="1" x="2"/>
        <item h="1" x="76"/>
        <item h="1" x="35"/>
        <item h="1" x="23"/>
        <item h="1" x="74"/>
        <item h="1" x="25"/>
        <item h="1" x="86"/>
        <item h="1" x="52"/>
        <item h="1" x="59"/>
        <item h="1" x="11"/>
        <item h="1" x="33"/>
        <item h="1" x="44"/>
        <item h="1" x="27"/>
        <item h="1" x="73"/>
        <item h="1" x="21"/>
        <item h="1" x="48"/>
        <item h="1" x="82"/>
        <item h="1" x="36"/>
        <item h="1" x="29"/>
        <item h="1" x="78"/>
        <item h="1" x="9"/>
        <item h="1" x="84"/>
        <item h="1" x="43"/>
        <item h="1" x="20"/>
        <item h="1" x="19"/>
        <item h="1" x="61"/>
        <item h="1" x="41"/>
        <item x="24"/>
        <item h="1" x="80"/>
        <item h="1" x="46"/>
        <item h="1" x="1"/>
        <item h="1" x="14"/>
        <item h="1" x="57"/>
        <item h="1" x="54"/>
        <item h="1" x="69"/>
        <item h="1" x="6"/>
        <item h="1" x="94"/>
        <item h="1" x="88"/>
        <item h="1" x="53"/>
        <item t="default"/>
      </items>
    </pivotField>
    <pivotField numFmtId="165" showAll="0"/>
    <pivotField showAll="0"/>
    <pivotField axis="axisRow" showAll="0" sortType="ascending">
      <items count="37">
        <item x="34"/>
        <item x="18"/>
        <item x="30"/>
        <item x="28"/>
        <item x="16"/>
        <item x="21"/>
        <item x="27"/>
        <item x="23"/>
        <item x="3"/>
        <item x="19"/>
        <item x="17"/>
        <item x="29"/>
        <item x="25"/>
        <item x="20"/>
        <item x="13"/>
        <item x="10"/>
        <item x="8"/>
        <item x="35"/>
        <item x="4"/>
        <item x="14"/>
        <item x="31"/>
        <item x="33"/>
        <item x="7"/>
        <item x="6"/>
        <item x="26"/>
        <item x="0"/>
        <item x="9"/>
        <item x="1"/>
        <item x="11"/>
        <item x="22"/>
        <item x="5"/>
        <item x="15"/>
        <item x="24"/>
        <item x="2"/>
        <item x="32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7" showAll="0"/>
  </pivotFields>
  <rowFields count="1">
    <field x="3"/>
  </rowFields>
  <rowItems count="36">
    <i>
      <x v="34"/>
    </i>
    <i>
      <x v="2"/>
    </i>
    <i>
      <x v="5"/>
    </i>
    <i>
      <x v="6"/>
    </i>
    <i>
      <x v="23"/>
    </i>
    <i>
      <x v="17"/>
    </i>
    <i>
      <x v="31"/>
    </i>
    <i>
      <x v="4"/>
    </i>
    <i>
      <x v="29"/>
    </i>
    <i>
      <x v="26"/>
    </i>
    <i>
      <x v="20"/>
    </i>
    <i>
      <x v="30"/>
    </i>
    <i>
      <x v="7"/>
    </i>
    <i>
      <x v="19"/>
    </i>
    <i>
      <x v="12"/>
    </i>
    <i>
      <x v="16"/>
    </i>
    <i>
      <x v="15"/>
    </i>
    <i>
      <x v="21"/>
    </i>
    <i>
      <x v="1"/>
    </i>
    <i>
      <x v="10"/>
    </i>
    <i>
      <x/>
    </i>
    <i>
      <x v="28"/>
    </i>
    <i>
      <x v="3"/>
    </i>
    <i>
      <x v="11"/>
    </i>
    <i>
      <x v="9"/>
    </i>
    <i>
      <x v="35"/>
    </i>
    <i>
      <x v="22"/>
    </i>
    <i>
      <x v="14"/>
    </i>
    <i>
      <x v="24"/>
    </i>
    <i>
      <x v="27"/>
    </i>
    <i>
      <x v="32"/>
    </i>
    <i>
      <x v="13"/>
    </i>
    <i>
      <x v="18"/>
    </i>
    <i>
      <x v="8"/>
    </i>
    <i>
      <x v="33"/>
    </i>
    <i>
      <x v="25"/>
    </i>
  </rowItems>
  <colItems count="1">
    <i/>
  </colItems>
  <dataFields count="1">
    <dataField name="Sum of Meals Served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A1273-0EB0-4F0D-8ECF-535C73D6A765}" name="PivotTable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F1:G37" firstHeaderRow="1" firstDataRow="1" firstDataCol="1"/>
  <pivotFields count="2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Items count="1">
    <i/>
  </colItems>
  <dataFields count="1">
    <dataField name="Sum of Sales" fld="1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usiness02.xlsx!Independence100">
        <x15:activeTabTopLevelEntity name="[Independence1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2A05BE-6E57-4688-B633-01A7FE88F63A}" autoFormatId="16" applyNumberFormats="0" applyBorderFormats="0" applyFontFormats="0" applyPatternFormats="0" applyAlignmentFormats="0" applyWidthHeightFormats="0">
  <queryTableRefresh nextId="6">
    <queryTableFields count="5">
      <queryTableField id="1" name="Restaurant" tableColumnId="1"/>
      <queryTableField id="2" name="Sales" tableColumnId="2"/>
      <queryTableField id="3" name="Average Check" tableColumnId="3"/>
      <queryTableField id="4" name="City" tableColumnId="4"/>
      <queryTableField id="5" name="Meals Serv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8878A-E350-4474-9FD2-3F126B0678ED}" name="Independence100" displayName="Independence100" ref="A1:E101" tableType="queryTable" totalsRowShown="0">
  <tableColumns count="5">
    <tableColumn id="1" xr3:uid="{B72F401A-AF99-4946-B306-E2E30189933A}" uniqueName="1" name="Restaurant" queryTableFieldId="1" dataDxfId="7"/>
    <tableColumn id="2" xr3:uid="{0B1B70FA-01E6-40D2-AC21-B641817F86BB}" uniqueName="2" name="Sales" queryTableFieldId="2" dataDxfId="6" dataCellStyle="Currency"/>
    <tableColumn id="3" xr3:uid="{5F7BFEB5-D1F7-407F-A413-1F63E1BE9DE9}" uniqueName="3" name="Average Check" queryTableFieldId="3"/>
    <tableColumn id="4" xr3:uid="{EA1B977F-FBC8-4969-A313-D77F5363F912}" uniqueName="4" name="City" queryTableFieldId="4" dataDxfId="5"/>
    <tableColumn id="5" xr3:uid="{16ADCDC5-24B4-45EE-AF1D-5AA0495880FD}" uniqueName="5" name="Meals Served" queryTableFieldId="5" dataDxfId="4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3258-F4DC-4175-9129-AB3B8BAC0A66}">
  <sheetPr>
    <tabColor theme="7"/>
  </sheetPr>
  <dimension ref="A1:E101"/>
  <sheetViews>
    <sheetView workbookViewId="0">
      <selection activeCell="F1" sqref="F1"/>
    </sheetView>
  </sheetViews>
  <sheetFormatPr defaultRowHeight="15" x14ac:dyDescent="0.25"/>
  <cols>
    <col min="1" max="1" width="43.85546875" bestFit="1" customWidth="1"/>
    <col min="2" max="2" width="15.28515625" style="2" bestFit="1" customWidth="1"/>
    <col min="3" max="3" width="16.42578125" bestFit="1" customWidth="1"/>
    <col min="4" max="4" width="15.7109375" bestFit="1" customWidth="1"/>
    <col min="5" max="5" width="15.42578125" style="4" bestFit="1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2">
        <v>39080335</v>
      </c>
      <c r="C2">
        <v>40</v>
      </c>
      <c r="D2" s="1" t="s">
        <v>6</v>
      </c>
      <c r="E2" s="4">
        <v>469803</v>
      </c>
    </row>
    <row r="3" spans="1:5" x14ac:dyDescent="0.25">
      <c r="A3" s="1" t="s">
        <v>7</v>
      </c>
      <c r="B3" s="2">
        <v>35218364</v>
      </c>
      <c r="C3">
        <v>43</v>
      </c>
      <c r="D3" s="1" t="s">
        <v>8</v>
      </c>
      <c r="E3" s="4">
        <v>820819</v>
      </c>
    </row>
    <row r="4" spans="1:5" x14ac:dyDescent="0.25">
      <c r="A4" s="1" t="s">
        <v>9</v>
      </c>
      <c r="B4" s="2">
        <v>29104017</v>
      </c>
      <c r="C4">
        <v>33</v>
      </c>
      <c r="D4" s="1" t="s">
        <v>10</v>
      </c>
      <c r="E4" s="4">
        <v>892830</v>
      </c>
    </row>
    <row r="5" spans="1:5" x14ac:dyDescent="0.25">
      <c r="A5" s="1" t="s">
        <v>11</v>
      </c>
      <c r="B5" s="2">
        <v>26916180</v>
      </c>
      <c r="C5">
        <v>90</v>
      </c>
      <c r="D5" s="1" t="s">
        <v>6</v>
      </c>
      <c r="E5" s="4">
        <v>198500</v>
      </c>
    </row>
    <row r="6" spans="1:5" x14ac:dyDescent="0.25">
      <c r="A6" s="1" t="s">
        <v>12</v>
      </c>
      <c r="B6" s="2">
        <v>26900000</v>
      </c>
      <c r="C6">
        <v>62</v>
      </c>
      <c r="D6" s="1" t="s">
        <v>6</v>
      </c>
      <c r="E6" s="4">
        <v>403000</v>
      </c>
    </row>
    <row r="7" spans="1:5" x14ac:dyDescent="0.25">
      <c r="A7" s="1" t="s">
        <v>13</v>
      </c>
      <c r="B7" s="2">
        <v>25409952</v>
      </c>
      <c r="C7">
        <v>80</v>
      </c>
      <c r="D7" s="1" t="s">
        <v>14</v>
      </c>
      <c r="E7" s="4">
        <v>348567</v>
      </c>
    </row>
    <row r="8" spans="1:5" x14ac:dyDescent="0.25">
      <c r="A8" s="1" t="s">
        <v>15</v>
      </c>
      <c r="B8" s="2">
        <v>25233543</v>
      </c>
      <c r="C8">
        <v>103</v>
      </c>
      <c r="D8" s="1" t="s">
        <v>16</v>
      </c>
      <c r="E8" s="4">
        <v>246054</v>
      </c>
    </row>
    <row r="9" spans="1:5" x14ac:dyDescent="0.25">
      <c r="A9" s="1" t="s">
        <v>17</v>
      </c>
      <c r="B9" s="2">
        <v>24837595</v>
      </c>
      <c r="C9">
        <v>99</v>
      </c>
      <c r="D9" s="1" t="s">
        <v>14</v>
      </c>
      <c r="E9" s="4">
        <v>210832</v>
      </c>
    </row>
    <row r="10" spans="1:5" x14ac:dyDescent="0.25">
      <c r="A10" s="1" t="s">
        <v>18</v>
      </c>
      <c r="B10" s="2">
        <v>24547800</v>
      </c>
      <c r="C10">
        <v>87</v>
      </c>
      <c r="D10" s="1" t="s">
        <v>6</v>
      </c>
      <c r="E10" s="4">
        <v>519000</v>
      </c>
    </row>
    <row r="11" spans="1:5" x14ac:dyDescent="0.25">
      <c r="A11" s="1" t="s">
        <v>19</v>
      </c>
      <c r="B11" s="2">
        <v>24501000</v>
      </c>
      <c r="C11">
        <v>107</v>
      </c>
      <c r="D11" s="1" t="s">
        <v>6</v>
      </c>
      <c r="E11" s="4">
        <v>257364</v>
      </c>
    </row>
    <row r="12" spans="1:5" x14ac:dyDescent="0.25">
      <c r="A12" s="1" t="s">
        <v>20</v>
      </c>
      <c r="B12" s="2">
        <v>24268160</v>
      </c>
      <c r="C12">
        <v>75</v>
      </c>
      <c r="D12" s="1" t="s">
        <v>21</v>
      </c>
      <c r="E12" s="4">
        <v>315000</v>
      </c>
    </row>
    <row r="13" spans="1:5" x14ac:dyDescent="0.25">
      <c r="A13" s="1" t="s">
        <v>22</v>
      </c>
      <c r="B13" s="2">
        <v>23800000</v>
      </c>
      <c r="C13">
        <v>135</v>
      </c>
      <c r="D13" s="1" t="s">
        <v>23</v>
      </c>
      <c r="E13" s="4">
        <v>206000</v>
      </c>
    </row>
    <row r="14" spans="1:5" x14ac:dyDescent="0.25">
      <c r="A14" s="1" t="s">
        <v>24</v>
      </c>
      <c r="B14" s="2">
        <v>23660000</v>
      </c>
      <c r="C14">
        <v>86</v>
      </c>
      <c r="D14" s="1" t="s">
        <v>10</v>
      </c>
      <c r="E14" s="4">
        <v>277850</v>
      </c>
    </row>
    <row r="15" spans="1:5" x14ac:dyDescent="0.25">
      <c r="A15" s="1" t="s">
        <v>25</v>
      </c>
      <c r="B15" s="2">
        <v>23640652</v>
      </c>
      <c r="C15">
        <v>23</v>
      </c>
      <c r="D15" s="1" t="s">
        <v>6</v>
      </c>
      <c r="E15" s="4">
        <v>914500</v>
      </c>
    </row>
    <row r="16" spans="1:5" x14ac:dyDescent="0.25">
      <c r="A16" s="1" t="s">
        <v>26</v>
      </c>
      <c r="B16" s="2">
        <v>23138062</v>
      </c>
      <c r="C16">
        <v>33</v>
      </c>
      <c r="D16" s="1" t="s">
        <v>10</v>
      </c>
      <c r="E16" s="4">
        <v>700861</v>
      </c>
    </row>
    <row r="17" spans="1:5" x14ac:dyDescent="0.25">
      <c r="A17" s="1" t="s">
        <v>24</v>
      </c>
      <c r="B17" s="2">
        <v>22981600</v>
      </c>
      <c r="C17">
        <v>91</v>
      </c>
      <c r="D17" s="1" t="s">
        <v>14</v>
      </c>
      <c r="E17" s="4">
        <v>252500</v>
      </c>
    </row>
    <row r="18" spans="1:5" x14ac:dyDescent="0.25">
      <c r="A18" s="1" t="s">
        <v>24</v>
      </c>
      <c r="B18" s="2">
        <v>22859400</v>
      </c>
      <c r="C18">
        <v>81</v>
      </c>
      <c r="D18" s="1" t="s">
        <v>16</v>
      </c>
      <c r="E18" s="4">
        <v>286000</v>
      </c>
    </row>
    <row r="19" spans="1:5" x14ac:dyDescent="0.25">
      <c r="A19" s="1" t="s">
        <v>27</v>
      </c>
      <c r="B19" s="2">
        <v>22749232</v>
      </c>
      <c r="C19">
        <v>108</v>
      </c>
      <c r="D19" s="1" t="s">
        <v>14</v>
      </c>
      <c r="E19" s="4">
        <v>252962</v>
      </c>
    </row>
    <row r="20" spans="1:5" x14ac:dyDescent="0.25">
      <c r="A20" s="1" t="s">
        <v>28</v>
      </c>
      <c r="B20" s="2">
        <v>22500000</v>
      </c>
      <c r="C20">
        <v>98</v>
      </c>
      <c r="D20" s="1" t="s">
        <v>29</v>
      </c>
      <c r="E20" s="4">
        <v>265000</v>
      </c>
    </row>
    <row r="21" spans="1:5" x14ac:dyDescent="0.25">
      <c r="A21" s="1" t="s">
        <v>30</v>
      </c>
      <c r="B21" s="2">
        <v>22395577</v>
      </c>
      <c r="C21">
        <v>67</v>
      </c>
      <c r="D21" s="1" t="s">
        <v>6</v>
      </c>
      <c r="E21" s="4">
        <v>221059</v>
      </c>
    </row>
    <row r="22" spans="1:5" x14ac:dyDescent="0.25">
      <c r="A22" s="1" t="s">
        <v>31</v>
      </c>
      <c r="B22" s="2">
        <v>22181607</v>
      </c>
      <c r="C22">
        <v>119</v>
      </c>
      <c r="D22" s="1" t="s">
        <v>16</v>
      </c>
      <c r="E22" s="4">
        <v>190000</v>
      </c>
    </row>
    <row r="23" spans="1:5" x14ac:dyDescent="0.25">
      <c r="A23" s="1" t="s">
        <v>32</v>
      </c>
      <c r="B23" s="2">
        <v>21523650</v>
      </c>
      <c r="C23">
        <v>149</v>
      </c>
      <c r="D23" s="1" t="s">
        <v>16</v>
      </c>
      <c r="E23" s="4">
        <v>145700</v>
      </c>
    </row>
    <row r="24" spans="1:5" x14ac:dyDescent="0.25">
      <c r="A24" s="1" t="s">
        <v>33</v>
      </c>
      <c r="B24" s="2">
        <v>21422141</v>
      </c>
      <c r="C24">
        <v>99</v>
      </c>
      <c r="D24" s="1" t="s">
        <v>34</v>
      </c>
      <c r="E24" s="4">
        <v>192774</v>
      </c>
    </row>
    <row r="25" spans="1:5" x14ac:dyDescent="0.25">
      <c r="A25" s="1" t="s">
        <v>35</v>
      </c>
      <c r="B25" s="2">
        <v>20853300</v>
      </c>
      <c r="C25">
        <v>102</v>
      </c>
      <c r="D25" s="1" t="s">
        <v>14</v>
      </c>
      <c r="E25" s="4">
        <v>202900</v>
      </c>
    </row>
    <row r="26" spans="1:5" x14ac:dyDescent="0.25">
      <c r="A26" s="1" t="s">
        <v>36</v>
      </c>
      <c r="B26" s="2">
        <v>20120210</v>
      </c>
      <c r="C26">
        <v>76</v>
      </c>
      <c r="D26" s="1" t="s">
        <v>16</v>
      </c>
      <c r="E26" s="4">
        <v>319200</v>
      </c>
    </row>
    <row r="27" spans="1:5" x14ac:dyDescent="0.25">
      <c r="A27" s="1" t="s">
        <v>13</v>
      </c>
      <c r="B27" s="2">
        <v>19831818</v>
      </c>
      <c r="C27">
        <v>81</v>
      </c>
      <c r="D27" s="1" t="s">
        <v>37</v>
      </c>
      <c r="E27" s="4">
        <v>276444</v>
      </c>
    </row>
    <row r="28" spans="1:5" x14ac:dyDescent="0.25">
      <c r="A28" s="1" t="s">
        <v>38</v>
      </c>
      <c r="B28" s="2">
        <v>19829500</v>
      </c>
      <c r="C28">
        <v>48</v>
      </c>
      <c r="D28" s="1" t="s">
        <v>8</v>
      </c>
      <c r="E28" s="4">
        <v>417500</v>
      </c>
    </row>
    <row r="29" spans="1:5" x14ac:dyDescent="0.25">
      <c r="A29" s="1" t="s">
        <v>39</v>
      </c>
      <c r="B29" s="2">
        <v>19530159</v>
      </c>
      <c r="C29">
        <v>55</v>
      </c>
      <c r="D29" s="1" t="s">
        <v>40</v>
      </c>
      <c r="E29" s="4">
        <v>375241</v>
      </c>
    </row>
    <row r="30" spans="1:5" x14ac:dyDescent="0.25">
      <c r="A30" s="1" t="s">
        <v>41</v>
      </c>
      <c r="B30" s="2">
        <v>19379153</v>
      </c>
      <c r="C30">
        <v>35</v>
      </c>
      <c r="D30" s="1" t="s">
        <v>42</v>
      </c>
      <c r="E30" s="4">
        <v>486219</v>
      </c>
    </row>
    <row r="31" spans="1:5" x14ac:dyDescent="0.25">
      <c r="A31" s="1" t="s">
        <v>43</v>
      </c>
      <c r="B31" s="2">
        <v>18687601</v>
      </c>
      <c r="C31">
        <v>48</v>
      </c>
      <c r="D31" s="1" t="s">
        <v>44</v>
      </c>
      <c r="E31" s="4">
        <v>625907</v>
      </c>
    </row>
    <row r="32" spans="1:5" x14ac:dyDescent="0.25">
      <c r="A32" s="1" t="s">
        <v>45</v>
      </c>
      <c r="B32" s="2">
        <v>18678000</v>
      </c>
      <c r="C32">
        <v>115</v>
      </c>
      <c r="D32" s="1" t="s">
        <v>6</v>
      </c>
      <c r="E32" s="4">
        <v>165148</v>
      </c>
    </row>
    <row r="33" spans="1:5" x14ac:dyDescent="0.25">
      <c r="A33" s="1" t="s">
        <v>46</v>
      </c>
      <c r="B33" s="2">
        <v>18625033</v>
      </c>
      <c r="C33">
        <v>194</v>
      </c>
      <c r="D33" s="1" t="s">
        <v>6</v>
      </c>
      <c r="E33" s="4">
        <v>95000</v>
      </c>
    </row>
    <row r="34" spans="1:5" x14ac:dyDescent="0.25">
      <c r="A34" s="1" t="s">
        <v>47</v>
      </c>
      <c r="B34" s="2">
        <v>18601433</v>
      </c>
      <c r="C34">
        <v>57</v>
      </c>
      <c r="D34" s="1" t="s">
        <v>48</v>
      </c>
      <c r="E34" s="4">
        <v>409752</v>
      </c>
    </row>
    <row r="35" spans="1:5" x14ac:dyDescent="0.25">
      <c r="A35" s="1" t="s">
        <v>49</v>
      </c>
      <c r="B35" s="2">
        <v>18521000</v>
      </c>
      <c r="C35">
        <v>36</v>
      </c>
      <c r="D35" s="1" t="s">
        <v>50</v>
      </c>
      <c r="E35" s="4">
        <v>322562</v>
      </c>
    </row>
    <row r="36" spans="1:5" x14ac:dyDescent="0.25">
      <c r="A36" s="1" t="s">
        <v>51</v>
      </c>
      <c r="B36" s="2">
        <v>18490719</v>
      </c>
      <c r="C36">
        <v>38</v>
      </c>
      <c r="D36" s="1" t="s">
        <v>10</v>
      </c>
      <c r="E36" s="4">
        <v>363609</v>
      </c>
    </row>
    <row r="37" spans="1:5" x14ac:dyDescent="0.25">
      <c r="A37" s="1" t="s">
        <v>13</v>
      </c>
      <c r="B37" s="2">
        <v>18483056</v>
      </c>
      <c r="C37">
        <v>79</v>
      </c>
      <c r="D37" s="1" t="s">
        <v>52</v>
      </c>
      <c r="E37" s="4">
        <v>252419</v>
      </c>
    </row>
    <row r="38" spans="1:5" x14ac:dyDescent="0.25">
      <c r="A38" s="1" t="s">
        <v>53</v>
      </c>
      <c r="B38" s="2">
        <v>18386262</v>
      </c>
      <c r="C38">
        <v>97</v>
      </c>
      <c r="D38" s="1" t="s">
        <v>16</v>
      </c>
      <c r="E38" s="4">
        <v>115500</v>
      </c>
    </row>
    <row r="39" spans="1:5" x14ac:dyDescent="0.25">
      <c r="A39" s="1" t="s">
        <v>54</v>
      </c>
      <c r="B39" s="2">
        <v>18248030</v>
      </c>
      <c r="C39">
        <v>173</v>
      </c>
      <c r="D39" s="1" t="s">
        <v>16</v>
      </c>
      <c r="E39" s="4">
        <v>113600</v>
      </c>
    </row>
    <row r="40" spans="1:5" x14ac:dyDescent="0.25">
      <c r="A40" s="1" t="s">
        <v>55</v>
      </c>
      <c r="B40" s="2">
        <v>18216906</v>
      </c>
      <c r="C40">
        <v>54</v>
      </c>
      <c r="D40" s="1" t="s">
        <v>56</v>
      </c>
      <c r="E40" s="4">
        <v>256830</v>
      </c>
    </row>
    <row r="41" spans="1:5" x14ac:dyDescent="0.25">
      <c r="A41" s="1" t="s">
        <v>57</v>
      </c>
      <c r="B41" s="2">
        <v>18159612</v>
      </c>
      <c r="C41">
        <v>35</v>
      </c>
      <c r="D41" s="1" t="s">
        <v>58</v>
      </c>
      <c r="E41" s="4">
        <v>473492</v>
      </c>
    </row>
    <row r="42" spans="1:5" x14ac:dyDescent="0.25">
      <c r="A42" s="1" t="s">
        <v>59</v>
      </c>
      <c r="B42" s="2">
        <v>17965500</v>
      </c>
      <c r="C42">
        <v>72</v>
      </c>
      <c r="D42" s="1" t="s">
        <v>14</v>
      </c>
      <c r="E42" s="4">
        <v>270000</v>
      </c>
    </row>
    <row r="43" spans="1:5" x14ac:dyDescent="0.25">
      <c r="A43" s="1" t="s">
        <v>60</v>
      </c>
      <c r="B43" s="2">
        <v>17910045</v>
      </c>
      <c r="C43">
        <v>33</v>
      </c>
      <c r="D43" s="1" t="s">
        <v>10</v>
      </c>
      <c r="E43" s="4">
        <v>648096</v>
      </c>
    </row>
    <row r="44" spans="1:5" x14ac:dyDescent="0.25">
      <c r="A44" s="1" t="s">
        <v>61</v>
      </c>
      <c r="B44" s="2">
        <v>17834390</v>
      </c>
      <c r="C44">
        <v>22</v>
      </c>
      <c r="D44" s="1" t="s">
        <v>6</v>
      </c>
      <c r="E44" s="4">
        <v>798000</v>
      </c>
    </row>
    <row r="45" spans="1:5" x14ac:dyDescent="0.25">
      <c r="A45" s="1" t="s">
        <v>62</v>
      </c>
      <c r="B45" s="2">
        <v>17816450</v>
      </c>
      <c r="C45">
        <v>106</v>
      </c>
      <c r="D45" s="1" t="s">
        <v>63</v>
      </c>
      <c r="E45" s="4">
        <v>168000</v>
      </c>
    </row>
    <row r="46" spans="1:5" x14ac:dyDescent="0.25">
      <c r="A46" s="1" t="s">
        <v>64</v>
      </c>
      <c r="B46" s="2">
        <v>17743720</v>
      </c>
      <c r="C46">
        <v>95</v>
      </c>
      <c r="D46" s="1" t="s">
        <v>14</v>
      </c>
      <c r="E46" s="4">
        <v>211000</v>
      </c>
    </row>
    <row r="47" spans="1:5" x14ac:dyDescent="0.25">
      <c r="A47" s="1" t="s">
        <v>65</v>
      </c>
      <c r="B47" s="2">
        <v>17637400</v>
      </c>
      <c r="C47">
        <v>119</v>
      </c>
      <c r="D47" s="1" t="s">
        <v>14</v>
      </c>
      <c r="E47" s="4">
        <v>195343</v>
      </c>
    </row>
    <row r="48" spans="1:5" x14ac:dyDescent="0.25">
      <c r="A48" s="1" t="s">
        <v>66</v>
      </c>
      <c r="B48" s="2">
        <v>17599468</v>
      </c>
      <c r="C48">
        <v>29</v>
      </c>
      <c r="D48" s="1" t="s">
        <v>67</v>
      </c>
      <c r="E48" s="4">
        <v>611928</v>
      </c>
    </row>
    <row r="49" spans="1:5" x14ac:dyDescent="0.25">
      <c r="A49" s="1" t="s">
        <v>68</v>
      </c>
      <c r="B49" s="2">
        <v>17519030</v>
      </c>
      <c r="C49">
        <v>100</v>
      </c>
      <c r="D49" s="1" t="s">
        <v>6</v>
      </c>
      <c r="E49" s="4">
        <v>198200</v>
      </c>
    </row>
    <row r="50" spans="1:5" x14ac:dyDescent="0.25">
      <c r="A50" s="1" t="s">
        <v>69</v>
      </c>
      <c r="B50" s="2">
        <v>17519000</v>
      </c>
      <c r="C50">
        <v>95</v>
      </c>
      <c r="D50" s="1" t="s">
        <v>6</v>
      </c>
      <c r="E50" s="4">
        <v>177337</v>
      </c>
    </row>
    <row r="51" spans="1:5" x14ac:dyDescent="0.25">
      <c r="A51" s="1" t="s">
        <v>70</v>
      </c>
      <c r="B51" s="2">
        <v>17388751</v>
      </c>
      <c r="C51">
        <v>19</v>
      </c>
      <c r="D51" s="1" t="s">
        <v>71</v>
      </c>
      <c r="E51" s="4">
        <v>899284</v>
      </c>
    </row>
    <row r="52" spans="1:5" x14ac:dyDescent="0.25">
      <c r="A52" s="1" t="s">
        <v>72</v>
      </c>
      <c r="B52" s="2">
        <v>17212800</v>
      </c>
      <c r="C52">
        <v>76</v>
      </c>
      <c r="D52" s="1" t="s">
        <v>6</v>
      </c>
      <c r="E52" s="4">
        <v>250000</v>
      </c>
    </row>
    <row r="53" spans="1:5" x14ac:dyDescent="0.25">
      <c r="A53" s="1" t="s">
        <v>73</v>
      </c>
      <c r="B53" s="2">
        <v>17063477</v>
      </c>
      <c r="C53">
        <v>106</v>
      </c>
      <c r="D53" s="1" t="s">
        <v>74</v>
      </c>
      <c r="E53" s="4">
        <v>160762</v>
      </c>
    </row>
    <row r="54" spans="1:5" x14ac:dyDescent="0.25">
      <c r="A54" s="1" t="s">
        <v>75</v>
      </c>
      <c r="B54" s="2">
        <v>16981741</v>
      </c>
      <c r="C54">
        <v>98</v>
      </c>
      <c r="D54" s="1" t="s">
        <v>29</v>
      </c>
      <c r="E54" s="4">
        <v>182000</v>
      </c>
    </row>
    <row r="55" spans="1:5" x14ac:dyDescent="0.25">
      <c r="A55" s="1" t="s">
        <v>76</v>
      </c>
      <c r="B55" s="2">
        <v>16364050</v>
      </c>
      <c r="C55">
        <v>90</v>
      </c>
      <c r="D55" s="1" t="s">
        <v>6</v>
      </c>
      <c r="E55" s="4">
        <v>187970</v>
      </c>
    </row>
    <row r="56" spans="1:5" x14ac:dyDescent="0.25">
      <c r="A56" s="1" t="s">
        <v>77</v>
      </c>
      <c r="B56" s="2">
        <v>16304883</v>
      </c>
      <c r="C56">
        <v>62</v>
      </c>
      <c r="D56" s="1" t="s">
        <v>6</v>
      </c>
      <c r="E56" s="4">
        <v>296000</v>
      </c>
    </row>
    <row r="57" spans="1:5" x14ac:dyDescent="0.25">
      <c r="A57" s="1" t="s">
        <v>78</v>
      </c>
      <c r="B57" s="2">
        <v>16154000</v>
      </c>
      <c r="C57">
        <v>103</v>
      </c>
      <c r="D57" s="1" t="s">
        <v>16</v>
      </c>
      <c r="E57" s="4">
        <v>133000</v>
      </c>
    </row>
    <row r="58" spans="1:5" x14ac:dyDescent="0.25">
      <c r="A58" s="1" t="s">
        <v>79</v>
      </c>
      <c r="B58" s="2">
        <v>16111510</v>
      </c>
      <c r="C58">
        <v>83</v>
      </c>
      <c r="D58" s="1" t="s">
        <v>80</v>
      </c>
      <c r="E58" s="4">
        <v>268062</v>
      </c>
    </row>
    <row r="59" spans="1:5" x14ac:dyDescent="0.25">
      <c r="A59" s="1" t="s">
        <v>81</v>
      </c>
      <c r="B59" s="2">
        <v>16063684</v>
      </c>
      <c r="C59">
        <v>17</v>
      </c>
      <c r="D59" s="1" t="s">
        <v>71</v>
      </c>
      <c r="E59" s="4">
        <v>959026</v>
      </c>
    </row>
    <row r="60" spans="1:5" x14ac:dyDescent="0.25">
      <c r="A60" s="1" t="s">
        <v>82</v>
      </c>
      <c r="B60" s="2">
        <v>15700000</v>
      </c>
      <c r="C60">
        <v>43</v>
      </c>
      <c r="D60" s="1" t="s">
        <v>48</v>
      </c>
      <c r="E60" s="4">
        <v>371000</v>
      </c>
    </row>
    <row r="61" spans="1:5" x14ac:dyDescent="0.25">
      <c r="A61" s="1" t="s">
        <v>83</v>
      </c>
      <c r="B61" s="2">
        <v>15680000</v>
      </c>
      <c r="C61">
        <v>59</v>
      </c>
      <c r="D61" s="1" t="s">
        <v>14</v>
      </c>
      <c r="E61" s="4">
        <v>287900</v>
      </c>
    </row>
    <row r="62" spans="1:5" x14ac:dyDescent="0.25">
      <c r="A62" s="1" t="s">
        <v>84</v>
      </c>
      <c r="B62" s="2">
        <v>15629700</v>
      </c>
      <c r="C62">
        <v>97</v>
      </c>
      <c r="D62" s="1" t="s">
        <v>6</v>
      </c>
      <c r="E62" s="4">
        <v>168301</v>
      </c>
    </row>
    <row r="63" spans="1:5" x14ac:dyDescent="0.25">
      <c r="A63" s="1" t="s">
        <v>85</v>
      </c>
      <c r="B63" s="2">
        <v>15450000</v>
      </c>
      <c r="C63">
        <v>43</v>
      </c>
      <c r="D63" s="1" t="s">
        <v>86</v>
      </c>
      <c r="E63" s="4">
        <v>320000</v>
      </c>
    </row>
    <row r="64" spans="1:5" x14ac:dyDescent="0.25">
      <c r="A64" s="1" t="s">
        <v>87</v>
      </c>
      <c r="B64" s="2">
        <v>15106280</v>
      </c>
      <c r="C64">
        <v>54</v>
      </c>
      <c r="D64" s="1" t="s">
        <v>88</v>
      </c>
      <c r="E64" s="4">
        <v>300000</v>
      </c>
    </row>
    <row r="65" spans="1:5" x14ac:dyDescent="0.25">
      <c r="A65" s="1" t="s">
        <v>89</v>
      </c>
      <c r="B65" s="2">
        <v>15100000</v>
      </c>
      <c r="C65">
        <v>130</v>
      </c>
      <c r="D65" s="1" t="s">
        <v>14</v>
      </c>
      <c r="E65" s="4">
        <v>116154</v>
      </c>
    </row>
    <row r="66" spans="1:5" x14ac:dyDescent="0.25">
      <c r="A66" s="1" t="s">
        <v>90</v>
      </c>
      <c r="B66" s="2">
        <v>15067804</v>
      </c>
      <c r="C66">
        <v>45</v>
      </c>
      <c r="D66" s="1" t="s">
        <v>16</v>
      </c>
      <c r="E66" s="4">
        <v>176221</v>
      </c>
    </row>
    <row r="67" spans="1:5" x14ac:dyDescent="0.25">
      <c r="A67" s="1" t="s">
        <v>91</v>
      </c>
      <c r="B67" s="2">
        <v>15000000</v>
      </c>
      <c r="C67">
        <v>78</v>
      </c>
      <c r="D67" s="1" t="s">
        <v>29</v>
      </c>
      <c r="E67" s="4">
        <v>225000</v>
      </c>
    </row>
    <row r="68" spans="1:5" x14ac:dyDescent="0.25">
      <c r="A68" s="1" t="s">
        <v>92</v>
      </c>
      <c r="B68" s="2">
        <v>14978103</v>
      </c>
      <c r="C68">
        <v>69</v>
      </c>
      <c r="D68" s="1" t="s">
        <v>93</v>
      </c>
      <c r="E68" s="4">
        <v>356000</v>
      </c>
    </row>
    <row r="69" spans="1:5" x14ac:dyDescent="0.25">
      <c r="A69" s="1" t="s">
        <v>94</v>
      </c>
      <c r="B69" s="2">
        <v>14972300</v>
      </c>
      <c r="C69">
        <v>57</v>
      </c>
      <c r="D69" s="1" t="s">
        <v>63</v>
      </c>
      <c r="E69" s="4">
        <v>274000</v>
      </c>
    </row>
    <row r="70" spans="1:5" x14ac:dyDescent="0.25">
      <c r="A70" s="1" t="s">
        <v>95</v>
      </c>
      <c r="B70" s="2">
        <v>14897125</v>
      </c>
      <c r="C70">
        <v>22</v>
      </c>
      <c r="D70" s="1" t="s">
        <v>96</v>
      </c>
      <c r="E70" s="4">
        <v>527130</v>
      </c>
    </row>
    <row r="71" spans="1:5" x14ac:dyDescent="0.25">
      <c r="A71" s="1" t="s">
        <v>97</v>
      </c>
      <c r="B71" s="2">
        <v>14790123</v>
      </c>
      <c r="C71">
        <v>80</v>
      </c>
      <c r="D71" s="1" t="s">
        <v>14</v>
      </c>
      <c r="E71" s="4">
        <v>190616</v>
      </c>
    </row>
    <row r="72" spans="1:5" x14ac:dyDescent="0.25">
      <c r="A72" s="1" t="s">
        <v>98</v>
      </c>
      <c r="B72" s="2">
        <v>14465847</v>
      </c>
      <c r="C72">
        <v>40</v>
      </c>
      <c r="D72" s="1" t="s">
        <v>88</v>
      </c>
      <c r="E72" s="4">
        <v>199901</v>
      </c>
    </row>
    <row r="73" spans="1:5" x14ac:dyDescent="0.25">
      <c r="A73" s="1" t="s">
        <v>99</v>
      </c>
      <c r="B73" s="2">
        <v>14407413</v>
      </c>
      <c r="C73">
        <v>60</v>
      </c>
      <c r="D73" s="1" t="s">
        <v>100</v>
      </c>
      <c r="E73" s="4">
        <v>180320</v>
      </c>
    </row>
    <row r="74" spans="1:5" x14ac:dyDescent="0.25">
      <c r="A74" s="1" t="s">
        <v>101</v>
      </c>
      <c r="B74" s="2">
        <v>14381904</v>
      </c>
      <c r="C74">
        <v>29</v>
      </c>
      <c r="D74" s="1" t="s">
        <v>102</v>
      </c>
      <c r="E74" s="4">
        <v>495927</v>
      </c>
    </row>
    <row r="75" spans="1:5" x14ac:dyDescent="0.25">
      <c r="A75" s="1" t="s">
        <v>103</v>
      </c>
      <c r="B75" s="2">
        <v>14362103</v>
      </c>
      <c r="C75">
        <v>37</v>
      </c>
      <c r="D75" s="1" t="s">
        <v>104</v>
      </c>
      <c r="E75" s="4">
        <v>553378</v>
      </c>
    </row>
    <row r="76" spans="1:5" x14ac:dyDescent="0.25">
      <c r="A76" s="1" t="s">
        <v>105</v>
      </c>
      <c r="B76" s="2">
        <v>14130500</v>
      </c>
      <c r="C76">
        <v>99</v>
      </c>
      <c r="D76" s="1" t="s">
        <v>16</v>
      </c>
      <c r="E76" s="4">
        <v>150000</v>
      </c>
    </row>
    <row r="77" spans="1:5" x14ac:dyDescent="0.25">
      <c r="A77" s="1" t="s">
        <v>106</v>
      </c>
      <c r="B77" s="2">
        <v>13987843</v>
      </c>
      <c r="C77">
        <v>39</v>
      </c>
      <c r="D77" s="1" t="s">
        <v>107</v>
      </c>
      <c r="E77" s="4">
        <v>129630</v>
      </c>
    </row>
    <row r="78" spans="1:5" x14ac:dyDescent="0.25">
      <c r="A78" s="1" t="s">
        <v>108</v>
      </c>
      <c r="B78" s="2">
        <v>13908292</v>
      </c>
      <c r="C78">
        <v>23</v>
      </c>
      <c r="D78" s="1" t="s">
        <v>6</v>
      </c>
      <c r="E78" s="4">
        <v>359000</v>
      </c>
    </row>
    <row r="79" spans="1:5" x14ac:dyDescent="0.25">
      <c r="A79" s="1" t="s">
        <v>109</v>
      </c>
      <c r="B79" s="2">
        <v>13854856</v>
      </c>
      <c r="C79">
        <v>32</v>
      </c>
      <c r="D79" s="1" t="s">
        <v>14</v>
      </c>
      <c r="E79" s="4">
        <v>394582</v>
      </c>
    </row>
    <row r="80" spans="1:5" x14ac:dyDescent="0.25">
      <c r="A80" s="1" t="s">
        <v>110</v>
      </c>
      <c r="B80" s="2">
        <v>13654113</v>
      </c>
      <c r="C80">
        <v>39</v>
      </c>
      <c r="D80" s="1" t="s">
        <v>111</v>
      </c>
      <c r="E80" s="4">
        <v>312050</v>
      </c>
    </row>
    <row r="81" spans="1:5" x14ac:dyDescent="0.25">
      <c r="A81" s="1" t="s">
        <v>112</v>
      </c>
      <c r="B81" s="2">
        <v>13552485</v>
      </c>
      <c r="C81">
        <v>110</v>
      </c>
      <c r="D81" s="1" t="s">
        <v>113</v>
      </c>
      <c r="E81" s="4">
        <v>123204</v>
      </c>
    </row>
    <row r="82" spans="1:5" x14ac:dyDescent="0.25">
      <c r="A82" s="1" t="s">
        <v>114</v>
      </c>
      <c r="B82" s="2">
        <v>13177468</v>
      </c>
      <c r="C82">
        <v>45</v>
      </c>
      <c r="D82" s="1" t="s">
        <v>88</v>
      </c>
      <c r="E82" s="4">
        <v>267533</v>
      </c>
    </row>
    <row r="83" spans="1:5" x14ac:dyDescent="0.25">
      <c r="A83" s="1" t="s">
        <v>115</v>
      </c>
      <c r="B83" s="2">
        <v>13102742</v>
      </c>
      <c r="C83">
        <v>38</v>
      </c>
      <c r="D83" s="1" t="s">
        <v>116</v>
      </c>
      <c r="E83" s="4">
        <v>390104</v>
      </c>
    </row>
    <row r="84" spans="1:5" x14ac:dyDescent="0.25">
      <c r="A84" s="1" t="s">
        <v>117</v>
      </c>
      <c r="B84" s="2">
        <v>13100000</v>
      </c>
      <c r="C84">
        <v>55</v>
      </c>
      <c r="D84" s="1" t="s">
        <v>14</v>
      </c>
      <c r="E84" s="4">
        <v>238182</v>
      </c>
    </row>
    <row r="85" spans="1:5" x14ac:dyDescent="0.25">
      <c r="A85" s="1" t="s">
        <v>118</v>
      </c>
      <c r="B85" s="2">
        <v>12894700</v>
      </c>
      <c r="C85">
        <v>82</v>
      </c>
      <c r="D85" s="1" t="s">
        <v>14</v>
      </c>
      <c r="E85" s="4">
        <v>183000</v>
      </c>
    </row>
    <row r="86" spans="1:5" x14ac:dyDescent="0.25">
      <c r="A86" s="1" t="s">
        <v>119</v>
      </c>
      <c r="B86" s="2">
        <v>12884000</v>
      </c>
      <c r="C86">
        <v>72</v>
      </c>
      <c r="D86" s="1" t="s">
        <v>14</v>
      </c>
      <c r="E86" s="4">
        <v>178944</v>
      </c>
    </row>
    <row r="87" spans="1:5" x14ac:dyDescent="0.25">
      <c r="A87" s="1" t="s">
        <v>120</v>
      </c>
      <c r="B87" s="2">
        <v>12809921</v>
      </c>
      <c r="C87">
        <v>66</v>
      </c>
      <c r="D87" s="1" t="s">
        <v>34</v>
      </c>
      <c r="E87" s="4">
        <v>174166</v>
      </c>
    </row>
    <row r="88" spans="1:5" x14ac:dyDescent="0.25">
      <c r="A88" s="1" t="s">
        <v>121</v>
      </c>
      <c r="B88" s="2">
        <v>12713394</v>
      </c>
      <c r="C88">
        <v>65</v>
      </c>
      <c r="D88" s="1" t="s">
        <v>88</v>
      </c>
      <c r="E88" s="4">
        <v>292000</v>
      </c>
    </row>
    <row r="89" spans="1:5" x14ac:dyDescent="0.25">
      <c r="A89" s="1" t="s">
        <v>122</v>
      </c>
      <c r="B89" s="2">
        <v>12572109</v>
      </c>
      <c r="C89">
        <v>37</v>
      </c>
      <c r="D89" s="1" t="s">
        <v>10</v>
      </c>
      <c r="E89" s="4">
        <v>371025</v>
      </c>
    </row>
    <row r="90" spans="1:5" x14ac:dyDescent="0.25">
      <c r="A90" s="1" t="s">
        <v>123</v>
      </c>
      <c r="B90" s="2">
        <v>12566618</v>
      </c>
      <c r="C90">
        <v>39</v>
      </c>
      <c r="D90" s="1" t="s">
        <v>96</v>
      </c>
      <c r="E90" s="4">
        <v>337920</v>
      </c>
    </row>
    <row r="91" spans="1:5" x14ac:dyDescent="0.25">
      <c r="A91" s="1" t="s">
        <v>124</v>
      </c>
      <c r="B91" s="2">
        <v>12505200</v>
      </c>
      <c r="C91">
        <v>24</v>
      </c>
      <c r="D91" s="1" t="s">
        <v>125</v>
      </c>
      <c r="E91" s="4">
        <v>478000</v>
      </c>
    </row>
    <row r="92" spans="1:5" x14ac:dyDescent="0.25">
      <c r="A92" s="1" t="s">
        <v>126</v>
      </c>
      <c r="B92" s="2">
        <v>12498000</v>
      </c>
      <c r="C92">
        <v>84</v>
      </c>
      <c r="D92" s="1" t="s">
        <v>6</v>
      </c>
      <c r="E92" s="4">
        <v>164531</v>
      </c>
    </row>
    <row r="93" spans="1:5" x14ac:dyDescent="0.25">
      <c r="A93" s="1" t="s">
        <v>127</v>
      </c>
      <c r="B93" s="2">
        <v>12278839</v>
      </c>
      <c r="C93">
        <v>36</v>
      </c>
      <c r="D93" s="1" t="s">
        <v>10</v>
      </c>
      <c r="E93" s="4">
        <v>375309</v>
      </c>
    </row>
    <row r="94" spans="1:5" x14ac:dyDescent="0.25">
      <c r="A94" s="1" t="s">
        <v>128</v>
      </c>
      <c r="B94" s="2">
        <v>12245998</v>
      </c>
      <c r="C94">
        <v>31</v>
      </c>
      <c r="D94" s="1" t="s">
        <v>6</v>
      </c>
      <c r="E94" s="4">
        <v>251800</v>
      </c>
    </row>
    <row r="95" spans="1:5" x14ac:dyDescent="0.25">
      <c r="A95" s="1" t="s">
        <v>129</v>
      </c>
      <c r="B95" s="2">
        <v>12228168</v>
      </c>
      <c r="C95">
        <v>39</v>
      </c>
      <c r="D95" s="1" t="s">
        <v>10</v>
      </c>
      <c r="E95" s="4">
        <v>148135</v>
      </c>
    </row>
    <row r="96" spans="1:5" x14ac:dyDescent="0.25">
      <c r="A96" s="1" t="s">
        <v>130</v>
      </c>
      <c r="B96" s="2">
        <v>12218147</v>
      </c>
      <c r="C96">
        <v>59</v>
      </c>
      <c r="D96" s="1" t="s">
        <v>88</v>
      </c>
      <c r="E96" s="4">
        <v>240000</v>
      </c>
    </row>
    <row r="97" spans="1:5" x14ac:dyDescent="0.25">
      <c r="A97" s="1" t="s">
        <v>131</v>
      </c>
      <c r="B97" s="2">
        <v>12194000</v>
      </c>
      <c r="C97">
        <v>80</v>
      </c>
      <c r="D97" s="1" t="s">
        <v>132</v>
      </c>
      <c r="E97" s="4">
        <v>250000</v>
      </c>
    </row>
    <row r="98" spans="1:5" x14ac:dyDescent="0.25">
      <c r="A98" s="1" t="s">
        <v>133</v>
      </c>
      <c r="B98" s="2">
        <v>12187523</v>
      </c>
      <c r="C98">
        <v>95</v>
      </c>
      <c r="D98" s="1" t="s">
        <v>6</v>
      </c>
      <c r="E98" s="4">
        <v>87070</v>
      </c>
    </row>
    <row r="99" spans="1:5" x14ac:dyDescent="0.25">
      <c r="A99" s="1" t="s">
        <v>134</v>
      </c>
      <c r="B99" s="2">
        <v>12032014</v>
      </c>
      <c r="C99">
        <v>38</v>
      </c>
      <c r="D99" s="1" t="s">
        <v>10</v>
      </c>
      <c r="E99" s="4">
        <v>226226</v>
      </c>
    </row>
    <row r="100" spans="1:5" x14ac:dyDescent="0.25">
      <c r="A100" s="1" t="s">
        <v>135</v>
      </c>
      <c r="B100" s="2">
        <v>11965564</v>
      </c>
      <c r="C100">
        <v>52</v>
      </c>
      <c r="D100" s="1" t="s">
        <v>6</v>
      </c>
      <c r="E100" s="4">
        <v>171825</v>
      </c>
    </row>
    <row r="101" spans="1:5" x14ac:dyDescent="0.25">
      <c r="A101" s="1" t="s">
        <v>128</v>
      </c>
      <c r="B101" s="2">
        <v>11391678</v>
      </c>
      <c r="C101">
        <v>27</v>
      </c>
      <c r="D101" s="1" t="s">
        <v>16</v>
      </c>
      <c r="E101" s="4">
        <v>208276</v>
      </c>
    </row>
  </sheetData>
  <conditionalFormatting sqref="B1:B1048576">
    <cfRule type="aboveAverage" dxfId="3" priority="3"/>
  </conditionalFormatting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{DA4BA545-FCB6-4F3F-BC84-6B3730E09575}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435C5226-E4DD-4AC5-A6E0-C478946C6AD4}">
            <xm:f>analysis!$D$7</xm:f>
            <x14:dxf>
              <font>
                <color rgb="FF9C0006"/>
              </font>
            </x14:dxf>
          </x14:cfRule>
          <xm:sqref>E2:E1048576</xm:sqref>
        </x14:conditionalFormatting>
        <x14:conditionalFormatting xmlns:xm="http://schemas.microsoft.com/office/excel/2006/main">
          <x14:cfRule type="dataBar" id="{DA4BA545-FCB6-4F3F-BC84-6B3730E0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6157-4E42-4EAE-A429-77F53B3DB80A}">
  <sheetPr>
    <tabColor theme="4"/>
  </sheetPr>
  <dimension ref="A1:P38"/>
  <sheetViews>
    <sheetView workbookViewId="0">
      <selection activeCell="I1" sqref="I1"/>
    </sheetView>
  </sheetViews>
  <sheetFormatPr defaultRowHeight="15" x14ac:dyDescent="0.25"/>
  <cols>
    <col min="1" max="1" width="18.28515625" customWidth="1"/>
    <col min="2" max="2" width="17.7109375" customWidth="1"/>
    <col min="4" max="4" width="12.85546875" customWidth="1"/>
    <col min="6" max="6" width="15.7109375" bestFit="1" customWidth="1"/>
    <col min="7" max="7" width="16.28515625" style="2" bestFit="1" customWidth="1"/>
    <col min="9" max="9" width="15.7109375" bestFit="1" customWidth="1"/>
    <col min="10" max="10" width="19.85546875" style="3" bestFit="1" customWidth="1"/>
    <col min="12" max="12" width="15.7109375" bestFit="1" customWidth="1"/>
    <col min="13" max="13" width="20.85546875" bestFit="1" customWidth="1"/>
    <col min="15" max="15" width="15.7109375" bestFit="1" customWidth="1"/>
    <col min="16" max="16" width="18.85546875" bestFit="1" customWidth="1"/>
  </cols>
  <sheetData>
    <row r="1" spans="1:16" ht="15.75" x14ac:dyDescent="0.25">
      <c r="A1" s="6" t="s">
        <v>145</v>
      </c>
      <c r="B1" s="7"/>
      <c r="C1" s="7"/>
      <c r="D1" s="7"/>
      <c r="F1" s="11" t="s">
        <v>146</v>
      </c>
      <c r="G1" s="2" t="s">
        <v>149</v>
      </c>
      <c r="I1" s="11" t="s">
        <v>146</v>
      </c>
      <c r="J1" t="s">
        <v>150</v>
      </c>
      <c r="L1" s="11" t="s">
        <v>146</v>
      </c>
      <c r="M1" t="s">
        <v>151</v>
      </c>
      <c r="O1" s="11" t="s">
        <v>146</v>
      </c>
      <c r="P1" t="s">
        <v>152</v>
      </c>
    </row>
    <row r="2" spans="1:16" ht="15.75" x14ac:dyDescent="0.25">
      <c r="A2" s="8"/>
      <c r="B2" s="9" t="s">
        <v>136</v>
      </c>
      <c r="C2" s="9" t="s">
        <v>137</v>
      </c>
      <c r="D2" s="9" t="s">
        <v>138</v>
      </c>
      <c r="F2" s="12" t="s">
        <v>125</v>
      </c>
      <c r="G2" s="2">
        <v>12505200</v>
      </c>
      <c r="I2" s="12" t="s">
        <v>113</v>
      </c>
      <c r="J2" s="1">
        <v>123204</v>
      </c>
      <c r="L2" s="12" t="s">
        <v>125</v>
      </c>
      <c r="M2" s="1">
        <v>24</v>
      </c>
      <c r="O2" s="12" t="s">
        <v>125</v>
      </c>
      <c r="P2" s="1">
        <v>1</v>
      </c>
    </row>
    <row r="3" spans="1:16" ht="15.75" x14ac:dyDescent="0.25">
      <c r="A3" s="8" t="s">
        <v>139</v>
      </c>
      <c r="B3" s="10">
        <f>AVERAGE(Independence100[Sales])</f>
        <v>17833434.32</v>
      </c>
      <c r="C3" s="5">
        <f>AVERAGE(Independence100[Average Check])</f>
        <v>69.05</v>
      </c>
      <c r="D3" s="5">
        <f>AVERAGE(Independence100[Meals Served])</f>
        <v>317166.65999999997</v>
      </c>
      <c r="F3" s="12" t="s">
        <v>63</v>
      </c>
      <c r="G3" s="2">
        <v>32788750</v>
      </c>
      <c r="I3" s="12" t="s">
        <v>107</v>
      </c>
      <c r="J3" s="1">
        <v>129630</v>
      </c>
      <c r="L3" s="12" t="s">
        <v>63</v>
      </c>
      <c r="M3" s="1">
        <v>163</v>
      </c>
      <c r="O3" s="12" t="s">
        <v>63</v>
      </c>
      <c r="P3" s="1">
        <v>2</v>
      </c>
    </row>
    <row r="4" spans="1:16" ht="15.75" x14ac:dyDescent="0.25">
      <c r="A4" s="8" t="s">
        <v>140</v>
      </c>
      <c r="B4" s="10">
        <f>MEDIAN(Independence100[Sales])</f>
        <v>17300775.5</v>
      </c>
      <c r="C4" s="5">
        <f>MEDIAN(Independence100[Average Check])</f>
        <v>65.5</v>
      </c>
      <c r="D4" s="5">
        <f>MEDIAN(Independence100[Meals Served])</f>
        <v>257097</v>
      </c>
      <c r="F4" s="12" t="s">
        <v>107</v>
      </c>
      <c r="G4" s="2">
        <v>13987843</v>
      </c>
      <c r="I4" s="12" t="s">
        <v>74</v>
      </c>
      <c r="J4" s="1">
        <v>160762</v>
      </c>
      <c r="L4" s="12" t="s">
        <v>107</v>
      </c>
      <c r="M4" s="1">
        <v>39</v>
      </c>
      <c r="O4" s="12" t="s">
        <v>107</v>
      </c>
      <c r="P4" s="1">
        <v>1</v>
      </c>
    </row>
    <row r="5" spans="1:16" ht="15.75" x14ac:dyDescent="0.25">
      <c r="A5" s="8" t="s">
        <v>141</v>
      </c>
      <c r="B5" s="10">
        <f>MIN(Independence100[Sales])</f>
        <v>11391678</v>
      </c>
      <c r="C5" s="5">
        <f>MIN(Independence100[Average Check])</f>
        <v>17</v>
      </c>
      <c r="D5" s="5">
        <f>MIN(Independence100[Meals Served])</f>
        <v>87070</v>
      </c>
      <c r="F5" s="12" t="s">
        <v>102</v>
      </c>
      <c r="G5" s="2">
        <v>14381904</v>
      </c>
      <c r="I5" s="12" t="s">
        <v>100</v>
      </c>
      <c r="J5" s="1">
        <v>180320</v>
      </c>
      <c r="L5" s="12" t="s">
        <v>102</v>
      </c>
      <c r="M5" s="1">
        <v>29</v>
      </c>
      <c r="O5" s="12" t="s">
        <v>102</v>
      </c>
      <c r="P5" s="1">
        <v>1</v>
      </c>
    </row>
    <row r="6" spans="1:16" ht="15.75" x14ac:dyDescent="0.25">
      <c r="A6" s="8" t="s">
        <v>142</v>
      </c>
      <c r="B6" s="10">
        <f>MAX(Independence100[Sales])</f>
        <v>39080335</v>
      </c>
      <c r="C6" s="5">
        <f>MAX(Independence100[Average Check])</f>
        <v>194</v>
      </c>
      <c r="D6" s="5">
        <f>MAX(Independence100[Meals Served])</f>
        <v>959026</v>
      </c>
      <c r="F6" s="12" t="s">
        <v>56</v>
      </c>
      <c r="G6" s="2">
        <v>18216906</v>
      </c>
      <c r="I6" s="12" t="s">
        <v>23</v>
      </c>
      <c r="J6" s="1">
        <v>206000</v>
      </c>
      <c r="L6" s="12" t="s">
        <v>56</v>
      </c>
      <c r="M6" s="1">
        <v>54</v>
      </c>
      <c r="O6" s="12" t="s">
        <v>56</v>
      </c>
      <c r="P6" s="1">
        <v>1</v>
      </c>
    </row>
    <row r="7" spans="1:16" ht="15.75" x14ac:dyDescent="0.25">
      <c r="A7" s="8" t="s">
        <v>143</v>
      </c>
      <c r="B7" s="10">
        <f>_xlfn.PERCENTILE.EXC(Independence100[Sales], 0.25)</f>
        <v>14023507.25</v>
      </c>
      <c r="C7" s="5">
        <f>_xlfn.PERCENTILE.EXC(Independence100[Average Check], 0.25)</f>
        <v>39</v>
      </c>
      <c r="D7" s="5">
        <f>_xlfn.PERCENTILE.EXC(Independence100[Meals Served], 0.25)</f>
        <v>188477.5</v>
      </c>
      <c r="F7" s="12" t="s">
        <v>74</v>
      </c>
      <c r="G7" s="2">
        <v>17063477</v>
      </c>
      <c r="I7" s="12" t="s">
        <v>132</v>
      </c>
      <c r="J7" s="1">
        <v>250000</v>
      </c>
      <c r="L7" s="12" t="s">
        <v>74</v>
      </c>
      <c r="M7" s="1">
        <v>106</v>
      </c>
      <c r="O7" s="12" t="s">
        <v>74</v>
      </c>
      <c r="P7" s="1">
        <v>1</v>
      </c>
    </row>
    <row r="8" spans="1:16" ht="15.75" x14ac:dyDescent="0.25">
      <c r="A8" s="8" t="s">
        <v>144</v>
      </c>
      <c r="B8" s="10">
        <f>_xlfn.PERCENTILE.EXC(Independence100[Sales], 0.75)</f>
        <v>20048112</v>
      </c>
      <c r="C8" s="5">
        <f>_xlfn.PERCENTILE.EXC(Independence100[Average Check], 0.75)</f>
        <v>95</v>
      </c>
      <c r="D8" s="5">
        <f>_xlfn.PERCENTILE.EXC(Independence100[Meals Served], 0.75)</f>
        <v>374187</v>
      </c>
      <c r="F8" s="12" t="s">
        <v>100</v>
      </c>
      <c r="G8" s="2">
        <v>14407413</v>
      </c>
      <c r="I8" s="12" t="s">
        <v>52</v>
      </c>
      <c r="J8" s="1">
        <v>252419</v>
      </c>
      <c r="L8" s="12" t="s">
        <v>100</v>
      </c>
      <c r="M8" s="1">
        <v>60</v>
      </c>
      <c r="O8" s="12" t="s">
        <v>100</v>
      </c>
      <c r="P8" s="1">
        <v>1</v>
      </c>
    </row>
    <row r="9" spans="1:16" x14ac:dyDescent="0.25">
      <c r="F9" s="12" t="s">
        <v>86</v>
      </c>
      <c r="G9" s="2">
        <v>15450000</v>
      </c>
      <c r="I9" s="12" t="s">
        <v>56</v>
      </c>
      <c r="J9" s="1">
        <v>256830</v>
      </c>
      <c r="L9" s="12" t="s">
        <v>86</v>
      </c>
      <c r="M9" s="1">
        <v>43</v>
      </c>
      <c r="O9" s="12" t="s">
        <v>86</v>
      </c>
      <c r="P9" s="1">
        <v>1</v>
      </c>
    </row>
    <row r="10" spans="1:16" x14ac:dyDescent="0.25">
      <c r="F10" s="12" t="s">
        <v>14</v>
      </c>
      <c r="G10" s="2">
        <v>268481978</v>
      </c>
      <c r="I10" s="12" t="s">
        <v>80</v>
      </c>
      <c r="J10" s="1">
        <v>268062</v>
      </c>
      <c r="L10" s="12" t="s">
        <v>14</v>
      </c>
      <c r="M10" s="1">
        <v>1276</v>
      </c>
      <c r="O10" s="12" t="s">
        <v>14</v>
      </c>
      <c r="P10" s="1">
        <v>15</v>
      </c>
    </row>
    <row r="11" spans="1:16" x14ac:dyDescent="0.25">
      <c r="F11" s="12" t="s">
        <v>67</v>
      </c>
      <c r="G11" s="2">
        <v>17599468</v>
      </c>
      <c r="I11" s="12" t="s">
        <v>37</v>
      </c>
      <c r="J11" s="1">
        <v>276444</v>
      </c>
      <c r="L11" s="12" t="s">
        <v>67</v>
      </c>
      <c r="M11" s="1">
        <v>29</v>
      </c>
      <c r="O11" s="12" t="s">
        <v>67</v>
      </c>
      <c r="P11" s="1">
        <v>1</v>
      </c>
    </row>
    <row r="12" spans="1:16" x14ac:dyDescent="0.25">
      <c r="F12" s="12" t="s">
        <v>58</v>
      </c>
      <c r="G12" s="2">
        <v>18159612</v>
      </c>
      <c r="I12" s="12" t="s">
        <v>111</v>
      </c>
      <c r="J12" s="1">
        <v>312050</v>
      </c>
      <c r="L12" s="12" t="s">
        <v>58</v>
      </c>
      <c r="M12" s="1">
        <v>35</v>
      </c>
      <c r="O12" s="12" t="s">
        <v>58</v>
      </c>
      <c r="P12" s="1">
        <v>1</v>
      </c>
    </row>
    <row r="13" spans="1:16" x14ac:dyDescent="0.25">
      <c r="F13" s="12" t="s">
        <v>104</v>
      </c>
      <c r="G13" s="2">
        <v>14362103</v>
      </c>
      <c r="I13" s="12" t="s">
        <v>21</v>
      </c>
      <c r="J13" s="1">
        <v>315000</v>
      </c>
      <c r="L13" s="12" t="s">
        <v>104</v>
      </c>
      <c r="M13" s="1">
        <v>37</v>
      </c>
      <c r="O13" s="12" t="s">
        <v>104</v>
      </c>
      <c r="P13" s="1">
        <v>1</v>
      </c>
    </row>
    <row r="14" spans="1:16" x14ac:dyDescent="0.25">
      <c r="F14" s="12" t="s">
        <v>93</v>
      </c>
      <c r="G14" s="2">
        <v>14978103</v>
      </c>
      <c r="I14" s="12" t="s">
        <v>86</v>
      </c>
      <c r="J14" s="1">
        <v>320000</v>
      </c>
      <c r="L14" s="12" t="s">
        <v>93</v>
      </c>
      <c r="M14" s="1">
        <v>69</v>
      </c>
      <c r="O14" s="12" t="s">
        <v>93</v>
      </c>
      <c r="P14" s="1">
        <v>1</v>
      </c>
    </row>
    <row r="15" spans="1:16" x14ac:dyDescent="0.25">
      <c r="F15" s="12" t="s">
        <v>71</v>
      </c>
      <c r="G15" s="2">
        <v>33452435</v>
      </c>
      <c r="I15" s="12" t="s">
        <v>50</v>
      </c>
      <c r="J15" s="1">
        <v>322562</v>
      </c>
      <c r="L15" s="12" t="s">
        <v>71</v>
      </c>
      <c r="M15" s="1">
        <v>36</v>
      </c>
      <c r="O15" s="12" t="s">
        <v>71</v>
      </c>
      <c r="P15" s="1">
        <v>2</v>
      </c>
    </row>
    <row r="16" spans="1:16" x14ac:dyDescent="0.25">
      <c r="F16" s="12" t="s">
        <v>48</v>
      </c>
      <c r="G16" s="2">
        <v>34301433</v>
      </c>
      <c r="I16" s="12" t="s">
        <v>93</v>
      </c>
      <c r="J16" s="1">
        <v>356000</v>
      </c>
      <c r="L16" s="12" t="s">
        <v>48</v>
      </c>
      <c r="M16" s="1">
        <v>100</v>
      </c>
      <c r="O16" s="12" t="s">
        <v>48</v>
      </c>
      <c r="P16" s="1">
        <v>2</v>
      </c>
    </row>
    <row r="17" spans="6:16" x14ac:dyDescent="0.25">
      <c r="F17" s="12" t="s">
        <v>40</v>
      </c>
      <c r="G17" s="2">
        <v>19530159</v>
      </c>
      <c r="I17" s="12" t="s">
        <v>34</v>
      </c>
      <c r="J17" s="1">
        <v>366940</v>
      </c>
      <c r="L17" s="12" t="s">
        <v>40</v>
      </c>
      <c r="M17" s="1">
        <v>55</v>
      </c>
      <c r="O17" s="12" t="s">
        <v>40</v>
      </c>
      <c r="P17" s="1">
        <v>1</v>
      </c>
    </row>
    <row r="18" spans="6:16" x14ac:dyDescent="0.25">
      <c r="F18" s="12" t="s">
        <v>34</v>
      </c>
      <c r="G18" s="2">
        <v>34232062</v>
      </c>
      <c r="I18" s="12" t="s">
        <v>40</v>
      </c>
      <c r="J18" s="1">
        <v>375241</v>
      </c>
      <c r="L18" s="12" t="s">
        <v>34</v>
      </c>
      <c r="M18" s="1">
        <v>165</v>
      </c>
      <c r="O18" s="12" t="s">
        <v>34</v>
      </c>
      <c r="P18" s="1">
        <v>2</v>
      </c>
    </row>
    <row r="19" spans="6:16" x14ac:dyDescent="0.25">
      <c r="F19" s="12" t="s">
        <v>132</v>
      </c>
      <c r="G19" s="2">
        <v>12194000</v>
      </c>
      <c r="I19" s="12" t="s">
        <v>116</v>
      </c>
      <c r="J19" s="1">
        <v>390104</v>
      </c>
      <c r="L19" s="12" t="s">
        <v>132</v>
      </c>
      <c r="M19" s="1">
        <v>80</v>
      </c>
      <c r="O19" s="12" t="s">
        <v>132</v>
      </c>
      <c r="P19" s="1">
        <v>1</v>
      </c>
    </row>
    <row r="20" spans="6:16" x14ac:dyDescent="0.25">
      <c r="F20" s="12" t="s">
        <v>16</v>
      </c>
      <c r="G20" s="2">
        <v>205296684</v>
      </c>
      <c r="I20" s="12" t="s">
        <v>63</v>
      </c>
      <c r="J20" s="1">
        <v>442000</v>
      </c>
      <c r="L20" s="12" t="s">
        <v>16</v>
      </c>
      <c r="M20" s="1">
        <v>1072</v>
      </c>
      <c r="O20" s="12" t="s">
        <v>16</v>
      </c>
      <c r="P20" s="1">
        <v>11</v>
      </c>
    </row>
    <row r="21" spans="6:16" x14ac:dyDescent="0.25">
      <c r="F21" s="12" t="s">
        <v>50</v>
      </c>
      <c r="G21" s="2">
        <v>18521000</v>
      </c>
      <c r="I21" s="12" t="s">
        <v>58</v>
      </c>
      <c r="J21" s="1">
        <v>473492</v>
      </c>
      <c r="L21" s="12" t="s">
        <v>50</v>
      </c>
      <c r="M21" s="1">
        <v>36</v>
      </c>
      <c r="O21" s="12" t="s">
        <v>50</v>
      </c>
      <c r="P21" s="1">
        <v>1</v>
      </c>
    </row>
    <row r="22" spans="6:16" x14ac:dyDescent="0.25">
      <c r="F22" s="12" t="s">
        <v>111</v>
      </c>
      <c r="G22" s="2">
        <v>13654113</v>
      </c>
      <c r="I22" s="12" t="s">
        <v>125</v>
      </c>
      <c r="J22" s="1">
        <v>478000</v>
      </c>
      <c r="L22" s="12" t="s">
        <v>111</v>
      </c>
      <c r="M22" s="1">
        <v>39</v>
      </c>
      <c r="O22" s="12" t="s">
        <v>111</v>
      </c>
      <c r="P22" s="1">
        <v>1</v>
      </c>
    </row>
    <row r="23" spans="6:16" x14ac:dyDescent="0.25">
      <c r="F23" s="12" t="s">
        <v>116</v>
      </c>
      <c r="G23" s="2">
        <v>13102742</v>
      </c>
      <c r="I23" s="12" t="s">
        <v>42</v>
      </c>
      <c r="J23" s="1">
        <v>486219</v>
      </c>
      <c r="L23" s="12" t="s">
        <v>116</v>
      </c>
      <c r="M23" s="1">
        <v>38</v>
      </c>
      <c r="O23" s="12" t="s">
        <v>116</v>
      </c>
      <c r="P23" s="1">
        <v>1</v>
      </c>
    </row>
    <row r="24" spans="6:16" x14ac:dyDescent="0.25">
      <c r="F24" s="12" t="s">
        <v>29</v>
      </c>
      <c r="G24" s="2">
        <v>54481741</v>
      </c>
      <c r="I24" s="12" t="s">
        <v>102</v>
      </c>
      <c r="J24" s="1">
        <v>495927</v>
      </c>
      <c r="L24" s="12" t="s">
        <v>29</v>
      </c>
      <c r="M24" s="1">
        <v>274</v>
      </c>
      <c r="O24" s="12" t="s">
        <v>29</v>
      </c>
      <c r="P24" s="1">
        <v>3</v>
      </c>
    </row>
    <row r="25" spans="6:16" x14ac:dyDescent="0.25">
      <c r="F25" s="12" t="s">
        <v>23</v>
      </c>
      <c r="G25" s="2">
        <v>23800000</v>
      </c>
      <c r="I25" s="12" t="s">
        <v>104</v>
      </c>
      <c r="J25" s="1">
        <v>553378</v>
      </c>
      <c r="L25" s="12" t="s">
        <v>23</v>
      </c>
      <c r="M25" s="1">
        <v>135</v>
      </c>
      <c r="O25" s="12" t="s">
        <v>23</v>
      </c>
      <c r="P25" s="1">
        <v>1</v>
      </c>
    </row>
    <row r="26" spans="6:16" x14ac:dyDescent="0.25">
      <c r="F26" s="12" t="s">
        <v>96</v>
      </c>
      <c r="G26" s="2">
        <v>27463743</v>
      </c>
      <c r="I26" s="12" t="s">
        <v>67</v>
      </c>
      <c r="J26" s="1">
        <v>611928</v>
      </c>
      <c r="L26" s="12" t="s">
        <v>96</v>
      </c>
      <c r="M26" s="1">
        <v>61</v>
      </c>
      <c r="O26" s="12" t="s">
        <v>96</v>
      </c>
      <c r="P26" s="1">
        <v>2</v>
      </c>
    </row>
    <row r="27" spans="6:16" x14ac:dyDescent="0.25">
      <c r="F27" s="12" t="s">
        <v>6</v>
      </c>
      <c r="G27" s="2">
        <v>406473807</v>
      </c>
      <c r="I27" s="12" t="s">
        <v>44</v>
      </c>
      <c r="J27" s="1">
        <v>625907</v>
      </c>
      <c r="L27" s="12" t="s">
        <v>6</v>
      </c>
      <c r="M27" s="1">
        <v>1612</v>
      </c>
      <c r="O27" s="12" t="s">
        <v>6</v>
      </c>
      <c r="P27" s="1">
        <v>21</v>
      </c>
    </row>
    <row r="28" spans="6:16" x14ac:dyDescent="0.25">
      <c r="F28" s="12" t="s">
        <v>37</v>
      </c>
      <c r="G28" s="2">
        <v>19831818</v>
      </c>
      <c r="I28" s="12" t="s">
        <v>29</v>
      </c>
      <c r="J28" s="1">
        <v>672000</v>
      </c>
      <c r="L28" s="12" t="s">
        <v>37</v>
      </c>
      <c r="M28" s="1">
        <v>81</v>
      </c>
      <c r="O28" s="12" t="s">
        <v>37</v>
      </c>
      <c r="P28" s="1">
        <v>1</v>
      </c>
    </row>
    <row r="29" spans="6:16" x14ac:dyDescent="0.25">
      <c r="F29" s="12" t="s">
        <v>148</v>
      </c>
      <c r="G29" s="2">
        <v>55047864</v>
      </c>
      <c r="I29" s="12" t="s">
        <v>48</v>
      </c>
      <c r="J29" s="1">
        <v>780752</v>
      </c>
      <c r="L29" s="12" t="s">
        <v>8</v>
      </c>
      <c r="M29" s="1">
        <v>91</v>
      </c>
      <c r="O29" s="12" t="s">
        <v>8</v>
      </c>
      <c r="P29" s="1">
        <v>2</v>
      </c>
    </row>
    <row r="30" spans="6:16" x14ac:dyDescent="0.25">
      <c r="F30" s="12" t="s">
        <v>42</v>
      </c>
      <c r="G30" s="2">
        <v>19379153</v>
      </c>
      <c r="I30" s="12" t="s">
        <v>96</v>
      </c>
      <c r="J30" s="1">
        <v>865050</v>
      </c>
      <c r="L30" s="12" t="s">
        <v>42</v>
      </c>
      <c r="M30" s="1">
        <v>35</v>
      </c>
      <c r="O30" s="12" t="s">
        <v>42</v>
      </c>
      <c r="P30" s="1">
        <v>1</v>
      </c>
    </row>
    <row r="31" spans="6:16" x14ac:dyDescent="0.25">
      <c r="F31" s="12" t="s">
        <v>80</v>
      </c>
      <c r="G31" s="2">
        <v>16111510</v>
      </c>
      <c r="I31" s="12" t="s">
        <v>8</v>
      </c>
      <c r="J31" s="1">
        <v>1238319</v>
      </c>
      <c r="L31" s="12" t="s">
        <v>80</v>
      </c>
      <c r="M31" s="1">
        <v>83</v>
      </c>
      <c r="O31" s="12" t="s">
        <v>80</v>
      </c>
      <c r="P31" s="1">
        <v>1</v>
      </c>
    </row>
    <row r="32" spans="6:16" x14ac:dyDescent="0.25">
      <c r="F32" s="12" t="s">
        <v>21</v>
      </c>
      <c r="G32" s="2">
        <v>24268160</v>
      </c>
      <c r="I32" s="12" t="s">
        <v>88</v>
      </c>
      <c r="J32" s="1">
        <v>1299434</v>
      </c>
      <c r="L32" s="12" t="s">
        <v>21</v>
      </c>
      <c r="M32" s="1">
        <v>75</v>
      </c>
      <c r="O32" s="12" t="s">
        <v>21</v>
      </c>
      <c r="P32" s="1">
        <v>1</v>
      </c>
    </row>
    <row r="33" spans="6:16" x14ac:dyDescent="0.25">
      <c r="F33" s="12" t="s">
        <v>52</v>
      </c>
      <c r="G33" s="2">
        <v>18483056</v>
      </c>
      <c r="I33" s="12" t="s">
        <v>71</v>
      </c>
      <c r="J33" s="1">
        <v>1858310</v>
      </c>
      <c r="L33" s="12" t="s">
        <v>52</v>
      </c>
      <c r="M33" s="1">
        <v>79</v>
      </c>
      <c r="O33" s="12" t="s">
        <v>52</v>
      </c>
      <c r="P33" s="1">
        <v>1</v>
      </c>
    </row>
    <row r="34" spans="6:16" x14ac:dyDescent="0.25">
      <c r="F34" s="12" t="s">
        <v>88</v>
      </c>
      <c r="G34" s="2">
        <v>67681136</v>
      </c>
      <c r="I34" s="12" t="s">
        <v>16</v>
      </c>
      <c r="J34" s="1">
        <v>2083551</v>
      </c>
      <c r="L34" s="12" t="s">
        <v>88</v>
      </c>
      <c r="M34" s="1">
        <v>263</v>
      </c>
      <c r="O34" s="12" t="s">
        <v>88</v>
      </c>
      <c r="P34" s="1">
        <v>5</v>
      </c>
    </row>
    <row r="35" spans="6:16" x14ac:dyDescent="0.25">
      <c r="F35" s="12" t="s">
        <v>10</v>
      </c>
      <c r="G35" s="2">
        <v>161413973</v>
      </c>
      <c r="I35" s="12" t="s">
        <v>14</v>
      </c>
      <c r="J35" s="1">
        <v>3533482</v>
      </c>
      <c r="L35" s="12" t="s">
        <v>10</v>
      </c>
      <c r="M35" s="1">
        <v>373</v>
      </c>
      <c r="O35" s="12" t="s">
        <v>10</v>
      </c>
      <c r="P35" s="1">
        <v>9</v>
      </c>
    </row>
    <row r="36" spans="6:16" x14ac:dyDescent="0.25">
      <c r="F36" s="12" t="s">
        <v>113</v>
      </c>
      <c r="G36" s="2">
        <v>13552485</v>
      </c>
      <c r="I36" s="12" t="s">
        <v>10</v>
      </c>
      <c r="J36" s="1">
        <v>4003941</v>
      </c>
      <c r="L36" s="12" t="s">
        <v>113</v>
      </c>
      <c r="M36" s="1">
        <v>110</v>
      </c>
      <c r="O36" s="12" t="s">
        <v>113</v>
      </c>
      <c r="P36" s="1">
        <v>1</v>
      </c>
    </row>
    <row r="37" spans="6:16" x14ac:dyDescent="0.25">
      <c r="F37" s="12" t="s">
        <v>44</v>
      </c>
      <c r="G37" s="2">
        <v>18687601</v>
      </c>
      <c r="I37" s="12" t="s">
        <v>6</v>
      </c>
      <c r="J37" s="1">
        <v>6353408</v>
      </c>
      <c r="L37" s="12" t="s">
        <v>44</v>
      </c>
      <c r="M37" s="1">
        <v>48</v>
      </c>
      <c r="O37" s="12" t="s">
        <v>44</v>
      </c>
      <c r="P37" s="1">
        <v>1</v>
      </c>
    </row>
    <row r="38" spans="6:16" x14ac:dyDescent="0.25">
      <c r="J38"/>
      <c r="O38" s="12" t="s">
        <v>147</v>
      </c>
      <c r="P38" s="1">
        <v>100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F623-DD80-4FC5-93A8-F30E5F7C5636}">
  <sheetPr>
    <tabColor rgb="FFFF0000"/>
  </sheetPr>
  <dimension ref="A1"/>
  <sheetViews>
    <sheetView showGridLines="0" tabSelected="1" workbookViewId="0">
      <selection activeCell="R11" sqref="R1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a l g k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q W C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g k V t w t l t 6 5 A Q A A 2 Q M A A B M A H A B G b 3 J t d W x h c y 9 T Z W N 0 a W 9 u M S 5 t I K I Y A C i g F A A A A A A A A A A A A A A A A A A A A A A A A A A A A H 1 T w U 7 j M B C 9 V + o / W O G S S l Z E E L t I o B y q F L Q c l m W b c i J 7 8 D p D a + H Y l T 0 p V I h / Z 0 x S N d u U z c F J 3 n P e v H m e e J C o r G F F e 0 + v x q P x y K + E g 4 r d m g r W Q I u R k J 6 e s o x p w P G I 0 V X Y x k k g J P e b Z G Z l U 4 P B + E Z p S H J r k F 5 8 H O W X 5 Y M H 5 8 s 1 L S 8 K y x n 4 Z 7 T r c j Y t v d D g y 4 M K i f S b a M I f Z 6 B V r R B c F v G I s 9 z q p j Y + u + D s 2 k h b K b P M 0 r N v Z 5 z 9 b i x C g V s N 2 f 4 x u b M G / k x 4 6 / Q k u n e 2 J q 5 i P 0 B U 5 C Q i 2 w v x l z Z 2 T I f H b V O c P X b 4 V O t C C i 2 c z 9 A 1 f c l 8 J c y S F B f b N e z l F k 4 Y / 2 R d 3 R o O p I + P 1 O d v b 9 F c m G d q 7 d b g 9 / M k 7 H z n j F D w K B q S Q e K Q U I b w i p 9 U E Q I b f j H d g B N L Y P k K 5 B H B X O F 2 K I U C Y Y D + B K E 9 z Y H b Q P W v 0 P u + 8 T n U l v j d k e x 7 b 4 k O j g 8 S 4 l 2 / P a G F U 3 U d e C r / Z Y J B 6 L D i Z 3 j 9 m I J C E u T 6 D f U q F d a F 8 O f 2 p W c 3 g P G B i 6 C 8 S / m X o 5 N K a F 4 l T S f N 2 3 8 y S L 8 O o V + a 7 3 L v K d H / Q k M + N A e a / s a A D f t P y R w I u W J h I i f j k T L H x a 4 + A F B L A Q I t A B Q A A g A I A G p Y J F a h Q g G B o w A A A P Y A A A A S A A A A A A A A A A A A A A A A A A A A A A B D b 2 5 m a W c v U G F j a 2 F n Z S 5 4 b W x Q S w E C L Q A U A A I A C A B q W C R W D 8 r p q 6 Q A A A D p A A A A E w A A A A A A A A A A A A A A A A D v A A A A W 0 N v b n R l b n R f V H l w Z X N d L n h t b F B L A Q I t A B Q A A g A I A G p Y J F b c L Z b e u Q E A A N k D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N A A A A A A A A y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k Z X B l b m R l b m N l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F Q w O D o w M z o y M S 4 z M j U 2 O T Q 2 W i I g L z 4 8 R W 5 0 c n k g V H l w Z T 0 i R m l s b E N v b H V t b l R 5 c G V z I i B W Y W x 1 Z T 0 i c 0 J n T U R C Z 0 0 9 I i A v P j x F b n R y e S B U e X B l P S J G a W x s Q 2 9 s d W 1 u T m F t Z X M i I F Z h b H V l P S J z W y Z x d W 9 0 O 1 J l c 3 R h d X J h b n Q m c X V v d D s s J n F 1 b 3 Q 7 U 2 F s Z X M m c X V v d D s s J n F 1 b 3 Q 7 Q X Z l c m F n Z S B D a G V j a y Z x d W 9 0 O y w m c X V v d D t D a X R 5 J n F 1 b 3 Q 7 L C Z x d W 9 0 O 0 1 l Y W x z I F N l c n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w Z W 5 k Z W 5 j Z T E w M C 9 U c m l t b W V k I F R l e H Q u e 1 J l c 3 R h d X J h b n Q s M H 0 m c X V v d D s s J n F 1 b 3 Q 7 U 2 V j d G l v b j E v S W 5 k Z X B l b m R l b m N l M T A w L 0 N o Y W 5 n Z W Q g V H l w Z S 5 7 U 2 F s Z X M s M n 0 m c X V v d D s s J n F 1 b 3 Q 7 U 2 V j d G l v b j E v S W 5 k Z X B l b m R l b m N l M T A w L 0 N o Y W 5 n Z W Q g V H l w Z S 5 7 Q X Z l c m F n Z S B D a G V j a y w z f S Z x d W 9 0 O y w m c X V v d D t T Z W N 0 a W 9 u M S 9 J b m R l c G V u Z G V u Y 2 U x M D A v Q 2 h h b m d l Z C B U e X B l L n t D a X R 5 L D R 9 J n F 1 b 3 Q 7 L C Z x d W 9 0 O 1 N l Y 3 R p b 2 4 x L 0 l u Z G V w Z W 5 k Z W 5 j Z T E w M C 9 D a G F u Z 2 V k I F R 5 c G U u e 0 1 l Y W x z I F N l c n Z l Z C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R l c G V u Z G V u Y 2 U x M D A v V H J p b W 1 l Z C B U Z X h 0 L n t S Z X N 0 Y X V y Y W 5 0 L D B 9 J n F 1 b 3 Q 7 L C Z x d W 9 0 O 1 N l Y 3 R p b 2 4 x L 0 l u Z G V w Z W 5 k Z W 5 j Z T E w M C 9 D a G F u Z 2 V k I F R 5 c G U u e 1 N h b G V z L D J 9 J n F 1 b 3 Q 7 L C Z x d W 9 0 O 1 N l Y 3 R p b 2 4 x L 0 l u Z G V w Z W 5 k Z W 5 j Z T E w M C 9 D a G F u Z 2 V k I F R 5 c G U u e 0 F 2 Z X J h Z 2 U g Q 2 h l Y 2 s s M 3 0 m c X V v d D s s J n F 1 b 3 Q 7 U 2 V j d G l v b j E v S W 5 k Z X B l b m R l b m N l M T A w L 0 N o Y W 5 n Z W Q g V H l w Z S 5 7 Q 2 l 0 e S w 0 f S Z x d W 9 0 O y w m c X V v d D t T Z W N 0 a W 9 u M S 9 J b m R l c G V u Z G V u Y 2 U x M D A v Q 2 h h b m d l Z C B U e X B l L n t N Z W F s c y B T Z X J 2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V w Z W 5 k Z W 5 j Z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N k e w P I F M Q p l Y 4 W n s d a y v A A A A A A I A A A A A A B B m A A A A A Q A A I A A A A A o T H z i T g 4 M v Z + 8 7 v H N y 0 A Z S l U Y H B 3 4 F y 3 o H P s L U m a R q A A A A A A 6 A A A A A A g A A I A A A A M V s 7 p l n Z Q 2 5 G 4 i 0 q 2 v V 2 M g / x P b P X Q O A 3 v m P R v G d 9 6 / Z U A A A A O + 8 P m U X u K i u W 3 Y Q C n M 9 k H 8 T W r 9 N b h 8 W c G d 1 3 9 K w o v 3 V 3 A 0 B g 5 H S I j q B Z Z L Z W B A t f Z H q W / o / f c f m T t N a v M I q q p 7 o G b W M s g X J D 6 x u I m n C 3 m h F Q A A A A O G l v I U H k Q 7 b R L P t q d L N I 4 5 w H 6 c Q 1 T j o Y 3 D C m f B a N 1 Q Z U 4 T l V k I k d Y m l o L z q y X 5 8 A 7 + e o t y D d L d f b d G l N N f c G R 0 = < / D a t a M a s h u p > 
</file>

<file path=customXml/itemProps1.xml><?xml version="1.0" encoding="utf-8"?>
<ds:datastoreItem xmlns:ds="http://schemas.openxmlformats.org/officeDocument/2006/customXml" ds:itemID="{2666B5AB-89C2-4441-90C5-5E974E968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Independence100</vt:lpstr>
      <vt:lpstr>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perswit</dc:creator>
  <cp:lastModifiedBy>perswit</cp:lastModifiedBy>
  <dcterms:created xsi:type="dcterms:W3CDTF">2023-01-04T07:56:24Z</dcterms:created>
  <dcterms:modified xsi:type="dcterms:W3CDTF">2023-01-04T08:58:14Z</dcterms:modified>
</cp:coreProperties>
</file>