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8EE3DA31-010F-4B60-BF1E-3A12D0D3273D}" xr6:coauthVersionLast="47" xr6:coauthVersionMax="47" xr10:uidLastSave="{00000000-0000-0000-0000-000000000000}"/>
  <bookViews>
    <workbookView xWindow="-120" yWindow="-120" windowWidth="20730" windowHeight="11760" activeTab="2" xr2:uid="{162700FA-78DC-4177-8823-C1BDA32608FD}"/>
  </bookViews>
  <sheets>
    <sheet name="data" sheetId="1" r:id="rId1"/>
    <sheet name="analysis" sheetId="2" r:id="rId2"/>
    <sheet name="dashboard" sheetId="3" r:id="rId3"/>
  </sheets>
  <definedNames>
    <definedName name="ExternalData_1" localSheetId="0" hidden="1">data!$A$1:$I$37</definedName>
    <definedName name="Slicer_Month">#N/A</definedName>
  </definedNames>
  <calcPr calcId="191029"/>
  <pivotCaches>
    <pivotCache cacheId="0" r:id="rId4"/>
    <pivotCache cacheId="1" r:id="rId5"/>
    <pivotCache cacheId="93" r:id="rId6"/>
    <pivotCache cacheId="96" r:id="rId7"/>
    <pivotCache cacheId="99" r:id="rId8"/>
    <pivotCache cacheId="102"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ailSales_231999dd-58a1-4851-b160-3927fb8840a4" name="retailSales" connection="Query - retailSales"/>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9" i="2" l="1"/>
  <c r="B29" i="2"/>
  <c r="A29" i="2"/>
  <c r="C19" i="2"/>
  <c r="C18" i="2"/>
  <c r="C17" i="2"/>
  <c r="D4" i="2"/>
  <c r="D3" i="2"/>
  <c r="D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15B101-62AB-4258-ABB0-34778C7E2A48}" keepAlive="1" name="ModelConnection_ExternalData_1" description="Data Model" type="5" refreshedVersion="8" minRefreshableVersion="5" saveData="1">
    <dbPr connection="Data Model Connection" command="retailSales" commandType="3"/>
    <extLst>
      <ext xmlns:x15="http://schemas.microsoft.com/office/spreadsheetml/2010/11/main" uri="{DE250136-89BD-433C-8126-D09CA5730AF9}">
        <x15:connection id="" model="1"/>
      </ext>
    </extLst>
  </connection>
  <connection id="2" xr16:uid="{A34FE137-E167-4C69-B426-21F5C5617746}" name="Query - retailSales" description="Connection to the 'retailSales' query in the workbook." type="100" refreshedVersion="8" minRefreshableVersion="5">
    <extLst>
      <ext xmlns:x15="http://schemas.microsoft.com/office/spreadsheetml/2010/11/main" uri="{DE250136-89BD-433C-8126-D09CA5730AF9}">
        <x15:connection id="c0712f3c-1594-4c0b-8b94-62c79625bfe8"/>
      </ext>
    </extLst>
  </connection>
  <connection id="3" xr16:uid="{23B84B19-EE40-482C-954B-DB1EAE235E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<sst xmlns="http://schemas.openxmlformats.org/spreadsheetml/2006/main" count="62" uniqueCount="31">
  <si>
    <t>Month</t>
  </si>
  <si>
    <t>Year</t>
  </si>
  <si>
    <t>Total Orders</t>
  </si>
  <si>
    <t>Gross Sales</t>
  </si>
  <si>
    <t>Discounts</t>
  </si>
  <si>
    <t>Returns</t>
  </si>
  <si>
    <t>Net Sales</t>
  </si>
  <si>
    <t>Shipping</t>
  </si>
  <si>
    <t>Total Sales</t>
  </si>
  <si>
    <t>January</t>
  </si>
  <si>
    <t>February</t>
  </si>
  <si>
    <t>March</t>
  </si>
  <si>
    <t>April</t>
  </si>
  <si>
    <t>May</t>
  </si>
  <si>
    <t>June</t>
  </si>
  <si>
    <t>July</t>
  </si>
  <si>
    <t>August</t>
  </si>
  <si>
    <t>September</t>
  </si>
  <si>
    <t>October</t>
  </si>
  <si>
    <t>November</t>
  </si>
  <si>
    <t>December</t>
  </si>
  <si>
    <t>Sum of Total Orders</t>
  </si>
  <si>
    <t>Row Labels</t>
  </si>
  <si>
    <t>Sum of Gross Sales</t>
  </si>
  <si>
    <t>Sum of Total Sales</t>
  </si>
  <si>
    <t>Sum of Shipping</t>
  </si>
  <si>
    <t>% diff</t>
  </si>
  <si>
    <t>Sum of Discounts</t>
  </si>
  <si>
    <t>Sum of Returns</t>
  </si>
  <si>
    <t>Sum of Net Sales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</si>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</sst>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2" fontId="0" fillId="0" borderId="0" xfId="0" applyNumberFormat="1"/>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9" fontId="0" fillId="0" borderId="0" xfId="0" applyNumberFormat="1"/>
    <xf numFmtId="164" fontId="0" fillId="0" borderId="0" xfId="0" applyNumberFormat="1"/>
    <xf numFmtId="9" fontId="0" fillId="0" borderId="0" xfId="2" applyFont="1"/>
    <xf numFmtId="0" fontId="0" fillId="0" borderId="0" xfId="0" applyNumberFormat="1"/>
  </cellXfs>
  <cellStyles count="3">
    <cellStyle name="Currency" xfId="1" builtinId="4"/>
    <cellStyle name="Normal" xfId="0" builtinId="0"/>
    <cellStyle name="Percent" xfId="2" builtinId="5"/>
  </cellStyles>
  <dxfs count="40">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13" formatCode="0%"/>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font>
        <b/>
        <color theme="1"/>
      </font>
      <border>
        <bottom style="thin">
          <color theme="4"/>
        </bottom>
        <vertical/>
        <horizontal/>
      </border>
    </dxf>
    <dxf>
      <font>
        <color theme="0"/>
        <name val="Bahnschrift Light Condensed"/>
        <family val="2"/>
        <scheme val="none"/>
      </font>
      <fill>
        <patternFill patternType="solid">
          <fgColor auto="1"/>
          <bgColor theme="1" tint="0.24994659260841701"/>
        </patternFill>
      </fill>
      <border diagonalUp="0" diagonalDown="0">
        <left/>
        <right/>
        <top/>
        <bottom/>
        <vertical/>
        <horizontal/>
      </border>
    </dxf>
  </dxfs>
  <tableStyles count="2" defaultTableStyle="TableStyleMedium2" defaultPivotStyle="PivotStyleLight16">
    <tableStyle name="Invisible" pivot="0" table="0" count="0" xr9:uid="{C3D1D0B7-D201-4B7F-8868-4E06EEC41EFD}"/>
    <tableStyle name="slicer" pivot="0" table="0" count="10" xr9:uid="{A2E424F4-A5A1-4FB1-816E-0A40396EAE08}">
      <tableStyleElement type="wholeTable" dxfId="39"/>
      <tableStyleElement type="headerRow" dxfId="3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1"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1"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[onlineBusiness01(Recovered).xlsx]analysis!orders</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pivotFmt>
      <c:pivotFmt>
        <c:idx val="3"/>
        <c:spPr>
          <a:solidFill>
            <a:schemeClr val="bg1"/>
          </a:solidFill>
          <a:ln w="19050">
            <a:solidFill>
              <a:schemeClr val="lt1"/>
            </a:solidFill>
          </a:ln>
          <a:effectLst/>
        </c:spPr>
      </c:pivotFmt>
      <c:pivotFmt>
        <c:idx val="4"/>
        <c:spPr>
          <a:solidFill>
            <a:schemeClr val="bg1"/>
          </a:solidFill>
          <a:ln w="19050">
            <a:solidFill>
              <a:schemeClr val="lt1"/>
            </a:solidFill>
          </a:ln>
          <a:effectLst/>
        </c:spPr>
      </c:pivotFmt>
    </c:pivotFmts>
    <c:plotArea>
      <c:layout/>
      <c:doughnutChart>
        <c:varyColors val="1"/>
        <c:ser>
          <c:idx val="0"/>
          <c:order val="0"/>
          <c:tx>
            <c:strRef>
              <c:f>analysis!$B$1</c:f>
              <c:strCache>
                <c:ptCount val="1"/>
                <c:pt idx="0">
                  <c:v>Total</c:v>
                </c:pt>
              </c:strCache>
            </c:strRef>
          </c:tx>
          <c:dPt>
            <c:idx val="0"/>
            <c:bubble3D val="0"/>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extLst>
              <c:ext xmlns:c16="http://schemas.microsoft.com/office/drawing/2014/chart" uri="{C3380CC4-5D6E-409C-BE32-E72D297353CC}">
                <c16:uniqueId val="{00000001-B3D7-419D-B392-6D9AF213B154}"/>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B3D7-419D-B392-6D9AF213B154}"/>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B3D7-419D-B392-6D9AF213B154}"/>
              </c:ext>
            </c:extLst>
          </c:dPt>
          <c:cat>
            <c:strRef>
              <c:f>analysis!$A$2:$A$4</c:f>
              <c:strCache>
                <c:ptCount val="3"/>
                <c:pt idx="0">
                  <c:v>2017</c:v>
                </c:pt>
                <c:pt idx="1">
                  <c:v>2018</c:v>
                </c:pt>
                <c:pt idx="2">
                  <c:v>2019</c:v>
                </c:pt>
              </c:strCache>
            </c:strRef>
          </c:cat>
          <c:val>
            <c:numRef>
              <c:f>analysis!$B$2:$B$4</c:f>
              <c:numCache>
                <c:formatCode>General</c:formatCode>
                <c:ptCount val="3"/>
                <c:pt idx="0">
                  <c:v>60</c:v>
                </c:pt>
                <c:pt idx="1">
                  <c:v>64</c:v>
                </c:pt>
                <c:pt idx="2">
                  <c:v>99</c:v>
                </c:pt>
              </c:numCache>
            </c:numRef>
          </c:val>
          <c:extLst>
            <c:ext xmlns:c16="http://schemas.microsoft.com/office/drawing/2014/chart" uri="{C3380CC4-5D6E-409C-BE32-E72D297353CC}">
              <c16:uniqueId val="{00000006-B3D7-419D-B392-6D9AF213B15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[onlineBusiness01(Recovered).xlsx]analysis!orders</c:name>
    <c:fmtId val="1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pivotFmt>
      <c:pivotFmt>
        <c:idx val="3"/>
        <c:spPr>
          <a:solidFill>
            <a:schemeClr val="bg1"/>
          </a:solidFill>
          <a:ln w="19050">
            <a:solidFill>
              <a:schemeClr val="lt1"/>
            </a:solidFill>
          </a:ln>
          <a:effectLst/>
        </c:spPr>
      </c:pivotFmt>
      <c:pivotFmt>
        <c:idx val="4"/>
        <c:spPr>
          <a:solidFill>
            <a:schemeClr val="bg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pivotFmt>
      <c:pivotFmt>
        <c:idx val="7"/>
        <c:spPr>
          <a:solidFill>
            <a:schemeClr val="bg1"/>
          </a:solidFill>
          <a:ln w="19050">
            <a:solidFill>
              <a:schemeClr val="lt1"/>
            </a:solidFill>
          </a:ln>
          <a:effectLst/>
        </c:spPr>
      </c:pivotFmt>
      <c:pivotFmt>
        <c:idx val="8"/>
        <c:spPr>
          <a:solidFill>
            <a:schemeClr val="bg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pivotFmt>
      <c:pivotFmt>
        <c:idx val="11"/>
        <c:spPr>
          <a:solidFill>
            <a:schemeClr val="bg1"/>
          </a:solidFill>
          <a:ln w="19050">
            <a:solidFill>
              <a:schemeClr val="lt1"/>
            </a:solidFill>
          </a:ln>
          <a:effectLst/>
        </c:spPr>
      </c:pivotFmt>
      <c:pivotFmt>
        <c:idx val="12"/>
        <c:spPr>
          <a:solidFill>
            <a:schemeClr val="bg1"/>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bg1"/>
          </a:solidFill>
          <a:ln w="19050">
            <a:solidFill>
              <a:schemeClr val="lt1"/>
            </a:solidFill>
          </a:ln>
          <a:effectLst/>
        </c:spPr>
      </c:pivotFmt>
      <c:pivotFmt>
        <c:idx val="15"/>
        <c:spPr>
          <a:gradFill flip="none" rotWithShape="1">
            <a:gsLst>
              <a:gs pos="0">
                <a:schemeClr val="accent4">
                  <a:lumMod val="60000"/>
                  <a:lumOff val="40000"/>
                </a:schemeClr>
              </a:gs>
              <a:gs pos="100000">
                <a:schemeClr val="accent4">
                  <a:lumMod val="75000"/>
                </a:schemeClr>
              </a:gs>
            </a:gsLst>
            <a:lin ang="18900000" scaled="1"/>
            <a:tileRect/>
          </a:gradFill>
          <a:ln w="19050">
            <a:solidFill>
              <a:schemeClr val="lt1"/>
            </a:solidFill>
          </a:ln>
          <a:effectLst/>
        </c:spPr>
      </c:pivotFmt>
      <c:pivotFmt>
        <c:idx val="16"/>
        <c:spPr>
          <a:solidFill>
            <a:schemeClr val="bg1"/>
          </a:solidFill>
          <a:ln w="19050">
            <a:solidFill>
              <a:schemeClr val="lt1"/>
            </a:solidFill>
          </a:ln>
          <a:effectLst/>
        </c:spPr>
      </c:pivotFmt>
    </c:pivotFmts>
    <c:plotArea>
      <c:layout/>
      <c:doughnutChart>
        <c:varyColors val="1"/>
        <c:ser>
          <c:idx val="0"/>
          <c:order val="0"/>
          <c:tx>
            <c:strRef>
              <c:f>analysis!$B$1</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9-BEB4-4A6A-A12E-24A1F82643AE}"/>
              </c:ext>
            </c:extLst>
          </c:dPt>
          <c:dPt>
            <c:idx val="1"/>
            <c:bubble3D val="0"/>
            <c:spPr>
              <a:gradFill flip="none" rotWithShape="1">
                <a:gsLst>
                  <a:gs pos="0">
                    <a:schemeClr val="accent4">
                      <a:lumMod val="60000"/>
                      <a:lumOff val="40000"/>
                    </a:schemeClr>
                  </a:gs>
                  <a:gs pos="100000">
                    <a:schemeClr val="accent4">
                      <a:lumMod val="75000"/>
                    </a:schemeClr>
                  </a:gs>
                </a:gsLst>
                <a:lin ang="18900000" scaled="1"/>
                <a:tileRect/>
              </a:gradFill>
              <a:ln w="19050">
                <a:solidFill>
                  <a:schemeClr val="lt1"/>
                </a:solidFill>
              </a:ln>
              <a:effectLst/>
            </c:spPr>
            <c:extLst>
              <c:ext xmlns:c16="http://schemas.microsoft.com/office/drawing/2014/chart" uri="{C3380CC4-5D6E-409C-BE32-E72D297353CC}">
                <c16:uniqueId val="{0000000B-BEB4-4A6A-A12E-24A1F82643AE}"/>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D-BEB4-4A6A-A12E-24A1F82643AE}"/>
              </c:ext>
            </c:extLst>
          </c:dPt>
          <c:cat>
            <c:strRef>
              <c:f>analysis!$A$2:$A$4</c:f>
              <c:strCache>
                <c:ptCount val="3"/>
                <c:pt idx="0">
                  <c:v>2017</c:v>
                </c:pt>
                <c:pt idx="1">
                  <c:v>2018</c:v>
                </c:pt>
                <c:pt idx="2">
                  <c:v>2019</c:v>
                </c:pt>
              </c:strCache>
            </c:strRef>
          </c:cat>
          <c:val>
            <c:numRef>
              <c:f>analysis!$B$2:$B$4</c:f>
              <c:numCache>
                <c:formatCode>General</c:formatCode>
                <c:ptCount val="3"/>
                <c:pt idx="0">
                  <c:v>60</c:v>
                </c:pt>
                <c:pt idx="1">
                  <c:v>64</c:v>
                </c:pt>
                <c:pt idx="2">
                  <c:v>99</c:v>
                </c:pt>
              </c:numCache>
            </c:numRef>
          </c:val>
          <c:extLst>
            <c:ext xmlns:c16="http://schemas.microsoft.com/office/drawing/2014/chart" uri="{C3380CC4-5D6E-409C-BE32-E72D297353CC}">
              <c16:uniqueId val="{0000000E-BEB4-4A6A-A12E-24A1F82643AE}"/>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[onlineBusiness01(Recovered).xlsx]analysis!orders</c:name>
    <c:fmtId val="13"/>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pivotFmt>
      <c:pivotFmt>
        <c:idx val="3"/>
        <c:spPr>
          <a:solidFill>
            <a:schemeClr val="bg1"/>
          </a:solidFill>
          <a:ln w="19050">
            <a:solidFill>
              <a:schemeClr val="lt1"/>
            </a:solidFill>
          </a:ln>
          <a:effectLst/>
        </c:spPr>
      </c:pivotFmt>
      <c:pivotFmt>
        <c:idx val="4"/>
        <c:spPr>
          <a:solidFill>
            <a:schemeClr val="bg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pivotFmt>
      <c:pivotFmt>
        <c:idx val="7"/>
        <c:spPr>
          <a:solidFill>
            <a:schemeClr val="bg1"/>
          </a:solidFill>
          <a:ln w="19050">
            <a:solidFill>
              <a:schemeClr val="lt1"/>
            </a:solidFill>
          </a:ln>
          <a:effectLst/>
        </c:spPr>
      </c:pivotFmt>
      <c:pivotFmt>
        <c:idx val="8"/>
        <c:spPr>
          <a:solidFill>
            <a:schemeClr val="bg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pivotFmt>
      <c:pivotFmt>
        <c:idx val="11"/>
        <c:spPr>
          <a:solidFill>
            <a:schemeClr val="bg1"/>
          </a:solidFill>
          <a:ln w="19050">
            <a:solidFill>
              <a:schemeClr val="lt1"/>
            </a:solidFill>
          </a:ln>
          <a:effectLst/>
        </c:spPr>
      </c:pivotFmt>
      <c:pivotFmt>
        <c:idx val="12"/>
        <c:spPr>
          <a:solidFill>
            <a:schemeClr val="bg1"/>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pivotFmt>
      <c:pivotFmt>
        <c:idx val="15"/>
        <c:spPr>
          <a:solidFill>
            <a:schemeClr val="bg1"/>
          </a:solidFill>
          <a:ln w="19050">
            <a:solidFill>
              <a:schemeClr val="lt1"/>
            </a:solidFill>
          </a:ln>
          <a:effectLst/>
        </c:spPr>
      </c:pivotFmt>
      <c:pivotFmt>
        <c:idx val="16"/>
        <c:spPr>
          <a:solidFill>
            <a:schemeClr val="bg1"/>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gradFill flip="none" rotWithShape="1">
            <a:gsLst>
              <a:gs pos="0">
                <a:schemeClr val="accent1">
                  <a:lumMod val="5000"/>
                  <a:lumOff val="95000"/>
                </a:schemeClr>
              </a:gs>
              <a:gs pos="0">
                <a:schemeClr val="accent1">
                  <a:lumMod val="60000"/>
                  <a:lumOff val="40000"/>
                </a:schemeClr>
              </a:gs>
              <a:gs pos="100000">
                <a:schemeClr val="accent1">
                  <a:lumMod val="75000"/>
                </a:schemeClr>
              </a:gs>
              <a:gs pos="100000">
                <a:schemeClr val="accent1">
                  <a:lumMod val="30000"/>
                  <a:lumOff val="70000"/>
                </a:schemeClr>
              </a:gs>
            </a:gsLst>
            <a:lin ang="10800000" scaled="1"/>
            <a:tileRect/>
          </a:gradFill>
          <a:ln w="19050">
            <a:solidFill>
              <a:schemeClr val="lt1"/>
            </a:solidFill>
          </a:ln>
          <a:effectLst/>
        </c:spPr>
      </c:pivotFmt>
      <c:pivotFmt>
        <c:idx val="19"/>
        <c:spPr>
          <a:solidFill>
            <a:schemeClr val="bg1"/>
          </a:solidFill>
          <a:ln w="19050">
            <a:solidFill>
              <a:schemeClr val="lt1"/>
            </a:solidFill>
          </a:ln>
          <a:effectLst/>
        </c:spPr>
      </c:pivotFmt>
      <c:pivotFmt>
        <c:idx val="20"/>
        <c:spPr>
          <a:solidFill>
            <a:schemeClr val="bg1"/>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bg1"/>
          </a:solidFill>
          <a:ln w="19050">
            <a:solidFill>
              <a:schemeClr val="lt1"/>
            </a:solidFill>
          </a:ln>
          <a:effectLst/>
        </c:spPr>
      </c:pivotFmt>
      <c:pivotFmt>
        <c:idx val="23"/>
        <c:spPr>
          <a:solidFill>
            <a:schemeClr val="bg1"/>
          </a:solidFill>
          <a:ln w="19050">
            <a:solidFill>
              <a:schemeClr val="lt1"/>
            </a:solidFill>
          </a:ln>
          <a:effectLst/>
        </c:spPr>
      </c:pivotFmt>
      <c:pivotFmt>
        <c:idx val="24"/>
        <c:spPr>
          <a:gradFill flip="none" rotWithShape="1">
            <a:gsLst>
              <a:gs pos="0">
                <a:schemeClr val="accent6">
                  <a:lumMod val="75000"/>
                </a:schemeClr>
              </a:gs>
              <a:gs pos="100000">
                <a:schemeClr val="accent6">
                  <a:lumMod val="60000"/>
                  <a:lumOff val="40000"/>
                </a:schemeClr>
              </a:gs>
            </a:gsLst>
            <a:lin ang="18900000" scaled="1"/>
            <a:tileRect/>
          </a:gradFill>
          <a:ln w="19050">
            <a:solidFill>
              <a:schemeClr val="lt1"/>
            </a:solidFill>
          </a:ln>
          <a:effectLst/>
        </c:spPr>
      </c:pivotFmt>
    </c:pivotFmts>
    <c:plotArea>
      <c:layout/>
      <c:doughnutChart>
        <c:varyColors val="1"/>
        <c:ser>
          <c:idx val="0"/>
          <c:order val="0"/>
          <c:tx>
            <c:strRef>
              <c:f>analysis!$B$1</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B450-496F-901D-895D944EF4D8}"/>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B450-496F-901D-895D944EF4D8}"/>
              </c:ext>
            </c:extLst>
          </c:dPt>
          <c:dPt>
            <c:idx val="2"/>
            <c:bubble3D val="0"/>
            <c:spPr>
              <a:gradFill flip="none" rotWithShape="1">
                <a:gsLst>
                  <a:gs pos="0">
                    <a:schemeClr val="accent6">
                      <a:lumMod val="75000"/>
                    </a:schemeClr>
                  </a:gs>
                  <a:gs pos="100000">
                    <a:schemeClr val="accent6">
                      <a:lumMod val="60000"/>
                      <a:lumOff val="40000"/>
                    </a:schemeClr>
                  </a:gs>
                </a:gsLst>
                <a:lin ang="18900000" scaled="1"/>
                <a:tileRect/>
              </a:gradFill>
              <a:ln w="19050">
                <a:solidFill>
                  <a:schemeClr val="lt1"/>
                </a:solidFill>
              </a:ln>
              <a:effectLst/>
            </c:spPr>
            <c:extLst>
              <c:ext xmlns:c16="http://schemas.microsoft.com/office/drawing/2014/chart" uri="{C3380CC4-5D6E-409C-BE32-E72D297353CC}">
                <c16:uniqueId val="{00000005-B450-496F-901D-895D944EF4D8}"/>
              </c:ext>
            </c:extLst>
          </c:dPt>
          <c:cat>
            <c:strRef>
              <c:f>analysis!$A$2:$A$4</c:f>
              <c:strCache>
                <c:ptCount val="3"/>
                <c:pt idx="0">
                  <c:v>2017</c:v>
                </c:pt>
                <c:pt idx="1">
                  <c:v>2018</c:v>
                </c:pt>
                <c:pt idx="2">
                  <c:v>2019</c:v>
                </c:pt>
              </c:strCache>
            </c:strRef>
          </c:cat>
          <c:val>
            <c:numRef>
              <c:f>analysis!$B$2:$B$4</c:f>
              <c:numCache>
                <c:formatCode>General</c:formatCode>
                <c:ptCount val="3"/>
                <c:pt idx="0">
                  <c:v>60</c:v>
                </c:pt>
                <c:pt idx="1">
                  <c:v>64</c:v>
                </c:pt>
                <c:pt idx="2">
                  <c:v>99</c:v>
                </c:pt>
              </c:numCache>
            </c:numRef>
          </c:val>
          <c:extLst>
            <c:ext xmlns:c16="http://schemas.microsoft.com/office/drawing/2014/chart" uri="{C3380CC4-5D6E-409C-BE32-E72D297353CC}">
              <c16:uniqueId val="{00000006-B450-496F-901D-895D944EF4D8}"/>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[onlineBusiness01(Recovered).xlsx]analysis!grossTotal</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762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76200"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c:f>
              <c:strCache>
                <c:ptCount val="1"/>
                <c:pt idx="0">
                  <c:v>Sum of Gross Sales</c:v>
                </c:pt>
              </c:strCache>
            </c:strRef>
          </c:tx>
          <c:spPr>
            <a:ln w="76200"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analysis!$A$7:$A$9</c:f>
              <c:strCache>
                <c:ptCount val="3"/>
                <c:pt idx="0">
                  <c:v>2017</c:v>
                </c:pt>
                <c:pt idx="1">
                  <c:v>2018</c:v>
                </c:pt>
                <c:pt idx="2">
                  <c:v>2019</c:v>
                </c:pt>
              </c:strCache>
            </c:strRef>
          </c:cat>
          <c:val>
            <c:numRef>
              <c:f>analysis!$B$7:$B$9</c:f>
              <c:numCache>
                <c:formatCode>_("$"* #,##0.00_);_("$"* \(#,##0.00\);_("$"* "-"??_);_(@_)</c:formatCode>
                <c:ptCount val="3"/>
                <c:pt idx="0">
                  <c:v>5778.5</c:v>
                </c:pt>
                <c:pt idx="1">
                  <c:v>7442.7</c:v>
                </c:pt>
                <c:pt idx="2">
                  <c:v>13075.5</c:v>
                </c:pt>
              </c:numCache>
            </c:numRef>
          </c:val>
          <c:smooth val="0"/>
          <c:extLst>
            <c:ext xmlns:c16="http://schemas.microsoft.com/office/drawing/2014/chart" uri="{C3380CC4-5D6E-409C-BE32-E72D297353CC}">
              <c16:uniqueId val="{00000000-084B-41AC-9822-3753D79790AD}"/>
            </c:ext>
          </c:extLst>
        </c:ser>
        <c:ser>
          <c:idx val="1"/>
          <c:order val="1"/>
          <c:tx>
            <c:strRef>
              <c:f>analysis!$C$6</c:f>
              <c:strCache>
                <c:ptCount val="1"/>
                <c:pt idx="0">
                  <c:v>Sum of Total Sales</c:v>
                </c:pt>
              </c:strCache>
            </c:strRef>
          </c:tx>
          <c:spPr>
            <a:ln w="76200"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analysis!$A$7:$A$9</c:f>
              <c:strCache>
                <c:ptCount val="3"/>
                <c:pt idx="0">
                  <c:v>2017</c:v>
                </c:pt>
                <c:pt idx="1">
                  <c:v>2018</c:v>
                </c:pt>
                <c:pt idx="2">
                  <c:v>2019</c:v>
                </c:pt>
              </c:strCache>
            </c:strRef>
          </c:cat>
          <c:val>
            <c:numRef>
              <c:f>analysis!$C$7:$C$9</c:f>
              <c:numCache>
                <c:formatCode>_("$"* #,##0.00_);_("$"* \(#,##0.00\);_("$"* "-"??_);_(@_)</c:formatCode>
                <c:ptCount val="3"/>
                <c:pt idx="0">
                  <c:v>5296.53</c:v>
                </c:pt>
                <c:pt idx="1">
                  <c:v>8434</c:v>
                </c:pt>
                <c:pt idx="2">
                  <c:v>13769.75</c:v>
                </c:pt>
              </c:numCache>
            </c:numRef>
          </c:val>
          <c:smooth val="0"/>
          <c:extLst>
            <c:ext xmlns:c16="http://schemas.microsoft.com/office/drawing/2014/chart" uri="{C3380CC4-5D6E-409C-BE32-E72D297353CC}">
              <c16:uniqueId val="{00000001-084B-41AC-9822-3753D79790AD}"/>
            </c:ext>
          </c:extLst>
        </c:ser>
        <c:dLbls>
          <c:dLblPos val="t"/>
          <c:showLegendKey val="0"/>
          <c:showVal val="1"/>
          <c:showCatName val="0"/>
          <c:showSerName val="0"/>
          <c:showPercent val="0"/>
          <c:showBubbleSize val="0"/>
        </c:dLbls>
        <c:smooth val="0"/>
        <c:axId val="1776154528"/>
        <c:axId val="1776158688"/>
      </c:lineChart>
      <c:catAx>
        <c:axId val="1776154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6158688"/>
        <c:crosses val="autoZero"/>
        <c:auto val="1"/>
        <c:lblAlgn val="ctr"/>
        <c:lblOffset val="100"/>
        <c:noMultiLvlLbl val="0"/>
      </c:catAx>
      <c:valAx>
        <c:axId val="17761586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6154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[onlineBusiness01(Recovered).xlsx]analysis!PivotTable5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analysis!$A$12:$A$14</c:f>
              <c:strCache>
                <c:ptCount val="3"/>
                <c:pt idx="0">
                  <c:v>2017</c:v>
                </c:pt>
                <c:pt idx="1">
                  <c:v>2018</c:v>
                </c:pt>
                <c:pt idx="2">
                  <c:v>2019</c:v>
                </c:pt>
              </c:strCache>
            </c:strRef>
          </c:cat>
          <c:val>
            <c:numRef>
              <c:f>analysis!$B$12:$B$14</c:f>
              <c:numCache>
                <c:formatCode>_("$"* #,##0.00_);_("$"* \(#,##0.00\);_("$"* "-"??_);_(@_)</c:formatCode>
                <c:ptCount val="3"/>
                <c:pt idx="0">
                  <c:v>707.43</c:v>
                </c:pt>
                <c:pt idx="1">
                  <c:v>1226.92</c:v>
                </c:pt>
                <c:pt idx="2">
                  <c:v>2115.1</c:v>
                </c:pt>
              </c:numCache>
            </c:numRef>
          </c:val>
          <c:extLst>
            <c:ext xmlns:c16="http://schemas.microsoft.com/office/drawing/2014/chart" uri="{C3380CC4-5D6E-409C-BE32-E72D297353CC}">
              <c16:uniqueId val="{00000000-DA61-40D5-A15A-F5B2C98738D1}"/>
            </c:ext>
          </c:extLst>
        </c:ser>
        <c:dLbls>
          <c:showLegendKey val="0"/>
          <c:showVal val="0"/>
          <c:showCatName val="0"/>
          <c:showSerName val="0"/>
          <c:showPercent val="0"/>
          <c:showBubbleSize val="0"/>
        </c:dLbls>
        <c:gapWidth val="219"/>
        <c:overlap val="-27"/>
        <c:axId val="1776141216"/>
        <c:axId val="1776115840"/>
      </c:barChart>
      <c:catAx>
        <c:axId val="177614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6115840"/>
        <c:crosses val="autoZero"/>
        <c:auto val="1"/>
        <c:lblAlgn val="ctr"/>
        <c:lblOffset val="100"/>
        <c:noMultiLvlLbl val="0"/>
      </c:catAx>
      <c:valAx>
        <c:axId val="17761158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614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[onlineBusiness01(Recovered).xlsx]analysis!PivotTable6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FF0000"/>
              </a:gs>
              <a:gs pos="100000">
                <a:schemeClr val="accent2">
                  <a:lumMod val="75000"/>
                </a:schemeClr>
              </a:gs>
            </a:gsLst>
            <a:lin ang="18900000" scaled="1"/>
          </a:gradFill>
          <a:ln w="19050">
            <a:solidFill>
              <a:schemeClr val="lt1"/>
            </a:solidFill>
          </a:ln>
          <a:effectLst/>
        </c:spPr>
      </c:pivotFmt>
      <c:pivotFmt>
        <c:idx val="6"/>
        <c:spPr>
          <a:solidFill>
            <a:schemeClr val="lt1"/>
          </a:solidFill>
          <a:ln w="19050">
            <a:solidFill>
              <a:schemeClr val="lt1"/>
            </a:solidFill>
          </a:ln>
          <a:effectLst/>
        </c:spPr>
      </c:pivotFmt>
      <c:pivotFmt>
        <c:idx val="7"/>
        <c:spPr>
          <a:solidFill>
            <a:schemeClr val="l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analysis!$B$16</c:f>
              <c:strCache>
                <c:ptCount val="1"/>
                <c:pt idx="0">
                  <c:v>Total</c:v>
                </c:pt>
              </c:strCache>
            </c:strRef>
          </c:tx>
          <c:dPt>
            <c:idx val="0"/>
            <c:bubble3D val="0"/>
            <c:spPr>
              <a:gradFill>
                <a:gsLst>
                  <a:gs pos="0">
                    <a:srgbClr val="FF0000"/>
                  </a:gs>
                  <a:gs pos="100000">
                    <a:schemeClr val="accent2">
                      <a:lumMod val="75000"/>
                    </a:schemeClr>
                  </a:gs>
                </a:gsLst>
                <a:lin ang="18900000" scaled="1"/>
              </a:gradFill>
              <a:ln w="19050">
                <a:solidFill>
                  <a:schemeClr val="lt1"/>
                </a:solidFill>
              </a:ln>
              <a:effectLst/>
            </c:spPr>
            <c:extLst>
              <c:ext xmlns:c16="http://schemas.microsoft.com/office/drawing/2014/chart" uri="{C3380CC4-5D6E-409C-BE32-E72D297353CC}">
                <c16:uniqueId val="{00000001-C6DE-4A1C-A074-33EC590EBEE1}"/>
              </c:ext>
            </c:extLst>
          </c:dPt>
          <c:dPt>
            <c:idx val="1"/>
            <c:bubble3D val="0"/>
            <c:spPr>
              <a:solidFill>
                <a:schemeClr val="lt1"/>
              </a:solidFill>
              <a:ln w="19050">
                <a:solidFill>
                  <a:schemeClr val="lt1"/>
                </a:solidFill>
              </a:ln>
              <a:effectLst/>
            </c:spPr>
            <c:extLst>
              <c:ext xmlns:c16="http://schemas.microsoft.com/office/drawing/2014/chart" uri="{C3380CC4-5D6E-409C-BE32-E72D297353CC}">
                <c16:uniqueId val="{00000003-C6DE-4A1C-A074-33EC590EBEE1}"/>
              </c:ext>
            </c:extLst>
          </c:dPt>
          <c:dPt>
            <c:idx val="2"/>
            <c:bubble3D val="0"/>
            <c:spPr>
              <a:solidFill>
                <a:schemeClr val="lt1"/>
              </a:solidFill>
              <a:ln w="19050">
                <a:solidFill>
                  <a:schemeClr val="lt1"/>
                </a:solidFill>
              </a:ln>
              <a:effectLst/>
            </c:spPr>
            <c:extLst>
              <c:ext xmlns:c16="http://schemas.microsoft.com/office/drawing/2014/chart" uri="{C3380CC4-5D6E-409C-BE32-E72D297353CC}">
                <c16:uniqueId val="{00000005-C6DE-4A1C-A074-33EC590EBEE1}"/>
              </c:ext>
            </c:extLst>
          </c:dPt>
          <c:cat>
            <c:strRef>
              <c:f>analysis!$A$17:$A$19</c:f>
              <c:strCache>
                <c:ptCount val="3"/>
                <c:pt idx="0">
                  <c:v>2017</c:v>
                </c:pt>
                <c:pt idx="1">
                  <c:v>2018</c:v>
                </c:pt>
                <c:pt idx="2">
                  <c:v>2019</c:v>
                </c:pt>
              </c:strCache>
            </c:strRef>
          </c:cat>
          <c:val>
            <c:numRef>
              <c:f>analysis!$B$17:$B$19</c:f>
              <c:numCache>
                <c:formatCode>0%</c:formatCode>
                <c:ptCount val="3"/>
                <c:pt idx="0">
                  <c:v>-9.0997313335334701E-2</c:v>
                </c:pt>
                <c:pt idx="1">
                  <c:v>0.11753616314915818</c:v>
                </c:pt>
                <c:pt idx="2">
                  <c:v>5.0418489805552025E-2</c:v>
                </c:pt>
              </c:numCache>
            </c:numRef>
          </c:val>
          <c:extLst>
            <c:ext xmlns:c16="http://schemas.microsoft.com/office/drawing/2014/chart" uri="{C3380CC4-5D6E-409C-BE32-E72D297353CC}">
              <c16:uniqueId val="{00000006-C6DE-4A1C-A074-33EC590EBEE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[onlineBusiness01(Recovered).xlsx]analysis!PivotTable6</c:name>
    <c:fmtId val="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gradFill>
            <a:gsLst>
              <a:gs pos="0">
                <a:srgbClr val="FF0000"/>
              </a:gs>
              <a:gs pos="100000">
                <a:schemeClr val="accent2">
                  <a:lumMod val="75000"/>
                </a:schemeClr>
              </a:gs>
            </a:gsLst>
            <a:lin ang="18900000" scaled="1"/>
          </a:gradFill>
          <a:ln w="19050">
            <a:solidFill>
              <a:schemeClr val="lt1"/>
            </a:solidFill>
          </a:ln>
          <a:effectLst/>
        </c:spPr>
      </c:pivotFmt>
      <c:pivotFmt>
        <c:idx val="6"/>
        <c:spPr>
          <a:solidFill>
            <a:schemeClr val="lt1"/>
          </a:solidFill>
          <a:ln w="19050">
            <a:solidFill>
              <a:schemeClr val="lt1"/>
            </a:solidFill>
          </a:ln>
          <a:effectLst/>
        </c:spPr>
      </c:pivotFmt>
      <c:pivotFmt>
        <c:idx val="7"/>
        <c:spPr>
          <a:solidFill>
            <a:schemeClr val="l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gradFill>
            <a:gsLst>
              <a:gs pos="0">
                <a:srgbClr val="FF0000"/>
              </a:gs>
              <a:gs pos="100000">
                <a:schemeClr val="accent2">
                  <a:lumMod val="75000"/>
                </a:schemeClr>
              </a:gs>
            </a:gsLst>
            <a:lin ang="18900000" scaled="1"/>
          </a:gradFill>
          <a:ln w="19050">
            <a:solidFill>
              <a:schemeClr val="lt1"/>
            </a:solidFill>
          </a:ln>
          <a:effectLst/>
        </c:spPr>
      </c:pivotFmt>
      <c:pivotFmt>
        <c:idx val="10"/>
        <c:spPr>
          <a:solidFill>
            <a:schemeClr val="lt1"/>
          </a:solidFill>
          <a:ln w="19050">
            <a:solidFill>
              <a:schemeClr val="lt1"/>
            </a:solidFill>
          </a:ln>
          <a:effectLst/>
        </c:spPr>
      </c:pivotFmt>
      <c:pivotFmt>
        <c:idx val="11"/>
        <c:spPr>
          <a:solidFill>
            <a:schemeClr val="l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gradFill>
            <a:gsLst>
              <a:gs pos="0">
                <a:srgbClr val="FF0000"/>
              </a:gs>
              <a:gs pos="100000">
                <a:schemeClr val="accent2">
                  <a:lumMod val="75000"/>
                </a:schemeClr>
              </a:gs>
            </a:gsLst>
            <a:lin ang="18900000" scaled="1"/>
          </a:gradFill>
          <a:ln w="19050">
            <a:solidFill>
              <a:schemeClr val="lt1"/>
            </a:solidFill>
          </a:ln>
          <a:effectLst/>
        </c:spPr>
      </c:pivotFmt>
      <c:pivotFmt>
        <c:idx val="14"/>
        <c:spPr>
          <a:solidFill>
            <a:schemeClr val="lt1"/>
          </a:solidFill>
          <a:ln w="19050">
            <a:solidFill>
              <a:schemeClr val="lt1"/>
            </a:solidFill>
          </a:ln>
          <a:effectLst/>
        </c:spPr>
      </c:pivotFmt>
      <c:pivotFmt>
        <c:idx val="15"/>
        <c:spPr>
          <a:solidFill>
            <a:schemeClr val="lt1"/>
          </a:solidFill>
          <a:ln w="19050">
            <a:solidFill>
              <a:schemeClr val="lt1"/>
            </a:solidFill>
          </a:ln>
          <a:effectLst/>
        </c:spPr>
      </c:pivotFmt>
      <c:pivotFmt>
        <c:idx val="16"/>
        <c:marker>
          <c:symbol val="none"/>
        </c:marker>
        <c:dLbl>
          <c:idx val="0"/>
          <c:delete val="1"/>
          <c:extLst>
            <c:ext xmlns:c15="http://schemas.microsoft.com/office/drawing/2012/chart" uri="{CE6537A1-D6FC-4f65-9D91-7224C49458BB}"/>
          </c:extLst>
        </c:dLbl>
      </c:pivotFmt>
      <c:pivotFmt>
        <c:idx val="17"/>
        <c:spPr>
          <a:gradFill>
            <a:gsLst>
              <a:gs pos="0">
                <a:srgbClr val="FF0000"/>
              </a:gs>
              <a:gs pos="100000">
                <a:schemeClr val="accent2">
                  <a:lumMod val="75000"/>
                </a:schemeClr>
              </a:gs>
            </a:gsLst>
            <a:lin ang="18900000" scaled="1"/>
          </a:gradFill>
          <a:ln w="19050">
            <a:solidFill>
              <a:schemeClr val="lt1"/>
            </a:solidFill>
          </a:ln>
          <a:effectLst/>
        </c:spPr>
      </c:pivotFmt>
      <c:pivotFmt>
        <c:idx val="18"/>
        <c:spPr>
          <a:solidFill>
            <a:schemeClr val="lt1"/>
          </a:solidFill>
          <a:ln w="19050">
            <a:solidFill>
              <a:schemeClr val="lt1"/>
            </a:solidFill>
          </a:ln>
          <a:effectLst/>
        </c:spPr>
      </c:pivotFmt>
      <c:pivotFmt>
        <c:idx val="19"/>
        <c:spPr>
          <a:solidFill>
            <a:schemeClr val="lt1"/>
          </a:solidFill>
          <a:ln w="19050">
            <a:solidFill>
              <a:schemeClr val="lt1"/>
            </a:solidFill>
          </a:ln>
          <a:effectLst/>
        </c:spPr>
      </c:pivotFmt>
      <c:pivotFmt>
        <c:idx val="20"/>
        <c:marker>
          <c:symbol val="none"/>
        </c:marker>
        <c:dLbl>
          <c:idx val="0"/>
          <c:delete val="1"/>
          <c:extLst>
            <c:ext xmlns:c15="http://schemas.microsoft.com/office/drawing/2012/chart" uri="{CE6537A1-D6FC-4f65-9D91-7224C49458BB}"/>
          </c:extLst>
        </c:dLbl>
      </c:pivotFmt>
      <c:pivotFmt>
        <c:idx val="21"/>
        <c:spPr>
          <a:gradFill>
            <a:gsLst>
              <a:gs pos="0">
                <a:srgbClr val="FF0000"/>
              </a:gs>
              <a:gs pos="100000">
                <a:schemeClr val="accent2">
                  <a:lumMod val="75000"/>
                </a:schemeClr>
              </a:gs>
            </a:gsLst>
            <a:lin ang="18900000" scaled="1"/>
          </a:gradFill>
          <a:ln w="19050">
            <a:solidFill>
              <a:schemeClr val="lt1"/>
            </a:solidFill>
          </a:ln>
          <a:effectLst/>
        </c:spPr>
      </c:pivotFmt>
      <c:pivotFmt>
        <c:idx val="22"/>
        <c:spPr>
          <a:solidFill>
            <a:schemeClr val="lt1"/>
          </a:solidFill>
          <a:ln w="19050">
            <a:solidFill>
              <a:schemeClr val="lt1"/>
            </a:solidFill>
          </a:ln>
          <a:effectLst/>
        </c:spPr>
      </c:pivotFmt>
      <c:pivotFmt>
        <c:idx val="23"/>
        <c:spPr>
          <a:solidFill>
            <a:schemeClr val="lt1"/>
          </a:solidFill>
          <a:ln w="19050">
            <a:solidFill>
              <a:schemeClr val="lt1"/>
            </a:solidFill>
          </a:ln>
          <a:effectLst/>
        </c:spPr>
      </c:pivotFmt>
      <c:pivotFmt>
        <c:idx val="24"/>
        <c:marker>
          <c:symbol val="none"/>
        </c:marker>
        <c:dLbl>
          <c:idx val="0"/>
          <c:delete val="1"/>
          <c:extLst>
            <c:ext xmlns:c15="http://schemas.microsoft.com/office/drawing/2012/chart" uri="{CE6537A1-D6FC-4f65-9D91-7224C49458BB}"/>
          </c:extLst>
        </c:dLbl>
      </c:pivotFmt>
      <c:pivotFmt>
        <c:idx val="25"/>
        <c:spPr>
          <a:gradFill>
            <a:gsLst>
              <a:gs pos="0">
                <a:srgbClr val="FF0000"/>
              </a:gs>
              <a:gs pos="100000">
                <a:schemeClr val="accent2">
                  <a:lumMod val="75000"/>
                </a:schemeClr>
              </a:gs>
            </a:gsLst>
            <a:lin ang="18900000" scaled="1"/>
          </a:gradFill>
          <a:ln w="19050">
            <a:solidFill>
              <a:schemeClr val="lt1"/>
            </a:solidFill>
          </a:ln>
          <a:effectLst/>
        </c:spPr>
      </c:pivotFmt>
      <c:pivotFmt>
        <c:idx val="26"/>
        <c:spPr>
          <a:solidFill>
            <a:schemeClr val="lt1"/>
          </a:solidFill>
          <a:ln w="19050">
            <a:solidFill>
              <a:schemeClr val="lt1"/>
            </a:solidFill>
          </a:ln>
          <a:effectLst/>
        </c:spPr>
      </c:pivotFmt>
      <c:pivotFmt>
        <c:idx val="27"/>
        <c:spPr>
          <a:solidFill>
            <a:schemeClr val="lt1"/>
          </a:solidFill>
          <a:ln w="19050">
            <a:solidFill>
              <a:schemeClr val="lt1"/>
            </a:solidFill>
          </a:ln>
          <a:effectLst/>
        </c:spPr>
      </c:pivotFmt>
      <c:pivotFmt>
        <c:idx val="28"/>
        <c:marker>
          <c:symbol val="none"/>
        </c:marker>
        <c:dLbl>
          <c:idx val="0"/>
          <c:delete val="1"/>
          <c:extLst>
            <c:ext xmlns:c15="http://schemas.microsoft.com/office/drawing/2012/chart" uri="{CE6537A1-D6FC-4f65-9D91-7224C49458BB}"/>
          </c:extLst>
        </c:dLbl>
      </c:pivotFmt>
      <c:pivotFmt>
        <c:idx val="29"/>
        <c:spPr>
          <a:gradFill>
            <a:gsLst>
              <a:gs pos="0">
                <a:srgbClr val="FF0000"/>
              </a:gs>
              <a:gs pos="100000">
                <a:schemeClr val="accent2">
                  <a:lumMod val="75000"/>
                </a:schemeClr>
              </a:gs>
            </a:gsLst>
            <a:lin ang="18900000" scaled="1"/>
          </a:gradFill>
          <a:ln w="19050">
            <a:solidFill>
              <a:schemeClr val="lt1"/>
            </a:solidFill>
          </a:ln>
          <a:effectLst/>
        </c:spPr>
      </c:pivotFmt>
      <c:pivotFmt>
        <c:idx val="30"/>
        <c:spPr>
          <a:solidFill>
            <a:schemeClr val="lt1"/>
          </a:solidFill>
          <a:ln w="19050">
            <a:solidFill>
              <a:schemeClr val="lt1"/>
            </a:solidFill>
          </a:ln>
          <a:effectLst/>
        </c:spPr>
      </c:pivotFmt>
      <c:pivotFmt>
        <c:idx val="31"/>
        <c:spPr>
          <a:solidFill>
            <a:schemeClr val="lt1"/>
          </a:solidFill>
          <a:ln w="19050">
            <a:solidFill>
              <a:schemeClr val="lt1"/>
            </a:solidFill>
          </a:ln>
          <a:effectLst/>
        </c:spPr>
      </c:pivotFmt>
      <c:pivotFmt>
        <c:idx val="32"/>
        <c:marker>
          <c:symbol val="none"/>
        </c:marker>
        <c:dLbl>
          <c:idx val="0"/>
          <c:delete val="1"/>
          <c:extLst>
            <c:ext xmlns:c15="http://schemas.microsoft.com/office/drawing/2012/chart" uri="{CE6537A1-D6FC-4f65-9D91-7224C49458BB}"/>
          </c:extLst>
        </c:dLbl>
      </c:pivotFmt>
      <c:pivotFmt>
        <c:idx val="33"/>
        <c:spPr>
          <a:gradFill>
            <a:gsLst>
              <a:gs pos="0">
                <a:srgbClr val="FF0000"/>
              </a:gs>
              <a:gs pos="100000">
                <a:schemeClr val="accent2">
                  <a:lumMod val="75000"/>
                </a:schemeClr>
              </a:gs>
            </a:gsLst>
            <a:lin ang="18900000" scaled="1"/>
          </a:gradFill>
          <a:ln w="19050">
            <a:solidFill>
              <a:schemeClr val="lt1"/>
            </a:solidFill>
          </a:ln>
          <a:effectLst/>
        </c:spPr>
      </c:pivotFmt>
      <c:pivotFmt>
        <c:idx val="34"/>
        <c:spPr>
          <a:solidFill>
            <a:schemeClr val="lt1"/>
          </a:solidFill>
          <a:ln w="19050">
            <a:solidFill>
              <a:schemeClr val="lt1"/>
            </a:solidFill>
          </a:ln>
          <a:effectLst/>
        </c:spPr>
      </c:pivotFmt>
      <c:pivotFmt>
        <c:idx val="35"/>
        <c:spPr>
          <a:solidFill>
            <a:schemeClr val="lt1"/>
          </a:solidFill>
          <a:ln w="19050">
            <a:solidFill>
              <a:schemeClr val="lt1"/>
            </a:solidFill>
          </a:ln>
          <a:effectLst/>
        </c:spPr>
      </c:pivotFmt>
      <c:pivotFmt>
        <c:idx val="36"/>
        <c:marker>
          <c:symbol val="none"/>
        </c:marker>
        <c:dLbl>
          <c:idx val="0"/>
          <c:delete val="1"/>
          <c:extLst>
            <c:ext xmlns:c15="http://schemas.microsoft.com/office/drawing/2012/chart" uri="{CE6537A1-D6FC-4f65-9D91-7224C49458BB}"/>
          </c:extLst>
        </c:dLbl>
      </c:pivotFmt>
      <c:pivotFmt>
        <c:idx val="37"/>
        <c:spPr>
          <a:gradFill>
            <a:gsLst>
              <a:gs pos="0">
                <a:srgbClr val="FF0000"/>
              </a:gs>
              <a:gs pos="100000">
                <a:schemeClr val="accent2">
                  <a:lumMod val="75000"/>
                </a:schemeClr>
              </a:gs>
            </a:gsLst>
            <a:lin ang="18900000" scaled="1"/>
          </a:gradFill>
          <a:ln w="19050">
            <a:solidFill>
              <a:schemeClr val="lt1"/>
            </a:solidFill>
          </a:ln>
          <a:effectLst/>
        </c:spPr>
      </c:pivotFmt>
      <c:pivotFmt>
        <c:idx val="38"/>
        <c:spPr>
          <a:solidFill>
            <a:schemeClr val="lt1"/>
          </a:solidFill>
          <a:ln w="19050">
            <a:solidFill>
              <a:schemeClr val="lt1"/>
            </a:solidFill>
          </a:ln>
          <a:effectLst/>
        </c:spPr>
      </c:pivotFmt>
      <c:pivotFmt>
        <c:idx val="39"/>
        <c:spPr>
          <a:solidFill>
            <a:schemeClr val="lt1"/>
          </a:solidFill>
          <a:ln w="19050">
            <a:solidFill>
              <a:schemeClr val="lt1"/>
            </a:solidFill>
          </a:ln>
          <a:effectLst/>
        </c:spPr>
      </c:pivotFmt>
      <c:pivotFmt>
        <c:idx val="40"/>
        <c:marker>
          <c:symbol val="none"/>
        </c:marker>
        <c:dLbl>
          <c:idx val="0"/>
          <c:delete val="1"/>
          <c:extLst>
            <c:ext xmlns:c15="http://schemas.microsoft.com/office/drawing/2012/chart" uri="{CE6537A1-D6FC-4f65-9D91-7224C49458BB}"/>
          </c:extLst>
        </c:dLbl>
      </c:pivotFmt>
      <c:pivotFmt>
        <c:idx val="41"/>
        <c:spPr>
          <a:solidFill>
            <a:schemeClr val="lt1"/>
          </a:solidFill>
          <a:ln w="19050">
            <a:solidFill>
              <a:schemeClr val="lt1"/>
            </a:solidFill>
          </a:ln>
          <a:effectLst/>
        </c:spPr>
      </c:pivotFmt>
      <c:pivotFmt>
        <c:idx val="42"/>
        <c:spPr>
          <a:solidFill>
            <a:schemeClr val="lt1"/>
          </a:solidFill>
          <a:ln w="19050">
            <a:solidFill>
              <a:schemeClr val="lt1"/>
            </a:solidFill>
          </a:ln>
          <a:effectLst/>
        </c:spPr>
      </c:pivotFmt>
      <c:pivotFmt>
        <c:idx val="43"/>
        <c:spPr>
          <a:gradFill>
            <a:gsLst>
              <a:gs pos="0">
                <a:schemeClr val="accent4">
                  <a:lumMod val="60000"/>
                  <a:lumOff val="40000"/>
                </a:schemeClr>
              </a:gs>
              <a:gs pos="100000">
                <a:srgbClr val="FFFF00"/>
              </a:gs>
            </a:gsLst>
            <a:lin ang="18900000" scaled="1"/>
          </a:gradFill>
          <a:ln w="19050">
            <a:solidFill>
              <a:schemeClr val="lt1"/>
            </a:solidFill>
          </a:ln>
          <a:effectLst/>
        </c:spPr>
      </c:pivotFmt>
      <c:pivotFmt>
        <c:idx val="44"/>
        <c:marker>
          <c:symbol val="none"/>
        </c:marker>
        <c:dLbl>
          <c:idx val="0"/>
          <c:delete val="1"/>
          <c:extLst>
            <c:ext xmlns:c15="http://schemas.microsoft.com/office/drawing/2012/chart" uri="{CE6537A1-D6FC-4f65-9D91-7224C49458BB}"/>
          </c:extLst>
        </c:dLbl>
      </c:pivotFmt>
      <c:pivotFmt>
        <c:idx val="45"/>
        <c:marker>
          <c:symbol val="none"/>
        </c:marker>
        <c:dLbl>
          <c:idx val="0"/>
          <c:delete val="1"/>
          <c:extLst>
            <c:ext xmlns:c15="http://schemas.microsoft.com/office/drawing/2012/chart" uri="{CE6537A1-D6FC-4f65-9D91-7224C49458BB}"/>
          </c:extLst>
        </c:dLbl>
      </c:pivotFmt>
      <c:pivotFmt>
        <c:idx val="46"/>
        <c:marker>
          <c:symbol val="none"/>
        </c:marker>
        <c:dLbl>
          <c:idx val="0"/>
          <c:delete val="1"/>
          <c:extLst>
            <c:ext xmlns:c15="http://schemas.microsoft.com/office/drawing/2012/chart" uri="{CE6537A1-D6FC-4f65-9D91-7224C49458BB}"/>
          </c:extLst>
        </c:dLbl>
      </c:pivotFmt>
      <c:pivotFmt>
        <c:idx val="47"/>
        <c:marker>
          <c:symbol val="none"/>
        </c:marker>
        <c:dLbl>
          <c:idx val="0"/>
          <c:delete val="1"/>
          <c:extLst>
            <c:ext xmlns:c15="http://schemas.microsoft.com/office/drawing/2012/chart" uri="{CE6537A1-D6FC-4f65-9D91-7224C49458BB}"/>
          </c:extLst>
        </c:dLbl>
      </c:pivotFmt>
      <c:pivotFmt>
        <c:idx val="48"/>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
        <c:idx val="50"/>
        <c:marker>
          <c:symbol val="none"/>
        </c:marker>
        <c:dLbl>
          <c:idx val="0"/>
          <c:delete val="1"/>
          <c:extLst>
            <c:ext xmlns:c15="http://schemas.microsoft.com/office/drawing/2012/chart" uri="{CE6537A1-D6FC-4f65-9D91-7224C49458BB}"/>
          </c:extLst>
        </c:dLbl>
      </c:pivotFmt>
      <c:pivotFmt>
        <c:idx val="51"/>
        <c:marker>
          <c:symbol val="none"/>
        </c:marker>
        <c:dLbl>
          <c:idx val="0"/>
          <c:delete val="1"/>
          <c:extLst>
            <c:ext xmlns:c15="http://schemas.microsoft.com/office/drawing/2012/chart" uri="{CE6537A1-D6FC-4f65-9D91-7224C49458BB}"/>
          </c:extLst>
        </c:dLbl>
      </c:pivotFmt>
      <c:pivotFmt>
        <c:idx val="52"/>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s>
    <c:plotArea>
      <c:layout/>
      <c:doughnutChart>
        <c:varyColors val="1"/>
        <c:ser>
          <c:idx val="0"/>
          <c:order val="0"/>
          <c:tx>
            <c:strRef>
              <c:f>analysis!$B$16</c:f>
              <c:strCache>
                <c:ptCount val="1"/>
                <c:pt idx="0">
                  <c:v>Total</c:v>
                </c:pt>
              </c:strCache>
            </c:strRef>
          </c:tx>
          <c:dPt>
            <c:idx val="0"/>
            <c:bubble3D val="0"/>
            <c:spPr>
              <a:solidFill>
                <a:schemeClr val="lt1"/>
              </a:solidFill>
              <a:ln w="19050">
                <a:solidFill>
                  <a:schemeClr val="lt1"/>
                </a:solidFill>
              </a:ln>
              <a:effectLst/>
            </c:spPr>
            <c:extLst>
              <c:ext xmlns:c16="http://schemas.microsoft.com/office/drawing/2014/chart" uri="{C3380CC4-5D6E-409C-BE32-E72D297353CC}">
                <c16:uniqueId val="{00000019-B987-4A3E-B0D2-0C945C805F13}"/>
              </c:ext>
            </c:extLst>
          </c:dPt>
          <c:dPt>
            <c:idx val="1"/>
            <c:bubble3D val="0"/>
            <c:spPr>
              <a:solidFill>
                <a:schemeClr val="lt1"/>
              </a:solidFill>
              <a:ln w="19050">
                <a:solidFill>
                  <a:schemeClr val="lt1"/>
                </a:solidFill>
              </a:ln>
              <a:effectLst/>
            </c:spPr>
            <c:extLst>
              <c:ext xmlns:c16="http://schemas.microsoft.com/office/drawing/2014/chart" uri="{C3380CC4-5D6E-409C-BE32-E72D297353CC}">
                <c16:uniqueId val="{0000001B-B987-4A3E-B0D2-0C945C805F13}"/>
              </c:ext>
            </c:extLst>
          </c:dPt>
          <c:dPt>
            <c:idx val="2"/>
            <c:bubble3D val="0"/>
            <c:spPr>
              <a:gradFill>
                <a:gsLst>
                  <a:gs pos="0">
                    <a:schemeClr val="accent4">
                      <a:lumMod val="60000"/>
                      <a:lumOff val="40000"/>
                    </a:schemeClr>
                  </a:gs>
                  <a:gs pos="100000">
                    <a:srgbClr val="FFFF00"/>
                  </a:gs>
                </a:gsLst>
                <a:lin ang="18900000" scaled="1"/>
              </a:gradFill>
              <a:ln w="19050">
                <a:solidFill>
                  <a:schemeClr val="lt1"/>
                </a:solidFill>
              </a:ln>
              <a:effectLst/>
            </c:spPr>
            <c:extLst>
              <c:ext xmlns:c16="http://schemas.microsoft.com/office/drawing/2014/chart" uri="{C3380CC4-5D6E-409C-BE32-E72D297353CC}">
                <c16:uniqueId val="{0000001D-B987-4A3E-B0D2-0C945C805F13}"/>
              </c:ext>
            </c:extLst>
          </c:dPt>
          <c:cat>
            <c:strRef>
              <c:f>analysis!$A$17:$A$19</c:f>
              <c:strCache>
                <c:ptCount val="3"/>
                <c:pt idx="0">
                  <c:v>2017</c:v>
                </c:pt>
                <c:pt idx="1">
                  <c:v>2018</c:v>
                </c:pt>
                <c:pt idx="2">
                  <c:v>2019</c:v>
                </c:pt>
              </c:strCache>
            </c:strRef>
          </c:cat>
          <c:val>
            <c:numRef>
              <c:f>analysis!$B$17:$B$19</c:f>
              <c:numCache>
                <c:formatCode>0%</c:formatCode>
                <c:ptCount val="3"/>
                <c:pt idx="0">
                  <c:v>-9.0997313335334701E-2</c:v>
                </c:pt>
                <c:pt idx="1">
                  <c:v>0.11753616314915818</c:v>
                </c:pt>
                <c:pt idx="2">
                  <c:v>5.0418489805552025E-2</c:v>
                </c:pt>
              </c:numCache>
            </c:numRef>
          </c:val>
          <c:extLst>
            <c:ext xmlns:c16="http://schemas.microsoft.com/office/drawing/2014/chart" uri="{C3380CC4-5D6E-409C-BE32-E72D297353CC}">
              <c16:uniqueId val="{0000001E-B987-4A3E-B0D2-0C945C805F13}"/>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[onlineBusiness01(Recovered).xlsx]analysis!PivotTable6</c:name>
    <c:fmtId val="11"/>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gradFill>
            <a:gsLst>
              <a:gs pos="0">
                <a:srgbClr val="FF0000"/>
              </a:gs>
              <a:gs pos="100000">
                <a:schemeClr val="accent2">
                  <a:lumMod val="75000"/>
                </a:schemeClr>
              </a:gs>
            </a:gsLst>
            <a:lin ang="18900000" scaled="1"/>
          </a:gradFill>
          <a:ln w="19050">
            <a:solidFill>
              <a:schemeClr val="lt1"/>
            </a:solidFill>
          </a:ln>
          <a:effectLst/>
        </c:spPr>
      </c:pivotFmt>
      <c:pivotFmt>
        <c:idx val="6"/>
        <c:spPr>
          <a:solidFill>
            <a:schemeClr val="lt1"/>
          </a:solidFill>
          <a:ln w="19050">
            <a:solidFill>
              <a:schemeClr val="lt1"/>
            </a:solidFill>
          </a:ln>
          <a:effectLst/>
        </c:spPr>
      </c:pivotFmt>
      <c:pivotFmt>
        <c:idx val="7"/>
        <c:spPr>
          <a:solidFill>
            <a:schemeClr val="l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gradFill>
            <a:gsLst>
              <a:gs pos="0">
                <a:srgbClr val="FF0000"/>
              </a:gs>
              <a:gs pos="100000">
                <a:schemeClr val="accent2">
                  <a:lumMod val="75000"/>
                </a:schemeClr>
              </a:gs>
            </a:gsLst>
            <a:lin ang="18900000" scaled="1"/>
          </a:gradFill>
          <a:ln w="19050">
            <a:solidFill>
              <a:schemeClr val="lt1"/>
            </a:solidFill>
          </a:ln>
          <a:effectLst/>
        </c:spPr>
      </c:pivotFmt>
      <c:pivotFmt>
        <c:idx val="10"/>
        <c:spPr>
          <a:solidFill>
            <a:schemeClr val="lt1"/>
          </a:solidFill>
          <a:ln w="19050">
            <a:solidFill>
              <a:schemeClr val="lt1"/>
            </a:solidFill>
          </a:ln>
          <a:effectLst/>
        </c:spPr>
      </c:pivotFmt>
      <c:pivotFmt>
        <c:idx val="11"/>
        <c:spPr>
          <a:solidFill>
            <a:schemeClr val="l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gradFill>
            <a:gsLst>
              <a:gs pos="0">
                <a:srgbClr val="FF0000"/>
              </a:gs>
              <a:gs pos="100000">
                <a:schemeClr val="accent2">
                  <a:lumMod val="75000"/>
                </a:schemeClr>
              </a:gs>
            </a:gsLst>
            <a:lin ang="18900000" scaled="1"/>
          </a:gradFill>
          <a:ln w="19050">
            <a:solidFill>
              <a:schemeClr val="lt1"/>
            </a:solidFill>
          </a:ln>
          <a:effectLst/>
        </c:spPr>
      </c:pivotFmt>
      <c:pivotFmt>
        <c:idx val="14"/>
        <c:spPr>
          <a:solidFill>
            <a:schemeClr val="lt1"/>
          </a:solidFill>
          <a:ln w="19050">
            <a:solidFill>
              <a:schemeClr val="lt1"/>
            </a:solidFill>
          </a:ln>
          <a:effectLst/>
        </c:spPr>
      </c:pivotFmt>
      <c:pivotFmt>
        <c:idx val="15"/>
        <c:spPr>
          <a:solidFill>
            <a:schemeClr val="lt1"/>
          </a:solidFill>
          <a:ln w="19050">
            <a:solidFill>
              <a:schemeClr val="lt1"/>
            </a:solidFill>
          </a:ln>
          <a:effectLst/>
        </c:spPr>
      </c:pivotFmt>
      <c:pivotFmt>
        <c:idx val="16"/>
        <c:marker>
          <c:symbol val="none"/>
        </c:marker>
        <c:dLbl>
          <c:idx val="0"/>
          <c:delete val="1"/>
          <c:extLst>
            <c:ext xmlns:c15="http://schemas.microsoft.com/office/drawing/2012/chart" uri="{CE6537A1-D6FC-4f65-9D91-7224C49458BB}"/>
          </c:extLst>
        </c:dLbl>
      </c:pivotFmt>
      <c:pivotFmt>
        <c:idx val="17"/>
        <c:spPr>
          <a:gradFill>
            <a:gsLst>
              <a:gs pos="0">
                <a:srgbClr val="FF0000"/>
              </a:gs>
              <a:gs pos="100000">
                <a:schemeClr val="accent2">
                  <a:lumMod val="75000"/>
                </a:schemeClr>
              </a:gs>
            </a:gsLst>
            <a:lin ang="18900000" scaled="1"/>
          </a:gradFill>
          <a:ln w="19050">
            <a:solidFill>
              <a:schemeClr val="lt1"/>
            </a:solidFill>
          </a:ln>
          <a:effectLst/>
        </c:spPr>
      </c:pivotFmt>
      <c:pivotFmt>
        <c:idx val="18"/>
        <c:spPr>
          <a:solidFill>
            <a:schemeClr val="lt1"/>
          </a:solidFill>
          <a:ln w="19050">
            <a:solidFill>
              <a:schemeClr val="lt1"/>
            </a:solidFill>
          </a:ln>
          <a:effectLst/>
        </c:spPr>
      </c:pivotFmt>
      <c:pivotFmt>
        <c:idx val="19"/>
        <c:spPr>
          <a:solidFill>
            <a:schemeClr val="lt1"/>
          </a:solidFill>
          <a:ln w="19050">
            <a:solidFill>
              <a:schemeClr val="lt1"/>
            </a:solidFill>
          </a:ln>
          <a:effectLst/>
        </c:spPr>
      </c:pivotFmt>
      <c:pivotFmt>
        <c:idx val="20"/>
        <c:marker>
          <c:symbol val="none"/>
        </c:marker>
        <c:dLbl>
          <c:idx val="0"/>
          <c:delete val="1"/>
          <c:extLst>
            <c:ext xmlns:c15="http://schemas.microsoft.com/office/drawing/2012/chart" uri="{CE6537A1-D6FC-4f65-9D91-7224C49458BB}"/>
          </c:extLst>
        </c:dLbl>
      </c:pivotFmt>
      <c:pivotFmt>
        <c:idx val="21"/>
        <c:spPr>
          <a:gradFill>
            <a:gsLst>
              <a:gs pos="0">
                <a:srgbClr val="FF0000"/>
              </a:gs>
              <a:gs pos="100000">
                <a:schemeClr val="accent2">
                  <a:lumMod val="75000"/>
                </a:schemeClr>
              </a:gs>
            </a:gsLst>
            <a:lin ang="18900000" scaled="1"/>
          </a:gradFill>
          <a:ln w="19050">
            <a:solidFill>
              <a:schemeClr val="lt1"/>
            </a:solidFill>
          </a:ln>
          <a:effectLst/>
        </c:spPr>
      </c:pivotFmt>
      <c:pivotFmt>
        <c:idx val="22"/>
        <c:spPr>
          <a:solidFill>
            <a:schemeClr val="lt1"/>
          </a:solidFill>
          <a:ln w="19050">
            <a:solidFill>
              <a:schemeClr val="lt1"/>
            </a:solidFill>
          </a:ln>
          <a:effectLst/>
        </c:spPr>
      </c:pivotFmt>
      <c:pivotFmt>
        <c:idx val="23"/>
        <c:spPr>
          <a:solidFill>
            <a:schemeClr val="lt1"/>
          </a:solidFill>
          <a:ln w="19050">
            <a:solidFill>
              <a:schemeClr val="lt1"/>
            </a:solidFill>
          </a:ln>
          <a:effectLst/>
        </c:spPr>
      </c:pivotFmt>
      <c:pivotFmt>
        <c:idx val="24"/>
        <c:marker>
          <c:symbol val="none"/>
        </c:marker>
        <c:dLbl>
          <c:idx val="0"/>
          <c:delete val="1"/>
          <c:extLst>
            <c:ext xmlns:c15="http://schemas.microsoft.com/office/drawing/2012/chart" uri="{CE6537A1-D6FC-4f65-9D91-7224C49458BB}"/>
          </c:extLst>
        </c:dLbl>
      </c:pivotFmt>
      <c:pivotFmt>
        <c:idx val="25"/>
        <c:spPr>
          <a:gradFill>
            <a:gsLst>
              <a:gs pos="0">
                <a:srgbClr val="FF0000"/>
              </a:gs>
              <a:gs pos="100000">
                <a:schemeClr val="accent2">
                  <a:lumMod val="75000"/>
                </a:schemeClr>
              </a:gs>
            </a:gsLst>
            <a:lin ang="18900000" scaled="1"/>
          </a:gradFill>
          <a:ln w="19050">
            <a:solidFill>
              <a:schemeClr val="lt1"/>
            </a:solidFill>
          </a:ln>
          <a:effectLst/>
        </c:spPr>
      </c:pivotFmt>
      <c:pivotFmt>
        <c:idx val="26"/>
        <c:spPr>
          <a:solidFill>
            <a:schemeClr val="lt1"/>
          </a:solidFill>
          <a:ln w="19050">
            <a:solidFill>
              <a:schemeClr val="lt1"/>
            </a:solidFill>
          </a:ln>
          <a:effectLst/>
        </c:spPr>
      </c:pivotFmt>
      <c:pivotFmt>
        <c:idx val="27"/>
        <c:spPr>
          <a:solidFill>
            <a:schemeClr val="lt1"/>
          </a:solidFill>
          <a:ln w="19050">
            <a:solidFill>
              <a:schemeClr val="lt1"/>
            </a:solidFill>
          </a:ln>
          <a:effectLst/>
        </c:spPr>
      </c:pivotFmt>
      <c:pivotFmt>
        <c:idx val="28"/>
        <c:marker>
          <c:symbol val="none"/>
        </c:marker>
        <c:dLbl>
          <c:idx val="0"/>
          <c:delete val="1"/>
          <c:extLst>
            <c:ext xmlns:c15="http://schemas.microsoft.com/office/drawing/2012/chart" uri="{CE6537A1-D6FC-4f65-9D91-7224C49458BB}"/>
          </c:extLst>
        </c:dLbl>
      </c:pivotFmt>
      <c:pivotFmt>
        <c:idx val="29"/>
        <c:spPr>
          <a:gradFill>
            <a:gsLst>
              <a:gs pos="0">
                <a:srgbClr val="FF0000"/>
              </a:gs>
              <a:gs pos="100000">
                <a:schemeClr val="accent2">
                  <a:lumMod val="75000"/>
                </a:schemeClr>
              </a:gs>
            </a:gsLst>
            <a:lin ang="18900000" scaled="1"/>
          </a:gradFill>
          <a:ln w="19050">
            <a:solidFill>
              <a:schemeClr val="lt1"/>
            </a:solidFill>
          </a:ln>
          <a:effectLst/>
        </c:spPr>
      </c:pivotFmt>
      <c:pivotFmt>
        <c:idx val="30"/>
        <c:spPr>
          <a:solidFill>
            <a:schemeClr val="lt1"/>
          </a:solidFill>
          <a:ln w="19050">
            <a:solidFill>
              <a:schemeClr val="lt1"/>
            </a:solidFill>
          </a:ln>
          <a:effectLst/>
        </c:spPr>
      </c:pivotFmt>
      <c:pivotFmt>
        <c:idx val="31"/>
        <c:spPr>
          <a:solidFill>
            <a:schemeClr val="lt1"/>
          </a:solidFill>
          <a:ln w="19050">
            <a:solidFill>
              <a:schemeClr val="lt1"/>
            </a:solidFill>
          </a:ln>
          <a:effectLst/>
        </c:spPr>
      </c:pivotFmt>
      <c:pivotFmt>
        <c:idx val="32"/>
        <c:marker>
          <c:symbol val="none"/>
        </c:marker>
        <c:dLbl>
          <c:idx val="0"/>
          <c:delete val="1"/>
          <c:extLst>
            <c:ext xmlns:c15="http://schemas.microsoft.com/office/drawing/2012/chart" uri="{CE6537A1-D6FC-4f65-9D91-7224C49458BB}"/>
          </c:extLst>
        </c:dLbl>
      </c:pivotFmt>
      <c:pivotFmt>
        <c:idx val="33"/>
        <c:spPr>
          <a:gradFill>
            <a:gsLst>
              <a:gs pos="0">
                <a:srgbClr val="FF0000"/>
              </a:gs>
              <a:gs pos="100000">
                <a:schemeClr val="accent2">
                  <a:lumMod val="75000"/>
                </a:schemeClr>
              </a:gs>
            </a:gsLst>
            <a:lin ang="18900000" scaled="1"/>
          </a:gradFill>
          <a:ln w="19050">
            <a:solidFill>
              <a:schemeClr val="lt1"/>
            </a:solidFill>
          </a:ln>
          <a:effectLst/>
        </c:spPr>
      </c:pivotFmt>
      <c:pivotFmt>
        <c:idx val="34"/>
        <c:spPr>
          <a:solidFill>
            <a:schemeClr val="lt1"/>
          </a:solidFill>
          <a:ln w="19050">
            <a:solidFill>
              <a:schemeClr val="lt1"/>
            </a:solidFill>
          </a:ln>
          <a:effectLst/>
        </c:spPr>
      </c:pivotFmt>
      <c:pivotFmt>
        <c:idx val="35"/>
        <c:spPr>
          <a:solidFill>
            <a:schemeClr val="lt1"/>
          </a:solidFill>
          <a:ln w="19050">
            <a:solidFill>
              <a:schemeClr val="lt1"/>
            </a:solidFill>
          </a:ln>
          <a:effectLst/>
        </c:spPr>
      </c:pivotFmt>
      <c:pivotFmt>
        <c:idx val="36"/>
        <c:marker>
          <c:symbol val="none"/>
        </c:marker>
        <c:dLbl>
          <c:idx val="0"/>
          <c:delete val="1"/>
          <c:extLst>
            <c:ext xmlns:c15="http://schemas.microsoft.com/office/drawing/2012/chart" uri="{CE6537A1-D6FC-4f65-9D91-7224C49458BB}"/>
          </c:extLst>
        </c:dLbl>
      </c:pivotFmt>
      <c:pivotFmt>
        <c:idx val="37"/>
        <c:spPr>
          <a:gradFill>
            <a:gsLst>
              <a:gs pos="0">
                <a:srgbClr val="FF0000"/>
              </a:gs>
              <a:gs pos="100000">
                <a:schemeClr val="accent2">
                  <a:lumMod val="75000"/>
                </a:schemeClr>
              </a:gs>
            </a:gsLst>
            <a:lin ang="18900000" scaled="1"/>
          </a:gradFill>
          <a:ln w="19050">
            <a:solidFill>
              <a:schemeClr val="lt1"/>
            </a:solidFill>
          </a:ln>
          <a:effectLst/>
        </c:spPr>
      </c:pivotFmt>
      <c:pivotFmt>
        <c:idx val="38"/>
        <c:spPr>
          <a:solidFill>
            <a:schemeClr val="lt1"/>
          </a:solidFill>
          <a:ln w="19050">
            <a:solidFill>
              <a:schemeClr val="lt1"/>
            </a:solidFill>
          </a:ln>
          <a:effectLst/>
        </c:spPr>
      </c:pivotFmt>
      <c:pivotFmt>
        <c:idx val="39"/>
        <c:spPr>
          <a:solidFill>
            <a:schemeClr val="lt1"/>
          </a:solidFill>
          <a:ln w="19050">
            <a:solidFill>
              <a:schemeClr val="lt1"/>
            </a:solidFill>
          </a:ln>
          <a:effectLst/>
        </c:spPr>
      </c:pivotFmt>
      <c:pivotFmt>
        <c:idx val="40"/>
        <c:marker>
          <c:symbol val="none"/>
        </c:marker>
        <c:dLbl>
          <c:idx val="0"/>
          <c:delete val="1"/>
          <c:extLst>
            <c:ext xmlns:c15="http://schemas.microsoft.com/office/drawing/2012/chart" uri="{CE6537A1-D6FC-4f65-9D91-7224C49458BB}"/>
          </c:extLst>
        </c:dLbl>
      </c:pivotFmt>
      <c:pivotFmt>
        <c:idx val="41"/>
        <c:spPr>
          <a:gradFill>
            <a:gsLst>
              <a:gs pos="0">
                <a:srgbClr val="FF0000"/>
              </a:gs>
              <a:gs pos="100000">
                <a:schemeClr val="accent2">
                  <a:lumMod val="75000"/>
                </a:schemeClr>
              </a:gs>
            </a:gsLst>
            <a:lin ang="18900000" scaled="1"/>
          </a:gradFill>
          <a:ln w="19050">
            <a:solidFill>
              <a:schemeClr val="lt1"/>
            </a:solidFill>
          </a:ln>
          <a:effectLst/>
        </c:spPr>
      </c:pivotFmt>
      <c:pivotFmt>
        <c:idx val="42"/>
        <c:spPr>
          <a:solidFill>
            <a:schemeClr val="lt1"/>
          </a:solidFill>
          <a:ln w="19050">
            <a:solidFill>
              <a:schemeClr val="lt1"/>
            </a:solidFill>
          </a:ln>
          <a:effectLst/>
        </c:spPr>
      </c:pivotFmt>
      <c:pivotFmt>
        <c:idx val="43"/>
        <c:spPr>
          <a:solidFill>
            <a:schemeClr val="lt1"/>
          </a:solidFill>
          <a:ln w="19050">
            <a:solidFill>
              <a:schemeClr val="lt1"/>
            </a:solidFill>
          </a:ln>
          <a:effectLst/>
        </c:spPr>
      </c:pivotFmt>
      <c:pivotFmt>
        <c:idx val="44"/>
        <c:marker>
          <c:symbol val="none"/>
        </c:marker>
        <c:dLbl>
          <c:idx val="0"/>
          <c:delete val="1"/>
          <c:extLst>
            <c:ext xmlns:c15="http://schemas.microsoft.com/office/drawing/2012/chart" uri="{CE6537A1-D6FC-4f65-9D91-7224C49458BB}"/>
          </c:extLst>
        </c:dLbl>
      </c:pivotFmt>
      <c:pivotFmt>
        <c:idx val="45"/>
        <c:spPr>
          <a:gradFill>
            <a:gsLst>
              <a:gs pos="0">
                <a:srgbClr val="FF0000"/>
              </a:gs>
              <a:gs pos="100000">
                <a:schemeClr val="accent2">
                  <a:lumMod val="75000"/>
                </a:schemeClr>
              </a:gs>
            </a:gsLst>
            <a:lin ang="18900000" scaled="1"/>
          </a:gradFill>
          <a:ln w="19050">
            <a:solidFill>
              <a:schemeClr val="lt1"/>
            </a:solidFill>
          </a:ln>
          <a:effectLst/>
        </c:spPr>
      </c:pivotFmt>
      <c:pivotFmt>
        <c:idx val="46"/>
        <c:spPr>
          <a:solidFill>
            <a:schemeClr val="lt1"/>
          </a:solidFill>
          <a:ln w="19050">
            <a:solidFill>
              <a:schemeClr val="lt1"/>
            </a:solidFill>
          </a:ln>
          <a:effectLst/>
        </c:spPr>
      </c:pivotFmt>
      <c:pivotFmt>
        <c:idx val="47"/>
        <c:spPr>
          <a:solidFill>
            <a:schemeClr val="lt1"/>
          </a:solidFill>
          <a:ln w="19050">
            <a:solidFill>
              <a:schemeClr val="lt1"/>
            </a:solidFill>
          </a:ln>
          <a:effectLst/>
        </c:spPr>
      </c:pivotFmt>
      <c:pivotFmt>
        <c:idx val="48"/>
        <c:marker>
          <c:symbol val="none"/>
        </c:marker>
        <c:dLbl>
          <c:idx val="0"/>
          <c:delete val="1"/>
          <c:extLst>
            <c:ext xmlns:c15="http://schemas.microsoft.com/office/drawing/2012/chart" uri="{CE6537A1-D6FC-4f65-9D91-7224C49458BB}"/>
          </c:extLst>
        </c:dLbl>
      </c:pivotFmt>
      <c:pivotFmt>
        <c:idx val="49"/>
        <c:spPr>
          <a:solidFill>
            <a:schemeClr val="lt1"/>
          </a:solidFill>
          <a:ln w="19050">
            <a:solidFill>
              <a:schemeClr val="lt1"/>
            </a:solidFill>
          </a:ln>
          <a:effectLst/>
        </c:spPr>
      </c:pivotFmt>
      <c:pivotFmt>
        <c:idx val="50"/>
        <c:spPr>
          <a:gradFill>
            <a:gsLst>
              <a:gs pos="0">
                <a:schemeClr val="tx1">
                  <a:lumMod val="75000"/>
                  <a:lumOff val="25000"/>
                </a:schemeClr>
              </a:gs>
              <a:gs pos="100000">
                <a:schemeClr val="tx1">
                  <a:lumMod val="75000"/>
                  <a:lumOff val="25000"/>
                </a:schemeClr>
              </a:gs>
            </a:gsLst>
            <a:lin ang="18900000" scaled="1"/>
          </a:gradFill>
          <a:ln w="19050">
            <a:solidFill>
              <a:schemeClr val="lt1"/>
            </a:solidFill>
          </a:ln>
          <a:effectLst/>
        </c:spPr>
      </c:pivotFmt>
      <c:pivotFmt>
        <c:idx val="51"/>
        <c:spPr>
          <a:solidFill>
            <a:schemeClr val="lt1"/>
          </a:solidFill>
          <a:ln w="19050">
            <a:solidFill>
              <a:schemeClr val="lt1"/>
            </a:solidFill>
          </a:ln>
          <a:effectLst/>
        </c:spPr>
      </c:pivotFmt>
      <c:pivotFmt>
        <c:idx val="52"/>
        <c:marker>
          <c:symbol val="none"/>
        </c:marker>
        <c:dLbl>
          <c:idx val="0"/>
          <c:delete val="1"/>
          <c:extLst>
            <c:ext xmlns:c15="http://schemas.microsoft.com/office/drawing/2012/chart" uri="{CE6537A1-D6FC-4f65-9D91-7224C49458BB}"/>
          </c:extLst>
        </c:dLbl>
      </c:pivotFmt>
      <c:pivotFmt>
        <c:idx val="53"/>
        <c:marker>
          <c:symbol val="none"/>
        </c:marker>
        <c:dLbl>
          <c:idx val="0"/>
          <c:delete val="1"/>
          <c:extLst>
            <c:ext xmlns:c15="http://schemas.microsoft.com/office/drawing/2012/chart" uri="{CE6537A1-D6FC-4f65-9D91-7224C49458BB}"/>
          </c:extLst>
        </c:dLbl>
      </c:pivotFmt>
      <c:pivotFmt>
        <c:idx val="54"/>
        <c:marker>
          <c:symbol val="none"/>
        </c:marker>
        <c:dLbl>
          <c:idx val="0"/>
          <c:delete val="1"/>
          <c:extLst>
            <c:ext xmlns:c15="http://schemas.microsoft.com/office/drawing/2012/chart" uri="{CE6537A1-D6FC-4f65-9D91-7224C49458BB}"/>
          </c:extLst>
        </c:dLbl>
      </c:pivotFmt>
      <c:pivotFmt>
        <c:idx val="55"/>
        <c:marker>
          <c:symbol val="none"/>
        </c:marker>
        <c:dLbl>
          <c:idx val="0"/>
          <c:delete val="1"/>
          <c:extLst>
            <c:ext xmlns:c15="http://schemas.microsoft.com/office/drawing/2012/chart" uri="{CE6537A1-D6FC-4f65-9D91-7224C49458BB}"/>
          </c:extLst>
        </c:dLbl>
      </c:pivotFmt>
      <c:pivotFmt>
        <c:idx val="56"/>
        <c:marker>
          <c:symbol val="none"/>
        </c:marker>
        <c:dLbl>
          <c:idx val="0"/>
          <c:delete val="1"/>
          <c:extLst>
            <c:ext xmlns:c15="http://schemas.microsoft.com/office/drawing/2012/chart" uri="{CE6537A1-D6FC-4f65-9D91-7224C49458BB}"/>
          </c:extLst>
        </c:dLbl>
      </c:pivotFmt>
      <c:pivotFmt>
        <c:idx val="57"/>
        <c:marker>
          <c:symbol val="none"/>
        </c:marker>
        <c:dLbl>
          <c:idx val="0"/>
          <c:delete val="1"/>
          <c:extLst>
            <c:ext xmlns:c15="http://schemas.microsoft.com/office/drawing/2012/chart" uri="{CE6537A1-D6FC-4f65-9D91-7224C49458BB}"/>
          </c:extLst>
        </c:dLbl>
      </c:pivotFmt>
      <c:pivotFmt>
        <c:idx val="58"/>
        <c:marker>
          <c:symbol val="none"/>
        </c:marker>
        <c:dLbl>
          <c:idx val="0"/>
          <c:delete val="1"/>
          <c:extLst>
            <c:ext xmlns:c15="http://schemas.microsoft.com/office/drawing/2012/chart" uri="{CE6537A1-D6FC-4f65-9D91-7224C49458BB}"/>
          </c:extLst>
        </c:dLbl>
      </c:pivotFmt>
      <c:pivotFmt>
        <c:idx val="59"/>
        <c:marker>
          <c:symbol val="none"/>
        </c:marker>
        <c:dLbl>
          <c:idx val="0"/>
          <c:delete val="1"/>
          <c:extLst>
            <c:ext xmlns:c15="http://schemas.microsoft.com/office/drawing/2012/chart" uri="{CE6537A1-D6FC-4f65-9D91-7224C49458BB}"/>
          </c:extLst>
        </c:dLbl>
      </c:pivotFmt>
      <c:pivotFmt>
        <c:idx val="60"/>
        <c:marker>
          <c:symbol val="none"/>
        </c:marker>
        <c:dLbl>
          <c:idx val="0"/>
          <c:delete val="1"/>
          <c:extLst>
            <c:ext xmlns:c15="http://schemas.microsoft.com/office/drawing/2012/chart" uri="{CE6537A1-D6FC-4f65-9D91-7224C49458BB}"/>
          </c:extLst>
        </c:dLbl>
      </c:pivotFmt>
      <c:pivotFmt>
        <c:idx val="61"/>
        <c:marker>
          <c:symbol val="none"/>
        </c:marker>
        <c:dLbl>
          <c:idx val="0"/>
          <c:delete val="1"/>
          <c:extLst>
            <c:ext xmlns:c15="http://schemas.microsoft.com/office/drawing/2012/chart" uri="{CE6537A1-D6FC-4f65-9D91-7224C49458BB}"/>
          </c:extLst>
        </c:dLbl>
      </c:pivotFmt>
      <c:pivotFmt>
        <c:idx val="62"/>
        <c:marker>
          <c:symbol val="none"/>
        </c:marker>
        <c:dLbl>
          <c:idx val="0"/>
          <c:delete val="1"/>
          <c:extLst>
            <c:ext xmlns:c15="http://schemas.microsoft.com/office/drawing/2012/chart" uri="{CE6537A1-D6FC-4f65-9D91-7224C49458BB}"/>
          </c:extLst>
        </c:dLbl>
      </c:pivotFmt>
    </c:pivotFmts>
    <c:plotArea>
      <c:layout/>
      <c:doughnutChart>
        <c:varyColors val="1"/>
        <c:ser>
          <c:idx val="0"/>
          <c:order val="0"/>
          <c:tx>
            <c:strRef>
              <c:f>analysis!$B$16</c:f>
              <c:strCache>
                <c:ptCount val="1"/>
                <c:pt idx="0">
                  <c:v>Total</c:v>
                </c:pt>
              </c:strCache>
            </c:strRef>
          </c:tx>
          <c:dPt>
            <c:idx val="0"/>
            <c:bubble3D val="0"/>
            <c:spPr>
              <a:solidFill>
                <a:schemeClr val="lt1"/>
              </a:solidFill>
              <a:ln w="19050">
                <a:solidFill>
                  <a:schemeClr val="lt1"/>
                </a:solidFill>
              </a:ln>
              <a:effectLst/>
            </c:spPr>
            <c:extLst>
              <c:ext xmlns:c16="http://schemas.microsoft.com/office/drawing/2014/chart" uri="{C3380CC4-5D6E-409C-BE32-E72D297353CC}">
                <c16:uniqueId val="{00000001-2B97-46B1-9C95-17DEEBD179CF}"/>
              </c:ext>
            </c:extLst>
          </c:dPt>
          <c:dPt>
            <c:idx val="1"/>
            <c:bubble3D val="0"/>
            <c:spPr>
              <a:gradFill>
                <a:gsLst>
                  <a:gs pos="0">
                    <a:schemeClr val="tx1">
                      <a:lumMod val="75000"/>
                      <a:lumOff val="25000"/>
                    </a:schemeClr>
                  </a:gs>
                  <a:gs pos="100000">
                    <a:schemeClr val="tx1">
                      <a:lumMod val="75000"/>
                      <a:lumOff val="25000"/>
                    </a:schemeClr>
                  </a:gs>
                </a:gsLst>
                <a:lin ang="18900000" scaled="1"/>
              </a:gradFill>
              <a:ln w="19050">
                <a:solidFill>
                  <a:schemeClr val="lt1"/>
                </a:solidFill>
              </a:ln>
              <a:effectLst/>
            </c:spPr>
            <c:extLst>
              <c:ext xmlns:c16="http://schemas.microsoft.com/office/drawing/2014/chart" uri="{C3380CC4-5D6E-409C-BE32-E72D297353CC}">
                <c16:uniqueId val="{00000003-2B97-46B1-9C95-17DEEBD179CF}"/>
              </c:ext>
            </c:extLst>
          </c:dPt>
          <c:dPt>
            <c:idx val="2"/>
            <c:bubble3D val="0"/>
            <c:spPr>
              <a:solidFill>
                <a:schemeClr val="lt1"/>
              </a:solidFill>
              <a:ln w="19050">
                <a:solidFill>
                  <a:schemeClr val="lt1"/>
                </a:solidFill>
              </a:ln>
              <a:effectLst/>
            </c:spPr>
            <c:extLst>
              <c:ext xmlns:c16="http://schemas.microsoft.com/office/drawing/2014/chart" uri="{C3380CC4-5D6E-409C-BE32-E72D297353CC}">
                <c16:uniqueId val="{00000005-2B97-46B1-9C95-17DEEBD179CF}"/>
              </c:ext>
            </c:extLst>
          </c:dPt>
          <c:cat>
            <c:strRef>
              <c:f>analysis!$A$17:$A$19</c:f>
              <c:strCache>
                <c:ptCount val="3"/>
                <c:pt idx="0">
                  <c:v>2017</c:v>
                </c:pt>
                <c:pt idx="1">
                  <c:v>2018</c:v>
                </c:pt>
                <c:pt idx="2">
                  <c:v>2019</c:v>
                </c:pt>
              </c:strCache>
            </c:strRef>
          </c:cat>
          <c:val>
            <c:numRef>
              <c:f>analysis!$B$17:$B$19</c:f>
              <c:numCache>
                <c:formatCode>0%</c:formatCode>
                <c:ptCount val="3"/>
                <c:pt idx="0">
                  <c:v>-9.0997313335334701E-2</c:v>
                </c:pt>
                <c:pt idx="1">
                  <c:v>0.11753616314915818</c:v>
                </c:pt>
                <c:pt idx="2">
                  <c:v>5.0418489805552025E-2</c:v>
                </c:pt>
              </c:numCache>
            </c:numRef>
          </c:val>
          <c:extLst>
            <c:ext xmlns:c16="http://schemas.microsoft.com/office/drawing/2014/chart" uri="{C3380CC4-5D6E-409C-BE32-E72D297353CC}">
              <c16:uniqueId val="{00000006-2B97-46B1-9C95-17DEEBD179CF}"/>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47625</xdr:rowOff>
    </xdr:from>
    <xdr:to>
      <xdr:col>18</xdr:col>
      <xdr:colOff>276225</xdr:colOff>
      <xdr:row>21</xdr:row>
      <xdr:rowOff>19050</xdr:rowOff>
    </xdr:to>
    <xdr:sp macro="" textlink="">
      <xdr:nvSpPr>
        <xdr:cNvPr id="2" name="TextBox 1">
          <a:extLst>
            <a:ext uri="{FF2B5EF4-FFF2-40B4-BE49-F238E27FC236}">
              <a16:creationId xmlns:a16="http://schemas.microsoft.com/office/drawing/2014/main" id="{5D1CC17F-B684-1914-354C-294DC99EE24F}"/>
            </a:ext>
          </a:extLst>
        </xdr:cNvPr>
        <xdr:cNvSpPr txBox="1"/>
      </xdr:nvSpPr>
      <xdr:spPr>
        <a:xfrm>
          <a:off x="7096125" y="47625"/>
          <a:ext cx="5153025" cy="3971925"/>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Bahnschrift SemiBold" panose="020B0502040204020203" pitchFamily="34" charset="0"/>
              <a:ea typeface="Yu Gothic UI Semibold" panose="020B0700000000000000" pitchFamily="34" charset="-128"/>
            </a:rPr>
            <a:t>WHAT TO</a:t>
          </a:r>
          <a:r>
            <a:rPr lang="en-US" sz="1600" baseline="0">
              <a:solidFill>
                <a:schemeClr val="bg1"/>
              </a:solidFill>
              <a:latin typeface="Bahnschrift SemiBold" panose="020B0502040204020203" pitchFamily="34" charset="0"/>
              <a:ea typeface="Yu Gothic UI Semibold" panose="020B0700000000000000" pitchFamily="34" charset="-128"/>
            </a:rPr>
            <a:t> BE DONE</a:t>
          </a:r>
        </a:p>
        <a:p>
          <a:r>
            <a:rPr lang="en-US" sz="1600" baseline="0">
              <a:solidFill>
                <a:schemeClr val="bg1"/>
              </a:solidFill>
              <a:latin typeface="Bahnschrift SemiBold" panose="020B0502040204020203" pitchFamily="34" charset="0"/>
              <a:ea typeface="Yu Gothic UI Semibold" panose="020B0700000000000000" pitchFamily="34" charset="-128"/>
            </a:rPr>
            <a:t>1. total orders per year (donurt chart) *</a:t>
          </a:r>
        </a:p>
        <a:p>
          <a:r>
            <a:rPr lang="en-US" sz="1600" baseline="0">
              <a:solidFill>
                <a:schemeClr val="bg1"/>
              </a:solidFill>
              <a:latin typeface="Bahnschrift SemiBold" panose="020B0502040204020203" pitchFamily="34" charset="0"/>
              <a:ea typeface="Yu Gothic UI Semibold" panose="020B0700000000000000" pitchFamily="34" charset="-128"/>
            </a:rPr>
            <a:t>3. percentage profit/ loss per year (donurt chart) *</a:t>
          </a:r>
        </a:p>
        <a:p>
          <a:r>
            <a:rPr lang="en-US" sz="1600" baseline="0">
              <a:solidFill>
                <a:schemeClr val="bg1"/>
              </a:solidFill>
              <a:latin typeface="Bahnschrift SemiBold" panose="020B0502040204020203" pitchFamily="34" charset="0"/>
              <a:ea typeface="Yu Gothic UI Semibold" panose="020B0700000000000000" pitchFamily="34" charset="-128"/>
            </a:rPr>
            <a:t>4. total shipping cost per year (line chart) *</a:t>
          </a:r>
        </a:p>
        <a:p>
          <a:r>
            <a:rPr lang="en-US" sz="1600" baseline="0">
              <a:solidFill>
                <a:schemeClr val="bg1"/>
              </a:solidFill>
              <a:latin typeface="Bahnschrift SemiBold" panose="020B0502040204020203" pitchFamily="34" charset="0"/>
              <a:ea typeface="Yu Gothic UI Semibold" panose="020B0700000000000000" pitchFamily="34" charset="-128"/>
            </a:rPr>
            <a:t>5. total returns per year (area chart) total discounts per year</a:t>
          </a:r>
        </a:p>
        <a:p>
          <a:r>
            <a:rPr lang="en-US" sz="1600" baseline="0">
              <a:solidFill>
                <a:schemeClr val="bg1"/>
              </a:solidFill>
              <a:latin typeface="Bahnschrift SemiBold" panose="020B0502040204020203" pitchFamily="34" charset="0"/>
              <a:ea typeface="Yu Gothic UI Semibold" panose="020B0700000000000000" pitchFamily="34" charset="-128"/>
            </a:rPr>
            <a:t>7. total gross sales and total sales per year (radar chart) *</a:t>
          </a:r>
        </a:p>
        <a:p>
          <a:endParaRPr lang="en-US" sz="1600" baseline="0">
            <a:solidFill>
              <a:schemeClr val="bg1"/>
            </a:solidFill>
            <a:latin typeface="Bahnschrift SemiBold" panose="020B0502040204020203" pitchFamily="34" charset="0"/>
            <a:ea typeface="Yu Gothic UI Semibold" panose="020B0700000000000000" pitchFamily="34" charset="-128"/>
          </a:endParaRPr>
        </a:p>
        <a:p>
          <a:r>
            <a:rPr lang="en-US" sz="1600" baseline="0">
              <a:solidFill>
                <a:schemeClr val="bg1"/>
              </a:solidFill>
              <a:latin typeface="Bahnschrift SemiBold" panose="020B0502040204020203" pitchFamily="34" charset="0"/>
              <a:ea typeface="Yu Gothic UI Semibold" panose="020B0700000000000000" pitchFamily="34" charset="-128"/>
            </a:rPr>
            <a:t>Slicers</a:t>
          </a:r>
        </a:p>
        <a:p>
          <a:r>
            <a:rPr lang="en-US" sz="1600" baseline="0">
              <a:solidFill>
                <a:schemeClr val="bg1"/>
              </a:solidFill>
              <a:latin typeface="Bahnschrift SemiBold" panose="020B0502040204020203" pitchFamily="34" charset="0"/>
              <a:ea typeface="Yu Gothic UI Semibold" panose="020B0700000000000000" pitchFamily="34" charset="-128"/>
            </a:rPr>
            <a:t>month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36</xdr:row>
      <xdr:rowOff>0</xdr:rowOff>
    </xdr:to>
    <xdr:grpSp>
      <xdr:nvGrpSpPr>
        <xdr:cNvPr id="12" name="Group 11">
          <a:extLst>
            <a:ext uri="{FF2B5EF4-FFF2-40B4-BE49-F238E27FC236}">
              <a16:creationId xmlns:a16="http://schemas.microsoft.com/office/drawing/2014/main" id="{9DFFFA23-FD31-F7EE-6E21-DECE300F2625}"/>
            </a:ext>
          </a:extLst>
        </xdr:cNvPr>
        <xdr:cNvGrpSpPr/>
      </xdr:nvGrpSpPr>
      <xdr:grpSpPr>
        <a:xfrm>
          <a:off x="0" y="0"/>
          <a:ext cx="12246429" cy="6858000"/>
          <a:chOff x="0" y="0"/>
          <a:chExt cx="12192000" cy="6858000"/>
        </a:xfrm>
      </xdr:grpSpPr>
      <xdr:sp macro="" textlink="">
        <xdr:nvSpPr>
          <xdr:cNvPr id="13" name="Rectangle: Rounded Corners 12">
            <a:extLst>
              <a:ext uri="{FF2B5EF4-FFF2-40B4-BE49-F238E27FC236}">
                <a16:creationId xmlns:a16="http://schemas.microsoft.com/office/drawing/2014/main" id="{7DF3EA6C-EB3E-75C2-DDA5-A29EA7D62E0A}"/>
              </a:ext>
            </a:extLst>
          </xdr:cNvPr>
          <xdr:cNvSpPr/>
        </xdr:nvSpPr>
        <xdr:spPr>
          <a:xfrm>
            <a:off x="0" y="0"/>
            <a:ext cx="12192000" cy="6858000"/>
          </a:xfrm>
          <a:prstGeom prst="roundRect">
            <a:avLst>
              <a:gd name="adj" fmla="val 462"/>
            </a:avLst>
          </a:prstGeom>
          <a:gradFill flip="none" rotWithShape="1">
            <a:gsLst>
              <a:gs pos="0">
                <a:schemeClr val="accent1">
                  <a:lumMod val="5000"/>
                  <a:lumOff val="95000"/>
                  <a:alpha val="0"/>
                </a:schemeClr>
              </a:gs>
              <a:gs pos="0">
                <a:schemeClr val="tx1">
                  <a:lumMod val="85000"/>
                  <a:lumOff val="15000"/>
                </a:schemeClr>
              </a:gs>
              <a:gs pos="100000">
                <a:schemeClr val="tx1">
                  <a:lumMod val="75000"/>
                  <a:lumOff val="25000"/>
                </a:schemeClr>
              </a:gs>
              <a:gs pos="100000">
                <a:schemeClr val="accent1">
                  <a:lumMod val="30000"/>
                  <a:lumOff val="70000"/>
                </a:schemeClr>
              </a:gs>
            </a:gsLst>
            <a:lin ang="135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Rounded Corners 13">
            <a:extLst>
              <a:ext uri="{FF2B5EF4-FFF2-40B4-BE49-F238E27FC236}">
                <a16:creationId xmlns:a16="http://schemas.microsoft.com/office/drawing/2014/main" id="{2128EA89-E677-8B41-12FF-70BBB8D3EDAC}"/>
              </a:ext>
            </a:extLst>
          </xdr:cNvPr>
          <xdr:cNvSpPr/>
        </xdr:nvSpPr>
        <xdr:spPr>
          <a:xfrm>
            <a:off x="9519421" y="815926"/>
            <a:ext cx="2631989" cy="5908429"/>
          </a:xfrm>
          <a:prstGeom prst="roundRect">
            <a:avLst/>
          </a:prstGeom>
          <a:gradFill>
            <a:gsLst>
              <a:gs pos="0">
                <a:schemeClr val="accent1">
                  <a:lumMod val="5000"/>
                  <a:lumOff val="95000"/>
                  <a:alpha val="16000"/>
                </a:schemeClr>
              </a:gs>
              <a:gs pos="0">
                <a:schemeClr val="tx1">
                  <a:lumMod val="85000"/>
                  <a:lumOff val="15000"/>
                </a:schemeClr>
              </a:gs>
              <a:gs pos="100000">
                <a:schemeClr val="tx1">
                  <a:lumMod val="75000"/>
                  <a:lumOff val="25000"/>
                </a:schemeClr>
              </a:gs>
              <a:gs pos="100000">
                <a:schemeClr val="accent1">
                  <a:lumMod val="30000"/>
                  <a:lumOff val="70000"/>
                </a:schemeClr>
              </a:gs>
            </a:gsLst>
            <a:lin ang="13500000" scaled="1"/>
          </a:gradFill>
          <a:ln>
            <a:noFill/>
          </a:ln>
          <a:effectLst>
            <a:outerShdw blurRad="50800" dist="38100" algn="l" rotWithShape="0">
              <a:prstClr val="black">
                <a:alpha val="40000"/>
              </a:prstClr>
            </a:outerShdw>
          </a:effectLst>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15EE1552-C8F3-82BA-891F-275558EEC0CE}"/>
              </a:ext>
            </a:extLst>
          </xdr:cNvPr>
          <xdr:cNvSpPr/>
        </xdr:nvSpPr>
        <xdr:spPr>
          <a:xfrm>
            <a:off x="40590" y="957266"/>
            <a:ext cx="4592894" cy="1853703"/>
          </a:xfrm>
          <a:prstGeom prst="roundRect">
            <a:avLst/>
          </a:prstGeom>
          <a:gradFill>
            <a:gsLst>
              <a:gs pos="0">
                <a:schemeClr val="accent1">
                  <a:lumMod val="5000"/>
                  <a:lumOff val="95000"/>
                  <a:alpha val="16000"/>
                </a:schemeClr>
              </a:gs>
              <a:gs pos="0">
                <a:schemeClr val="tx1">
                  <a:lumMod val="85000"/>
                  <a:lumOff val="15000"/>
                </a:schemeClr>
              </a:gs>
              <a:gs pos="100000">
                <a:schemeClr val="tx1">
                  <a:lumMod val="75000"/>
                  <a:lumOff val="25000"/>
                </a:schemeClr>
              </a:gs>
              <a:gs pos="100000">
                <a:schemeClr val="accent1">
                  <a:lumMod val="30000"/>
                  <a:lumOff val="70000"/>
                </a:schemeClr>
              </a:gs>
            </a:gsLst>
            <a:lin ang="13500000" scaled="1"/>
          </a:gradFill>
          <a:ln>
            <a:noFill/>
          </a:ln>
          <a:effectLst>
            <a:outerShdw blurRad="50800" dist="38100" algn="l" rotWithShape="0">
              <a:prstClr val="black">
                <a:alpha val="40000"/>
              </a:prstClr>
            </a:outerShdw>
          </a:effectLst>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Rounded Corners 15">
            <a:extLst>
              <a:ext uri="{FF2B5EF4-FFF2-40B4-BE49-F238E27FC236}">
                <a16:creationId xmlns:a16="http://schemas.microsoft.com/office/drawing/2014/main" id="{8869701B-265D-6D92-7C71-A77F052E387C}"/>
              </a:ext>
            </a:extLst>
          </xdr:cNvPr>
          <xdr:cNvSpPr/>
        </xdr:nvSpPr>
        <xdr:spPr>
          <a:xfrm>
            <a:off x="4923692" y="957267"/>
            <a:ext cx="4431323" cy="1853703"/>
          </a:xfrm>
          <a:prstGeom prst="roundRect">
            <a:avLst/>
          </a:prstGeom>
          <a:gradFill>
            <a:gsLst>
              <a:gs pos="0">
                <a:schemeClr val="accent1">
                  <a:lumMod val="5000"/>
                  <a:lumOff val="95000"/>
                  <a:alpha val="16000"/>
                </a:schemeClr>
              </a:gs>
              <a:gs pos="0">
                <a:schemeClr val="tx1">
                  <a:lumMod val="85000"/>
                  <a:lumOff val="15000"/>
                </a:schemeClr>
              </a:gs>
              <a:gs pos="100000">
                <a:schemeClr val="tx1">
                  <a:lumMod val="75000"/>
                  <a:lumOff val="25000"/>
                </a:schemeClr>
              </a:gs>
              <a:gs pos="100000">
                <a:schemeClr val="accent1">
                  <a:lumMod val="30000"/>
                  <a:lumOff val="70000"/>
                </a:schemeClr>
              </a:gs>
            </a:gsLst>
            <a:lin ang="13500000" scaled="1"/>
          </a:gradFill>
          <a:ln>
            <a:noFill/>
          </a:ln>
          <a:effectLst>
            <a:outerShdw blurRad="50800" dist="38100" algn="l" rotWithShape="0">
              <a:prstClr val="black">
                <a:alpha val="40000"/>
              </a:prstClr>
            </a:outerShdw>
          </a:effectLst>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Rounded Corners 16">
            <a:extLst>
              <a:ext uri="{FF2B5EF4-FFF2-40B4-BE49-F238E27FC236}">
                <a16:creationId xmlns:a16="http://schemas.microsoft.com/office/drawing/2014/main" id="{A49DEB9C-9D18-29AC-367A-B1563E9D5C11}"/>
              </a:ext>
            </a:extLst>
          </xdr:cNvPr>
          <xdr:cNvSpPr/>
        </xdr:nvSpPr>
        <xdr:spPr>
          <a:xfrm>
            <a:off x="0" y="2924179"/>
            <a:ext cx="4794674" cy="3828312"/>
          </a:xfrm>
          <a:prstGeom prst="roundRect">
            <a:avLst/>
          </a:prstGeom>
          <a:gradFill>
            <a:gsLst>
              <a:gs pos="0">
                <a:schemeClr val="accent1">
                  <a:lumMod val="5000"/>
                  <a:lumOff val="95000"/>
                  <a:alpha val="16000"/>
                </a:schemeClr>
              </a:gs>
              <a:gs pos="0">
                <a:schemeClr val="tx1">
                  <a:lumMod val="85000"/>
                  <a:lumOff val="15000"/>
                </a:schemeClr>
              </a:gs>
              <a:gs pos="100000">
                <a:schemeClr val="tx1">
                  <a:lumMod val="75000"/>
                  <a:lumOff val="25000"/>
                </a:schemeClr>
              </a:gs>
              <a:gs pos="100000">
                <a:schemeClr val="accent1">
                  <a:lumMod val="30000"/>
                  <a:lumOff val="70000"/>
                </a:schemeClr>
              </a:gs>
            </a:gsLst>
            <a:lin ang="13500000" scaled="1"/>
          </a:gradFill>
          <a:ln>
            <a:noFill/>
          </a:ln>
          <a:effectLst>
            <a:outerShdw blurRad="50800" dist="38100" algn="l" rotWithShape="0">
              <a:prstClr val="black">
                <a:alpha val="40000"/>
              </a:prstClr>
            </a:outerShdw>
          </a:effectLst>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Rounded Corners 17">
            <a:extLst>
              <a:ext uri="{FF2B5EF4-FFF2-40B4-BE49-F238E27FC236}">
                <a16:creationId xmlns:a16="http://schemas.microsoft.com/office/drawing/2014/main" id="{4140DEAE-ED33-888D-8E02-81467F19BA7B}"/>
              </a:ext>
            </a:extLst>
          </xdr:cNvPr>
          <xdr:cNvSpPr/>
        </xdr:nvSpPr>
        <xdr:spPr>
          <a:xfrm>
            <a:off x="4923692" y="2924178"/>
            <a:ext cx="4431323" cy="3828313"/>
          </a:xfrm>
          <a:prstGeom prst="roundRect">
            <a:avLst/>
          </a:prstGeom>
          <a:gradFill>
            <a:gsLst>
              <a:gs pos="0">
                <a:schemeClr val="accent1">
                  <a:lumMod val="5000"/>
                  <a:lumOff val="95000"/>
                  <a:alpha val="16000"/>
                </a:schemeClr>
              </a:gs>
              <a:gs pos="0">
                <a:schemeClr val="tx1">
                  <a:lumMod val="85000"/>
                  <a:lumOff val="15000"/>
                </a:schemeClr>
              </a:gs>
              <a:gs pos="100000">
                <a:schemeClr val="tx1">
                  <a:lumMod val="75000"/>
                  <a:lumOff val="25000"/>
                </a:schemeClr>
              </a:gs>
              <a:gs pos="100000">
                <a:schemeClr val="accent1">
                  <a:lumMod val="30000"/>
                  <a:lumOff val="70000"/>
                </a:schemeClr>
              </a:gs>
            </a:gsLst>
            <a:lin ang="13500000" scaled="1"/>
          </a:gradFill>
          <a:ln>
            <a:noFill/>
          </a:ln>
          <a:effectLst>
            <a:outerShdw blurRad="50800" dist="38100" algn="l" rotWithShape="0">
              <a:prstClr val="black">
                <a:alpha val="40000"/>
              </a:prstClr>
            </a:outerShdw>
          </a:effectLst>
          <a:scene3d>
            <a:camera prst="orthographicFront"/>
            <a:lightRig rig="threePt" dir="t"/>
          </a:scene3d>
          <a:sp3d>
            <a:bevelT w="139700" prst="cross"/>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104775</xdr:colOff>
      <xdr:row>0</xdr:row>
      <xdr:rowOff>171450</xdr:rowOff>
    </xdr:from>
    <xdr:to>
      <xdr:col>19</xdr:col>
      <xdr:colOff>381000</xdr:colOff>
      <xdr:row>3</xdr:row>
      <xdr:rowOff>47625</xdr:rowOff>
    </xdr:to>
    <xdr:sp macro="" textlink="">
      <xdr:nvSpPr>
        <xdr:cNvPr id="22" name="TextBox 21">
          <a:extLst>
            <a:ext uri="{FF2B5EF4-FFF2-40B4-BE49-F238E27FC236}">
              <a16:creationId xmlns:a16="http://schemas.microsoft.com/office/drawing/2014/main" id="{68779530-2D10-C015-EBB4-46ED7D55A210}"/>
            </a:ext>
          </a:extLst>
        </xdr:cNvPr>
        <xdr:cNvSpPr txBox="1"/>
      </xdr:nvSpPr>
      <xdr:spPr>
        <a:xfrm>
          <a:off x="104775" y="171450"/>
          <a:ext cx="118586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bg1"/>
              </a:solidFill>
              <a:latin typeface="Bahnschrift SemiBold" panose="020B0502040204020203" pitchFamily="34" charset="0"/>
            </a:rPr>
            <a:t>ONLINE BUSINESS RETAIL STORE INTERACTIVE DASHBOARD</a:t>
          </a:r>
        </a:p>
      </xdr:txBody>
    </xdr:sp>
    <xdr:clientData/>
  </xdr:twoCellAnchor>
  <xdr:twoCellAnchor>
    <xdr:from>
      <xdr:col>0</xdr:col>
      <xdr:colOff>142875</xdr:colOff>
      <xdr:row>7</xdr:row>
      <xdr:rowOff>0</xdr:rowOff>
    </xdr:from>
    <xdr:to>
      <xdr:col>7</xdr:col>
      <xdr:colOff>228601</xdr:colOff>
      <xdr:row>14</xdr:row>
      <xdr:rowOff>57150</xdr:rowOff>
    </xdr:to>
    <xdr:grpSp>
      <xdr:nvGrpSpPr>
        <xdr:cNvPr id="32" name="Group 31">
          <a:extLst>
            <a:ext uri="{FF2B5EF4-FFF2-40B4-BE49-F238E27FC236}">
              <a16:creationId xmlns:a16="http://schemas.microsoft.com/office/drawing/2014/main" id="{C328CE65-0F1E-F37D-5FAD-EA6E5A45AB46}"/>
            </a:ext>
          </a:extLst>
        </xdr:cNvPr>
        <xdr:cNvGrpSpPr/>
      </xdr:nvGrpSpPr>
      <xdr:grpSpPr>
        <a:xfrm>
          <a:off x="142875" y="1333500"/>
          <a:ext cx="4371976" cy="1390650"/>
          <a:chOff x="190500" y="1257300"/>
          <a:chExt cx="4352926" cy="1390650"/>
        </a:xfrm>
      </xdr:grpSpPr>
      <xdr:graphicFrame macro="">
        <xdr:nvGraphicFramePr>
          <xdr:cNvPr id="23" name="Chart 1">
            <a:extLst>
              <a:ext uri="{FF2B5EF4-FFF2-40B4-BE49-F238E27FC236}">
                <a16:creationId xmlns:a16="http://schemas.microsoft.com/office/drawing/2014/main" id="{58E00FC6-786B-DB32-23B4-2B3CD8AD94E9}"/>
              </a:ext>
            </a:extLst>
          </xdr:cNvPr>
          <xdr:cNvGraphicFramePr/>
        </xdr:nvGraphicFramePr>
        <xdr:xfrm>
          <a:off x="190500" y="1276350"/>
          <a:ext cx="1371600" cy="1371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6" name="Chart 1">
            <a:extLst>
              <a:ext uri="{FF2B5EF4-FFF2-40B4-BE49-F238E27FC236}">
                <a16:creationId xmlns:a16="http://schemas.microsoft.com/office/drawing/2014/main" id="{8D703620-0C2A-45FA-9A7F-ADBB9EEB6AB7}"/>
              </a:ext>
            </a:extLst>
          </xdr:cNvPr>
          <xdr:cNvGraphicFramePr>
            <a:graphicFrameLocks/>
          </xdr:cNvGraphicFramePr>
        </xdr:nvGraphicFramePr>
        <xdr:xfrm>
          <a:off x="1676400" y="1257300"/>
          <a:ext cx="1371600" cy="13716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7" name="Chart 1">
            <a:extLst>
              <a:ext uri="{FF2B5EF4-FFF2-40B4-BE49-F238E27FC236}">
                <a16:creationId xmlns:a16="http://schemas.microsoft.com/office/drawing/2014/main" id="{8A1E95D0-2CFD-4E2D-9DCD-959D5E499854}"/>
              </a:ext>
            </a:extLst>
          </xdr:cNvPr>
          <xdr:cNvGraphicFramePr>
            <a:graphicFrameLocks/>
          </xdr:cNvGraphicFramePr>
        </xdr:nvGraphicFramePr>
        <xdr:xfrm>
          <a:off x="3171825" y="1276350"/>
          <a:ext cx="1371601" cy="13716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438150</xdr:colOff>
      <xdr:row>4</xdr:row>
      <xdr:rowOff>180975</xdr:rowOff>
    </xdr:from>
    <xdr:to>
      <xdr:col>7</xdr:col>
      <xdr:colOff>123825</xdr:colOff>
      <xdr:row>7</xdr:row>
      <xdr:rowOff>57150</xdr:rowOff>
    </xdr:to>
    <xdr:sp macro="" textlink="">
      <xdr:nvSpPr>
        <xdr:cNvPr id="29" name="TextBox 28">
          <a:extLst>
            <a:ext uri="{FF2B5EF4-FFF2-40B4-BE49-F238E27FC236}">
              <a16:creationId xmlns:a16="http://schemas.microsoft.com/office/drawing/2014/main" id="{5F1F3BDA-66A1-430B-96EF-1BB7CA7DE007}"/>
            </a:ext>
          </a:extLst>
        </xdr:cNvPr>
        <xdr:cNvSpPr txBox="1"/>
      </xdr:nvSpPr>
      <xdr:spPr>
        <a:xfrm>
          <a:off x="438150" y="942975"/>
          <a:ext cx="39528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Bahnschrift SemiBold" panose="020B0502040204020203" pitchFamily="34" charset="0"/>
            </a:rPr>
            <a:t>Total Orders per year</a:t>
          </a:r>
        </a:p>
      </xdr:txBody>
    </xdr:sp>
    <xdr:clientData/>
  </xdr:twoCellAnchor>
  <xdr:twoCellAnchor>
    <xdr:from>
      <xdr:col>0</xdr:col>
      <xdr:colOff>219075</xdr:colOff>
      <xdr:row>18</xdr:row>
      <xdr:rowOff>152400</xdr:rowOff>
    </xdr:from>
    <xdr:to>
      <xdr:col>7</xdr:col>
      <xdr:colOff>228600</xdr:colOff>
      <xdr:row>34</xdr:row>
      <xdr:rowOff>85725</xdr:rowOff>
    </xdr:to>
    <xdr:graphicFrame macro="">
      <xdr:nvGraphicFramePr>
        <xdr:cNvPr id="30" name="Chart 2">
          <a:extLst>
            <a:ext uri="{FF2B5EF4-FFF2-40B4-BE49-F238E27FC236}">
              <a16:creationId xmlns:a16="http://schemas.microsoft.com/office/drawing/2014/main" id="{17D30E87-F998-ED27-D563-F61AD5DD2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489857</xdr:colOff>
      <xdr:row>16</xdr:row>
      <xdr:rowOff>0</xdr:rowOff>
    </xdr:from>
    <xdr:to>
      <xdr:col>7</xdr:col>
      <xdr:colOff>175532</xdr:colOff>
      <xdr:row>18</xdr:row>
      <xdr:rowOff>66675</xdr:rowOff>
    </xdr:to>
    <xdr:sp macro="" textlink="">
      <xdr:nvSpPr>
        <xdr:cNvPr id="31" name="TextBox 30">
          <a:extLst>
            <a:ext uri="{FF2B5EF4-FFF2-40B4-BE49-F238E27FC236}">
              <a16:creationId xmlns:a16="http://schemas.microsoft.com/office/drawing/2014/main" id="{F4FB8256-7029-49A1-838D-26F114DEDACF}"/>
            </a:ext>
          </a:extLst>
        </xdr:cNvPr>
        <xdr:cNvSpPr txBox="1"/>
      </xdr:nvSpPr>
      <xdr:spPr>
        <a:xfrm>
          <a:off x="489857" y="3048000"/>
          <a:ext cx="39719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Bahnschrift SemiBold" panose="020B0502040204020203" pitchFamily="34" charset="0"/>
            </a:rPr>
            <a:t>Total Sales</a:t>
          </a:r>
          <a:r>
            <a:rPr lang="en-US" sz="1800" b="1" baseline="0">
              <a:solidFill>
                <a:schemeClr val="bg1"/>
              </a:solidFill>
              <a:latin typeface="Bahnschrift SemiBold" panose="020B0502040204020203" pitchFamily="34" charset="0"/>
            </a:rPr>
            <a:t> and Gross sales</a:t>
          </a:r>
          <a:r>
            <a:rPr lang="en-US" sz="1800" b="1">
              <a:solidFill>
                <a:schemeClr val="bg1"/>
              </a:solidFill>
              <a:latin typeface="Bahnschrift SemiBold" panose="020B0502040204020203" pitchFamily="34" charset="0"/>
            </a:rPr>
            <a:t> per year</a:t>
          </a:r>
        </a:p>
      </xdr:txBody>
    </xdr:sp>
    <xdr:clientData/>
  </xdr:twoCellAnchor>
  <xdr:twoCellAnchor>
    <xdr:from>
      <xdr:col>8</xdr:col>
      <xdr:colOff>152400</xdr:colOff>
      <xdr:row>18</xdr:row>
      <xdr:rowOff>9524</xdr:rowOff>
    </xdr:from>
    <xdr:to>
      <xdr:col>15</xdr:col>
      <xdr:colOff>66675</xdr:colOff>
      <xdr:row>34</xdr:row>
      <xdr:rowOff>180975</xdr:rowOff>
    </xdr:to>
    <xdr:graphicFrame macro="">
      <xdr:nvGraphicFramePr>
        <xdr:cNvPr id="33" name="Chart 3">
          <a:extLst>
            <a:ext uri="{FF2B5EF4-FFF2-40B4-BE49-F238E27FC236}">
              <a16:creationId xmlns:a16="http://schemas.microsoft.com/office/drawing/2014/main" id="{7FAD1191-C63A-562E-6599-8675DE7A6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276225</xdr:colOff>
      <xdr:row>15</xdr:row>
      <xdr:rowOff>142875</xdr:rowOff>
    </xdr:from>
    <xdr:to>
      <xdr:col>14</xdr:col>
      <xdr:colOff>571500</xdr:colOff>
      <xdr:row>18</xdr:row>
      <xdr:rowOff>19050</xdr:rowOff>
    </xdr:to>
    <xdr:sp macro="" textlink="">
      <xdr:nvSpPr>
        <xdr:cNvPr id="34" name="TextBox 33">
          <a:extLst>
            <a:ext uri="{FF2B5EF4-FFF2-40B4-BE49-F238E27FC236}">
              <a16:creationId xmlns:a16="http://schemas.microsoft.com/office/drawing/2014/main" id="{B24D21AA-E43E-4DAF-82F9-1818AC7DF5C3}"/>
            </a:ext>
          </a:extLst>
        </xdr:cNvPr>
        <xdr:cNvSpPr txBox="1"/>
      </xdr:nvSpPr>
      <xdr:spPr>
        <a:xfrm>
          <a:off x="5153025" y="3000375"/>
          <a:ext cx="39528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Bahnschrift SemiBold" panose="020B0502040204020203" pitchFamily="34" charset="0"/>
            </a:rPr>
            <a:t>Total shipping cost per year</a:t>
          </a:r>
        </a:p>
      </xdr:txBody>
    </xdr:sp>
    <xdr:clientData/>
  </xdr:twoCellAnchor>
  <xdr:twoCellAnchor>
    <xdr:from>
      <xdr:col>8</xdr:col>
      <xdr:colOff>266700</xdr:colOff>
      <xdr:row>4</xdr:row>
      <xdr:rowOff>180975</xdr:rowOff>
    </xdr:from>
    <xdr:to>
      <xdr:col>14</xdr:col>
      <xdr:colOff>561975</xdr:colOff>
      <xdr:row>7</xdr:row>
      <xdr:rowOff>57150</xdr:rowOff>
    </xdr:to>
    <xdr:sp macro="" textlink="">
      <xdr:nvSpPr>
        <xdr:cNvPr id="35" name="TextBox 34">
          <a:extLst>
            <a:ext uri="{FF2B5EF4-FFF2-40B4-BE49-F238E27FC236}">
              <a16:creationId xmlns:a16="http://schemas.microsoft.com/office/drawing/2014/main" id="{E112D9B0-74DF-4296-8895-BEF6E4E02EB3}"/>
            </a:ext>
          </a:extLst>
        </xdr:cNvPr>
        <xdr:cNvSpPr txBox="1"/>
      </xdr:nvSpPr>
      <xdr:spPr>
        <a:xfrm>
          <a:off x="5143500" y="942975"/>
          <a:ext cx="39528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Bahnschrift SemiBold" panose="020B0502040204020203" pitchFamily="34" charset="0"/>
            </a:rPr>
            <a:t>Total profit per year</a:t>
          </a:r>
        </a:p>
      </xdr:txBody>
    </xdr:sp>
    <xdr:clientData/>
  </xdr:twoCellAnchor>
  <xdr:twoCellAnchor>
    <xdr:from>
      <xdr:col>8</xdr:col>
      <xdr:colOff>191862</xdr:colOff>
      <xdr:row>6</xdr:row>
      <xdr:rowOff>125186</xdr:rowOff>
    </xdr:from>
    <xdr:to>
      <xdr:col>10</xdr:col>
      <xdr:colOff>338819</xdr:colOff>
      <xdr:row>13</xdr:row>
      <xdr:rowOff>163286</xdr:rowOff>
    </xdr:to>
    <xdr:graphicFrame macro="">
      <xdr:nvGraphicFramePr>
        <xdr:cNvPr id="36" name="Chart 5">
          <a:extLst>
            <a:ext uri="{FF2B5EF4-FFF2-40B4-BE49-F238E27FC236}">
              <a16:creationId xmlns:a16="http://schemas.microsoft.com/office/drawing/2014/main" id="{EBE03D35-4644-DF29-6A69-DB0253310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523875</xdr:colOff>
      <xdr:row>6</xdr:row>
      <xdr:rowOff>85725</xdr:rowOff>
    </xdr:from>
    <xdr:to>
      <xdr:col>15</xdr:col>
      <xdr:colOff>61232</xdr:colOff>
      <xdr:row>13</xdr:row>
      <xdr:rowOff>123825</xdr:rowOff>
    </xdr:to>
    <xdr:graphicFrame macro="">
      <xdr:nvGraphicFramePr>
        <xdr:cNvPr id="37" name="Chart 5">
          <a:extLst>
            <a:ext uri="{FF2B5EF4-FFF2-40B4-BE49-F238E27FC236}">
              <a16:creationId xmlns:a16="http://schemas.microsoft.com/office/drawing/2014/main" id="{A9E74257-D73F-4C3D-826F-BA72741CE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371475</xdr:colOff>
      <xdr:row>6</xdr:row>
      <xdr:rowOff>95250</xdr:rowOff>
    </xdr:from>
    <xdr:to>
      <xdr:col>12</xdr:col>
      <xdr:colOff>518432</xdr:colOff>
      <xdr:row>13</xdr:row>
      <xdr:rowOff>133350</xdr:rowOff>
    </xdr:to>
    <xdr:graphicFrame macro="">
      <xdr:nvGraphicFramePr>
        <xdr:cNvPr id="38" name="Chart 5">
          <a:extLst>
            <a:ext uri="{FF2B5EF4-FFF2-40B4-BE49-F238E27FC236}">
              <a16:creationId xmlns:a16="http://schemas.microsoft.com/office/drawing/2014/main" id="{6E63BEDB-8F9F-4FAA-BCB6-704468318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361950</xdr:colOff>
      <xdr:row>12</xdr:row>
      <xdr:rowOff>133350</xdr:rowOff>
    </xdr:from>
    <xdr:to>
      <xdr:col>14</xdr:col>
      <xdr:colOff>371475</xdr:colOff>
      <xdr:row>14</xdr:row>
      <xdr:rowOff>133350</xdr:rowOff>
    </xdr:to>
    <xdr:sp macro="" textlink="analysis!A20">
      <xdr:nvSpPr>
        <xdr:cNvPr id="4" name="TextBox 3">
          <a:extLst>
            <a:ext uri="{FF2B5EF4-FFF2-40B4-BE49-F238E27FC236}">
              <a16:creationId xmlns:a16="http://schemas.microsoft.com/office/drawing/2014/main" id="{214379E9-0722-49B4-BB50-47C3A2EC8130}"/>
            </a:ext>
          </a:extLst>
        </xdr:cNvPr>
        <xdr:cNvSpPr txBox="1"/>
      </xdr:nvSpPr>
      <xdr:spPr>
        <a:xfrm>
          <a:off x="8286750" y="2419350"/>
          <a:ext cx="619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CD52F7E-953A-43EA-A869-8D9009FBE25A}" type="TxLink">
            <a:rPr lang="en-US" sz="1100" b="0" i="0" u="none" strike="noStrike">
              <a:solidFill>
                <a:srgbClr val="000000"/>
              </a:solidFill>
              <a:latin typeface="Calibri"/>
              <a:ea typeface="+mn-ea"/>
              <a:cs typeface="Calibri"/>
            </a:rPr>
            <a:pPr marL="0" indent="0"/>
            <a:t> </a:t>
          </a:fld>
          <a:endParaRPr lang="en-US" sz="1800" b="1" i="0" u="none" strike="noStrike">
            <a:solidFill>
              <a:schemeClr val="accent4"/>
            </a:solidFill>
            <a:latin typeface="Bahnschrift Condensed" panose="020B0502040204020203" pitchFamily="34" charset="0"/>
            <a:ea typeface="+mn-ea"/>
            <a:cs typeface="Calibri"/>
          </a:endParaRPr>
        </a:p>
      </xdr:txBody>
    </xdr:sp>
    <xdr:clientData/>
  </xdr:twoCellAnchor>
  <xdr:twoCellAnchor editAs="oneCell">
    <xdr:from>
      <xdr:col>15</xdr:col>
      <xdr:colOff>552450</xdr:colOff>
      <xdr:row>5</xdr:row>
      <xdr:rowOff>142873</xdr:rowOff>
    </xdr:from>
    <xdr:to>
      <xdr:col>19</xdr:col>
      <xdr:colOff>419100</xdr:colOff>
      <xdr:row>24</xdr:row>
      <xdr:rowOff>142874</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FEA57E25-CEC6-41E5-B383-62FD25C0021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737271" y="1095373"/>
              <a:ext cx="2315936" cy="3619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561975</xdr:colOff>
      <xdr:row>24</xdr:row>
      <xdr:rowOff>142875</xdr:rowOff>
    </xdr:from>
    <xdr:to>
      <xdr:col>19</xdr:col>
      <xdr:colOff>409575</xdr:colOff>
      <xdr:row>26</xdr:row>
      <xdr:rowOff>47625</xdr:rowOff>
    </xdr:to>
    <xdr:sp macro="" textlink="">
      <xdr:nvSpPr>
        <xdr:cNvPr id="11" name="TextBox 10">
          <a:extLst>
            <a:ext uri="{FF2B5EF4-FFF2-40B4-BE49-F238E27FC236}">
              <a16:creationId xmlns:a16="http://schemas.microsoft.com/office/drawing/2014/main" id="{BC192348-5A09-CA97-F6A6-268CDF6323C6}"/>
            </a:ext>
          </a:extLst>
        </xdr:cNvPr>
        <xdr:cNvSpPr txBox="1"/>
      </xdr:nvSpPr>
      <xdr:spPr>
        <a:xfrm>
          <a:off x="9705975" y="4714875"/>
          <a:ext cx="2286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57150" h="38100" prst="artDeco"/>
          </a:sp3d>
        </a:bodyPr>
        <a:lstStyle/>
        <a:p>
          <a:pPr marL="0" indent="0" algn="ctr"/>
          <a:r>
            <a:rPr lang="en-US" sz="1600">
              <a:solidFill>
                <a:schemeClr val="bg1"/>
              </a:solidFill>
              <a:effectLst>
                <a:glow>
                  <a:schemeClr val="accent4">
                    <a:satMod val="175000"/>
                    <a:alpha val="20000"/>
                  </a:schemeClr>
                </a:glow>
              </a:effectLst>
              <a:latin typeface="Bahnschrift Condensed" panose="020B0502040204020203" pitchFamily="34" charset="0"/>
              <a:ea typeface="+mn-ea"/>
              <a:cs typeface="+mn-cs"/>
            </a:rPr>
            <a:t>TOTAL SALES</a:t>
          </a:r>
        </a:p>
      </xdr:txBody>
    </xdr:sp>
    <xdr:clientData/>
  </xdr:twoCellAnchor>
  <xdr:twoCellAnchor>
    <xdr:from>
      <xdr:col>15</xdr:col>
      <xdr:colOff>561974</xdr:colOff>
      <xdr:row>26</xdr:row>
      <xdr:rowOff>57150</xdr:rowOff>
    </xdr:from>
    <xdr:to>
      <xdr:col>19</xdr:col>
      <xdr:colOff>419099</xdr:colOff>
      <xdr:row>27</xdr:row>
      <xdr:rowOff>152400</xdr:rowOff>
    </xdr:to>
    <xdr:sp macro="" textlink="analysis!B29">
      <xdr:nvSpPr>
        <xdr:cNvPr id="21" name="TextBox 20">
          <a:extLst>
            <a:ext uri="{FF2B5EF4-FFF2-40B4-BE49-F238E27FC236}">
              <a16:creationId xmlns:a16="http://schemas.microsoft.com/office/drawing/2014/main" id="{31CE8447-8556-4382-A7D5-C4ED719B371C}"/>
            </a:ext>
          </a:extLst>
        </xdr:cNvPr>
        <xdr:cNvSpPr txBox="1"/>
      </xdr:nvSpPr>
      <xdr:spPr>
        <a:xfrm>
          <a:off x="9705974" y="5010150"/>
          <a:ext cx="22955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368379-5D96-41F4-AE41-2DD4D141CCD4}" type="TxLink">
            <a:rPr lang="en-US" sz="1800" b="1" i="0" u="none" strike="noStrike">
              <a:solidFill>
                <a:schemeClr val="accent2">
                  <a:lumMod val="75000"/>
                </a:schemeClr>
              </a:solidFill>
              <a:latin typeface="Arial Rounded MT Bold" panose="020F0704030504030204" pitchFamily="34" charset="0"/>
              <a:cs typeface="Calibri"/>
            </a:rPr>
            <a:pPr algn="ctr"/>
            <a:t> $382,965.88 </a:t>
          </a:fld>
          <a:endParaRPr lang="en-US" sz="1800" b="1">
            <a:solidFill>
              <a:schemeClr val="accent2">
                <a:lumMod val="75000"/>
              </a:schemeClr>
            </a:solidFill>
            <a:latin typeface="Arial Rounded MT Bold" panose="020F0704030504030204" pitchFamily="34" charset="0"/>
          </a:endParaRPr>
        </a:p>
      </xdr:txBody>
    </xdr:sp>
    <xdr:clientData/>
  </xdr:twoCellAnchor>
  <xdr:twoCellAnchor>
    <xdr:from>
      <xdr:col>15</xdr:col>
      <xdr:colOff>561974</xdr:colOff>
      <xdr:row>27</xdr:row>
      <xdr:rowOff>161925</xdr:rowOff>
    </xdr:from>
    <xdr:to>
      <xdr:col>19</xdr:col>
      <xdr:colOff>419099</xdr:colOff>
      <xdr:row>29</xdr:row>
      <xdr:rowOff>66675</xdr:rowOff>
    </xdr:to>
    <xdr:sp macro="" textlink="">
      <xdr:nvSpPr>
        <xdr:cNvPr id="24" name="TextBox 23">
          <a:extLst>
            <a:ext uri="{FF2B5EF4-FFF2-40B4-BE49-F238E27FC236}">
              <a16:creationId xmlns:a16="http://schemas.microsoft.com/office/drawing/2014/main" id="{DE5DBA27-CA29-4AD9-9ABC-08033CC1F4AF}"/>
            </a:ext>
          </a:extLst>
        </xdr:cNvPr>
        <xdr:cNvSpPr txBox="1"/>
      </xdr:nvSpPr>
      <xdr:spPr>
        <a:xfrm>
          <a:off x="9705974" y="5305425"/>
          <a:ext cx="22955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a:solidFill>
                <a:schemeClr val="bg1"/>
              </a:solidFill>
              <a:effectLst>
                <a:glow>
                  <a:schemeClr val="accent4">
                    <a:satMod val="175000"/>
                    <a:alpha val="20000"/>
                  </a:schemeClr>
                </a:glow>
              </a:effectLst>
              <a:latin typeface="Bahnschrift Condensed" panose="020B0502040204020203" pitchFamily="34" charset="0"/>
              <a:ea typeface="+mn-ea"/>
              <a:cs typeface="+mn-cs"/>
            </a:rPr>
            <a:t>TOTAL ORDERS</a:t>
          </a:r>
        </a:p>
      </xdr:txBody>
    </xdr:sp>
    <xdr:clientData/>
  </xdr:twoCellAnchor>
  <xdr:twoCellAnchor>
    <xdr:from>
      <xdr:col>15</xdr:col>
      <xdr:colOff>561974</xdr:colOff>
      <xdr:row>29</xdr:row>
      <xdr:rowOff>76200</xdr:rowOff>
    </xdr:from>
    <xdr:to>
      <xdr:col>19</xdr:col>
      <xdr:colOff>419099</xdr:colOff>
      <xdr:row>30</xdr:row>
      <xdr:rowOff>171450</xdr:rowOff>
    </xdr:to>
    <xdr:sp macro="" textlink="analysis!A29">
      <xdr:nvSpPr>
        <xdr:cNvPr id="25" name="TextBox 24">
          <a:extLst>
            <a:ext uri="{FF2B5EF4-FFF2-40B4-BE49-F238E27FC236}">
              <a16:creationId xmlns:a16="http://schemas.microsoft.com/office/drawing/2014/main" id="{8A12613E-D541-4532-8EF5-226253673272}"/>
            </a:ext>
          </a:extLst>
        </xdr:cNvPr>
        <xdr:cNvSpPr txBox="1"/>
      </xdr:nvSpPr>
      <xdr:spPr>
        <a:xfrm>
          <a:off x="9705974" y="5600700"/>
          <a:ext cx="22955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2FEF9C5-4C81-4F37-B389-02D2BBA2646C}" type="TxLink">
            <a:rPr lang="en-US" sz="1800" b="1" i="0" u="none" strike="noStrike">
              <a:solidFill>
                <a:schemeClr val="accent2">
                  <a:lumMod val="75000"/>
                </a:schemeClr>
              </a:solidFill>
              <a:latin typeface="Arial Rounded MT Bold" panose="020F0704030504030204" pitchFamily="34" charset="0"/>
              <a:ea typeface="+mn-ea"/>
              <a:cs typeface="Calibri"/>
            </a:rPr>
            <a:pPr marL="0" indent="0" algn="ctr"/>
            <a:t>3497</a:t>
          </a:fld>
          <a:endParaRPr lang="en-US" sz="1800" b="1" i="0" u="none" strike="noStrike">
            <a:solidFill>
              <a:schemeClr val="accent2">
                <a:lumMod val="75000"/>
              </a:schemeClr>
            </a:solidFill>
            <a:latin typeface="Arial Rounded MT Bold" panose="020F0704030504030204" pitchFamily="34" charset="0"/>
            <a:ea typeface="+mn-ea"/>
            <a:cs typeface="Calibri"/>
          </a:endParaRPr>
        </a:p>
      </xdr:txBody>
    </xdr:sp>
    <xdr:clientData/>
  </xdr:twoCellAnchor>
  <xdr:twoCellAnchor>
    <xdr:from>
      <xdr:col>15</xdr:col>
      <xdr:colOff>561975</xdr:colOff>
      <xdr:row>30</xdr:row>
      <xdr:rowOff>180975</xdr:rowOff>
    </xdr:from>
    <xdr:to>
      <xdr:col>19</xdr:col>
      <xdr:colOff>428625</xdr:colOff>
      <xdr:row>32</xdr:row>
      <xdr:rowOff>85725</xdr:rowOff>
    </xdr:to>
    <xdr:sp macro="" textlink="">
      <xdr:nvSpPr>
        <xdr:cNvPr id="39" name="TextBox 38">
          <a:extLst>
            <a:ext uri="{FF2B5EF4-FFF2-40B4-BE49-F238E27FC236}">
              <a16:creationId xmlns:a16="http://schemas.microsoft.com/office/drawing/2014/main" id="{E255F56B-ACE0-4B4F-8731-96A12E25EFC3}"/>
            </a:ext>
          </a:extLst>
        </xdr:cNvPr>
        <xdr:cNvSpPr txBox="1"/>
      </xdr:nvSpPr>
      <xdr:spPr>
        <a:xfrm>
          <a:off x="9705975" y="5895975"/>
          <a:ext cx="2305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a:solidFill>
                <a:schemeClr val="bg1"/>
              </a:solidFill>
              <a:effectLst>
                <a:glow>
                  <a:schemeClr val="accent4">
                    <a:satMod val="175000"/>
                    <a:alpha val="20000"/>
                  </a:schemeClr>
                </a:glow>
              </a:effectLst>
              <a:latin typeface="Bahnschrift Condensed" panose="020B0502040204020203" pitchFamily="34" charset="0"/>
              <a:ea typeface="+mn-ea"/>
              <a:cs typeface="+mn-cs"/>
            </a:rPr>
            <a:t>PERCENTAGE PROFIT</a:t>
          </a:r>
        </a:p>
      </xdr:txBody>
    </xdr:sp>
    <xdr:clientData/>
  </xdr:twoCellAnchor>
  <xdr:twoCellAnchor>
    <xdr:from>
      <xdr:col>15</xdr:col>
      <xdr:colOff>561975</xdr:colOff>
      <xdr:row>32</xdr:row>
      <xdr:rowOff>85725</xdr:rowOff>
    </xdr:from>
    <xdr:to>
      <xdr:col>19</xdr:col>
      <xdr:colOff>409575</xdr:colOff>
      <xdr:row>33</xdr:row>
      <xdr:rowOff>180975</xdr:rowOff>
    </xdr:to>
    <xdr:sp macro="" textlink="analysis!D29">
      <xdr:nvSpPr>
        <xdr:cNvPr id="40" name="TextBox 39">
          <a:extLst>
            <a:ext uri="{FF2B5EF4-FFF2-40B4-BE49-F238E27FC236}">
              <a16:creationId xmlns:a16="http://schemas.microsoft.com/office/drawing/2014/main" id="{B362188F-A0EB-44DD-B59C-119846595362}"/>
            </a:ext>
          </a:extLst>
        </xdr:cNvPr>
        <xdr:cNvSpPr txBox="1"/>
      </xdr:nvSpPr>
      <xdr:spPr>
        <a:xfrm>
          <a:off x="9705975" y="6181725"/>
          <a:ext cx="2286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AC092D1-532D-4696-99C3-79F32C00C08D}" type="TxLink">
            <a:rPr lang="en-US" sz="1800" b="1" i="0" u="none" strike="noStrike">
              <a:solidFill>
                <a:schemeClr val="accent2">
                  <a:lumMod val="75000"/>
                </a:schemeClr>
              </a:solidFill>
              <a:latin typeface="Arial Rounded MT Bold" panose="020F0704030504030204" pitchFamily="34" charset="0"/>
              <a:ea typeface="+mn-ea"/>
              <a:cs typeface="Calibri"/>
            </a:rPr>
            <a:pPr marL="0" indent="0" algn="ctr"/>
            <a:t>7%</a:t>
          </a:fld>
          <a:endParaRPr lang="en-US" sz="1800" b="1" i="0" u="none" strike="noStrike">
            <a:solidFill>
              <a:schemeClr val="accent2">
                <a:lumMod val="75000"/>
              </a:schemeClr>
            </a:solidFill>
            <a:latin typeface="Arial Rounded MT Bold" panose="020F0704030504030204" pitchFamily="34" charset="0"/>
            <a:ea typeface="+mn-ea"/>
            <a:cs typeface="Calibri"/>
          </a:endParaRPr>
        </a:p>
      </xdr:txBody>
    </xdr:sp>
    <xdr:clientData/>
  </xdr:twoCellAnchor>
  <xdr:twoCellAnchor>
    <xdr:from>
      <xdr:col>0</xdr:col>
      <xdr:colOff>612320</xdr:colOff>
      <xdr:row>9</xdr:row>
      <xdr:rowOff>163285</xdr:rowOff>
    </xdr:from>
    <xdr:to>
      <xdr:col>2</xdr:col>
      <xdr:colOff>13606</xdr:colOff>
      <xdr:row>11</xdr:row>
      <xdr:rowOff>136071</xdr:rowOff>
    </xdr:to>
    <xdr:sp macro="" textlink="analysis!D2">
      <xdr:nvSpPr>
        <xdr:cNvPr id="2" name="TextBox 1">
          <a:extLst>
            <a:ext uri="{FF2B5EF4-FFF2-40B4-BE49-F238E27FC236}">
              <a16:creationId xmlns:a16="http://schemas.microsoft.com/office/drawing/2014/main" id="{BAAE0212-981C-6AF3-35D6-D6AA0264B05E}"/>
            </a:ext>
          </a:extLst>
        </xdr:cNvPr>
        <xdr:cNvSpPr txBox="1"/>
      </xdr:nvSpPr>
      <xdr:spPr>
        <a:xfrm>
          <a:off x="612320" y="1877785"/>
          <a:ext cx="625929"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E284FA-BDA9-4404-8C51-08C214EE195F}" type="TxLink">
            <a:rPr lang="en-US" sz="1600" b="1" i="0" u="none" strike="noStrike">
              <a:solidFill>
                <a:srgbClr val="FFFF00"/>
              </a:solidFill>
              <a:latin typeface="Bahnschrift" panose="020B0502040204020203" pitchFamily="34" charset="0"/>
              <a:cs typeface="Calibri"/>
            </a:rPr>
            <a:pPr/>
            <a:t>60</a:t>
          </a:fld>
          <a:endParaRPr lang="en-US" sz="1600" b="1">
            <a:solidFill>
              <a:srgbClr val="FFFF00"/>
            </a:solidFill>
            <a:latin typeface="Bahnschrift" panose="020B0502040204020203" pitchFamily="34" charset="0"/>
          </a:endParaRPr>
        </a:p>
      </xdr:txBody>
    </xdr:sp>
    <xdr:clientData/>
  </xdr:twoCellAnchor>
  <xdr:twoCellAnchor>
    <xdr:from>
      <xdr:col>3</xdr:col>
      <xdr:colOff>210909</xdr:colOff>
      <xdr:row>9</xdr:row>
      <xdr:rowOff>149679</xdr:rowOff>
    </xdr:from>
    <xdr:to>
      <xdr:col>4</xdr:col>
      <xdr:colOff>231320</xdr:colOff>
      <xdr:row>11</xdr:row>
      <xdr:rowOff>108858</xdr:rowOff>
    </xdr:to>
    <xdr:sp macro="" textlink="analysis!D3">
      <xdr:nvSpPr>
        <xdr:cNvPr id="3" name="TextBox 2">
          <a:extLst>
            <a:ext uri="{FF2B5EF4-FFF2-40B4-BE49-F238E27FC236}">
              <a16:creationId xmlns:a16="http://schemas.microsoft.com/office/drawing/2014/main" id="{2F48AF1B-E20C-4710-90D1-D9797898B56C}"/>
            </a:ext>
          </a:extLst>
        </xdr:cNvPr>
        <xdr:cNvSpPr txBox="1"/>
      </xdr:nvSpPr>
      <xdr:spPr>
        <a:xfrm>
          <a:off x="2047873" y="1864179"/>
          <a:ext cx="632733" cy="340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025770-7AFC-41BB-AA62-344DB334E256}" type="TxLink">
            <a:rPr lang="en-US" sz="1600" b="1" i="0" u="none" strike="noStrike">
              <a:solidFill>
                <a:srgbClr val="FFFF00"/>
              </a:solidFill>
              <a:latin typeface="Bahnschrift" panose="020B0502040204020203" pitchFamily="34" charset="0"/>
              <a:ea typeface="+mn-ea"/>
              <a:cs typeface="Calibri"/>
            </a:rPr>
            <a:pPr marL="0" indent="0"/>
            <a:t>64</a:t>
          </a:fld>
          <a:endParaRPr lang="en-US" sz="1600" b="1" i="0" u="none" strike="noStrike">
            <a:solidFill>
              <a:srgbClr val="FFFF00"/>
            </a:solidFill>
            <a:latin typeface="Bahnschrift" panose="020B0502040204020203" pitchFamily="34" charset="0"/>
            <a:ea typeface="+mn-ea"/>
            <a:cs typeface="Calibri"/>
          </a:endParaRPr>
        </a:p>
      </xdr:txBody>
    </xdr:sp>
    <xdr:clientData/>
  </xdr:twoCellAnchor>
  <xdr:twoCellAnchor>
    <xdr:from>
      <xdr:col>5</xdr:col>
      <xdr:colOff>523875</xdr:colOff>
      <xdr:row>9</xdr:row>
      <xdr:rowOff>163287</xdr:rowOff>
    </xdr:from>
    <xdr:to>
      <xdr:col>6</xdr:col>
      <xdr:colOff>387803</xdr:colOff>
      <xdr:row>11</xdr:row>
      <xdr:rowOff>68037</xdr:rowOff>
    </xdr:to>
    <xdr:sp macro="" textlink="analysis!D4">
      <xdr:nvSpPr>
        <xdr:cNvPr id="5" name="TextBox 4">
          <a:extLst>
            <a:ext uri="{FF2B5EF4-FFF2-40B4-BE49-F238E27FC236}">
              <a16:creationId xmlns:a16="http://schemas.microsoft.com/office/drawing/2014/main" id="{CD8795EA-362B-4F6D-9EB7-C10EF999033A}"/>
            </a:ext>
          </a:extLst>
        </xdr:cNvPr>
        <xdr:cNvSpPr txBox="1"/>
      </xdr:nvSpPr>
      <xdr:spPr>
        <a:xfrm>
          <a:off x="3585482" y="1877787"/>
          <a:ext cx="476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9D72514-18DA-4191-A929-DE7DCB51B0DE}" type="TxLink">
            <a:rPr lang="en-US" sz="1600" b="1" i="0" u="none" strike="noStrike">
              <a:solidFill>
                <a:srgbClr val="FFFF00"/>
              </a:solidFill>
              <a:latin typeface="Bahnschrift" panose="020B0502040204020203" pitchFamily="34" charset="0"/>
              <a:ea typeface="+mn-ea"/>
              <a:cs typeface="Calibri"/>
            </a:rPr>
            <a:pPr marL="0" indent="0"/>
            <a:t>99</a:t>
          </a:fld>
          <a:endParaRPr lang="en-US" sz="1600" b="1" i="0" u="none" strike="noStrike">
            <a:solidFill>
              <a:srgbClr val="FFFF00"/>
            </a:solidFill>
            <a:latin typeface="Bahnschrift" panose="020B0502040204020203" pitchFamily="34" charset="0"/>
            <a:ea typeface="+mn-ea"/>
            <a:cs typeface="Calibri"/>
          </a:endParaRPr>
        </a:p>
      </xdr:txBody>
    </xdr:sp>
    <xdr:clientData/>
  </xdr:twoCellAnchor>
  <xdr:twoCellAnchor>
    <xdr:from>
      <xdr:col>0</xdr:col>
      <xdr:colOff>517070</xdr:colOff>
      <xdr:row>13</xdr:row>
      <xdr:rowOff>68035</xdr:rowOff>
    </xdr:from>
    <xdr:to>
      <xdr:col>1</xdr:col>
      <xdr:colOff>598714</xdr:colOff>
      <xdr:row>14</xdr:row>
      <xdr:rowOff>176892</xdr:rowOff>
    </xdr:to>
    <xdr:sp macro="" textlink="">
      <xdr:nvSpPr>
        <xdr:cNvPr id="7" name="TextBox 6">
          <a:extLst>
            <a:ext uri="{FF2B5EF4-FFF2-40B4-BE49-F238E27FC236}">
              <a16:creationId xmlns:a16="http://schemas.microsoft.com/office/drawing/2014/main" id="{846C9BB7-0C77-468A-8FFE-F644619E3693}"/>
            </a:ext>
          </a:extLst>
        </xdr:cNvPr>
        <xdr:cNvSpPr txBox="1"/>
      </xdr:nvSpPr>
      <xdr:spPr>
        <a:xfrm>
          <a:off x="517070" y="2544535"/>
          <a:ext cx="693965"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chemeClr val="accent5"/>
              </a:solidFill>
              <a:effectLst>
                <a:glow rad="228600">
                  <a:schemeClr val="accent5">
                    <a:satMod val="175000"/>
                    <a:alpha val="40000"/>
                  </a:schemeClr>
                </a:glow>
              </a:effectLst>
              <a:latin typeface="Bahnschrift" panose="020B0502040204020203" pitchFamily="34" charset="0"/>
              <a:ea typeface="+mn-ea"/>
              <a:cs typeface="Calibri"/>
            </a:rPr>
            <a:t>2017</a:t>
          </a:r>
        </a:p>
      </xdr:txBody>
    </xdr:sp>
    <xdr:clientData/>
  </xdr:twoCellAnchor>
  <xdr:twoCellAnchor>
    <xdr:from>
      <xdr:col>3</xdr:col>
      <xdr:colOff>193219</xdr:colOff>
      <xdr:row>13</xdr:row>
      <xdr:rowOff>57149</xdr:rowOff>
    </xdr:from>
    <xdr:to>
      <xdr:col>4</xdr:col>
      <xdr:colOff>190498</xdr:colOff>
      <xdr:row>14</xdr:row>
      <xdr:rowOff>149678</xdr:rowOff>
    </xdr:to>
    <xdr:sp macro="" textlink="">
      <xdr:nvSpPr>
        <xdr:cNvPr id="8" name="TextBox 7">
          <a:extLst>
            <a:ext uri="{FF2B5EF4-FFF2-40B4-BE49-F238E27FC236}">
              <a16:creationId xmlns:a16="http://schemas.microsoft.com/office/drawing/2014/main" id="{301AB264-9CEA-4515-B5BB-10F670FFC1A8}"/>
            </a:ext>
          </a:extLst>
        </xdr:cNvPr>
        <xdr:cNvSpPr txBox="1"/>
      </xdr:nvSpPr>
      <xdr:spPr>
        <a:xfrm>
          <a:off x="2030183" y="2533649"/>
          <a:ext cx="609601"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chemeClr val="accent5"/>
              </a:solidFill>
              <a:effectLst>
                <a:glow rad="228600">
                  <a:schemeClr val="accent5">
                    <a:satMod val="175000"/>
                    <a:alpha val="40000"/>
                  </a:schemeClr>
                </a:glow>
              </a:effectLst>
              <a:latin typeface="Bahnschrift" panose="020B0502040204020203" pitchFamily="34" charset="0"/>
              <a:ea typeface="+mn-ea"/>
              <a:cs typeface="Calibri"/>
            </a:rPr>
            <a:t>2018</a:t>
          </a:r>
        </a:p>
      </xdr:txBody>
    </xdr:sp>
    <xdr:clientData/>
  </xdr:twoCellAnchor>
  <xdr:twoCellAnchor>
    <xdr:from>
      <xdr:col>5</xdr:col>
      <xdr:colOff>489856</xdr:colOff>
      <xdr:row>13</xdr:row>
      <xdr:rowOff>54428</xdr:rowOff>
    </xdr:from>
    <xdr:to>
      <xdr:col>7</xdr:col>
      <xdr:colOff>54428</xdr:colOff>
      <xdr:row>14</xdr:row>
      <xdr:rowOff>136071</xdr:rowOff>
    </xdr:to>
    <xdr:sp macro="" textlink="">
      <xdr:nvSpPr>
        <xdr:cNvPr id="9" name="TextBox 8">
          <a:extLst>
            <a:ext uri="{FF2B5EF4-FFF2-40B4-BE49-F238E27FC236}">
              <a16:creationId xmlns:a16="http://schemas.microsoft.com/office/drawing/2014/main" id="{EBC5E80A-5AD3-4F97-BD70-9DF5C5D123A3}"/>
            </a:ext>
          </a:extLst>
        </xdr:cNvPr>
        <xdr:cNvSpPr txBox="1"/>
      </xdr:nvSpPr>
      <xdr:spPr>
        <a:xfrm>
          <a:off x="3551463" y="2530928"/>
          <a:ext cx="789215"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accent5"/>
              </a:solidFill>
              <a:effectLst>
                <a:glow rad="228600">
                  <a:schemeClr val="accent5">
                    <a:satMod val="175000"/>
                    <a:alpha val="40000"/>
                  </a:schemeClr>
                </a:glow>
              </a:effectLst>
              <a:latin typeface="Bahnschrift" panose="020B0502040204020203" pitchFamily="34" charset="0"/>
              <a:ea typeface="+mn-ea"/>
              <a:cs typeface="Calibri"/>
            </a:rPr>
            <a:t>2019</a:t>
          </a:r>
        </a:p>
      </xdr:txBody>
    </xdr:sp>
    <xdr:clientData/>
  </xdr:twoCellAnchor>
  <xdr:twoCellAnchor>
    <xdr:from>
      <xdr:col>8</xdr:col>
      <xdr:colOff>557893</xdr:colOff>
      <xdr:row>13</xdr:row>
      <xdr:rowOff>0</xdr:rowOff>
    </xdr:from>
    <xdr:to>
      <xdr:col>10</xdr:col>
      <xdr:colOff>27215</xdr:colOff>
      <xdr:row>14</xdr:row>
      <xdr:rowOff>108857</xdr:rowOff>
    </xdr:to>
    <xdr:sp macro="" textlink="">
      <xdr:nvSpPr>
        <xdr:cNvPr id="10" name="TextBox 9">
          <a:extLst>
            <a:ext uri="{FF2B5EF4-FFF2-40B4-BE49-F238E27FC236}">
              <a16:creationId xmlns:a16="http://schemas.microsoft.com/office/drawing/2014/main" id="{C8DD3BBE-22BB-469D-BA73-7666D0BEBE60}"/>
            </a:ext>
          </a:extLst>
        </xdr:cNvPr>
        <xdr:cNvSpPr txBox="1"/>
      </xdr:nvSpPr>
      <xdr:spPr>
        <a:xfrm>
          <a:off x="5456464" y="2476500"/>
          <a:ext cx="693965"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chemeClr val="accent5"/>
              </a:solidFill>
              <a:effectLst>
                <a:glow rad="228600">
                  <a:schemeClr val="accent5">
                    <a:satMod val="175000"/>
                    <a:alpha val="40000"/>
                  </a:schemeClr>
                </a:glow>
              </a:effectLst>
              <a:latin typeface="Bahnschrift" panose="020B0502040204020203" pitchFamily="34" charset="0"/>
              <a:ea typeface="+mn-ea"/>
              <a:cs typeface="Calibri"/>
            </a:rPr>
            <a:t>2017</a:t>
          </a:r>
        </a:p>
      </xdr:txBody>
    </xdr:sp>
    <xdr:clientData/>
  </xdr:twoCellAnchor>
  <xdr:twoCellAnchor>
    <xdr:from>
      <xdr:col>11</xdr:col>
      <xdr:colOff>149678</xdr:colOff>
      <xdr:row>13</xdr:row>
      <xdr:rowOff>0</xdr:rowOff>
    </xdr:from>
    <xdr:to>
      <xdr:col>12</xdr:col>
      <xdr:colOff>146958</xdr:colOff>
      <xdr:row>14</xdr:row>
      <xdr:rowOff>92529</xdr:rowOff>
    </xdr:to>
    <xdr:sp macro="" textlink="">
      <xdr:nvSpPr>
        <xdr:cNvPr id="19" name="TextBox 18">
          <a:extLst>
            <a:ext uri="{FF2B5EF4-FFF2-40B4-BE49-F238E27FC236}">
              <a16:creationId xmlns:a16="http://schemas.microsoft.com/office/drawing/2014/main" id="{460DFF58-D18B-47EE-A358-1A07394DF58E}"/>
            </a:ext>
          </a:extLst>
        </xdr:cNvPr>
        <xdr:cNvSpPr txBox="1"/>
      </xdr:nvSpPr>
      <xdr:spPr>
        <a:xfrm>
          <a:off x="6885214" y="2476500"/>
          <a:ext cx="609601"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i="0" u="none" strike="noStrike">
              <a:solidFill>
                <a:schemeClr val="accent5"/>
              </a:solidFill>
              <a:effectLst>
                <a:glow rad="228600">
                  <a:schemeClr val="accent5">
                    <a:satMod val="175000"/>
                    <a:alpha val="40000"/>
                  </a:schemeClr>
                </a:glow>
              </a:effectLst>
              <a:latin typeface="Bahnschrift" panose="020B0502040204020203" pitchFamily="34" charset="0"/>
              <a:ea typeface="+mn-ea"/>
              <a:cs typeface="Calibri"/>
            </a:rPr>
            <a:t>2018</a:t>
          </a:r>
        </a:p>
      </xdr:txBody>
    </xdr:sp>
    <xdr:clientData/>
  </xdr:twoCellAnchor>
  <xdr:twoCellAnchor>
    <xdr:from>
      <xdr:col>13</xdr:col>
      <xdr:colOff>299357</xdr:colOff>
      <xdr:row>12</xdr:row>
      <xdr:rowOff>174171</xdr:rowOff>
    </xdr:from>
    <xdr:to>
      <xdr:col>14</xdr:col>
      <xdr:colOff>476251</xdr:colOff>
      <xdr:row>14</xdr:row>
      <xdr:rowOff>65314</xdr:rowOff>
    </xdr:to>
    <xdr:sp macro="" textlink="">
      <xdr:nvSpPr>
        <xdr:cNvPr id="20" name="TextBox 19">
          <a:extLst>
            <a:ext uri="{FF2B5EF4-FFF2-40B4-BE49-F238E27FC236}">
              <a16:creationId xmlns:a16="http://schemas.microsoft.com/office/drawing/2014/main" id="{69C3DC11-4987-4892-A6B8-87DC0B3B0F01}"/>
            </a:ext>
          </a:extLst>
        </xdr:cNvPr>
        <xdr:cNvSpPr txBox="1"/>
      </xdr:nvSpPr>
      <xdr:spPr>
        <a:xfrm>
          <a:off x="8259536" y="2460171"/>
          <a:ext cx="789215"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accent5"/>
              </a:solidFill>
              <a:effectLst>
                <a:glow rad="228600">
                  <a:schemeClr val="accent5">
                    <a:satMod val="175000"/>
                    <a:alpha val="40000"/>
                  </a:schemeClr>
                </a:glow>
              </a:effectLst>
              <a:latin typeface="Bahnschrift" panose="020B0502040204020203" pitchFamily="34" charset="0"/>
              <a:ea typeface="+mn-ea"/>
              <a:cs typeface="Calibri"/>
            </a:rPr>
            <a:t>2019</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0.34458</cdr:x>
      <cdr:y>0.38426</cdr:y>
    </cdr:from>
    <cdr:to>
      <cdr:x>0.80093</cdr:x>
      <cdr:y>0.6422</cdr:y>
    </cdr:to>
    <cdr:sp macro="" textlink="analysis!$C$17">
      <cdr:nvSpPr>
        <cdr:cNvPr id="2" name="TextBox 1">
          <a:extLst xmlns:a="http://schemas.openxmlformats.org/drawingml/2006/main">
            <a:ext uri="{FF2B5EF4-FFF2-40B4-BE49-F238E27FC236}">
              <a16:creationId xmlns:a16="http://schemas.microsoft.com/office/drawing/2014/main" id="{BAAE0212-981C-6AF3-35D6-D6AA0264B05E}"/>
            </a:ext>
          </a:extLst>
        </cdr:cNvPr>
        <cdr:cNvSpPr txBox="1"/>
      </cdr:nvSpPr>
      <cdr:spPr>
        <a:xfrm xmlns:a="http://schemas.openxmlformats.org/drawingml/2006/main">
          <a:off x="472620" y="527050"/>
          <a:ext cx="625929" cy="35378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2ACEA200-C335-4CD0-B77D-6E0793D7FB09}" type="TxLink">
            <a:rPr lang="en-US" sz="1600" b="1" i="0" u="none" strike="noStrike">
              <a:solidFill>
                <a:srgbClr val="FFFF00"/>
              </a:solidFill>
              <a:latin typeface="Bahnschrift" panose="020B0502040204020203" pitchFamily="34" charset="0"/>
              <a:ea typeface="+mn-ea"/>
              <a:cs typeface="Calibri"/>
            </a:rPr>
            <a:pPr marL="0" indent="0"/>
            <a:t>-9%</a:t>
          </a:fld>
          <a:endParaRPr lang="en-US" sz="1600" b="1" i="0" u="none" strike="noStrike">
            <a:solidFill>
              <a:srgbClr val="FFFF00"/>
            </a:solidFill>
            <a:latin typeface="Bahnschrift" panose="020B0502040204020203" pitchFamily="34" charset="0"/>
            <a:ea typeface="+mn-ea"/>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0.30429</cdr:x>
      <cdr:y>0.39418</cdr:y>
    </cdr:from>
    <cdr:to>
      <cdr:x>0.75974</cdr:x>
      <cdr:y>0.65212</cdr:y>
    </cdr:to>
    <cdr:sp macro="" textlink="analysis!$C$19">
      <cdr:nvSpPr>
        <cdr:cNvPr id="2" name="TextBox 1">
          <a:extLst xmlns:a="http://schemas.openxmlformats.org/drawingml/2006/main">
            <a:ext uri="{FF2B5EF4-FFF2-40B4-BE49-F238E27FC236}">
              <a16:creationId xmlns:a16="http://schemas.microsoft.com/office/drawing/2014/main" id="{BAAE0212-981C-6AF3-35D6-D6AA0264B05E}"/>
            </a:ext>
          </a:extLst>
        </cdr:cNvPr>
        <cdr:cNvSpPr txBox="1"/>
      </cdr:nvSpPr>
      <cdr:spPr>
        <a:xfrm xmlns:a="http://schemas.openxmlformats.org/drawingml/2006/main">
          <a:off x="418193" y="540658"/>
          <a:ext cx="625929" cy="35378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5F7E7A66-65BD-49AD-96E4-258483BF0554}" type="TxLink">
            <a:rPr lang="en-US" sz="1600" b="1" i="0" u="none" strike="noStrike">
              <a:solidFill>
                <a:srgbClr val="FFFF00"/>
              </a:solidFill>
              <a:latin typeface="Bahnschrift" panose="020B0502040204020203" pitchFamily="34" charset="0"/>
              <a:ea typeface="+mn-ea"/>
              <a:cs typeface="Calibri"/>
            </a:rPr>
            <a:pPr marL="0" indent="0"/>
            <a:t>5%</a:t>
          </a:fld>
          <a:endParaRPr lang="en-US" sz="1600" b="1" i="0" u="none" strike="noStrike">
            <a:solidFill>
              <a:srgbClr val="FFFF00"/>
            </a:solidFill>
            <a:latin typeface="Bahnschrift" panose="020B0502040204020203" pitchFamily="34" charset="0"/>
            <a:ea typeface="+mn-ea"/>
            <a:cs typeface="Calibri"/>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0.34458</cdr:x>
      <cdr:y>0.39418</cdr:y>
    </cdr:from>
    <cdr:to>
      <cdr:x>0.80093</cdr:x>
      <cdr:y>0.65212</cdr:y>
    </cdr:to>
    <cdr:sp macro="" textlink="analysis!$C$18">
      <cdr:nvSpPr>
        <cdr:cNvPr id="2" name="TextBox 1">
          <a:extLst xmlns:a="http://schemas.openxmlformats.org/drawingml/2006/main">
            <a:ext uri="{FF2B5EF4-FFF2-40B4-BE49-F238E27FC236}">
              <a16:creationId xmlns:a16="http://schemas.microsoft.com/office/drawing/2014/main" id="{BAAE0212-981C-6AF3-35D6-D6AA0264B05E}"/>
            </a:ext>
          </a:extLst>
        </cdr:cNvPr>
        <cdr:cNvSpPr txBox="1"/>
      </cdr:nvSpPr>
      <cdr:spPr>
        <a:xfrm xmlns:a="http://schemas.openxmlformats.org/drawingml/2006/main">
          <a:off x="472622" y="540658"/>
          <a:ext cx="625929" cy="35378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18A472C9-CC52-46E9-8BE7-311713066614}" type="TxLink">
            <a:rPr lang="en-US" sz="1600" b="1" i="0" u="none" strike="noStrike">
              <a:solidFill>
                <a:srgbClr val="FFFF00"/>
              </a:solidFill>
              <a:latin typeface="Bahnschrift" panose="020B0502040204020203" pitchFamily="34" charset="0"/>
              <a:ea typeface="+mn-ea"/>
              <a:cs typeface="Calibri"/>
            </a:rPr>
            <a:pPr marL="0" indent="0"/>
            <a:t>12%</a:t>
          </a:fld>
          <a:endParaRPr lang="en-US" sz="1600" b="1" i="0" u="none" strike="noStrike">
            <a:solidFill>
              <a:srgbClr val="FFFF00"/>
            </a:solidFill>
            <a:latin typeface="Bahnschrift" panose="020B0502040204020203" pitchFamily="34" charset="0"/>
            <a:ea typeface="+mn-ea"/>
            <a:cs typeface="Calibri"/>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11.78972685185" backgroundQuery="1" createdVersion="8" refreshedVersion="8" minRefreshableVersion="3" recordCount="0" supportSubquery="1" supportAdvancedDrill="1" xr:uid="{FBC6088D-987D-4696-853E-4495F5C9CCEE}">
  <cacheSource type="external" connectionId="3"/>
  <cacheFields count="4">
    <cacheField name="[Measures].[Sum of Discounts]" caption="Sum of Discounts" numFmtId="0" hierarchy="16" level="32767"/>
    <cacheField name="[Measures].[Sum of Returns]" caption="Sum of Returns" numFmtId="0" hierarchy="17" level="32767"/>
    <cacheField name="[retailSales].[Year].[Year]" caption="Year" numFmtId="0" hierarchy="1" level="1">
      <sharedItems containsSemiMixedTypes="0" containsString="0" containsNumber="1" containsInteger="1" minValue="2017" maxValue="2019" count="3">
        <n v="2017"/>
        <n v="2018"/>
        <n v="2019"/>
      </sharedItems>
      <extLst>
        <ext xmlns:x15="http://schemas.microsoft.com/office/spreadsheetml/2010/11/main" uri="{4F2E5C28-24EA-4eb8-9CBF-B6C8F9C3D259}">
          <x15:cachedUniqueNames>
            <x15:cachedUniqueName index="0" name="[retailSales].[Year].&amp;[2017]"/>
            <x15:cachedUniqueName index="1" name="[retailSales].[Year].&amp;[2018]"/>
            <x15:cachedUniqueName index="2" name="[retailSales].[Year].&amp;[2019]"/>
          </x15:cachedUniqueNames>
        </ext>
      </extLst>
    </cacheField>
    <cacheField name="[Measures].[Sum of Net Sales]" caption="Sum of Net Sales" numFmtId="0" hierarchy="20" level="32767"/>
  </cacheFields>
  <cacheHierarchies count="21">
    <cacheHierarchy uniqueName="[retailSales].[Month]" caption="Month" attribute="1" defaultMemberUniqueName="[retailSales].[Month].[All]" allUniqueName="[retailSales].[Month].[All]" dimensionUniqueName="[retailSales]" displayFolder="" count="0" memberValueDatatype="130" unbalanced="0"/>
    <cacheHierarchy uniqueName="[retailSales].[Year]" caption="Year" attribute="1" defaultMemberUniqueName="[retailSales].[Year].[All]" allUniqueName="[retailSales].[Year].[All]" dimensionUniqueName="[retailSales]" displayFolder="" count="2" memberValueDatatype="20" unbalanced="0">
      <fieldsUsage count="2">
        <fieldUsage x="-1"/>
        <fieldUsage x="2"/>
      </fieldsUsage>
    </cacheHierarchy>
    <cacheHierarchy uniqueName="[retailSales].[Total Orders]" caption="Total Orders" attribute="1" defaultMemberUniqueName="[retailSales].[Total Orders].[All]" allUniqueName="[retailSales].[Total Orders].[All]" dimensionUniqueName="[retailSales]" displayFolder="" count="0" memberValueDatatype="5" unbalanced="0"/>
    <cacheHierarchy uniqueName="[retailSales].[Gross Sales]" caption="Gross Sales" attribute="1" defaultMemberUniqueName="[retailSales].[Gross Sales].[All]" allUniqueName="[retailSales].[Gross Sales].[All]" dimensionUniqueName="[retailSales]" displayFolder="" count="0" memberValueDatatype="5" unbalanced="0"/>
    <cacheHierarchy uniqueName="[retailSales].[Discounts]" caption="Discounts" attribute="1" defaultMemberUniqueName="[retailSales].[Discounts].[All]" allUniqueName="[retailSales].[Discounts].[All]" dimensionUniqueName="[retailSales]" displayFolder="" count="0" memberValueDatatype="5" unbalanced="0"/>
    <cacheHierarchy uniqueName="[retailSales].[Returns]" caption="Returns" attribute="1" defaultMemberUniqueName="[retailSales].[Returns].[All]" allUniqueName="[retailSales].[Returns].[All]" dimensionUniqueName="[retailSales]" displayFolder="" count="0" memberValueDatatype="5" unbalanced="0"/>
    <cacheHierarchy uniqueName="[retailSales].[Net Sales]" caption="Net Sales" attribute="1" defaultMemberUniqueName="[retailSales].[Net Sales].[All]" allUniqueName="[retailSales].[Net Sales].[All]" dimensionUniqueName="[retailSales]" displayFolder="" count="0" memberValueDatatype="5" unbalanced="0"/>
    <cacheHierarchy uniqueName="[retailSales].[Shipping]" caption="Shipping" attribute="1" defaultMemberUniqueName="[retailSales].[Shipping].[All]" allUniqueName="[retailSales].[Shipping].[All]" dimensionUniqueName="[retailSales]" displayFolder="" count="0" memberValueDatatype="5" unbalanced="0"/>
    <cacheHierarchy uniqueName="[retailSales].[Total Sales]" caption="Total Sales" attribute="1" defaultMemberUniqueName="[retailSales].[Total Sales].[All]" allUniqueName="[retailSales].[Total Sales].[All]" dimensionUniqueName="[retailSales]" displayFolder="" count="0" memberValueDatatype="5" unbalanced="0"/>
    <cacheHierarchy uniqueName="[Measures].[percentage]" caption="percentage" measure="1" displayFolder="" measureGroup="retailSales" count="0"/>
    <cacheHierarchy uniqueName="[Measures].[% diff]" caption="% diff" measure="1" displayFolder="" measureGroup="retailSales" count="0"/>
    <cacheHierarchy uniqueName="[Measures].[__XL_Count retailSales]" caption="__XL_Count retailSales" measure="1" displayFolder="" measureGroup="retailSales" count="0" hidden="1"/>
    <cacheHierarchy uniqueName="[Measures].[__No measures defined]" caption="__No measures defined" measure="1" displayFolder="" count="0" hidden="1"/>
    <cacheHierarchy uniqueName="[Measures].[Sum of Total Orders]" caption="Sum of Total Orders" measure="1" displayFolder="" measureGroup="retailSales" count="0" hidden="1">
      <extLst>
        <ext xmlns:x15="http://schemas.microsoft.com/office/spreadsheetml/2010/11/main" uri="{B97F6D7D-B522-45F9-BDA1-12C45D357490}">
          <x15:cacheHierarchy aggregatedColumn="2"/>
        </ext>
      </extLst>
    </cacheHierarchy>
    <cacheHierarchy uniqueName="[Measures].[Sum of Gross Sales]" caption="Sum of Gross Sales" measure="1" displayFolder="" measureGroup="retailSales" count="0" hidden="1">
      <extLst>
        <ext xmlns:x15="http://schemas.microsoft.com/office/spreadsheetml/2010/11/main" uri="{B97F6D7D-B522-45F9-BDA1-12C45D357490}">
          <x15:cacheHierarchy aggregatedColumn="3"/>
        </ext>
      </extLst>
    </cacheHierarchy>
    <cacheHierarchy uniqueName="[Measures].[Sum of Total Sales]" caption="Sum of Total Sales" measure="1" displayFolder="" measureGroup="retailSales" count="0" hidden="1">
      <extLst>
        <ext xmlns:x15="http://schemas.microsoft.com/office/spreadsheetml/2010/11/main" uri="{B97F6D7D-B522-45F9-BDA1-12C45D357490}">
          <x15:cacheHierarchy aggregatedColumn="8"/>
        </ext>
      </extLst>
    </cacheHierarchy>
    <cacheHierarchy uniqueName="[Measures].[Sum of Discounts]" caption="Sum of Discounts" measure="1" displayFolder="" measureGroup="retailSale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turns]" caption="Sum of Returns" measure="1" displayFolder="" measureGroup="retailSale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hipping]" caption="Sum of Shipping" measure="1" displayFolder="" measureGroup="retailSales"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retailSales" count="0" hidden="1">
      <extLst>
        <ext xmlns:x15="http://schemas.microsoft.com/office/spreadsheetml/2010/11/main" uri="{B97F6D7D-B522-45F9-BDA1-12C45D357490}">
          <x15:cacheHierarchy aggregatedColumn="1"/>
        </ext>
      </extLst>
    </cacheHierarchy>
    <cacheHierarchy uniqueName="[Measures].[Sum of Net Sales]" caption="Sum of Net Sales" measure="1" displayFolder="" measureGroup="retailSales"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etailSales" uniqueName="[retailSales]" caption="retailSales"/>
  </dimensions>
  <measureGroups count="1">
    <measureGroup name="retailSales" caption="retail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11.791204398149" backgroundQuery="1" createdVersion="8" refreshedVersion="8" minRefreshableVersion="3" recordCount="0" supportSubquery="1" supportAdvancedDrill="1" xr:uid="{3F307543-100A-4984-8EE7-682C28B8CF87}">
  <cacheSource type="external" connectionId="3"/>
  <cacheFields count="4">
    <cacheField name="[Measures].[Sum of Total Orders]" caption="Sum of Total Orders" numFmtId="0" hierarchy="13" level="32767"/>
    <cacheField name="[Measures].[Sum of Total Sales]" caption="Sum of Total Sales" numFmtId="0" hierarchy="15" level="32767"/>
    <cacheField name="[Measures].[percentage]" caption="percentage" numFmtId="0" hierarchy="9" level="32767"/>
    <cacheField name="[Measures].[% diff]" caption="% diff" numFmtId="0" hierarchy="10" level="32767"/>
  </cacheFields>
  <cacheHierarchies count="21">
    <cacheHierarchy uniqueName="[retailSales].[Month]" caption="Month" attribute="1" defaultMemberUniqueName="[retailSales].[Month].[All]" allUniqueName="[retailSales].[Month].[All]" dimensionUniqueName="[retailSales]" displayFolder="" count="0" memberValueDatatype="130" unbalanced="0"/>
    <cacheHierarchy uniqueName="[retailSales].[Year]" caption="Year" attribute="1" defaultMemberUniqueName="[retailSales].[Year].[All]" allUniqueName="[retailSales].[Year].[All]" dimensionUniqueName="[retailSales]" displayFolder="" count="0" memberValueDatatype="20" unbalanced="0"/>
    <cacheHierarchy uniqueName="[retailSales].[Total Orders]" caption="Total Orders" attribute="1" defaultMemberUniqueName="[retailSales].[Total Orders].[All]" allUniqueName="[retailSales].[Total Orders].[All]" dimensionUniqueName="[retailSales]" displayFolder="" count="0" memberValueDatatype="5" unbalanced="0"/>
    <cacheHierarchy uniqueName="[retailSales].[Gross Sales]" caption="Gross Sales" attribute="1" defaultMemberUniqueName="[retailSales].[Gross Sales].[All]" allUniqueName="[retailSales].[Gross Sales].[All]" dimensionUniqueName="[retailSales]" displayFolder="" count="0" memberValueDatatype="5" unbalanced="0"/>
    <cacheHierarchy uniqueName="[retailSales].[Discounts]" caption="Discounts" attribute="1" defaultMemberUniqueName="[retailSales].[Discounts].[All]" allUniqueName="[retailSales].[Discounts].[All]" dimensionUniqueName="[retailSales]" displayFolder="" count="0" memberValueDatatype="5" unbalanced="0"/>
    <cacheHierarchy uniqueName="[retailSales].[Returns]" caption="Returns" attribute="1" defaultMemberUniqueName="[retailSales].[Returns].[All]" allUniqueName="[retailSales].[Returns].[All]" dimensionUniqueName="[retailSales]" displayFolder="" count="0" memberValueDatatype="5" unbalanced="0"/>
    <cacheHierarchy uniqueName="[retailSales].[Net Sales]" caption="Net Sales" attribute="1" defaultMemberUniqueName="[retailSales].[Net Sales].[All]" allUniqueName="[retailSales].[Net Sales].[All]" dimensionUniqueName="[retailSales]" displayFolder="" count="0" memberValueDatatype="5" unbalanced="0"/>
    <cacheHierarchy uniqueName="[retailSales].[Shipping]" caption="Shipping" attribute="1" defaultMemberUniqueName="[retailSales].[Shipping].[All]" allUniqueName="[retailSales].[Shipping].[All]" dimensionUniqueName="[retailSales]" displayFolder="" count="0" memberValueDatatype="5" unbalanced="0"/>
    <cacheHierarchy uniqueName="[retailSales].[Total Sales]" caption="Total Sales" attribute="1" defaultMemberUniqueName="[retailSales].[Total Sales].[All]" allUniqueName="[retailSales].[Total Sales].[All]" dimensionUniqueName="[retailSales]" displayFolder="" count="0" memberValueDatatype="5" unbalanced="0"/>
    <cacheHierarchy uniqueName="[Measures].[percentage]" caption="percentage" measure="1" displayFolder="" measureGroup="retailSales" count="0" oneField="1">
      <fieldsUsage count="1">
        <fieldUsage x="2"/>
      </fieldsUsage>
    </cacheHierarchy>
    <cacheHierarchy uniqueName="[Measures].[% diff]" caption="% diff" measure="1" displayFolder="" measureGroup="retailSales" count="0" oneField="1">
      <fieldsUsage count="1">
        <fieldUsage x="3"/>
      </fieldsUsage>
    </cacheHierarchy>
    <cacheHierarchy uniqueName="[Measures].[__XL_Count retailSales]" caption="__XL_Count retailSales" measure="1" displayFolder="" measureGroup="retailSales" count="0" hidden="1"/>
    <cacheHierarchy uniqueName="[Measures].[__No measures defined]" caption="__No measures defined" measure="1" displayFolder="" count="0" hidden="1"/>
    <cacheHierarchy uniqueName="[Measures].[Sum of Total Orders]" caption="Sum of Total Orders" measure="1" displayFolder="" measureGroup="retailSale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Gross Sales]" caption="Sum of Gross Sales" measure="1" displayFolder="" measureGroup="retailSales" count="0" hidden="1">
      <extLst>
        <ext xmlns:x15="http://schemas.microsoft.com/office/spreadsheetml/2010/11/main" uri="{B97F6D7D-B522-45F9-BDA1-12C45D357490}">
          <x15:cacheHierarchy aggregatedColumn="3"/>
        </ext>
      </extLst>
    </cacheHierarchy>
    <cacheHierarchy uniqueName="[Measures].[Sum of Total Sales]" caption="Sum of Total Sales" measure="1" displayFolder="" measureGroup="retailSa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Discounts]" caption="Sum of Discounts" measure="1" displayFolder="" measureGroup="retailSales" count="0" hidden="1">
      <extLst>
        <ext xmlns:x15="http://schemas.microsoft.com/office/spreadsheetml/2010/11/main" uri="{B97F6D7D-B522-45F9-BDA1-12C45D357490}">
          <x15:cacheHierarchy aggregatedColumn="4"/>
        </ext>
      </extLst>
    </cacheHierarchy>
    <cacheHierarchy uniqueName="[Measures].[Sum of Returns]" caption="Sum of Returns" measure="1" displayFolder="" measureGroup="retailSales" count="0" hidden="1">
      <extLst>
        <ext xmlns:x15="http://schemas.microsoft.com/office/spreadsheetml/2010/11/main" uri="{B97F6D7D-B522-45F9-BDA1-12C45D357490}">
          <x15:cacheHierarchy aggregatedColumn="5"/>
        </ext>
      </extLst>
    </cacheHierarchy>
    <cacheHierarchy uniqueName="[Measures].[Sum of Shipping]" caption="Sum of Shipping" measure="1" displayFolder="" measureGroup="retailSales"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retailSales" count="0" hidden="1">
      <extLst>
        <ext xmlns:x15="http://schemas.microsoft.com/office/spreadsheetml/2010/11/main" uri="{B97F6D7D-B522-45F9-BDA1-12C45D357490}">
          <x15:cacheHierarchy aggregatedColumn="1"/>
        </ext>
      </extLst>
    </cacheHierarchy>
    <cacheHierarchy uniqueName="[Measures].[Sum of Net Sales]" caption="Sum of Net Sales" measure="1" displayFolder="" measureGroup="retail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etailSales" uniqueName="[retailSales]" caption="retailSales"/>
  </dimensions>
  <measureGroups count="1">
    <measureGroup name="retailSales" caption="retail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12.739365740737" backgroundQuery="1" createdVersion="8" refreshedVersion="8" minRefreshableVersion="3" recordCount="0" supportSubquery="1" supportAdvancedDrill="1" xr:uid="{F7C76880-E685-4B40-B8C8-13992D1794E2}">
  <cacheSource type="external" connectionId="3"/>
  <cacheFields count="3">
    <cacheField name="[retailSales].[Year].[Year]" caption="Year" numFmtId="0" hierarchy="1" level="1">
      <sharedItems containsSemiMixedTypes="0" containsString="0" containsNumber="1" containsInteger="1" minValue="2017" maxValue="2019" count="3">
        <n v="2017"/>
        <n v="2018"/>
        <n v="2019"/>
      </sharedItems>
      <extLst>
        <ext xmlns:x15="http://schemas.microsoft.com/office/spreadsheetml/2010/11/main" uri="{4F2E5C28-24EA-4eb8-9CBF-B6C8F9C3D259}">
          <x15:cachedUniqueNames>
            <x15:cachedUniqueName index="0" name="[retailSales].[Year].&amp;[2017]"/>
            <x15:cachedUniqueName index="1" name="[retailSales].[Year].&amp;[2018]"/>
            <x15:cachedUniqueName index="2" name="[retailSales].[Year].&amp;[2019]"/>
          </x15:cachedUniqueNames>
        </ext>
      </extLst>
    </cacheField>
    <cacheField name="[Measures].[% diff]" caption="% diff" numFmtId="0" hierarchy="10" level="32767"/>
    <cacheField name="[retailSales].[Month].[Month]" caption="Month" numFmtId="0" level="1">
      <sharedItems count="12">
        <s v="April"/>
        <s v="August"/>
        <s v="December"/>
        <s v="February"/>
        <s v="January"/>
        <s v="July"/>
        <s v="June"/>
        <s v="March"/>
        <s v="May"/>
        <s v="November"/>
        <s v="October"/>
        <s v="September"/>
      </sharedItems>
    </cacheField>
  </cacheFields>
  <cacheHierarchies count="21">
    <cacheHierarchy uniqueName="[retailSales].[Month]" caption="Month" attribute="1" defaultMemberUniqueName="[retailSales].[Month].[All]" allUniqueName="[retailSales].[Month].[All]" dimensionUniqueName="[retailSales]" displayFolder="" count="2" memberValueDatatype="130" unbalanced="0">
      <fieldsUsage count="2">
        <fieldUsage x="-1"/>
        <fieldUsage x="2"/>
      </fieldsUsage>
    </cacheHierarchy>
    <cacheHierarchy uniqueName="[retailSales].[Year]" caption="Year" attribute="1" defaultMemberUniqueName="[retailSales].[Year].[All]" allUniqueName="[retailSales].[Year].[All]" dimensionUniqueName="[retailSales]" displayFolder="" count="2" memberValueDatatype="20" unbalanced="0">
      <fieldsUsage count="2">
        <fieldUsage x="-1"/>
        <fieldUsage x="0"/>
      </fieldsUsage>
    </cacheHierarchy>
    <cacheHierarchy uniqueName="[retailSales].[Total Orders]" caption="Total Orders" attribute="1" defaultMemberUniqueName="[retailSales].[Total Orders].[All]" allUniqueName="[retailSales].[Total Orders].[All]" dimensionUniqueName="[retailSales]" displayFolder="" count="0" memberValueDatatype="5" unbalanced="0"/>
    <cacheHierarchy uniqueName="[retailSales].[Gross Sales]" caption="Gross Sales" attribute="1" defaultMemberUniqueName="[retailSales].[Gross Sales].[All]" allUniqueName="[retailSales].[Gross Sales].[All]" dimensionUniqueName="[retailSales]" displayFolder="" count="0" memberValueDatatype="5" unbalanced="0"/>
    <cacheHierarchy uniqueName="[retailSales].[Discounts]" caption="Discounts" attribute="1" defaultMemberUniqueName="[retailSales].[Discounts].[All]" allUniqueName="[retailSales].[Discounts].[All]" dimensionUniqueName="[retailSales]" displayFolder="" count="0" memberValueDatatype="5" unbalanced="0"/>
    <cacheHierarchy uniqueName="[retailSales].[Returns]" caption="Returns" attribute="1" defaultMemberUniqueName="[retailSales].[Returns].[All]" allUniqueName="[retailSales].[Returns].[All]" dimensionUniqueName="[retailSales]" displayFolder="" count="0" memberValueDatatype="5" unbalanced="0"/>
    <cacheHierarchy uniqueName="[retailSales].[Net Sales]" caption="Net Sales" attribute="1" defaultMemberUniqueName="[retailSales].[Net Sales].[All]" allUniqueName="[retailSales].[Net Sales].[All]" dimensionUniqueName="[retailSales]" displayFolder="" count="0" memberValueDatatype="5" unbalanced="0"/>
    <cacheHierarchy uniqueName="[retailSales].[Shipping]" caption="Shipping" attribute="1" defaultMemberUniqueName="[retailSales].[Shipping].[All]" allUniqueName="[retailSales].[Shipping].[All]" dimensionUniqueName="[retailSales]" displayFolder="" count="0" memberValueDatatype="5" unbalanced="0"/>
    <cacheHierarchy uniqueName="[retailSales].[Total Sales]" caption="Total Sales" attribute="1" defaultMemberUniqueName="[retailSales].[Total Sales].[All]" allUniqueName="[retailSales].[Total Sales].[All]" dimensionUniqueName="[retailSales]" displayFolder="" count="0" memberValueDatatype="5" unbalanced="0"/>
    <cacheHierarchy uniqueName="[Measures].[percentage]" caption="percentage" measure="1" displayFolder="" measureGroup="retailSales" count="0"/>
    <cacheHierarchy uniqueName="[Measures].[% diff]" caption="% diff" measure="1" displayFolder="" measureGroup="retailSales" count="0" oneField="1">
      <fieldsUsage count="1">
        <fieldUsage x="1"/>
      </fieldsUsage>
    </cacheHierarchy>
    <cacheHierarchy uniqueName="[Measures].[__XL_Count retailSales]" caption="__XL_Count retailSales" measure="1" displayFolder="" measureGroup="retailSales" count="0" hidden="1"/>
    <cacheHierarchy uniqueName="[Measures].[__No measures defined]" caption="__No measures defined" measure="1" displayFolder="" count="0" hidden="1"/>
    <cacheHierarchy uniqueName="[Measures].[Sum of Total Orders]" caption="Sum of Total Orders" measure="1" displayFolder="" measureGroup="retailSales" count="0" hidden="1">
      <extLst>
        <ext xmlns:x15="http://schemas.microsoft.com/office/spreadsheetml/2010/11/main" uri="{B97F6D7D-B522-45F9-BDA1-12C45D357490}">
          <x15:cacheHierarchy aggregatedColumn="2"/>
        </ext>
      </extLst>
    </cacheHierarchy>
    <cacheHierarchy uniqueName="[Measures].[Sum of Gross Sales]" caption="Sum of Gross Sales" measure="1" displayFolder="" measureGroup="retailSales" count="0" hidden="1">
      <extLst>
        <ext xmlns:x15="http://schemas.microsoft.com/office/spreadsheetml/2010/11/main" uri="{B97F6D7D-B522-45F9-BDA1-12C45D357490}">
          <x15:cacheHierarchy aggregatedColumn="3"/>
        </ext>
      </extLst>
    </cacheHierarchy>
    <cacheHierarchy uniqueName="[Measures].[Sum of Total Sales]" caption="Sum of Total Sales" measure="1" displayFolder="" measureGroup="retailSales" count="0" hidden="1">
      <extLst>
        <ext xmlns:x15="http://schemas.microsoft.com/office/spreadsheetml/2010/11/main" uri="{B97F6D7D-B522-45F9-BDA1-12C45D357490}">
          <x15:cacheHierarchy aggregatedColumn="8"/>
        </ext>
      </extLst>
    </cacheHierarchy>
    <cacheHierarchy uniqueName="[Measures].[Sum of Discounts]" caption="Sum of Discounts" measure="1" displayFolder="" measureGroup="retailSales" count="0" hidden="1">
      <extLst>
        <ext xmlns:x15="http://schemas.microsoft.com/office/spreadsheetml/2010/11/main" uri="{B97F6D7D-B522-45F9-BDA1-12C45D357490}">
          <x15:cacheHierarchy aggregatedColumn="4"/>
        </ext>
      </extLst>
    </cacheHierarchy>
    <cacheHierarchy uniqueName="[Measures].[Sum of Returns]" caption="Sum of Returns" measure="1" displayFolder="" measureGroup="retailSales" count="0" hidden="1">
      <extLst>
        <ext xmlns:x15="http://schemas.microsoft.com/office/spreadsheetml/2010/11/main" uri="{B97F6D7D-B522-45F9-BDA1-12C45D357490}">
          <x15:cacheHierarchy aggregatedColumn="5"/>
        </ext>
      </extLst>
    </cacheHierarchy>
    <cacheHierarchy uniqueName="[Measures].[Sum of Shipping]" caption="Sum of Shipping" measure="1" displayFolder="" measureGroup="retailSales"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retailSales" count="0" hidden="1">
      <extLst>
        <ext xmlns:x15="http://schemas.microsoft.com/office/spreadsheetml/2010/11/main" uri="{B97F6D7D-B522-45F9-BDA1-12C45D357490}">
          <x15:cacheHierarchy aggregatedColumn="1"/>
        </ext>
      </extLst>
    </cacheHierarchy>
    <cacheHierarchy uniqueName="[Measures].[Sum of Net Sales]" caption="Sum of Net Sales" measure="1" displayFolder="" measureGroup="retail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etailSales" uniqueName="[retailSales]" caption="retailSales"/>
  </dimensions>
  <measureGroups count="1">
    <measureGroup name="retailSales" caption="retail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12.739366666669" backgroundQuery="1" createdVersion="8" refreshedVersion="8" minRefreshableVersion="3" recordCount="0" supportSubquery="1" supportAdvancedDrill="1" xr:uid="{D4B8E665-30F0-4E25-A4AD-B819B9A14E2C}">
  <cacheSource type="external" connectionId="3"/>
  <cacheFields count="4">
    <cacheField name="[retailSales].[Year].[Year]" caption="Year" numFmtId="0" hierarchy="1" level="1">
      <sharedItems containsSemiMixedTypes="0" containsString="0" containsNumber="1" containsInteger="1" minValue="2017" maxValue="2019" count="3">
        <n v="2017"/>
        <n v="2018"/>
        <n v="2019"/>
      </sharedItems>
      <extLst>
        <ext xmlns:x15="http://schemas.microsoft.com/office/spreadsheetml/2010/11/main" uri="{4F2E5C28-24EA-4eb8-9CBF-B6C8F9C3D259}">
          <x15:cachedUniqueNames>
            <x15:cachedUniqueName index="0" name="[retailSales].[Year].&amp;[2017]"/>
            <x15:cachedUniqueName index="1" name="[retailSales].[Year].&amp;[2018]"/>
            <x15:cachedUniqueName index="2" name="[retailSales].[Year].&amp;[2019]"/>
          </x15:cachedUniqueNames>
        </ext>
      </extLst>
    </cacheField>
    <cacheField name="[Measures].[Sum of Gross Sales]" caption="Sum of Gross Sales" numFmtId="0" hierarchy="14" level="32767"/>
    <cacheField name="[Measures].[Sum of Total Sales]" caption="Sum of Total Sales" numFmtId="0" hierarchy="15" level="32767"/>
    <cacheField name="[retailSales].[Month].[Month]" caption="Month" numFmtId="0" level="1">
      <sharedItems containsSemiMixedTypes="0" containsNonDate="0" containsString="0"/>
    </cacheField>
  </cacheFields>
  <cacheHierarchies count="21">
    <cacheHierarchy uniqueName="[retailSales].[Month]" caption="Month" attribute="1" defaultMemberUniqueName="[retailSales].[Month].[All]" allUniqueName="[retailSales].[Month].[All]" dimensionUniqueName="[retailSales]" displayFolder="" count="2" memberValueDatatype="130" unbalanced="0">
      <fieldsUsage count="2">
        <fieldUsage x="-1"/>
        <fieldUsage x="3"/>
      </fieldsUsage>
    </cacheHierarchy>
    <cacheHierarchy uniqueName="[retailSales].[Year]" caption="Year" attribute="1" defaultMemberUniqueName="[retailSales].[Year].[All]" allUniqueName="[retailSales].[Year].[All]" dimensionUniqueName="[retailSales]" displayFolder="" count="2" memberValueDatatype="20" unbalanced="0">
      <fieldsUsage count="2">
        <fieldUsage x="-1"/>
        <fieldUsage x="0"/>
      </fieldsUsage>
    </cacheHierarchy>
    <cacheHierarchy uniqueName="[retailSales].[Total Orders]" caption="Total Orders" attribute="1" defaultMemberUniqueName="[retailSales].[Total Orders].[All]" allUniqueName="[retailSales].[Total Orders].[All]" dimensionUniqueName="[retailSales]" displayFolder="" count="0" memberValueDatatype="5" unbalanced="0"/>
    <cacheHierarchy uniqueName="[retailSales].[Gross Sales]" caption="Gross Sales" attribute="1" defaultMemberUniqueName="[retailSales].[Gross Sales].[All]" allUniqueName="[retailSales].[Gross Sales].[All]" dimensionUniqueName="[retailSales]" displayFolder="" count="0" memberValueDatatype="5" unbalanced="0"/>
    <cacheHierarchy uniqueName="[retailSales].[Discounts]" caption="Discounts" attribute="1" defaultMemberUniqueName="[retailSales].[Discounts].[All]" allUniqueName="[retailSales].[Discounts].[All]" dimensionUniqueName="[retailSales]" displayFolder="" count="0" memberValueDatatype="5" unbalanced="0"/>
    <cacheHierarchy uniqueName="[retailSales].[Returns]" caption="Returns" attribute="1" defaultMemberUniqueName="[retailSales].[Returns].[All]" allUniqueName="[retailSales].[Returns].[All]" dimensionUniqueName="[retailSales]" displayFolder="" count="0" memberValueDatatype="5" unbalanced="0"/>
    <cacheHierarchy uniqueName="[retailSales].[Net Sales]" caption="Net Sales" attribute="1" defaultMemberUniqueName="[retailSales].[Net Sales].[All]" allUniqueName="[retailSales].[Net Sales].[All]" dimensionUniqueName="[retailSales]" displayFolder="" count="0" memberValueDatatype="5" unbalanced="0"/>
    <cacheHierarchy uniqueName="[retailSales].[Shipping]" caption="Shipping" attribute="1" defaultMemberUniqueName="[retailSales].[Shipping].[All]" allUniqueName="[retailSales].[Shipping].[All]" dimensionUniqueName="[retailSales]" displayFolder="" count="0" memberValueDatatype="5" unbalanced="0"/>
    <cacheHierarchy uniqueName="[retailSales].[Total Sales]" caption="Total Sales" attribute="1" defaultMemberUniqueName="[retailSales].[Total Sales].[All]" allUniqueName="[retailSales].[Total Sales].[All]" dimensionUniqueName="[retailSales]" displayFolder="" count="0" memberValueDatatype="5" unbalanced="0"/>
    <cacheHierarchy uniqueName="[Measures].[percentage]" caption="percentage" measure="1" displayFolder="" measureGroup="retailSales" count="0"/>
    <cacheHierarchy uniqueName="[Measures].[% diff]" caption="% diff" measure="1" displayFolder="" measureGroup="retailSales" count="0"/>
    <cacheHierarchy uniqueName="[Measures].[__XL_Count retailSales]" caption="__XL_Count retailSales" measure="1" displayFolder="" measureGroup="retailSales" count="0" hidden="1"/>
    <cacheHierarchy uniqueName="[Measures].[__No measures defined]" caption="__No measures defined" measure="1" displayFolder="" count="0" hidden="1"/>
    <cacheHierarchy uniqueName="[Measures].[Sum of Total Orders]" caption="Sum of Total Orders" measure="1" displayFolder="" measureGroup="retailSales" count="0" hidden="1">
      <extLst>
        <ext xmlns:x15="http://schemas.microsoft.com/office/spreadsheetml/2010/11/main" uri="{B97F6D7D-B522-45F9-BDA1-12C45D357490}">
          <x15:cacheHierarchy aggregatedColumn="2"/>
        </ext>
      </extLst>
    </cacheHierarchy>
    <cacheHierarchy uniqueName="[Measures].[Sum of Gross Sales]" caption="Sum of Gross Sales" measure="1" displayFolder="" measureGroup="retail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otal Sales]" caption="Sum of Total Sales" measure="1" displayFolder="" measureGroup="retailSa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Discounts]" caption="Sum of Discounts" measure="1" displayFolder="" measureGroup="retailSales" count="0" hidden="1">
      <extLst>
        <ext xmlns:x15="http://schemas.microsoft.com/office/spreadsheetml/2010/11/main" uri="{B97F6D7D-B522-45F9-BDA1-12C45D357490}">
          <x15:cacheHierarchy aggregatedColumn="4"/>
        </ext>
      </extLst>
    </cacheHierarchy>
    <cacheHierarchy uniqueName="[Measures].[Sum of Returns]" caption="Sum of Returns" measure="1" displayFolder="" measureGroup="retailSales" count="0" hidden="1">
      <extLst>
        <ext xmlns:x15="http://schemas.microsoft.com/office/spreadsheetml/2010/11/main" uri="{B97F6D7D-B522-45F9-BDA1-12C45D357490}">
          <x15:cacheHierarchy aggregatedColumn="5"/>
        </ext>
      </extLst>
    </cacheHierarchy>
    <cacheHierarchy uniqueName="[Measures].[Sum of Shipping]" caption="Sum of Shipping" measure="1" displayFolder="" measureGroup="retailSales"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retailSales" count="0" hidden="1">
      <extLst>
        <ext xmlns:x15="http://schemas.microsoft.com/office/spreadsheetml/2010/11/main" uri="{B97F6D7D-B522-45F9-BDA1-12C45D357490}">
          <x15:cacheHierarchy aggregatedColumn="1"/>
        </ext>
      </extLst>
    </cacheHierarchy>
    <cacheHierarchy uniqueName="[Measures].[Sum of Net Sales]" caption="Sum of Net Sales" measure="1" displayFolder="" measureGroup="retail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etailSales" uniqueName="[retailSales]" caption="retailSales"/>
  </dimensions>
  <measureGroups count="1">
    <measureGroup name="retailSales" caption="retail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12.739367361108" backgroundQuery="1" createdVersion="8" refreshedVersion="8" minRefreshableVersion="3" recordCount="0" supportSubquery="1" supportAdvancedDrill="1" xr:uid="{2514D407-2543-4841-AAF7-FDD68EFE1312}">
  <cacheSource type="external" connectionId="3"/>
  <cacheFields count="3">
    <cacheField name="[Measures].[Sum of Total Orders]" caption="Sum of Total Orders" numFmtId="0" hierarchy="13" level="32767"/>
    <cacheField name="[retailSales].[Year].[Year]" caption="Year" numFmtId="0" hierarchy="1" level="1">
      <sharedItems containsSemiMixedTypes="0" containsString="0" containsNumber="1" containsInteger="1" minValue="2017" maxValue="2019" count="3">
        <n v="2017"/>
        <n v="2018"/>
        <n v="2019"/>
      </sharedItems>
      <extLst>
        <ext xmlns:x15="http://schemas.microsoft.com/office/spreadsheetml/2010/11/main" uri="{4F2E5C28-24EA-4eb8-9CBF-B6C8F9C3D259}">
          <x15:cachedUniqueNames>
            <x15:cachedUniqueName index="0" name="[retailSales].[Year].&amp;[2017]"/>
            <x15:cachedUniqueName index="1" name="[retailSales].[Year].&amp;[2018]"/>
            <x15:cachedUniqueName index="2" name="[retailSales].[Year].&amp;[2019]"/>
          </x15:cachedUniqueNames>
        </ext>
      </extLst>
    </cacheField>
    <cacheField name="[retailSales].[Month].[Month]" caption="Month" numFmtId="0" level="1">
      <sharedItems containsSemiMixedTypes="0" containsNonDate="0" containsString="0"/>
    </cacheField>
  </cacheFields>
  <cacheHierarchies count="21">
    <cacheHierarchy uniqueName="[retailSales].[Month]" caption="Month" attribute="1" defaultMemberUniqueName="[retailSales].[Month].[All]" allUniqueName="[retailSales].[Month].[All]" dimensionUniqueName="[retailSales]" displayFolder="" count="2" memberValueDatatype="130" unbalanced="0">
      <fieldsUsage count="2">
        <fieldUsage x="-1"/>
        <fieldUsage x="2"/>
      </fieldsUsage>
    </cacheHierarchy>
    <cacheHierarchy uniqueName="[retailSales].[Year]" caption="Year" attribute="1" defaultMemberUniqueName="[retailSales].[Year].[All]" allUniqueName="[retailSales].[Year].[All]" dimensionUniqueName="[retailSales]" displayFolder="" count="2" memberValueDatatype="20" unbalanced="0">
      <fieldsUsage count="2">
        <fieldUsage x="-1"/>
        <fieldUsage x="1"/>
      </fieldsUsage>
    </cacheHierarchy>
    <cacheHierarchy uniqueName="[retailSales].[Total Orders]" caption="Total Orders" attribute="1" defaultMemberUniqueName="[retailSales].[Total Orders].[All]" allUniqueName="[retailSales].[Total Orders].[All]" dimensionUniqueName="[retailSales]" displayFolder="" count="0" memberValueDatatype="5" unbalanced="0"/>
    <cacheHierarchy uniqueName="[retailSales].[Gross Sales]" caption="Gross Sales" attribute="1" defaultMemberUniqueName="[retailSales].[Gross Sales].[All]" allUniqueName="[retailSales].[Gross Sales].[All]" dimensionUniqueName="[retailSales]" displayFolder="" count="0" memberValueDatatype="5" unbalanced="0"/>
    <cacheHierarchy uniqueName="[retailSales].[Discounts]" caption="Discounts" attribute="1" defaultMemberUniqueName="[retailSales].[Discounts].[All]" allUniqueName="[retailSales].[Discounts].[All]" dimensionUniqueName="[retailSales]" displayFolder="" count="0" memberValueDatatype="5" unbalanced="0"/>
    <cacheHierarchy uniqueName="[retailSales].[Returns]" caption="Returns" attribute="1" defaultMemberUniqueName="[retailSales].[Returns].[All]" allUniqueName="[retailSales].[Returns].[All]" dimensionUniqueName="[retailSales]" displayFolder="" count="0" memberValueDatatype="5" unbalanced="0"/>
    <cacheHierarchy uniqueName="[retailSales].[Net Sales]" caption="Net Sales" attribute="1" defaultMemberUniqueName="[retailSales].[Net Sales].[All]" allUniqueName="[retailSales].[Net Sales].[All]" dimensionUniqueName="[retailSales]" displayFolder="" count="0" memberValueDatatype="5" unbalanced="0"/>
    <cacheHierarchy uniqueName="[retailSales].[Shipping]" caption="Shipping" attribute="1" defaultMemberUniqueName="[retailSales].[Shipping].[All]" allUniqueName="[retailSales].[Shipping].[All]" dimensionUniqueName="[retailSales]" displayFolder="" count="0" memberValueDatatype="5" unbalanced="0"/>
    <cacheHierarchy uniqueName="[retailSales].[Total Sales]" caption="Total Sales" attribute="1" defaultMemberUniqueName="[retailSales].[Total Sales].[All]" allUniqueName="[retailSales].[Total Sales].[All]" dimensionUniqueName="[retailSales]" displayFolder="" count="0" memberValueDatatype="5" unbalanced="0"/>
    <cacheHierarchy uniqueName="[Measures].[percentage]" caption="percentage" measure="1" displayFolder="" measureGroup="retailSales" count="0"/>
    <cacheHierarchy uniqueName="[Measures].[% diff]" caption="% diff" measure="1" displayFolder="" measureGroup="retailSales" count="0"/>
    <cacheHierarchy uniqueName="[Measures].[__XL_Count retailSales]" caption="__XL_Count retailSales" measure="1" displayFolder="" measureGroup="retailSales" count="0" hidden="1"/>
    <cacheHierarchy uniqueName="[Measures].[__No measures defined]" caption="__No measures defined" measure="1" displayFolder="" count="0" hidden="1"/>
    <cacheHierarchy uniqueName="[Measures].[Sum of Total Orders]" caption="Sum of Total Orders" measure="1" displayFolder="" measureGroup="retailSale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Gross Sales]" caption="Sum of Gross Sales" measure="1" displayFolder="" measureGroup="retailSales" count="0" hidden="1">
      <extLst>
        <ext xmlns:x15="http://schemas.microsoft.com/office/spreadsheetml/2010/11/main" uri="{B97F6D7D-B522-45F9-BDA1-12C45D357490}">
          <x15:cacheHierarchy aggregatedColumn="3"/>
        </ext>
      </extLst>
    </cacheHierarchy>
    <cacheHierarchy uniqueName="[Measures].[Sum of Total Sales]" caption="Sum of Total Sales" measure="1" displayFolder="" measureGroup="retailSales" count="0" hidden="1">
      <extLst>
        <ext xmlns:x15="http://schemas.microsoft.com/office/spreadsheetml/2010/11/main" uri="{B97F6D7D-B522-45F9-BDA1-12C45D357490}">
          <x15:cacheHierarchy aggregatedColumn="8"/>
        </ext>
      </extLst>
    </cacheHierarchy>
    <cacheHierarchy uniqueName="[Measures].[Sum of Discounts]" caption="Sum of Discounts" measure="1" displayFolder="" measureGroup="retailSales" count="0" hidden="1">
      <extLst>
        <ext xmlns:x15="http://schemas.microsoft.com/office/spreadsheetml/2010/11/main" uri="{B97F6D7D-B522-45F9-BDA1-12C45D357490}">
          <x15:cacheHierarchy aggregatedColumn="4"/>
        </ext>
      </extLst>
    </cacheHierarchy>
    <cacheHierarchy uniqueName="[Measures].[Sum of Returns]" caption="Sum of Returns" measure="1" displayFolder="" measureGroup="retailSales" count="0" hidden="1">
      <extLst>
        <ext xmlns:x15="http://schemas.microsoft.com/office/spreadsheetml/2010/11/main" uri="{B97F6D7D-B522-45F9-BDA1-12C45D357490}">
          <x15:cacheHierarchy aggregatedColumn="5"/>
        </ext>
      </extLst>
    </cacheHierarchy>
    <cacheHierarchy uniqueName="[Measures].[Sum of Shipping]" caption="Sum of Shipping" measure="1" displayFolder="" measureGroup="retailSales" count="0" hidden="1">
      <extLst>
        <ext xmlns:x15="http://schemas.microsoft.com/office/spreadsheetml/2010/11/main" uri="{B97F6D7D-B522-45F9-BDA1-12C45D357490}">
          <x15:cacheHierarchy aggregatedColumn="7"/>
        </ext>
      </extLst>
    </cacheHierarchy>
    <cacheHierarchy uniqueName="[Measures].[Sum of Year]" caption="Sum of Year" measure="1" displayFolder="" measureGroup="retailSales" count="0" hidden="1">
      <extLst>
        <ext xmlns:x15="http://schemas.microsoft.com/office/spreadsheetml/2010/11/main" uri="{B97F6D7D-B522-45F9-BDA1-12C45D357490}">
          <x15:cacheHierarchy aggregatedColumn="1"/>
        </ext>
      </extLst>
    </cacheHierarchy>
    <cacheHierarchy uniqueName="[Measures].[Sum of Net Sales]" caption="Sum of Net Sales" measure="1" displayFolder="" measureGroup="retail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etailSales" uniqueName="[retailSales]" caption="retailSales"/>
  </dimensions>
  <measureGroups count="1">
    <measureGroup name="retailSales" caption="retail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12.739367939816" backgroundQuery="1" createdVersion="8" refreshedVersion="8" minRefreshableVersion="3" recordCount="0" supportSubquery="1" supportAdvancedDrill="1" xr:uid="{47487560-699A-422C-8D76-6C813BE537BA}">
  <cacheSource type="external" connectionId="3"/>
  <cacheFields count="3">
    <cacheField name="[retailSales].[Year].[Year]" caption="Year" numFmtId="0" hierarchy="1" level="1">
      <sharedItems containsSemiMixedTypes="0" containsString="0" containsNumber="1" containsInteger="1" minValue="2017" maxValue="2019" count="3">
        <n v="2017"/>
        <n v="2018"/>
        <n v="2019"/>
      </sharedItems>
      <extLst>
        <ext xmlns:x15="http://schemas.microsoft.com/office/spreadsheetml/2010/11/main" uri="{4F2E5C28-24EA-4eb8-9CBF-B6C8F9C3D259}">
          <x15:cachedUniqueNames>
            <x15:cachedUniqueName index="0" name="[retailSales].[Year].&amp;[2017]"/>
            <x15:cachedUniqueName index="1" name="[retailSales].[Year].&amp;[2018]"/>
            <x15:cachedUniqueName index="2" name="[retailSales].[Year].&amp;[2019]"/>
          </x15:cachedUniqueNames>
        </ext>
      </extLst>
    </cacheField>
    <cacheField name="[Measures].[Sum of Shipping]" caption="Sum of Shipping" numFmtId="0" hierarchy="18" level="32767"/>
    <cacheField name="[retailSales].[Month].[Month]" caption="Month" numFmtId="0" level="1">
      <sharedItems containsSemiMixedTypes="0" containsNonDate="0" containsString="0"/>
    </cacheField>
  </cacheFields>
  <cacheHierarchies count="21">
    <cacheHierarchy uniqueName="[retailSales].[Month]" caption="Month" attribute="1" defaultMemberUniqueName="[retailSales].[Month].[All]" allUniqueName="[retailSales].[Month].[All]" dimensionUniqueName="[retailSales]" displayFolder="" count="2" memberValueDatatype="130" unbalanced="0">
      <fieldsUsage count="2">
        <fieldUsage x="-1"/>
        <fieldUsage x="2"/>
      </fieldsUsage>
    </cacheHierarchy>
    <cacheHierarchy uniqueName="[retailSales].[Year]" caption="Year" attribute="1" defaultMemberUniqueName="[retailSales].[Year].[All]" allUniqueName="[retailSales].[Year].[All]" dimensionUniqueName="[retailSales]" displayFolder="" count="2" memberValueDatatype="20" unbalanced="0">
      <fieldsUsage count="2">
        <fieldUsage x="-1"/>
        <fieldUsage x="0"/>
      </fieldsUsage>
    </cacheHierarchy>
    <cacheHierarchy uniqueName="[retailSales].[Total Orders]" caption="Total Orders" attribute="1" defaultMemberUniqueName="[retailSales].[Total Orders].[All]" allUniqueName="[retailSales].[Total Orders].[All]" dimensionUniqueName="[retailSales]" displayFolder="" count="0" memberValueDatatype="5" unbalanced="0"/>
    <cacheHierarchy uniqueName="[retailSales].[Gross Sales]" caption="Gross Sales" attribute="1" defaultMemberUniqueName="[retailSales].[Gross Sales].[All]" allUniqueName="[retailSales].[Gross Sales].[All]" dimensionUniqueName="[retailSales]" displayFolder="" count="0" memberValueDatatype="5" unbalanced="0"/>
    <cacheHierarchy uniqueName="[retailSales].[Discounts]" caption="Discounts" attribute="1" defaultMemberUniqueName="[retailSales].[Discounts].[All]" allUniqueName="[retailSales].[Discounts].[All]" dimensionUniqueName="[retailSales]" displayFolder="" count="0" memberValueDatatype="5" unbalanced="0"/>
    <cacheHierarchy uniqueName="[retailSales].[Returns]" caption="Returns" attribute="1" defaultMemberUniqueName="[retailSales].[Returns].[All]" allUniqueName="[retailSales].[Returns].[All]" dimensionUniqueName="[retailSales]" displayFolder="" count="0" memberValueDatatype="5" unbalanced="0"/>
    <cacheHierarchy uniqueName="[retailSales].[Net Sales]" caption="Net Sales" attribute="1" defaultMemberUniqueName="[retailSales].[Net Sales].[All]" allUniqueName="[retailSales].[Net Sales].[All]" dimensionUniqueName="[retailSales]" displayFolder="" count="0" memberValueDatatype="5" unbalanced="0"/>
    <cacheHierarchy uniqueName="[retailSales].[Shipping]" caption="Shipping" attribute="1" defaultMemberUniqueName="[retailSales].[Shipping].[All]" allUniqueName="[retailSales].[Shipping].[All]" dimensionUniqueName="[retailSales]" displayFolder="" count="0" memberValueDatatype="5" unbalanced="0"/>
    <cacheHierarchy uniqueName="[retailSales].[Total Sales]" caption="Total Sales" attribute="1" defaultMemberUniqueName="[retailSales].[Total Sales].[All]" allUniqueName="[retailSales].[Total Sales].[All]" dimensionUniqueName="[retailSales]" displayFolder="" count="0" memberValueDatatype="5" unbalanced="0"/>
    <cacheHierarchy uniqueName="[Measures].[percentage]" caption="percentage" measure="1" displayFolder="" measureGroup="retailSales" count="0"/>
    <cacheHierarchy uniqueName="[Measures].[% diff]" caption="% diff" measure="1" displayFolder="" measureGroup="retailSales" count="0"/>
    <cacheHierarchy uniqueName="[Measures].[__XL_Count retailSales]" caption="__XL_Count retailSales" measure="1" displayFolder="" measureGroup="retailSales" count="0" hidden="1"/>
    <cacheHierarchy uniqueName="[Measures].[__No measures defined]" caption="__No measures defined" measure="1" displayFolder="" count="0" hidden="1"/>
    <cacheHierarchy uniqueName="[Measures].[Sum of Total Orders]" caption="Sum of Total Orders" measure="1" displayFolder="" measureGroup="retailSales" count="0" hidden="1">
      <extLst>
        <ext xmlns:x15="http://schemas.microsoft.com/office/spreadsheetml/2010/11/main" uri="{B97F6D7D-B522-45F9-BDA1-12C45D357490}">
          <x15:cacheHierarchy aggregatedColumn="2"/>
        </ext>
      </extLst>
    </cacheHierarchy>
    <cacheHierarchy uniqueName="[Measures].[Sum of Gross Sales]" caption="Sum of Gross Sales" measure="1" displayFolder="" measureGroup="retailSales" count="0" hidden="1">
      <extLst>
        <ext xmlns:x15="http://schemas.microsoft.com/office/spreadsheetml/2010/11/main" uri="{B97F6D7D-B522-45F9-BDA1-12C45D357490}">
          <x15:cacheHierarchy aggregatedColumn="3"/>
        </ext>
      </extLst>
    </cacheHierarchy>
    <cacheHierarchy uniqueName="[Measures].[Sum of Total Sales]" caption="Sum of Total Sales" measure="1" displayFolder="" measureGroup="retailSales" count="0" hidden="1">
      <extLst>
        <ext xmlns:x15="http://schemas.microsoft.com/office/spreadsheetml/2010/11/main" uri="{B97F6D7D-B522-45F9-BDA1-12C45D357490}">
          <x15:cacheHierarchy aggregatedColumn="8"/>
        </ext>
      </extLst>
    </cacheHierarchy>
    <cacheHierarchy uniqueName="[Measures].[Sum of Discounts]" caption="Sum of Discounts" measure="1" displayFolder="" measureGroup="retailSales" count="0" hidden="1">
      <extLst>
        <ext xmlns:x15="http://schemas.microsoft.com/office/spreadsheetml/2010/11/main" uri="{B97F6D7D-B522-45F9-BDA1-12C45D357490}">
          <x15:cacheHierarchy aggregatedColumn="4"/>
        </ext>
      </extLst>
    </cacheHierarchy>
    <cacheHierarchy uniqueName="[Measures].[Sum of Returns]" caption="Sum of Returns" measure="1" displayFolder="" measureGroup="retailSales" count="0" hidden="1">
      <extLst>
        <ext xmlns:x15="http://schemas.microsoft.com/office/spreadsheetml/2010/11/main" uri="{B97F6D7D-B522-45F9-BDA1-12C45D357490}">
          <x15:cacheHierarchy aggregatedColumn="5"/>
        </ext>
      </extLst>
    </cacheHierarchy>
    <cacheHierarchy uniqueName="[Measures].[Sum of Shipping]" caption="Sum of Shipping" measure="1" displayFolder="" measureGroup="retailSale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Year]" caption="Sum of Year" measure="1" displayFolder="" measureGroup="retailSales" count="0" hidden="1">
      <extLst>
        <ext xmlns:x15="http://schemas.microsoft.com/office/spreadsheetml/2010/11/main" uri="{B97F6D7D-B522-45F9-BDA1-12C45D357490}">
          <x15:cacheHierarchy aggregatedColumn="1"/>
        </ext>
      </extLst>
    </cacheHierarchy>
    <cacheHierarchy uniqueName="[Measures].[Sum of Net Sales]" caption="Sum of Net Sales" measure="1" displayFolder="" measureGroup="retailSales"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etailSales" uniqueName="[retailSales]" caption="retailSales"/>
  </dimensions>
  <measureGroups count="1">
    <measureGroup name="retailSales" caption="retail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11.77595787037" backgroundQuery="1" createdVersion="3" refreshedVersion="8" minRefreshableVersion="3" recordCount="0" supportSubquery="1" supportAdvancedDrill="1" xr:uid="{532186B5-8E3D-4C83-9103-960C467D407C}">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retailSales].[Month]" caption="Month" attribute="1" defaultMemberUniqueName="[retailSales].[Month].[All]" allUniqueName="[retailSales].[Month].[All]" dimensionUniqueName="[retailSales]" displayFolder="" count="2" memberValueDatatype="130" unbalanced="0"/>
    <cacheHierarchy uniqueName="[retailSales].[Year]" caption="Year" attribute="1" defaultMemberUniqueName="[retailSales].[Year].[All]" allUniqueName="[retailSales].[Year].[All]" dimensionUniqueName="[retailSales]" displayFolder="" count="2" memberValueDatatype="20" unbalanced="0"/>
    <cacheHierarchy uniqueName="[retailSales].[Total Orders]" caption="Total Orders" attribute="1" defaultMemberUniqueName="[retailSales].[Total Orders].[All]" allUniqueName="[retailSales].[Total Orders].[All]" dimensionUniqueName="[retailSales]" displayFolder="" count="0" memberValueDatatype="5" unbalanced="0"/>
    <cacheHierarchy uniqueName="[retailSales].[Gross Sales]" caption="Gross Sales" attribute="1" defaultMemberUniqueName="[retailSales].[Gross Sales].[All]" allUniqueName="[retailSales].[Gross Sales].[All]" dimensionUniqueName="[retailSales]" displayFolder="" count="0" memberValueDatatype="5" unbalanced="0"/>
    <cacheHierarchy uniqueName="[retailSales].[Discounts]" caption="Discounts" attribute="1" defaultMemberUniqueName="[retailSales].[Discounts].[All]" allUniqueName="[retailSales].[Discounts].[All]" dimensionUniqueName="[retailSales]" displayFolder="" count="0" memberValueDatatype="5" unbalanced="0"/>
    <cacheHierarchy uniqueName="[retailSales].[Returns]" caption="Returns" attribute="1" defaultMemberUniqueName="[retailSales].[Returns].[All]" allUniqueName="[retailSales].[Returns].[All]" dimensionUniqueName="[retailSales]" displayFolder="" count="0" memberValueDatatype="5" unbalanced="0"/>
    <cacheHierarchy uniqueName="[retailSales].[Net Sales]" caption="Net Sales" attribute="1" defaultMemberUniqueName="[retailSales].[Net Sales].[All]" allUniqueName="[retailSales].[Net Sales].[All]" dimensionUniqueName="[retailSales]" displayFolder="" count="0" memberValueDatatype="5" unbalanced="0"/>
    <cacheHierarchy uniqueName="[retailSales].[Shipping]" caption="Shipping" attribute="1" defaultMemberUniqueName="[retailSales].[Shipping].[All]" allUniqueName="[retailSales].[Shipping].[All]" dimensionUniqueName="[retailSales]" displayFolder="" count="0" memberValueDatatype="5" unbalanced="0"/>
    <cacheHierarchy uniqueName="[retailSales].[Total Sales]" caption="Total Sales" attribute="1" defaultMemberUniqueName="[retailSales].[Total Sales].[All]" allUniqueName="[retailSales].[Total Sales].[All]" dimensionUniqueName="[retailSales]" displayFolder="" count="0" memberValueDatatype="5" unbalanced="0"/>
    <cacheHierarchy uniqueName="[Measures].[Sum of Total Orders]" caption="Sum of Total Orders" measure="1" displayFolder="" measureGroup="retailSales" count="0">
      <extLst>
        <ext xmlns:x15="http://schemas.microsoft.com/office/spreadsheetml/2010/11/main" uri="{B97F6D7D-B522-45F9-BDA1-12C45D357490}">
          <x15:cacheHierarchy aggregatedColumn="2"/>
        </ext>
      </extLst>
    </cacheHierarchy>
    <cacheHierarchy uniqueName="[Measures].[Sum of Gross Sales]" caption="Sum of Gross Sales" measure="1" displayFolder="" measureGroup="retailSales" count="0">
      <extLst>
        <ext xmlns:x15="http://schemas.microsoft.com/office/spreadsheetml/2010/11/main" uri="{B97F6D7D-B522-45F9-BDA1-12C45D357490}">
          <x15:cacheHierarchy aggregatedColumn="3"/>
        </ext>
      </extLst>
    </cacheHierarchy>
    <cacheHierarchy uniqueName="[Measures].[Sum of Total Sales]" caption="Sum of Total Sales" measure="1" displayFolder="" measureGroup="retailSales" count="0">
      <extLst>
        <ext xmlns:x15="http://schemas.microsoft.com/office/spreadsheetml/2010/11/main" uri="{B97F6D7D-B522-45F9-BDA1-12C45D357490}">
          <x15:cacheHierarchy aggregatedColumn="8"/>
        </ext>
      </extLst>
    </cacheHierarchy>
    <cacheHierarchy uniqueName="[Measures].[Sum of Discounts]" caption="Sum of Discounts" measure="1" displayFolder="" measureGroup="retailSales" count="0">
      <extLst>
        <ext xmlns:x15="http://schemas.microsoft.com/office/spreadsheetml/2010/11/main" uri="{B97F6D7D-B522-45F9-BDA1-12C45D357490}">
          <x15:cacheHierarchy aggregatedColumn="4"/>
        </ext>
      </extLst>
    </cacheHierarchy>
    <cacheHierarchy uniqueName="[Measures].[Sum of Returns]" caption="Sum of Returns" measure="1" displayFolder="" measureGroup="retailSales" count="0">
      <extLst>
        <ext xmlns:x15="http://schemas.microsoft.com/office/spreadsheetml/2010/11/main" uri="{B97F6D7D-B522-45F9-BDA1-12C45D357490}">
          <x15:cacheHierarchy aggregatedColumn="5"/>
        </ext>
      </extLst>
    </cacheHierarchy>
    <cacheHierarchy uniqueName="[Measures].[Sum of Shipping]" caption="Sum of Shipping" measure="1" displayFolder="" measureGroup="retailSales" count="0">
      <extLst>
        <ext xmlns:x15="http://schemas.microsoft.com/office/spreadsheetml/2010/11/main" uri="{B97F6D7D-B522-45F9-BDA1-12C45D357490}">
          <x15:cacheHierarchy aggregatedColumn="7"/>
        </ext>
      </extLst>
    </cacheHierarchy>
    <cacheHierarchy uniqueName="[Measures].[percentage]" caption="percentage" measure="1" displayFolder="" measureGroup="retailSales" count="0"/>
    <cacheHierarchy uniqueName="[Measures].[% diff]" caption="% diff" measure="1" displayFolder="" measureGroup="retailSales" count="0"/>
    <cacheHierarchy uniqueName="[Measures].[__XL_Count retailSales]" caption="__XL_Count retailSales" measure="1" displayFolder="" measureGroup="retail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60121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06DF37-099C-4B6F-99A1-33BE3E5F7C63}" name="PivotTable6" cacheId="9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A16:B1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sortType="ascending" defaultSubtotal="0" defaultAttributeDrillState="1">
      <items count="12">
        <item x="4"/>
        <item x="3"/>
        <item s="1" x="7"/>
        <item x="0"/>
        <item x="8"/>
        <item x="6"/>
        <item x="5"/>
        <item x="1"/>
        <item x="11"/>
        <item x="10"/>
        <item x="9"/>
        <item x="2"/>
      </items>
    </pivotField>
  </pivotFields>
  <rowFields count="1">
    <field x="0"/>
  </rowFields>
  <rowItems count="3">
    <i>
      <x/>
    </i>
    <i>
      <x v="1"/>
    </i>
    <i>
      <x v="2"/>
    </i>
  </rowItems>
  <colItems count="1">
    <i/>
  </colItems>
  <dataFields count="1">
    <dataField fld="1" subtotal="count" baseField="0" baseItem="0" numFmtId="9"/>
  </dataFields>
  <formats count="1">
    <format dxfId="24">
      <pivotArea outline="0" collapsedLevelsAreSubtotals="1" fieldPosition="0">
        <references count="1">
          <reference field="4294967294" count="1" selected="0">
            <x v="0"/>
          </reference>
        </references>
      </pivotArea>
    </format>
  </formats>
  <chartFormats count="1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4" format="40" series="1">
      <pivotArea type="data" outline="0" fieldPosition="0">
        <references count="1">
          <reference field="4294967294" count="1" selected="0">
            <x v="0"/>
          </reference>
        </references>
      </pivotArea>
    </chartFormat>
    <chartFormat chart="4" format="41">
      <pivotArea type="data" outline="0" fieldPosition="0">
        <references count="2">
          <reference field="4294967294" count="1" selected="0">
            <x v="0"/>
          </reference>
          <reference field="0" count="1" selected="0">
            <x v="0"/>
          </reference>
        </references>
      </pivotArea>
    </chartFormat>
    <chartFormat chart="4" format="42">
      <pivotArea type="data" outline="0" fieldPosition="0">
        <references count="2">
          <reference field="4294967294" count="1" selected="0">
            <x v="0"/>
          </reference>
          <reference field="0" count="1" selected="0">
            <x v="1"/>
          </reference>
        </references>
      </pivotArea>
    </chartFormat>
    <chartFormat chart="4" format="43">
      <pivotArea type="data" outline="0" fieldPosition="0">
        <references count="2">
          <reference field="4294967294" count="1" selected="0">
            <x v="0"/>
          </reference>
          <reference field="0" count="1" selected="0">
            <x v="2"/>
          </reference>
        </references>
      </pivotArea>
    </chartFormat>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0" count="1" selected="0">
            <x v="0"/>
          </reference>
        </references>
      </pivotArea>
    </chartFormat>
    <chartFormat chart="10" format="46">
      <pivotArea type="data" outline="0" fieldPosition="0">
        <references count="2">
          <reference field="4294967294" count="1" selected="0">
            <x v="0"/>
          </reference>
          <reference field="0" count="1" selected="0">
            <x v="1"/>
          </reference>
        </references>
      </pivotArea>
    </chartFormat>
    <chartFormat chart="10" format="47">
      <pivotArea type="data" outline="0" fieldPosition="0">
        <references count="2">
          <reference field="4294967294" count="1" selected="0">
            <x v="0"/>
          </reference>
          <reference field="0" count="1" selected="0">
            <x v="2"/>
          </reference>
        </references>
      </pivotArea>
    </chartFormat>
    <chartFormat chart="11" format="48" series="1">
      <pivotArea type="data" outline="0" fieldPosition="0">
        <references count="1">
          <reference field="4294967294" count="1" selected="0">
            <x v="0"/>
          </reference>
        </references>
      </pivotArea>
    </chartFormat>
    <chartFormat chart="11" format="49">
      <pivotArea type="data" outline="0" fieldPosition="0">
        <references count="2">
          <reference field="4294967294" count="1" selected="0">
            <x v="0"/>
          </reference>
          <reference field="0" count="1" selected="0">
            <x v="0"/>
          </reference>
        </references>
      </pivotArea>
    </chartFormat>
    <chartFormat chart="11" format="50">
      <pivotArea type="data" outline="0" fieldPosition="0">
        <references count="2">
          <reference field="4294967294" count="1" selected="0">
            <x v="0"/>
          </reference>
          <reference field="0" count="1" selected="0">
            <x v="1"/>
          </reference>
        </references>
      </pivotArea>
    </chartFormat>
    <chartFormat chart="11" format="51">
      <pivotArea type="data" outline="0" fieldPosition="0">
        <references count="2">
          <reference field="4294967294" count="1" selected="0">
            <x v="0"/>
          </reference>
          <reference field="0" count="1" selected="0">
            <x v="2"/>
          </reference>
        </references>
      </pivotArea>
    </chartFormat>
  </chartFormats>
  <pivotHierarchies count="2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DB5FA-5988-4569-88E8-FBD04341D690}" name="PivotTable5" cacheId="10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A11:B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Shipping" fld="1" baseField="0" baseItem="0" numFmtId="44"/>
  </dataFields>
  <formats count="1">
    <format dxfId="25">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Hierarchies count="21">
    <pivotHierarchy multipleItemSelectionAllowed="1" dragToData="1">
      <members count="1" level="1">
        <member name="[retailSales].[Month].&amp;[March]"/>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C3D7C9-F236-430F-83AB-4543ABF68281}" name="grossTotal" cacheId="9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A6:C9"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2"/>
  </colFields>
  <colItems count="2">
    <i>
      <x/>
    </i>
    <i i="1">
      <x v="1"/>
    </i>
  </colItems>
  <dataFields count="2">
    <dataField name="Sum of Gross Sales" fld="1" baseField="0" baseItem="0"/>
    <dataField name="Sum of Total Sales" fld="2" baseField="0" baseItem="0"/>
  </dataFields>
  <formats count="1">
    <format dxfId="26">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1">
    <pivotHierarchy multipleItemSelectionAllowed="1" dragToData="1">
      <members count="1" level="1">
        <member name="[retailSales].[Month].&amp;[March]"/>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ED155E-818B-43D2-9F8F-992C3C736A31}" name="orders" cacheId="9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4">
  <location ref="A1:B4"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Total Orders" fld="0"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 count="1" selected="0">
            <x v="0"/>
          </reference>
        </references>
      </pivotArea>
    </chartFormat>
    <chartFormat chart="10" format="15">
      <pivotArea type="data" outline="0" fieldPosition="0">
        <references count="2">
          <reference field="4294967294" count="1" selected="0">
            <x v="0"/>
          </reference>
          <reference field="1" count="1" selected="0">
            <x v="1"/>
          </reference>
        </references>
      </pivotArea>
    </chartFormat>
    <chartFormat chart="10" format="16">
      <pivotArea type="data" outline="0" fieldPosition="0">
        <references count="2">
          <reference field="4294967294" count="1" selected="0">
            <x v="0"/>
          </reference>
          <reference field="1" count="1" selected="0">
            <x v="2"/>
          </reference>
        </references>
      </pivotArea>
    </chartFormat>
    <chartFormat chart="13" format="21" series="1">
      <pivotArea type="data" outline="0" fieldPosition="0">
        <references count="1">
          <reference field="4294967294" count="1" selected="0">
            <x v="0"/>
          </reference>
        </references>
      </pivotArea>
    </chartFormat>
    <chartFormat chart="13" format="22">
      <pivotArea type="data" outline="0" fieldPosition="0">
        <references count="2">
          <reference field="4294967294" count="1" selected="0">
            <x v="0"/>
          </reference>
          <reference field="1" count="1" selected="0">
            <x v="0"/>
          </reference>
        </references>
      </pivotArea>
    </chartFormat>
    <chartFormat chart="13" format="23">
      <pivotArea type="data" outline="0" fieldPosition="0">
        <references count="2">
          <reference field="4294967294" count="1" selected="0">
            <x v="0"/>
          </reference>
          <reference field="1" count="1" selected="0">
            <x v="1"/>
          </reference>
        </references>
      </pivotArea>
    </chartFormat>
    <chartFormat chart="13" format="24">
      <pivotArea type="data" outline="0" fieldPosition="0">
        <references count="2">
          <reference field="4294967294" count="1" selected="0">
            <x v="0"/>
          </reference>
          <reference field="1" count="1" selected="0">
            <x v="2"/>
          </reference>
        </references>
      </pivotArea>
    </chartFormat>
  </chartFormats>
  <pivotHierarchies count="21">
    <pivotHierarchy multipleItemSelectionAllowed="1" dragToData="1">
      <members count="1" level="1">
        <member name="[retailSales].[Month].&amp;[March]"/>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945F5D-C71D-43B1-9832-60D6AF7AE66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D27"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Total Orders" fld="0" baseField="0" baseItem="0"/>
    <dataField name="Sum of Total Sales" fld="1" baseField="0" baseItem="0" numFmtId="44"/>
    <dataField fld="2" subtotal="count" baseField="0" baseItem="0"/>
    <dataField fld="3" subtotal="count" baseField="0" baseItem="0" numFmtId="9"/>
  </dataFields>
  <formats count="2">
    <format dxfId="28">
      <pivotArea outline="0" collapsedLevelsAreSubtotals="1" fieldPosition="0">
        <references count="1">
          <reference field="4294967294" count="1" selected="0">
            <x v="3"/>
          </reference>
        </references>
      </pivotArea>
    </format>
    <format dxfId="27">
      <pivotArea outline="0" collapsedLevelsAreSubtotals="1" fieldPosition="0">
        <references count="1">
          <reference field="4294967294" count="1" selected="0">
            <x v="1"/>
          </reference>
        </references>
      </pivotArea>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2" id="{F6B166DF-0DB1-43C7-8A22-7A069C57EF75}">
            <x14:pivotAreas count="1">
              <pivotArea type="data" outline="0" collapsedLevelsAreSubtotals="1" fieldPosition="0">
                <references count="1">
                  <reference field="4294967294" count="1" selected="0">
                    <x v="3"/>
                  </reference>
                </references>
              </pivotArea>
            </x14:pivotAreas>
          </x14:conditionalFormat>
        </x14:conditionalFormats>
      </x14:pivotTableDefinition>
    </ext>
    <ext xmlns:x15="http://schemas.microsoft.com/office/spreadsheetml/2010/11/main" uri="{E67621CE-5B39-4880-91FE-76760E9C1902}">
      <x15:pivotTableUISettings>
        <x15:activeTabTopLevelEntity name="[retail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EF4028-E8E7-4EA1-8D02-242A1C95F000}" name="PivotTable1"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21:D2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3">
    <i>
      <x/>
    </i>
    <i>
      <x v="1"/>
    </i>
    <i>
      <x v="2"/>
    </i>
  </rowItems>
  <colFields count="1">
    <field x="-2"/>
  </colFields>
  <colItems count="3">
    <i>
      <x/>
    </i>
    <i i="1">
      <x v="1"/>
    </i>
    <i i="2">
      <x v="2"/>
    </i>
  </colItems>
  <dataFields count="3">
    <dataField name="Sum of Discounts" fld="0" baseField="0" baseItem="0"/>
    <dataField name="Sum of Returns" fld="1" baseField="0" baseItem="0"/>
    <dataField name="Sum of Net Sales" fld="3"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ail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555D399-AA08-41B9-B2DB-A50FF870A66E}" autoFormatId="16" applyNumberFormats="0" applyBorderFormats="0" applyFontFormats="0" applyPatternFormats="0" applyAlignmentFormats="0" applyWidthHeightFormats="0">
  <queryTableRefresh nextId="10">
    <queryTableFields count="9">
      <queryTableField id="1" name="Month" tableColumnId="1"/>
      <queryTableField id="2" name="Year" tableColumnId="2"/>
      <queryTableField id="3" name="Total Orders" tableColumnId="3"/>
      <queryTableField id="4" name="Gross Sales" tableColumnId="4"/>
      <queryTableField id="5" name="Discounts" tableColumnId="5"/>
      <queryTableField id="6" name="Returns" tableColumnId="6"/>
      <queryTableField id="7" name="Net Sales" tableColumnId="7"/>
      <queryTableField id="8" name="Shipping" tableColumnId="8"/>
      <queryTableField id="9" name="Total Sales" tableColumnId="9"/>
    </queryTableFields>
  </queryTableRefresh>
  <extLst>
    <ext xmlns:x15="http://schemas.microsoft.com/office/spreadsheetml/2010/11/main" uri="{883FBD77-0823-4a55-B5E3-86C4891E6966}">
      <x15:queryTable sourceDataName="Query - retailSal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32409B0-7A01-405E-808D-B56A7D31F287}" sourceName="[retailSales].[Month]">
  <pivotTables>
    <pivotTable tabId="2" name="PivotTable6"/>
    <pivotTable tabId="2" name="grossTotal"/>
    <pivotTable tabId="2" name="orders"/>
    <pivotTable tabId="2" name="PivotTable5"/>
  </pivotTables>
  <data>
    <olap pivotCacheId="1226012123">
      <levels count="2">
        <level uniqueName="[retailSales].[Month].[(All)]" sourceCaption="(All)" count="0"/>
        <level uniqueName="[retailSales].[Month].[Month]" sourceCaption="Month" count="12">
          <ranges>
            <range startItem="0">
              <i n="[retailSales].[Month].&amp;[April]" c="April"/>
              <i n="[retailSales].[Month].&amp;[August]" c="August"/>
              <i n="[retailSales].[Month].&amp;[December]" c="December"/>
              <i n="[retailSales].[Month].&amp;[February]" c="February"/>
              <i n="[retailSales].[Month].&amp;[January]" c="January"/>
              <i n="[retailSales].[Month].&amp;[July]" c="July"/>
              <i n="[retailSales].[Month].&amp;[June]" c="June"/>
              <i n="[retailSales].[Month].&amp;[March]" c="March"/>
              <i n="[retailSales].[Month].&amp;[May]" c="May"/>
              <i n="[retailSales].[Month].&amp;[November]" c="November"/>
              <i n="[retailSales].[Month].&amp;[October]" c="October"/>
              <i n="[retailSales].[Month].&amp;[September]" c="September"/>
            </range>
          </ranges>
        </level>
      </levels>
      <selections count="1">
        <selection n="[retailSales].[Month].&amp;[Marc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CEE7E9B-1DAD-4D70-95E0-332E5BE8E54D}" cache="Slicer_Month" caption="Month" level="1" style="slic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BFFFFF-14CF-4681-A0E1-03EFAF4EEC76}" name="retailSales" displayName="retailSales" ref="A1:I37" tableType="queryTable" totalsRowShown="0">
  <tableColumns count="9">
    <tableColumn id="1" xr3:uid="{C1C784DE-CD23-4066-9523-1F2433ECB363}" uniqueName="1" name="Month" queryTableFieldId="1" dataDxfId="37"/>
    <tableColumn id="2" xr3:uid="{0D81DFBB-5981-4A35-A5F6-3326E934861E}" uniqueName="2" name="Year" queryTableFieldId="2" dataDxfId="36"/>
    <tableColumn id="3" xr3:uid="{8ADF5037-38B5-473A-9ADA-F73E9F594CC0}" uniqueName="3" name="Total Orders" queryTableFieldId="3" dataDxfId="35"/>
    <tableColumn id="4" xr3:uid="{C0E6F76B-844E-4501-9285-6822D37B8556}" uniqueName="4" name="Gross Sales" queryTableFieldId="4" dataDxfId="34" dataCellStyle="Currency"/>
    <tableColumn id="5" xr3:uid="{8169830C-2E71-4603-ABFD-B1B69EF87F7E}" uniqueName="5" name="Discounts" queryTableFieldId="5" dataDxfId="33" dataCellStyle="Currency"/>
    <tableColumn id="6" xr3:uid="{2D11C456-E53A-4ED9-9055-CDB55FB7F949}" uniqueName="6" name="Returns" queryTableFieldId="6" dataDxfId="32" dataCellStyle="Currency"/>
    <tableColumn id="7" xr3:uid="{5FCF7F8D-8C11-49FE-842E-A69DCD593AE8}" uniqueName="7" name="Net Sales" queryTableFieldId="7" dataDxfId="31" dataCellStyle="Currency"/>
    <tableColumn id="8" xr3:uid="{D5DE7E0E-1F38-49EE-9FEF-FC5AB95166AC}" uniqueName="8" name="Shipping" queryTableFieldId="8" dataDxfId="30" dataCellStyle="Currency"/>
    <tableColumn id="9" xr3:uid="{984915DC-980C-4447-AC73-8656151DC940}" uniqueName="9" name="Total Sales" queryTableFieldId="9" dataDxfId="29" dataCellStyle="Currency"/>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3D3D5-5963-47A1-A7C6-53251BC9FD04}">
  <sheetPr>
    <tabColor theme="9"/>
  </sheetPr>
  <dimension ref="A1:I37"/>
  <sheetViews>
    <sheetView workbookViewId="0">
      <selection activeCell="J17" sqref="J17"/>
    </sheetView>
  </sheetViews>
  <sheetFormatPr defaultRowHeight="15" x14ac:dyDescent="0.25"/>
  <cols>
    <col min="1" max="1" width="10.85546875" bestFit="1" customWidth="1"/>
    <col min="2" max="2" width="5" bestFit="1" customWidth="1"/>
    <col min="3" max="3" width="11.85546875" style="1" bestFit="1" customWidth="1"/>
    <col min="4" max="4" width="12.7109375" style="2" bestFit="1" customWidth="1"/>
    <col min="5" max="6" width="11.28515625" style="2" bestFit="1" customWidth="1"/>
    <col min="7" max="7" width="11.5703125" style="2" bestFit="1" customWidth="1"/>
    <col min="8" max="8" width="10.5703125" style="2" bestFit="1" customWidth="1"/>
    <col min="9" max="9" width="12.140625" style="2" bestFit="1" customWidth="1"/>
  </cols>
  <sheetData>
    <row r="1" spans="1:9" x14ac:dyDescent="0.25">
      <c r="A1" t="s">
        <v>0</v>
      </c>
      <c r="B1" t="s">
        <v>1</v>
      </c>
      <c r="C1" s="1" t="s">
        <v>2</v>
      </c>
      <c r="D1" s="2" t="s">
        <v>3</v>
      </c>
      <c r="E1" s="2" t="s">
        <v>4</v>
      </c>
      <c r="F1" s="2" t="s">
        <v>5</v>
      </c>
      <c r="G1" s="2" t="s">
        <v>6</v>
      </c>
      <c r="H1" s="2" t="s">
        <v>7</v>
      </c>
      <c r="I1" s="2" t="s">
        <v>8</v>
      </c>
    </row>
    <row r="2" spans="1:9" x14ac:dyDescent="0.25">
      <c r="A2" t="s">
        <v>9</v>
      </c>
      <c r="B2">
        <v>2017</v>
      </c>
      <c r="C2">
        <v>73</v>
      </c>
      <c r="D2" s="2">
        <v>8861.5</v>
      </c>
      <c r="E2" s="2">
        <v>-129.4</v>
      </c>
      <c r="F2" s="2">
        <v>-448.45</v>
      </c>
      <c r="G2" s="2">
        <v>8283.65</v>
      </c>
      <c r="H2" s="2">
        <v>1088.3</v>
      </c>
      <c r="I2" s="2">
        <v>9371.9500000000007</v>
      </c>
    </row>
    <row r="3" spans="1:9" x14ac:dyDescent="0.25">
      <c r="A3" t="s">
        <v>10</v>
      </c>
      <c r="B3">
        <v>2017</v>
      </c>
      <c r="C3">
        <v>56</v>
      </c>
      <c r="D3" s="2">
        <v>6908.5</v>
      </c>
      <c r="E3" s="2">
        <v>-104.7</v>
      </c>
      <c r="F3" s="2">
        <v>-416.2</v>
      </c>
      <c r="G3" s="2">
        <v>6387.6</v>
      </c>
      <c r="H3" s="2">
        <v>892.45</v>
      </c>
      <c r="I3" s="2">
        <v>7280.05</v>
      </c>
    </row>
    <row r="4" spans="1:9" x14ac:dyDescent="0.25">
      <c r="A4" t="s">
        <v>11</v>
      </c>
      <c r="B4">
        <v>2017</v>
      </c>
      <c r="C4">
        <v>60</v>
      </c>
      <c r="D4" s="2">
        <v>5778.5</v>
      </c>
      <c r="E4" s="2">
        <v>-172.2</v>
      </c>
      <c r="F4" s="2">
        <v>-1017.2</v>
      </c>
      <c r="G4" s="2">
        <v>4589.1000000000004</v>
      </c>
      <c r="H4" s="2">
        <v>707.43</v>
      </c>
      <c r="I4" s="2">
        <v>5296.53</v>
      </c>
    </row>
    <row r="5" spans="1:9" x14ac:dyDescent="0.25">
      <c r="A5" t="s">
        <v>12</v>
      </c>
      <c r="B5">
        <v>2017</v>
      </c>
      <c r="C5">
        <v>70</v>
      </c>
      <c r="D5" s="2">
        <v>8814</v>
      </c>
      <c r="E5" s="2">
        <v>-281.39999999999998</v>
      </c>
      <c r="F5" s="2">
        <v>0</v>
      </c>
      <c r="G5" s="2">
        <v>8532.6</v>
      </c>
      <c r="H5" s="2">
        <v>1068.3</v>
      </c>
      <c r="I5" s="2">
        <v>9600.9</v>
      </c>
    </row>
    <row r="6" spans="1:9" x14ac:dyDescent="0.25">
      <c r="A6" t="s">
        <v>13</v>
      </c>
      <c r="B6">
        <v>2017</v>
      </c>
      <c r="C6">
        <v>54</v>
      </c>
      <c r="D6" s="2">
        <v>6677</v>
      </c>
      <c r="E6" s="2">
        <v>-185.75</v>
      </c>
      <c r="F6" s="2">
        <v>-253.8</v>
      </c>
      <c r="G6" s="2">
        <v>6237.45</v>
      </c>
      <c r="H6" s="2">
        <v>866.46</v>
      </c>
      <c r="I6" s="2">
        <v>7103.91</v>
      </c>
    </row>
    <row r="7" spans="1:9" x14ac:dyDescent="0.25">
      <c r="A7" t="s">
        <v>14</v>
      </c>
      <c r="B7">
        <v>2017</v>
      </c>
      <c r="C7">
        <v>68</v>
      </c>
      <c r="D7" s="2">
        <v>9621.5</v>
      </c>
      <c r="E7" s="2">
        <v>-234.45</v>
      </c>
      <c r="F7" s="2">
        <v>-17.5</v>
      </c>
      <c r="G7" s="2">
        <v>9369.5499999999993</v>
      </c>
      <c r="H7" s="2">
        <v>1204.32</v>
      </c>
      <c r="I7" s="2">
        <v>10573.87</v>
      </c>
    </row>
    <row r="8" spans="1:9" x14ac:dyDescent="0.25">
      <c r="A8" t="s">
        <v>15</v>
      </c>
      <c r="B8">
        <v>2017</v>
      </c>
      <c r="C8">
        <v>66</v>
      </c>
      <c r="D8" s="2">
        <v>6480</v>
      </c>
      <c r="E8" s="2">
        <v>-51.5</v>
      </c>
      <c r="F8" s="2">
        <v>-469.2</v>
      </c>
      <c r="G8" s="2">
        <v>5959.3</v>
      </c>
      <c r="H8" s="2">
        <v>807.36</v>
      </c>
      <c r="I8" s="2">
        <v>6766.66</v>
      </c>
    </row>
    <row r="9" spans="1:9" x14ac:dyDescent="0.25">
      <c r="A9" t="s">
        <v>16</v>
      </c>
      <c r="B9">
        <v>2017</v>
      </c>
      <c r="C9">
        <v>55</v>
      </c>
      <c r="D9" s="2">
        <v>8025</v>
      </c>
      <c r="E9" s="2">
        <v>-258.89999999999998</v>
      </c>
      <c r="F9" s="2">
        <v>-26</v>
      </c>
      <c r="G9" s="2">
        <v>7740.1</v>
      </c>
      <c r="H9" s="2">
        <v>843.46</v>
      </c>
      <c r="I9" s="2">
        <v>8583.56</v>
      </c>
    </row>
    <row r="10" spans="1:9" x14ac:dyDescent="0.25">
      <c r="A10" t="s">
        <v>17</v>
      </c>
      <c r="B10">
        <v>2017</v>
      </c>
      <c r="C10">
        <v>68</v>
      </c>
      <c r="D10" s="2">
        <v>7075</v>
      </c>
      <c r="E10" s="2">
        <v>-61.7</v>
      </c>
      <c r="F10" s="2">
        <v>-281</v>
      </c>
      <c r="G10" s="2">
        <v>6732.3</v>
      </c>
      <c r="H10" s="2">
        <v>907.32</v>
      </c>
      <c r="I10" s="2">
        <v>7639.62</v>
      </c>
    </row>
    <row r="11" spans="1:9" x14ac:dyDescent="0.25">
      <c r="A11" t="s">
        <v>18</v>
      </c>
      <c r="B11">
        <v>2017</v>
      </c>
      <c r="C11">
        <v>59</v>
      </c>
      <c r="D11" s="2">
        <v>5720</v>
      </c>
      <c r="E11" s="2">
        <v>-88</v>
      </c>
      <c r="F11" s="2">
        <v>-305</v>
      </c>
      <c r="G11" s="2">
        <v>5327</v>
      </c>
      <c r="H11" s="2">
        <v>695.42</v>
      </c>
      <c r="I11" s="2">
        <v>6022.42</v>
      </c>
    </row>
    <row r="12" spans="1:9" x14ac:dyDescent="0.25">
      <c r="A12" t="s">
        <v>19</v>
      </c>
      <c r="B12">
        <v>2017</v>
      </c>
      <c r="C12">
        <v>91</v>
      </c>
      <c r="D12" s="2">
        <v>13025</v>
      </c>
      <c r="E12" s="2">
        <v>-131.30000000000001</v>
      </c>
      <c r="F12" s="2">
        <v>-323.85000000000002</v>
      </c>
      <c r="G12" s="2">
        <v>12569.85</v>
      </c>
      <c r="H12" s="2">
        <v>1555.1</v>
      </c>
      <c r="I12" s="2">
        <v>14124.95</v>
      </c>
    </row>
    <row r="13" spans="1:9" x14ac:dyDescent="0.25">
      <c r="A13" t="s">
        <v>20</v>
      </c>
      <c r="B13">
        <v>2017</v>
      </c>
      <c r="C13">
        <v>116</v>
      </c>
      <c r="D13" s="2">
        <v>10356.049999999999</v>
      </c>
      <c r="E13" s="2">
        <v>-149.85</v>
      </c>
      <c r="F13" s="2">
        <v>-414.2</v>
      </c>
      <c r="G13" s="2">
        <v>9792</v>
      </c>
      <c r="H13" s="2">
        <v>1340.85</v>
      </c>
      <c r="I13" s="2">
        <v>11132.85</v>
      </c>
    </row>
    <row r="14" spans="1:9" x14ac:dyDescent="0.25">
      <c r="A14" t="s">
        <v>9</v>
      </c>
      <c r="B14">
        <v>2018</v>
      </c>
      <c r="C14">
        <v>83</v>
      </c>
      <c r="D14" s="2">
        <v>8923</v>
      </c>
      <c r="E14" s="2">
        <v>-217.1</v>
      </c>
      <c r="F14" s="2">
        <v>-26.25</v>
      </c>
      <c r="G14" s="2">
        <v>8679.65</v>
      </c>
      <c r="H14" s="2">
        <v>1180.18</v>
      </c>
      <c r="I14" s="2">
        <v>9859.83</v>
      </c>
    </row>
    <row r="15" spans="1:9" x14ac:dyDescent="0.25">
      <c r="A15" t="s">
        <v>10</v>
      </c>
      <c r="B15">
        <v>2018</v>
      </c>
      <c r="C15">
        <v>69</v>
      </c>
      <c r="D15" s="2">
        <v>6529.2</v>
      </c>
      <c r="E15" s="2">
        <v>-161.35</v>
      </c>
      <c r="F15" s="2">
        <v>-118.15</v>
      </c>
      <c r="G15" s="2">
        <v>6249.7</v>
      </c>
      <c r="H15" s="2">
        <v>908.91</v>
      </c>
      <c r="I15" s="2">
        <v>7158.61</v>
      </c>
    </row>
    <row r="16" spans="1:9" x14ac:dyDescent="0.25">
      <c r="A16" t="s">
        <v>11</v>
      </c>
      <c r="B16">
        <v>2018</v>
      </c>
      <c r="C16">
        <v>64</v>
      </c>
      <c r="D16" s="2">
        <v>7442.7</v>
      </c>
      <c r="E16" s="2">
        <v>-226.82</v>
      </c>
      <c r="F16" s="2">
        <v>-8.8000000000000007</v>
      </c>
      <c r="G16" s="2">
        <v>7207.08</v>
      </c>
      <c r="H16" s="2">
        <v>1226.92</v>
      </c>
      <c r="I16" s="2">
        <v>8434</v>
      </c>
    </row>
    <row r="17" spans="1:9" x14ac:dyDescent="0.25">
      <c r="A17" t="s">
        <v>12</v>
      </c>
      <c r="B17">
        <v>2018</v>
      </c>
      <c r="C17">
        <v>81</v>
      </c>
      <c r="D17" s="2">
        <v>9406.35</v>
      </c>
      <c r="E17" s="2">
        <v>-232.28</v>
      </c>
      <c r="F17" s="2">
        <v>-40</v>
      </c>
      <c r="G17" s="2">
        <v>9134.07</v>
      </c>
      <c r="H17" s="2">
        <v>1387.56</v>
      </c>
      <c r="I17" s="2">
        <v>10521.63</v>
      </c>
    </row>
    <row r="18" spans="1:9" x14ac:dyDescent="0.25">
      <c r="A18" t="s">
        <v>13</v>
      </c>
      <c r="B18">
        <v>2018</v>
      </c>
      <c r="C18">
        <v>82</v>
      </c>
      <c r="D18" s="2">
        <v>7493.9</v>
      </c>
      <c r="E18" s="2">
        <v>-221.25</v>
      </c>
      <c r="F18" s="2">
        <v>-1448.02</v>
      </c>
      <c r="G18" s="2">
        <v>5824.63</v>
      </c>
      <c r="H18" s="2">
        <v>1234.95</v>
      </c>
      <c r="I18" s="2">
        <v>7059.58</v>
      </c>
    </row>
    <row r="19" spans="1:9" x14ac:dyDescent="0.25">
      <c r="A19" t="s">
        <v>14</v>
      </c>
      <c r="B19">
        <v>2018</v>
      </c>
      <c r="C19">
        <v>124</v>
      </c>
      <c r="D19" s="2">
        <v>13260.8</v>
      </c>
      <c r="E19" s="2">
        <v>-335.4</v>
      </c>
      <c r="F19" s="2">
        <v>-1506.53</v>
      </c>
      <c r="G19" s="2">
        <v>11418.87</v>
      </c>
      <c r="H19" s="2">
        <v>2124.4899999999998</v>
      </c>
      <c r="I19" s="2">
        <v>13543.36</v>
      </c>
    </row>
    <row r="20" spans="1:9" x14ac:dyDescent="0.25">
      <c r="A20" t="s">
        <v>15</v>
      </c>
      <c r="B20">
        <v>2018</v>
      </c>
      <c r="C20">
        <v>102</v>
      </c>
      <c r="D20" s="2">
        <v>9274.9500000000007</v>
      </c>
      <c r="E20" s="2">
        <v>-237.87</v>
      </c>
      <c r="F20" s="2">
        <v>-689.98</v>
      </c>
      <c r="G20" s="2">
        <v>8347.1</v>
      </c>
      <c r="H20" s="2">
        <v>1627.03</v>
      </c>
      <c r="I20" s="2">
        <v>9974.1299999999992</v>
      </c>
    </row>
    <row r="21" spans="1:9" x14ac:dyDescent="0.25">
      <c r="A21" t="s">
        <v>16</v>
      </c>
      <c r="B21">
        <v>2018</v>
      </c>
      <c r="C21">
        <v>82</v>
      </c>
      <c r="D21" s="2">
        <v>7698.7</v>
      </c>
      <c r="E21" s="2">
        <v>-140.57</v>
      </c>
      <c r="F21" s="2">
        <v>-197.35</v>
      </c>
      <c r="G21" s="2">
        <v>7360.78</v>
      </c>
      <c r="H21" s="2">
        <v>1404.03</v>
      </c>
      <c r="I21" s="2">
        <v>8764.81</v>
      </c>
    </row>
    <row r="22" spans="1:9" x14ac:dyDescent="0.25">
      <c r="A22" t="s">
        <v>17</v>
      </c>
      <c r="B22">
        <v>2018</v>
      </c>
      <c r="C22">
        <v>79</v>
      </c>
      <c r="D22" s="2">
        <v>10582.85</v>
      </c>
      <c r="E22" s="2">
        <v>-276.14999999999998</v>
      </c>
      <c r="F22" s="2">
        <v>0</v>
      </c>
      <c r="G22" s="2">
        <v>10306.700000000001</v>
      </c>
      <c r="H22" s="2">
        <v>1634.33</v>
      </c>
      <c r="I22" s="2">
        <v>11941.03</v>
      </c>
    </row>
    <row r="23" spans="1:9" x14ac:dyDescent="0.25">
      <c r="A23" t="s">
        <v>18</v>
      </c>
      <c r="B23">
        <v>2018</v>
      </c>
      <c r="C23">
        <v>71</v>
      </c>
      <c r="D23" s="2">
        <v>7014.5</v>
      </c>
      <c r="E23" s="2">
        <v>-277.95</v>
      </c>
      <c r="F23" s="2">
        <v>-294.75</v>
      </c>
      <c r="G23" s="2">
        <v>6441.8</v>
      </c>
      <c r="H23" s="2">
        <v>1262.45</v>
      </c>
      <c r="I23" s="2">
        <v>7704.25</v>
      </c>
    </row>
    <row r="24" spans="1:9" x14ac:dyDescent="0.25">
      <c r="A24" t="s">
        <v>19</v>
      </c>
      <c r="B24">
        <v>2018</v>
      </c>
      <c r="C24">
        <v>140</v>
      </c>
      <c r="D24" s="2">
        <v>12002.7</v>
      </c>
      <c r="E24" s="2">
        <v>-414.45</v>
      </c>
      <c r="F24" s="2">
        <v>-154.4</v>
      </c>
      <c r="G24" s="2">
        <v>11433.85</v>
      </c>
      <c r="H24" s="2">
        <v>2237.0500000000002</v>
      </c>
      <c r="I24" s="2">
        <v>13670.9</v>
      </c>
    </row>
    <row r="25" spans="1:9" x14ac:dyDescent="0.25">
      <c r="A25" t="s">
        <v>20</v>
      </c>
      <c r="B25">
        <v>2018</v>
      </c>
      <c r="C25">
        <v>164</v>
      </c>
      <c r="D25" s="2">
        <v>13683.5</v>
      </c>
      <c r="E25" s="2">
        <v>-371.2</v>
      </c>
      <c r="F25" s="2">
        <v>-928.35</v>
      </c>
      <c r="G25" s="2">
        <v>12383.95</v>
      </c>
      <c r="H25" s="2">
        <v>2552.1999999999998</v>
      </c>
      <c r="I25" s="2">
        <v>14936.15</v>
      </c>
    </row>
    <row r="26" spans="1:9" x14ac:dyDescent="0.25">
      <c r="A26" t="s">
        <v>9</v>
      </c>
      <c r="B26">
        <v>2019</v>
      </c>
      <c r="C26">
        <v>87</v>
      </c>
      <c r="D26" s="2">
        <v>7811.75</v>
      </c>
      <c r="E26" s="2">
        <v>-261.97000000000003</v>
      </c>
      <c r="F26" s="2">
        <v>-1250.3499999999999</v>
      </c>
      <c r="G26" s="2">
        <v>6299.43</v>
      </c>
      <c r="H26" s="2">
        <v>1313.78</v>
      </c>
      <c r="I26" s="2">
        <v>7615.91</v>
      </c>
    </row>
    <row r="27" spans="1:9" x14ac:dyDescent="0.25">
      <c r="A27" t="s">
        <v>10</v>
      </c>
      <c r="B27">
        <v>2019</v>
      </c>
      <c r="C27">
        <v>63</v>
      </c>
      <c r="D27" s="2">
        <v>6523.7</v>
      </c>
      <c r="E27" s="2">
        <v>-288.7</v>
      </c>
      <c r="F27" s="2">
        <v>-38.700000000000003</v>
      </c>
      <c r="G27" s="2">
        <v>6196.3</v>
      </c>
      <c r="H27" s="2">
        <v>1121.8499999999999</v>
      </c>
      <c r="I27" s="2">
        <v>7318.15</v>
      </c>
    </row>
    <row r="28" spans="1:9" x14ac:dyDescent="0.25">
      <c r="A28" t="s">
        <v>11</v>
      </c>
      <c r="B28">
        <v>2019</v>
      </c>
      <c r="C28">
        <v>99</v>
      </c>
      <c r="D28" s="2">
        <v>13075.5</v>
      </c>
      <c r="E28" s="2">
        <v>-439.85</v>
      </c>
      <c r="F28" s="2">
        <v>-981</v>
      </c>
      <c r="G28" s="2">
        <v>11654.65</v>
      </c>
      <c r="H28" s="2">
        <v>2115.1</v>
      </c>
      <c r="I28" s="2">
        <v>13769.75</v>
      </c>
    </row>
    <row r="29" spans="1:9" x14ac:dyDescent="0.25">
      <c r="A29" t="s">
        <v>12</v>
      </c>
      <c r="B29">
        <v>2019</v>
      </c>
      <c r="C29">
        <v>92</v>
      </c>
      <c r="D29" s="2">
        <v>6977</v>
      </c>
      <c r="E29" s="2">
        <v>-285.39999999999998</v>
      </c>
      <c r="F29" s="2">
        <v>-10</v>
      </c>
      <c r="G29" s="2">
        <v>6681.6</v>
      </c>
      <c r="H29" s="2">
        <v>1342.45</v>
      </c>
      <c r="I29" s="2">
        <v>8024.05</v>
      </c>
    </row>
    <row r="30" spans="1:9" x14ac:dyDescent="0.25">
      <c r="A30" t="s">
        <v>13</v>
      </c>
      <c r="B30">
        <v>2019</v>
      </c>
      <c r="C30">
        <v>96</v>
      </c>
      <c r="D30" s="2">
        <v>10082.25</v>
      </c>
      <c r="E30" s="2">
        <v>-460.9</v>
      </c>
      <c r="F30" s="2">
        <v>-173.35</v>
      </c>
      <c r="G30" s="2">
        <v>9448</v>
      </c>
      <c r="H30" s="2">
        <v>1768.2</v>
      </c>
      <c r="I30" s="2">
        <v>11216.2</v>
      </c>
    </row>
    <row r="31" spans="1:9" x14ac:dyDescent="0.25">
      <c r="A31" t="s">
        <v>14</v>
      </c>
      <c r="B31">
        <v>2019</v>
      </c>
      <c r="C31">
        <v>85</v>
      </c>
      <c r="D31" s="2">
        <v>7321.75</v>
      </c>
      <c r="E31" s="2">
        <v>-186.02</v>
      </c>
      <c r="F31" s="2">
        <v>-165.4</v>
      </c>
      <c r="G31" s="2">
        <v>6970.33</v>
      </c>
      <c r="H31" s="2">
        <v>1356.8</v>
      </c>
      <c r="I31" s="2">
        <v>8327.1299999999992</v>
      </c>
    </row>
    <row r="32" spans="1:9" x14ac:dyDescent="0.25">
      <c r="A32" t="s">
        <v>15</v>
      </c>
      <c r="B32">
        <v>2019</v>
      </c>
      <c r="C32">
        <v>94</v>
      </c>
      <c r="D32" s="2">
        <v>9739.2000000000007</v>
      </c>
      <c r="E32" s="2">
        <v>-447.07</v>
      </c>
      <c r="F32" s="2">
        <v>-908.75</v>
      </c>
      <c r="G32" s="2">
        <v>8383.3799999999992</v>
      </c>
      <c r="H32" s="2">
        <v>1631.4</v>
      </c>
      <c r="I32" s="2">
        <v>10014.780000000001</v>
      </c>
    </row>
    <row r="33" spans="1:9" x14ac:dyDescent="0.25">
      <c r="A33" t="s">
        <v>16</v>
      </c>
      <c r="B33">
        <v>2019</v>
      </c>
      <c r="C33">
        <v>105</v>
      </c>
      <c r="D33" s="2">
        <v>8839.5</v>
      </c>
      <c r="E33" s="2">
        <v>-201.67</v>
      </c>
      <c r="F33" s="2">
        <v>-84.37</v>
      </c>
      <c r="G33" s="2">
        <v>8553.4599999999991</v>
      </c>
      <c r="H33" s="2">
        <v>1724.75</v>
      </c>
      <c r="I33" s="2">
        <v>10278.209999999999</v>
      </c>
    </row>
    <row r="34" spans="1:9" x14ac:dyDescent="0.25">
      <c r="A34" t="s">
        <v>17</v>
      </c>
      <c r="B34">
        <v>2019</v>
      </c>
      <c r="C34">
        <v>88</v>
      </c>
      <c r="D34" s="2">
        <v>9077.4500000000007</v>
      </c>
      <c r="E34" s="2">
        <v>-354.89</v>
      </c>
      <c r="F34" s="2">
        <v>-853.35</v>
      </c>
      <c r="G34" s="2">
        <v>7869.21</v>
      </c>
      <c r="H34" s="2">
        <v>1567.65</v>
      </c>
      <c r="I34" s="2">
        <v>9436.86</v>
      </c>
    </row>
    <row r="35" spans="1:9" x14ac:dyDescent="0.25">
      <c r="A35" t="s">
        <v>18</v>
      </c>
      <c r="B35">
        <v>2019</v>
      </c>
      <c r="C35">
        <v>97</v>
      </c>
      <c r="D35" s="2">
        <v>9132.25</v>
      </c>
      <c r="E35" s="2">
        <v>-279.42</v>
      </c>
      <c r="F35" s="2">
        <v>-1572.55</v>
      </c>
      <c r="G35" s="2">
        <v>7280.28</v>
      </c>
      <c r="H35" s="2">
        <v>1631.25</v>
      </c>
      <c r="I35" s="2">
        <v>8911.5300000000007</v>
      </c>
    </row>
    <row r="36" spans="1:9" x14ac:dyDescent="0.25">
      <c r="A36" t="s">
        <v>19</v>
      </c>
      <c r="B36">
        <v>2019</v>
      </c>
      <c r="C36">
        <v>272</v>
      </c>
      <c r="D36" s="2">
        <v>23997.9</v>
      </c>
      <c r="E36" s="2">
        <v>-776.84</v>
      </c>
      <c r="F36" s="2">
        <v>-364.51</v>
      </c>
      <c r="G36" s="2">
        <v>22856.55</v>
      </c>
      <c r="H36" s="2">
        <v>4824.75</v>
      </c>
      <c r="I36" s="2">
        <v>27681.3</v>
      </c>
    </row>
    <row r="37" spans="1:9" x14ac:dyDescent="0.25">
      <c r="A37" t="s">
        <v>20</v>
      </c>
      <c r="B37">
        <v>2019</v>
      </c>
      <c r="C37">
        <v>342</v>
      </c>
      <c r="D37" s="2">
        <v>31183.9</v>
      </c>
      <c r="E37" s="2">
        <v>-2269.5100000000002</v>
      </c>
      <c r="F37" s="2">
        <v>-1311.18</v>
      </c>
      <c r="G37" s="2">
        <v>27603.21</v>
      </c>
      <c r="H37" s="2">
        <v>5703.25</v>
      </c>
      <c r="I37" s="2">
        <v>33306.46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F74C-031F-4094-B2AF-D10DE36560F1}">
  <sheetPr>
    <tabColor theme="8"/>
  </sheetPr>
  <dimension ref="A1:D29"/>
  <sheetViews>
    <sheetView workbookViewId="0">
      <selection activeCell="B29" sqref="B29"/>
    </sheetView>
  </sheetViews>
  <sheetFormatPr defaultRowHeight="15" x14ac:dyDescent="0.25"/>
  <cols>
    <col min="1" max="1" width="13.140625" bestFit="1" customWidth="1"/>
    <col min="2" max="2" width="15.42578125" bestFit="1" customWidth="1"/>
    <col min="3" max="3" width="17.28515625" bestFit="1" customWidth="1"/>
    <col min="4" max="4" width="6.5703125" bestFit="1" customWidth="1"/>
    <col min="5" max="5" width="8.85546875" bestFit="1" customWidth="1"/>
    <col min="6" max="10" width="7.7109375" bestFit="1" customWidth="1"/>
    <col min="11" max="11" width="10.42578125" bestFit="1" customWidth="1"/>
    <col min="12" max="12" width="8.140625" bestFit="1" customWidth="1"/>
    <col min="13" max="13" width="10.85546875" bestFit="1" customWidth="1"/>
    <col min="14" max="14" width="14.5703125" bestFit="1" customWidth="1"/>
    <col min="15" max="15" width="7.7109375" bestFit="1" customWidth="1"/>
    <col min="16" max="16" width="10.140625" bestFit="1" customWidth="1"/>
    <col min="17" max="17" width="8.85546875" bestFit="1" customWidth="1"/>
    <col min="18" max="18" width="8.7109375" bestFit="1" customWidth="1"/>
    <col min="19" max="19" width="7.7109375" bestFit="1" customWidth="1"/>
    <col min="20" max="20" width="8.7109375" bestFit="1" customWidth="1"/>
    <col min="21" max="21" width="7.7109375" bestFit="1" customWidth="1"/>
    <col min="22" max="22" width="8.7109375" bestFit="1" customWidth="1"/>
    <col min="23" max="23" width="10.42578125" bestFit="1" customWidth="1"/>
    <col min="24" max="24" width="8.7109375" bestFit="1" customWidth="1"/>
    <col min="25" max="25" width="10.85546875" bestFit="1" customWidth="1"/>
    <col min="26" max="26" width="21.42578125" bestFit="1" customWidth="1"/>
    <col min="27" max="27" width="19.5703125" bestFit="1" customWidth="1"/>
  </cols>
  <sheetData>
    <row r="1" spans="1:4" x14ac:dyDescent="0.25">
      <c r="A1" s="3" t="s">
        <v>22</v>
      </c>
      <c r="B1" t="s">
        <v>21</v>
      </c>
    </row>
    <row r="2" spans="1:4" x14ac:dyDescent="0.25">
      <c r="A2" s="4">
        <v>2017</v>
      </c>
      <c r="B2" s="9">
        <v>60</v>
      </c>
      <c r="D2">
        <f>GETPIVOTDATA("[Measures].[Sum of Total Orders]",$A$1,"[retailSales].[Year]","[retailSales].[Year].&amp;[2017]")</f>
        <v>60</v>
      </c>
    </row>
    <row r="3" spans="1:4" x14ac:dyDescent="0.25">
      <c r="A3" s="4">
        <v>2018</v>
      </c>
      <c r="B3" s="9">
        <v>64</v>
      </c>
      <c r="D3">
        <f>GETPIVOTDATA("[Measures].[Sum of Total Orders]",$A$1,"[retailSales].[Year]","[retailSales].[Year].&amp;[2018]")</f>
        <v>64</v>
      </c>
    </row>
    <row r="4" spans="1:4" x14ac:dyDescent="0.25">
      <c r="A4" s="4">
        <v>2019</v>
      </c>
      <c r="B4" s="9">
        <v>99</v>
      </c>
      <c r="D4">
        <f>GETPIVOTDATA("[Measures].[Sum of Total Orders]",$A$1,"[retailSales].[Year]","[retailSales].[Year].&amp;[2019]")</f>
        <v>99</v>
      </c>
    </row>
    <row r="6" spans="1:4" x14ac:dyDescent="0.25">
      <c r="A6" s="3" t="s">
        <v>22</v>
      </c>
      <c r="B6" t="s">
        <v>23</v>
      </c>
      <c r="C6" t="s">
        <v>24</v>
      </c>
    </row>
    <row r="7" spans="1:4" x14ac:dyDescent="0.25">
      <c r="A7" s="4">
        <v>2017</v>
      </c>
      <c r="B7" s="5">
        <v>5778.5</v>
      </c>
      <c r="C7" s="5">
        <v>5296.53</v>
      </c>
    </row>
    <row r="8" spans="1:4" x14ac:dyDescent="0.25">
      <c r="A8" s="4">
        <v>2018</v>
      </c>
      <c r="B8" s="5">
        <v>7442.7</v>
      </c>
      <c r="C8" s="5">
        <v>8434</v>
      </c>
    </row>
    <row r="9" spans="1:4" x14ac:dyDescent="0.25">
      <c r="A9" s="4">
        <v>2019</v>
      </c>
      <c r="B9" s="5">
        <v>13075.5</v>
      </c>
      <c r="C9" s="5">
        <v>13769.75</v>
      </c>
    </row>
    <row r="11" spans="1:4" x14ac:dyDescent="0.25">
      <c r="A11" s="3" t="s">
        <v>22</v>
      </c>
      <c r="B11" t="s">
        <v>25</v>
      </c>
    </row>
    <row r="12" spans="1:4" x14ac:dyDescent="0.25">
      <c r="A12" s="4">
        <v>2017</v>
      </c>
      <c r="B12" s="5">
        <v>707.43</v>
      </c>
    </row>
    <row r="13" spans="1:4" x14ac:dyDescent="0.25">
      <c r="A13" s="4">
        <v>2018</v>
      </c>
      <c r="B13" s="5">
        <v>1226.92</v>
      </c>
    </row>
    <row r="14" spans="1:4" x14ac:dyDescent="0.25">
      <c r="A14" s="4">
        <v>2019</v>
      </c>
      <c r="B14" s="5">
        <v>2115.1</v>
      </c>
    </row>
    <row r="16" spans="1:4" x14ac:dyDescent="0.25">
      <c r="A16" s="3" t="s">
        <v>22</v>
      </c>
      <c r="B16" t="s">
        <v>26</v>
      </c>
    </row>
    <row r="17" spans="1:4" x14ac:dyDescent="0.25">
      <c r="A17" s="4">
        <v>2017</v>
      </c>
      <c r="B17" s="6">
        <v>-9.0997313335334701E-2</v>
      </c>
      <c r="C17" s="8">
        <f>GETPIVOTDATA("[Measures].[% diff]",$A$16,"[retailSales].[Year]","[retailSales].[Year].&amp;[2017]")</f>
        <v>-9.0997313335334701E-2</v>
      </c>
    </row>
    <row r="18" spans="1:4" x14ac:dyDescent="0.25">
      <c r="A18" s="4">
        <v>2018</v>
      </c>
      <c r="B18" s="6">
        <v>0.11753616314915818</v>
      </c>
      <c r="C18" s="8">
        <f>GETPIVOTDATA("[Measures].[% diff]",$A$16,"[retailSales].[Year]","[retailSales].[Year].&amp;[2018]")</f>
        <v>0.11753616314915818</v>
      </c>
    </row>
    <row r="19" spans="1:4" x14ac:dyDescent="0.25">
      <c r="A19" s="4">
        <v>2019</v>
      </c>
      <c r="B19" s="6">
        <v>5.0418489805552025E-2</v>
      </c>
      <c r="C19" s="8">
        <f>GETPIVOTDATA("[Measures].[% diff]",$A$16,"[retailSales].[Year]","[retailSales].[Year].&amp;[2019]")</f>
        <v>5.0418489805552025E-2</v>
      </c>
    </row>
    <row r="21" spans="1:4" x14ac:dyDescent="0.25">
      <c r="A21" s="3" t="s">
        <v>22</v>
      </c>
      <c r="B21" t="s">
        <v>27</v>
      </c>
      <c r="C21" t="s">
        <v>28</v>
      </c>
      <c r="D21" t="s">
        <v>29</v>
      </c>
    </row>
    <row r="22" spans="1:4" x14ac:dyDescent="0.25">
      <c r="A22" s="4">
        <v>2017</v>
      </c>
      <c r="B22">
        <v>-1849.15</v>
      </c>
      <c r="C22">
        <v>-3972.4</v>
      </c>
      <c r="D22">
        <v>91520.5</v>
      </c>
    </row>
    <row r="23" spans="1:4" x14ac:dyDescent="0.25">
      <c r="A23" s="4">
        <v>2018</v>
      </c>
      <c r="B23">
        <v>-3112.39</v>
      </c>
      <c r="C23">
        <v>-5412.58</v>
      </c>
      <c r="D23">
        <v>104788.18</v>
      </c>
    </row>
    <row r="24" spans="1:4" x14ac:dyDescent="0.25">
      <c r="A24" s="4">
        <v>2019</v>
      </c>
      <c r="B24">
        <v>-6252.24</v>
      </c>
      <c r="C24">
        <v>-7713.51</v>
      </c>
      <c r="D24">
        <v>129796.4</v>
      </c>
    </row>
    <row r="26" spans="1:4" x14ac:dyDescent="0.25">
      <c r="A26" t="s">
        <v>21</v>
      </c>
      <c r="B26" t="s">
        <v>24</v>
      </c>
      <c r="C26" t="s">
        <v>30</v>
      </c>
      <c r="D26" t="s">
        <v>26</v>
      </c>
    </row>
    <row r="27" spans="1:4" x14ac:dyDescent="0.25">
      <c r="A27">
        <v>3497</v>
      </c>
      <c r="B27" s="5">
        <v>382965.88</v>
      </c>
      <c r="C27" s="7">
        <v>28548.530000000028</v>
      </c>
      <c r="D27" s="6">
        <v>7.4545883826517459E-2</v>
      </c>
    </row>
    <row r="29" spans="1:4" x14ac:dyDescent="0.25">
      <c r="A29">
        <f>GETPIVOTDATA("[Measures].[Sum of Total Orders]",$A$26)</f>
        <v>3497</v>
      </c>
      <c r="B29" s="2">
        <f>GETPIVOTDATA("[Measures].[Sum of Total Sales]",$A$26)</f>
        <v>382965.88</v>
      </c>
      <c r="D29" s="8">
        <f>GETPIVOTDATA("[Measures].[% diff]",$A$26)</f>
        <v>7.4545883826517459E-2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iconSet" priority="2" id="{F6B166DF-0DB1-43C7-8A22-7A069C57EF75}">
            <x14:iconSet iconSet="3Triangles">
              <x14:cfvo type="percent">
                <xm:f>0</xm:f>
              </x14:cfvo>
              <x14:cfvo type="percent">
                <xm:f>0</xm:f>
              </x14:cfvo>
              <x14:cfvo type="percent">
                <xm:f>0</xm:f>
              </x14:cfvo>
            </x14:iconSet>
          </x14:cfRule>
          <xm:sqref>D27</xm:sqref>
        </x14:conditionalFormatting>
        <x14:conditionalFormatting xmlns:xm="http://schemas.microsoft.com/office/excel/2006/main">
          <x14:cfRule type="iconSet" priority="1" id="{EE8291FF-2386-4323-91FF-A6B1D448A18A}">
            <x14:iconSet iconSet="3Triangles">
              <x14:cfvo type="percent">
                <xm:f>0</xm:f>
              </x14:cfvo>
              <x14:cfvo type="percent">
                <xm:f>0</xm:f>
              </x14:cfvo>
              <x14:cfvo type="percent">
                <xm:f>0</xm:f>
              </x14:cfvo>
            </x14:iconSet>
          </x14:cfRule>
          <xm:sqref>C17:C19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88B9-1769-4D8F-9354-4704781A3987}">
  <sheetPr>
    <tabColor theme="7"/>
  </sheetPr>
  <dimension ref="A1"/>
  <sheetViews>
    <sheetView tabSelected="1" zoomScale="70" zoomScaleNormal="70" workbookViewId="0">
      <selection activeCell="AA22" sqref="AA22"/>
    </sheetView>
  </sheetViews>
  <sheetFormatPr defaultRowHeight="15" x14ac:dyDescent="0.25"/>
  <cols>
    <col min="1" max="1" width="9.140625" customWidth="1"/>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1 d e e 1 3 d - f 6 f f - 4 1 0 a - a b f b - 1 f 7 e 5 5 c 1 8 1 7 6 "   x m l n s = " h t t p : / / s c h e m a s . m i c r o s o f t . c o m / D a t a M a s h u p " > A A A A A F A E A A B Q S w M E F A A C A A g A Q 3 + Q V a 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B D f 5 B 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3 + Q V U 8 6 x j F L A Q A A a g I A A B M A H A B G b 3 J t d W x h c y 9 T Z W N 0 a W 9 u M S 5 t I K I Y A C i g F A A A A A A A A A A A A A A A A A A A A A A A A A A A A H V Q y 2 r D M B C 8 G / w P w r 0 4 I A w J b a E N P g S 7 r 0 v 6 s H s o c Q + K v U 1 E Z c l o V y k h 5 N + r 1 I H 0 4 O i g x 8 x q d n Y Q a p J G s 6 I / x 9 M w C A N c C w s N s 0 B C q k I o Q J Y y B R Q G z K / C O F u D R z L c J L m p X Q u a 4 n u p I M m M J v / A O M p u q 3 c E i 1 X n t x 9 J V Q 7 4 T a a r 8 l m 1 d C g 1 I C Z 9 A z w 0 m C Q 1 b q I R X + S g Z C s J b B r x i L P M K N d q T G 8 4 u 9 O 1 a a R e p e P J 1 Y S z V 2 c I C t o q S E / X Z G 4 0 f I 5 4 7 / Q i e r G m 9 V z D H k E 0 3 k n k b Z d i 6 Q u P z B G P + 6 E 4 W x z x m V J F L Z S w m J J 1 / y W z t d A r r 1 h u O z j J l V Z o / D K 2 7 Q 0 f S I w H + v P d L i o N C c W e b Q 8 w 8 r V M u 3 Y J d s / Z L n q w B p H 9 x T 7 A 5 h J r 4 3 z G A 9 w b k L N 6 i J k D n V U s 1 r L r f K 4 D V O / 0 3 M c P E N b D T 5 q u L 5 P D x P v 9 K A y k H k x q + g t Q S w E C L Q A U A A I A C A B D f 5 B V o U I B g a M A A A D 2 A A A A E g A A A A A A A A A A A A A A A A A A A A A A Q 2 9 u Z m l n L 1 B h Y 2 t h Z 2 U u e G 1 s U E s B A i 0 A F A A C A A g A Q 3 + Q V Q / K 6 a u k A A A A 6 Q A A A B M A A A A A A A A A A A A A A A A A 7 w A A A F t D b 2 5 0 Z W 5 0 X 1 R 5 c G V z X S 5 4 b W x Q S w E C L Q A U A A I A C A B D f 5 B V T z r G M U s B A A B q A g A A E w A A A A A A A A A A A A A A A A D g 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D g A A A A A A A P 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R h a W x T 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y Z X R h a W x T Y W x l c y 9 Q c m 9 t b 3 R l Z C B I Z W F k Z X J z L n t N b 2 5 0 a C w w f S Z x d W 9 0 O y w m c X V v d D t T Z W N 0 a W 9 u M S 9 y Z X R h a W x T Y W x l c y 9 D a G F u Z 2 V k I F R 5 c G U u e 1 l l Y X I s M X 0 m c X V v d D s s J n F 1 b 3 Q 7 U 2 V j d G l v b j E v c m V 0 Y W l s U 2 F s Z X M v Q 2 h h b m d l Z C B U e X B l L n t U b 3 R h b C B P c m R l c n M s M n 0 m c X V v d D s s J n F 1 b 3 Q 7 U 2 V j d G l v b j E v c m V 0 Y W l s U 2 F s Z X M v Q 2 h h b m d l Z C B U e X B l L n t H c m 9 z c y B T Y W x l c y w z f S Z x d W 9 0 O y w m c X V v d D t T Z W N 0 a W 9 u M S 9 y Z X R h a W x T Y W x l c y 9 D a G F u Z 2 V k I F R 5 c G U u e 0 R p c 2 N v d W 5 0 c y w 0 f S Z x d W 9 0 O y w m c X V v d D t T Z W N 0 a W 9 u M S 9 y Z X R h a W x T Y W x l c y 9 D a G F u Z 2 V k I F R 5 c G U u e 1 J l d H V y b n M s N X 0 m c X V v d D s s J n F 1 b 3 Q 7 U 2 V j d G l v b j E v c m V 0 Y W l s U 2 F s Z X M v Q 2 h h b m d l Z C B U e X B l L n t O Z X Q g U 2 F s Z X M s N n 0 m c X V v d D s s J n F 1 b 3 Q 7 U 2 V j d G l v b j E v c m V 0 Y W l s U 2 F s Z X M v Q 2 h h b m d l Z C B U e X B l L n t T a G l w c G l u Z y w 3 f S Z x d W 9 0 O y w m c X V v d D t T Z W N 0 a W 9 u M S 9 y Z X R h a W x T Y W x l c y 9 D a G F u Z 2 V k I F R 5 c G U u e 1 R v d G F s I F N h b G V z L D h 9 J n F 1 b 3 Q 7 X S w m c X V v d D t D b 2 x 1 b W 5 D b 3 V u d C Z x d W 9 0 O z o 5 L C Z x d W 9 0 O 0 t l e U N v b H V t b k 5 h b W V z J n F 1 b 3 Q 7 O l t d L C Z x d W 9 0 O 0 N v b H V t b k l k Z W 5 0 a X R p Z X M m c X V v d D s 6 W y Z x d W 9 0 O 1 N l Y 3 R p b 2 4 x L 3 J l d G F p b F N h b G V z L 1 B y b 2 1 v d G V k I E h l Y W R l c n M u e 0 1 v b n R o L D B 9 J n F 1 b 3 Q 7 L C Z x d W 9 0 O 1 N l Y 3 R p b 2 4 x L 3 J l d G F p b F N h b G V z L 0 N o Y W 5 n Z W Q g V H l w Z S 5 7 W W V h c i w x f S Z x d W 9 0 O y w m c X V v d D t T Z W N 0 a W 9 u M S 9 y Z X R h a W x T Y W x l c y 9 D a G F u Z 2 V k I F R 5 c G U u e 1 R v d G F s I E 9 y Z G V y c y w y f S Z x d W 9 0 O y w m c X V v d D t T Z W N 0 a W 9 u M S 9 y Z X R h a W x T Y W x l c y 9 D a G F u Z 2 V k I F R 5 c G U u e 0 d y b 3 N z I F N h b G V z L D N 9 J n F 1 b 3 Q 7 L C Z x d W 9 0 O 1 N l Y 3 R p b 2 4 x L 3 J l d G F p b F N h b G V z L 0 N o Y W 5 n Z W Q g V H l w Z S 5 7 R G l z Y 2 9 1 b n R z L D R 9 J n F 1 b 3 Q 7 L C Z x d W 9 0 O 1 N l Y 3 R p b 2 4 x L 3 J l d G F p b F N h b G V z L 0 N o Y W 5 n Z W Q g V H l w Z S 5 7 U m V 0 d X J u c y w 1 f S Z x d W 9 0 O y w m c X V v d D t T Z W N 0 a W 9 u M S 9 y Z X R h a W x T Y W x l c y 9 D a G F u Z 2 V k I F R 5 c G U u e 0 5 l d C B T Y W x l c y w 2 f S Z x d W 9 0 O y w m c X V v d D t T Z W N 0 a W 9 u M S 9 y Z X R h a W x T Y W x l c y 9 D a G F u Z 2 V k I F R 5 c G U u e 1 N o a X B w a W 5 n L D d 9 J n F 1 b 3 Q 7 L C Z x d W 9 0 O 1 N l Y 3 R p b 2 4 x L 3 J l d G F p b F N h b G V z L 0 N o Y W 5 n Z W Q g V H l w Z S 5 7 V G 9 0 Y W w g U 2 F s Z X M s O H 0 m c X V v d D t d L C Z x d W 9 0 O 1 J l b G F 0 a W 9 u c 2 h p c E l u Z m 8 m c X V v d D s 6 W 1 1 9 I i A v P j x F b n R y e S B U e X B l P S J G a W x s U 3 R h d H V z I i B W Y W x 1 Z T 0 i c 0 N v b X B s Z X R l I i A v P j x F b n R y e S B U e X B l P S J G a W x s Q 2 9 s d W 1 u T m F t Z X M i I F Z h b H V l P S J z W y Z x d W 9 0 O 0 1 v b n R o J n F 1 b 3 Q 7 L C Z x d W 9 0 O 1 l l Y X I m c X V v d D s s J n F 1 b 3 Q 7 V G 9 0 Y W w g T 3 J k Z X J z J n F 1 b 3 Q 7 L C Z x d W 9 0 O 0 d y b 3 N z I F N h b G V z J n F 1 b 3 Q 7 L C Z x d W 9 0 O 0 R p c 2 N v d W 5 0 c y Z x d W 9 0 O y w m c X V v d D t S Z X R 1 c m 5 z J n F 1 b 3 Q 7 L C Z x d W 9 0 O 0 5 l d C B T Y W x l c y Z x d W 9 0 O y w m c X V v d D t T a G l w c G l u Z y Z x d W 9 0 O y w m c X V v d D t U b 3 R h b C B T Y W x l c y Z x d W 9 0 O 1 0 i I C 8 + P E V u d H J 5 I F R 5 c G U 9 I k Z p b G x D b 2 x 1 b W 5 U e X B l c y I g V m F s d W U 9 I n N C Z 0 1 G Q l F V R k J R V U Y i I C 8 + P E V u d H J 5 I F R 5 c G U 9 I k Z p b G x M Y X N 0 V X B k Y X R l Z C I g V m F s d W U 9 I m Q y M D I y L T E y L T E 2 V D E y O j U 4 O j A 0 L j c 3 N j Y w M D l a I i A v P j x F b n R y e S B U e X B l P S J G a W x s R X J y b 3 J D b 3 V u d C I g V m F s d W U 9 I m w w I i A v P j x F b n R y e S B U e X B l P S J G a W x s R X J y b 3 J D b 2 R l I i B W Y W x 1 Z T 0 i c 1 V u a 2 5 v d 2 4 i I C 8 + P E V u d H J 5 I F R 5 c G U 9 I k Z p b G x D b 3 V u d C I g V m F s d W U 9 I m w z N i I g L z 4 8 R W 5 0 c n k g V H l w Z T 0 i Q W R k Z W R U b 0 R h d G F N b 2 R l b C I g V m F s d W U 9 I m w x I i A v P j x F b n R y e S B U e X B l P S J G a W x s V G F y Z 2 V 0 I i B W Y W x 1 Z T 0 i c 3 J l d G F p b F N h b G V z I i A v P j x F b n R y e S B U e X B l P S J S Z W N v d m V y e V R h c m d l d F N o Z W V 0 I i B W Y W x 1 Z T 0 i c 1 N o Z W V 0 M S I g L z 4 8 R W 5 0 c n k g V H l w Z T 0 i U m V j b 3 Z l c n l U Y X J n Z X R D b 2 x 1 b W 4 i I F Z h b H V l P S J s M S I g L z 4 8 R W 5 0 c n k g V H l w Z T 0 i U m V j b 3 Z l c n l U Y X J n Z X R S b 3 c i I F Z h b H V l P S J s M S I g L z 4 8 R W 5 0 c n k g V H l w Z T 0 i U X V l c n l J R C I g V m F s d W U 9 I n N l Z j E 4 M m U z Z S 1 k Y 2 F k L T R l M T U t O G Q z Y y 1 i N D l k Y W I 2 Z G F j N W Y i I C 8 + P C 9 T d G F i b G V F b n R y a W V z P j w v S X R l b T 4 8 S X R l b T 4 8 S X R l b U x v Y 2 F 0 a W 9 u P j x J d G V t V H l w Z T 5 G b 3 J t d W x h P C 9 J d G V t V H l w Z T 4 8 S X R l b V B h d G g + U 2 V j d G l v b j E v c m V 0 Y W l s U 2 F s Z X M v U 2 9 1 c m N l P C 9 J d G V t U G F 0 a D 4 8 L 0 l 0 Z W 1 M b 2 N h d G l v b j 4 8 U 3 R h Y m x l R W 5 0 c m l l c y A v P j w v S X R l b T 4 8 S X R l b T 4 8 S X R l b U x v Y 2 F 0 a W 9 u P j x J d G V t V H l w Z T 5 G b 3 J t d W x h P C 9 J d G V t V H l w Z T 4 8 S X R l b V B h d G g + U 2 V j d G l v b j E v c m V 0 Y W l s U 2 F s Z X M v U H J v b W 9 0 Z W Q l M j B I Z W F k Z X J z P C 9 J d G V t U G F 0 a D 4 8 L 0 l 0 Z W 1 M b 2 N h d G l v b j 4 8 U 3 R h Y m x l R W 5 0 c m l l c y A v P j w v S X R l b T 4 8 S X R l b T 4 8 S X R l b U x v Y 2 F 0 a W 9 u P j x J d G V t V H l w Z T 5 G b 3 J t d W x h P C 9 J d G V t V H l w Z T 4 8 S X R l b V B h d G g + U 2 V j d G l v b j E v c m V 0 Y W l s U 2 F s Z X M v Q 2 h h b m d l Z C U y M F R 5 c G U 8 L 0 l 0 Z W 1 Q Y X R o P j w v S X R l b U x v Y 2 F 0 a W 9 u P j x T d G F i b G V F b n R y a W V z I C 8 + P C 9 J d G V t P j w v S X R l b X M + P C 9 M b 2 N h b F B h Y 2 t h Z 2 V N Z X R h Z G F 0 Y U Z p b G U + F g A A A F B L B Q Y A A A A A A A A A A A A A A A A A A A A A A A A m A Q A A A Q A A A N C M n d 8 B F d E R j H o A w E / C l + s B A A A A X T Z H s D y B T E K Z W O F p 7 H W s r w A A A A A C A A A A A A A Q Z g A A A A E A A C A A A A B C y Z D n 6 P J T G f + 8 u A L T j 7 Q 9 G O 2 v x 5 F / D y 9 x h r r 4 G l T 6 G g A A A A A O g A A A A A I A A C A A A A D S 7 n G Q X 9 N m L M w Q q I K r c o l 9 0 F + V G m j 8 N f q x 5 u 5 D d n r b M 1 A A A A B b w d q T Q W L d V K c w 4 M 3 c F I q 6 f e E 1 U H s Y r U g 9 8 3 V M j q + s M e b C A R d W 3 n K q 4 m q v 2 q c o f r O m S q M c 3 j X m r r b 6 Q y M 2 J Y F 0 z y K W o t L X T p b s x 1 F l M x h / O U A A A A D w d Y S x L e Z V 5 k 0 p V n i b P q 4 g I s f q S D e H h X s 9 T 1 1 p a n t q 2 8 a + N H I n q O j F i V r k u d t 2 Z O y a / r g H B V d E X E q b 9 m 8 P V e f L < / D a t a M a s h u p > 
</file>

<file path=customXml/itemProps1.xml><?xml version="1.0" encoding="utf-8"?>
<ds:datastoreItem xmlns:ds="http://schemas.openxmlformats.org/officeDocument/2006/customXml" ds:itemID="{BACE1DF9-B2EC-42E1-BD62-3C1D31CE67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cp:lastPrinted>2022-12-17T13:29:19Z</cp:lastPrinted>
  <dcterms:created xsi:type="dcterms:W3CDTF">2022-12-16T12:40:20Z</dcterms:created>
  <dcterms:modified xsi:type="dcterms:W3CDTF">2022-12-17T14:45:14Z</dcterms:modified>
</cp:coreProperties>
</file>